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C:\Users\TLJ1074\Documents\Presupuestos\2024\Inicial\"/>
    </mc:Choice>
  </mc:AlternateContent>
  <xr:revisionPtr revIDLastSave="0" documentId="13_ncr:1_{2828FA92-3D76-406F-9359-882ECA5B3440}" xr6:coauthVersionLast="47" xr6:coauthVersionMax="47" xr10:uidLastSave="{00000000-0000-0000-0000-000000000000}"/>
  <workbookProtection workbookAlgorithmName="SHA-512" workbookHashValue="6/S7K9gJxDkx1TRfM1h61rGX1obZGcQbJRSpz8bxieCMUbxlhBKLMg6/kMx1EvSrCeXBXqBj1z9jyjJaa/73Dw==" workbookSaltValue="9Vi9PpW4kbkhBwKOQyhIKg==" workbookSpinCount="100000" lockStructure="1"/>
  <bookViews>
    <workbookView xWindow="-108" yWindow="-108" windowWidth="23256" windowHeight="12576" tabRatio="841" firstSheet="12" activeTab="12" xr2:uid="{00000000-000D-0000-FFFF-FFFF00000000}"/>
  </bookViews>
  <sheets>
    <sheet name="Base General 24" sheetId="1" state="hidden" r:id="rId1"/>
    <sheet name="Depencencia" sheetId="7" state="hidden" r:id="rId2"/>
    <sheet name="Proyecto" sheetId="8" state="hidden" r:id="rId3"/>
    <sheet name="Hoja2" sheetId="11" state="hidden" r:id="rId4"/>
    <sheet name="Proyecto rev presidente" sheetId="50" state="hidden" r:id="rId5"/>
    <sheet name="presidente" sheetId="44" state="hidden" r:id="rId6"/>
    <sheet name="OPDS" sheetId="9" state="hidden" r:id="rId7"/>
    <sheet name="Hoja1" sheetId="4" state="hidden" r:id="rId8"/>
    <sheet name="Techos Financieros 24" sheetId="2" state="hidden" r:id="rId9"/>
    <sheet name="1" sheetId="5" state="hidden" r:id="rId10"/>
    <sheet name="VALIDADO" sheetId="10" state="hidden" r:id="rId11"/>
    <sheet name="Cubo 23-10-2023" sheetId="3" state="hidden" r:id="rId12"/>
    <sheet name="Fuente de Financiamiento" sheetId="14" r:id="rId13"/>
    <sheet name="Capitulo" sheetId="19" r:id="rId14"/>
    <sheet name="Administrativa" sheetId="27" r:id="rId15"/>
    <sheet name="Económica" sheetId="32" r:id="rId16"/>
    <sheet name="Funcional" sheetId="33" r:id="rId17"/>
    <sheet name="Programa proyecto" sheetId="28" r:id="rId18"/>
    <sheet name="Objeto del gasto" sheetId="31" r:id="rId19"/>
    <sheet name="Tipo de gasto 1" sheetId="30" r:id="rId20"/>
    <sheet name="Capitulo 6000" sheetId="26" r:id="rId21"/>
    <sheet name="Capitulo 9000" sheetId="25" r:id="rId22"/>
    <sheet name="Etiquetado" sheetId="39" r:id="rId23"/>
    <sheet name="Programatica" sheetId="37" r:id="rId24"/>
    <sheet name="Apoyos y subsidios" sheetId="35" r:id="rId25"/>
    <sheet name="Estado del presupuesto" sheetId="29" r:id="rId26"/>
    <sheet name="LDF Egresos" sheetId="47" r:id="rId27"/>
    <sheet name="Mensualizado" sheetId="48" r:id="rId28"/>
    <sheet name="Ley de ingresos" sheetId="49" r:id="rId29"/>
    <sheet name="LFD Ingresos" sheetId="45" r:id="rId30"/>
  </sheets>
  <externalReferences>
    <externalReference r:id="rId31"/>
  </externalReferences>
  <definedNames>
    <definedName name="_xlnm._FilterDatabase" localSheetId="0" hidden="1">'Base General 24'!$B$1:$AJ$557</definedName>
    <definedName name="_xlnm._FilterDatabase" localSheetId="11" hidden="1">'Cubo 23-10-2023'!$A$1:$AO$380</definedName>
    <definedName name="_xlnm._FilterDatabase" localSheetId="28" hidden="1">'Ley de ingresos'!$A$6:$E$300</definedName>
    <definedName name="_xlnm._FilterDatabase" localSheetId="8" hidden="1">'Techos Financieros 24'!$A$1:$AS$535</definedName>
    <definedName name="_xlnm._FilterDatabase" localSheetId="10" hidden="1">VALIDADO!$A$1:$AJ$562</definedName>
    <definedName name="_xlnm.Print_Titles" localSheetId="29">'LFD Ingresos'!$1:$5</definedName>
  </definedNames>
  <calcPr calcId="191029"/>
  <pivotCaches>
    <pivotCache cacheId="0" r:id="rId32"/>
    <pivotCache cacheId="1" r:id="rId33"/>
    <pivotCache cacheId="2" r:id="rId34"/>
    <pivotCache cacheId="3" r:id="rId35"/>
    <pivotCache cacheId="4" r:id="rId3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48" l="1"/>
  <c r="D7" i="48"/>
  <c r="D8" i="48"/>
  <c r="D9" i="48"/>
  <c r="D10" i="48"/>
  <c r="D12" i="48"/>
  <c r="D13" i="48"/>
  <c r="D14" i="48"/>
  <c r="D15" i="48"/>
  <c r="D16" i="48"/>
  <c r="D17" i="48"/>
  <c r="D18" i="48"/>
  <c r="D19" i="48"/>
  <c r="D20" i="48"/>
  <c r="D22" i="48"/>
  <c r="D23" i="48"/>
  <c r="D24" i="48"/>
  <c r="D25" i="48"/>
  <c r="D26" i="48"/>
  <c r="D27" i="48"/>
  <c r="D28" i="48"/>
  <c r="D29" i="48"/>
  <c r="D30" i="48"/>
  <c r="D32" i="48"/>
  <c r="D33" i="48"/>
  <c r="D34" i="48"/>
  <c r="D36" i="48"/>
  <c r="D37" i="48"/>
  <c r="D38" i="48"/>
  <c r="D39" i="48"/>
  <c r="D40" i="48"/>
  <c r="D41" i="48"/>
  <c r="D42" i="48"/>
  <c r="D44" i="48"/>
  <c r="D45" i="48"/>
  <c r="D47" i="48"/>
  <c r="D48" i="48"/>
  <c r="AK367" i="3" l="1"/>
  <c r="AL367" i="3"/>
  <c r="AJ367" i="3"/>
  <c r="L171"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L94" i="50"/>
  <c r="L93" i="50"/>
  <c r="L92" i="50"/>
  <c r="L91" i="50"/>
  <c r="L90" i="50"/>
  <c r="L87" i="50"/>
  <c r="L86" i="50"/>
  <c r="L85" i="50"/>
  <c r="L84" i="50"/>
  <c r="L83" i="50"/>
  <c r="L82" i="50"/>
  <c r="L81" i="50"/>
  <c r="L79"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141" i="50"/>
  <c r="L78" i="50"/>
  <c r="L80" i="50"/>
  <c r="L77" i="50"/>
  <c r="H174" i="50"/>
  <c r="P46" i="48" l="1"/>
  <c r="O46" i="48"/>
  <c r="N46" i="48"/>
  <c r="M46" i="48"/>
  <c r="L46" i="48"/>
  <c r="K46" i="48"/>
  <c r="J46" i="48"/>
  <c r="I46" i="48"/>
  <c r="H46" i="48"/>
  <c r="G46" i="48"/>
  <c r="F46" i="48"/>
  <c r="E46" i="48"/>
  <c r="C46" i="48"/>
  <c r="P43" i="48"/>
  <c r="O43" i="48"/>
  <c r="N43" i="48"/>
  <c r="M43" i="48"/>
  <c r="L43" i="48"/>
  <c r="K43" i="48"/>
  <c r="J43" i="48"/>
  <c r="I43" i="48"/>
  <c r="H43" i="48"/>
  <c r="G43" i="48"/>
  <c r="F43" i="48"/>
  <c r="E43" i="48"/>
  <c r="C43" i="48"/>
  <c r="P35" i="48"/>
  <c r="O35" i="48"/>
  <c r="N35" i="48"/>
  <c r="M35" i="48"/>
  <c r="L35" i="48"/>
  <c r="K35" i="48"/>
  <c r="J35" i="48"/>
  <c r="I35" i="48"/>
  <c r="H35" i="48"/>
  <c r="G35" i="48"/>
  <c r="F35" i="48"/>
  <c r="E35" i="48"/>
  <c r="C35" i="48"/>
  <c r="P31" i="48"/>
  <c r="O31" i="48"/>
  <c r="N31" i="48"/>
  <c r="M31" i="48"/>
  <c r="L31" i="48"/>
  <c r="K31" i="48"/>
  <c r="J31" i="48"/>
  <c r="I31" i="48"/>
  <c r="H31" i="48"/>
  <c r="G31" i="48"/>
  <c r="F31" i="48"/>
  <c r="E31" i="48"/>
  <c r="C31" i="48"/>
  <c r="P21" i="48"/>
  <c r="O21" i="48"/>
  <c r="N21" i="48"/>
  <c r="M21" i="48"/>
  <c r="L21" i="48"/>
  <c r="K21" i="48"/>
  <c r="J21" i="48"/>
  <c r="I21" i="48"/>
  <c r="H21" i="48"/>
  <c r="G21" i="48"/>
  <c r="F21" i="48"/>
  <c r="E21" i="48"/>
  <c r="D21" i="48" s="1"/>
  <c r="C21" i="48"/>
  <c r="P11" i="48"/>
  <c r="O11" i="48"/>
  <c r="N11" i="48"/>
  <c r="M11" i="48"/>
  <c r="L11" i="48"/>
  <c r="K11" i="48"/>
  <c r="J11" i="48"/>
  <c r="I11" i="48"/>
  <c r="H11" i="48"/>
  <c r="G11" i="48"/>
  <c r="F11" i="48"/>
  <c r="E11" i="48"/>
  <c r="C11" i="48"/>
  <c r="P5" i="48"/>
  <c r="O5" i="48"/>
  <c r="N5" i="48"/>
  <c r="M5" i="48"/>
  <c r="L5" i="48"/>
  <c r="K5" i="48"/>
  <c r="J5" i="48"/>
  <c r="I5" i="48"/>
  <c r="H5" i="48"/>
  <c r="G5" i="48"/>
  <c r="F5" i="48"/>
  <c r="E5" i="48"/>
  <c r="C5" i="48"/>
  <c r="D11" i="48" l="1"/>
  <c r="D46" i="48"/>
  <c r="D35" i="48"/>
  <c r="D5" i="48"/>
  <c r="D43" i="48"/>
  <c r="D31" i="48"/>
  <c r="P49" i="48"/>
  <c r="K49" i="48"/>
  <c r="H49" i="48"/>
  <c r="C49" i="48"/>
  <c r="L49" i="48"/>
  <c r="I49" i="48"/>
  <c r="J49" i="48"/>
  <c r="E49" i="48"/>
  <c r="M49" i="48"/>
  <c r="F49" i="48"/>
  <c r="N49" i="48"/>
  <c r="G49" i="48"/>
  <c r="O49" i="48"/>
  <c r="G4" i="47"/>
  <c r="H4" i="47" s="1"/>
  <c r="G5" i="47"/>
  <c r="H5" i="47" s="1"/>
  <c r="I5" i="47" s="1"/>
  <c r="J5" i="47" s="1"/>
  <c r="G6" i="47"/>
  <c r="H6" i="47" s="1"/>
  <c r="I6" i="47" s="1"/>
  <c r="J6" i="47" s="1"/>
  <c r="G7" i="47"/>
  <c r="H7" i="47"/>
  <c r="I7" i="47" s="1"/>
  <c r="J7" i="47" s="1"/>
  <c r="G8" i="47"/>
  <c r="H8" i="47" s="1"/>
  <c r="I8" i="47" s="1"/>
  <c r="J8" i="47" s="1"/>
  <c r="G9" i="47"/>
  <c r="H9" i="47"/>
  <c r="I9" i="47" s="1"/>
  <c r="J9" i="47" s="1"/>
  <c r="G10" i="47"/>
  <c r="H10" i="47" s="1"/>
  <c r="I10" i="47" s="1"/>
  <c r="J10" i="47" s="1"/>
  <c r="G11" i="47"/>
  <c r="H11" i="47"/>
  <c r="I11" i="47" s="1"/>
  <c r="J11" i="47" s="1"/>
  <c r="G12" i="47"/>
  <c r="H12" i="47" s="1"/>
  <c r="I12" i="47" s="1"/>
  <c r="J12" i="47" s="1"/>
  <c r="B13" i="47"/>
  <c r="C13" i="47"/>
  <c r="D13" i="47"/>
  <c r="E13" i="47"/>
  <c r="E25" i="47" s="1"/>
  <c r="F13" i="47"/>
  <c r="F25" i="47" s="1"/>
  <c r="G15" i="47"/>
  <c r="H15" i="47" s="1"/>
  <c r="G16" i="47"/>
  <c r="H16" i="47" s="1"/>
  <c r="I16" i="47" s="1"/>
  <c r="J16" i="47" s="1"/>
  <c r="G17" i="47"/>
  <c r="H17" i="47" s="1"/>
  <c r="I17" i="47" s="1"/>
  <c r="J17" i="47" s="1"/>
  <c r="G18" i="47"/>
  <c r="H18" i="47" s="1"/>
  <c r="I18" i="47" s="1"/>
  <c r="J18" i="47" s="1"/>
  <c r="G19" i="47"/>
  <c r="H19" i="47" s="1"/>
  <c r="I19" i="47" s="1"/>
  <c r="J19" i="47" s="1"/>
  <c r="G20" i="47"/>
  <c r="H20" i="47" s="1"/>
  <c r="I20" i="47" s="1"/>
  <c r="J20" i="47" s="1"/>
  <c r="G21" i="47"/>
  <c r="H21" i="47" s="1"/>
  <c r="I21" i="47" s="1"/>
  <c r="J21" i="47" s="1"/>
  <c r="D22" i="47"/>
  <c r="G22" i="47"/>
  <c r="H22" i="47"/>
  <c r="I22" i="47" s="1"/>
  <c r="J22" i="47" s="1"/>
  <c r="G23" i="47"/>
  <c r="H23" i="47"/>
  <c r="I23" i="47"/>
  <c r="J23" i="47" s="1"/>
  <c r="B24" i="47"/>
  <c r="C24" i="47"/>
  <c r="C25" i="47" s="1"/>
  <c r="D24" i="47"/>
  <c r="E24" i="47"/>
  <c r="F24" i="47"/>
  <c r="G24" i="47"/>
  <c r="B25" i="47"/>
  <c r="D25" i="47"/>
  <c r="D49" i="48" l="1"/>
  <c r="I15" i="47"/>
  <c r="H24" i="47"/>
  <c r="I4" i="47"/>
  <c r="H13" i="47"/>
  <c r="G13" i="47"/>
  <c r="G25" i="47" s="1"/>
  <c r="H25" i="47" l="1"/>
  <c r="J4" i="47"/>
  <c r="J13" i="47" s="1"/>
  <c r="J25" i="47" s="1"/>
  <c r="I13" i="47"/>
  <c r="I24" i="47"/>
  <c r="J15" i="47"/>
  <c r="J24" i="47" s="1"/>
  <c r="I25" i="47" l="1"/>
  <c r="I65" i="45" l="1"/>
  <c r="H65" i="45"/>
  <c r="G65" i="45"/>
  <c r="F65" i="45"/>
  <c r="J57" i="45"/>
  <c r="I57" i="45"/>
  <c r="H57" i="45"/>
  <c r="G57" i="45"/>
  <c r="F57" i="45"/>
  <c r="E57" i="45"/>
  <c r="L55" i="45"/>
  <c r="M55" i="45" s="1"/>
  <c r="N55" i="45" s="1"/>
  <c r="O55" i="45" s="1"/>
  <c r="O54" i="45"/>
  <c r="L53" i="45"/>
  <c r="M53" i="45" s="1"/>
  <c r="N53" i="45" s="1"/>
  <c r="O53" i="45" s="1"/>
  <c r="L52" i="45"/>
  <c r="L51" i="45" s="1"/>
  <c r="K51" i="45"/>
  <c r="K69" i="45" s="1"/>
  <c r="J51" i="45"/>
  <c r="I51" i="45"/>
  <c r="H51" i="45"/>
  <c r="G51" i="45"/>
  <c r="F51" i="45"/>
  <c r="E51" i="45"/>
  <c r="I41" i="45"/>
  <c r="H41" i="45"/>
  <c r="F41" i="45"/>
  <c r="L39" i="45"/>
  <c r="M39" i="45" s="1"/>
  <c r="N39" i="45" s="1"/>
  <c r="O39" i="45" s="1"/>
  <c r="L37" i="45"/>
  <c r="M37" i="45" s="1"/>
  <c r="L36" i="45"/>
  <c r="K36" i="45"/>
  <c r="J36" i="45"/>
  <c r="I36" i="45"/>
  <c r="H36" i="45"/>
  <c r="G36" i="45"/>
  <c r="F36" i="45"/>
  <c r="F69" i="45" s="1"/>
  <c r="E36" i="45"/>
  <c r="L33" i="45"/>
  <c r="L32" i="45" s="1"/>
  <c r="K32" i="45"/>
  <c r="J32" i="45"/>
  <c r="I32" i="45"/>
  <c r="H32" i="45"/>
  <c r="G32" i="45"/>
  <c r="F32" i="45"/>
  <c r="E32" i="45"/>
  <c r="J31" i="45"/>
  <c r="L30" i="45"/>
  <c r="M30" i="45" s="1"/>
  <c r="N30" i="45" s="1"/>
  <c r="O30" i="45" s="1"/>
  <c r="M29" i="45"/>
  <c r="N29" i="45" s="1"/>
  <c r="O29" i="45" s="1"/>
  <c r="L29" i="45"/>
  <c r="L28" i="45"/>
  <c r="M28" i="45" s="1"/>
  <c r="N28" i="45" s="1"/>
  <c r="O28" i="45" s="1"/>
  <c r="M26" i="45"/>
  <c r="M25" i="45" s="1"/>
  <c r="L26" i="45"/>
  <c r="L25" i="45" s="1"/>
  <c r="K25" i="45"/>
  <c r="J25" i="45"/>
  <c r="I25" i="45"/>
  <c r="H25" i="45"/>
  <c r="G25" i="45"/>
  <c r="G69" i="45" s="1"/>
  <c r="F25" i="45"/>
  <c r="E25" i="45"/>
  <c r="I22" i="45"/>
  <c r="H22" i="45"/>
  <c r="L13" i="45"/>
  <c r="M13" i="45" s="1"/>
  <c r="N13" i="45" s="1"/>
  <c r="O13" i="45" s="1"/>
  <c r="L8" i="45"/>
  <c r="M8" i="45" s="1"/>
  <c r="N8" i="45" s="1"/>
  <c r="O8" i="45" s="1"/>
  <c r="L7" i="45"/>
  <c r="M7" i="45" s="1"/>
  <c r="K6" i="45"/>
  <c r="J6" i="45"/>
  <c r="I6" i="45"/>
  <c r="I69" i="45" s="1"/>
  <c r="H6" i="45"/>
  <c r="H69" i="45" s="1"/>
  <c r="G6" i="45"/>
  <c r="F6" i="45"/>
  <c r="E6" i="45"/>
  <c r="E69" i="45" s="1"/>
  <c r="N7" i="45" l="1"/>
  <c r="M6" i="45"/>
  <c r="M36" i="45"/>
  <c r="N37" i="45"/>
  <c r="N26" i="45"/>
  <c r="M52" i="45"/>
  <c r="M33" i="45"/>
  <c r="L6" i="45"/>
  <c r="L69" i="45" s="1"/>
  <c r="N6" i="45" l="1"/>
  <c r="O7" i="45"/>
  <c r="O6" i="45" s="1"/>
  <c r="N33" i="45"/>
  <c r="M32" i="45"/>
  <c r="M51" i="45"/>
  <c r="M69" i="45" s="1"/>
  <c r="N52" i="45"/>
  <c r="O37" i="45"/>
  <c r="O36" i="45" s="1"/>
  <c r="N36" i="45"/>
  <c r="N25" i="45"/>
  <c r="O26" i="45"/>
  <c r="O25" i="45" s="1"/>
  <c r="N51" i="45" l="1"/>
  <c r="O52" i="45"/>
  <c r="O51" i="45" s="1"/>
  <c r="O69" i="45" s="1"/>
  <c r="O33" i="45"/>
  <c r="O32" i="45" s="1"/>
  <c r="N32" i="45"/>
  <c r="N69" i="45" l="1"/>
  <c r="AM3" i="3" l="1"/>
  <c r="AM4" i="3"/>
  <c r="AM5" i="3"/>
  <c r="AM6"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9" i="3"/>
  <c r="A370" i="3"/>
  <c r="A371" i="3"/>
  <c r="A372" i="3"/>
  <c r="A373" i="3"/>
  <c r="A374" i="3"/>
  <c r="A375" i="3"/>
  <c r="A376" i="3"/>
  <c r="A377" i="3"/>
  <c r="A378" i="3"/>
  <c r="A379" i="3"/>
  <c r="A380" i="3"/>
  <c r="A2" i="3"/>
  <c r="A3" i="44"/>
  <c r="A4" i="44"/>
  <c r="A5" i="44"/>
  <c r="A6" i="44"/>
  <c r="A7" i="44"/>
  <c r="A8" i="44"/>
  <c r="A9" i="44"/>
  <c r="A10" i="44"/>
  <c r="A11"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92" i="44"/>
  <c r="A93" i="44"/>
  <c r="A94" i="44"/>
  <c r="A95" i="44"/>
  <c r="A96" i="44"/>
  <c r="A97" i="44"/>
  <c r="A98" i="44"/>
  <c r="A99" i="44"/>
  <c r="A100" i="44"/>
  <c r="A101" i="44"/>
  <c r="A102" i="44"/>
  <c r="A103" i="44"/>
  <c r="A104" i="44"/>
  <c r="A105" i="44"/>
  <c r="A106" i="44"/>
  <c r="A107" i="44"/>
  <c r="A108" i="44"/>
  <c r="A109" i="44"/>
  <c r="A110" i="44"/>
  <c r="A111" i="44"/>
  <c r="A112" i="44"/>
  <c r="A113" i="44"/>
  <c r="A114" i="44"/>
  <c r="A115" i="44"/>
  <c r="A116" i="44"/>
  <c r="A117" i="44"/>
  <c r="A118" i="44"/>
  <c r="A119" i="44"/>
  <c r="A120" i="44"/>
  <c r="A121" i="44"/>
  <c r="A122" i="44"/>
  <c r="A123" i="44"/>
  <c r="A124" i="44"/>
  <c r="A125" i="44"/>
  <c r="A126" i="44"/>
  <c r="A127" i="44"/>
  <c r="A128" i="44"/>
  <c r="A129" i="44"/>
  <c r="A130" i="44"/>
  <c r="A131" i="44"/>
  <c r="A132" i="44"/>
  <c r="A133" i="44"/>
  <c r="A134" i="44"/>
  <c r="A135" i="44"/>
  <c r="A136" i="44"/>
  <c r="A137" i="44"/>
  <c r="A138" i="44"/>
  <c r="A139" i="44"/>
  <c r="A140" i="44"/>
  <c r="A141" i="44"/>
  <c r="A142" i="44"/>
  <c r="A143" i="44"/>
  <c r="A144" i="44"/>
  <c r="A145" i="44"/>
  <c r="A146" i="44"/>
  <c r="A147" i="44"/>
  <c r="A148" i="44"/>
  <c r="A149" i="44"/>
  <c r="A150" i="44"/>
  <c r="A151" i="44"/>
  <c r="A152" i="44"/>
  <c r="A153" i="44"/>
  <c r="A154" i="44"/>
  <c r="A155" i="44"/>
  <c r="A156" i="44"/>
  <c r="A157" i="44"/>
  <c r="A158" i="44"/>
  <c r="A159" i="44"/>
  <c r="A160" i="44"/>
  <c r="A161" i="44"/>
  <c r="A162" i="44"/>
  <c r="A163" i="44"/>
  <c r="A164" i="44"/>
  <c r="A165" i="44"/>
  <c r="A166" i="44"/>
  <c r="A167" i="44"/>
  <c r="A168" i="44"/>
  <c r="A169" i="44"/>
  <c r="A170" i="44"/>
  <c r="A171" i="44"/>
  <c r="A172" i="44"/>
  <c r="A173" i="44"/>
  <c r="A174" i="44"/>
  <c r="A175" i="44"/>
  <c r="A176" i="44"/>
  <c r="A177" i="44"/>
  <c r="A178" i="44"/>
  <c r="A179" i="44"/>
  <c r="A180" i="44"/>
  <c r="A181" i="44"/>
  <c r="A182" i="44"/>
  <c r="A183" i="44"/>
  <c r="A184" i="44"/>
  <c r="A185" i="44"/>
  <c r="A186" i="44"/>
  <c r="A187" i="44"/>
  <c r="A188" i="44"/>
  <c r="A189" i="44"/>
  <c r="A190" i="44"/>
  <c r="A191" i="44"/>
  <c r="A192" i="44"/>
  <c r="A193" i="44"/>
  <c r="A194" i="44"/>
  <c r="A195" i="44"/>
  <c r="A196" i="44"/>
  <c r="A197" i="44"/>
  <c r="A198" i="44"/>
  <c r="A199" i="44"/>
  <c r="A200" i="44"/>
  <c r="A201" i="44"/>
  <c r="A202" i="44"/>
  <c r="A203" i="44"/>
  <c r="A204" i="44"/>
  <c r="A205" i="44"/>
  <c r="A206" i="44"/>
  <c r="A207" i="44"/>
  <c r="A208" i="44"/>
  <c r="A209" i="44"/>
  <c r="A210" i="44"/>
  <c r="A211" i="44"/>
  <c r="A212" i="44"/>
  <c r="A213" i="44"/>
  <c r="A214" i="44"/>
  <c r="A215" i="44"/>
  <c r="A216" i="44"/>
  <c r="A217" i="44"/>
  <c r="A218" i="44"/>
  <c r="A219" i="44"/>
  <c r="A220" i="44"/>
  <c r="A221" i="44"/>
  <c r="A222" i="44"/>
  <c r="A223" i="44"/>
  <c r="A224" i="44"/>
  <c r="A225" i="44"/>
  <c r="A226" i="44"/>
  <c r="A227" i="44"/>
  <c r="A228" i="44"/>
  <c r="A229" i="44"/>
  <c r="A230" i="44"/>
  <c r="A231" i="44"/>
  <c r="A232" i="44"/>
  <c r="A233" i="44"/>
  <c r="A234" i="44"/>
  <c r="A235" i="44"/>
  <c r="A236" i="44"/>
  <c r="A237" i="44"/>
  <c r="A238" i="44"/>
  <c r="A239" i="44"/>
  <c r="A240" i="44"/>
  <c r="A241" i="44"/>
  <c r="A242" i="44"/>
  <c r="A243" i="44"/>
  <c r="A244" i="44"/>
  <c r="A245" i="44"/>
  <c r="A246" i="44"/>
  <c r="A247" i="44"/>
  <c r="A248" i="44"/>
  <c r="A249" i="44"/>
  <c r="A250" i="44"/>
  <c r="A251" i="44"/>
  <c r="A252" i="44"/>
  <c r="A253" i="44"/>
  <c r="A254" i="44"/>
  <c r="A255" i="44"/>
  <c r="A256" i="44"/>
  <c r="A257" i="44"/>
  <c r="A258" i="44"/>
  <c r="A259" i="44"/>
  <c r="A260" i="44"/>
  <c r="A261" i="44"/>
  <c r="A262" i="44"/>
  <c r="A263" i="44"/>
  <c r="A264" i="44"/>
  <c r="A265" i="44"/>
  <c r="A266" i="44"/>
  <c r="A267" i="44"/>
  <c r="A268" i="44"/>
  <c r="A269" i="44"/>
  <c r="A270" i="44"/>
  <c r="A271" i="44"/>
  <c r="A272" i="44"/>
  <c r="A273" i="44"/>
  <c r="A274" i="44"/>
  <c r="A275" i="44"/>
  <c r="A276" i="44"/>
  <c r="A277" i="44"/>
  <c r="A278" i="44"/>
  <c r="A279" i="44"/>
  <c r="A280" i="44"/>
  <c r="A281" i="44"/>
  <c r="A282" i="44"/>
  <c r="A283" i="44"/>
  <c r="A284" i="44"/>
  <c r="A285" i="44"/>
  <c r="A286" i="44"/>
  <c r="A287" i="44"/>
  <c r="A288" i="44"/>
  <c r="A289" i="44"/>
  <c r="A290" i="44"/>
  <c r="A291" i="44"/>
  <c r="A292" i="44"/>
  <c r="A293" i="44"/>
  <c r="A294" i="44"/>
  <c r="A295" i="44"/>
  <c r="A296" i="44"/>
  <c r="A297" i="44"/>
  <c r="A298" i="44"/>
  <c r="A299" i="44"/>
  <c r="A300" i="44"/>
  <c r="A301" i="44"/>
  <c r="A302" i="44"/>
  <c r="A303" i="44"/>
  <c r="A304" i="44"/>
  <c r="A305" i="44"/>
  <c r="A306" i="44"/>
  <c r="A307" i="44"/>
  <c r="A308" i="44"/>
  <c r="A309" i="44"/>
  <c r="A310" i="44"/>
  <c r="A311" i="44"/>
  <c r="A312" i="44"/>
  <c r="A313" i="44"/>
  <c r="A314" i="44"/>
  <c r="A315" i="44"/>
  <c r="A316" i="44"/>
  <c r="A317" i="44"/>
  <c r="A318" i="44"/>
  <c r="A319" i="44"/>
  <c r="A320" i="44"/>
  <c r="A321" i="44"/>
  <c r="A322" i="44"/>
  <c r="A323" i="44"/>
  <c r="A324" i="44"/>
  <c r="A325" i="44"/>
  <c r="A326" i="44"/>
  <c r="A327" i="44"/>
  <c r="A328" i="44"/>
  <c r="A329" i="44"/>
  <c r="A330" i="44"/>
  <c r="A331" i="44"/>
  <c r="A332" i="44"/>
  <c r="A333" i="44"/>
  <c r="A334" i="44"/>
  <c r="A335" i="44"/>
  <c r="A336" i="44"/>
  <c r="A337" i="44"/>
  <c r="A338" i="44"/>
  <c r="A339" i="44"/>
  <c r="A340" i="44"/>
  <c r="A341" i="44"/>
  <c r="A342" i="44"/>
  <c r="A343" i="44"/>
  <c r="A344" i="44"/>
  <c r="A345" i="44"/>
  <c r="A346" i="44"/>
  <c r="A347" i="44"/>
  <c r="A348" i="44"/>
  <c r="A349" i="44"/>
  <c r="A350" i="44"/>
  <c r="A351" i="44"/>
  <c r="A352" i="44"/>
  <c r="A353" i="44"/>
  <c r="A354" i="44"/>
  <c r="A355" i="44"/>
  <c r="A356" i="44"/>
  <c r="A357" i="44"/>
  <c r="A358" i="44"/>
  <c r="A359" i="44"/>
  <c r="A360" i="44"/>
  <c r="A361" i="44"/>
  <c r="A362" i="44"/>
  <c r="A363" i="44"/>
  <c r="A364" i="44"/>
  <c r="A365" i="44"/>
  <c r="A366" i="44"/>
  <c r="A367" i="44"/>
  <c r="A368" i="44"/>
  <c r="A369" i="44"/>
  <c r="A370" i="44"/>
  <c r="A371" i="44"/>
  <c r="A372" i="44"/>
  <c r="A373" i="44"/>
  <c r="A374" i="44"/>
  <c r="A375" i="44"/>
  <c r="A376" i="44"/>
  <c r="A377" i="44"/>
  <c r="A378" i="44"/>
  <c r="A379" i="44"/>
  <c r="A380" i="44"/>
  <c r="A381" i="44"/>
  <c r="A382" i="44"/>
  <c r="A383" i="44"/>
  <c r="A384" i="44"/>
  <c r="A385" i="44"/>
  <c r="A386" i="44"/>
  <c r="A387" i="44"/>
  <c r="A388" i="44"/>
  <c r="A389" i="44"/>
  <c r="A390" i="44"/>
  <c r="A391" i="44"/>
  <c r="A392" i="44"/>
  <c r="A393" i="44"/>
  <c r="A394" i="44"/>
  <c r="A395" i="44"/>
  <c r="A396" i="44"/>
  <c r="A397" i="44"/>
  <c r="A398" i="44"/>
  <c r="A399" i="44"/>
  <c r="A400" i="44"/>
  <c r="A401" i="44"/>
  <c r="A402" i="44"/>
  <c r="A403" i="44"/>
  <c r="A404" i="44"/>
  <c r="A405" i="44"/>
  <c r="A406" i="44"/>
  <c r="A407" i="44"/>
  <c r="A408" i="44"/>
  <c r="A409" i="44"/>
  <c r="A410" i="44"/>
  <c r="A411" i="44"/>
  <c r="A412" i="44"/>
  <c r="A413" i="44"/>
  <c r="A414" i="44"/>
  <c r="A415" i="44"/>
  <c r="A416" i="44"/>
  <c r="A417" i="44"/>
  <c r="A418" i="44"/>
  <c r="A419" i="44"/>
  <c r="A420" i="44"/>
  <c r="A421" i="44"/>
  <c r="A422" i="44"/>
  <c r="A423" i="44"/>
  <c r="A424" i="44"/>
  <c r="A425" i="44"/>
  <c r="A426" i="44"/>
  <c r="A427" i="44"/>
  <c r="A428" i="44"/>
  <c r="A429" i="44"/>
  <c r="A430" i="44"/>
  <c r="A431" i="44"/>
  <c r="A432" i="44"/>
  <c r="A433" i="44"/>
  <c r="A434" i="44"/>
  <c r="A435" i="44"/>
  <c r="A436" i="44"/>
  <c r="A437" i="44"/>
  <c r="A438" i="44"/>
  <c r="A439" i="44"/>
  <c r="A440" i="44"/>
  <c r="A441" i="44"/>
  <c r="A442" i="44"/>
  <c r="A443" i="44"/>
  <c r="A444" i="44"/>
  <c r="A445" i="44"/>
  <c r="A446" i="44"/>
  <c r="A447" i="44"/>
  <c r="A448" i="44"/>
  <c r="A449" i="44"/>
  <c r="A450" i="44"/>
  <c r="A451" i="44"/>
  <c r="A452" i="44"/>
  <c r="A453" i="44"/>
  <c r="A454" i="44"/>
  <c r="A455" i="44"/>
  <c r="A456" i="44"/>
  <c r="A457" i="44"/>
  <c r="A458" i="44"/>
  <c r="A459" i="44"/>
  <c r="A460" i="44"/>
  <c r="A461" i="44"/>
  <c r="A462" i="44"/>
  <c r="A463" i="44"/>
  <c r="A464" i="44"/>
  <c r="A465" i="44"/>
  <c r="A466" i="44"/>
  <c r="A467" i="44"/>
  <c r="A468" i="44"/>
  <c r="A469" i="44"/>
  <c r="A470" i="44"/>
  <c r="A471" i="44"/>
  <c r="A472" i="44"/>
  <c r="A473" i="44"/>
  <c r="A474" i="44"/>
  <c r="A475" i="44"/>
  <c r="A476" i="44"/>
  <c r="A477" i="44"/>
  <c r="A478" i="44"/>
  <c r="A479" i="44"/>
  <c r="A480" i="44"/>
  <c r="A481" i="44"/>
  <c r="A482" i="44"/>
  <c r="A483" i="44"/>
  <c r="A484" i="44"/>
  <c r="A485" i="44"/>
  <c r="A486" i="44"/>
  <c r="A487" i="44"/>
  <c r="A488" i="44"/>
  <c r="A489" i="44"/>
  <c r="A490" i="44"/>
  <c r="A491" i="44"/>
  <c r="A492" i="44"/>
  <c r="A493" i="44"/>
  <c r="A494" i="44"/>
  <c r="A495" i="44"/>
  <c r="A496" i="44"/>
  <c r="A497" i="44"/>
  <c r="A498" i="44"/>
  <c r="A499" i="44"/>
  <c r="A500" i="44"/>
  <c r="A501" i="44"/>
  <c r="A502" i="44"/>
  <c r="A503" i="44"/>
  <c r="A504" i="44"/>
  <c r="A505" i="44"/>
  <c r="A506" i="44"/>
  <c r="A507" i="44"/>
  <c r="A508" i="44"/>
  <c r="A509" i="44"/>
  <c r="A510" i="44"/>
  <c r="A511" i="44"/>
  <c r="A512" i="44"/>
  <c r="A513" i="44"/>
  <c r="A514" i="44"/>
  <c r="A515" i="44"/>
  <c r="A516" i="44"/>
  <c r="A517" i="44"/>
  <c r="A518" i="44"/>
  <c r="A519" i="44"/>
  <c r="A520" i="44"/>
  <c r="A521" i="44"/>
  <c r="A522" i="44"/>
  <c r="A523" i="44"/>
  <c r="A524" i="44"/>
  <c r="A525" i="44"/>
  <c r="A526" i="44"/>
  <c r="A527" i="44"/>
  <c r="A528" i="44"/>
  <c r="A529" i="44"/>
  <c r="A530" i="44"/>
  <c r="A531" i="44"/>
  <c r="A532" i="44"/>
  <c r="A533" i="44"/>
  <c r="A534" i="44"/>
  <c r="A535" i="44"/>
  <c r="A536" i="44"/>
  <c r="A537" i="44"/>
  <c r="A538" i="44"/>
  <c r="A539" i="44"/>
  <c r="A540" i="44"/>
  <c r="A541" i="44"/>
  <c r="A542" i="44"/>
  <c r="A543" i="44"/>
  <c r="A544" i="44"/>
  <c r="A546" i="44"/>
  <c r="A547" i="44"/>
  <c r="A548" i="44"/>
  <c r="A549" i="44"/>
  <c r="A550" i="44"/>
  <c r="A551" i="44"/>
  <c r="A552" i="44"/>
  <c r="A553" i="44"/>
  <c r="A554" i="44"/>
  <c r="A555" i="44"/>
  <c r="A556" i="44"/>
  <c r="A557" i="44"/>
  <c r="A558" i="44"/>
  <c r="A559" i="44"/>
  <c r="A560" i="44"/>
  <c r="A561" i="44"/>
  <c r="A562" i="44"/>
  <c r="A563" i="44"/>
  <c r="A564" i="44"/>
  <c r="A565" i="44"/>
  <c r="A566" i="44"/>
  <c r="A567" i="44"/>
  <c r="A568" i="44"/>
  <c r="A569" i="44"/>
  <c r="A570" i="44"/>
  <c r="A571" i="44"/>
  <c r="A572" i="44"/>
  <c r="A573" i="44"/>
  <c r="A574" i="44"/>
  <c r="A575" i="44"/>
  <c r="A2" i="44"/>
  <c r="AS576" i="44"/>
  <c r="AP572" i="44"/>
  <c r="AL571" i="44"/>
  <c r="AL570" i="44"/>
  <c r="AO569" i="44"/>
  <c r="AP568" i="44"/>
  <c r="AP569" i="44" s="1"/>
  <c r="AE568" i="44"/>
  <c r="AL567" i="44"/>
  <c r="AR566" i="44"/>
  <c r="AR567" i="44" s="1"/>
  <c r="AN566" i="44"/>
  <c r="AO566" i="44" s="1"/>
  <c r="AP564" i="44"/>
  <c r="AO563" i="44"/>
  <c r="AN563" i="44"/>
  <c r="AM563" i="44"/>
  <c r="AL563" i="44"/>
  <c r="AK563" i="44"/>
  <c r="AJ563" i="44"/>
  <c r="AI563" i="44"/>
  <c r="AH563" i="44"/>
  <c r="AG563" i="44"/>
  <c r="AF563" i="44"/>
  <c r="AE563" i="44"/>
  <c r="AD563" i="44"/>
  <c r="AA563" i="44"/>
  <c r="AF562" i="44"/>
  <c r="AM560" i="44"/>
  <c r="AK560" i="44"/>
  <c r="AJ560" i="44"/>
  <c r="AI560" i="44"/>
  <c r="AH560" i="44"/>
  <c r="AG560" i="44"/>
  <c r="AF560" i="44"/>
  <c r="AE560" i="44"/>
  <c r="AE562" i="44" s="1"/>
  <c r="AQ562" i="44" s="1"/>
  <c r="AD560" i="44"/>
  <c r="AN559" i="44"/>
  <c r="AR559" i="44" s="1"/>
  <c r="AL559" i="44"/>
  <c r="AL560" i="44" s="1"/>
  <c r="Y559" i="44"/>
  <c r="AR558" i="44"/>
  <c r="AO558" i="44"/>
  <c r="AN558" i="44"/>
  <c r="AR557" i="44"/>
  <c r="AQ557" i="44"/>
  <c r="AR556" i="44"/>
  <c r="AQ556" i="44"/>
  <c r="AR555" i="44"/>
  <c r="AQ555" i="44"/>
  <c r="AR554" i="44"/>
  <c r="AQ554" i="44"/>
  <c r="AR553" i="44"/>
  <c r="AQ553" i="44"/>
  <c r="AP558" i="44" s="1"/>
  <c r="AR552" i="44"/>
  <c r="AQ552" i="44"/>
  <c r="AR551" i="44"/>
  <c r="AQ551" i="44"/>
  <c r="AR550" i="44"/>
  <c r="AQ550" i="44"/>
  <c r="AR549" i="44"/>
  <c r="AQ549" i="44"/>
  <c r="AR548" i="44"/>
  <c r="AQ548" i="44"/>
  <c r="AR547" i="44"/>
  <c r="AQ547" i="44"/>
  <c r="AR546" i="44"/>
  <c r="AQ546" i="44"/>
  <c r="AR545" i="44"/>
  <c r="AQ545" i="44"/>
  <c r="U545" i="44"/>
  <c r="T545" i="44"/>
  <c r="O545" i="44"/>
  <c r="N545" i="44"/>
  <c r="M545" i="44"/>
  <c r="K545" i="44"/>
  <c r="A545" i="44" s="1"/>
  <c r="J545" i="44"/>
  <c r="I545" i="44"/>
  <c r="H545" i="44"/>
  <c r="G545" i="44"/>
  <c r="AR544" i="44"/>
  <c r="AQ544" i="44"/>
  <c r="AR543" i="44"/>
  <c r="AQ543" i="44"/>
  <c r="AR542" i="44"/>
  <c r="AQ542" i="44"/>
  <c r="AR541" i="44"/>
  <c r="AQ541" i="44"/>
  <c r="AR540" i="44"/>
  <c r="AQ540" i="44"/>
  <c r="AR539" i="44"/>
  <c r="AR538" i="44"/>
  <c r="AQ538" i="44"/>
  <c r="AR537" i="44"/>
  <c r="AQ537" i="44"/>
  <c r="AR536" i="44"/>
  <c r="AQ536" i="44"/>
  <c r="AR535" i="44"/>
  <c r="AQ535" i="44"/>
  <c r="AR534" i="44"/>
  <c r="AQ534" i="44"/>
  <c r="AR533" i="44"/>
  <c r="AQ533" i="44"/>
  <c r="AR532" i="44"/>
  <c r="AQ532" i="44"/>
  <c r="AR531" i="44"/>
  <c r="AQ531" i="44"/>
  <c r="AR530" i="44"/>
  <c r="AQ530" i="44"/>
  <c r="AR529" i="44"/>
  <c r="AQ529" i="44"/>
  <c r="AR528" i="44"/>
  <c r="AQ528" i="44"/>
  <c r="AX527" i="44"/>
  <c r="AW527" i="44"/>
  <c r="AV527" i="44"/>
  <c r="AU527" i="44"/>
  <c r="AT527" i="44"/>
  <c r="AR527" i="44"/>
  <c r="AQ527" i="44"/>
  <c r="AO527" i="44"/>
  <c r="AR526" i="44"/>
  <c r="AQ526" i="44"/>
  <c r="AR525" i="44"/>
  <c r="AQ525" i="44"/>
  <c r="AR524" i="44"/>
  <c r="AQ524" i="44"/>
  <c r="AR523" i="44"/>
  <c r="AQ523" i="44"/>
  <c r="AR522" i="44"/>
  <c r="AQ522" i="44"/>
  <c r="AR521" i="44"/>
  <c r="AQ521" i="44"/>
  <c r="AR520" i="44"/>
  <c r="AQ520" i="44"/>
  <c r="AR519" i="44"/>
  <c r="AQ519" i="44"/>
  <c r="AR518" i="44"/>
  <c r="AQ518" i="44"/>
  <c r="AR517" i="44"/>
  <c r="AQ517" i="44"/>
  <c r="AR516" i="44"/>
  <c r="AQ516" i="44"/>
  <c r="AR515" i="44"/>
  <c r="AQ515" i="44"/>
  <c r="AR514" i="44"/>
  <c r="AQ514" i="44"/>
  <c r="AR513" i="44"/>
  <c r="AQ513" i="44"/>
  <c r="AR512" i="44"/>
  <c r="AR511" i="44"/>
  <c r="AQ511" i="44"/>
  <c r="AR510" i="44"/>
  <c r="AQ510" i="44"/>
  <c r="AR509" i="44"/>
  <c r="AQ509" i="44"/>
  <c r="AR508" i="44"/>
  <c r="AQ508" i="44"/>
  <c r="AR507" i="44"/>
  <c r="AQ507" i="44"/>
  <c r="AR506" i="44"/>
  <c r="AQ506" i="44"/>
  <c r="AR505" i="44"/>
  <c r="AQ505" i="44"/>
  <c r="AR504" i="44"/>
  <c r="AQ504" i="44"/>
  <c r="AR503" i="44"/>
  <c r="AQ503" i="44"/>
  <c r="AR502" i="44"/>
  <c r="AQ502" i="44"/>
  <c r="AR501" i="44"/>
  <c r="AQ501" i="44"/>
  <c r="AR500" i="44"/>
  <c r="AQ500" i="44"/>
  <c r="AR499" i="44"/>
  <c r="AQ499" i="44"/>
  <c r="AR498" i="44"/>
  <c r="AQ498" i="44"/>
  <c r="AR497" i="44"/>
  <c r="AQ497" i="44"/>
  <c r="AR496" i="44"/>
  <c r="AQ496" i="44"/>
  <c r="AR495" i="44"/>
  <c r="AQ495" i="44"/>
  <c r="AR494" i="44"/>
  <c r="AQ494" i="44"/>
  <c r="AR493" i="44"/>
  <c r="AQ493" i="44"/>
  <c r="AR492" i="44"/>
  <c r="AQ492" i="44"/>
  <c r="AR491" i="44"/>
  <c r="AQ491" i="44"/>
  <c r="AR490" i="44"/>
  <c r="AQ490" i="44"/>
  <c r="AR489" i="44"/>
  <c r="AQ489" i="44"/>
  <c r="AR488" i="44"/>
  <c r="AQ488" i="44"/>
  <c r="AR487" i="44"/>
  <c r="AQ487" i="44"/>
  <c r="AR486" i="44"/>
  <c r="AQ486" i="44"/>
  <c r="AR485" i="44"/>
  <c r="AQ485" i="44"/>
  <c r="AR484" i="44"/>
  <c r="AQ484" i="44"/>
  <c r="AR483" i="44"/>
  <c r="AQ483" i="44"/>
  <c r="AR482" i="44"/>
  <c r="AQ482" i="44"/>
  <c r="AR481" i="44"/>
  <c r="AQ481" i="44"/>
  <c r="AR480" i="44"/>
  <c r="AQ480" i="44"/>
  <c r="AR479" i="44"/>
  <c r="AQ479" i="44"/>
  <c r="AR478" i="44"/>
  <c r="AQ478" i="44"/>
  <c r="AR477" i="44"/>
  <c r="AQ477" i="44"/>
  <c r="AR476" i="44"/>
  <c r="AQ476" i="44"/>
  <c r="AR475" i="44"/>
  <c r="AQ475" i="44"/>
  <c r="AR474" i="44"/>
  <c r="AQ474" i="44"/>
  <c r="AR473" i="44"/>
  <c r="AQ473" i="44"/>
  <c r="AR472" i="44"/>
  <c r="AQ472" i="44"/>
  <c r="AR471" i="44"/>
  <c r="AQ471" i="44"/>
  <c r="AR470" i="44"/>
  <c r="AQ470" i="44"/>
  <c r="AR469" i="44"/>
  <c r="AQ469" i="44"/>
  <c r="AR468" i="44"/>
  <c r="AQ468" i="44"/>
  <c r="AR467" i="44"/>
  <c r="AQ467" i="44"/>
  <c r="AR466" i="44"/>
  <c r="AQ466" i="44"/>
  <c r="AR465" i="44"/>
  <c r="AQ465" i="44"/>
  <c r="AR464" i="44"/>
  <c r="AQ464" i="44"/>
  <c r="AR463" i="44"/>
  <c r="AQ463" i="44"/>
  <c r="AR462" i="44"/>
  <c r="AQ462" i="44"/>
  <c r="AR461" i="44"/>
  <c r="AQ461" i="44"/>
  <c r="AR460" i="44"/>
  <c r="AQ460" i="44"/>
  <c r="AR459" i="44"/>
  <c r="AQ459" i="44"/>
  <c r="AR458" i="44"/>
  <c r="AQ458" i="44"/>
  <c r="AR457" i="44"/>
  <c r="AQ457" i="44"/>
  <c r="AR456" i="44"/>
  <c r="AQ456" i="44"/>
  <c r="AR455" i="44"/>
  <c r="AQ455" i="44"/>
  <c r="AR454" i="44"/>
  <c r="AQ454" i="44"/>
  <c r="AR453" i="44"/>
  <c r="AQ453" i="44"/>
  <c r="AR452" i="44"/>
  <c r="AQ452" i="44"/>
  <c r="AR451" i="44"/>
  <c r="AQ451" i="44"/>
  <c r="AR450" i="44"/>
  <c r="AQ450" i="44"/>
  <c r="AR449" i="44"/>
  <c r="AQ449" i="44"/>
  <c r="AR448" i="44"/>
  <c r="AQ448" i="44"/>
  <c r="AR447" i="44"/>
  <c r="AQ447" i="44"/>
  <c r="AR446" i="44"/>
  <c r="AQ446" i="44"/>
  <c r="AR445" i="44"/>
  <c r="AQ445" i="44"/>
  <c r="AR444" i="44"/>
  <c r="AQ444" i="44"/>
  <c r="AR443" i="44"/>
  <c r="AQ443" i="44"/>
  <c r="AR442" i="44"/>
  <c r="AQ442" i="44"/>
  <c r="AR441" i="44"/>
  <c r="AQ441" i="44"/>
  <c r="AR440" i="44"/>
  <c r="AQ440" i="44"/>
  <c r="AR439" i="44"/>
  <c r="AQ439" i="44"/>
  <c r="AR438" i="44"/>
  <c r="AQ438" i="44"/>
  <c r="AR437" i="44"/>
  <c r="AQ437" i="44"/>
  <c r="AR436" i="44"/>
  <c r="AQ436" i="44"/>
  <c r="AR435" i="44"/>
  <c r="AQ435" i="44"/>
  <c r="AR434" i="44"/>
  <c r="AQ434" i="44"/>
  <c r="AR433" i="44"/>
  <c r="AQ433" i="44"/>
  <c r="AR432" i="44"/>
  <c r="AQ432" i="44"/>
  <c r="AR431" i="44"/>
  <c r="AQ431" i="44"/>
  <c r="AR430" i="44"/>
  <c r="AQ430" i="44"/>
  <c r="AR429" i="44"/>
  <c r="AQ429" i="44"/>
  <c r="AR428" i="44"/>
  <c r="AQ428" i="44"/>
  <c r="AR427" i="44"/>
  <c r="AQ427" i="44"/>
  <c r="AR426" i="44"/>
  <c r="AQ426" i="44"/>
  <c r="AR425" i="44"/>
  <c r="AQ425" i="44"/>
  <c r="AR424" i="44"/>
  <c r="AQ424" i="44"/>
  <c r="AR423" i="44"/>
  <c r="AQ423" i="44"/>
  <c r="AR422" i="44"/>
  <c r="AQ422" i="44"/>
  <c r="AR421" i="44"/>
  <c r="AQ421" i="44"/>
  <c r="AR420" i="44"/>
  <c r="AQ420" i="44"/>
  <c r="AR419" i="44"/>
  <c r="AQ419" i="44"/>
  <c r="AR418" i="44"/>
  <c r="AQ418" i="44"/>
  <c r="AR417" i="44"/>
  <c r="AQ417" i="44"/>
  <c r="AR416" i="44"/>
  <c r="AQ416" i="44"/>
  <c r="AR415" i="44"/>
  <c r="AQ415" i="44"/>
  <c r="AR414" i="44"/>
  <c r="AQ414" i="44"/>
  <c r="AR413" i="44"/>
  <c r="AQ413" i="44"/>
  <c r="AR412" i="44"/>
  <c r="AQ412" i="44"/>
  <c r="AR411" i="44"/>
  <c r="AQ411" i="44"/>
  <c r="AR410" i="44"/>
  <c r="AQ410" i="44"/>
  <c r="AR409" i="44"/>
  <c r="AQ409" i="44"/>
  <c r="AR408" i="44"/>
  <c r="AQ408" i="44"/>
  <c r="AR407" i="44"/>
  <c r="AQ407" i="44"/>
  <c r="AR406" i="44"/>
  <c r="AQ406" i="44"/>
  <c r="AR405" i="44"/>
  <c r="AQ405" i="44"/>
  <c r="AR404" i="44"/>
  <c r="AQ404" i="44"/>
  <c r="AR403" i="44"/>
  <c r="AQ403" i="44"/>
  <c r="AR402" i="44"/>
  <c r="AQ402" i="44"/>
  <c r="AR401" i="44"/>
  <c r="AQ401" i="44"/>
  <c r="AR400" i="44"/>
  <c r="AQ400" i="44"/>
  <c r="AR399" i="44"/>
  <c r="AQ399" i="44"/>
  <c r="AR398" i="44"/>
  <c r="AQ398" i="44"/>
  <c r="AR397" i="44"/>
  <c r="AQ397" i="44"/>
  <c r="AR396" i="44"/>
  <c r="AQ396" i="44"/>
  <c r="AR395" i="44"/>
  <c r="AQ395" i="44"/>
  <c r="AR394" i="44"/>
  <c r="AQ394" i="44"/>
  <c r="AR393" i="44"/>
  <c r="AQ393" i="44"/>
  <c r="AR392" i="44"/>
  <c r="AQ392" i="44"/>
  <c r="AR391" i="44"/>
  <c r="AQ391" i="44"/>
  <c r="AR390" i="44"/>
  <c r="AQ390" i="44"/>
  <c r="AR389" i="44"/>
  <c r="AQ389" i="44"/>
  <c r="AR388" i="44"/>
  <c r="AQ388" i="44"/>
  <c r="AR387" i="44"/>
  <c r="AQ387" i="44"/>
  <c r="AR386" i="44"/>
  <c r="AQ386" i="44"/>
  <c r="AR385" i="44"/>
  <c r="AQ385" i="44"/>
  <c r="AR384" i="44"/>
  <c r="AQ384" i="44"/>
  <c r="AR383" i="44"/>
  <c r="AQ383" i="44"/>
  <c r="AR382" i="44"/>
  <c r="AQ382" i="44"/>
  <c r="AR381" i="44"/>
  <c r="AQ381" i="44"/>
  <c r="AR380" i="44"/>
  <c r="AQ380" i="44"/>
  <c r="AR379" i="44"/>
  <c r="AQ379" i="44"/>
  <c r="AR378" i="44"/>
  <c r="AQ378" i="44"/>
  <c r="AR377" i="44"/>
  <c r="AQ377" i="44"/>
  <c r="AR376" i="44"/>
  <c r="AQ376" i="44"/>
  <c r="AR375" i="44"/>
  <c r="AQ375" i="44"/>
  <c r="AR374" i="44"/>
  <c r="AQ374" i="44"/>
  <c r="AR373" i="44"/>
  <c r="AQ373" i="44"/>
  <c r="AR372" i="44"/>
  <c r="AQ372" i="44"/>
  <c r="AR371" i="44"/>
  <c r="AQ371" i="44"/>
  <c r="AR370" i="44"/>
  <c r="AQ370" i="44"/>
  <c r="AR369" i="44"/>
  <c r="AQ369" i="44"/>
  <c r="AR368" i="44"/>
  <c r="AQ368" i="44"/>
  <c r="AR367" i="44"/>
  <c r="AQ367" i="44"/>
  <c r="AR366" i="44"/>
  <c r="AQ366" i="44"/>
  <c r="AR365" i="44"/>
  <c r="AQ365" i="44"/>
  <c r="AR364" i="44"/>
  <c r="AQ364" i="44"/>
  <c r="AR363" i="44"/>
  <c r="AQ363" i="44"/>
  <c r="AR362" i="44"/>
  <c r="AQ362" i="44"/>
  <c r="AR361" i="44"/>
  <c r="AQ361" i="44"/>
  <c r="AR360" i="44"/>
  <c r="AQ360" i="44"/>
  <c r="AR359" i="44"/>
  <c r="AQ359" i="44"/>
  <c r="AR358" i="44"/>
  <c r="AQ358" i="44"/>
  <c r="AR357" i="44"/>
  <c r="AQ357" i="44"/>
  <c r="AY356" i="44"/>
  <c r="AR356" i="44"/>
  <c r="AQ356" i="44"/>
  <c r="AR355" i="44"/>
  <c r="AQ355" i="44"/>
  <c r="AR354" i="44"/>
  <c r="AQ354" i="44"/>
  <c r="AR353" i="44"/>
  <c r="AQ353" i="44"/>
  <c r="AR352" i="44"/>
  <c r="AQ352" i="44"/>
  <c r="AR351" i="44"/>
  <c r="AQ351" i="44"/>
  <c r="AR350" i="44"/>
  <c r="AQ350" i="44"/>
  <c r="AR349" i="44"/>
  <c r="AQ349" i="44"/>
  <c r="AR348" i="44"/>
  <c r="AQ348" i="44"/>
  <c r="AR347" i="44"/>
  <c r="AQ347" i="44"/>
  <c r="AR346" i="44"/>
  <c r="AQ346" i="44"/>
  <c r="AR345" i="44"/>
  <c r="AQ345" i="44"/>
  <c r="AR344" i="44"/>
  <c r="AQ344" i="44"/>
  <c r="AR343" i="44"/>
  <c r="AQ343" i="44"/>
  <c r="AR342" i="44"/>
  <c r="AQ342" i="44"/>
  <c r="AR341" i="44"/>
  <c r="AQ341" i="44"/>
  <c r="AR340" i="44"/>
  <c r="AQ340" i="44"/>
  <c r="AR339" i="44"/>
  <c r="AQ339" i="44"/>
  <c r="AR338" i="44"/>
  <c r="AQ338" i="44"/>
  <c r="AR337" i="44"/>
  <c r="AQ337" i="44"/>
  <c r="AR336" i="44"/>
  <c r="AQ336" i="44"/>
  <c r="AR335" i="44"/>
  <c r="AQ335" i="44"/>
  <c r="AR334" i="44"/>
  <c r="AQ334" i="44"/>
  <c r="AR333" i="44"/>
  <c r="AQ333" i="44"/>
  <c r="AR332" i="44"/>
  <c r="AQ332" i="44"/>
  <c r="AR331" i="44"/>
  <c r="AQ331" i="44"/>
  <c r="AR330" i="44"/>
  <c r="AQ330" i="44"/>
  <c r="AR329" i="44"/>
  <c r="AQ329" i="44"/>
  <c r="AR328" i="44"/>
  <c r="AQ328" i="44"/>
  <c r="AR327" i="44"/>
  <c r="AQ327" i="44"/>
  <c r="AR326" i="44"/>
  <c r="AQ326" i="44"/>
  <c r="AQ325" i="44"/>
  <c r="AO325" i="44"/>
  <c r="AN325" i="44"/>
  <c r="AN560" i="44" s="1"/>
  <c r="AR324" i="44"/>
  <c r="AQ324" i="44"/>
  <c r="AR323" i="44"/>
  <c r="AQ323" i="44"/>
  <c r="AR322" i="44"/>
  <c r="AQ322" i="44"/>
  <c r="AR321" i="44"/>
  <c r="AQ321" i="44"/>
  <c r="AR320" i="44"/>
  <c r="AQ320" i="44"/>
  <c r="AR319" i="44"/>
  <c r="AQ319" i="44"/>
  <c r="AR318" i="44"/>
  <c r="AQ318" i="44"/>
  <c r="AR317" i="44"/>
  <c r="AQ317" i="44"/>
  <c r="AR316" i="44"/>
  <c r="AQ316" i="44"/>
  <c r="AR315" i="44"/>
  <c r="AQ315" i="44"/>
  <c r="AR314" i="44"/>
  <c r="AQ314" i="44"/>
  <c r="AR313" i="44"/>
  <c r="AQ313" i="44"/>
  <c r="AR312" i="44"/>
  <c r="AQ312" i="44"/>
  <c r="AR311" i="44"/>
  <c r="AQ311" i="44"/>
  <c r="AR310" i="44"/>
  <c r="AQ310" i="44"/>
  <c r="AR309" i="44"/>
  <c r="AQ309" i="44"/>
  <c r="AR308" i="44"/>
  <c r="AQ308" i="44"/>
  <c r="AR307" i="44"/>
  <c r="AQ307" i="44"/>
  <c r="AR306" i="44"/>
  <c r="AQ306" i="44"/>
  <c r="AR305" i="44"/>
  <c r="AQ305" i="44"/>
  <c r="AR304" i="44"/>
  <c r="AQ304" i="44"/>
  <c r="AR303" i="44"/>
  <c r="AQ303" i="44"/>
  <c r="AR302" i="44"/>
  <c r="AQ302" i="44"/>
  <c r="AR301" i="44"/>
  <c r="AQ301" i="44"/>
  <c r="AR300" i="44"/>
  <c r="AQ300" i="44"/>
  <c r="AR299" i="44"/>
  <c r="AQ299" i="44"/>
  <c r="AR298" i="44"/>
  <c r="AQ298" i="44"/>
  <c r="AR297" i="44"/>
  <c r="AQ297" i="44"/>
  <c r="AR296" i="44"/>
  <c r="AQ296" i="44"/>
  <c r="AR295" i="44"/>
  <c r="AQ295" i="44"/>
  <c r="AR294" i="44"/>
  <c r="AQ294" i="44"/>
  <c r="AR293" i="44"/>
  <c r="AQ293" i="44"/>
  <c r="AR292" i="44"/>
  <c r="AQ292" i="44"/>
  <c r="AR291" i="44"/>
  <c r="AQ291" i="44"/>
  <c r="AR290" i="44"/>
  <c r="AQ290" i="44"/>
  <c r="AR289" i="44"/>
  <c r="AQ289" i="44"/>
  <c r="AR288" i="44"/>
  <c r="AQ288" i="44"/>
  <c r="AR287" i="44"/>
  <c r="AQ287" i="44"/>
  <c r="AR286" i="44"/>
  <c r="AQ286" i="44"/>
  <c r="AR285" i="44"/>
  <c r="AQ285" i="44"/>
  <c r="AR284" i="44"/>
  <c r="AQ284" i="44"/>
  <c r="AR283" i="44"/>
  <c r="AQ283" i="44"/>
  <c r="AR282" i="44"/>
  <c r="AQ282" i="44"/>
  <c r="AR281" i="44"/>
  <c r="AQ281" i="44"/>
  <c r="AR280" i="44"/>
  <c r="AQ280" i="44"/>
  <c r="AR279" i="44"/>
  <c r="AQ279" i="44"/>
  <c r="AR278" i="44"/>
  <c r="AQ278" i="44"/>
  <c r="AR277" i="44"/>
  <c r="AQ277" i="44"/>
  <c r="AR276" i="44"/>
  <c r="AQ276" i="44"/>
  <c r="AR275" i="44"/>
  <c r="AQ275" i="44"/>
  <c r="AR274" i="44"/>
  <c r="AQ274" i="44"/>
  <c r="AR273" i="44"/>
  <c r="AQ273" i="44"/>
  <c r="AR272" i="44"/>
  <c r="AQ272" i="44"/>
  <c r="AR271" i="44"/>
  <c r="AQ271" i="44"/>
  <c r="AR270" i="44"/>
  <c r="AQ270" i="44"/>
  <c r="AR269" i="44"/>
  <c r="AQ269" i="44"/>
  <c r="AR268" i="44"/>
  <c r="AQ268" i="44"/>
  <c r="AR267" i="44"/>
  <c r="AQ267" i="44"/>
  <c r="AR266" i="44"/>
  <c r="AQ266" i="44"/>
  <c r="AR265" i="44"/>
  <c r="AQ265" i="44"/>
  <c r="AR264" i="44"/>
  <c r="AQ264" i="44"/>
  <c r="AR263" i="44"/>
  <c r="AQ263" i="44"/>
  <c r="AR262" i="44"/>
  <c r="AQ262" i="44"/>
  <c r="AR261" i="44"/>
  <c r="AQ261" i="44"/>
  <c r="AR260" i="44"/>
  <c r="AQ260" i="44"/>
  <c r="AR259" i="44"/>
  <c r="AQ259" i="44"/>
  <c r="AR258" i="44"/>
  <c r="AQ258" i="44"/>
  <c r="AR257" i="44"/>
  <c r="AQ257" i="44"/>
  <c r="AR256" i="44"/>
  <c r="AQ256" i="44"/>
  <c r="AR255" i="44"/>
  <c r="AQ255" i="44"/>
  <c r="AR254" i="44"/>
  <c r="AQ254" i="44"/>
  <c r="AR253" i="44"/>
  <c r="AQ253" i="44"/>
  <c r="AR252" i="44"/>
  <c r="AQ252" i="44"/>
  <c r="AR251" i="44"/>
  <c r="AQ251" i="44"/>
  <c r="AR250" i="44"/>
  <c r="AQ250" i="44"/>
  <c r="AR249" i="44"/>
  <c r="AQ249" i="44"/>
  <c r="AR248" i="44"/>
  <c r="AQ248" i="44"/>
  <c r="AR247" i="44"/>
  <c r="AQ247" i="44"/>
  <c r="AR246" i="44"/>
  <c r="AQ246" i="44"/>
  <c r="AR245" i="44"/>
  <c r="AQ245" i="44"/>
  <c r="AR244" i="44"/>
  <c r="AQ244" i="44"/>
  <c r="AR243" i="44"/>
  <c r="AQ243" i="44"/>
  <c r="AR242" i="44"/>
  <c r="AQ242" i="44"/>
  <c r="AR241" i="44"/>
  <c r="AQ241" i="44"/>
  <c r="AR240" i="44"/>
  <c r="AQ240" i="44"/>
  <c r="AR239" i="44"/>
  <c r="AQ239" i="44"/>
  <c r="AR238" i="44"/>
  <c r="AQ238" i="44"/>
  <c r="AR237" i="44"/>
  <c r="AQ237" i="44"/>
  <c r="AS236" i="44"/>
  <c r="AR236" i="44"/>
  <c r="AQ236" i="44"/>
  <c r="AR235" i="44"/>
  <c r="AQ235" i="44"/>
  <c r="AR234" i="44"/>
  <c r="AQ234" i="44"/>
  <c r="AR233" i="44"/>
  <c r="AQ233" i="44"/>
  <c r="AR232" i="44"/>
  <c r="AQ232" i="44"/>
  <c r="AR231" i="44"/>
  <c r="AQ231" i="44"/>
  <c r="AR230" i="44"/>
  <c r="AQ230" i="44"/>
  <c r="AR229" i="44"/>
  <c r="AQ229" i="44"/>
  <c r="AR228" i="44"/>
  <c r="AQ228" i="44"/>
  <c r="AR227" i="44"/>
  <c r="AQ227" i="44"/>
  <c r="AR226" i="44"/>
  <c r="AQ226" i="44"/>
  <c r="AR225" i="44"/>
  <c r="AQ225" i="44"/>
  <c r="AR224" i="44"/>
  <c r="AQ224" i="44"/>
  <c r="AR223" i="44"/>
  <c r="AQ223" i="44"/>
  <c r="AR222" i="44"/>
  <c r="AQ222" i="44"/>
  <c r="AR221" i="44"/>
  <c r="AQ221" i="44"/>
  <c r="AR220" i="44"/>
  <c r="AQ220" i="44"/>
  <c r="AR219" i="44"/>
  <c r="AQ219" i="44"/>
  <c r="AR218" i="44"/>
  <c r="AQ218" i="44"/>
  <c r="AR217" i="44"/>
  <c r="AQ217" i="44"/>
  <c r="AR216" i="44"/>
  <c r="AQ216" i="44"/>
  <c r="AR215" i="44"/>
  <c r="AQ215" i="44"/>
  <c r="AR214" i="44"/>
  <c r="AQ214" i="44"/>
  <c r="AR213" i="44"/>
  <c r="AQ213" i="44"/>
  <c r="AR212" i="44"/>
  <c r="AQ212" i="44"/>
  <c r="AR211" i="44"/>
  <c r="AQ211" i="44"/>
  <c r="AR210" i="44"/>
  <c r="AQ210" i="44"/>
  <c r="AR209" i="44"/>
  <c r="AQ209" i="44"/>
  <c r="AR208" i="44"/>
  <c r="AQ208" i="44"/>
  <c r="AR207" i="44"/>
  <c r="AQ207" i="44"/>
  <c r="AR206" i="44"/>
  <c r="AQ206" i="44"/>
  <c r="AR205" i="44"/>
  <c r="AQ205" i="44"/>
  <c r="AR204" i="44"/>
  <c r="AQ204" i="44"/>
  <c r="AR203" i="44"/>
  <c r="AQ203" i="44"/>
  <c r="AR202" i="44"/>
  <c r="AQ202" i="44"/>
  <c r="AR201" i="44"/>
  <c r="AQ201" i="44"/>
  <c r="AR200" i="44"/>
  <c r="AQ200" i="44"/>
  <c r="AR199" i="44"/>
  <c r="AQ199" i="44"/>
  <c r="AR198" i="44"/>
  <c r="AQ198" i="44"/>
  <c r="AR197" i="44"/>
  <c r="AQ197" i="44"/>
  <c r="AR196" i="44"/>
  <c r="AQ196" i="44"/>
  <c r="AR195" i="44"/>
  <c r="AQ195" i="44"/>
  <c r="AR194" i="44"/>
  <c r="AQ194" i="44"/>
  <c r="AR193" i="44"/>
  <c r="AQ193" i="44"/>
  <c r="AR192" i="44"/>
  <c r="AQ192" i="44"/>
  <c r="AR191" i="44"/>
  <c r="AQ191" i="44"/>
  <c r="AR190" i="44"/>
  <c r="AQ190" i="44"/>
  <c r="AR189" i="44"/>
  <c r="AQ189" i="44"/>
  <c r="AR188" i="44"/>
  <c r="AQ188" i="44"/>
  <c r="AR187" i="44"/>
  <c r="AQ187" i="44"/>
  <c r="AR186" i="44"/>
  <c r="AQ186" i="44"/>
  <c r="AR185" i="44"/>
  <c r="AQ185" i="44"/>
  <c r="AR184" i="44"/>
  <c r="AQ184" i="44"/>
  <c r="AR183" i="44"/>
  <c r="AQ183" i="44"/>
  <c r="AR182" i="44"/>
  <c r="AQ182" i="44"/>
  <c r="AR181" i="44"/>
  <c r="AQ181" i="44"/>
  <c r="AR180" i="44"/>
  <c r="AQ180" i="44"/>
  <c r="AR179" i="44"/>
  <c r="AQ179" i="44"/>
  <c r="AR178" i="44"/>
  <c r="AQ178" i="44"/>
  <c r="AR177" i="44"/>
  <c r="AQ177" i="44"/>
  <c r="AR176" i="44"/>
  <c r="AQ176" i="44"/>
  <c r="AR175" i="44"/>
  <c r="AQ175" i="44"/>
  <c r="AR174" i="44"/>
  <c r="AQ174" i="44"/>
  <c r="AR173" i="44"/>
  <c r="AQ173" i="44"/>
  <c r="AR172" i="44"/>
  <c r="AQ172" i="44"/>
  <c r="AR171" i="44"/>
  <c r="AQ171" i="44"/>
  <c r="AR170" i="44"/>
  <c r="AQ170" i="44"/>
  <c r="AR169" i="44"/>
  <c r="AQ169" i="44"/>
  <c r="AR168" i="44"/>
  <c r="AQ168" i="44"/>
  <c r="AR167" i="44"/>
  <c r="AQ167" i="44"/>
  <c r="AR166" i="44"/>
  <c r="AQ166" i="44"/>
  <c r="AR165" i="44"/>
  <c r="AQ165" i="44"/>
  <c r="AR164" i="44"/>
  <c r="AQ164" i="44"/>
  <c r="AR163" i="44"/>
  <c r="AQ163" i="44"/>
  <c r="AR162" i="44"/>
  <c r="AQ162" i="44"/>
  <c r="AR161" i="44"/>
  <c r="AQ161" i="44"/>
  <c r="AR160" i="44"/>
  <c r="AQ160" i="44"/>
  <c r="AR159" i="44"/>
  <c r="AQ159" i="44"/>
  <c r="AR158" i="44"/>
  <c r="AQ158" i="44"/>
  <c r="AR157" i="44"/>
  <c r="AQ157" i="44"/>
  <c r="AR156" i="44"/>
  <c r="AQ156" i="44"/>
  <c r="AR155" i="44"/>
  <c r="AQ155" i="44"/>
  <c r="AR154" i="44"/>
  <c r="AQ154" i="44"/>
  <c r="AR153" i="44"/>
  <c r="AQ153" i="44"/>
  <c r="AR152" i="44"/>
  <c r="AQ152" i="44"/>
  <c r="AR151" i="44"/>
  <c r="AQ151" i="44"/>
  <c r="AR150" i="44"/>
  <c r="AQ150" i="44"/>
  <c r="AR149" i="44"/>
  <c r="AQ149" i="44"/>
  <c r="AR148" i="44"/>
  <c r="AQ148" i="44"/>
  <c r="AR147" i="44"/>
  <c r="AQ147" i="44"/>
  <c r="AR146" i="44"/>
  <c r="AQ146" i="44"/>
  <c r="AR145" i="44"/>
  <c r="AQ145" i="44"/>
  <c r="AR144" i="44"/>
  <c r="AQ144" i="44"/>
  <c r="AR143" i="44"/>
  <c r="AQ143" i="44"/>
  <c r="AR142" i="44"/>
  <c r="AQ142" i="44"/>
  <c r="AR141" i="44"/>
  <c r="AQ141" i="44"/>
  <c r="AR140" i="44"/>
  <c r="AQ140" i="44"/>
  <c r="AR139" i="44"/>
  <c r="AQ139" i="44"/>
  <c r="AR138" i="44"/>
  <c r="AQ138" i="44"/>
  <c r="AR137" i="44"/>
  <c r="AQ137" i="44"/>
  <c r="AR136" i="44"/>
  <c r="AQ136" i="44"/>
  <c r="AR135" i="44"/>
  <c r="AQ135" i="44"/>
  <c r="AR134" i="44"/>
  <c r="AQ134" i="44"/>
  <c r="AR133" i="44"/>
  <c r="AQ133" i="44"/>
  <c r="AR132" i="44"/>
  <c r="AQ132" i="44"/>
  <c r="AR131" i="44"/>
  <c r="AQ131" i="44"/>
  <c r="AR130" i="44"/>
  <c r="AQ130" i="44"/>
  <c r="AR129" i="44"/>
  <c r="AQ129" i="44"/>
  <c r="AR128" i="44"/>
  <c r="AQ128" i="44"/>
  <c r="AR127" i="44"/>
  <c r="AQ127" i="44"/>
  <c r="AR126" i="44"/>
  <c r="AQ126" i="44"/>
  <c r="AR125" i="44"/>
  <c r="AQ125" i="44"/>
  <c r="AR124" i="44"/>
  <c r="AQ124" i="44"/>
  <c r="AR123" i="44"/>
  <c r="AQ123" i="44"/>
  <c r="AR122" i="44"/>
  <c r="AQ122" i="44"/>
  <c r="AR121" i="44"/>
  <c r="AQ121" i="44"/>
  <c r="AR120" i="44"/>
  <c r="AQ120" i="44"/>
  <c r="AR119" i="44"/>
  <c r="AQ119" i="44"/>
  <c r="AR118" i="44"/>
  <c r="AQ118" i="44"/>
  <c r="AR117" i="44"/>
  <c r="AQ117" i="44"/>
  <c r="AR116" i="44"/>
  <c r="AQ116" i="44"/>
  <c r="AR115" i="44"/>
  <c r="AQ115" i="44"/>
  <c r="AR114" i="44"/>
  <c r="AQ114" i="44"/>
  <c r="AR113" i="44"/>
  <c r="AQ113" i="44"/>
  <c r="AR112" i="44"/>
  <c r="AQ112" i="44"/>
  <c r="AR111" i="44"/>
  <c r="AQ111" i="44"/>
  <c r="AR110" i="44"/>
  <c r="AQ110" i="44"/>
  <c r="AR109" i="44"/>
  <c r="AQ109" i="44"/>
  <c r="AR108" i="44"/>
  <c r="AQ108" i="44"/>
  <c r="AR107" i="44"/>
  <c r="AQ107" i="44"/>
  <c r="AR106" i="44"/>
  <c r="AQ106" i="44"/>
  <c r="AR105" i="44"/>
  <c r="AQ105" i="44"/>
  <c r="AR104" i="44"/>
  <c r="AQ104" i="44"/>
  <c r="AR103" i="44"/>
  <c r="AQ103" i="44"/>
  <c r="AR102" i="44"/>
  <c r="AQ102" i="44"/>
  <c r="AR101" i="44"/>
  <c r="AQ101" i="44"/>
  <c r="AR100" i="44"/>
  <c r="AQ100" i="44"/>
  <c r="AR99" i="44"/>
  <c r="AQ99" i="44"/>
  <c r="AR98" i="44"/>
  <c r="AQ98" i="44"/>
  <c r="AR97" i="44"/>
  <c r="AQ97" i="44"/>
  <c r="AR96" i="44"/>
  <c r="AQ96" i="44"/>
  <c r="AR95" i="44"/>
  <c r="AQ95" i="44"/>
  <c r="AR94" i="44"/>
  <c r="AQ94" i="44"/>
  <c r="AR93" i="44"/>
  <c r="AQ93" i="44"/>
  <c r="AR92" i="44"/>
  <c r="AQ92" i="44"/>
  <c r="AR91" i="44"/>
  <c r="AQ91" i="44"/>
  <c r="AR90" i="44"/>
  <c r="AQ90" i="44"/>
  <c r="AR89" i="44"/>
  <c r="AQ89" i="44"/>
  <c r="AR88" i="44"/>
  <c r="AQ88" i="44"/>
  <c r="AR87" i="44"/>
  <c r="AQ87" i="44"/>
  <c r="AR86" i="44"/>
  <c r="AQ86" i="44"/>
  <c r="AR85" i="44"/>
  <c r="AQ85" i="44"/>
  <c r="AR84" i="44"/>
  <c r="AQ84" i="44"/>
  <c r="AR83" i="44"/>
  <c r="AQ83" i="44"/>
  <c r="AR82" i="44"/>
  <c r="AQ82" i="44"/>
  <c r="AR81" i="44"/>
  <c r="AQ81" i="44"/>
  <c r="AR80" i="44"/>
  <c r="AQ80" i="44"/>
  <c r="AR79" i="44"/>
  <c r="AQ79" i="44"/>
  <c r="AR78" i="44"/>
  <c r="AQ78" i="44"/>
  <c r="AR77" i="44"/>
  <c r="AQ77" i="44"/>
  <c r="AR76" i="44"/>
  <c r="AQ76" i="44"/>
  <c r="AR75" i="44"/>
  <c r="AQ75" i="44"/>
  <c r="AR74" i="44"/>
  <c r="AQ74" i="44"/>
  <c r="AR73" i="44"/>
  <c r="AQ73" i="44"/>
  <c r="AR72" i="44"/>
  <c r="AQ72" i="44"/>
  <c r="AR71" i="44"/>
  <c r="AQ71" i="44"/>
  <c r="AR70" i="44"/>
  <c r="AQ70" i="44"/>
  <c r="AR69" i="44"/>
  <c r="AQ69" i="44"/>
  <c r="AR68" i="44"/>
  <c r="AQ68" i="44"/>
  <c r="AR67" i="44"/>
  <c r="AQ67" i="44"/>
  <c r="AR66" i="44"/>
  <c r="AQ66" i="44"/>
  <c r="AR65" i="44"/>
  <c r="AQ65" i="44"/>
  <c r="AR64" i="44"/>
  <c r="AQ64" i="44"/>
  <c r="AR63" i="44"/>
  <c r="AQ63" i="44"/>
  <c r="AR62" i="44"/>
  <c r="AQ62" i="44"/>
  <c r="AR61" i="44"/>
  <c r="AQ61" i="44"/>
  <c r="AR60" i="44"/>
  <c r="AQ60" i="44"/>
  <c r="AR59" i="44"/>
  <c r="AQ59" i="44"/>
  <c r="AR58" i="44"/>
  <c r="AQ58" i="44"/>
  <c r="AR57" i="44"/>
  <c r="AQ57" i="44"/>
  <c r="AR56" i="44"/>
  <c r="AQ56" i="44"/>
  <c r="AR55" i="44"/>
  <c r="AQ55" i="44"/>
  <c r="AR54" i="44"/>
  <c r="AQ54" i="44"/>
  <c r="AR53" i="44"/>
  <c r="AQ53" i="44"/>
  <c r="AR52" i="44"/>
  <c r="AQ52" i="44"/>
  <c r="AR51" i="44"/>
  <c r="AQ51" i="44"/>
  <c r="AR50" i="44"/>
  <c r="AQ50" i="44"/>
  <c r="AR49" i="44"/>
  <c r="AQ49" i="44"/>
  <c r="AR48" i="44"/>
  <c r="AQ48" i="44"/>
  <c r="AR47" i="44"/>
  <c r="AQ47" i="44"/>
  <c r="AR46" i="44"/>
  <c r="AQ46" i="44"/>
  <c r="AR45" i="44"/>
  <c r="AQ45" i="44"/>
  <c r="AR44" i="44"/>
  <c r="AQ44" i="44"/>
  <c r="AR43" i="44"/>
  <c r="AQ43" i="44"/>
  <c r="AR42" i="44"/>
  <c r="AQ42" i="44"/>
  <c r="AR41" i="44"/>
  <c r="AQ41" i="44"/>
  <c r="AR40" i="44"/>
  <c r="AQ40" i="44"/>
  <c r="AR39" i="44"/>
  <c r="AQ39" i="44"/>
  <c r="AR38" i="44"/>
  <c r="AQ38" i="44"/>
  <c r="AR37" i="44"/>
  <c r="AQ37" i="44"/>
  <c r="AR36" i="44"/>
  <c r="AQ36" i="44"/>
  <c r="AR35" i="44"/>
  <c r="AQ35" i="44"/>
  <c r="AR34" i="44"/>
  <c r="AQ34" i="44"/>
  <c r="AR33" i="44"/>
  <c r="AQ33" i="44"/>
  <c r="AR32" i="44"/>
  <c r="AQ32" i="44"/>
  <c r="AQ31" i="44"/>
  <c r="AQ30" i="44"/>
  <c r="AQ29" i="44"/>
  <c r="AQ28" i="44"/>
  <c r="AQ27" i="44"/>
  <c r="AR26" i="44"/>
  <c r="AQ26" i="44"/>
  <c r="AR25" i="44"/>
  <c r="AQ25" i="44"/>
  <c r="AR24" i="44"/>
  <c r="AQ24" i="44"/>
  <c r="AR23" i="44"/>
  <c r="AQ23" i="44"/>
  <c r="AR22" i="44"/>
  <c r="AQ22" i="44"/>
  <c r="AR21" i="44"/>
  <c r="AQ21" i="44"/>
  <c r="AR20" i="44"/>
  <c r="AQ20" i="44"/>
  <c r="AR19" i="44"/>
  <c r="AQ19" i="44"/>
  <c r="AR18" i="44"/>
  <c r="AQ18" i="44"/>
  <c r="AR17" i="44"/>
  <c r="AQ17" i="44"/>
  <c r="AR16" i="44"/>
  <c r="AQ16" i="44"/>
  <c r="AR15" i="44"/>
  <c r="AQ15" i="44"/>
  <c r="AR14" i="44"/>
  <c r="AQ14" i="44"/>
  <c r="AR13" i="44"/>
  <c r="AQ13" i="44"/>
  <c r="AR12" i="44"/>
  <c r="AQ12" i="44"/>
  <c r="AR11" i="44"/>
  <c r="AQ11" i="44"/>
  <c r="AR10" i="44"/>
  <c r="AQ10" i="44"/>
  <c r="AR9" i="44"/>
  <c r="AQ9" i="44"/>
  <c r="AR8" i="44"/>
  <c r="AQ8" i="44"/>
  <c r="AR7" i="44"/>
  <c r="AQ7" i="44"/>
  <c r="AR6" i="44"/>
  <c r="AQ6" i="44"/>
  <c r="AQ563" i="44" s="1"/>
  <c r="AR5" i="44"/>
  <c r="AQ5" i="44"/>
  <c r="AR4" i="44"/>
  <c r="AQ4" i="44"/>
  <c r="AQ560" i="44" s="1"/>
  <c r="AP4" i="44"/>
  <c r="AP563" i="44" s="1"/>
  <c r="AR3" i="44"/>
  <c r="AP3" i="44"/>
  <c r="AQ3" i="44" s="1"/>
  <c r="AR2" i="44"/>
  <c r="AQ2" i="44"/>
  <c r="AO561" i="44" l="1"/>
  <c r="AP560" i="44"/>
  <c r="AR563" i="44"/>
  <c r="AO559" i="44"/>
  <c r="AO560" i="44" s="1"/>
  <c r="AR325" i="44"/>
  <c r="AR560" i="44" s="1"/>
  <c r="AP561" i="44"/>
  <c r="AQ561" i="44" s="1"/>
  <c r="AO362" i="3" l="1"/>
  <c r="AO361" i="3"/>
  <c r="AO360" i="3"/>
  <c r="AO359" i="3"/>
  <c r="AO358" i="3"/>
  <c r="AO357" i="3"/>
  <c r="AO356" i="3"/>
  <c r="AO355" i="3"/>
  <c r="AO354" i="3"/>
  <c r="AO353" i="3"/>
  <c r="AO347" i="3"/>
  <c r="AO342" i="3"/>
  <c r="AO339" i="3"/>
  <c r="AO334" i="3"/>
  <c r="AO333" i="3"/>
  <c r="AO332" i="3"/>
  <c r="AO331" i="3"/>
  <c r="AO330" i="3"/>
  <c r="AO329" i="3"/>
  <c r="AO326" i="3"/>
  <c r="AO323" i="3"/>
  <c r="AO320" i="3"/>
  <c r="AO316" i="3"/>
  <c r="AO279" i="3"/>
  <c r="AO274" i="3"/>
  <c r="AO272" i="3"/>
  <c r="AO271" i="3"/>
  <c r="AO269" i="3"/>
  <c r="AO253" i="3"/>
  <c r="AO238" i="3"/>
  <c r="AO234" i="3"/>
  <c r="AO233" i="3"/>
  <c r="AO229" i="3"/>
  <c r="AO228" i="3"/>
  <c r="AO226" i="3"/>
  <c r="AO225" i="3"/>
  <c r="AO224" i="3"/>
  <c r="AO221" i="3"/>
  <c r="AO219" i="3"/>
  <c r="AO217" i="3"/>
  <c r="AO215" i="3"/>
  <c r="AO214" i="3"/>
  <c r="AO211" i="3"/>
  <c r="AO205" i="3"/>
  <c r="AO197" i="3"/>
  <c r="AO195" i="3"/>
  <c r="AO194" i="3"/>
  <c r="AO192" i="3"/>
  <c r="AO187" i="3"/>
  <c r="AO185" i="3"/>
  <c r="AO182" i="3"/>
  <c r="AO181" i="3"/>
  <c r="AO180" i="3"/>
  <c r="AO179" i="3"/>
  <c r="AO175" i="3"/>
  <c r="AO171" i="3"/>
  <c r="AO170" i="3"/>
  <c r="AO169" i="3"/>
  <c r="AO165" i="3"/>
  <c r="AO163" i="3"/>
  <c r="AO157" i="3"/>
  <c r="AO155" i="3"/>
  <c r="AO154" i="3"/>
  <c r="AO153" i="3"/>
  <c r="AO152" i="3"/>
  <c r="AO151" i="3"/>
  <c r="AO149" i="3"/>
  <c r="AO148" i="3"/>
  <c r="AO146" i="3"/>
  <c r="AO144" i="3"/>
  <c r="AO137" i="3"/>
  <c r="AO136" i="3"/>
  <c r="AO135" i="3"/>
  <c r="AO134" i="3"/>
  <c r="AO132" i="3"/>
  <c r="AO122" i="3"/>
  <c r="AO121" i="3"/>
  <c r="AO120" i="3"/>
  <c r="AO119" i="3"/>
  <c r="AO118" i="3"/>
  <c r="AO117" i="3"/>
  <c r="AO116" i="3"/>
  <c r="AO110" i="3"/>
  <c r="AO108" i="3"/>
  <c r="AO107" i="3"/>
  <c r="AO106" i="3"/>
  <c r="AO105" i="3"/>
  <c r="AO103" i="3"/>
  <c r="AO102" i="3"/>
  <c r="AO101" i="3"/>
  <c r="AO100" i="3"/>
  <c r="AO98" i="3"/>
  <c r="AO94" i="3"/>
  <c r="AO90" i="3"/>
  <c r="AO89" i="3"/>
  <c r="AO88" i="3"/>
  <c r="AO86" i="3"/>
  <c r="AO85" i="3"/>
  <c r="AO84" i="3"/>
  <c r="AO81" i="3"/>
  <c r="AO77" i="3"/>
  <c r="AO75" i="3"/>
  <c r="AO74" i="3"/>
  <c r="AO73" i="3"/>
  <c r="AO69" i="3"/>
  <c r="AO68" i="3"/>
  <c r="AO67" i="3"/>
  <c r="AO64" i="3"/>
  <c r="AO61" i="3"/>
  <c r="AO60" i="3"/>
  <c r="AO59" i="3"/>
  <c r="AO58" i="3"/>
  <c r="AO56" i="3"/>
  <c r="AO55" i="3"/>
  <c r="AO54" i="3"/>
  <c r="AO44" i="3"/>
  <c r="AO36" i="3"/>
  <c r="AO35" i="3"/>
  <c r="AO34" i="3"/>
  <c r="AO33" i="3"/>
  <c r="AO32" i="3"/>
  <c r="AO31" i="3"/>
  <c r="AO28" i="3"/>
  <c r="A368" i="3" l="1"/>
  <c r="G4" i="11"/>
  <c r="G19" i="11"/>
  <c r="G5" i="11" l="1"/>
  <c r="AD535" i="2" l="1"/>
  <c r="AE535" i="2"/>
  <c r="G12" i="11"/>
  <c r="E5" i="11"/>
  <c r="I4" i="11" l="1"/>
  <c r="I7" i="11" s="1"/>
  <c r="AH566" i="10" l="1"/>
  <c r="AH567" i="10" s="1"/>
  <c r="AF580" i="10" l="1"/>
  <c r="AF579" i="10"/>
  <c r="AH575" i="10"/>
  <c r="AI575" i="10" s="1"/>
  <c r="AF575" i="10"/>
  <c r="AF576" i="10" s="1"/>
  <c r="AH574" i="10"/>
  <c r="AI574" i="10" s="1"/>
  <c r="AH573" i="10"/>
  <c r="AI573" i="10" s="1"/>
  <c r="V570" i="10"/>
  <c r="X563" i="10"/>
  <c r="AE558" i="10"/>
  <c r="AD558" i="10"/>
  <c r="AC558" i="10"/>
  <c r="AB558" i="10"/>
  <c r="AA558" i="10"/>
  <c r="Z558" i="10"/>
  <c r="Y558" i="10"/>
  <c r="X558" i="10"/>
  <c r="Z560" i="10" s="1"/>
  <c r="AI556" i="10"/>
  <c r="A556" i="10"/>
  <c r="AI555" i="10"/>
  <c r="A555" i="10"/>
  <c r="AI554" i="10"/>
  <c r="A554" i="10"/>
  <c r="AI553" i="10"/>
  <c r="A553" i="10"/>
  <c r="AI552" i="10"/>
  <c r="A552" i="10"/>
  <c r="AI551" i="10"/>
  <c r="A551" i="10"/>
  <c r="AI550" i="10"/>
  <c r="A550" i="10"/>
  <c r="AI549" i="10"/>
  <c r="A549" i="10"/>
  <c r="AI548" i="10"/>
  <c r="A548" i="10"/>
  <c r="AI547" i="10"/>
  <c r="A547" i="10"/>
  <c r="AI546" i="10"/>
  <c r="A546" i="10"/>
  <c r="AI545" i="10"/>
  <c r="A545" i="10"/>
  <c r="AI544" i="10"/>
  <c r="A544" i="10"/>
  <c r="AI543" i="10"/>
  <c r="A543" i="10"/>
  <c r="AI542" i="10"/>
  <c r="A542" i="10"/>
  <c r="AI541" i="10"/>
  <c r="A541" i="10"/>
  <c r="AI540" i="10"/>
  <c r="A540" i="10"/>
  <c r="AI539" i="10"/>
  <c r="A539" i="10"/>
  <c r="AI538" i="10"/>
  <c r="A538" i="10"/>
  <c r="AI537" i="10"/>
  <c r="A537" i="10"/>
  <c r="AI536" i="10"/>
  <c r="A536" i="10"/>
  <c r="AI535" i="10"/>
  <c r="A535" i="10"/>
  <c r="AI534" i="10"/>
  <c r="A534" i="10"/>
  <c r="AI533" i="10"/>
  <c r="A533" i="10"/>
  <c r="AI532" i="10"/>
  <c r="A532" i="10"/>
  <c r="AI531" i="10"/>
  <c r="A531" i="10"/>
  <c r="AI530" i="10"/>
  <c r="A530" i="10"/>
  <c r="AI529" i="10"/>
  <c r="A529" i="10"/>
  <c r="AG528" i="10"/>
  <c r="AG557" i="10" s="1"/>
  <c r="A528" i="10"/>
  <c r="AI527" i="10"/>
  <c r="A527" i="10"/>
  <c r="AI526" i="10"/>
  <c r="A526" i="10"/>
  <c r="AI525" i="10"/>
  <c r="A525" i="10"/>
  <c r="AI524" i="10"/>
  <c r="A524" i="10"/>
  <c r="AI523" i="10"/>
  <c r="A523" i="10"/>
  <c r="AI522" i="10"/>
  <c r="A522" i="10"/>
  <c r="AI521" i="10"/>
  <c r="A521" i="10"/>
  <c r="AI520" i="10"/>
  <c r="A520" i="10"/>
  <c r="AI519" i="10"/>
  <c r="A519" i="10"/>
  <c r="AI518" i="10"/>
  <c r="A518" i="10"/>
  <c r="AI517" i="10"/>
  <c r="A517" i="10"/>
  <c r="AO516" i="10"/>
  <c r="AN516" i="10"/>
  <c r="AM516" i="10"/>
  <c r="AL516" i="10"/>
  <c r="AK516" i="10"/>
  <c r="AF516" i="10"/>
  <c r="AF528" i="10" s="1"/>
  <c r="AF563" i="10" s="1"/>
  <c r="AE516" i="10"/>
  <c r="AE557" i="10" s="1"/>
  <c r="AD516" i="10"/>
  <c r="AD557" i="10" s="1"/>
  <c r="AC516" i="10"/>
  <c r="AC557" i="10" s="1"/>
  <c r="AB516" i="10"/>
  <c r="AB557" i="10" s="1"/>
  <c r="AA516" i="10"/>
  <c r="AA557" i="10" s="1"/>
  <c r="Z516" i="10"/>
  <c r="Z557" i="10" s="1"/>
  <c r="Y516" i="10"/>
  <c r="Y557" i="10" s="1"/>
  <c r="X516" i="10"/>
  <c r="X557" i="10" s="1"/>
  <c r="P516" i="10"/>
  <c r="O516" i="10"/>
  <c r="L516" i="10"/>
  <c r="K516" i="10"/>
  <c r="J516" i="10"/>
  <c r="I516" i="10"/>
  <c r="H516" i="10"/>
  <c r="G516" i="10"/>
  <c r="F516" i="10"/>
  <c r="E516" i="10"/>
  <c r="AI515" i="10"/>
  <c r="A515" i="10"/>
  <c r="AI514" i="10"/>
  <c r="A514" i="10"/>
  <c r="AI513" i="10"/>
  <c r="A513" i="10"/>
  <c r="AI512" i="10"/>
  <c r="A512" i="10"/>
  <c r="AI511" i="10"/>
  <c r="A511" i="10"/>
  <c r="AI510" i="10"/>
  <c r="A510" i="10"/>
  <c r="AI509" i="10"/>
  <c r="A509" i="10"/>
  <c r="AI508" i="10"/>
  <c r="A508" i="10"/>
  <c r="AI507" i="10"/>
  <c r="A507" i="10"/>
  <c r="AI506" i="10"/>
  <c r="A506" i="10"/>
  <c r="AI505" i="10"/>
  <c r="A505" i="10"/>
  <c r="AI504" i="10"/>
  <c r="A504" i="10"/>
  <c r="AI503" i="10"/>
  <c r="A503" i="10"/>
  <c r="AI502" i="10"/>
  <c r="A502" i="10"/>
  <c r="AI501" i="10"/>
  <c r="A501" i="10"/>
  <c r="AI500" i="10"/>
  <c r="A500" i="10"/>
  <c r="AI499" i="10"/>
  <c r="A499" i="10"/>
  <c r="AI498" i="10"/>
  <c r="A498" i="10"/>
  <c r="AI497" i="10"/>
  <c r="A497" i="10"/>
  <c r="AI496" i="10"/>
  <c r="A496" i="10"/>
  <c r="AI495" i="10"/>
  <c r="A495" i="10"/>
  <c r="AI494" i="10"/>
  <c r="A494" i="10"/>
  <c r="AI493" i="10"/>
  <c r="A493" i="10"/>
  <c r="AI492" i="10"/>
  <c r="A492" i="10"/>
  <c r="AI491" i="10"/>
  <c r="A491" i="10"/>
  <c r="AI490" i="10"/>
  <c r="A490" i="10"/>
  <c r="AI489" i="10"/>
  <c r="A489" i="10"/>
  <c r="AI488" i="10"/>
  <c r="A488" i="10"/>
  <c r="AI487" i="10"/>
  <c r="A487" i="10"/>
  <c r="AI486" i="10"/>
  <c r="A486" i="10"/>
  <c r="AI485" i="10"/>
  <c r="A485" i="10"/>
  <c r="AI484" i="10"/>
  <c r="A484" i="10"/>
  <c r="AI483" i="10"/>
  <c r="A483" i="10"/>
  <c r="AI482" i="10"/>
  <c r="A482" i="10"/>
  <c r="AI481" i="10"/>
  <c r="A481" i="10"/>
  <c r="AI480" i="10"/>
  <c r="A480" i="10"/>
  <c r="AI479" i="10"/>
  <c r="A479" i="10"/>
  <c r="AI478" i="10"/>
  <c r="A478" i="10"/>
  <c r="AI477" i="10"/>
  <c r="A477" i="10"/>
  <c r="AI476" i="10"/>
  <c r="A476" i="10"/>
  <c r="AI475" i="10"/>
  <c r="A475" i="10"/>
  <c r="AI474" i="10"/>
  <c r="A474" i="10"/>
  <c r="AI473" i="10"/>
  <c r="A473" i="10"/>
  <c r="AI472" i="10"/>
  <c r="A472" i="10"/>
  <c r="AI471" i="10"/>
  <c r="A471" i="10"/>
  <c r="AI470" i="10"/>
  <c r="A470" i="10"/>
  <c r="AI469" i="10"/>
  <c r="A469" i="10"/>
  <c r="AI468" i="10"/>
  <c r="A468" i="10"/>
  <c r="AI467" i="10"/>
  <c r="A467" i="10"/>
  <c r="AI466" i="10"/>
  <c r="A466" i="10"/>
  <c r="AI465" i="10"/>
  <c r="A465" i="10"/>
  <c r="AI464" i="10"/>
  <c r="A464" i="10"/>
  <c r="AI463" i="10"/>
  <c r="A463" i="10"/>
  <c r="AI462" i="10"/>
  <c r="A462" i="10"/>
  <c r="AI461" i="10"/>
  <c r="A461" i="10"/>
  <c r="AI460" i="10"/>
  <c r="A460" i="10"/>
  <c r="AI459" i="10"/>
  <c r="A459" i="10"/>
  <c r="AI458" i="10"/>
  <c r="A458" i="10"/>
  <c r="AI457" i="10"/>
  <c r="A457" i="10"/>
  <c r="AI456" i="10"/>
  <c r="A456" i="10"/>
  <c r="AI455" i="10"/>
  <c r="A455" i="10"/>
  <c r="AI454" i="10"/>
  <c r="A454" i="10"/>
  <c r="AI453" i="10"/>
  <c r="A453" i="10"/>
  <c r="AI452" i="10"/>
  <c r="A452" i="10"/>
  <c r="AI451" i="10"/>
  <c r="A451" i="10"/>
  <c r="AI450" i="10"/>
  <c r="A450" i="10"/>
  <c r="AI449" i="10"/>
  <c r="A449" i="10"/>
  <c r="AI448" i="10"/>
  <c r="A448" i="10"/>
  <c r="AI447" i="10"/>
  <c r="A447" i="10"/>
  <c r="AI446" i="10"/>
  <c r="A446" i="10"/>
  <c r="AI445" i="10"/>
  <c r="A445" i="10"/>
  <c r="AI444" i="10"/>
  <c r="A444" i="10"/>
  <c r="AI443" i="10"/>
  <c r="A443" i="10"/>
  <c r="AI442" i="10"/>
  <c r="A442" i="10"/>
  <c r="AI441" i="10"/>
  <c r="A441" i="10"/>
  <c r="AI440" i="10"/>
  <c r="A440" i="10"/>
  <c r="AI439" i="10"/>
  <c r="A439" i="10"/>
  <c r="AI438" i="10"/>
  <c r="A438" i="10"/>
  <c r="AI437" i="10"/>
  <c r="A437" i="10"/>
  <c r="AI436" i="10"/>
  <c r="A436" i="10"/>
  <c r="AI435" i="10"/>
  <c r="A435" i="10"/>
  <c r="AI434" i="10"/>
  <c r="A434" i="10"/>
  <c r="AI433" i="10"/>
  <c r="A433" i="10"/>
  <c r="AI432" i="10"/>
  <c r="A432" i="10"/>
  <c r="AI431" i="10"/>
  <c r="A431" i="10"/>
  <c r="AI430" i="10"/>
  <c r="A430" i="10"/>
  <c r="AI429" i="10"/>
  <c r="A429" i="10"/>
  <c r="AI428" i="10"/>
  <c r="A428" i="10"/>
  <c r="AI427" i="10"/>
  <c r="A427" i="10"/>
  <c r="AI426" i="10"/>
  <c r="A426" i="10"/>
  <c r="AI425" i="10"/>
  <c r="A425" i="10"/>
  <c r="AI424" i="10"/>
  <c r="A424" i="10"/>
  <c r="AI423" i="10"/>
  <c r="A423" i="10"/>
  <c r="AI422" i="10"/>
  <c r="A422" i="10"/>
  <c r="AI421" i="10"/>
  <c r="A421" i="10"/>
  <c r="AI420" i="10"/>
  <c r="A420" i="10"/>
  <c r="AI419" i="10"/>
  <c r="A419" i="10"/>
  <c r="AI418" i="10"/>
  <c r="A418" i="10"/>
  <c r="AI417" i="10"/>
  <c r="A417" i="10"/>
  <c r="AI416" i="10"/>
  <c r="A416" i="10"/>
  <c r="AI415" i="10"/>
  <c r="A415" i="10"/>
  <c r="AI414" i="10"/>
  <c r="A414" i="10"/>
  <c r="AI413" i="10"/>
  <c r="A413" i="10"/>
  <c r="AI412" i="10"/>
  <c r="A412" i="10"/>
  <c r="AI411" i="10"/>
  <c r="A411" i="10"/>
  <c r="AI410" i="10"/>
  <c r="A410" i="10"/>
  <c r="AI409" i="10"/>
  <c r="A409" i="10"/>
  <c r="AI408" i="10"/>
  <c r="A408" i="10"/>
  <c r="AI407" i="10"/>
  <c r="A407" i="10"/>
  <c r="AI406" i="10"/>
  <c r="A406" i="10"/>
  <c r="AI405" i="10"/>
  <c r="A405" i="10"/>
  <c r="AI404" i="10"/>
  <c r="A404" i="10"/>
  <c r="AI403" i="10"/>
  <c r="A403" i="10"/>
  <c r="AI402" i="10"/>
  <c r="A402" i="10"/>
  <c r="AI401" i="10"/>
  <c r="A401" i="10"/>
  <c r="AI400" i="10"/>
  <c r="A400" i="10"/>
  <c r="AI399" i="10"/>
  <c r="A399" i="10"/>
  <c r="AI398" i="10"/>
  <c r="A398" i="10"/>
  <c r="AI397" i="10"/>
  <c r="A397" i="10"/>
  <c r="AI396" i="10"/>
  <c r="A396" i="10"/>
  <c r="AI395" i="10"/>
  <c r="A395" i="10"/>
  <c r="AI394" i="10"/>
  <c r="A394" i="10"/>
  <c r="AI393" i="10"/>
  <c r="A393" i="10"/>
  <c r="AI392" i="10"/>
  <c r="A392" i="10"/>
  <c r="AI391" i="10"/>
  <c r="A391" i="10"/>
  <c r="AI390" i="10"/>
  <c r="A390" i="10"/>
  <c r="AI389" i="10"/>
  <c r="A389" i="10"/>
  <c r="AI388" i="10"/>
  <c r="A388" i="10"/>
  <c r="AI387" i="10"/>
  <c r="A387" i="10"/>
  <c r="AI386" i="10"/>
  <c r="A386" i="10"/>
  <c r="AI385" i="10"/>
  <c r="A385" i="10"/>
  <c r="AI384" i="10"/>
  <c r="A384" i="10"/>
  <c r="AI383" i="10"/>
  <c r="A383" i="10"/>
  <c r="AI382" i="10"/>
  <c r="A382" i="10"/>
  <c r="AI381" i="10"/>
  <c r="A381" i="10"/>
  <c r="AI380" i="10"/>
  <c r="A380" i="10"/>
  <c r="AI379" i="10"/>
  <c r="A379" i="10"/>
  <c r="AI378" i="10"/>
  <c r="A378" i="10"/>
  <c r="AI377" i="10"/>
  <c r="A377" i="10"/>
  <c r="AI376" i="10"/>
  <c r="A376" i="10"/>
  <c r="AI375" i="10"/>
  <c r="A375" i="10"/>
  <c r="AI374" i="10"/>
  <c r="A374" i="10"/>
  <c r="AI373" i="10"/>
  <c r="A373" i="10"/>
  <c r="AI372" i="10"/>
  <c r="A372" i="10"/>
  <c r="AI371" i="10"/>
  <c r="A371" i="10"/>
  <c r="AI370" i="10"/>
  <c r="A370" i="10"/>
  <c r="AI369" i="10"/>
  <c r="A369" i="10"/>
  <c r="AI368" i="10"/>
  <c r="A368" i="10"/>
  <c r="AI367" i="10"/>
  <c r="A367" i="10"/>
  <c r="AI366" i="10"/>
  <c r="A366" i="10"/>
  <c r="AI365" i="10"/>
  <c r="A365" i="10"/>
  <c r="AI364" i="10"/>
  <c r="A364" i="10"/>
  <c r="AI363" i="10"/>
  <c r="A363" i="10"/>
  <c r="AI362" i="10"/>
  <c r="A362" i="10"/>
  <c r="AI361" i="10"/>
  <c r="A361" i="10"/>
  <c r="AI360" i="10"/>
  <c r="A360" i="10"/>
  <c r="AI359" i="10"/>
  <c r="A359" i="10"/>
  <c r="AI358" i="10"/>
  <c r="A358" i="10"/>
  <c r="AI357" i="10"/>
  <c r="A357" i="10"/>
  <c r="AI356" i="10"/>
  <c r="A356" i="10"/>
  <c r="AI355" i="10"/>
  <c r="A355" i="10"/>
  <c r="AI354" i="10"/>
  <c r="A354" i="10"/>
  <c r="AI353" i="10"/>
  <c r="A353" i="10"/>
  <c r="AI352" i="10"/>
  <c r="A352" i="10"/>
  <c r="AI351" i="10"/>
  <c r="A351" i="10"/>
  <c r="AI350" i="10"/>
  <c r="A350" i="10"/>
  <c r="AI349" i="10"/>
  <c r="A349" i="10"/>
  <c r="AI348" i="10"/>
  <c r="A348" i="10"/>
  <c r="AI347" i="10"/>
  <c r="A347" i="10"/>
  <c r="AI346" i="10"/>
  <c r="A346" i="10"/>
  <c r="AI345" i="10"/>
  <c r="A345" i="10"/>
  <c r="AI344" i="10"/>
  <c r="A344" i="10"/>
  <c r="AI343" i="10"/>
  <c r="A343" i="10"/>
  <c r="AI342" i="10"/>
  <c r="A342" i="10"/>
  <c r="AI341" i="10"/>
  <c r="A341" i="10"/>
  <c r="AI340" i="10"/>
  <c r="A340" i="10"/>
  <c r="AI339" i="10"/>
  <c r="A339" i="10"/>
  <c r="AI338" i="10"/>
  <c r="A338" i="10"/>
  <c r="AI337" i="10"/>
  <c r="A337" i="10"/>
  <c r="AI336" i="10"/>
  <c r="A336" i="10"/>
  <c r="AI335" i="10"/>
  <c r="A335" i="10"/>
  <c r="AI334" i="10"/>
  <c r="A334" i="10"/>
  <c r="AI333" i="10"/>
  <c r="A333" i="10"/>
  <c r="AI332" i="10"/>
  <c r="A332" i="10"/>
  <c r="AI331" i="10"/>
  <c r="A331" i="10"/>
  <c r="AI330" i="10"/>
  <c r="A330" i="10"/>
  <c r="AI329" i="10"/>
  <c r="A329" i="10"/>
  <c r="AI328" i="10"/>
  <c r="A328" i="10"/>
  <c r="AI327" i="10"/>
  <c r="A327" i="10"/>
  <c r="AI326" i="10"/>
  <c r="A326" i="10"/>
  <c r="AI325" i="10"/>
  <c r="A325" i="10"/>
  <c r="AI324" i="10"/>
  <c r="A324" i="10"/>
  <c r="AH323" i="10"/>
  <c r="AH528" i="10" s="1"/>
  <c r="AH563" i="10" s="1"/>
  <c r="A323" i="10"/>
  <c r="AI322" i="10"/>
  <c r="A322" i="10"/>
  <c r="AI321" i="10"/>
  <c r="A321" i="10"/>
  <c r="AI320" i="10"/>
  <c r="A320" i="10"/>
  <c r="AI319" i="10"/>
  <c r="A319" i="10"/>
  <c r="AI318" i="10"/>
  <c r="A318" i="10"/>
  <c r="AI317" i="10"/>
  <c r="A317" i="10"/>
  <c r="AI316" i="10"/>
  <c r="A316" i="10"/>
  <c r="AI315" i="10"/>
  <c r="A315" i="10"/>
  <c r="AI314" i="10"/>
  <c r="A314" i="10"/>
  <c r="AI313" i="10"/>
  <c r="A313" i="10"/>
  <c r="AI312" i="10"/>
  <c r="A312" i="10"/>
  <c r="AI311" i="10"/>
  <c r="A311" i="10"/>
  <c r="AI310" i="10"/>
  <c r="A310" i="10"/>
  <c r="AI309" i="10"/>
  <c r="A309" i="10"/>
  <c r="AI308" i="10"/>
  <c r="A308" i="10"/>
  <c r="AI307" i="10"/>
  <c r="A307" i="10"/>
  <c r="AI306" i="10"/>
  <c r="A306" i="10"/>
  <c r="AI305" i="10"/>
  <c r="A305" i="10"/>
  <c r="AI304" i="10"/>
  <c r="A304" i="10"/>
  <c r="AI303" i="10"/>
  <c r="A303" i="10"/>
  <c r="AI302" i="10"/>
  <c r="A302" i="10"/>
  <c r="AI301" i="10"/>
  <c r="A301" i="10"/>
  <c r="AI300" i="10"/>
  <c r="A300" i="10"/>
  <c r="AI299" i="10"/>
  <c r="A299" i="10"/>
  <c r="AI298" i="10"/>
  <c r="A298" i="10"/>
  <c r="AI297" i="10"/>
  <c r="A297" i="10"/>
  <c r="AI296" i="10"/>
  <c r="A296" i="10"/>
  <c r="AI295" i="10"/>
  <c r="A295" i="10"/>
  <c r="AI294" i="10"/>
  <c r="A294" i="10"/>
  <c r="AI293" i="10"/>
  <c r="A293" i="10"/>
  <c r="AI292" i="10"/>
  <c r="A292" i="10"/>
  <c r="AI291" i="10"/>
  <c r="A291" i="10"/>
  <c r="AI290" i="10"/>
  <c r="A290" i="10"/>
  <c r="AI289" i="10"/>
  <c r="A289" i="10"/>
  <c r="AI288" i="10"/>
  <c r="A288" i="10"/>
  <c r="AI287" i="10"/>
  <c r="A287" i="10"/>
  <c r="AI286" i="10"/>
  <c r="A286" i="10"/>
  <c r="AI285" i="10"/>
  <c r="A285" i="10"/>
  <c r="AI284" i="10"/>
  <c r="A284" i="10"/>
  <c r="AI283" i="10"/>
  <c r="A283" i="10"/>
  <c r="AI282" i="10"/>
  <c r="A282" i="10"/>
  <c r="AI281" i="10"/>
  <c r="A281" i="10"/>
  <c r="AI280" i="10"/>
  <c r="A280" i="10"/>
  <c r="AI279" i="10"/>
  <c r="A279" i="10"/>
  <c r="AI278" i="10"/>
  <c r="A278" i="10"/>
  <c r="AI277" i="10"/>
  <c r="A277" i="10"/>
  <c r="AI276" i="10"/>
  <c r="A276" i="10"/>
  <c r="AI275" i="10"/>
  <c r="A275" i="10"/>
  <c r="AI274" i="10"/>
  <c r="A274" i="10"/>
  <c r="AI273" i="10"/>
  <c r="A273" i="10"/>
  <c r="AI272" i="10"/>
  <c r="A272" i="10"/>
  <c r="AI271" i="10"/>
  <c r="A271" i="10"/>
  <c r="AI270" i="10"/>
  <c r="A270" i="10"/>
  <c r="AI269" i="10"/>
  <c r="A269" i="10"/>
  <c r="AI268" i="10"/>
  <c r="A268" i="10"/>
  <c r="AI267" i="10"/>
  <c r="A267" i="10"/>
  <c r="AI266" i="10"/>
  <c r="A266" i="10"/>
  <c r="AI265" i="10"/>
  <c r="A265" i="10"/>
  <c r="AI264" i="10"/>
  <c r="A264" i="10"/>
  <c r="AI263" i="10"/>
  <c r="A263" i="10"/>
  <c r="AI262" i="10"/>
  <c r="A262" i="10"/>
  <c r="AI261" i="10"/>
  <c r="A261" i="10"/>
  <c r="AI260" i="10"/>
  <c r="A260" i="10"/>
  <c r="AI259" i="10"/>
  <c r="A259" i="10"/>
  <c r="AI258" i="10"/>
  <c r="A258" i="10"/>
  <c r="AI257" i="10"/>
  <c r="A257" i="10"/>
  <c r="AI256" i="10"/>
  <c r="A256" i="10"/>
  <c r="AI255" i="10"/>
  <c r="A255" i="10"/>
  <c r="AI254" i="10"/>
  <c r="A254" i="10"/>
  <c r="AI253" i="10"/>
  <c r="A253" i="10"/>
  <c r="AI252" i="10"/>
  <c r="A252" i="10"/>
  <c r="AI251" i="10"/>
  <c r="A251" i="10"/>
  <c r="AI250" i="10"/>
  <c r="A250" i="10"/>
  <c r="AI249" i="10"/>
  <c r="A249" i="10"/>
  <c r="AI248" i="10"/>
  <c r="A248" i="10"/>
  <c r="AI247" i="10"/>
  <c r="A247" i="10"/>
  <c r="AI246" i="10"/>
  <c r="A246" i="10"/>
  <c r="AI245" i="10"/>
  <c r="A245" i="10"/>
  <c r="AI244" i="10"/>
  <c r="A244" i="10"/>
  <c r="AI243" i="10"/>
  <c r="A243" i="10"/>
  <c r="AI242" i="10"/>
  <c r="A242" i="10"/>
  <c r="AI241" i="10"/>
  <c r="A241" i="10"/>
  <c r="AI240" i="10"/>
  <c r="A240" i="10"/>
  <c r="AI239" i="10"/>
  <c r="A239" i="10"/>
  <c r="AI238" i="10"/>
  <c r="A238" i="10"/>
  <c r="AI237" i="10"/>
  <c r="A237" i="10"/>
  <c r="AI236" i="10"/>
  <c r="A236" i="10"/>
  <c r="AI235" i="10"/>
  <c r="A235" i="10"/>
  <c r="AI234" i="10"/>
  <c r="A234" i="10"/>
  <c r="AI233" i="10"/>
  <c r="A233" i="10"/>
  <c r="AI232" i="10"/>
  <c r="A232" i="10"/>
  <c r="AI231" i="10"/>
  <c r="A231" i="10"/>
  <c r="AI230" i="10"/>
  <c r="A230" i="10"/>
  <c r="AI229" i="10"/>
  <c r="A229" i="10"/>
  <c r="AI228" i="10"/>
  <c r="A228" i="10"/>
  <c r="AI227" i="10"/>
  <c r="A227" i="10"/>
  <c r="AI226" i="10"/>
  <c r="A226" i="10"/>
  <c r="AI225" i="10"/>
  <c r="A225" i="10"/>
  <c r="AI224" i="10"/>
  <c r="A224" i="10"/>
  <c r="AI223" i="10"/>
  <c r="A223" i="10"/>
  <c r="AI222" i="10"/>
  <c r="A222" i="10"/>
  <c r="AI221" i="10"/>
  <c r="A221" i="10"/>
  <c r="AI220" i="10"/>
  <c r="A220" i="10"/>
  <c r="AI219" i="10"/>
  <c r="A219" i="10"/>
  <c r="AI218" i="10"/>
  <c r="A218" i="10"/>
  <c r="AI217" i="10"/>
  <c r="A217" i="10"/>
  <c r="AI216" i="10"/>
  <c r="A216" i="10"/>
  <c r="AI215" i="10"/>
  <c r="A215" i="10"/>
  <c r="AI214" i="10"/>
  <c r="A214" i="10"/>
  <c r="AI213" i="10"/>
  <c r="A213" i="10"/>
  <c r="AI212" i="10"/>
  <c r="A212" i="10"/>
  <c r="AI211" i="10"/>
  <c r="A211" i="10"/>
  <c r="AI210" i="10"/>
  <c r="A210" i="10"/>
  <c r="AI209" i="10"/>
  <c r="A209" i="10"/>
  <c r="AI208" i="10"/>
  <c r="A208" i="10"/>
  <c r="AI207" i="10"/>
  <c r="A207" i="10"/>
  <c r="AI206" i="10"/>
  <c r="A206" i="10"/>
  <c r="AI205" i="10"/>
  <c r="A205" i="10"/>
  <c r="AI204" i="10"/>
  <c r="A204" i="10"/>
  <c r="AI203" i="10"/>
  <c r="A203" i="10"/>
  <c r="AI202" i="10"/>
  <c r="A202" i="10"/>
  <c r="AI201" i="10"/>
  <c r="A201" i="10"/>
  <c r="AI200" i="10"/>
  <c r="A200" i="10"/>
  <c r="AI199" i="10"/>
  <c r="A199" i="10"/>
  <c r="AI198" i="10"/>
  <c r="A198" i="10"/>
  <c r="AI197" i="10"/>
  <c r="A197" i="10"/>
  <c r="AI196" i="10"/>
  <c r="A196" i="10"/>
  <c r="AI195" i="10"/>
  <c r="A195" i="10"/>
  <c r="AI194" i="10"/>
  <c r="A194" i="10"/>
  <c r="AI193" i="10"/>
  <c r="A193" i="10"/>
  <c r="AI192" i="10"/>
  <c r="A192" i="10"/>
  <c r="AI191" i="10"/>
  <c r="A191" i="10"/>
  <c r="AI190" i="10"/>
  <c r="A190" i="10"/>
  <c r="AI189" i="10"/>
  <c r="A189" i="10"/>
  <c r="AI188" i="10"/>
  <c r="A188" i="10"/>
  <c r="AI187" i="10"/>
  <c r="A187" i="10"/>
  <c r="AI186" i="10"/>
  <c r="A186" i="10"/>
  <c r="AI185" i="10"/>
  <c r="A185" i="10"/>
  <c r="AI184" i="10"/>
  <c r="A184" i="10"/>
  <c r="AI183" i="10"/>
  <c r="A183" i="10"/>
  <c r="AI182" i="10"/>
  <c r="A182" i="10"/>
  <c r="AI181" i="10"/>
  <c r="A181" i="10"/>
  <c r="AI180" i="10"/>
  <c r="A180" i="10"/>
  <c r="AI179" i="10"/>
  <c r="A179" i="10"/>
  <c r="AI178" i="10"/>
  <c r="A178" i="10"/>
  <c r="AI177" i="10"/>
  <c r="A177" i="10"/>
  <c r="AI176" i="10"/>
  <c r="A176" i="10"/>
  <c r="AI175" i="10"/>
  <c r="A175" i="10"/>
  <c r="AI174" i="10"/>
  <c r="A174" i="10"/>
  <c r="AI173" i="10"/>
  <c r="A173" i="10"/>
  <c r="AI172" i="10"/>
  <c r="A172" i="10"/>
  <c r="AI171" i="10"/>
  <c r="A171" i="10"/>
  <c r="AI170" i="10"/>
  <c r="A170" i="10"/>
  <c r="AI169" i="10"/>
  <c r="A169" i="10"/>
  <c r="AI168" i="10"/>
  <c r="A168" i="10"/>
  <c r="AI167" i="10"/>
  <c r="A167" i="10"/>
  <c r="AI166" i="10"/>
  <c r="A166" i="10"/>
  <c r="AI165" i="10"/>
  <c r="A165" i="10"/>
  <c r="AI164" i="10"/>
  <c r="A164" i="10"/>
  <c r="AI163" i="10"/>
  <c r="A163" i="10"/>
  <c r="AI162" i="10"/>
  <c r="A162" i="10"/>
  <c r="AI161" i="10"/>
  <c r="A161" i="10"/>
  <c r="AI160" i="10"/>
  <c r="A160" i="10"/>
  <c r="AI159" i="10"/>
  <c r="A159" i="10"/>
  <c r="AI158" i="10"/>
  <c r="A158" i="10"/>
  <c r="AI157" i="10"/>
  <c r="A157" i="10"/>
  <c r="AI156" i="10"/>
  <c r="A156" i="10"/>
  <c r="AI155" i="10"/>
  <c r="A155" i="10"/>
  <c r="AI154" i="10"/>
  <c r="A154" i="10"/>
  <c r="AI153" i="10"/>
  <c r="A153" i="10"/>
  <c r="AI152" i="10"/>
  <c r="A152" i="10"/>
  <c r="AI151" i="10"/>
  <c r="A151" i="10"/>
  <c r="AI150" i="10"/>
  <c r="A150" i="10"/>
  <c r="AI149" i="10"/>
  <c r="A149" i="10"/>
  <c r="AI148" i="10"/>
  <c r="A148" i="10"/>
  <c r="AI147" i="10"/>
  <c r="A147" i="10"/>
  <c r="AI146" i="10"/>
  <c r="A146" i="10"/>
  <c r="AI145" i="10"/>
  <c r="A145" i="10"/>
  <c r="AI144" i="10"/>
  <c r="A144" i="10"/>
  <c r="AI143" i="10"/>
  <c r="A143" i="10"/>
  <c r="AI142" i="10"/>
  <c r="A142" i="10"/>
  <c r="AI141" i="10"/>
  <c r="A141" i="10"/>
  <c r="AI140" i="10"/>
  <c r="A140" i="10"/>
  <c r="AI139" i="10"/>
  <c r="A139" i="10"/>
  <c r="AI138" i="10"/>
  <c r="A138" i="10"/>
  <c r="AI137" i="10"/>
  <c r="A137" i="10"/>
  <c r="AI136" i="10"/>
  <c r="A136" i="10"/>
  <c r="AI135" i="10"/>
  <c r="A135" i="10"/>
  <c r="AI134" i="10"/>
  <c r="A134" i="10"/>
  <c r="AI133" i="10"/>
  <c r="A133" i="10"/>
  <c r="AI132" i="10"/>
  <c r="A132" i="10"/>
  <c r="AI131" i="10"/>
  <c r="A131" i="10"/>
  <c r="AI130" i="10"/>
  <c r="A130" i="10"/>
  <c r="AI129" i="10"/>
  <c r="A129" i="10"/>
  <c r="AI128" i="10"/>
  <c r="A128" i="10"/>
  <c r="AI127" i="10"/>
  <c r="A127" i="10"/>
  <c r="AI126" i="10"/>
  <c r="A126" i="10"/>
  <c r="AI125" i="10"/>
  <c r="A125" i="10"/>
  <c r="AI124" i="10"/>
  <c r="A124" i="10"/>
  <c r="AI123" i="10"/>
  <c r="A123" i="10"/>
  <c r="AI122" i="10"/>
  <c r="A122" i="10"/>
  <c r="AI121" i="10"/>
  <c r="A121" i="10"/>
  <c r="AI120" i="10"/>
  <c r="A120" i="10"/>
  <c r="AI119" i="10"/>
  <c r="A119" i="10"/>
  <c r="AI118" i="10"/>
  <c r="A118" i="10"/>
  <c r="AI117" i="10"/>
  <c r="A117" i="10"/>
  <c r="AI116" i="10"/>
  <c r="A116" i="10"/>
  <c r="AI115" i="10"/>
  <c r="A115" i="10"/>
  <c r="AI114" i="10"/>
  <c r="A114" i="10"/>
  <c r="AI113" i="10"/>
  <c r="A113" i="10"/>
  <c r="AI112" i="10"/>
  <c r="A112" i="10"/>
  <c r="AI111" i="10"/>
  <c r="A111" i="10"/>
  <c r="AI110" i="10"/>
  <c r="A110" i="10"/>
  <c r="AI109" i="10"/>
  <c r="A109" i="10"/>
  <c r="AI108" i="10"/>
  <c r="A108" i="10"/>
  <c r="AI107" i="10"/>
  <c r="A107" i="10"/>
  <c r="AI106" i="10"/>
  <c r="A106" i="10"/>
  <c r="AI105" i="10"/>
  <c r="A105" i="10"/>
  <c r="AI104" i="10"/>
  <c r="A104" i="10"/>
  <c r="AI103" i="10"/>
  <c r="A103" i="10"/>
  <c r="AI102" i="10"/>
  <c r="A102" i="10"/>
  <c r="AI101" i="10"/>
  <c r="A101" i="10"/>
  <c r="AI100" i="10"/>
  <c r="A100" i="10"/>
  <c r="AI99" i="10"/>
  <c r="A99" i="10"/>
  <c r="AI98" i="10"/>
  <c r="A98" i="10"/>
  <c r="AI97" i="10"/>
  <c r="A97" i="10"/>
  <c r="AI96" i="10"/>
  <c r="A96" i="10"/>
  <c r="AI95" i="10"/>
  <c r="A95" i="10"/>
  <c r="AI94" i="10"/>
  <c r="A94" i="10"/>
  <c r="AI93" i="10"/>
  <c r="A93" i="10"/>
  <c r="AI92" i="10"/>
  <c r="A92" i="10"/>
  <c r="AI91" i="10"/>
  <c r="A91" i="10"/>
  <c r="AI90" i="10"/>
  <c r="A90" i="10"/>
  <c r="AI89" i="10"/>
  <c r="A89" i="10"/>
  <c r="AI88" i="10"/>
  <c r="A88" i="10"/>
  <c r="AI87" i="10"/>
  <c r="A87" i="10"/>
  <c r="AI86" i="10"/>
  <c r="A86" i="10"/>
  <c r="AI85" i="10"/>
  <c r="A85" i="10"/>
  <c r="AI84" i="10"/>
  <c r="A84" i="10"/>
  <c r="AI83" i="10"/>
  <c r="A83" i="10"/>
  <c r="AI82" i="10"/>
  <c r="A82" i="10"/>
  <c r="AI81" i="10"/>
  <c r="A81" i="10"/>
  <c r="AI80" i="10"/>
  <c r="A80" i="10"/>
  <c r="AI79" i="10"/>
  <c r="A79" i="10"/>
  <c r="AI78" i="10"/>
  <c r="A78" i="10"/>
  <c r="AI77" i="10"/>
  <c r="A77" i="10"/>
  <c r="AI76" i="10"/>
  <c r="A76" i="10"/>
  <c r="AI75" i="10"/>
  <c r="A75" i="10"/>
  <c r="AI74" i="10"/>
  <c r="A74" i="10"/>
  <c r="AI73" i="10"/>
  <c r="A73" i="10"/>
  <c r="AI72" i="10"/>
  <c r="A72" i="10"/>
  <c r="AI71" i="10"/>
  <c r="A71" i="10"/>
  <c r="AI70" i="10"/>
  <c r="A70" i="10"/>
  <c r="AI69" i="10"/>
  <c r="A69" i="10"/>
  <c r="AI68" i="10"/>
  <c r="A68" i="10"/>
  <c r="AI67" i="10"/>
  <c r="A67" i="10"/>
  <c r="AI66" i="10"/>
  <c r="A66" i="10"/>
  <c r="AI65" i="10"/>
  <c r="A65" i="10"/>
  <c r="AI64" i="10"/>
  <c r="A64" i="10"/>
  <c r="AI63" i="10"/>
  <c r="A63" i="10"/>
  <c r="AI62" i="10"/>
  <c r="A62" i="10"/>
  <c r="AI61" i="10"/>
  <c r="A61" i="10"/>
  <c r="AI60" i="10"/>
  <c r="A60" i="10"/>
  <c r="AI59" i="10"/>
  <c r="A59" i="10"/>
  <c r="AI58" i="10"/>
  <c r="A58" i="10"/>
  <c r="AI57" i="10"/>
  <c r="A57" i="10"/>
  <c r="AI56" i="10"/>
  <c r="A56" i="10"/>
  <c r="AI55" i="10"/>
  <c r="A55" i="10"/>
  <c r="AI54" i="10"/>
  <c r="A54" i="10"/>
  <c r="AI53" i="10"/>
  <c r="A53" i="10"/>
  <c r="AI52" i="10"/>
  <c r="A52" i="10"/>
  <c r="AI51" i="10"/>
  <c r="A51" i="10"/>
  <c r="AI50" i="10"/>
  <c r="A50" i="10"/>
  <c r="AI49" i="10"/>
  <c r="A49" i="10"/>
  <c r="AI48" i="10"/>
  <c r="A48" i="10"/>
  <c r="AI47" i="10"/>
  <c r="A47" i="10"/>
  <c r="AI46" i="10"/>
  <c r="A46" i="10"/>
  <c r="AI45" i="10"/>
  <c r="A45" i="10"/>
  <c r="AI44" i="10"/>
  <c r="A44" i="10"/>
  <c r="AI43" i="10"/>
  <c r="A43" i="10"/>
  <c r="AI42" i="10"/>
  <c r="A42" i="10"/>
  <c r="AI41" i="10"/>
  <c r="A41" i="10"/>
  <c r="AI40" i="10"/>
  <c r="A40" i="10"/>
  <c r="AI39" i="10"/>
  <c r="A39" i="10"/>
  <c r="AI38" i="10"/>
  <c r="A38" i="10"/>
  <c r="AI37" i="10"/>
  <c r="A37" i="10"/>
  <c r="AI36" i="10"/>
  <c r="A36" i="10"/>
  <c r="AI35" i="10"/>
  <c r="A35" i="10"/>
  <c r="AI34" i="10"/>
  <c r="A34" i="10"/>
  <c r="AI33" i="10"/>
  <c r="A33" i="10"/>
  <c r="AI32" i="10"/>
  <c r="A32" i="10"/>
  <c r="AI27" i="10"/>
  <c r="A27" i="10"/>
  <c r="AI26" i="10"/>
  <c r="A26" i="10"/>
  <c r="AI25" i="10"/>
  <c r="A25" i="10"/>
  <c r="AI24" i="10"/>
  <c r="A24" i="10"/>
  <c r="AI23" i="10"/>
  <c r="A23" i="10"/>
  <c r="AI22" i="10"/>
  <c r="AI21" i="10"/>
  <c r="A21" i="10"/>
  <c r="AI20" i="10"/>
  <c r="AI19" i="10"/>
  <c r="A19" i="10"/>
  <c r="AI18" i="10"/>
  <c r="AI17" i="10"/>
  <c r="A17" i="10"/>
  <c r="AI16" i="10"/>
  <c r="A16" i="10"/>
  <c r="AI15" i="10"/>
  <c r="A15" i="10"/>
  <c r="AI14" i="10"/>
  <c r="A14" i="10"/>
  <c r="AI13" i="10"/>
  <c r="A13" i="10"/>
  <c r="AI12" i="10"/>
  <c r="AI11" i="10"/>
  <c r="A11" i="10"/>
  <c r="AI10" i="10"/>
  <c r="A10" i="10"/>
  <c r="AI9" i="10"/>
  <c r="A9" i="10"/>
  <c r="AI8" i="10"/>
  <c r="A8" i="10"/>
  <c r="AI7" i="10"/>
  <c r="A7" i="10"/>
  <c r="AI6" i="10"/>
  <c r="A6" i="10"/>
  <c r="AI5" i="10"/>
  <c r="A5" i="10"/>
  <c r="AI4" i="10"/>
  <c r="A4" i="10"/>
  <c r="AI3" i="10"/>
  <c r="A3" i="10"/>
  <c r="AI2" i="10"/>
  <c r="A2" i="10"/>
  <c r="L171" i="8"/>
  <c r="L80" i="8"/>
  <c r="L77" i="8"/>
  <c r="L78" i="8"/>
  <c r="AI576" i="10" l="1"/>
  <c r="AI516" i="10"/>
  <c r="A516" i="10"/>
  <c r="AH557" i="10"/>
  <c r="AF557" i="10"/>
  <c r="AG563" i="10"/>
  <c r="AI528" i="10"/>
  <c r="AI323" i="10"/>
  <c r="AI557" i="10" s="1"/>
  <c r="L141" i="8"/>
  <c r="H174" i="8"/>
  <c r="AI563" i="10" l="1"/>
  <c r="AH559" i="10"/>
  <c r="AJ232" i="3" l="1"/>
  <c r="AO232" i="3" s="1"/>
  <c r="D3" i="9"/>
  <c r="D4" i="9"/>
  <c r="E4" i="9" s="1"/>
  <c r="D5" i="9"/>
  <c r="E5" i="9" s="1"/>
  <c r="D6" i="9"/>
  <c r="E6" i="9" s="1"/>
  <c r="E3" i="9"/>
  <c r="D2" i="9"/>
  <c r="E2" i="9" s="1"/>
  <c r="L7" i="8" l="1"/>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9" i="8"/>
  <c r="L81" i="8"/>
  <c r="L82" i="8"/>
  <c r="L83" i="8"/>
  <c r="L84" i="8"/>
  <c r="L85" i="8"/>
  <c r="L86" i="8"/>
  <c r="L87"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6" i="8"/>
  <c r="J6" i="7" l="1"/>
  <c r="J7" i="7"/>
  <c r="J8" i="7"/>
  <c r="J9" i="7"/>
  <c r="J10" i="7"/>
  <c r="J11" i="7"/>
  <c r="J12" i="7"/>
  <c r="J13" i="7"/>
  <c r="J14" i="7"/>
  <c r="J15" i="7"/>
  <c r="J16" i="7"/>
  <c r="J17" i="7"/>
  <c r="J18" i="7"/>
  <c r="J19" i="7"/>
  <c r="J20" i="7"/>
  <c r="J21" i="7"/>
  <c r="J22" i="7"/>
  <c r="J5" i="7"/>
  <c r="AS535" i="2"/>
  <c r="D24" i="5"/>
  <c r="AI557" i="1" l="1"/>
  <c r="AH557" i="1"/>
  <c r="AG557" i="1"/>
  <c r="A556" i="1"/>
  <c r="A555" i="1"/>
  <c r="A554" i="1"/>
  <c r="A553" i="1"/>
  <c r="A552" i="1"/>
  <c r="A551" i="1"/>
  <c r="A550" i="1"/>
  <c r="A549" i="1"/>
  <c r="A548" i="1"/>
  <c r="A547" i="1"/>
  <c r="A546" i="1"/>
  <c r="A545" i="1"/>
  <c r="A544" i="1"/>
  <c r="A543" i="1"/>
  <c r="A542" i="1"/>
  <c r="A541" i="1"/>
  <c r="A540" i="1"/>
  <c r="B556" i="1"/>
  <c r="B555" i="1"/>
  <c r="B554" i="1"/>
  <c r="B553" i="1"/>
  <c r="B552" i="1"/>
  <c r="B551" i="1"/>
  <c r="B550" i="1"/>
  <c r="B549" i="1"/>
  <c r="B548" i="1"/>
  <c r="B547" i="1"/>
  <c r="B546" i="1"/>
  <c r="B545" i="1"/>
  <c r="B544" i="1"/>
  <c r="B543" i="1"/>
  <c r="B542" i="1"/>
  <c r="B541" i="1"/>
  <c r="B540" i="1"/>
  <c r="A2" i="1" l="1"/>
  <c r="A8" i="1"/>
  <c r="F5" i="4" l="1"/>
  <c r="F6" i="4"/>
  <c r="F7" i="4"/>
  <c r="F8" i="4"/>
  <c r="F9" i="4"/>
  <c r="F10" i="4"/>
  <c r="F11" i="4"/>
  <c r="F12" i="4"/>
  <c r="F13" i="4"/>
  <c r="F14" i="4"/>
  <c r="F15" i="4"/>
  <c r="F16" i="4"/>
  <c r="F17" i="4"/>
  <c r="F18" i="4"/>
  <c r="F19" i="4"/>
  <c r="F20" i="4"/>
  <c r="F4" i="4"/>
  <c r="A3" i="1"/>
  <c r="A4" i="1"/>
  <c r="A5" i="1"/>
  <c r="A6" i="1"/>
  <c r="A7"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R534" i="2" l="1"/>
  <c r="AR533" i="2"/>
  <c r="AR532" i="2"/>
  <c r="AR531" i="2"/>
  <c r="AR530" i="2"/>
  <c r="AR529" i="2"/>
  <c r="AR528" i="2"/>
  <c r="AR527" i="2"/>
  <c r="AR526" i="2"/>
  <c r="AR525" i="2"/>
  <c r="AR524" i="2"/>
  <c r="AR523" i="2"/>
  <c r="AR522" i="2"/>
  <c r="AR521" i="2"/>
  <c r="AR520" i="2"/>
  <c r="AR519" i="2"/>
  <c r="AR518" i="2"/>
  <c r="AR517" i="2"/>
  <c r="AR516" i="2"/>
  <c r="AR515" i="2"/>
  <c r="AR514" i="2"/>
  <c r="AR513" i="2"/>
  <c r="AR512" i="2"/>
  <c r="AR511" i="2"/>
  <c r="AR510" i="2"/>
  <c r="AR509" i="2"/>
  <c r="AR508" i="2"/>
  <c r="AR507" i="2"/>
  <c r="AR506" i="2"/>
  <c r="AR505" i="2"/>
  <c r="AR504" i="2"/>
  <c r="AR503" i="2"/>
  <c r="AR502" i="2"/>
  <c r="AR501" i="2"/>
  <c r="AR500" i="2"/>
  <c r="AR499" i="2"/>
  <c r="AR498" i="2"/>
  <c r="AR497" i="2"/>
  <c r="AR496" i="2"/>
  <c r="AR495" i="2"/>
  <c r="AR494" i="2"/>
  <c r="AR493" i="2"/>
  <c r="AR492" i="2"/>
  <c r="AR491" i="2"/>
  <c r="AR490" i="2"/>
  <c r="AR489" i="2"/>
  <c r="AR488" i="2"/>
  <c r="AR487" i="2"/>
  <c r="AR486" i="2"/>
  <c r="AR485" i="2"/>
  <c r="AR484" i="2"/>
  <c r="AR483" i="2"/>
  <c r="AR482" i="2"/>
  <c r="AR481" i="2"/>
  <c r="AR480" i="2"/>
  <c r="AR479" i="2"/>
  <c r="AR478" i="2"/>
  <c r="AR477" i="2"/>
  <c r="AR476" i="2"/>
  <c r="AR475" i="2"/>
  <c r="AR474" i="2"/>
  <c r="AR473" i="2"/>
  <c r="AR472" i="2"/>
  <c r="AR471" i="2"/>
  <c r="AR470" i="2"/>
  <c r="AR469" i="2"/>
  <c r="AR468" i="2"/>
  <c r="AR467" i="2"/>
  <c r="AR466" i="2"/>
  <c r="AR465" i="2"/>
  <c r="AR464" i="2"/>
  <c r="AR463" i="2"/>
  <c r="AR462" i="2"/>
  <c r="AR461" i="2"/>
  <c r="AR460" i="2"/>
  <c r="AR459" i="2"/>
  <c r="AR458" i="2"/>
  <c r="AR457"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1" i="2"/>
  <c r="AR370" i="2"/>
  <c r="AR369" i="2"/>
  <c r="AR368" i="2"/>
  <c r="AR367" i="2"/>
  <c r="AR366" i="2"/>
  <c r="AR365" i="2"/>
  <c r="AR364" i="2"/>
  <c r="AR363" i="2"/>
  <c r="AR362" i="2"/>
  <c r="AR361" i="2"/>
  <c r="AR360" i="2"/>
  <c r="AR359" i="2"/>
  <c r="AR358" i="2"/>
  <c r="AR357" i="2"/>
  <c r="AR356" i="2"/>
  <c r="AR355" i="2"/>
  <c r="AR354" i="2"/>
  <c r="AR353" i="2"/>
  <c r="AR352" i="2"/>
  <c r="AR351" i="2"/>
  <c r="AR350"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R304" i="2"/>
  <c r="AR303" i="2"/>
  <c r="AR302" i="2"/>
  <c r="AR301" i="2"/>
  <c r="AR300" i="2"/>
  <c r="AR299" i="2"/>
  <c r="AR298" i="2"/>
  <c r="AR297" i="2"/>
  <c r="AR296" i="2"/>
  <c r="AR295" i="2"/>
  <c r="AR294" i="2"/>
  <c r="AR293" i="2"/>
  <c r="AR292" i="2"/>
  <c r="AR291" i="2"/>
  <c r="AR290" i="2"/>
  <c r="AR289" i="2"/>
  <c r="AR288" i="2"/>
  <c r="AR287" i="2"/>
  <c r="AR286" i="2"/>
  <c r="AR285" i="2"/>
  <c r="AR284" i="2"/>
  <c r="AR283" i="2"/>
  <c r="AR282" i="2"/>
  <c r="AR281" i="2"/>
  <c r="AR280" i="2"/>
  <c r="AR279" i="2"/>
  <c r="AR278" i="2"/>
  <c r="AR277" i="2"/>
  <c r="AR276" i="2"/>
  <c r="AR275" i="2"/>
  <c r="AR274" i="2"/>
  <c r="AR273" i="2"/>
  <c r="AR272" i="2"/>
  <c r="AR271" i="2"/>
  <c r="AR270" i="2"/>
  <c r="AR269" i="2"/>
  <c r="AR268" i="2"/>
  <c r="AR267" i="2"/>
  <c r="AR266" i="2"/>
  <c r="AR265" i="2"/>
  <c r="AR264" i="2"/>
  <c r="AR263" i="2"/>
  <c r="AR262" i="2"/>
  <c r="AR261" i="2"/>
  <c r="AR260" i="2"/>
  <c r="AR259" i="2"/>
  <c r="AR258" i="2"/>
  <c r="AR257" i="2"/>
  <c r="AR256" i="2"/>
  <c r="AR255" i="2"/>
  <c r="AR254" i="2"/>
  <c r="AR253" i="2"/>
  <c r="AR252" i="2"/>
  <c r="AR251" i="2"/>
  <c r="AR250" i="2"/>
  <c r="AR249" i="2"/>
  <c r="AR248" i="2"/>
  <c r="AR247" i="2"/>
  <c r="AR246" i="2"/>
  <c r="AR245" i="2"/>
  <c r="AR244" i="2"/>
  <c r="AR243" i="2"/>
  <c r="AR242" i="2"/>
  <c r="AR241" i="2"/>
  <c r="AR240" i="2"/>
  <c r="AR239" i="2"/>
  <c r="AR238" i="2"/>
  <c r="AR237" i="2"/>
  <c r="AR236" i="2"/>
  <c r="AR235" i="2"/>
  <c r="AR234" i="2"/>
  <c r="AR233" i="2"/>
  <c r="AR232" i="2"/>
  <c r="AR231" i="2"/>
  <c r="AR230" i="2"/>
  <c r="AR229" i="2"/>
  <c r="AR228" i="2"/>
  <c r="AR227" i="2"/>
  <c r="AR226" i="2"/>
  <c r="AR225" i="2"/>
  <c r="AR224" i="2"/>
  <c r="AR223" i="2"/>
  <c r="AR222" i="2"/>
  <c r="AR221" i="2"/>
  <c r="AR220" i="2"/>
  <c r="AR219" i="2"/>
  <c r="AR218" i="2"/>
  <c r="AR217" i="2"/>
  <c r="AR216" i="2"/>
  <c r="AR215" i="2"/>
  <c r="AR214" i="2"/>
  <c r="AR213" i="2"/>
  <c r="AR212" i="2"/>
  <c r="AR211" i="2"/>
  <c r="AR210" i="2"/>
  <c r="AR209" i="2"/>
  <c r="AR208" i="2"/>
  <c r="AR207" i="2"/>
  <c r="AR206" i="2"/>
  <c r="AR205" i="2"/>
  <c r="AR204" i="2"/>
  <c r="AR203" i="2"/>
  <c r="AR202" i="2"/>
  <c r="AR201" i="2"/>
  <c r="AR200" i="2"/>
  <c r="AR199" i="2"/>
  <c r="AR198" i="2"/>
  <c r="AR197" i="2"/>
  <c r="AR196" i="2"/>
  <c r="AR195" i="2"/>
  <c r="AR194" i="2"/>
  <c r="AR193" i="2"/>
  <c r="AR192" i="2"/>
  <c r="AR191" i="2"/>
  <c r="AR190" i="2"/>
  <c r="AR189" i="2"/>
  <c r="AR188" i="2"/>
  <c r="AR187" i="2"/>
  <c r="AR186" i="2"/>
  <c r="AR185" i="2"/>
  <c r="AR184" i="2"/>
  <c r="AR183" i="2"/>
  <c r="AR182" i="2"/>
  <c r="AR181" i="2"/>
  <c r="AR180" i="2"/>
  <c r="AR179" i="2"/>
  <c r="AR178" i="2"/>
  <c r="AR177" i="2"/>
  <c r="AR176" i="2"/>
  <c r="AR175" i="2"/>
  <c r="AR174" i="2"/>
  <c r="AR173" i="2"/>
  <c r="AR172" i="2"/>
  <c r="AR171" i="2"/>
  <c r="AR170" i="2"/>
  <c r="AR169" i="2"/>
  <c r="AR168" i="2"/>
  <c r="AR167" i="2"/>
  <c r="AR166" i="2"/>
  <c r="AR165" i="2"/>
  <c r="AR164" i="2"/>
  <c r="AR163" i="2"/>
  <c r="AR162" i="2"/>
  <c r="AR161" i="2"/>
  <c r="AR160" i="2"/>
  <c r="AR159" i="2"/>
  <c r="AR158" i="2"/>
  <c r="AR157" i="2"/>
  <c r="AR156" i="2"/>
  <c r="AR155" i="2"/>
  <c r="AR154" i="2"/>
  <c r="AR153" i="2"/>
  <c r="AR152" i="2"/>
  <c r="AR151" i="2"/>
  <c r="AR150" i="2"/>
  <c r="AR149" i="2"/>
  <c r="AR148" i="2"/>
  <c r="AR147" i="2"/>
  <c r="AR146" i="2"/>
  <c r="AR145" i="2"/>
  <c r="AR144" i="2"/>
  <c r="AR143" i="2"/>
  <c r="AR142" i="2"/>
  <c r="AR141" i="2"/>
  <c r="AR140" i="2"/>
  <c r="AR139" i="2"/>
  <c r="AR138" i="2"/>
  <c r="AR137" i="2"/>
  <c r="AR136" i="2"/>
  <c r="AR135" i="2"/>
  <c r="AR134" i="2"/>
  <c r="AR133" i="2"/>
  <c r="AR132" i="2"/>
  <c r="AR131" i="2"/>
  <c r="AR130" i="2"/>
  <c r="AR129" i="2"/>
  <c r="AR128" i="2"/>
  <c r="AR127" i="2"/>
  <c r="AR126" i="2"/>
  <c r="AR125" i="2"/>
  <c r="AR124" i="2"/>
  <c r="AR123" i="2"/>
  <c r="AR122" i="2"/>
  <c r="AR121" i="2"/>
  <c r="AR120" i="2"/>
  <c r="AR119" i="2"/>
  <c r="AR118" i="2"/>
  <c r="AR117" i="2"/>
  <c r="AR116" i="2"/>
  <c r="AR115" i="2"/>
  <c r="AR114" i="2"/>
  <c r="AR113" i="2"/>
  <c r="AR112" i="2"/>
  <c r="AR111" i="2"/>
  <c r="AR110" i="2"/>
  <c r="AR109" i="2"/>
  <c r="AR108" i="2"/>
  <c r="AR107" i="2"/>
  <c r="AR106" i="2"/>
  <c r="AR105" i="2"/>
  <c r="AR104" i="2"/>
  <c r="AR103" i="2"/>
  <c r="AR102" i="2"/>
  <c r="AR101" i="2"/>
  <c r="AR100" i="2"/>
  <c r="AR99" i="2"/>
  <c r="AR98" i="2"/>
  <c r="AR97" i="2"/>
  <c r="AR96" i="2"/>
  <c r="AR95" i="2"/>
  <c r="AR94" i="2"/>
  <c r="AR93" i="2"/>
  <c r="AR92" i="2"/>
  <c r="AR91" i="2"/>
  <c r="AR90" i="2"/>
  <c r="AR89" i="2"/>
  <c r="AR88" i="2"/>
  <c r="AR87" i="2"/>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R55" i="2"/>
  <c r="AR54" i="2"/>
  <c r="AR53" i="2"/>
  <c r="AR52"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3" i="2"/>
  <c r="AR12" i="2"/>
  <c r="AR11" i="2"/>
  <c r="AR10" i="2"/>
  <c r="AR9" i="2"/>
  <c r="AR8" i="2"/>
  <c r="AR7" i="2"/>
  <c r="AR6" i="2"/>
  <c r="AR5" i="2"/>
  <c r="AR4" i="2"/>
  <c r="AR3" i="2"/>
  <c r="AR2" i="2"/>
  <c r="B539" i="1" l="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l="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l="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l="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l="1"/>
  <c r="B178" i="1"/>
  <c r="B177" i="1"/>
  <c r="B176" i="1"/>
  <c r="B175" i="1"/>
  <c r="B174" i="1"/>
  <c r="B173" i="1"/>
  <c r="B172" i="1"/>
  <c r="B171" i="1"/>
  <c r="B170" i="1"/>
  <c r="B169" i="1"/>
  <c r="B168" i="1"/>
  <c r="B167" i="1"/>
  <c r="B166" i="1"/>
  <c r="B165" i="1" l="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l="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5" i="1"/>
  <c r="B64" i="1"/>
  <c r="B63" i="1"/>
  <c r="B62" i="1"/>
  <c r="B61" i="1"/>
  <c r="B60" i="1"/>
  <c r="B59" i="1" l="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alcChain>
</file>

<file path=xl/sharedStrings.xml><?xml version="1.0" encoding="utf-8"?>
<sst xmlns="http://schemas.openxmlformats.org/spreadsheetml/2006/main" count="54317" uniqueCount="1961">
  <si>
    <t>CLAVE PRESUPUESTAL</t>
  </si>
  <si>
    <t>Codigo Origen</t>
  </si>
  <si>
    <t>Origen (FF)</t>
  </si>
  <si>
    <t>Codigo Finalidad</t>
  </si>
  <si>
    <t>Nombre Finalidad</t>
  </si>
  <si>
    <t>Codigo Función</t>
  </si>
  <si>
    <t>Nombre Función</t>
  </si>
  <si>
    <t>Codigo Subfuncion</t>
  </si>
  <si>
    <t>Nombre Subfuncion</t>
  </si>
  <si>
    <t>Codigo Clasifi. Prog</t>
  </si>
  <si>
    <t>Detalle Clasifi Prog</t>
  </si>
  <si>
    <t>Cod. Dependencia</t>
  </si>
  <si>
    <t>Dependencia</t>
  </si>
  <si>
    <t>Codigo Programa</t>
  </si>
  <si>
    <t>Nombre programa</t>
  </si>
  <si>
    <t>Cod. Unidad Ejectura</t>
  </si>
  <si>
    <t>Centro costos</t>
  </si>
  <si>
    <t>Codigo Proyecto</t>
  </si>
  <si>
    <t>Proyecto</t>
  </si>
  <si>
    <t>Capitulo codigo</t>
  </si>
  <si>
    <t>Capitulo nombre</t>
  </si>
  <si>
    <t>Partida</t>
  </si>
  <si>
    <t>Descripción</t>
  </si>
  <si>
    <t>Codigo Destino</t>
  </si>
  <si>
    <t>Concepto Destino</t>
  </si>
  <si>
    <t>Justificación</t>
  </si>
  <si>
    <t>01_241001_24001441100</t>
  </si>
  <si>
    <t>GOBIERNO</t>
  </si>
  <si>
    <t>COORDINACIÓN DE LA POLÍTICA DE GOBIERNO</t>
  </si>
  <si>
    <t>1.3.4</t>
  </si>
  <si>
    <t>FUNCIÓN PÚBLICA</t>
  </si>
  <si>
    <t>E</t>
  </si>
  <si>
    <t>Prestación de Servicios Públicos</t>
  </si>
  <si>
    <t>01_24</t>
  </si>
  <si>
    <t xml:space="preserve">PRESIDENCIA </t>
  </si>
  <si>
    <t>CORRESPONSABILIDAD SOCIAL (TRANSVERSAL)</t>
  </si>
  <si>
    <t>001_24</t>
  </si>
  <si>
    <t>SECRETARÍA PARTICULAR</t>
  </si>
  <si>
    <t>001</t>
  </si>
  <si>
    <t>APOYO ECONÓMICO A PERSONAS FÍSICAS, ASOCIACIONES E INSTITUCIONES SIN FINES DE LUCRO</t>
  </si>
  <si>
    <t>TRANSFERENCIAS, SUBSIDIOS, SUBVENCIONES Y CONTINGENCIAS</t>
  </si>
  <si>
    <t>AYUDAS SOCIALES A PERSONAS</t>
  </si>
  <si>
    <t>00</t>
  </si>
  <si>
    <t>SIN DESCRIPCIÓN PARA DESTINOS 00</t>
  </si>
  <si>
    <t>01_241001_240014411XX</t>
  </si>
  <si>
    <t>XX</t>
  </si>
  <si>
    <t>LAS CORONELAS</t>
  </si>
  <si>
    <t>Apoyo para las presentaciones del Ballet Folklorico Las Coronelas de San Sebastian El Grande.</t>
  </si>
  <si>
    <t>01_241001_24001445100</t>
  </si>
  <si>
    <t>AYUDAS SOCIALES A INSTITUCIONES SIN FINES DE LUCRO</t>
  </si>
  <si>
    <t>Apoyo a las solicitudes de las  asociaciones  del Municipio de Tlajomulco</t>
  </si>
  <si>
    <t>01_241001_240014451XX</t>
  </si>
  <si>
    <t>ALDEA PASITOS</t>
  </si>
  <si>
    <t>Apoyo para la prestación de servicios en materia de Asistencia Social a niños  y niñas del Municipio de Tlajom ulco de Zuñiga.</t>
  </si>
  <si>
    <t>FESTIVAL DEL CINE EN GUADALAJARA</t>
  </si>
  <si>
    <t xml:space="preserve">Apoyo en la organizacion del Festival de Cine en Gaudalajara </t>
  </si>
  <si>
    <t>TELETON</t>
  </si>
  <si>
    <t>Apoyo para los niños discapacitados del Municipio de Tlajomulco de Zúñiga, que acuden a  la Aldea Pasitos a una Vida Mejor AC</t>
  </si>
  <si>
    <t>ONU</t>
  </si>
  <si>
    <t>Apoyos  solicitados para eventos culturales, artísticos, fomento de tradiciones, deportivos, de mérito y auxilio póstumo.</t>
  </si>
  <si>
    <t xml:space="preserve">Apoyo para el impulso, rescate de las tradiciones y costumbres mexicanas </t>
  </si>
  <si>
    <t>01_245002_24002221100</t>
  </si>
  <si>
    <t>SOCIEDAD COHESIVA Y RESILENTE</t>
  </si>
  <si>
    <t>002_24</t>
  </si>
  <si>
    <t>DIRECCIÓN GENERAL DE RELACIONES PÚBLICAS</t>
  </si>
  <si>
    <t>002</t>
  </si>
  <si>
    <t>ATENCIÓN A EVENTOS DEL GOBIERNO MUNICIPAL  Y AGENDA GUBERNAMENTAL</t>
  </si>
  <si>
    <t>MATERIALES Y SUMINISTRO</t>
  </si>
  <si>
    <t>PRODUCTOS ALIMENTICIOS PARA PERSONAS</t>
  </si>
  <si>
    <t>01_245002_24002329100</t>
  </si>
  <si>
    <t>SERVICIOS GENERALES</t>
  </si>
  <si>
    <t>OTROS ARRENDAMIENTOS</t>
  </si>
  <si>
    <t>01_245002_24002358100</t>
  </si>
  <si>
    <t>SERVICIOS DE LIMPIEZA Y MANEJO DE DESECHOS</t>
  </si>
  <si>
    <t>01_245002_24002382100</t>
  </si>
  <si>
    <t>GASTOS DE ORDEN  SOCIAL Y CULTURAL</t>
  </si>
  <si>
    <t>01_245002_240023821XX</t>
  </si>
  <si>
    <t>POSADA GENERAL</t>
  </si>
  <si>
    <t>01_246003_24003271100</t>
  </si>
  <si>
    <t>GOBIERNO EFECTIVO</t>
  </si>
  <si>
    <t>003_24</t>
  </si>
  <si>
    <t>JEFATURA DE GABINETE</t>
  </si>
  <si>
    <t>003</t>
  </si>
  <si>
    <t>DESPACHO DE LA JEFATURA DE GABINETE</t>
  </si>
  <si>
    <t>VESTUARIO Y UNIFORMES</t>
  </si>
  <si>
    <t>01_246003_24003336100</t>
  </si>
  <si>
    <t>SERVICIOS DE APOYO ADMINISTRATIVO, FOTOCOPIADO E IMPRESIÓN</t>
  </si>
  <si>
    <t>01_246003_24003372100</t>
  </si>
  <si>
    <t>PASAJES TERRESTRES</t>
  </si>
  <si>
    <t>01_246003_24003376100</t>
  </si>
  <si>
    <t>VIÁTICOS EN EL EXTRANJERO</t>
  </si>
  <si>
    <t>01_246004_24004318100</t>
  </si>
  <si>
    <t>004_24</t>
  </si>
  <si>
    <t>004</t>
  </si>
  <si>
    <t>COMUNICACIÓN ESTRATÉGICA DEL GOBIERNO</t>
  </si>
  <si>
    <t>SERVICIOS POSTALES Y TELEGRÁFICOS</t>
  </si>
  <si>
    <t>01_246004_24004339100</t>
  </si>
  <si>
    <t>SERVICIOS PROFESIONALES, CIENTÍFICOS Y TÉCNICOS INTEGRALES</t>
  </si>
  <si>
    <t>01_246004_24004361100</t>
  </si>
  <si>
    <t>DIFUSIÓN POR RADIO, TELEVISIÓN Y OTROS MEDIOS DE MENSAJES SOBRE PROGRAMAS Y ACTIVIDADES GUBERNAMENTALES</t>
  </si>
  <si>
    <t>01_246004_240043611XX</t>
  </si>
  <si>
    <t>TRAILER CONCERT</t>
  </si>
  <si>
    <t>Cumplir con medios sin solicitar ampliación presupuestal, ya que se dejará presupuesto para el último trimestre.</t>
  </si>
  <si>
    <t>01_246004_24004365100</t>
  </si>
  <si>
    <t>SERVICIOS DE LA INDUSTRIA FÍLMICA, DEL SONIDO Y DEL VIDEO</t>
  </si>
  <si>
    <t>01_246004_24004366100</t>
  </si>
  <si>
    <t>SERVICIO DE CREACIÓN Y DIFUSIÓN DE CONTENIDO EXCLUSIVAMENTE A  TRAVÉS DE INTERNET</t>
  </si>
  <si>
    <t>005_24</t>
  </si>
  <si>
    <t>DIRECCIÓN GENERAL DE RELACIONES GUBERNAMENTALES</t>
  </si>
  <si>
    <t>005</t>
  </si>
  <si>
    <t>RELACIONES GUBERNAMENTALES</t>
  </si>
  <si>
    <t>BIENES MUEBLES, INMUEBLES E INTANGIBLES</t>
  </si>
  <si>
    <t>EQUIPO DE COMUNICACIÓN Y TELECOMUNICACIÓN</t>
  </si>
  <si>
    <t>006_24</t>
  </si>
  <si>
    <t>DIRECCIÓN GENERAL DE CENSOS Y ESTADISTICAS</t>
  </si>
  <si>
    <t>006</t>
  </si>
  <si>
    <t>PROCESOS ESTADISTICOS DEL MUNICIPIO</t>
  </si>
  <si>
    <t>CENTROS DE INTEGRACIÓN JUVENIL JALISCO</t>
  </si>
  <si>
    <t>CABILDO INFANTIL</t>
  </si>
  <si>
    <t>CABILDO JUVENIL</t>
  </si>
  <si>
    <t>Compra de laptops para los integrantes del cabildo</t>
  </si>
  <si>
    <t>1.3.5</t>
  </si>
  <si>
    <t>ASUNTOS JURÍDICOS</t>
  </si>
  <si>
    <t>O</t>
  </si>
  <si>
    <t>Apoyo a la función pública y al mejoramiento de la gestión</t>
  </si>
  <si>
    <t>03_24</t>
  </si>
  <si>
    <t>SINDICATURA MUNICIPAL</t>
  </si>
  <si>
    <t>011_24</t>
  </si>
  <si>
    <t>DIRECCIÓN GENERAL JURIDÍCA</t>
  </si>
  <si>
    <t>017</t>
  </si>
  <si>
    <t>DEFENSORÍA LEGAL</t>
  </si>
  <si>
    <t>Alimentos</t>
  </si>
  <si>
    <t>OTROS MATERIALES Y ARTÍCULOS DE CONSTRUCCIÓN Y REPARACIÓN</t>
  </si>
  <si>
    <t>Construcción y Reparación</t>
  </si>
  <si>
    <t>PRENDAS DE SEGURIDAD Y PROTECCIÓN PERSONAL</t>
  </si>
  <si>
    <t xml:space="preserve">Equipo especializado </t>
  </si>
  <si>
    <t>SERVICIOS LEGALES, DE CONTABILIDAD, AUDITORÍA Y RELACIONADOS</t>
  </si>
  <si>
    <t>Pago de Despachos</t>
  </si>
  <si>
    <t>INSTALACIÓN, REPARACIÓN Y MANTENIMIENTO DE MOBILIARIO Y EQUIPO DE ADMINISTRACIÓN, EDUCACIONAL Y RECREATIVO</t>
  </si>
  <si>
    <t>Equipo y mantenimiento de oficina</t>
  </si>
  <si>
    <t>SIN MODIFICACIÓN</t>
  </si>
  <si>
    <t>M</t>
  </si>
  <si>
    <t>Apoyo al proceso presupuestario y para mejorar la eficiencia institucional</t>
  </si>
  <si>
    <t>04_24</t>
  </si>
  <si>
    <t>TESORERÍA MUNICIPAL</t>
  </si>
  <si>
    <t>012_24</t>
  </si>
  <si>
    <t>DIRECCIÓN DE PROCESOS ADMINISTRATIVOS Y PROYECTOS</t>
  </si>
  <si>
    <t>018</t>
  </si>
  <si>
    <t>DESPACHO DE LA TESORERÍA MUNICIPAL</t>
  </si>
  <si>
    <t>MATERIALES, ÚTILES Y EQUIPOS MENORES DE OFICINA</t>
  </si>
  <si>
    <t>HERRAMIENTAS MENORES</t>
  </si>
  <si>
    <t>REFACCIONES Y ACCESORIOS MENORES DE EQUIPO DE CÓMPUTO Y TECNOLOGÍAS DE LA INFORMACIÓN</t>
  </si>
  <si>
    <t>SERVICIOS DE CONSULTORÍA ADMINISTRATIVA, PROCESOS, TÉCNICA Y EN TECNOLOGÍAS DE LA INFORMACIÓN</t>
  </si>
  <si>
    <t>SERVICIOS FINANCIEROS Y BANCARIOS</t>
  </si>
  <si>
    <t>SERVICIOS DE COBRANZA, INVESTIGACIÓN CREDITICIA Y SIMILAR</t>
  </si>
  <si>
    <t>SERVICIOS DE RECAUDACIÓN, TRASLADO Y CUSTODIA DE VALORES</t>
  </si>
  <si>
    <t>CONSERVACIÓN Y MANTENIMIENTO MENOR DE INMUEBLES</t>
  </si>
  <si>
    <t>PASAJES AÉREOS</t>
  </si>
  <si>
    <t>OTROS SERVICIOS DE TRASLADO Y HOSPEDAJE</t>
  </si>
  <si>
    <t>OTROS GASTOS POR RESPONSABILIDADES</t>
  </si>
  <si>
    <t>MUEBLES DE OFICINA Y ESTANTERÍA</t>
  </si>
  <si>
    <t>EQUIPO DE CÓMPUTO DE TECNOLOGÍAS DE LA INFORMACIÓN</t>
  </si>
  <si>
    <t>INVERSIÓN PÚBLICA</t>
  </si>
  <si>
    <t>CONSTRUCCIÓN DE OBRAS PARA EL ABASTECIMIENTO DE AGUA, PETRÓLEO, GAS, ELECTRICIDAD Y TELECOMUNICACIONES</t>
  </si>
  <si>
    <t>EJECUCIÓN DE PROYECTOS PRODUCTIVOS NO INCLUIDOS EN CONCEPTOS ANTERIORES DE ESTE CAPÍTULO</t>
  </si>
  <si>
    <t>PLANTAS DE TRATAMIENTO</t>
  </si>
  <si>
    <t>CAT</t>
  </si>
  <si>
    <t>013_24</t>
  </si>
  <si>
    <t>DIRECCIÓN GENERAL DE FINANZAS</t>
  </si>
  <si>
    <t>019</t>
  </si>
  <si>
    <t>PROYECTO DE PRESUPUESTO</t>
  </si>
  <si>
    <t>Reintegro de Remanentes de Recursos Federales</t>
  </si>
  <si>
    <t>SENTENCIAS Y RESOLUCIONES POR AUTORIDAD COMPETENTE</t>
  </si>
  <si>
    <t>TRANSFERENCIAS OTORGADAS A ENTIDADES PARAESTATALES NO EMPRESARIALES Y NO FINANCIERAS</t>
  </si>
  <si>
    <t>TRANSFERENCIAS A FIDEICOMISOS DE ENTIDADES FEDERATIVAS Y MUNICIPIOS</t>
  </si>
  <si>
    <t>DEUDA PÚBLICA</t>
  </si>
  <si>
    <t>AMORTIZACIÓN DE LA DEUDA INTERNA CON INSTITUCIONES DE CRÉDITO</t>
  </si>
  <si>
    <t>INTERESES DE LA DEUDA INTERNA CON INSTITUCIONES  DE CRÉDITO</t>
  </si>
  <si>
    <t>04_246014_24020218100</t>
  </si>
  <si>
    <t>014_24</t>
  </si>
  <si>
    <t>DIRECCIÓN GENERAL DE INGRESOS</t>
  </si>
  <si>
    <t>020</t>
  </si>
  <si>
    <t>RECURSOS RECAUDADOS DE MANERA EFICIENTE PROGRAMADOS</t>
  </si>
  <si>
    <t>MATERIALES PARA EL REGISTRO E IDENTIFICACIÓN DE BIENES Y PERSONAS</t>
  </si>
  <si>
    <t>04_246014_24020394200</t>
  </si>
  <si>
    <t>DIVERSAS DEVOLUCIONES</t>
  </si>
  <si>
    <t>04_246014_24020395100</t>
  </si>
  <si>
    <t>PENAS, MULTAS, ACCESORIOS Y ACTUALIZACIONES</t>
  </si>
  <si>
    <t>02_24</t>
  </si>
  <si>
    <t>SECRETARÍA GENERAL DEL AYUNTAMIENTO</t>
  </si>
  <si>
    <t>007_24</t>
  </si>
  <si>
    <t>DESPACHO DE LA SECRETARÍA GENERAL</t>
  </si>
  <si>
    <t>007</t>
  </si>
  <si>
    <t>PRESUPUESTO SOLICITADO PARA LA ADQUISICION DE CAJAS PARA ARCHIVO PC50 Y AA40 PARA LAS DIRECCIONES ARCHIVO MUNICIPAL Y REGISTRO CIVIL</t>
  </si>
  <si>
    <t>IMPRESION DE GACETAS  Y EMPASTADO DE GACETAS</t>
  </si>
  <si>
    <t xml:space="preserve">CANTIDAD REQUERIDA PARA LA AREALIZACION DE AVALUOS DE PREDIOS DEL MUNCIPIO </t>
  </si>
  <si>
    <t>PRESUPUESTO UTILIZADO PARA103500 PARA ENTREGA DE 5 MEDALLAS AL MERITO CIVIL 227700 PARA SALA DE BANDERAS POR HERMANAMIENTOS</t>
  </si>
  <si>
    <t>IMPUESTOS Y DERECHOS</t>
  </si>
  <si>
    <t>PRESUPUESTO UTILIZADO PARA LA LIBERACION DE ESCRITURACIONES DE PREDIOS DEL MUNICIPIO</t>
  </si>
  <si>
    <t xml:space="preserve">5 EQUIPOS DE COMPUTO REQUERIDOS PARA FORTALECIMIENTO DE GESTION DE LA SECRETARIA GENERAL Y ACTAS E INTEGRACION SERVIDOR Y SCANER  PARA ARCHIVO GENERAL DEL MUNICIPIO, </t>
  </si>
  <si>
    <t>R</t>
  </si>
  <si>
    <t>Específicos</t>
  </si>
  <si>
    <t>008</t>
  </si>
  <si>
    <t>APOYO A INSTITUCIONES</t>
  </si>
  <si>
    <t>FIL</t>
  </si>
  <si>
    <t>COPATROCINIO Y STAND FIL 2024</t>
  </si>
  <si>
    <t>CLAD</t>
  </si>
  <si>
    <t>COPATROCINIO  CLAD 2024</t>
  </si>
  <si>
    <t>FESTIVAL PAPIROLAS 2024</t>
  </si>
  <si>
    <t>N</t>
  </si>
  <si>
    <t>Desastres Naturales</t>
  </si>
  <si>
    <t>009</t>
  </si>
  <si>
    <t>FOEDEN</t>
  </si>
  <si>
    <t>AYUDAS POR DESASTRES NATURALES Y OTROS SINIESTROS</t>
  </si>
  <si>
    <t>Requerido para las contingencias Ambientales por inundaciones en el municipio</t>
  </si>
  <si>
    <t>ASUNTOS DE ORDEN PÚBLICO Y DE SEGURIDAD INTERIOR</t>
  </si>
  <si>
    <t>1.7.2</t>
  </si>
  <si>
    <t>PROTECCIÓN CIVIL</t>
  </si>
  <si>
    <t>INFRAESTRUCTURA Y SERVICIOS PÚBLICOS</t>
  </si>
  <si>
    <t>009_24</t>
  </si>
  <si>
    <t>DIRECCIÓN GENERAL ADJUNTA DE PROTECCIÓN CIVIL Y BOMBEROS</t>
  </si>
  <si>
    <t>011</t>
  </si>
  <si>
    <t>ADMINISTRACIÓN CENTRAL DE PROTECCIÓN CIVIL Y BOMBEROS</t>
  </si>
  <si>
    <t>MATERIAL ESTADÍSTICO Y GEOGRÁFICO</t>
  </si>
  <si>
    <t xml:space="preserve">Se solicita la asignación de techo presupuestal para la Actualización, Desarrollo, y culminacion del Atlas de riesgo ya que el mismo se encuentra absoleto y es una herramienta de suma importancia para el apoyo de la ciudadania asi como las interdependencias para la consulta e investigación del medio fisico del municipio, asi como también este proyecto se establecio como compromiso de administración por lo que es importante se lleve a cabo para su pleno cumplimiento </t>
  </si>
  <si>
    <t xml:space="preserve">Se solicita una ampliación del presupuesto como resultado de los diferentes eventos adversos por los que ha atravesado el Municipio rebansando su capacidad de respuesta, debiendo intervenir apoyos de otras dependencias de la zona metropolitana de Guadalajara a su como de los diferentes niveles tal es el caso de la temporada de estiaje 2023 donde aproximadamente el 50% del techo presupuestal asignado fue utilizado para la compra de alimentos y bebidad de los combatientes tanto de esta Dirección como brihgadas forestales externas, así como las diferentes comtingencias de inundaciones registradas con alto impacto lo cual ha demandando la concentración del personal por largas horas posteriores a su jornada laboral </t>
  </si>
  <si>
    <t>UTENSILIOS PARA EL SERVICIO DE ALIMENTACIÓN</t>
  </si>
  <si>
    <t xml:space="preserve">El techo presuúestal asignado sera utilizado para la compra de utensilios de apoyo para la distribución de alimentos y bebidas durante las contingencias, las cuales este año han sido relevantes ya que nos hemos permanecido en horarios prolongados en las comtingencias de incendios forestales e inundacion </t>
  </si>
  <si>
    <t>MATERIAL ELÉCTRICO Y ELECTRÓNICO</t>
  </si>
  <si>
    <t xml:space="preserve">Sera destinado para el mantenimiento y reparacion de las instalaciones lectricas de las diferentes bases con las que contamos </t>
  </si>
  <si>
    <t>ARTÍCULOS METÁLICOS PARA LA CONSTRUCCIÓN</t>
  </si>
  <si>
    <t xml:space="preserve">Sera destinado para el mantenimiento y reparacion de las instalaciones de las diferente bases con las que contamos </t>
  </si>
  <si>
    <t xml:space="preserve">Se solicita la asignacion de presupuesto para la compra de vestuario y uniformes para el personal, ya que se tenia un deficit en la distribucion de los mismos donde desde el 2018 aproximadamente se realizo la ultima compra, y hasta este 2023 se realizo una nueva compra, sin embargo en virtud  al deficit de asignación de uniformes con los que cuenta el personal se encuentran en muy mal estado y siendo un institucion de contacto directo con la ciudadania se requiere una presencia adecuada </t>
  </si>
  <si>
    <t>REFACCIONES Y ACCESORIOS MENORES DE EDIFICIOS</t>
  </si>
  <si>
    <t>REFACCIONES Y ACCESORIOS MENORES DE EQUIPO DE TRANSPORTE</t>
  </si>
  <si>
    <t xml:space="preserve">Se solicita una amplicacion de $5,000 pesos del la propuesta proyectada para el nuevo techo presupuestal como resultado del deficit del parque vehicular lo cual esto origina mayor desgaste en los mismos ya que son utilizados para toda la atención de servicios como areas administrativas para solventar todas las solcitudes como apoyo a la ciudadania </t>
  </si>
  <si>
    <t>INSTALACIÓN, REPARACIÓN Y MANTENIMIENTO DE MAQUINARIA, OTROS EQUIPOS Y HERRAMIENTA</t>
  </si>
  <si>
    <t xml:space="preserve">El presupuesto sera destinado para el mantenimiento y/o reparación de equipos especializados como bombas de succion, sumergibles, equipos especiales de los vehiculos de emergencia </t>
  </si>
  <si>
    <t xml:space="preserve">Se solicita la asignación de mayor presupuesto en esta partida con el objetivo de llevar a cabo los festejos con motivo al Día Nacional del Bombero, los cuales este año con el presupuesto asignado se cubrió únicmente el 10% aproximado del costo total, ya que el mismo fue realizado por las difeentes donaciones que realizadon diferentes empresas que reconcen el labor de esta Dirección, por lo tanto al ser un día importante y trascendente para el reconocimiento de nuestro personal como sus familias es que se solicita se ponga a consideración el monto señalado . </t>
  </si>
  <si>
    <t>Se solicita la asignación de techo presupuestal para continuar con la resegunda etapoara de renovacion de equipo de computo y tecnologias de la información, las cuales fortalecera al buen desarrollo de las actividades del personal asignado a las areas de Gestión Integral de Riesgos, Dirección Administrativa así como el área de capacitación con el objetivo de contar con equipo adecuado para la atención de usuarios</t>
  </si>
  <si>
    <t>VEHICULOS Y EQUIPO DE TRANSPORTE</t>
  </si>
  <si>
    <t xml:space="preserve">Se solicita la asignación de presupuesto para llevar a cabo la adquisición o renta de vehiculos para el fortalecimiento de las áreas principalmente la Jefatura de Gestión Integral de Riesgos ya que por el momento solo cuenta con 3 vehiculos disponibles para la realización de visitas de inspeccion, valoraciones riesgos como operativo lo cual ha originado un atraso importante para el cumplimiento de metas que se han estbalecido por la recepcion de tramites que son supervisados por Mejora Regulatoria, así mismo tanto la Brigada Forestal como la Dirección Operativa requiere el fortalecimiento de unidades ya que   se tiene un parque vehicular extenso pero en malas condiciones y/o en su caso que se encuntran varados por tiempos prolongados de hasta 5 años o mas en espera de reparación, así como tambien se han recibido diferentes dictamenes para baja de unidades afectando considerablemente la atencion de servicios como los tiempos de respuesta </t>
  </si>
  <si>
    <t>Se elimina</t>
  </si>
  <si>
    <t>012</t>
  </si>
  <si>
    <t>EQUIPOS DE PROTECCIÓN  Y HERRAMIENTA MANUAL</t>
  </si>
  <si>
    <t>MEDICINAS Y PRODUCTOS FARMACÉUTICOS</t>
  </si>
  <si>
    <t>El presupuesto sera destinado para el fortalecimiento y abastecimiento de botiquines de todo el personal para la atención basíca prehospitaliaria durante la atención de emergencias</t>
  </si>
  <si>
    <t>MATERIALES, ACCESORIOS Y SUMINISTROS MÉDICOS</t>
  </si>
  <si>
    <t xml:space="preserve">Se solicita la ampliacion del techo presupuestal asignado para continuar con el fortalecimiento del equipamiento de proteccion personal del personal asignado a la Brigada Forestal y Dirección Operativo con el objetivo de avanzar año con año de un 20 al 25% del personal equipado con la finalidad de obtener ideal en el que cada uno de ellos cuente con equipo individual y no compartiddo como actualmente se viene manejando por condiciones de norma como de seguridad e higiene de los mismos </t>
  </si>
  <si>
    <t xml:space="preserve">Se solicita ampliacion del techo presupuestal de esta partida ya que es indispensable la compra continua de herramientas menores las cuales son utilizadas durante las comtigencias y servicios de emergencia y al ser consumibles su tiempo de vida es corta </t>
  </si>
  <si>
    <t xml:space="preserve">Se requiere la ampliación del techo presupuestal para la compra de equipo de radio comunicación el cual debe ser de  ultima generacion para que facilten el acceso a las frecuencias de las diferentes dependencias con las que se  realizan trabajos coordinados </t>
  </si>
  <si>
    <t>OTROS EQUIPOS</t>
  </si>
  <si>
    <t xml:space="preserve">Se solicita la amplicacion presupuestal para la compra y adquisicion de equipos especializados (equipos de rescate vertical, espacios confinados equipos de rescate vehicular, rescates en alturas), asi como herramientas de apoyo de ese mismo equipo,  así como tambien continuar con el proyecto de continuidad de dquisición de equipos de respiración autónoma, equipos contra incendio  (mangueras contra incendio, chiflones extintores) , lo anterior en alcance que hasta la fecha el equipo es compartido y se pretende llegar a un ideal en el que cada uno de los elementos cuente con equipo individual en los casos que así se requiera como el de fortalecer la adquisicion de equipo de ultima generacion que faciliten la intervencion temprana y adecuada de nuestros elementos como la autoprotección </t>
  </si>
  <si>
    <t>013</t>
  </si>
  <si>
    <t>SERVICIO DE UNIDADES MOVILES ARRENDADAS</t>
  </si>
  <si>
    <t>ARRENDAMIENTO DE EQUIPO DE TRANSPORTE</t>
  </si>
  <si>
    <t>Se requiere la asignación de este nuevo presupuesto ya que hemos observado incremento en las comtigencias con mayor afectacion y temporadas de estiaje mas agresivas y cercanas</t>
  </si>
  <si>
    <t>DESARROLLO SOCIAL</t>
  </si>
  <si>
    <t>VIVIENDA Y SERVICIOS A LA COMUNIDAD</t>
  </si>
  <si>
    <t>2.2.7</t>
  </si>
  <si>
    <t>DESARROLLO REGIONAL</t>
  </si>
  <si>
    <t>S</t>
  </si>
  <si>
    <t>Sujetos a Reglas de Operación</t>
  </si>
  <si>
    <t>008_24</t>
  </si>
  <si>
    <t>DIRECCIÓN DE VIVIENDA</t>
  </si>
  <si>
    <t>010</t>
  </si>
  <si>
    <t>POLÍTICA DE VIVIENDA</t>
  </si>
  <si>
    <t>Para apoyo de escrituración y trámites legales a los beneficiarios de la Campaña de reestructura de crédito hipotecario en Jardines de Verano</t>
  </si>
  <si>
    <t>RENTA TU CASA</t>
  </si>
  <si>
    <t>Para continuar con la operación y pago de alquileres del programa y arrendar nuevas viviendas</t>
  </si>
  <si>
    <t>VIVNEDA PROTEGIDA</t>
  </si>
  <si>
    <t>Para continuar con la operación del programa y lograr tapiar otras 1000 viviendas</t>
  </si>
  <si>
    <t>02_241010_24016211100</t>
  </si>
  <si>
    <t>010_24</t>
  </si>
  <si>
    <t>DIRECCIÓN GENERAL DE CULTURA DE LA PAZ Y CORRESPONSABILIDAD</t>
  </si>
  <si>
    <t>016</t>
  </si>
  <si>
    <t>PROGRAMA DE ECONOMÍA SOLIDARIA TLAJOMULCO "CHAMBA PARA TODOS"</t>
  </si>
  <si>
    <t>Materiales de papeleria para la ejecución del Programa, así como su comprobación.</t>
  </si>
  <si>
    <t>02_241010_24016216100</t>
  </si>
  <si>
    <t>MATERIAL DE LIMPIEZA</t>
  </si>
  <si>
    <t>Articulos de limpieza empleados en las brigadas del Programa en el espacio público.</t>
  </si>
  <si>
    <t>02_241010_24016242100</t>
  </si>
  <si>
    <t>CEMENTO Y PRODUCTOS DE CONCRETO</t>
  </si>
  <si>
    <t>02_241010_24016246100</t>
  </si>
  <si>
    <t>02_241010_24016249100</t>
  </si>
  <si>
    <t xml:space="preserve">Materiales para los trabajos de rehabilitación de los espacios públicos intervenidos con </t>
  </si>
  <si>
    <t>02_241010_24016272100</t>
  </si>
  <si>
    <t>Equipo para protección y seguridad de brigadistas participantes en el Programa</t>
  </si>
  <si>
    <t>02_241010_24016291100</t>
  </si>
  <si>
    <t>Herramientas de apoyo para el trabajo de rehabilitación y limpieza de los espacios públicos.</t>
  </si>
  <si>
    <t>02_241010_24016298100</t>
  </si>
  <si>
    <t>REFACCIONES Y ACCESORIOS MENORES DE MAQUINARIA Y OTROS EQUIPOS</t>
  </si>
  <si>
    <t>02_241010_24016339100</t>
  </si>
  <si>
    <t xml:space="preserve">Talleres de capacitación en materia de administración y finanzas  dirigidos a los comercios locales beneficiarios e interesados en el Programa Chamba para todos </t>
  </si>
  <si>
    <t>02_241010_24016441100</t>
  </si>
  <si>
    <t>Hasta 200 Apoyos entregados de forma economica a los comercios locales inscritos al  Programa, para abastecer sus comercios de productos de la canasta básica y realizar el canje de Tlajovales a los brigadistas beneficiarios.</t>
  </si>
  <si>
    <t>02_241010_24016511100</t>
  </si>
  <si>
    <t>Adquisición de materiales para la instalación de brigadas del Programa en localidades de las distintas zonas del Municipio.</t>
  </si>
  <si>
    <t>02_241010_24016565100</t>
  </si>
  <si>
    <t>Adquisición de aparatos que faliciten la comunicación instantanea de las necesidades durante las brigadas en las localidades del Municipio.</t>
  </si>
  <si>
    <t>02_241010_24016567100</t>
  </si>
  <si>
    <t>HERRAMIENTAS Y MÁQUINAS-HERRAMIENTA</t>
  </si>
  <si>
    <t>Aquisición de herramientas para el mantenimiento de áreas naturales de los espacios públicos intervenidos.</t>
  </si>
  <si>
    <t>057</t>
  </si>
  <si>
    <t>TLAJOMULCO CUIDA A QUIEN CUIDA</t>
  </si>
  <si>
    <t xml:space="preserve">Entrega de un apoyo económico a 100 mujeres que cuidan a personas con discapacidad. Entregar dos apoyos por año por la cantidad de $6000 pesos </t>
  </si>
  <si>
    <t>05_24</t>
  </si>
  <si>
    <t>OFICIALÍA MAYOR</t>
  </si>
  <si>
    <t>015_24</t>
  </si>
  <si>
    <t>DIRECCIÓN GENERAL DE ADMINISTRACIÓN</t>
  </si>
  <si>
    <t>021</t>
  </si>
  <si>
    <t>BIENES ADQUIRIDOS</t>
  </si>
  <si>
    <t>MATERIALES, ÚTILES Y EQUIPOS MENORES DE TECNOLOGÍAS DE LA INFORMACIÓN Y COMUNICACIONES</t>
  </si>
  <si>
    <t>MATERIAL IMPRESO E INFORMACIÓN DIGITAL</t>
  </si>
  <si>
    <t>PRODUCTOS MINERALES NO METÁLICOS</t>
  </si>
  <si>
    <t>VIDRIO Y PRODUCTOS DE VIDRIO</t>
  </si>
  <si>
    <t>FERTILIZANTES, PESTICIDAS Y OTROS AGROQUÍMICOS</t>
  </si>
  <si>
    <t>FIBRAS SINTÉTICAS, HULES PLÁSTICOS Y DERIVADOS</t>
  </si>
  <si>
    <t>COMBUSTIBLES, LUBRICANTES Y ADITIVOS</t>
  </si>
  <si>
    <t>se incremento el consumo por la adquisicion de los compactadores y compra de urea</t>
  </si>
  <si>
    <t>ENERGÍA ELÉCTRICA</t>
  </si>
  <si>
    <t>TELEFONÍA TRADICIONAL</t>
  </si>
  <si>
    <t>SERVICIOS DE TELECOMUNICACIONES Y SATÉLITES</t>
  </si>
  <si>
    <t>ARRENDAMIENTO DE EDIFICIOS</t>
  </si>
  <si>
    <t>ARRENDAMIENTO DE MOBILIARIO Y EQUIPO DE ADMINISTRACIÓN, EDUCACIONAL Y RECREATIVO</t>
  </si>
  <si>
    <t>SERVICIOS DE DISEÑO, ARQUITECTURA, INGENIERÍA Y ACTIVIDADES RELACIONADAS</t>
  </si>
  <si>
    <t>SERVICIOS DE CAPACITACIÓN</t>
  </si>
  <si>
    <t>BANDA MUNICIPAL</t>
  </si>
  <si>
    <t>SERVICIOS DE PROTECCIÓN Y SEGURIDAD</t>
  </si>
  <si>
    <t>SEGUROS DE RESPONSABILIDAD PATRIMONIAL Y FIANZAS</t>
  </si>
  <si>
    <t>SEGURO DE BIENES PATRIMONIALES</t>
  </si>
  <si>
    <t>COMISIONES POR VENTAS</t>
  </si>
  <si>
    <t>REPARACIÓN Y MANTENIMIENTO DE EQUIPO DE TRANSPORTE</t>
  </si>
  <si>
    <t>SERVICIOS DE CREATIVIDAD, PREPRODUCCIÓN Y PRODUCCIÓN DE PUBLICIDAD, EXCEPTO INTERNET</t>
  </si>
  <si>
    <t>SERVICIOS FUNERARIOS Y DE CEMENTERIOS</t>
  </si>
  <si>
    <t>DIVERSOS GASTOS POR INCIDENTE VIAL</t>
  </si>
  <si>
    <t>OTROS MOBILIARIOS Y EQUIPOS DE ADMINISTRACIÓN</t>
  </si>
  <si>
    <t>EQUIPOS Y APARATOS AUDIOVISUALES</t>
  </si>
  <si>
    <t>SISTEMAS DE AIRE ACONDICIONADO, CALEFACCIÓN Y DE REFRIGERACIÓN INDUSTRIAL Y COMERCIAL</t>
  </si>
  <si>
    <t>PANELES SOLARES</t>
  </si>
  <si>
    <t>F</t>
  </si>
  <si>
    <t>Promoción y fomento</t>
  </si>
  <si>
    <t>015</t>
  </si>
  <si>
    <t>ESPACIOS DE PAZ</t>
  </si>
  <si>
    <t>MATERIALES Y ÚTILES DE ENSEÑANZA</t>
  </si>
  <si>
    <t xml:space="preserve">Adquisición de materiales didácticos para la programación de actividades en los Espacios de Paz </t>
  </si>
  <si>
    <t>Adquisición de material tal como grava, arena, ladrillos, azulejo, block y similares utilizados para la consolidación de los Espacios de Paz "Hecho a Mano"</t>
  </si>
  <si>
    <t>Adquisición de material tal como cemento y pega azulejo utilizados para la consolidación de los Espacios de Paz "Hecho a Mano"</t>
  </si>
  <si>
    <t>MADERA Y PRODUCTOS DE MADERA</t>
  </si>
  <si>
    <t>Adquisición de material tal como hojas de triplay, hojas de osb, vigas de madera, entre otras para la consolidación de los Espacios de Paz "Hecho a Mano"</t>
  </si>
  <si>
    <t>Adquisición de material tal como varillas, ptr, alambre, clavos, tuercas, mallas ciclónicas entre otras utilizados para la consolidación de los Espacios de Paz "Hecho a Mano"</t>
  </si>
  <si>
    <t>Adquisición de material tal como pintura, recubrimiento, sellador, lacas, barnices, removedor de pintura, aerosoles, thinner, entre otros utilizados para la consolidación de los Espacios de Paz "Hecho a Mano"</t>
  </si>
  <si>
    <t>Adquisición de gasolina y aditivo para las desbrozadoras utilizadas en las intervenciones de los Espacios de Paz</t>
  </si>
  <si>
    <t xml:space="preserve">Adquisición de herramientas tales como martillo, seguetas,  tijeras, entre otras utilizadas para las intervenciones de los Espacios de paz “Hecho a mano” </t>
  </si>
  <si>
    <t xml:space="preserve">Arrendamiento de transporte para realizar presentaciones con la orquesta de PAZ ECOS Valle. </t>
  </si>
  <si>
    <t>Contratación de servicios profesionales para las intervenciones de los Espacios de Paz</t>
  </si>
  <si>
    <t>VIÁTICOS EN EL PAÍS</t>
  </si>
  <si>
    <t>Contratación de producción del Festival Paz a Tlajo dentro de Espacios de Paz, incluye talentos, renta de sonido, mobiliario y todo lo requerido para el correcto desarrollo del Festival</t>
  </si>
  <si>
    <t>014</t>
  </si>
  <si>
    <t>RED DE BASES</t>
  </si>
  <si>
    <t xml:space="preserve">Adquisición de articulos diversos para la operación de los talleres y actividades en la Red de Bases tales como adquisición de artículos de dibujo, engrápadoras, cestos de basura, papelería, entre otros. </t>
  </si>
  <si>
    <t>MATERIALES Y ÚTILES DE IMPRESIÓN Y REPRODUCCIÓN</t>
  </si>
  <si>
    <t>Adquisición de tintas, fijadores y demás material de impresión utilizado en el taller de serigrafía y grabado.</t>
  </si>
  <si>
    <t xml:space="preserve">Adquisición de tóner para impresoras </t>
  </si>
  <si>
    <t>articulos de limpieza para la red de las bases</t>
  </si>
  <si>
    <t>Adquisición de candados utlizados en las diversas sedes de la Red de Bases para brindar seguridad</t>
  </si>
  <si>
    <t>SERVICIOS DE VIGILANCIA</t>
  </si>
  <si>
    <t xml:space="preserve">Seguridad privada para resguardar los equipamientos de la Red de Bases </t>
  </si>
  <si>
    <t>Contratación de servicios profesionales para la impartición de cursos, talleres y capacitaciones en la Red de Bases</t>
  </si>
  <si>
    <t>Contratación de servicio de producciones de eventos en la Red de Bases</t>
  </si>
  <si>
    <t>CÁMARAS FOTOGRÁFICAS Y DE VIDEO</t>
  </si>
  <si>
    <t>camara de video vigilancia incluir disco duro, dvr y materiales de instalacion, configuracion y puesto</t>
  </si>
  <si>
    <t>Adquisición de equipos telefónicos fijos para 7 de las bases</t>
  </si>
  <si>
    <t>1.7.1</t>
  </si>
  <si>
    <t>POLICÍA</t>
  </si>
  <si>
    <t>022</t>
  </si>
  <si>
    <t>DESPLIEGUE OPERATIVO COMISARIA DE LA POLICIA</t>
  </si>
  <si>
    <t>023</t>
  </si>
  <si>
    <t>DESPLIEGUE OPERATIVO PROTECCIÓN CIVIL Y SERVICIOS MEDICOS</t>
  </si>
  <si>
    <t>024</t>
  </si>
  <si>
    <t>SERVICIOS PERSONALES</t>
  </si>
  <si>
    <t>DIETAS</t>
  </si>
  <si>
    <t>SUELDO BASE AL PERSONAL PERMANENTE</t>
  </si>
  <si>
    <t>HONORARIOS ASIMILABLES A SALARIOS</t>
  </si>
  <si>
    <t>SUELDOS BASE AL PERSONAL EVENTUAL</t>
  </si>
  <si>
    <t>RETRIBUCIONES POR SERVICIOS DE CARÁCTER SOCIAL</t>
  </si>
  <si>
    <t>PRIMAS VACACIONALES</t>
  </si>
  <si>
    <t>GRATIFICACIÓN DE FIN DE AÑO</t>
  </si>
  <si>
    <t>HORAS EXTRAORDINARIAS</t>
  </si>
  <si>
    <t>COMPENSACIONES</t>
  </si>
  <si>
    <t>CUOTAS AL IMSS POR ENFERMEDADES Y MATERNIDAD (Modalidad 38)</t>
  </si>
  <si>
    <t>CUOTAS PARA LA VIVIENDA (IPEJAL 3%)</t>
  </si>
  <si>
    <t>APORTACIONES AL SISTEMA DE RETIRO SEDAR</t>
  </si>
  <si>
    <t>APORTACIONES AL SISTEMA DE RETIRO DE PENSIONES</t>
  </si>
  <si>
    <t>APORTACIONES PARA SEGUROS</t>
  </si>
  <si>
    <t>INDEMNIZACIONES</t>
  </si>
  <si>
    <t>OTRAS PRESTACIONES SOCIALES Y ECONÓMICAS</t>
  </si>
  <si>
    <t>IMPACTO AL SALARIO EN EL TRANSCURSO DEL AÑO</t>
  </si>
  <si>
    <t>ESTÍMULOS</t>
  </si>
  <si>
    <t>Revisar porcentaje de incremento</t>
  </si>
  <si>
    <t>EDUCACIÓN</t>
  </si>
  <si>
    <t>2.5.6</t>
  </si>
  <si>
    <t>OTRO SERVICIOS EDUCATIVOS Y ACTIVIDADES INHERENTES</t>
  </si>
  <si>
    <t>06_24</t>
  </si>
  <si>
    <t>COORDINACIÓN GENERAL DE CONSTRUCCIÓN DE COMUNIDAD</t>
  </si>
  <si>
    <t>016_24</t>
  </si>
  <si>
    <t>DESPACHO DE LA COORDINACIÓN GENERAL DE CONSTRUCCIÓN DE COMUNIDAD</t>
  </si>
  <si>
    <t>025</t>
  </si>
  <si>
    <t>APOYO A INSTITUCIONES EDUCATIVAS</t>
  </si>
  <si>
    <t>AYUDAS SOCIALES A INSTITUCIONES DE ENSEÑANZA</t>
  </si>
  <si>
    <t>RENOVANDO TU ESCUELA EN COMUNIDAD</t>
  </si>
  <si>
    <t>OTROS ASUNTOS SOCIALES</t>
  </si>
  <si>
    <t>2.7.1</t>
  </si>
  <si>
    <t>026</t>
  </si>
  <si>
    <t>APOYO A LAS AGENCIAS Y DELEGACIONES DEL MUNICIPIO</t>
  </si>
  <si>
    <t>RECONSTRUCCIÓN DEL TEJIDO SOCIAL</t>
  </si>
  <si>
    <t>027</t>
  </si>
  <si>
    <t>APOYO A LA ESTANCIAS INFANTILES</t>
  </si>
  <si>
    <t>028</t>
  </si>
  <si>
    <t>PROGRAMA ABC Y REZAGO EDUCATIVO</t>
  </si>
  <si>
    <t>BECAS Y OTRAS AYUDAS PARA PROGRAMAS DE CAPACITACIÓN</t>
  </si>
  <si>
    <t>RECREACIÓN, CULTURA Y OTRAS MANIFESTACIONES SOCIALES</t>
  </si>
  <si>
    <t>2.4.2</t>
  </si>
  <si>
    <t>CULTURA</t>
  </si>
  <si>
    <t>017_24</t>
  </si>
  <si>
    <t>DIRECCIÓN GENERAL DE CULTURA</t>
  </si>
  <si>
    <t>029</t>
  </si>
  <si>
    <t>POLITICA CULTURAL DE TLAJOMULCO DE ZUÑIGA</t>
  </si>
  <si>
    <t>PAPELERIA PARA BIBLIOTECAS</t>
  </si>
  <si>
    <t>ARRENDAMIENTO DE LOCALES DE LA DIRECCIÓN DE ABC</t>
  </si>
  <si>
    <t>DIA DEL MAESTRO</t>
  </si>
  <si>
    <t>FESTIVAL MAROMETA</t>
  </si>
  <si>
    <t>EXPOSICIONES</t>
  </si>
  <si>
    <t xml:space="preserve">Sujetos a Reglas de Operación </t>
  </si>
  <si>
    <t>018_24</t>
  </si>
  <si>
    <t>DIRECCIÓN GENERAL DE POLÍTICA SOCIAL</t>
  </si>
  <si>
    <t>030</t>
  </si>
  <si>
    <t>BECAS A ESTUDIANTES DE SECUNDARÍA</t>
  </si>
  <si>
    <t>SERVICIOS DE INVESTIGACION CIENTIFICA Y DESARROLLO</t>
  </si>
  <si>
    <t>ES LO EQUIVALENTE A 4000 ESTUDIANTES BENEFICIADOS</t>
  </si>
  <si>
    <t>031</t>
  </si>
  <si>
    <t>MOCHILAS Y ÚTILES ESCOLARES</t>
  </si>
  <si>
    <t>032</t>
  </si>
  <si>
    <t>UNIFROMES ESCOLARES</t>
  </si>
  <si>
    <t>Se ajusta al monto del Punto de Acuerdo</t>
  </si>
  <si>
    <t xml:space="preserve">Prestación de Servicios Públicos </t>
  </si>
  <si>
    <t>07_24</t>
  </si>
  <si>
    <t>GABINETE INTEGRAL DE INFRAESTRUCTURA Y SERVICIOS PÚBLICOS</t>
  </si>
  <si>
    <t>GESTIÓN INTEGRAL DEL AGUA</t>
  </si>
  <si>
    <t>022_24</t>
  </si>
  <si>
    <t>DIRECCIÓN GENERAL DE AGUA POTABLE Y SANEAMIENTO</t>
  </si>
  <si>
    <t>036</t>
  </si>
  <si>
    <t>SUMINISTRO DE AGUA</t>
  </si>
  <si>
    <t>MATERIAL CAL, GRAVA Y ARENA</t>
  </si>
  <si>
    <t>CEMENTO Y TAPAS CONCRETO RED ALCANTARILLADO</t>
  </si>
  <si>
    <t>CONTACTORES, FUSSIBLES TIMMER, MAT ELEC. REPARACIONES MENORES</t>
  </si>
  <si>
    <t>TUBERIAS, VALVULAS, JUNTAS, EXTREMIDADES EN FOFO Y GALV ETC</t>
  </si>
  <si>
    <t>INSUMOS MENORES E IMPREVISTOS F REV</t>
  </si>
  <si>
    <t>PRODUCTOS QUÍMICOS BÁSICOS</t>
  </si>
  <si>
    <t>CLORO, POLIFOSFATO, SAL INDUSTRIAL</t>
  </si>
  <si>
    <t>MATERIALES, ACCESORIOS Y SUMINISTROS DE LABORATORIO</t>
  </si>
  <si>
    <t>REACTIVOS PARA LABORATORIO</t>
  </si>
  <si>
    <t>TUBERIAS, VALVULAS, JUNTAS, EXTREMIDADES EN PVC  ETC</t>
  </si>
  <si>
    <t>BOTAS, IMPREMEABLES, GUANTES Y CASCOS</t>
  </si>
  <si>
    <t>HERRAMIENTAS MANUALES Y ELECTRICAS</t>
  </si>
  <si>
    <t>BOMBAS DOSIFICADORAS CALIDAD DEL AGUA</t>
  </si>
  <si>
    <t>CONSUMO ENERGIA POZOS Y PLANTAS</t>
  </si>
  <si>
    <t>ARRENDAMIENTO DE MAQUINARIA, OTROS EQUIPOS Y HERRAMIENTAS</t>
  </si>
  <si>
    <t>SERV. PIPAS, VACTOR Y RETRO</t>
  </si>
  <si>
    <t>REGULARIZACION DE TITULOS</t>
  </si>
  <si>
    <t>SERV. LABORATORIO Y MUESTREO</t>
  </si>
  <si>
    <t>SERVICIO DE SEGURIDAD</t>
  </si>
  <si>
    <t>Intervenciones, Electromecanicas, Electricas, potabilizadoras, PTAR y Suministros esp.</t>
  </si>
  <si>
    <t>Pago derechos CONAGUA</t>
  </si>
  <si>
    <t>MAQUINARIA Y EQUIPO AGROPECUARIO</t>
  </si>
  <si>
    <t>BOMBAS BARQUEÑAS</t>
  </si>
  <si>
    <t>Tesorería Ideal 2024</t>
  </si>
  <si>
    <t>Ideal Plantilla 2024</t>
  </si>
  <si>
    <t>Propuesta Dependencia 2024</t>
  </si>
  <si>
    <t>K</t>
  </si>
  <si>
    <t>Proyectos de Inversión</t>
  </si>
  <si>
    <t>023_24</t>
  </si>
  <si>
    <t>DIRECCIÓN GENERAL DE OBRAS PÚBLICAS</t>
  </si>
  <si>
    <t>037</t>
  </si>
  <si>
    <t>OBRAS DE INFRAESTRUCTURA MUNICIPAL</t>
  </si>
  <si>
    <t>Prendas de seguridad para temporal de lluvias</t>
  </si>
  <si>
    <t>Para pagos de publicaciones</t>
  </si>
  <si>
    <t>EDIFICACIÓN NO  HABITACIONAL</t>
  </si>
  <si>
    <t>Para ejecutar contratos conforme a la planeación del PAOP</t>
  </si>
  <si>
    <t>OBRAS MULTIANUALES</t>
  </si>
  <si>
    <t>Para ejecutar contratos conforme a la planeación del PAOP (Fortamun)</t>
  </si>
  <si>
    <t>Para ejecutar contratos conforme a la planeación del PAOP (Planta)</t>
  </si>
  <si>
    <t>Para ejecutar contratos conforme a la planeación del PAOP (FAISM)</t>
  </si>
  <si>
    <t>CONSTRUCCIÓN DE VÍAS DE COMUNICACIÓN</t>
  </si>
  <si>
    <t>038</t>
  </si>
  <si>
    <t>PRESUPUESTO PARTICIPATIVO</t>
  </si>
  <si>
    <t>07_243024_24039216100</t>
  </si>
  <si>
    <t>SALUD</t>
  </si>
  <si>
    <t>2.3.1</t>
  </si>
  <si>
    <t>PRESTACIÓN DE SERVICIOS DE SALUD A LA COMUNIDAD</t>
  </si>
  <si>
    <t>024_24</t>
  </si>
  <si>
    <t>DIRECCIÓN GENERAL DE SALUD PÚBLICA</t>
  </si>
  <si>
    <t>039</t>
  </si>
  <si>
    <t>SERVICIOS MÉDICOS DE CALIDAD</t>
  </si>
  <si>
    <t>MATERIAL  Y ARTICULOS DE LIMPIEZA DE LAS (4) UNIDADES DE SALUD PUBLICA.</t>
  </si>
  <si>
    <t>07_243024_24039242100</t>
  </si>
  <si>
    <t>COMPRAS DIVERSAS PARA MANTENIMIENTO DE LAS (4) UNIDADES DE SALUD PUBLICA</t>
  </si>
  <si>
    <t>07_243024_24039248100</t>
  </si>
  <si>
    <t>MATERIALES COMPLEMENTARIOS</t>
  </si>
  <si>
    <t>07_243024_24039249100</t>
  </si>
  <si>
    <t>COMPRAS DIVERSAS PARA MANTENIMIENTO DE LAS  (4) UNIDADES DE SALUD PUBLICA</t>
  </si>
  <si>
    <t>07_243024_24039252100</t>
  </si>
  <si>
    <t>PARA LA FUMIGACION  Y  PREVENCION (DENGUE) EN TODO EL MUNICIPIO</t>
  </si>
  <si>
    <t>07_243024_24039253100</t>
  </si>
  <si>
    <t>De acuerdo al incremento  y compra de insumos de medicamentos para urgencias medicas</t>
  </si>
  <si>
    <t>07_243024_24039254100</t>
  </si>
  <si>
    <t>MATERIAL DE CURACION PARA URGENCIAS DE LAS (4) UNIDADES  DEL MUNICIPIO</t>
  </si>
  <si>
    <t>07_243024_24039256100</t>
  </si>
  <si>
    <t xml:space="preserve">CAJAS DE  PLASTICOS Y CONTENEDORES PARA LA RECOLECCION DE RESIDUOS </t>
  </si>
  <si>
    <t>07_243024_24039271100</t>
  </si>
  <si>
    <t>UNIFORMES PARA LAS AREAS OPERATIVAS DE LA DIRECCION DE SALUD PUBLICA</t>
  </si>
  <si>
    <t>07_243024_24039272100</t>
  </si>
  <si>
    <t>PRENDAS DE SEGURIDAD PARA LAS AREAS OPERATIVAS DE LA DIRECCION DE SALUD PUBLICA</t>
  </si>
  <si>
    <t>07_243024_24039291100</t>
  </si>
  <si>
    <t>HERRAMIENTAS PARA LAS AREAS DE MANTENIMIENTO DE LA DIRECCION DE SALUD PUBLICA</t>
  </si>
  <si>
    <t>07_243024_24039336100</t>
  </si>
  <si>
    <t>FORMAS IMPRESAS PARA LA OPERATIVIDAD Y LA ATENCION MEDICA DE URGENCIAS Y CONSULTA EXTERNA</t>
  </si>
  <si>
    <t>07_243024_24039339100</t>
  </si>
  <si>
    <t>SERVICIO DE LABORATORIO ANALISIS CLINICOS, RAYOS X Y TOMOGRAFIA.</t>
  </si>
  <si>
    <t>07_243024_24039354100</t>
  </si>
  <si>
    <t>INSTALACIÓN, REPARACIÓN Y MANTENIMIENTO DE EQUIPO E INSTRUMENTAL MÉDICO Y DE LABORATORIO</t>
  </si>
  <si>
    <t>MANTENIMIENTO PREVENTIVO Y CORRECTIVO DE TODO EL EQUIPO ELECTROMEDICO</t>
  </si>
  <si>
    <t>07_243024_24039356100</t>
  </si>
  <si>
    <t>REPARACIÓN Y MANTENIMIENTO DE EQUIPO DE DEFENSA Y SEGURIDAD</t>
  </si>
  <si>
    <t xml:space="preserve"> RECARGA DE EXTINTORES PARA PREVENCION DE INCENDIOS.</t>
  </si>
  <si>
    <t>07_243024_24039357100</t>
  </si>
  <si>
    <t>MANTENIMIENTO PREVENTIVO DE LAS (2) PLANTAS DE LUZ.</t>
  </si>
  <si>
    <t>07_243024_24039358100</t>
  </si>
  <si>
    <t>RECOLECCION DE RESIDUOS BIOLOGICO INFECCIOSOS DE TODA LA DIRECCION DE SALUD PUBLICA</t>
  </si>
  <si>
    <t>07_243024_24039511100</t>
  </si>
  <si>
    <t>COMPRA DE MUEBLES PARA OFICINA, SLAS DE ESPERA Y CONSULTORIOS DE TODAS LAS UNIDADES DE SALUD PUBLICA.</t>
  </si>
  <si>
    <t>07_243024_24039531100</t>
  </si>
  <si>
    <t>EQUIPO MÉDICO Y DE LABORATORIO</t>
  </si>
  <si>
    <t>COMPRA DE EQUIPO MEDICO PARA LA OPERATIVAD DE LAS UNIDADES DE LA DIRECCION DE SALUD ´PUBLICA</t>
  </si>
  <si>
    <t>07_243024_24039532100</t>
  </si>
  <si>
    <t>INSTRUMENTAL MÉDICO Y DE LABORATORIO</t>
  </si>
  <si>
    <t>COMPRA DE INSTRUMENTAL MEDICO PARA LA OPERATIVAD DE LAS UNIDADES DE LA DIRECCION DE SALUD PUBLICA</t>
  </si>
  <si>
    <t>07_243024_24039562100</t>
  </si>
  <si>
    <t>MAQUINARIA Y EQUIPO INDUSTRIAL</t>
  </si>
  <si>
    <t>COMPRA DE EQUIPO CONTRA INCENDIOS</t>
  </si>
  <si>
    <t>07_243024_24039564100</t>
  </si>
  <si>
    <t>COMPRAS DE AIRES ACONDICIONADOS PARA LOS CONSULTORIOS DE LAS UNIDADES DE SALUD PUBLICA</t>
  </si>
  <si>
    <t>07_243024_24039566100</t>
  </si>
  <si>
    <t>EQUIPO DE GENERACIÓN ELÉCTRICA, APARATOS Y ACCESORIOS ELÉCTRICOS</t>
  </si>
  <si>
    <t>07_243024_24039569100</t>
  </si>
  <si>
    <t>ADQUIRIR UNA PLANTA DE LUZ PORTATIL EN LA UNIDAD DE AGAVES</t>
  </si>
  <si>
    <t>019_24</t>
  </si>
  <si>
    <t>DIRECCIÓN ADMINISTRATIVA DE INFRAESTRUCTURA Y SERVICIOS PÚBLICOS</t>
  </si>
  <si>
    <t>033</t>
  </si>
  <si>
    <t>SERVICIO DE MANTENIMIENTO EN LOS ESPACIOS PÚBLICOS</t>
  </si>
  <si>
    <t>Para la compra de bolsa negra para basura, recogedores, escobas 6 hilos, cepillos, escoba de cepillo, etc. es para la limpieza de las areas verdes plazas publicas  unidades deportivas del municipio</t>
  </si>
  <si>
    <t>Para la compra de arena amarilla , jal, piedra, grava,arena de rio etc.  para la reparacvion de calles y avenids del  municipio</t>
  </si>
  <si>
    <t>Para compra de mezcla asfaltica caliente, emulsion super estable, cemento en el 2024 se paga lo de noviembre y diciembre 2023 y seria para cubrir enero a septiembre 2024 exise un contrato que termina en septiembre 2024 este material es para la reparacion de las calles y avenidas del municipio</t>
  </si>
  <si>
    <t>Compra de acero  por ejemplo (vigas, angulos, estructuras, soleras, ptr, tubos,redondo, soldadura, duelas, varillas, etc. para las reparaciones de bocas de tormenta, juegos en parques y unidades deportivas, barandales en plazas publicas del municipio</t>
  </si>
  <si>
    <t xml:space="preserve">Compra de pintura en tambos de 200lts  de balizamiento, esmalte, vinilica, thinner, sellador, impemiabilizante, rodillos, brochas, pistolas de pintura, sellador, etc para el uso en unidades deportivas, plazas publicas, calles y avenidas del minicipio, </t>
  </si>
  <si>
    <t>para la compra de guantes para soldador, botas dielectricas, mandiles, lentes, cascos, chalecos, fajas, guantes de carnaza, botas de hule,arneses  para las 6 areas  de servicios publicos del municipio</t>
  </si>
  <si>
    <t>Se requiere $350,000 para la compra de compresor de ahire para pintar  y 2 maquinas de soldar costo aprox $84,000 c/u y 2 compresores de ahire $77,000 c/u   costos aprox Compra de tijeras  de podar ,caba hoyo, zapapicos, palas, carretillas, arañas de metal, cintas de medir, lijas,   para las 6 areas de espacios publicos)</t>
  </si>
  <si>
    <t xml:space="preserve">2 Camiones de 7 metros  y  4 de 14 mts para la recoleccion de maleza escombro y basura del municipio tambien 2 retroexcavadoras con capacidad de carga de 2,547kg  para la limpieza de las diferentes areas del municipio 2 tractores con desvaradora  para la limpieza en areas verdes 1 plataforma para recoleccion de maleza, basura 2 camiones de 14mts para la recoleccion de maleza y basura  excavadora de brazo largo 322c con capacidad de carga 1mt cubico de 24tn  para el programa de limpieza y desasolve en el municipio </t>
  </si>
  <si>
    <t>Servicio de seguridad de 29 elementos para la seguridad de unidades deportivas del municipio queda pendiente pagar el mes de diciembre 2023 y se cubriria para enero a septiembre 2024  esta partida tiene un contrato que termina en septiembre 2024</t>
  </si>
  <si>
    <t>Compra de bombas de riego de lapiz, bombas de alto caballaje, bombas sumergibles, y bombas de mochila para fumigar  Solicito un aprox de $200,000  mil para esta partida ya que  se requiere comprar mas de este material para las plazas publicas, unidades deportivas del municipio</t>
  </si>
  <si>
    <t>MAQUINARIA Y EQUIPO DE CONSTRUCCIÓN</t>
  </si>
  <si>
    <t>Para la compra de una maquina revolvedora y yna planta de luz  costo aprox $35,000 y la revolvedora 59.000  para las diferentes areas de mantenimiento de vialidades</t>
  </si>
  <si>
    <t>Esta partida es importante por que se compran todos los equipos para las areas verdes por ejemplo cosrtasetos, maquinas desbrozadoras, motosierras, sopladoras, cortadoras, compactadores, rotomartillos, etc (ASI TANBIEN SE PLANEA COMPRAR  10 TRACTORES PODADORES CON UN COSTO APROX DE 89,373 C/U UN TOTAL APROX $833730 MAS IVA  TAMBIEN UNA BARREDORA MECANICA A BASE DE CEPILLOS Y BANDA TRANSPORTADORA MODELO M6 AVALANCHE TE CON CONTROL DE CAMARAS PRECIO APROX $11,576,800 MN MAS IVA</t>
  </si>
  <si>
    <t>2.2.4</t>
  </si>
  <si>
    <t>ALUMMBRADO PÚBLICO</t>
  </si>
  <si>
    <t>020_24</t>
  </si>
  <si>
    <t>DIRECCIÓN DE ALUMBRADO PÚBLICO</t>
  </si>
  <si>
    <t>034</t>
  </si>
  <si>
    <t>SERVICIO DE MANTENIMIENTO DE ALUMBRADO PÚBLICO</t>
  </si>
  <si>
    <t>PROTECCIÓN AMBIENTAL</t>
  </si>
  <si>
    <t>2.1.1</t>
  </si>
  <si>
    <t>ORDENACIÓN DE DESECHOS</t>
  </si>
  <si>
    <t>021_24</t>
  </si>
  <si>
    <t>DIRECCIÓN DE ASEO PÚBLICO</t>
  </si>
  <si>
    <t>035</t>
  </si>
  <si>
    <t>RECOLECCION DE RESIDUOS SOLIDOS  URBANOS</t>
  </si>
  <si>
    <t>08_24</t>
  </si>
  <si>
    <t>COMISARÍA DE LA POLICÍA PREVENTIVA MUNICIPAL</t>
  </si>
  <si>
    <t>SEGURIDAD CIUDADANA</t>
  </si>
  <si>
    <t>DESPACHO DE LA COMISARÍA DE LA POLICÍA PREVENTIVA MUNICIPAL</t>
  </si>
  <si>
    <t>040</t>
  </si>
  <si>
    <t>CAPACITACIÓN</t>
  </si>
  <si>
    <t>041</t>
  </si>
  <si>
    <t>EQUIPAMIENTO</t>
  </si>
  <si>
    <t>SE VA A LA 3361</t>
  </si>
  <si>
    <t>MATRIALES Y SUMINISTROS PARA SEGURIDAD</t>
  </si>
  <si>
    <t>PRENDAS DE PROTECCIÓN PARA SEGURIDAD PÚBLICA Y NACIONAL</t>
  </si>
  <si>
    <t>PORTACIONES DE ARMAS</t>
  </si>
  <si>
    <t>MOBILIARIO ACADEMIA DE POLICIA</t>
  </si>
  <si>
    <t>EQUIPOS DE COMPUTO</t>
  </si>
  <si>
    <t>DESARROLLO ECONÓMICO</t>
  </si>
  <si>
    <t>ASUNTOS ECONÓMICOS, COMERCIALES Y LABORALES EN GENERAL</t>
  </si>
  <si>
    <t>3.1.1</t>
  </si>
  <si>
    <t>ASUNTOS ECONÓMICOS Y COMERCIALES EN GENERAL</t>
  </si>
  <si>
    <t>09_24</t>
  </si>
  <si>
    <t>COORDINACIÓN GENERAL DE DESARROLLO ECONÓMICO</t>
  </si>
  <si>
    <t>DESARROLLO ECONÓMICO Y EMPLEO</t>
  </si>
  <si>
    <t>028_24</t>
  </si>
  <si>
    <t>DIRECCÍON GENERAL DE DESARROLLO RURAL</t>
  </si>
  <si>
    <t>044</t>
  </si>
  <si>
    <t>PAQUETE AGROECOLÓGICO</t>
  </si>
  <si>
    <t>para igualar el presupueto otorgado en el 2023</t>
  </si>
  <si>
    <t>SUBSIDIOS A LA PRODUCCIÓN</t>
  </si>
  <si>
    <t>045</t>
  </si>
  <si>
    <t>REAHBILITACIÓN Y CONSERVACIÓN DE SUELOS "CAL AGRÍCOLA"</t>
  </si>
  <si>
    <t>porque el costo de la cal agrícola se ha estado incrementando en los últimos años ocasionando que el numero de beneficiarios sea menor al año anterior</t>
  </si>
  <si>
    <t>046</t>
  </si>
  <si>
    <t>INDEMINIZACIÓN Y ADQUISICIÓN DE SEMOVIENTES</t>
  </si>
  <si>
    <t>buscamos incrementar el numero de beneficiarios del programa de indemnización de semovientes.</t>
  </si>
  <si>
    <t>026_24</t>
  </si>
  <si>
    <t>DESPACHO DE LA COORDINACIÓN GENERAL DE DESARROLLO ECONÓMICO</t>
  </si>
  <si>
    <t>042</t>
  </si>
  <si>
    <t>ADMINISTRACIÓN CENTRAL DE LA COORDINACIÓN GENERAL DE DESARROLLO ECONÓMICO</t>
  </si>
  <si>
    <t>PRODUCTOS ALIMENTICIOS PARA ANIMALES</t>
  </si>
  <si>
    <t>PRODUCTOS QUÍMICOS, FARMACÉUTICOS Y DE LABORATORIO ADQUIRIDOS COMO MATERIA PRIMA</t>
  </si>
  <si>
    <t>OTROS PRODUCTOS ADQUIRIDOS COMO MATERIA PRIMA</t>
  </si>
  <si>
    <t>Se busca incrementar la elaboración de composta</t>
  </si>
  <si>
    <t>CAL, YESO Y PRODUCTOS DE YESO</t>
  </si>
  <si>
    <t>para la adquisición de cal en caso de ser requerida por alguna contingencia ambiental en la laguna de Cajititlán</t>
  </si>
  <si>
    <t>Renovación de los contenedores de madera plástica para la recolección de platicos de agroquímicos de la campaña municipal de Campo Limpio de la Dirección de Desarrollo Rural</t>
  </si>
  <si>
    <t>LIMPIEZA DE MINAS DE BASALTO</t>
  </si>
  <si>
    <t>será utilizado para la limpieza de las minas de basalto con un monto aproximado de 500,000 y para la renta de camiones tipo pipa para el riego en temporada de sequía en el centro de compostaje por un monto de 300,000</t>
  </si>
  <si>
    <t>para dar solvencia a los distintos eventos de la coordinación</t>
  </si>
  <si>
    <t>CABALGATA</t>
  </si>
  <si>
    <t>para dar solvencia a los requerimientos de la cabalgata</t>
  </si>
  <si>
    <t>EXPO AGROPECUARIA</t>
  </si>
  <si>
    <t>para dar solvencia a los requerimientos de la expo agropecuaria</t>
  </si>
  <si>
    <t>CHARRERIA</t>
  </si>
  <si>
    <t>para la participación en los torneos charros que se efectúan desde enero a junio del 2024</t>
  </si>
  <si>
    <t>MICTLAN</t>
  </si>
  <si>
    <t>para dar solvencia al Festival Mictlán 2024</t>
  </si>
  <si>
    <t>ARBOL NAVIDEÑO</t>
  </si>
  <si>
    <t>para dar solvencia al Montaje Navideño 2024</t>
  </si>
  <si>
    <t>ROSCA DE REYES</t>
  </si>
  <si>
    <t>MUEBLES, EXCEPTO DE OFICINA Y ESTANTERÍA</t>
  </si>
  <si>
    <t>para la adquisición de toldos para las ferias del empleo</t>
  </si>
  <si>
    <t>para la adquisición de un equipo de ultrasonido equino y un equipo de extracción de dientes de lobo para equinos.</t>
  </si>
  <si>
    <t>EMBARCACIONES</t>
  </si>
  <si>
    <t>027_24</t>
  </si>
  <si>
    <t>DIRECCIÓN DE RASTRO MUNICIPAL</t>
  </si>
  <si>
    <t>043</t>
  </si>
  <si>
    <t>SACRIFICIO DE BOVINOS Y PORCINOS EN EL RASTRO MUNICIPAL</t>
  </si>
  <si>
    <t>Se busca incrementar el numero de sacrificios en el Rastro Municipal por lo que a su vez aumentaran la recepción de animales</t>
  </si>
  <si>
    <t>Para la adquisición de equipo de protección de seguridad para el personal operativo, ya que por las actividades desempeñadas y al desgaste de las mismas se requiere de más equipo de protección para el buen desempeño del trabajo</t>
  </si>
  <si>
    <t>Para la adquisición de herramientas de trabajo para el personal operativo ya que por el desgaste de las mismas se requiere de más equipo para el buen desempeño del trabajo</t>
  </si>
  <si>
    <t>se busca arreglar las cámaras de refrigeración para incrementar los servicios</t>
  </si>
  <si>
    <t>TURISMO</t>
  </si>
  <si>
    <t>3.7.1</t>
  </si>
  <si>
    <t>029_24</t>
  </si>
  <si>
    <t>DIRECCIÓN GENERAL DE TURISMO Y PROMOCIÓN</t>
  </si>
  <si>
    <t>047</t>
  </si>
  <si>
    <t>APOYO A TRADICIONES</t>
  </si>
  <si>
    <t>ESCUELA DE CHARRERIA</t>
  </si>
  <si>
    <t>mismos que serán utilizados para la participación de la Escuela Municipal de Charrería en los distintos torneos charros durante los meses de Julio a Diciembre 2024, siendo estos las participaciones en localidades como Querétaro, Aguascalientes, Tepic siendo estos los mas costosos por el tema del traslado de los caballos.</t>
  </si>
  <si>
    <t>APOYO A LAS TRADICIONES (XAYACATES)</t>
  </si>
  <si>
    <t xml:space="preserve">buscamos duplicar el apoyo a los artesanos para que cada vez sean mas los beneficiados de este programa.
</t>
  </si>
  <si>
    <t>10_24</t>
  </si>
  <si>
    <t>CIUDAD SUSTENTABLE</t>
  </si>
  <si>
    <t>030_24</t>
  </si>
  <si>
    <t>DIRECCIÓN DE PROYECTOS ESTRATEGICOS</t>
  </si>
  <si>
    <t>048</t>
  </si>
  <si>
    <t>POLITICA DE GESTIÓN INTEGRAL DE LA CIUDAD</t>
  </si>
  <si>
    <t>OTROS PRODUCTOS QUÍMICOS</t>
  </si>
  <si>
    <t>PROGRAMA DE APOYO A LADRILLEROS</t>
  </si>
  <si>
    <t>ÁRBOLES Y PLANTAS</t>
  </si>
  <si>
    <t>PROTECCIÓN SOCIAL</t>
  </si>
  <si>
    <t>2.6.3</t>
  </si>
  <si>
    <t>FAMILIA E HIJOS</t>
  </si>
  <si>
    <t>12_24</t>
  </si>
  <si>
    <t>SISTEMA INTEGRAL PARA EL DESARROLLO DE LA FAMILIA (DIF)</t>
  </si>
  <si>
    <t>032_24</t>
  </si>
  <si>
    <t>051</t>
  </si>
  <si>
    <t>SISTEMA INTEGRAL PARA EL DESARROLLO DE LA FAMILIA</t>
  </si>
  <si>
    <t>Aumento Gral Personal Base</t>
  </si>
  <si>
    <t>Prestacion por Ley</t>
  </si>
  <si>
    <t>Obligacion patronal</t>
  </si>
  <si>
    <t xml:space="preserve">Prestacion </t>
  </si>
  <si>
    <t>GRATIFICACIONES</t>
  </si>
  <si>
    <t>Papeleria para la operatividad</t>
  </si>
  <si>
    <t>Impresion formato oficial y eventos</t>
  </si>
  <si>
    <t>Material de limpieza para la operatividad</t>
  </si>
  <si>
    <t>Material de talleres</t>
  </si>
  <si>
    <t>Agua para consumo de comedores y personal</t>
  </si>
  <si>
    <t>Mantenimiento de edificios</t>
  </si>
  <si>
    <t>Mantenimiento de albercas</t>
  </si>
  <si>
    <t>materiales de rehabilitacion</t>
  </si>
  <si>
    <t>materiales dentales</t>
  </si>
  <si>
    <t>gasolina para vehiculos oficiales</t>
  </si>
  <si>
    <t>material de proteccion y seguridad civil</t>
  </si>
  <si>
    <t>material y refacciones de equipo de computo</t>
  </si>
  <si>
    <t>reparacion de vehiculos oficiales</t>
  </si>
  <si>
    <t>GAS</t>
  </si>
  <si>
    <t>servicio de luz</t>
  </si>
  <si>
    <t>servicio de gas para comedores</t>
  </si>
  <si>
    <t>TELEFONÍA CELULAR</t>
  </si>
  <si>
    <t>servicio de telefonia para los cdc</t>
  </si>
  <si>
    <t>servicio de  internet para los cdc</t>
  </si>
  <si>
    <t>arrendamiento de estacionamiento para vehiculos oficiales</t>
  </si>
  <si>
    <t>arrendamiento de impresoras</t>
  </si>
  <si>
    <t>actualizaciones y asesorias del sistema de RH</t>
  </si>
  <si>
    <t>servicios doctora de rehabilitacion, reparacion de llantas, lavado de manteles y otros</t>
  </si>
  <si>
    <t>FLETES Y MANIOBRAS</t>
  </si>
  <si>
    <t>seguro de vehiculos oficiales</t>
  </si>
  <si>
    <t>comisiones bancarias y comerciales</t>
  </si>
  <si>
    <t>mantenimiento de los cdc</t>
  </si>
  <si>
    <t>reparacion de refrigeradores, licuadoras, desbrozadoras</t>
  </si>
  <si>
    <t>servicio de control de plagas</t>
  </si>
  <si>
    <t>traslados de pupilos</t>
  </si>
  <si>
    <t xml:space="preserve">eventos </t>
  </si>
  <si>
    <t>Pago de refrendos y verificaciones vehiculares</t>
  </si>
  <si>
    <t>compra de alimentos para comedores, despensas para programas sociales, ayudas sociales como: medicamentos, estudios, gastos funerarios, aparatos ortpedicos, casos urgentes, enseres domesticos, compra de productos de higiene personal para pulilos, ropa y zapatos para pupilos, ayuda de colegiaturas e utiles</t>
  </si>
  <si>
    <t>estadias para pupilos y adultos mayores</t>
  </si>
  <si>
    <t>SOFTWARE</t>
  </si>
  <si>
    <t>actualizacion de sofware de contabilidad</t>
  </si>
  <si>
    <t>2.6.8</t>
  </si>
  <si>
    <t>OTROS GRUPOS VULNERABLES</t>
  </si>
  <si>
    <t>INSTITUTO MUNICIPAL DE LA MUJER TLAJOMULQUENSE (IMMT)</t>
  </si>
  <si>
    <t>033_24</t>
  </si>
  <si>
    <t>052</t>
  </si>
  <si>
    <t>INSTITUTO MUNICIPAL DE LA MUJER TLAJOMULQUENSE</t>
  </si>
  <si>
    <t xml:space="preserve">nomina immt </t>
  </si>
  <si>
    <t>nomina eventuales immt</t>
  </si>
  <si>
    <t>nomina</t>
  </si>
  <si>
    <t>arrendamiento del edificio y no alcanza ya que seria un total de 115,765.92 aproximadamente</t>
  </si>
  <si>
    <t>CENTRO DE ESTIMULACIÓN PARA PERSONAS CON DISCAPACIDAD INTELECTUAL (CENDI)</t>
  </si>
  <si>
    <t>034_24</t>
  </si>
  <si>
    <t>053</t>
  </si>
  <si>
    <t>CENTRO DE ESTIMULACIÓN PARA PERSONAS CON DISCAPACIDAD INTELECTUAL</t>
  </si>
  <si>
    <t>Supuesto Incremento autorizado por la Tesorera</t>
  </si>
  <si>
    <t>INSTITUTO DE ALTERNATIVAS PARA LOS JÓVENES (INDAJO)</t>
  </si>
  <si>
    <t>035_24</t>
  </si>
  <si>
    <t>054</t>
  </si>
  <si>
    <t>PROGRAMAS Y ACCIONES CULTURALES, RECREATIVOS Y DEPORTIVAS</t>
  </si>
  <si>
    <t>Papeleria para la escuela de artes- Desarrollo del programa "consentimiento"- Administración del Instituto</t>
  </si>
  <si>
    <t>Toner para impresora</t>
  </si>
  <si>
    <t>Kit de bienvenida para los alumnos de la EAME- Material para talleres de consentimiento y ferias de la salud sexual</t>
  </si>
  <si>
    <t xml:space="preserve">Material de Aseo para las oficinas del Instituto- Las bases </t>
  </si>
  <si>
    <t>Alimentos para comites con causa, catering para ferias de la salud y congresos - Agua purificada para las oficinas del Instituto</t>
  </si>
  <si>
    <t>PRODUCTOS ALIMENTICIOS AGROPECUARIOS Y FORESTALES ADQUIRIDOS COMO MATERIA PRIMA</t>
  </si>
  <si>
    <t xml:space="preserve">Semillas para el huerto urbano </t>
  </si>
  <si>
    <t>Ploter de impresión y corte para la escuela de artes</t>
  </si>
  <si>
    <t>Aerosoles, Tintas, Barro para la escuela de Arte- Materiales para los talleres de las bases</t>
  </si>
  <si>
    <t>Aticonceptivos para condoneras y ferias de la salud</t>
  </si>
  <si>
    <t xml:space="preserve">Traslado de mobiliario y personal que los proyectos y la operatividad requieren </t>
  </si>
  <si>
    <t>ARTICULOS DEPORTIVOS</t>
  </si>
  <si>
    <t>Trofeos para la copa indajo</t>
  </si>
  <si>
    <t>Bastidores para la escuela de artes</t>
  </si>
  <si>
    <t>USB, Discos duros, cables HDMI</t>
  </si>
  <si>
    <t>Para mantenimiento de la camioneta y la ambulancia</t>
  </si>
  <si>
    <t xml:space="preserve">Material para reparación de maquinaria </t>
  </si>
  <si>
    <t xml:space="preserve">Plan telefonico para asesoria y orientación anonima </t>
  </si>
  <si>
    <t xml:space="preserve">Arrendamiento de camiones para traslado de jóvenes al congreso de salud </t>
  </si>
  <si>
    <t xml:space="preserve">Pago anual de licencias que requiere la administración, consultorias externas, </t>
  </si>
  <si>
    <t xml:space="preserve">Capacitación para el personal de la coordinación formativa en temas de salud sexual </t>
  </si>
  <si>
    <t xml:space="preserve">Sueldo de profesores de tres trimestres, servicios legales, certificación anual y adquisición de dominio de página web- Apoyo de consulta terapeutica o ginecologica- Talleristas para las bases - ($2,320,000)MACRO MURALES DE ENTRADAS A LA CIUDAD </t>
  </si>
  <si>
    <t xml:space="preserve">Comisiones bancarias </t>
  </si>
  <si>
    <t>Mantenimiento preventivo y correctivo del inmueble del INDAJO- Las bases</t>
  </si>
  <si>
    <t>Mantenimiento para G-MAX, equipo de audio, plantas de luz</t>
  </si>
  <si>
    <t xml:space="preserve">Viaje de intercambio </t>
  </si>
  <si>
    <t>Festival artistico- congreso de salud sexual II, pasarela drag, actividades de diversidad y ferias de la salud- Eventos para las bases</t>
  </si>
  <si>
    <t xml:space="preserve">Módulos para exposición de obras artísticas  Centro Multidisciplinario para la Escuela de Artes Mixtas y Emergentes </t>
  </si>
  <si>
    <t>2 Lap top para la coordinación formativa- 1 Para administración - PARA EL CENTRO DE ENTRENAMIENTO EN DESAROLLO DE SOFTWARE ($870,000)</t>
  </si>
  <si>
    <t xml:space="preserve">Cabinas de fotografía, Equipo de Audio, Equipo de comunicación </t>
  </si>
  <si>
    <t>Herramientas para talleres de las bases</t>
  </si>
  <si>
    <t>PARA EL CENTRO DE ENTRENAMIENTO DE DESARROLLO DE SOFTWARE</t>
  </si>
  <si>
    <t>2.4.1</t>
  </si>
  <si>
    <t>DEPORTE Y RECREACIÓN</t>
  </si>
  <si>
    <t>CONSEJO MUNICIPAL DEL DEPORTE (COMUDE)</t>
  </si>
  <si>
    <t>036_24</t>
  </si>
  <si>
    <t>055</t>
  </si>
  <si>
    <t>ACTIVIDADES DEPORTIVAS Y RECREATIVAS EN EL MUNICIPIO</t>
  </si>
  <si>
    <t>Aumento general de un 4% en relacion al capitiulo 1,000</t>
  </si>
  <si>
    <t>BLANCOS Y OTROS PRODUCTOS TEXTILES, EXCEPTO PRENDAS DE VESTIR</t>
  </si>
  <si>
    <t>2.1.5</t>
  </si>
  <si>
    <t>PROTECCIÓN DE LA DIVERSIDAD BIOLÓGICA Y DEL PAISAJE</t>
  </si>
  <si>
    <t>UNIDAD DE ACOPIO Y SALUD ANIMAL MUNICIPAL (UNASAM)</t>
  </si>
  <si>
    <t>037_24</t>
  </si>
  <si>
    <t>056</t>
  </si>
  <si>
    <t>CONTROL DE FELINOS, CANINOS Y VIDA SILVESTRE EN EL MUNICIPIO</t>
  </si>
  <si>
    <t>Compra de artículos de papelería para las necesidades administrativas de la Unidad de Acopio y Salud Animal del Municipio de Tlajomulco de Zúñiga, Jalisco, (UNASAM).</t>
  </si>
  <si>
    <t>Compra de artículos de limpieza y enseres para el aseo, para las instalaciones de Control y Maltrato Animal, para las instalaciones de la  Unidad de Rescate de Fauna Silvestre y para la Clinica de Pequeñas Especies del Centro Multidisciplinario El Valle.</t>
  </si>
  <si>
    <t>Adquisición de productos alimenticios para la manuntención de los ejemplares de la Unidad de Rescate de Fauna Silvestre y para los animales de compañia (perros y gatos) de la Jefatura de Control y Maltrato Animal.</t>
  </si>
  <si>
    <t xml:space="preserve">Compra de medicamento para la Jefatura de Control y Maltrato Animal, para los animales de la Unidad de Rescate de Fauna Silvestre, para la Clínica de Pequeñas Especies del Centro Multidisciplinario El Valle, así como continuar con la campaña de esterilización gratuita a caninos y felinos , se tiene contemplado realizar 2,600 esterilizaciones gratuitas al año.   </t>
  </si>
  <si>
    <t>Compra de material de curación para la Jefatura de Control y Maltrato Animal, para la Unidad de Rescate de Fauna Silvestre, para la Clínica de Pequeñas Especies,  así como para la campaña de 2,600 esterlizaciones gratuitas de caninos y felinos que se tiene contemplado realizar.</t>
  </si>
  <si>
    <t xml:space="preserve">Adquisicion de herramientas menores auxiliares en las labores de trabajo que se realizan a diario en la Jefatura de Control y Maltrato Animal y en la Unidad de Rescate Fauna Silvestre. </t>
  </si>
  <si>
    <t>REFACCIONES Y ACCESORIOS MENORES DE EQUIPO DE DEFE</t>
  </si>
  <si>
    <t>Adquisición  de equipo de defensa y  seguridad como son dardos, kennel, guantes anti-mordedura,  trajes de apicultor, etc. para la Unidad de Rescate de Fauna Silvestre, S.O.S. Abejas y Control y Maltrato Animal.</t>
  </si>
  <si>
    <t>Servicio de mantenimiento anual del horno crematorio de la Unidad de Acopio y Salud Animal del Municipio de Tlajomulco de Zúñiga, Jalisco, (UNASAM). Limpieza general del equipo, mantenimiento interno del incinerador con concreto.</t>
  </si>
  <si>
    <t>Gastos de alimentación y coffe break para invitados y ponentes; y demás gastos para la Tercera Cumbre de Fauna Silvestre, se tiene contemplado que haya 10,000 asistentes durante los 5 dias que se realizará este evento.</t>
  </si>
  <si>
    <t xml:space="preserve">Compra de Rayos X para una mejor atención a los animales de compañía y fauna silvestre del Municipio. </t>
  </si>
  <si>
    <t>Compra de instrumental y equipo médico para equipar la Clinica de Pequeñas Especies que se abrirá en el Centro Multidisciplinario El Valle, así como instrumental médico para la Jefatura de Control y Maltrato Animal y para la Unidad de Rescate de Fauna Silvestre.</t>
  </si>
  <si>
    <t>CIENCIA, TECNOLOGÍA E INNOVACIÓN</t>
  </si>
  <si>
    <t>3.8.4</t>
  </si>
  <si>
    <t>INNOVACIÓN</t>
  </si>
  <si>
    <t>11_24</t>
  </si>
  <si>
    <t>COORDINACIÓN GENERAL DE GOBIERNO INTELIGENTE E INNOVACIÓN GUBERNAMENTAL</t>
  </si>
  <si>
    <t>031_24</t>
  </si>
  <si>
    <t>DESPACHO DE LA COORDINACIÓN GENERAL DE GOBIERNO INTELIGENTE E INNOVACIÓN GUBERNAMENTAL</t>
  </si>
  <si>
    <t>050</t>
  </si>
  <si>
    <t>SISTEMAS INFORMATICOS MODERNIZADOS RECIBIDOS</t>
  </si>
  <si>
    <t>Instacrops (500,000.00), Perspective (741,796.80 todo el año), Merviza (4,300,000.00 todo el año) Sistema Integral de apoyo SER (110,200)</t>
  </si>
  <si>
    <t>soporte ingresos, RH y egresos (3,000,000) Gestor de trámites (5,346,045.60) y auditoría externa (250,000) RH y Nominas (916,200)</t>
  </si>
  <si>
    <t>cursos de ISO (120,000) y servicio al cliente (180,000)</t>
  </si>
  <si>
    <t>valuación masiva</t>
  </si>
  <si>
    <t>conmutador 9 meses (3,205,789.92) 2 enlaces Dos enlaces punto a punto completo para el sitio de San Agustín y otro para Santa Cruz del Valle (25,000)</t>
  </si>
  <si>
    <t>Tercer pago de la 3ra fase del c4</t>
  </si>
  <si>
    <t>Tlajoapp (4,701,163.56 todo el año) Póliza de soporte APA Perspective (1,319,616.99 todo el año) Proyecto de Digitalización (16,000,000.00) Proyectos de SW (20,000,000)</t>
  </si>
  <si>
    <t>LICENCIAS INFORMÁTICAS E INTELECTUALES</t>
  </si>
  <si>
    <t>zetech (718,898), fiber channel (129,222.4), veeam backup (337,420.8), microsoft (2,296,398), adobe (70,640.52) Fortinet (100,000) Azure de Microsoft para Geomática (250,000) y tlajoapp Apple (1,749) más la inflación</t>
  </si>
  <si>
    <t>049</t>
  </si>
  <si>
    <t>INFRAESTRUCTURA TECNOLOGICA ENTREGADA</t>
  </si>
  <si>
    <t>compra de tóner y sellos para el CATS (120,000)</t>
  </si>
  <si>
    <t>compra de equipo para soporte y redes (251,333.00), Instalación de radios en c4, cableado (250,000)</t>
  </si>
  <si>
    <t>compra de equipo para soporte y redes</t>
  </si>
  <si>
    <t>material para instalación de cámaras de video vigilancia</t>
  </si>
  <si>
    <t>compra material para instalar cámaras de video vigilancia</t>
  </si>
  <si>
    <t>Material de soporte y redes para la Dirección de Infraestructura de TI</t>
  </si>
  <si>
    <t>Material de soporte y redes para la Dirección de Infraestructura de TI (281,697) más una pantalla de 60 pulgadas para CATS  (25,000) Y 4 pantallas 55" para los puntos CATS (80,000.00) Pilas para Dron de Geomática (50,000.00), 120 Discos duros y Memorias (200,000) Banco de baterías para almacenar energía de los panel solar (500,000)</t>
  </si>
  <si>
    <t>HERRAMIENTAS, REFACCIONES Y ACCESORIOS MENORES</t>
  </si>
  <si>
    <t>material de redes</t>
  </si>
  <si>
    <t>TELEFONIA POR CABLE, S.A. DE C.V.(1,325,490.24 todo el año) y enlace punto a punto CAT gavilanes y CAT Valle (415,976), 10% más a telefonía para más enlaces</t>
  </si>
  <si>
    <t>Servicio starlink (27,422.40 todo el año), plataforma México (69,600) Conectividad de la red de PMI´s del C4 (7,000,000.00)</t>
  </si>
  <si>
    <t>Mantenimiento Torre Latillas y cerro de la Cruz</t>
  </si>
  <si>
    <t>INSTALACIÓN, REPARACIÓN Y MANTENIMIENTO DE EQUIPO DE CÓMPUTO Y TECNOLOGÍA DE LA INFORMACIÓN</t>
  </si>
  <si>
    <t>mantenimiento planta honda (5 mil) Mantenimiento maquinaria de emergencia c4 (20,000)</t>
  </si>
  <si>
    <t>reparación de escáner canon (3,000.00), mantenimiento ups con 108 pilas (82,000.00) y kit de mantenimiento a escáner de contabilidad y sistema del agua (44,193.00)</t>
  </si>
  <si>
    <t>Anaqueles y archiveros para CATS</t>
  </si>
  <si>
    <t>equipo de cómputo para la CGGIIG (600,000) Y equipos de cómputo para CATS (260,000) Nuevo Edificio del C4 (30 mdp) 13 escáner para CATS (257,400)</t>
  </si>
  <si>
    <t>OTRO MOBILIARIO Y EQUIPO EDUCACIONAL Y RECREATIVO</t>
  </si>
  <si>
    <t>Adquisición de equipamiento y nominas, para el proyecto de la Oficina de Relaciones Exteriores, expedición de pasaportes.</t>
  </si>
  <si>
    <t>cámaras de video vigilancia</t>
  </si>
  <si>
    <t>OTROS EQUIPOS DE TRANSPORTES</t>
  </si>
  <si>
    <t>Automóvil para CATS (400,000) camioneta Infraestructura (800,000)</t>
  </si>
  <si>
    <t>Enlaces sectoriales y suscriptores</t>
  </si>
  <si>
    <t>ESPECIES MENORES Y DE ZOOLÓGICO</t>
  </si>
  <si>
    <t>Equipo para sonido ambiental en Cabecera y puntos foráneos del CATS</t>
  </si>
  <si>
    <t>.</t>
  </si>
  <si>
    <t>Dep 23</t>
  </si>
  <si>
    <t>13_24</t>
  </si>
  <si>
    <t>14_23</t>
  </si>
  <si>
    <t>15_24</t>
  </si>
  <si>
    <t>16_24</t>
  </si>
  <si>
    <t>17_24</t>
  </si>
  <si>
    <t>01_23</t>
  </si>
  <si>
    <t>03_23</t>
  </si>
  <si>
    <t>04_23</t>
  </si>
  <si>
    <t>02_23</t>
  </si>
  <si>
    <t>05_23</t>
  </si>
  <si>
    <t>06_23</t>
  </si>
  <si>
    <t>07_23</t>
  </si>
  <si>
    <t>08_23</t>
  </si>
  <si>
    <t>09_23</t>
  </si>
  <si>
    <t>10_23</t>
  </si>
  <si>
    <t>12_23</t>
  </si>
  <si>
    <t>13_23</t>
  </si>
  <si>
    <t>15_23</t>
  </si>
  <si>
    <t>16_23</t>
  </si>
  <si>
    <t>17_23</t>
  </si>
  <si>
    <t>11_23</t>
  </si>
  <si>
    <t>CC 23</t>
  </si>
  <si>
    <t>001_23</t>
  </si>
  <si>
    <t>002_23</t>
  </si>
  <si>
    <t>003_23</t>
  </si>
  <si>
    <t>004_23</t>
  </si>
  <si>
    <t>005_23</t>
  </si>
  <si>
    <t>006_23</t>
  </si>
  <si>
    <t>011_23</t>
  </si>
  <si>
    <t>012_23</t>
  </si>
  <si>
    <t>013_23</t>
  </si>
  <si>
    <t>014_23</t>
  </si>
  <si>
    <t>007_23</t>
  </si>
  <si>
    <t>009_23</t>
  </si>
  <si>
    <t>008_23</t>
  </si>
  <si>
    <t>010_23</t>
  </si>
  <si>
    <t>015_23</t>
  </si>
  <si>
    <t>016_23</t>
  </si>
  <si>
    <t>017_23</t>
  </si>
  <si>
    <t>018_23</t>
  </si>
  <si>
    <t>022_23</t>
  </si>
  <si>
    <t>023_23</t>
  </si>
  <si>
    <t>024_23</t>
  </si>
  <si>
    <t>019_23</t>
  </si>
  <si>
    <t>020_23</t>
  </si>
  <si>
    <t>021_23</t>
  </si>
  <si>
    <t>028_23</t>
  </si>
  <si>
    <t>026_23</t>
  </si>
  <si>
    <t>027_23</t>
  </si>
  <si>
    <t>029_23</t>
  </si>
  <si>
    <t>030_23</t>
  </si>
  <si>
    <t>032_23</t>
  </si>
  <si>
    <t>033_23</t>
  </si>
  <si>
    <t>034_23</t>
  </si>
  <si>
    <t>035_23</t>
  </si>
  <si>
    <t>036_23</t>
  </si>
  <si>
    <t>037_23</t>
  </si>
  <si>
    <t>031_23</t>
  </si>
  <si>
    <t>025_23</t>
  </si>
  <si>
    <t>025_24</t>
  </si>
  <si>
    <t>Etiquetado</t>
  </si>
  <si>
    <t>Nombre finalidad</t>
  </si>
  <si>
    <t>Codigo Funcion</t>
  </si>
  <si>
    <t>Nombre Funcion</t>
  </si>
  <si>
    <t>Tipo Gasto Nombre</t>
  </si>
  <si>
    <t>Concepto codigo</t>
  </si>
  <si>
    <t>Concepto nombre</t>
  </si>
  <si>
    <t>Partida generica codigo</t>
  </si>
  <si>
    <t>Partida generica nombre</t>
  </si>
  <si>
    <t>Importe Ajustado</t>
  </si>
  <si>
    <t>Presupuestado</t>
  </si>
  <si>
    <t>Pre-Comprometido</t>
  </si>
  <si>
    <t>Comprometido</t>
  </si>
  <si>
    <t>Devengado</t>
  </si>
  <si>
    <t>Ejercido</t>
  </si>
  <si>
    <t>Pagado</t>
  </si>
  <si>
    <t>Disponible</t>
  </si>
  <si>
    <t>Transferencia Origen</t>
  </si>
  <si>
    <t>Transferencia Destino</t>
  </si>
  <si>
    <t>Ampliación</t>
  </si>
  <si>
    <t>Inicial 2022</t>
  </si>
  <si>
    <t>Ajustado final 2022</t>
  </si>
  <si>
    <t>2da Ampliación 2023</t>
  </si>
  <si>
    <t>3ra Ampliación 2023</t>
  </si>
  <si>
    <t>Propuesta Ideal 2024</t>
  </si>
  <si>
    <t>No</t>
  </si>
  <si>
    <t>Actividades del sector público, que realiza en for</t>
  </si>
  <si>
    <t>Gasto corriente</t>
  </si>
  <si>
    <t>REMUNERACIONES AL PERSONAL DE CARACTER PERMANENTE</t>
  </si>
  <si>
    <t>RECURSOS FISCALES</t>
  </si>
  <si>
    <t>PARTICIPACIONES ESTATALES</t>
  </si>
  <si>
    <t>PARTICIPACIONES FEDERALES</t>
  </si>
  <si>
    <t>Si</t>
  </si>
  <si>
    <t>REMUNERACIONES AL PERSONAL DE CARACTER TRANSITORIO</t>
  </si>
  <si>
    <t>NOS MOVEMOS SEGURAS</t>
  </si>
  <si>
    <t>BARRIOS DE PAZ 2023 (APORTACIÓN ESTATAL)</t>
  </si>
  <si>
    <t>EDUCANDO PARA LA IGUALDAD</t>
  </si>
  <si>
    <t>REMUNERACIONES ADICIONALES Y ESPECIALES</t>
  </si>
  <si>
    <t>SEGURIDAD SOCIAL</t>
  </si>
  <si>
    <t>APORTACIONES A FONDOS DE VIVIENDA</t>
  </si>
  <si>
    <t>OTRAS PRESTACIONES SOCIALES Y ECONOMICAS</t>
  </si>
  <si>
    <t>PREVISIONES</t>
  </si>
  <si>
    <t>PAGO DE ESTIMULOS A SERVIDORES PUBLICOS</t>
  </si>
  <si>
    <t>SUBSIDIO POLICÍA METROPOLITANA 2022 (APORTACIÓN ESTATAL)</t>
  </si>
  <si>
    <t>MATERIALES DE ADMINISTRACION, EMISION DE DOCUMENTOS Y ARTICULOS OFICIALES</t>
  </si>
  <si>
    <t>MATERIALES Y SUMINISTROS</t>
  </si>
  <si>
    <t>ACADEMIAS DEPORTIVAS, ESPACIOS DE PAZ 2023 (APORTACIÓN ESTATAL)</t>
  </si>
  <si>
    <t xml:space="preserve">Actividades de apoyo administrativo desarrolladas </t>
  </si>
  <si>
    <t>DIRECCIÓN DE PROCESOS ADMINISTRATIVOS Y</t>
  </si>
  <si>
    <t>Solamente actividades específicas, distintas a las</t>
  </si>
  <si>
    <t>DESPACHO DE LA COMISARÍA DE LA POLICÍA P</t>
  </si>
  <si>
    <t>UNIDAD DE ACOPIO Y SALUD ANIMAL MUNICIPA</t>
  </si>
  <si>
    <t>Definidos en el Presupuesto de Egresos y los que s</t>
  </si>
  <si>
    <t>DIRECCIÓN GENERAL DE CULTURA DE LA PAZ Y</t>
  </si>
  <si>
    <t>PROGRAMA ESTRATEGIA ALE 2023 (APORTACIÓN ESTATAL)</t>
  </si>
  <si>
    <t>DESPACHO DE LA COORDINACIÓN GENERAL DE G</t>
  </si>
  <si>
    <t>Actividades destinadas a la promoción y fomento de</t>
  </si>
  <si>
    <t>DIRECCIÓN ADMINISTRATIVA DE INFRAESTRUCT</t>
  </si>
  <si>
    <t>ALUMBRADO PÚBLICO</t>
  </si>
  <si>
    <t>COORDINACIÓN GENERAL DE GESTIÓN INTEGRAL DE LA CIUDAD</t>
  </si>
  <si>
    <t>POLITICA DE INTEGRAL DE LA CIUDAD</t>
  </si>
  <si>
    <t>Actividades que realizan la función pública o cont</t>
  </si>
  <si>
    <t>ALIMENTOS Y UTENSILIOS</t>
  </si>
  <si>
    <t>PRESIDENCIA</t>
  </si>
  <si>
    <t>DIRECCIÓN GENERAL ADJUNTA DE PROTECCIÓN</t>
  </si>
  <si>
    <t>DESPACHO DE LA COORDINACIÓN GENERAL DE D</t>
  </si>
  <si>
    <t>MATERIAS PRIMAS Y MATERIALES DE PRODUCCION Y COMERCIALIZACION</t>
  </si>
  <si>
    <t>MATERIALES Y ARTÍCULOS DE CONSTRUCCIÓN Y DE REPARACIÓN.</t>
  </si>
  <si>
    <t>DIRECCIÓN GENERAL DE AGUA POTABLE Y SANE</t>
  </si>
  <si>
    <t>DESPACHO DE LA COORDINACIÓN GENERAL DE C</t>
  </si>
  <si>
    <t>PRODUCTOS QUIMICOS, FARMACEUTICOS Y DE LABORATORIO</t>
  </si>
  <si>
    <t>FONDO DE APORTACIÓN AL FORTALECIMIENTO MUNICIPAL(FORTAMUN)</t>
  </si>
  <si>
    <t>VESTUARIO, BLANCOS, PRENDAS DE PROTECCION Y ARTICULOS DEPORTIVOS</t>
  </si>
  <si>
    <t>Proyectos de inversión sujetos a registro en la Ca</t>
  </si>
  <si>
    <t>ARTÍCULOS DEPORTIVOS</t>
  </si>
  <si>
    <t>MATERIALES Y SUMINISTROS PARA SEGURIDAD</t>
  </si>
  <si>
    <t>MATERIALES DE SEGURIDAD PÚBLICA</t>
  </si>
  <si>
    <t>SERVICIOS BASICOS</t>
  </si>
  <si>
    <t>PROGRAMA ESTRATEGIA ALE 2023 (APORTACIÓN MUNICIPAL)</t>
  </si>
  <si>
    <t>DIRECCIÓN DE COMUNICACIÓN</t>
  </si>
  <si>
    <t>SERVICIOS DE ARRENDAMIENTO</t>
  </si>
  <si>
    <t>ELABORACIÓN DE COMPOSTA</t>
  </si>
  <si>
    <t>SERVICIOS PROFESIONALES, CIENTIFICOS, TECNICOS Y OTROS SERVICIOS</t>
  </si>
  <si>
    <t>CAPACITACIÓN ISO</t>
  </si>
  <si>
    <t>CAPACITACIÓN SERVICIO A CLIENTES</t>
  </si>
  <si>
    <t>BECAS  A ESTUDIANTES</t>
  </si>
  <si>
    <t>ACTAS DE INSTALACIÓN DE MESAS DE PAZ</t>
  </si>
  <si>
    <t>CONDONACIÓN Y/O REDUCCIÓN DE SANCIONES</t>
  </si>
  <si>
    <t>DIRECCIÓN DE LA SECRETARÍA GENERAL</t>
  </si>
  <si>
    <t>P</t>
  </si>
  <si>
    <t xml:space="preserve">Actividades destinadas al desarrollo de programas </t>
  </si>
  <si>
    <t>DIRECCIÓN GENERAL DE CENSOS Y ESTADISTIC</t>
  </si>
  <si>
    <t>SERVICIOS FINANCIEROS, BANCARIOS Y COMERCIALES</t>
  </si>
  <si>
    <t>CONVENIO</t>
  </si>
  <si>
    <t>SERVICIOS DE INSTALACION, REPARACION, MANTENIMIENTO Y CONSERVACION</t>
  </si>
  <si>
    <t>SERVICIOS DE COMUNICACION SOCIAL Y PUBLICIDAD</t>
  </si>
  <si>
    <t>SERVICIOS DE TRASLADO Y VIATICOS</t>
  </si>
  <si>
    <t>SERVICIOS OFICIALES</t>
  </si>
  <si>
    <t>GASTOS DE CEREMONIAL</t>
  </si>
  <si>
    <t>ECONOMIA ALIMENTARIA</t>
  </si>
  <si>
    <t>DIRECCIÓN GENERAL DE RELACIONES GUBERNAM</t>
  </si>
  <si>
    <t>ACTIBAZAREZ</t>
  </si>
  <si>
    <t>SECTOR EMPRESARIAL</t>
  </si>
  <si>
    <t>OTROS SERVICIOS GENERALES</t>
  </si>
  <si>
    <t>Reintegro de Remanentes de Recursos Federales y Estatales</t>
  </si>
  <si>
    <t>PRODDER 2022 (APORTACIÓN FEDERAL)</t>
  </si>
  <si>
    <t>JALISCO CRECE 2022 (APORTACIÓN ESTATAL)</t>
  </si>
  <si>
    <t>FONDO DE APORTACIÓN A LA INFRAESTRUCTURA SOCIAL MUNICIPAL 2022 (FISM)</t>
  </si>
  <si>
    <t>EMPEDRADOS 2022 (APORTACIÓN ESTATAL)</t>
  </si>
  <si>
    <t>PROGRAMA ESTRATEGIA ALE 2022 (APORTACIÓN ESTATAL)</t>
  </si>
  <si>
    <t>ESTRATEGIA DE SEGURIDAD URBANO-COMUNITARIA "PUNTOS PURPURA" 2022 (APORTACIÓN ESTATAL)</t>
  </si>
  <si>
    <t>FONDO DE APORTACIÓN AL FORTALECIMIENTO MUNICIPAL 2022 (FORTAMUN)</t>
  </si>
  <si>
    <t>TRANSFERENCIAS AL RESTO DEL SECTOR PUBLICO</t>
  </si>
  <si>
    <t>TRANSFERENCIAS, ASIGNACIONES, SUBSIDIOS Y OTRAS  AYUDAS</t>
  </si>
  <si>
    <t>TRANSFERENCIAS, ASIGNACIONES, SUBSIDIOS Y OTRAS AYUDAS</t>
  </si>
  <si>
    <t>ATENCIÓN PARA PERSONAS CON DISCAPACIDAD INTELECTUAL</t>
  </si>
  <si>
    <t>CENTRO DE ESTIMULACIÓN PARA PERSONAS CON</t>
  </si>
  <si>
    <t>ATENCION A MUJERES DEL MUNICIPIO</t>
  </si>
  <si>
    <t>INSTITUTO MUNICIPAL DE LA MUJER TLAJOMUL</t>
  </si>
  <si>
    <t>SISTEMA INTEGRAL PARA EL DESARROLLO DE L</t>
  </si>
  <si>
    <t>INSTITUTO DE ALTERNATIVAS PARA LOS JÓVEN</t>
  </si>
  <si>
    <t>SUBSIDIOS Y SUBVENCIONES</t>
  </si>
  <si>
    <t>CAL AGRÍCOLA</t>
  </si>
  <si>
    <t>INDEMINIZACIÓN AL PRODUCTOR GANADERO</t>
  </si>
  <si>
    <t>AYUDAS SOCIALES</t>
  </si>
  <si>
    <t>UNIFORMES DEPORTIVOS PARA ACADEMIAS DEPORTIVAS</t>
  </si>
  <si>
    <t>CAMPAMENTO AEROESPACIAL</t>
  </si>
  <si>
    <t>PA/386/2021-2024</t>
  </si>
  <si>
    <t>VIVIENDA PROTEGIDA</t>
  </si>
  <si>
    <t>APOYO A LAS ESTANCIAS INFANTILES</t>
  </si>
  <si>
    <t>UNIFORMES ESCOLARES</t>
  </si>
  <si>
    <t>PINTURA PARA ESCUELAS</t>
  </si>
  <si>
    <t>FESTIVAL PAPIROLAS 2023</t>
  </si>
  <si>
    <t>MÉXICO DANZA</t>
  </si>
  <si>
    <t>Desastres naturales</t>
  </si>
  <si>
    <t>Gasto capital</t>
  </si>
  <si>
    <t>MOBILIARIO Y EQUIPO DE ADMINISTRACION</t>
  </si>
  <si>
    <t>FONDO DE APORTACIÓN A LA INFRAESTRUCTURA SOCIAL MUNICIPAL 2022 (FAISM)</t>
  </si>
  <si>
    <t>EQUIPAMIENTO TECNOLOGICO PROTECCIÓN CIVIL Y BOMBEROS</t>
  </si>
  <si>
    <t>MOBILIARIO Y EQUIPO EDUCACIONAL Y RECREATIVO</t>
  </si>
  <si>
    <t>TECNIFICACIÓN CON DRONES  (APORTACIÓN MUNICIPAL)</t>
  </si>
  <si>
    <t>TECNIFICACIÓN CON DRONES  (APORTACIÓN ESTATAL)</t>
  </si>
  <si>
    <t>EQUIPO E INSTRUMENTAL MEDICO Y DE LABORATORIO</t>
  </si>
  <si>
    <t>MAQUINARIA, OTROS EQUIPOS Y HERRAMIENTAS</t>
  </si>
  <si>
    <t>EQUIPOS DE GENERACIÓN ELÉCTRICA, APARATOS Y ACCESORIOS ELÉCTRICOS</t>
  </si>
  <si>
    <t>ACTIVOS BIOLOGICOS</t>
  </si>
  <si>
    <t>BIENES INMUEBLES</t>
  </si>
  <si>
    <t>TERRENOS</t>
  </si>
  <si>
    <t>RECURSOS FISCALES (RESERVAS TERRITORIALES)</t>
  </si>
  <si>
    <t>ACTIVOS INTANGIBLES</t>
  </si>
  <si>
    <t>OBRA PUBLICA EN BIENES DE DOMINIO PUBLICO</t>
  </si>
  <si>
    <t>INVERSION PUBLICA</t>
  </si>
  <si>
    <t xml:space="preserve">FONDO MUNICIPAL EXCLUSIVO </t>
  </si>
  <si>
    <t>RECONOCIMIENTO CONTRA DERECHOS</t>
  </si>
  <si>
    <t>PLANTA POTABILIZADORA</t>
  </si>
  <si>
    <t>CONSTRUCCIÓN DE PLANTA DE SEPARACIÓN (APORTACIÓN ESTATAL)</t>
  </si>
  <si>
    <t>PRODDER 2023 (APORTACIÓN MUNICIPAL)</t>
  </si>
  <si>
    <t>PRODDER 2023 (APORTACIÓN FEDERAL)</t>
  </si>
  <si>
    <t>ESTRATEGIA DE SEGURIDAD "PUNTOS PURPURA" 2023 (APORTACIÓN ESTATAL)</t>
  </si>
  <si>
    <t>ESTRATEGIA DE SEGURIDAD "PUNTOS PURPURA" 2023 (APORTACIÓN MUNICIPAL)</t>
  </si>
  <si>
    <t>FONDO PARA INVERSIONES METROPOLITANAS 2023 (APORTACIÓN ESTATAL)</t>
  </si>
  <si>
    <t>FONDO PARA INVERSIONES METROPOLITANAS 2023 (APORTACIÓN MUNICIPAL)</t>
  </si>
  <si>
    <t>PROYECTOS PRODUCTIVOS Y ACCIONES DE FOMENTO</t>
  </si>
  <si>
    <t>Amortización de la deuda y disminución de pasivos</t>
  </si>
  <si>
    <t>AMORTIZACION DE LA DEUDA PUBLICA</t>
  </si>
  <si>
    <t>DEUDA  PÚBLICA</t>
  </si>
  <si>
    <t>DEUDA PUBLICA</t>
  </si>
  <si>
    <t>INTERESES DE LA DEUDA PUBLICA</t>
  </si>
  <si>
    <t>FONDO DE APORTACIÓN A LA INFRAESTRUCTURA SOCIAL MUNICIPAL (FAISM)</t>
  </si>
  <si>
    <t>Origen (FF) 23</t>
  </si>
  <si>
    <t>PGM 23</t>
  </si>
  <si>
    <t>PY 2023</t>
  </si>
  <si>
    <t>Saldo</t>
  </si>
  <si>
    <t>Ampliación por transferencia</t>
  </si>
  <si>
    <t>Disminución</t>
  </si>
  <si>
    <t>Disminución por transferencia</t>
  </si>
  <si>
    <t>Ajuste por</t>
  </si>
  <si>
    <t>2.5-01-22</t>
  </si>
  <si>
    <t>1.5-01-23</t>
  </si>
  <si>
    <t>PARTICIPACIONES FEDERALES 2023</t>
  </si>
  <si>
    <t>2.6-06-23</t>
  </si>
  <si>
    <t>1.6-01-23</t>
  </si>
  <si>
    <t>PARTICIPACIONES ESTATALES 2023</t>
  </si>
  <si>
    <t>2.6-01-23</t>
  </si>
  <si>
    <t>SUBSIDIO POLICÍA METROPOLITANA 2023 (APORTACIÓN ESTATAL)</t>
  </si>
  <si>
    <t>2.6-15-23</t>
  </si>
  <si>
    <t>2.6-05-23</t>
  </si>
  <si>
    <t>2.5-02-23</t>
  </si>
  <si>
    <t>FONDO DE APORTACIÓN AL FORTALECIMIENTO MUNICIPAL 2023 (FORTAMUN)</t>
  </si>
  <si>
    <t>1.6-05-23</t>
  </si>
  <si>
    <t>1.1-14-23</t>
  </si>
  <si>
    <t>RECURSOS FISCALES (RESERVAS TERRITORIALES) 2023</t>
  </si>
  <si>
    <t>2.6-01-22</t>
  </si>
  <si>
    <t>2.6-10-22</t>
  </si>
  <si>
    <t>2.6-02-22</t>
  </si>
  <si>
    <t>2.5-03-22</t>
  </si>
  <si>
    <t>2.6-05-22</t>
  </si>
  <si>
    <t>1.1-00-23</t>
  </si>
  <si>
    <t>RECURSOS FISCALES 2023</t>
  </si>
  <si>
    <t xml:space="preserve"> </t>
  </si>
  <si>
    <t>2.6-11-22</t>
  </si>
  <si>
    <t>2.5-02-22</t>
  </si>
  <si>
    <t>2.6-05-21</t>
  </si>
  <si>
    <t>ESTRATEGIA ALE 2021 (APORTACIÓN ESTATAL)</t>
  </si>
  <si>
    <t>2.5-01-23</t>
  </si>
  <si>
    <t>FONDO DE APORTACIÓN A LA INFRAESTRUCTURA SOCIAL MUNICIPAL 2023 (FAISM)</t>
  </si>
  <si>
    <t>1.6-08-23</t>
  </si>
  <si>
    <t>TECNIFICACIÓN CON DRONES PARA EL CAMPO EN TLAJOMULCO 2023 (APORTACIÓN MUNICIPAL)</t>
  </si>
  <si>
    <t>2.6-13-23</t>
  </si>
  <si>
    <t>TECNIFICACIÓN CON DRONES PARA EL CAMPO EN TLAJOMULCO 2023 (APORTACIÓN ESTATAL)</t>
  </si>
  <si>
    <t>2.5-03-23</t>
  </si>
  <si>
    <t>2.6-14-23</t>
  </si>
  <si>
    <t>CONSTRUCCIÓN DE PLANTA DE SEPARACIÓN, CLASIFICACIÓN Y RECICLAJE DE RESIDUOS SÓLIDOS URBANOS DE TLAJOMULCO DE ZUÑIGA, JALISCO 2023 (APORTACIÓN ESTATAL)</t>
  </si>
  <si>
    <t>1.1-01-23</t>
  </si>
  <si>
    <t>FONDO MUNICIPAL EXCLUSIVO PARA LA RECAUDACIÓN DE RECURSOS DESTINADOS PARA LA CREACIÓN O MEJORAMIENTO DE INFRAESTRUCTURA Y EQUIPAMIENTOS URBANOS EN ESPACIOS PÚBLICOS</t>
  </si>
  <si>
    <t>1.5-03-23</t>
  </si>
  <si>
    <t>1.6-07-23</t>
  </si>
  <si>
    <t>1.6-09-23</t>
  </si>
  <si>
    <t>2.6-12-23</t>
  </si>
  <si>
    <t>2.6-11-23</t>
  </si>
  <si>
    <t>CLAVE PRESUPUESTAL 23</t>
  </si>
  <si>
    <t>DEST 23</t>
  </si>
  <si>
    <t>Etiquetas de fila</t>
  </si>
  <si>
    <t>Total general</t>
  </si>
  <si>
    <t>Suma de Tesorería Ideal 2024</t>
  </si>
  <si>
    <t>Suma de Propuesta Dependencia 2024</t>
  </si>
  <si>
    <t>ECONOMIA ALIMENTARIA (NUEVO RED DE BASES)</t>
  </si>
  <si>
    <t>ACTAS DE INSTALACIÓN DE MESAS DE PAZ (ESPACIOS DE PAZ NUEVO)</t>
  </si>
  <si>
    <t>Solo nomina y arrendamiento del inmueble</t>
  </si>
  <si>
    <t>058</t>
  </si>
  <si>
    <t>CLINICA CHULAVISTA</t>
  </si>
  <si>
    <t>MATERIAL DE LIMPIEZA GENERAL</t>
  </si>
  <si>
    <t>MEDICAMENTO PARA ATENCION DE URGENCIAS</t>
  </si>
  <si>
    <t>MATERIAL DE CURACION PARA ATENCION DE URGENCIAS</t>
  </si>
  <si>
    <t>BOTES PLASTICOS PARA RECOLECCION DE RESIDUOS</t>
  </si>
  <si>
    <t>COMPRA DE UNIFORMES PARA TODO EL PERSONAL OPERATIVO MEDICO</t>
  </si>
  <si>
    <t>UNIFORMES ESPECIALES DE SEGURIDAD PARA PERSONAL MOTORIZADO</t>
  </si>
  <si>
    <t>HERRAMIENTAS VARIAS PARA EL MANTENIMIENTO GENERAL DE LA UNIDAD</t>
  </si>
  <si>
    <t>FORMAS IMPRESAS PARA ATENCION DE URGENCIAS Y CONSULTA EXTERNA</t>
  </si>
  <si>
    <t>LABORATORIO, RAYOS X Y TOMOGRAFIA</t>
  </si>
  <si>
    <t>MANTENIMIENTO PREVENTIVO Y CORRECTIVO DE TODO EL ELECTROMEDICO</t>
  </si>
  <si>
    <t>LAVANDERIA DE ROPA SUCIA Y RECOLECCION DE RESIDUOS BIOLOGICO INFECCIOSO</t>
  </si>
  <si>
    <t>MUEBLES Y ESTANTERIA PARA TODAS LAS AREAS DE LA UNIDAD</t>
  </si>
  <si>
    <t xml:space="preserve">HORNOS DE MICROONDAS PARA URGENCIAS Y COMEDOR  </t>
  </si>
  <si>
    <t>EQUIPAMIENTO GENERAL DE TODA LA UNIDAD</t>
  </si>
  <si>
    <t>INSTRUMENTAL MEDICO</t>
  </si>
  <si>
    <t>3 MOTOCICLETAS EQUIPADAS (CON CONVERSION) Y 3 AMBULACIAS EQUIPAS Y (CON CONVERSION)</t>
  </si>
  <si>
    <t>1 REFRIGERADOR PARA RESGUARDO DE RESIDUOS BIOLOGICO INFECCIOSOS,1 REFRIGERADOR PARA RESGUARDO DE MEDICAMENTOS EN EL ALMACEN Y 1 REFRIGERADOR PARA COMEDOR</t>
  </si>
  <si>
    <t>Suma de Importe Ajustado</t>
  </si>
  <si>
    <t>Se incremento el monto en referencia al punto de acuerdo</t>
  </si>
  <si>
    <t>Concentrada</t>
  </si>
  <si>
    <t>si</t>
  </si>
  <si>
    <t>Suma de Ideal Plantilla 2024</t>
  </si>
  <si>
    <t>Recurso</t>
  </si>
  <si>
    <t>Propios</t>
  </si>
  <si>
    <t>Diferencia ideal / dependencia</t>
  </si>
  <si>
    <t>Total CENTRO DE ESTIMULACIÓN PARA PERSONAS CON DISCAPACIDAD INTELECTUAL (CENDI)</t>
  </si>
  <si>
    <t>Total COMISARÍA DE LA POLICÍA PREVENTIVA MUNICIPAL</t>
  </si>
  <si>
    <t>Total CONSEJO MUNICIPAL DEL DEPORTE (COMUDE)</t>
  </si>
  <si>
    <t>Total DIRECCIÓN GENERAL DE CULTURA</t>
  </si>
  <si>
    <t>Total DIRECCIÓN GENERAL DE POLÍTICA SOCIAL</t>
  </si>
  <si>
    <t>Total COORDINACIÓN GENERAL DE CONSTRUCCIÓN DE COMUNIDAD</t>
  </si>
  <si>
    <t>Total DIRECCIÓN DE RASTRO MUNICIPAL</t>
  </si>
  <si>
    <t>Total DIRECCÍON GENERAL DE DESARROLLO RURAL</t>
  </si>
  <si>
    <t>Total DIRECCIÓN GENERAL DE TURISMO Y PROMOCIÓN</t>
  </si>
  <si>
    <t>Total COORDINACIÓN GENERAL DE DESARROLLO ECONÓMICO</t>
  </si>
  <si>
    <t>Total DIRECCIÓN DE PROYECTOS ESTRATEGICOS</t>
  </si>
  <si>
    <t>Total COORDINACIÓN GENERAL DE GESTIÓN INTEGRAL DE LA CIUDAD</t>
  </si>
  <si>
    <t>Total COORDINACIÓN GENERAL DE GOBIERNO INTELIGENTE E INNOVACIÓN GUBERNAMENTAL</t>
  </si>
  <si>
    <t>Total DIRECCIÓN DE ALUMBRADO PÚBLICO</t>
  </si>
  <si>
    <t>Total DIRECCIÓN DE ASEO PÚBLICO</t>
  </si>
  <si>
    <t>Total DIRECCIÓN GENERAL DE OBRAS PÚBLICAS</t>
  </si>
  <si>
    <t>Total DIRECCIÓN GENERAL DE SALUD PÚBLICA</t>
  </si>
  <si>
    <t>Total GABINETE INTEGRAL DE INFRAESTRUCTURA Y SERVICIOS PÚBLICOS</t>
  </si>
  <si>
    <t>Total INSTITUTO DE ALTERNATIVAS PARA LOS JÓVENES (INDAJO)</t>
  </si>
  <si>
    <t>Total INSTITUTO MUNICIPAL DE LA MUJER TLAJOMULQUENSE (IMMT)</t>
  </si>
  <si>
    <t>Total DIRECCIÓN GENERAL DE ADMINISTRACIÓN</t>
  </si>
  <si>
    <t>Total OFICIALÍA MAYOR</t>
  </si>
  <si>
    <t>Total DIRECCIÓN DE COMUNICACIÓN</t>
  </si>
  <si>
    <t>Total DIRECCIÓN GENERAL DE RELACIONES PÚBLICAS</t>
  </si>
  <si>
    <t>Total JEFATURA DE GABINETE</t>
  </si>
  <si>
    <t>Total SECRETARÍA PARTICULAR</t>
  </si>
  <si>
    <t>Total PRESIDENCIA</t>
  </si>
  <si>
    <t>Total DIRECCIÓN DE LA SECRETARÍA GENERAL</t>
  </si>
  <si>
    <t>Total DIRECCIÓN DE VIVIENDA</t>
  </si>
  <si>
    <t>Total SECRETARÍA GENERAL DEL AYUNTAMIENTO</t>
  </si>
  <si>
    <t>Total DIRECCIÓN GENERAL JURIDÍCA</t>
  </si>
  <si>
    <t>Total SINDICATURA MUNICIPAL</t>
  </si>
  <si>
    <t>Total SISTEMA INTEGRAL PARA EL DESARROLLO DE LA FAMILIA (DIF)</t>
  </si>
  <si>
    <t>Total DIRECCIÓN GENERAL DE FINANZAS</t>
  </si>
  <si>
    <t>Total DIRECCIÓN GENERAL DE INGRESOS</t>
  </si>
  <si>
    <t>Total TESORERÍA MUNICIPAL</t>
  </si>
  <si>
    <t>Total UNIDAD DE ACOPIO Y SALUD ANIMAL MUNICIPAL (UNASAM)</t>
  </si>
  <si>
    <t>Mes</t>
  </si>
  <si>
    <t>Pago residual</t>
  </si>
  <si>
    <t>Pago residual de los 3 arrendamientos 14,394,729.37 11,662,126.74  11,734,818.08</t>
  </si>
  <si>
    <t xml:space="preserve">Tesorería Ideal 2024  </t>
  </si>
  <si>
    <t>Suma de Pre-Comprometido</t>
  </si>
  <si>
    <t>Suma de Importe Ajustado 2023</t>
  </si>
  <si>
    <t xml:space="preserve">Ampliación a 4,000 beneficiados </t>
  </si>
  <si>
    <t>Proyecto nuevo de renovación de contedores de Tlajo limpio. Proyecto mictlan 500,000 quieren aumentar 250,000.00 que le correspenderia ala siguiente administración y del proyecto arbol navideño tienen 350,000.00 quieren 450,000.00 y le corresponde ala siguiente administración</t>
  </si>
  <si>
    <t>SERV. PIPAS, VACTOR Y RETRO por 5 millones más</t>
  </si>
  <si>
    <t>Solo es el equipamiento medico, la obra se recibe en 2025</t>
  </si>
  <si>
    <t>agregar justificación se van a dar más murales? Quien va a operar las bases?</t>
  </si>
  <si>
    <t>Contempla incremento en gasolina y pagos residuales</t>
  </si>
  <si>
    <t>2, millones compra de 3 vehiculos para inspecciones</t>
  </si>
  <si>
    <t>LINEA DE DISTRIBUCION DE AGUA POTABLE DE LA PLANTA POTABILIZADORA PP5</t>
  </si>
  <si>
    <t>Compra de horno</t>
  </si>
  <si>
    <t>Estan hasta el mes de septiembre todas las Intervenciones, Electromecanicas, Electricas, potabilizadoras, PTAR y Suministros esp.  Más los 28 mdp del adendum de power</t>
  </si>
  <si>
    <t>eventual</t>
  </si>
  <si>
    <t>plantilla</t>
  </si>
  <si>
    <t xml:space="preserve">Compra de terrenos </t>
  </si>
  <si>
    <t>Reconociemienmto contra derechos</t>
  </si>
  <si>
    <t>Compra de terrenos para la ejecución de obras y linea 4</t>
  </si>
  <si>
    <t>OPD</t>
  </si>
  <si>
    <t>INCREMENTO</t>
  </si>
  <si>
    <t>Presupuesto 2023</t>
  </si>
  <si>
    <t>Servicio starlink (27,422.40 todo el año), plataforma México (69,600) Conectividad de la red (internet) de PMI´s del C4 (7,000,000.00)por los meses de octubre a diciembre 2024</t>
  </si>
  <si>
    <t xml:space="preserve">Por el incremento </t>
  </si>
  <si>
    <t>Anaques y archiveros para CATS</t>
  </si>
  <si>
    <t xml:space="preserve">NUEVO Entrega de un apoyo económico a 100 mujeres que cuidan a personas con discapacidad. Entregar dos apoyos por año por la cantidad de $6000 pesos </t>
  </si>
  <si>
    <t>PARA LA LINEA DE DISTRIBUCION DE AGUA POTABLE DE LA PLANTA POTABILIZADORA PP5 (TRONADORA)</t>
  </si>
  <si>
    <t>Inicial 2024 2,867,043,719.00</t>
  </si>
  <si>
    <t>Suma de Presupuestado</t>
  </si>
  <si>
    <t>Suma de Inicial 2024 2,867,043,719.00</t>
  </si>
  <si>
    <t>FEDERALES</t>
  </si>
  <si>
    <t>ESTATALES</t>
  </si>
  <si>
    <t>PLANTILLA</t>
  </si>
  <si>
    <t>EXPEDICION DE PASAPORTES</t>
  </si>
  <si>
    <t>Destino 2024</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</si>
  <si>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</si>
  <si>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</si>
  <si>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</si>
  <si>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</si>
  <si>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</si>
  <si>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</si>
  <si>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</si>
  <si>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</si>
  <si>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</si>
  <si>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</si>
  <si>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</si>
  <si>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</si>
  <si>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</si>
  <si>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</si>
  <si>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</si>
  <si>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</si>
  <si>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</si>
  <si>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</si>
  <si>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</si>
  <si>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</si>
  <si>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</si>
  <si>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</si>
  <si>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</si>
  <si>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</si>
  <si>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</si>
  <si>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</si>
  <si>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</si>
  <si>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</si>
  <si>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</si>
  <si>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</si>
  <si>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</si>
  <si>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EVENTUAL</t>
  </si>
  <si>
    <t>Proyecto 2024</t>
  </si>
  <si>
    <t>Dependencia 2024</t>
  </si>
  <si>
    <t>14_24</t>
  </si>
  <si>
    <t>UEG 2024</t>
  </si>
  <si>
    <t>FORTAMUN</t>
  </si>
  <si>
    <t>INFRA</t>
  </si>
  <si>
    <t>PROPIOS</t>
  </si>
  <si>
    <t>Codigo Origen 2024</t>
  </si>
  <si>
    <t>1.6-01-24</t>
  </si>
  <si>
    <t>1.5-01-24</t>
  </si>
  <si>
    <t>2.5-02-24</t>
  </si>
  <si>
    <t>2.5-01-24</t>
  </si>
  <si>
    <t>1.1-00-24</t>
  </si>
  <si>
    <t>Origen (FF) 2024</t>
  </si>
  <si>
    <t>RECURSOS FISCALES 2024</t>
  </si>
  <si>
    <t>PARTICIPACIONES FEDERALES 2024</t>
  </si>
  <si>
    <t>PARTICIPACIONES ESTATALES 2024</t>
  </si>
  <si>
    <t>FONDO DE APORTACIÓN AL FORTALECIMIENTO MUNICIPAL 2024 (FORTAMUN)</t>
  </si>
  <si>
    <t>Tipo de Gasto</t>
  </si>
  <si>
    <t>GASTO CORRIENTE</t>
  </si>
  <si>
    <t>GASTO CAPITAL</t>
  </si>
  <si>
    <t>Presupuesto 2024</t>
  </si>
  <si>
    <t>AMORTIZACION DE LA DEUDA Y DISMINUCION DE PASIVOS</t>
  </si>
  <si>
    <t>Fuente de Financiamiento</t>
  </si>
  <si>
    <t>FONDO DE APORTACIÓN A LA INFRAESTRUCTURA SOCIAL MUNICIPAL 2024 (FAISM-DF)</t>
  </si>
  <si>
    <t>DESPACHO DE LA COMISARÍA DE LA POLICÍA POLICÍA PREVENTIVA MUNICIPAL</t>
  </si>
  <si>
    <t>DIRECCIÓN GENERAL DE CULTURA DE LA PAZ Y CORRESPONSABILIDAD SOCIAL</t>
  </si>
  <si>
    <t xml:space="preserve">DIRECCIÓN ADMINISTRATIVA DE INFRAESTRUCTURA </t>
  </si>
  <si>
    <t>DESPACHO DE LA COORDINACIÓN GENERAL DE GENERAL DE GOBIERNO INTELIGENTE</t>
  </si>
  <si>
    <t>Total DESPACHO DE LA COMISARÍA DE LA POLICÍA POLICÍA PREVENTIVA MUNICIPAL</t>
  </si>
  <si>
    <t>Total DESPACHO DE LA COORDINACIÓN GENERAL DE CONSTRUCCIÓN DE COMUNIDAD</t>
  </si>
  <si>
    <t>Total DESPACHO DE LA COORDINACIÓN GENERAL DE DESARROLLO ECONÓMICO</t>
  </si>
  <si>
    <t>Total DESPACHO DE LA COORDINACIÓN GENERAL DE GENERAL DE GOBIERNO INTELIGENTE</t>
  </si>
  <si>
    <t xml:space="preserve">Total DIRECCIÓN ADMINISTRATIVA DE INFRAESTRUCTURA </t>
  </si>
  <si>
    <t>Total DIRECCIÓN GENERAL DE AGUA POTABLE Y SANEAMIENTO</t>
  </si>
  <si>
    <t>Total DIRECCIÓN GENERAL DE CENSOS Y ESTADISTICAS</t>
  </si>
  <si>
    <t>Total DIRECCIÓN GENERAL DE RELACIONES GUBERNAMENTALES</t>
  </si>
  <si>
    <t>Total DIRECCIÓN GENERAL DE CULTURA DE LA PAZ Y CORRESPONSABILIDAD SOCIAL</t>
  </si>
  <si>
    <t>Total DIRECCIÓN GENERAL ADJUNTA DE PROTECCIÓN CIVIL Y BOMBEROS</t>
  </si>
  <si>
    <t>Total DIRECCIÓN DE PROCESOS ADMINISTRATIVOS Y PROYECTOS</t>
  </si>
  <si>
    <t xml:space="preserve">Capitulo </t>
  </si>
  <si>
    <t>Nombre</t>
  </si>
  <si>
    <t xml:space="preserve">Programa Proyecto </t>
  </si>
  <si>
    <t>Proyecto y programa</t>
  </si>
  <si>
    <t>Programa y proyecto</t>
  </si>
  <si>
    <t xml:space="preserve">Dependencia </t>
  </si>
  <si>
    <t>Finalidad</t>
  </si>
  <si>
    <t>DESARROLLO ECONOMICO</t>
  </si>
  <si>
    <t>SI</t>
  </si>
  <si>
    <t>NO</t>
  </si>
  <si>
    <t>PRESUPUESTO DE EGRESOS 2024</t>
  </si>
  <si>
    <t>Nombre del Municipio: Tlajomulco de Zuñiga, Jalisco.</t>
  </si>
  <si>
    <t>Conceptos</t>
  </si>
  <si>
    <t>TOTAL</t>
  </si>
  <si>
    <t>Enero</t>
  </si>
  <si>
    <t>Febrero</t>
  </si>
  <si>
    <t>Marzo</t>
  </si>
  <si>
    <t>Abril</t>
  </si>
  <si>
    <t>Mayo</t>
  </si>
  <si>
    <t>Junio</t>
  </si>
  <si>
    <t>Julio</t>
  </si>
  <si>
    <t>Agosto</t>
  </si>
  <si>
    <t>Septiembre</t>
  </si>
  <si>
    <t>Octubre</t>
  </si>
  <si>
    <t>Noviembre</t>
  </si>
  <si>
    <t>Diciembre</t>
  </si>
  <si>
    <t>MATERIALES Y ARTICULOS DE CONSTRUCCION Y DE REPARACION</t>
  </si>
  <si>
    <t>SERVICIO DE TRASLADO Y VIATICOS</t>
  </si>
  <si>
    <t>MOBILIARIO Y EQUIPO EDUCACIONAL Y RECRETIVO</t>
  </si>
  <si>
    <t>PROYECCIONES Y RESULTADOS DE EGRESOS  L D F - 2024</t>
  </si>
  <si>
    <t>Resultado 2020</t>
  </si>
  <si>
    <t>Resultado 2021</t>
  </si>
  <si>
    <t>Resultado 2022</t>
  </si>
  <si>
    <t>Presupuesto 2023 Preliminar</t>
  </si>
  <si>
    <t>Presupuesto
2024</t>
  </si>
  <si>
    <t>Proyección
2025</t>
  </si>
  <si>
    <t>Proyección
2026</t>
  </si>
  <si>
    <t>Proyección
2027</t>
  </si>
  <si>
    <t>Proyección
2028</t>
  </si>
  <si>
    <t>GASTOS NO ETIQUETADO</t>
  </si>
  <si>
    <t>Servicios personales</t>
  </si>
  <si>
    <t>Materiales y suministros</t>
  </si>
  <si>
    <t>Servicios generales</t>
  </si>
  <si>
    <t>Transferencias, asignaciones, subsidios y otras ayudas</t>
  </si>
  <si>
    <t>Bienes muebles, inmuebles e intangibles</t>
  </si>
  <si>
    <t>Inversion pública</t>
  </si>
  <si>
    <t>Inversiones financieras y otras provisiones</t>
  </si>
  <si>
    <t>Participaciones y aportaciones</t>
  </si>
  <si>
    <t>Deuda pública</t>
  </si>
  <si>
    <t>Total de gasto no etiquetado</t>
  </si>
  <si>
    <t>GASTO ETIQUETADO</t>
  </si>
  <si>
    <t>Total de gasto etiquetado</t>
  </si>
  <si>
    <t>TOTAL DE EGRESOS</t>
  </si>
  <si>
    <t xml:space="preserve">PROYECCIONES Y RESULTADOS DE INGRESOS  L D F - 2024
</t>
  </si>
  <si>
    <t>Nombre del Municipio: Tlajomulco de Zuñiga</t>
  </si>
  <si>
    <t>CONCEPTOS</t>
  </si>
  <si>
    <t>EJERCICIO
 2018</t>
  </si>
  <si>
    <t>EJERCICIO
 2019</t>
  </si>
  <si>
    <t>EJERCICIO
 2020</t>
  </si>
  <si>
    <t>EJERCICIO
 2021</t>
  </si>
  <si>
    <t>EJERCICIO
 2022</t>
  </si>
  <si>
    <t>EJERCICIO
 2023</t>
  </si>
  <si>
    <t>ESTIMADO
 2024</t>
  </si>
  <si>
    <t>EJERCICIO
 2025</t>
  </si>
  <si>
    <t>EJERCICIO
 2026</t>
  </si>
  <si>
    <t>EJERCICIO
 2027</t>
  </si>
  <si>
    <t>EJERCICIO
 2028</t>
  </si>
  <si>
    <t>I N G R E S O S</t>
  </si>
  <si>
    <t>IMPUESTOS</t>
  </si>
  <si>
    <t>Impuesto Sobre los Ingresos</t>
  </si>
  <si>
    <t>Impuestos Sobre Patrimonio</t>
  </si>
  <si>
    <t>Impuestos Sobre la Producción, el Consumo y las Transacciones</t>
  </si>
  <si>
    <t>Impuestos al Comercio Exterior</t>
  </si>
  <si>
    <t>Impuestos Sobre Nóminas y Asimilables</t>
  </si>
  <si>
    <t>Impuestos Ecológicos</t>
  </si>
  <si>
    <t>Accesorios de los Impuestos</t>
  </si>
  <si>
    <t>Otros Impuestos</t>
  </si>
  <si>
    <t>Impuestos no comprendidos en la Ley de Ingresos Vigente, causados en Ejercicios Fiscales Anteriores
 Pendientes de Liquidación  o Pago</t>
  </si>
  <si>
    <t>CUOTAS Y APORTACIONES DE SEGURIDAD SOCIAL</t>
  </si>
  <si>
    <t>Aportaciones para Fondos de Vivienda</t>
  </si>
  <si>
    <t xml:space="preserve">Cuotas para el Seguro Social </t>
  </si>
  <si>
    <t>Cuotas de Ahorro para el Retiro</t>
  </si>
  <si>
    <t>Otras Cuotas y Aportaciones para la Seguridad Social</t>
  </si>
  <si>
    <t>Accesorios de Cuotas y Aportaciones de Seguridad Social</t>
  </si>
  <si>
    <t>CONTRIBUCIONES DE MEJORAS</t>
  </si>
  <si>
    <t>Contribuciones de Mejoras por Obras Públicas</t>
  </si>
  <si>
    <t>Contribuciones de Mejoras no comprendidas en la Ley de Ingresos Vigente, causadas en Ejercicios 
 Anteriores Pendientes de Liquidación o Pago</t>
  </si>
  <si>
    <t>DERECHOS.</t>
  </si>
  <si>
    <t>Derechos por el Uso, Goce, Aprovechamiento o Explotación de Bienes de Dominio Público</t>
  </si>
  <si>
    <t>Derecho a los Hidrocarburos (Derogado)</t>
  </si>
  <si>
    <t>Derechos por Prestación de Servicios</t>
  </si>
  <si>
    <t>Otros Derechos</t>
  </si>
  <si>
    <t>Accesorios de Derechos</t>
  </si>
  <si>
    <t>Derechos no comprendidos en la Ley de Ingresos Vigente, causados en Ejercicios Fiscales Anteriores Pendientes de Liquidación o Pago</t>
  </si>
  <si>
    <t>PRODUCTOS</t>
  </si>
  <si>
    <t>Productos</t>
  </si>
  <si>
    <t>Productos de Capital (Derogado)</t>
  </si>
  <si>
    <t>Productos no Comprendidos en la Ley de Ingresos Vigente, Causados en Ejercicios Fiscales Anteriores Pendientes de Liquidación o Pago</t>
  </si>
  <si>
    <t>APROVECHAMIENTOS</t>
  </si>
  <si>
    <t>Aprovechamientos</t>
  </si>
  <si>
    <t>Aprovechamientos Patrimoniales</t>
  </si>
  <si>
    <t>Accesosrios de Aprovechamientos</t>
  </si>
  <si>
    <t>Aprovechamientos no Comprendidos en la Ley de Ingresos Vigente, Causados en Ejercicios Fiscales Anteriores, Pendientes de Liquidación o Pago</t>
  </si>
  <si>
    <t xml:space="preserve">INGRESOS POR VENTA DE BIENES, PRESTACIÓN DE SERVICIOS Y OTROS INGRESOS </t>
  </si>
  <si>
    <t>Ingreso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</si>
  <si>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</si>
  <si>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</si>
  <si>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</si>
  <si>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</si>
  <si>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</si>
  <si>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</si>
  <si>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</si>
  <si>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</si>
  <si>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</si>
  <si>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</si>
  <si>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Aportaciones</t>
  </si>
  <si>
    <t>Convenios</t>
  </si>
  <si>
    <t>Incentivos Derivados de la Colaboración Fiscal</t>
  </si>
  <si>
    <t>Fondos Distintos de Aportaciones</t>
  </si>
  <si>
    <t>TRANSFERENCIAS, ASIGNACIONES, SUBSIDIOS Y SUBVENCIONES, Y PENSIONES Y JUBILACIONES</t>
  </si>
  <si>
    <t>Transferencias y Asignaciones</t>
  </si>
  <si>
    <t>Transferencias al Resto del Sector Público (Derogado)</t>
  </si>
  <si>
    <t>Subsidios y Subvenciones</t>
  </si>
  <si>
    <t xml:space="preserve">21,200,000.00 
</t>
  </si>
  <si>
    <t>Ayudas Sociales (Derogado)</t>
  </si>
  <si>
    <t>Pensiones y Jubilaciones</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</si>
  <si>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</si>
  <si>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</si>
  <si>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</si>
  <si>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</si>
  <si>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</si>
  <si>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</si>
  <si>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 DE INGRESOS</t>
  </si>
  <si>
    <t>MUNICIPIO DE TLAJOMULCO DE ZÚÑIGA, JALISCO</t>
  </si>
  <si>
    <t>INICIATIVA LEY DE INGRESOS PARA EL EJERCICIO FISCAL 2024</t>
  </si>
  <si>
    <t>CRI/LI</t>
  </si>
  <si>
    <t>DESCRIPCIÓN</t>
  </si>
  <si>
    <t xml:space="preserve"> INGRESO ESTIMADO 2024</t>
  </si>
  <si>
    <t>IMPUESTOS SOBRE LOS INGRESOS</t>
  </si>
  <si>
    <t>1.1.1</t>
  </si>
  <si>
    <t>Impuestos sobre espectáculos públicos</t>
  </si>
  <si>
    <t>1.1.1.1</t>
  </si>
  <si>
    <t>Función de circo y espectáculos de carpa</t>
  </si>
  <si>
    <t>1.1.1.2</t>
  </si>
  <si>
    <t>Conciertos, presentación de artistas, audiciones musicales, funciones de box, lucha libre, futbol, básquetbol, beisbol y otros espectáculos deportivos.</t>
  </si>
  <si>
    <t>1.1.1.3</t>
  </si>
  <si>
    <t>Peleas de gallos, palenques, carreras de caballos y similares</t>
  </si>
  <si>
    <t>1.1.1.4</t>
  </si>
  <si>
    <t>Eventos y espectáculos deportivos</t>
  </si>
  <si>
    <t>1.1.1.5</t>
  </si>
  <si>
    <t>Espectáculos culturales, teatrales, ballet, ópera y taurinos</t>
  </si>
  <si>
    <t>1.1.1.6</t>
  </si>
  <si>
    <t>Espectáculos taurinos y ecuestres</t>
  </si>
  <si>
    <t>1.1.1.7</t>
  </si>
  <si>
    <t>Otros espectáculos públicos</t>
  </si>
  <si>
    <t>IMPUESTOS SOBRE EL PATRIMONIO</t>
  </si>
  <si>
    <t>1.2.1</t>
  </si>
  <si>
    <t>Impuesto predial</t>
  </si>
  <si>
    <t>1.2.1.1</t>
  </si>
  <si>
    <t>Predios urbanos</t>
  </si>
  <si>
    <t>1.2.1.2</t>
  </si>
  <si>
    <t>Predios rústicos</t>
  </si>
  <si>
    <t>1.2.2</t>
  </si>
  <si>
    <t>Impuesto sobre transmisiones patrimoniales</t>
  </si>
  <si>
    <t>1.2.2.1</t>
  </si>
  <si>
    <t>Adquisición de departamentos, viviendas y casas para habitación</t>
  </si>
  <si>
    <t>1.2.2.2</t>
  </si>
  <si>
    <t>Regularización de terrenos</t>
  </si>
  <si>
    <t>1.2.3</t>
  </si>
  <si>
    <t>Impuestos sobre negocios jurídicos</t>
  </si>
  <si>
    <t>1.2.3.1</t>
  </si>
  <si>
    <t>Construcción de inmuebles</t>
  </si>
  <si>
    <t>1.2.3.2</t>
  </si>
  <si>
    <t>Reconstrucción de inmuebles</t>
  </si>
  <si>
    <t>1.2.3.3</t>
  </si>
  <si>
    <t>Ampliación de inmuebles</t>
  </si>
  <si>
    <t>IMPUESTO SOBRE LA PRODUCCIÓN, EL CONSUMO Y LAS TRANSACCIONES</t>
  </si>
  <si>
    <t>IMPUESTOS AL COMERCIO EXTERIOR</t>
  </si>
  <si>
    <t>IMPUESTOS SOBRE NÓMINAS Y ASIMILABLES</t>
  </si>
  <si>
    <t>IMPUESTOS ECOLÓGICOS</t>
  </si>
  <si>
    <t>ACCESORIOS DE LOS IMPUESTOS</t>
  </si>
  <si>
    <t>Recargos</t>
  </si>
  <si>
    <t>1.7.1.1</t>
  </si>
  <si>
    <t>Falta de pago</t>
  </si>
  <si>
    <t>Multas</t>
  </si>
  <si>
    <t>1.7.2.1</t>
  </si>
  <si>
    <t>Infracciones</t>
  </si>
  <si>
    <t>1.7.3</t>
  </si>
  <si>
    <t>Intereses</t>
  </si>
  <si>
    <t>1.7.3.1</t>
  </si>
  <si>
    <t>Plazo de créditos fiscales</t>
  </si>
  <si>
    <t>1.7.4</t>
  </si>
  <si>
    <t>Gastos de ejecución y de embargo</t>
  </si>
  <si>
    <t>1.7.4.1</t>
  </si>
  <si>
    <t>Gastos de notificación</t>
  </si>
  <si>
    <t>1.7.4.2</t>
  </si>
  <si>
    <t>Gastos de embargo</t>
  </si>
  <si>
    <t>1.7.4.3</t>
  </si>
  <si>
    <t>Otros gastos del procedimiento</t>
  </si>
  <si>
    <t>1.7.5</t>
  </si>
  <si>
    <t>Actualización</t>
  </si>
  <si>
    <t>1.7.5.1</t>
  </si>
  <si>
    <t>1.7.9</t>
  </si>
  <si>
    <t>Otros no especificados</t>
  </si>
  <si>
    <t>1.7.9.1</t>
  </si>
  <si>
    <t>Otros  accesorios</t>
  </si>
  <si>
    <t>OTROS IMPUESTOS</t>
  </si>
  <si>
    <t>1.8.1</t>
  </si>
  <si>
    <t>Impuestos extraordinarios</t>
  </si>
  <si>
    <t>1.8.1.1</t>
  </si>
  <si>
    <t>1.8.1.2</t>
  </si>
  <si>
    <t>IMPUESTOS NO COMPRENDIDOS EN LA LEY DE INGRESOS VIGENTE, CAUSADOS EN EJERCICIOS FISCALES ANTERIORES PENDIENTES DE LIQUIDACION O PAGO</t>
  </si>
  <si>
    <t>APORTACIONES PARA FONDOS DE VIVIENDA</t>
  </si>
  <si>
    <t xml:space="preserve">CUOTAS PARA LA SEGURIDAD SOCIAL </t>
  </si>
  <si>
    <t>CUOTAS DE AHORRO PARA EL RETIRO</t>
  </si>
  <si>
    <t>OTRAS CUOTAS Y APORTACIONES PARA LA SEGURIDAD SOCIAL</t>
  </si>
  <si>
    <t>ACCESORIOS DE CUOTAS Y APORTACIONES DE SEGURIDAD SOCIAL</t>
  </si>
  <si>
    <t>CONTRIBUCIÓN DE MEJORAS POR OBRAS PÚBLICAS</t>
  </si>
  <si>
    <t>Contribuciones de mejoras</t>
  </si>
  <si>
    <t>3.1.1.1</t>
  </si>
  <si>
    <t>Contribuciones de mejoras por obras públicas</t>
  </si>
  <si>
    <t>CONTRIBUCIONES DE MEJORAS NO COMPRENDIDAS EN LA LEY DE INGRESOS VIGENTE, CAUSADOS EN EJERCICIOS FISCALES ANTERIORES PENDIENTES DE LIQUIDACION O PAGO</t>
  </si>
  <si>
    <t>DERECHOS</t>
  </si>
  <si>
    <t>DERECHOS POR EL USO, GOCE, APROVECHAMIENTO O EXPLOTACIÓN DE BIENES DE DOMINIO PÚBLICO</t>
  </si>
  <si>
    <t>4.1.1</t>
  </si>
  <si>
    <t>Uso del piso</t>
  </si>
  <si>
    <t>4.1.1.1</t>
  </si>
  <si>
    <t>Estacionamientos exclusivos</t>
  </si>
  <si>
    <t>4.1.1.2</t>
  </si>
  <si>
    <t>Puestos permanentes y eventuales</t>
  </si>
  <si>
    <t>4.1.1.3</t>
  </si>
  <si>
    <t>Actividades comerciales e industriales</t>
  </si>
  <si>
    <t>4.1.1.4</t>
  </si>
  <si>
    <t>Espectáculos y diversiones públicas</t>
  </si>
  <si>
    <t>4.1.1.5</t>
  </si>
  <si>
    <t>Otros fines o actividades no previstas</t>
  </si>
  <si>
    <t>4.1.2</t>
  </si>
  <si>
    <t>Estacionamientos</t>
  </si>
  <si>
    <t>4.1.2.1</t>
  </si>
  <si>
    <t>Concesión de estacionamientos</t>
  </si>
  <si>
    <t>4.1.3</t>
  </si>
  <si>
    <t>De los Cementerios de dominio público</t>
  </si>
  <si>
    <t>4.1.3.1</t>
  </si>
  <si>
    <t>Lotes uso perpetuidad y temporal</t>
  </si>
  <si>
    <t>4.1.3.2</t>
  </si>
  <si>
    <t>Mantenimiento</t>
  </si>
  <si>
    <t>4.1.3.3</t>
  </si>
  <si>
    <t>Venta de gavetas a perpetuidad</t>
  </si>
  <si>
    <t>4.1.3.4</t>
  </si>
  <si>
    <t>Otros en cementerios</t>
  </si>
  <si>
    <t>4.1.4</t>
  </si>
  <si>
    <t>Uso, goce, aprovechamiento o explotación de otros bienes de dominio público</t>
  </si>
  <si>
    <t>4.1.4.1</t>
  </si>
  <si>
    <t>Arrendamiento o concesión de locales en mercados</t>
  </si>
  <si>
    <t>4.1.4.2</t>
  </si>
  <si>
    <t xml:space="preserve">Arrendamiento o concesión de kioscos en plazas y jardines </t>
  </si>
  <si>
    <t>4.1.4.3</t>
  </si>
  <si>
    <t>Arrendamiento o concesión de escusados y baños</t>
  </si>
  <si>
    <t>4.1.4.4</t>
  </si>
  <si>
    <t>Arrendamiento de inmuebles para anuncios</t>
  </si>
  <si>
    <t>4.1.4.5</t>
  </si>
  <si>
    <t>Otros arrendamientos o concesiones de bienes</t>
  </si>
  <si>
    <t>DERECHOS POR PRESTACIÓN DE SERVICIOS</t>
  </si>
  <si>
    <t>4.3.1</t>
  </si>
  <si>
    <t>Licencias y permisos de giros</t>
  </si>
  <si>
    <t>4.3.1.1</t>
  </si>
  <si>
    <t>Licencias, permisos o autorización de giros con venta de bebidas alcohólicas</t>
  </si>
  <si>
    <t>4.3.1.2</t>
  </si>
  <si>
    <t>Licencias, permisos o autorización de giros con servicios de bebidas alcohólicas</t>
  </si>
  <si>
    <t>4.3.1.3</t>
  </si>
  <si>
    <t>Licencias, permisos o autorización de otros conceptos distintos a los anteriores giros con bebidas alcohólicas</t>
  </si>
  <si>
    <t>4.3.1.4</t>
  </si>
  <si>
    <t>Permiso para el funcionamiento de horario extraordinario</t>
  </si>
  <si>
    <t>4.3.2</t>
  </si>
  <si>
    <t>Licencias y permisos para anuncios</t>
  </si>
  <si>
    <t>4.3.2.1</t>
  </si>
  <si>
    <t>Licencias y permisos de anuncios permanentes</t>
  </si>
  <si>
    <t>4.3.2.2</t>
  </si>
  <si>
    <t>Licencias y permisos de anuncios eventuales</t>
  </si>
  <si>
    <t>4.3.2.3</t>
  </si>
  <si>
    <t>Licencias y permisos de anuncios distintos a los anteriores</t>
  </si>
  <si>
    <t>4.3.3</t>
  </si>
  <si>
    <t>Licencias de construcción, reconstrucción, reparación o demolición de obras</t>
  </si>
  <si>
    <t>4.3.3.1</t>
  </si>
  <si>
    <t>Licencias de construcción</t>
  </si>
  <si>
    <t>4.3.3.2</t>
  </si>
  <si>
    <t>Licencias para demolición</t>
  </si>
  <si>
    <t>4.3.3.3</t>
  </si>
  <si>
    <t>Licencias para remodelación</t>
  </si>
  <si>
    <t>4.3.3.4</t>
  </si>
  <si>
    <t>Licencias para reconstrucción, reestructuración o adaptación</t>
  </si>
  <si>
    <t>4.3.3.5</t>
  </si>
  <si>
    <t>Licencias para ocupación provisional en la vía pública</t>
  </si>
  <si>
    <t>4.3.3.6</t>
  </si>
  <si>
    <t>Licencias para movimientos de tierras</t>
  </si>
  <si>
    <t>4.3.3.7</t>
  </si>
  <si>
    <t>Licencias similares no previstas en las anteriores</t>
  </si>
  <si>
    <t>4.3.4</t>
  </si>
  <si>
    <t>Alineamiento, designación de número oficial e inspección</t>
  </si>
  <si>
    <t>4.3.4.1</t>
  </si>
  <si>
    <t>Alineamiento</t>
  </si>
  <si>
    <t>4.3.4.2</t>
  </si>
  <si>
    <t>Designación de número oficial</t>
  </si>
  <si>
    <t>4.3.4.3</t>
  </si>
  <si>
    <t>Inspección de valor sobre inmuebles</t>
  </si>
  <si>
    <t>4.3.4.4</t>
  </si>
  <si>
    <t>Otros servicios similares</t>
  </si>
  <si>
    <t>4.3.5</t>
  </si>
  <si>
    <t>Licencias de cambio de régimen de propiedad y urbanización</t>
  </si>
  <si>
    <t>4.3.5.1</t>
  </si>
  <si>
    <t>Licencia de cambio de régimen de propiedad</t>
  </si>
  <si>
    <t>4.3.5.2</t>
  </si>
  <si>
    <t>Licencia de urbanización</t>
  </si>
  <si>
    <t>4.3.5.3</t>
  </si>
  <si>
    <t>Peritaje, dictamen e inspección de carácter extraordinario</t>
  </si>
  <si>
    <t>4.3.5.4</t>
  </si>
  <si>
    <t>Aprovechamiento de la infraestructura básica existente (vialidades)</t>
  </si>
  <si>
    <t>4.3.5.5</t>
  </si>
  <si>
    <t>Otros servicios en cambio de régimen de propiedad y urbanización</t>
  </si>
  <si>
    <t>4.3.6</t>
  </si>
  <si>
    <t>Servicios por obras</t>
  </si>
  <si>
    <t>4.3.6.1</t>
  </si>
  <si>
    <t>Medición de terrenos</t>
  </si>
  <si>
    <t>4.3.6.2</t>
  </si>
  <si>
    <t>Autorización para romper pavimento, banquetas o machuelos</t>
  </si>
  <si>
    <t>4.3.6.3</t>
  </si>
  <si>
    <t>Autorización para construcciones de infraestructura en la vía pública</t>
  </si>
  <si>
    <t>4.3.7</t>
  </si>
  <si>
    <t>Regularizaciones de los registros de obra</t>
  </si>
  <si>
    <t>4.3.7.1</t>
  </si>
  <si>
    <t>Regularización de predios en zonas de origen ejidal destinados al uso de casa habitación</t>
  </si>
  <si>
    <t>4.3.7.2</t>
  </si>
  <si>
    <t>Regularización de edificaciones existentes de uso no habitacional en zonas de origen ejidal con antigüedad mayor a los 5 años</t>
  </si>
  <si>
    <t>4.3.7.3</t>
  </si>
  <si>
    <t>Regularización de edificaciones existentes de uso no habitación en zonas de origen ejidal con antigüedad de hasta 5 años</t>
  </si>
  <si>
    <t>4.3.8</t>
  </si>
  <si>
    <t>Servicios de sanidad</t>
  </si>
  <si>
    <t>4.3.8.1</t>
  </si>
  <si>
    <t>Inhumaciones y reinhumaciones</t>
  </si>
  <si>
    <t>4.3.8.2</t>
  </si>
  <si>
    <t>Exhumaciones</t>
  </si>
  <si>
    <t>4.3.8.3</t>
  </si>
  <si>
    <t>Servicio de cremación</t>
  </si>
  <si>
    <t>4.3.8.4</t>
  </si>
  <si>
    <t>Traslado de cadáveres fuera del municipio</t>
  </si>
  <si>
    <t>4.3.9</t>
  </si>
  <si>
    <t>Servicio de limpieza, recolección, traslado, tratamiento y disposición final de residuos</t>
  </si>
  <si>
    <t>4.3.9.1</t>
  </si>
  <si>
    <t>Recolección y traslado de basura, desechos o desperdicios no peligrosos</t>
  </si>
  <si>
    <t>4.3.9.2</t>
  </si>
  <si>
    <t>Recolección y traslado de basura, desechos o desperdicios peligrosos</t>
  </si>
  <si>
    <t>4.3.9.3</t>
  </si>
  <si>
    <t>Limpieza de lotes baldíos, jardines, prados, banquetas y similares</t>
  </si>
  <si>
    <t>4.3.9.4</t>
  </si>
  <si>
    <t>Servicio exclusivo de camiones de aseo</t>
  </si>
  <si>
    <t>4.3.9.5</t>
  </si>
  <si>
    <t>Por utilizar tiraderos y rellenos sanitarios del municipio</t>
  </si>
  <si>
    <t>4.3.9.9</t>
  </si>
  <si>
    <t>4.3.10</t>
  </si>
  <si>
    <t>Agua potable y alcantarillado</t>
  </si>
  <si>
    <t>4.3.10.1</t>
  </si>
  <si>
    <t>Servicio doméstico</t>
  </si>
  <si>
    <t>4.3.10.2</t>
  </si>
  <si>
    <t>Servicio no doméstico</t>
  </si>
  <si>
    <t>4.3.10.3</t>
  </si>
  <si>
    <t>Predios baldíos</t>
  </si>
  <si>
    <t>4.3.10.4</t>
  </si>
  <si>
    <t>Servicios en localidades</t>
  </si>
  <si>
    <t>4.3.10.5</t>
  </si>
  <si>
    <t>20% para el saneamiento de las aguas residuales</t>
  </si>
  <si>
    <t>4.3.10.6</t>
  </si>
  <si>
    <t>3% para la infraestructura básica existente</t>
  </si>
  <si>
    <t>4.3.10.7</t>
  </si>
  <si>
    <t>Aprovechamiento de la infraestructura básica existente</t>
  </si>
  <si>
    <t>4.3.10.8</t>
  </si>
  <si>
    <t>Conexión o reconexión al servicio</t>
  </si>
  <si>
    <t>4.3.10.9</t>
  </si>
  <si>
    <t>Otros servicios de Agua Potable no previstos</t>
  </si>
  <si>
    <t>4.3.11</t>
  </si>
  <si>
    <t>Rastro</t>
  </si>
  <si>
    <t>4.3.11.1</t>
  </si>
  <si>
    <t>Autorización de matanza</t>
  </si>
  <si>
    <t>4.3.11.2</t>
  </si>
  <si>
    <t>Autorización de salida de animales del rastro para envíos fuera del municipio</t>
  </si>
  <si>
    <t>4.3.11.3</t>
  </si>
  <si>
    <t>Autorización de la introducción de ganado al rastro en horas extraordinarias</t>
  </si>
  <si>
    <t>4.3.11.4</t>
  </si>
  <si>
    <t>Sello de inspección sanitaria</t>
  </si>
  <si>
    <t>4.3.11.5</t>
  </si>
  <si>
    <t>Acarreo de carnes en camiones del municipio</t>
  </si>
  <si>
    <t>4.3.11.6</t>
  </si>
  <si>
    <t>Servicios de matanza en el rastro municipal</t>
  </si>
  <si>
    <t>4.3.11.7</t>
  </si>
  <si>
    <t>Venta de productos obtenidos en el rastro</t>
  </si>
  <si>
    <t>4.3.11.9</t>
  </si>
  <si>
    <t>Otros servicios prestados por el rastro municipal</t>
  </si>
  <si>
    <t>4.3.12</t>
  </si>
  <si>
    <t>Registro civil</t>
  </si>
  <si>
    <t>4.3.12.1</t>
  </si>
  <si>
    <t xml:space="preserve">Servicios en oficina fuera del horario </t>
  </si>
  <si>
    <t>4.3.12.2</t>
  </si>
  <si>
    <t>Servicios a domicilio</t>
  </si>
  <si>
    <t>4.3.12.3</t>
  </si>
  <si>
    <t>Anotaciones e inserciones en actas</t>
  </si>
  <si>
    <t>4.3.13</t>
  </si>
  <si>
    <t>Certificaciones</t>
  </si>
  <si>
    <t>4.3.13.1</t>
  </si>
  <si>
    <t>Expedición de certificados, certificaciones, constancias o copias certificadas</t>
  </si>
  <si>
    <t>4.3.13.2</t>
  </si>
  <si>
    <t>Extractos de actas</t>
  </si>
  <si>
    <t>4.3.13.3</t>
  </si>
  <si>
    <t>Dictámenes de trazo, uso y destino</t>
  </si>
  <si>
    <t>4.3.13.4</t>
  </si>
  <si>
    <t>Certificados o autorizaciones especiales</t>
  </si>
  <si>
    <t>4.3.14</t>
  </si>
  <si>
    <t>Servicios de catastro</t>
  </si>
  <si>
    <t>4.3.14.1</t>
  </si>
  <si>
    <t>Copias de planos</t>
  </si>
  <si>
    <t>4.3.14.2</t>
  </si>
  <si>
    <t>Certificaciones catastrales</t>
  </si>
  <si>
    <t>4.3.14.3</t>
  </si>
  <si>
    <t>Informes catastrales</t>
  </si>
  <si>
    <t>4.3.14.4</t>
  </si>
  <si>
    <t>Deslindes catastrales</t>
  </si>
  <si>
    <t>4.3.14.5</t>
  </si>
  <si>
    <t>Dictámenes catastrales</t>
  </si>
  <si>
    <t>4.3.14.6</t>
  </si>
  <si>
    <t>Revisión y autorización de avalúos</t>
  </si>
  <si>
    <t>OTROS DERECHOS</t>
  </si>
  <si>
    <t>4.4.1</t>
  </si>
  <si>
    <t>Derechos no especificados</t>
  </si>
  <si>
    <t>4.4.1.1</t>
  </si>
  <si>
    <t>Servicios prestados en horas hábiles</t>
  </si>
  <si>
    <t>4.4.1.2</t>
  </si>
  <si>
    <t>Servicios prestados en horas inhábiles</t>
  </si>
  <si>
    <t>4.4.1.3</t>
  </si>
  <si>
    <t>Solicitudes de información</t>
  </si>
  <si>
    <t>4.4.1.4</t>
  </si>
  <si>
    <t>Servicios médicos</t>
  </si>
  <si>
    <t>4.4.1.9</t>
  </si>
  <si>
    <t>Otros servicios no especificados</t>
  </si>
  <si>
    <t>ACCESORIOS DE DERECHOS</t>
  </si>
  <si>
    <t>4.5.1</t>
  </si>
  <si>
    <t>4.5.1.1</t>
  </si>
  <si>
    <t>4.5.2</t>
  </si>
  <si>
    <t>4.5.2.1</t>
  </si>
  <si>
    <t>4.5.3</t>
  </si>
  <si>
    <t>4.5.3.1</t>
  </si>
  <si>
    <t>4.5.4</t>
  </si>
  <si>
    <t>4.5.4.1</t>
  </si>
  <si>
    <t>4.5.4.2</t>
  </si>
  <si>
    <t>4.5.4.3</t>
  </si>
  <si>
    <t>4.5.5</t>
  </si>
  <si>
    <t>4.5.5.1</t>
  </si>
  <si>
    <t>4.5.9</t>
  </si>
  <si>
    <t>4.5.9.9</t>
  </si>
  <si>
    <t>DERECHOS NO COMPRENDIDOS EN LA LEY DE INGRESOS VIGENTE, CAUSADOS EN EJERCICIOS FISCALES ANTERIORES PENDIENTES DE LIQUIDACION O PAGO</t>
  </si>
  <si>
    <t>4.9.1</t>
  </si>
  <si>
    <t>DERECHOS NO COMPRENDIDOS EN LA LEY DE INGRESOS VIGENTE DE EJERCICIOS FISCALES ANTERIORES</t>
  </si>
  <si>
    <t>4.9.1.1</t>
  </si>
  <si>
    <t>Derechos no comprendidos en la ley de ingresos vigente causados en ejercicios fiscales anteriores</t>
  </si>
  <si>
    <t>5.1.1</t>
  </si>
  <si>
    <t>5.1.1.1</t>
  </si>
  <si>
    <t>5.1.1.2</t>
  </si>
  <si>
    <t>5.1.1.3</t>
  </si>
  <si>
    <t>5.1.1.4</t>
  </si>
  <si>
    <t>5.1.1.9</t>
  </si>
  <si>
    <t>5.1.2</t>
  </si>
  <si>
    <t>Cementerios de dominio privado</t>
  </si>
  <si>
    <t>5.1.2.1</t>
  </si>
  <si>
    <t>5.1.2.2</t>
  </si>
  <si>
    <t>5.1.2.3</t>
  </si>
  <si>
    <t>5.1.2.9</t>
  </si>
  <si>
    <t>Otros</t>
  </si>
  <si>
    <t>5.1.9</t>
  </si>
  <si>
    <t>Productos diversos</t>
  </si>
  <si>
    <t>5.1.9.1</t>
  </si>
  <si>
    <t>Formas y ediciones impresas</t>
  </si>
  <si>
    <t>5.1.9.2</t>
  </si>
  <si>
    <t>Calcomanías, credenciales, placas, escudos y otros medios de identificación</t>
  </si>
  <si>
    <t>5.1.9.3</t>
  </si>
  <si>
    <t>Depósito de vehículos</t>
  </si>
  <si>
    <t>5.1.9.4</t>
  </si>
  <si>
    <t>Explotación de bienes municipales de dominio privado</t>
  </si>
  <si>
    <t>5.1.9.5</t>
  </si>
  <si>
    <t>Productos o utilidades de talleres y centros de trabajo</t>
  </si>
  <si>
    <t>5.1.9.6</t>
  </si>
  <si>
    <t>Venta de esquilmos, productos de aparcería, desechos y basuras</t>
  </si>
  <si>
    <t>5.1.9.7</t>
  </si>
  <si>
    <t>Venta de productos procedentes de viveros y jardines</t>
  </si>
  <si>
    <t>5.1.9.8</t>
  </si>
  <si>
    <t>Por proporcionar información en documentos o elementos técnicos</t>
  </si>
  <si>
    <t>5.1.9.9</t>
  </si>
  <si>
    <t>Otros productos no especificados</t>
  </si>
  <si>
    <t>PRODUCTOS NO COMPRENDIDOS EN LA LEY DE INGRESOS VIGENTE, CAUSADOS EN EJERCICIOS FISCALES ANTERIORES PENDIENTES DE LIQUIDACION O PAGO</t>
  </si>
  <si>
    <t>6.1.2</t>
  </si>
  <si>
    <t>6.1.2.1</t>
  </si>
  <si>
    <t>6.1.3</t>
  </si>
  <si>
    <t>Indemnizaciones</t>
  </si>
  <si>
    <t>6.1.3.1</t>
  </si>
  <si>
    <t>6.1.4</t>
  </si>
  <si>
    <t>Reintegros</t>
  </si>
  <si>
    <t>6.1.4.1</t>
  </si>
  <si>
    <t>6.1.5</t>
  </si>
  <si>
    <t>Aprovechamiento provenientes de obras públicas</t>
  </si>
  <si>
    <t>6.1.5.1</t>
  </si>
  <si>
    <t>Aprovechamientos provenientes de obras públicas</t>
  </si>
  <si>
    <t>6.1.6</t>
  </si>
  <si>
    <t>Aprovechamiento por participaciones derivadas de la aplicación de leyes</t>
  </si>
  <si>
    <t>6.1.6.1</t>
  </si>
  <si>
    <t>6.1.7</t>
  </si>
  <si>
    <t>Aprovechamientos por aportaciones y cooperaciones</t>
  </si>
  <si>
    <t>6.1.7.1</t>
  </si>
  <si>
    <t>6.1.8</t>
  </si>
  <si>
    <t>Otros aprovechamientos</t>
  </si>
  <si>
    <t>6.1.8.1</t>
  </si>
  <si>
    <t>Otros  aprovechamientos</t>
  </si>
  <si>
    <t>APROVECHAMIENTOS PATRIMONIALES</t>
  </si>
  <si>
    <t>ACCESORIOS DE APROVECHAMIENTOS</t>
  </si>
  <si>
    <t>6.3.1</t>
  </si>
  <si>
    <t>6.3.1.9</t>
  </si>
  <si>
    <t>Accesorios en aprovechamientos</t>
  </si>
  <si>
    <t>APROVECHAMIENTOS NO COMPRENDIDOS EN LA LEY DE INGRESOS VIGENTE, CAUSADOS EN EJERCICIOS FISCALES ANTERIORES PENDIENTES DE LIQUIDACION O PAGO</t>
  </si>
  <si>
    <t>6.9.1</t>
  </si>
  <si>
    <t>APROVECHAMIENTOS NO COMPRENDIDOS EN LA LEY DE INGRESOS VIGENTE</t>
  </si>
  <si>
    <t>6.9.1.1</t>
  </si>
  <si>
    <t>Aprovechamientos no comprendidos en la ley de ingresos vigente, ejercicios anteriores</t>
  </si>
  <si>
    <t>INGRESOS POR VENTA DE BIENES, PRESTACIÓN DE SERVICIOS Y OTROS INGRESOS</t>
  </si>
  <si>
    <t>INGRESOS POR VENTA DE BIENES Y PRESTACION DE SERVICIOS DE INSTITUCIONES PUBLICAS DE SEGURIDAD SOCIAL</t>
  </si>
  <si>
    <t>INGRESOS POR VENTA DE BIENES Y PRESTACION DE SERVICIOS DE EMPRESAS PRODUCTIVAS DEL ESTADO</t>
  </si>
  <si>
    <t>INGRESOS POR VENTA DE BIENES Y PRESTACION DE SERVICIOS DE ENTIDADES PARAESTATALES Y FIDEICOMISOS NO EMPRESARIALES Y NO FINANCIEROS</t>
  </si>
  <si>
    <t>INGRESOS POR VENTA DE BIENES Y PRESTACION DE SERVICIOS DE ENTIDADES PARAESTATALES EMPRESARIALES NO FINANCIERAS CON PARTICIPACION ESTATAL MAYORITARIA</t>
  </si>
  <si>
    <t>INGRESOS POR VENTA DE BIENES Y PRESTACION DE SERVICIOS DE ENTIDADES PARAESTATALES EMPRESARIALES FINANCIERAS MONETARIAS CON PARTICIPACION ESTATAL MAYORITARIA</t>
  </si>
  <si>
    <t>INGRESOS POR VENTA DE BIENES Y PRESTACION DE SERVICIOS DE ENTIDADES PARAESTATALES EMPRESARIALES FINANCIERAS NO MONETARIAS CON PARTICIPACION ESTATAL MAYORITARIA</t>
  </si>
  <si>
    <t>INGRESOS POR VENTA DE BIENES Y PRESTACION DE SERVICIOS DE FIDEICOMISOS FINANCIEROS PUBLICOS CON PARTICIPACION ESTATAL MAYORITARIA</t>
  </si>
  <si>
    <t>INGRESOS POR VENTA DE BIENES Y PRESTACION DE SERVICIOS DE LOS PODERES LEGISLATIVO Y JUDICIAL, Y DE LOS ORGANOS AUTONOMOS</t>
  </si>
  <si>
    <t>OTROS INGRESOS</t>
  </si>
  <si>
    <t>7.9.1</t>
  </si>
  <si>
    <t>Otros ingresos y beneficios</t>
  </si>
  <si>
    <t>7.9.1.1</t>
  </si>
  <si>
    <t xml:space="preserve">Otros ingresos y beneficios varios </t>
  </si>
  <si>
    <t>PARTICIPACIONES, APORTACIONES, CONVENIOS, INCENTIVOS DERIVADOS DE LA COLABORACION FISCAL Y FONDOS DISTINTOS DE APORTACIONES</t>
  </si>
  <si>
    <t>PARTICIPACIONES</t>
  </si>
  <si>
    <t>8.1.1</t>
  </si>
  <si>
    <t>Participaciones Federales</t>
  </si>
  <si>
    <t>8.1.1.1</t>
  </si>
  <si>
    <t>Fondo General de Participaciones</t>
  </si>
  <si>
    <t>8.1.1.2</t>
  </si>
  <si>
    <t>Fondo de Fomento Municipal</t>
  </si>
  <si>
    <t>8.1.1.3</t>
  </si>
  <si>
    <t>Fondo de Fiscalización y Recaudación</t>
  </si>
  <si>
    <t>8.1.1.4</t>
  </si>
  <si>
    <t>Impuesto Especial Sobre Producción y Servicios</t>
  </si>
  <si>
    <t>8.1.1.5</t>
  </si>
  <si>
    <t>Gasolinas y Diesel</t>
  </si>
  <si>
    <t>8.1.1.6</t>
  </si>
  <si>
    <t>Fondo de Impuesto Sobre la Renta</t>
  </si>
  <si>
    <t>8.1.1.7</t>
  </si>
  <si>
    <t>Fondo de Estabilización de los Ingresos de las Entidades Federativas</t>
  </si>
  <si>
    <t>8.1.2</t>
  </si>
  <si>
    <t>Estatales</t>
  </si>
  <si>
    <t>8.1.2.1</t>
  </si>
  <si>
    <t>Participaciones Estatales</t>
  </si>
  <si>
    <t>APORTACIONES</t>
  </si>
  <si>
    <t>8.2.1</t>
  </si>
  <si>
    <t>Aportaciones federales</t>
  </si>
  <si>
    <t>8.2.1.1</t>
  </si>
  <si>
    <t>Del fondo de infraestructura social municipal</t>
  </si>
  <si>
    <t>8.2.1.2</t>
  </si>
  <si>
    <t>Rendimientos financieros del fondo de aportaciones para la infraestructura social</t>
  </si>
  <si>
    <t>8.2.1.3</t>
  </si>
  <si>
    <t>Del fondo para el fortalecimiento municipal</t>
  </si>
  <si>
    <t>8.2.1.4</t>
  </si>
  <si>
    <t>Rendimientos financieros del fondo de aportaciones para el fortalecimiento municipal</t>
  </si>
  <si>
    <t>CONVENIOS</t>
  </si>
  <si>
    <t>8.3.1</t>
  </si>
  <si>
    <t>8.3.1.1</t>
  </si>
  <si>
    <t>Derivados del Gobierno Federal</t>
  </si>
  <si>
    <t>8.3.1.2</t>
  </si>
  <si>
    <t>Derivados del Gobierno Estatal</t>
  </si>
  <si>
    <t>8.3.1.9</t>
  </si>
  <si>
    <t>Otros Convenios</t>
  </si>
  <si>
    <t>INCENTIVOS DERIVADOS DE LA COLABORACION FISCAL</t>
  </si>
  <si>
    <t>8.4.1</t>
  </si>
  <si>
    <t>INCENTIVOS DE LA COLABORACION FISCAL</t>
  </si>
  <si>
    <t>8.4.1.1</t>
  </si>
  <si>
    <t>Tenencia o Uso de Vehículos</t>
  </si>
  <si>
    <t>8.4.1.2</t>
  </si>
  <si>
    <t>Fondo de Compensación ISAN</t>
  </si>
  <si>
    <t>8.4.1.3</t>
  </si>
  <si>
    <t>Impuesto Sobre Automóviles Nuevos</t>
  </si>
  <si>
    <t>8.4.1.4</t>
  </si>
  <si>
    <t>Otros Incentivos Económicos</t>
  </si>
  <si>
    <t>FONDOS DISTINTOS DE APORTACIONES</t>
  </si>
  <si>
    <t>TRANSFERENCIAS Y ASIGNACIONES</t>
  </si>
  <si>
    <t>9.1.1</t>
  </si>
  <si>
    <t>Transferencias internas y asignaciones al sector público</t>
  </si>
  <si>
    <t>9.1.1.1</t>
  </si>
  <si>
    <t>9.3.1</t>
  </si>
  <si>
    <t>Subsidio</t>
  </si>
  <si>
    <t>9.3.1.1</t>
  </si>
  <si>
    <t>9.3.2</t>
  </si>
  <si>
    <t>Subvenciones</t>
  </si>
  <si>
    <t>9.3.2.1</t>
  </si>
  <si>
    <t>PENSIONES Y JUBILACIONES</t>
  </si>
  <si>
    <t>TRANSFERENCIAS DEL FONDO MEXICANO DEL PETROLEO PARA LA ESTABILIZACION Y EL DESARROLLO</t>
  </si>
  <si>
    <t>ENDEUDAMIENTO INTERNO</t>
  </si>
  <si>
    <t>10.1.0.1</t>
  </si>
  <si>
    <t>Financiamientos</t>
  </si>
  <si>
    <t>10.1.0.1.1</t>
  </si>
  <si>
    <t>Banca oficial</t>
  </si>
  <si>
    <t>10.1.0.1.2</t>
  </si>
  <si>
    <t>Banca comercial</t>
  </si>
  <si>
    <t>10.1.0.1.3</t>
  </si>
  <si>
    <t>Créditos financieros</t>
  </si>
  <si>
    <t>10.1.0.1.9</t>
  </si>
  <si>
    <t>Otros financiamientos no especificados</t>
  </si>
  <si>
    <t>ENDEUDAMIENTO EXTERNO</t>
  </si>
  <si>
    <t>FINANCIAMIENTO INTERNO</t>
  </si>
  <si>
    <t>Validado con el presidente</t>
  </si>
  <si>
    <t>dif</t>
  </si>
  <si>
    <t>Auditoria externa no esta autorizada</t>
  </si>
  <si>
    <t>SE CONTEMPLAN LO DE OTRAS AREAS</t>
  </si>
  <si>
    <t>Equipo c4 solo 10</t>
  </si>
  <si>
    <t>no esta autorizado</t>
  </si>
  <si>
    <t>COMPRA DE MUEBLES PARA OFICINA, SaLAS DE ESPERA Y CONSULTORIOS DE TODAS LAS UNIDADES DE SALUD PUBLICA.</t>
  </si>
  <si>
    <t>FONDO DE APORTACIÓN A LA INFRAESTRUCTURA SOCIAL MUNICIPAL 2024 (FAIS - FISM-DF)</t>
  </si>
  <si>
    <t>Compra de terrenos para la ejecución de obras y linea 4 Irtlanda valido con el sindico</t>
  </si>
  <si>
    <t>Reconocimiento contra derechos</t>
  </si>
  <si>
    <t>C4</t>
  </si>
  <si>
    <t>PARA LA LINEA DE DISTRIBUCION DE AGUA POTABLE DE LA PLANTA POTABILIZADORA PP5 (ROMPEDORA)</t>
  </si>
  <si>
    <t>VALIDADO PRESIDENTE</t>
  </si>
  <si>
    <t>Uso, goce, aprovechamiento o explotación de bienes de dominio privado</t>
  </si>
  <si>
    <t>(Todas)</t>
  </si>
  <si>
    <t>Total CENTRO DE ESTIMULACIÓN PARA PERSONAS CON</t>
  </si>
  <si>
    <t>Total DESPACHO DE LA COMISARÍA DE LA POLICÍA P</t>
  </si>
  <si>
    <t>Total DESPACHO DE LA COORDINACIÓN GENERAL DE C</t>
  </si>
  <si>
    <t>Total DESPACHO DE LA COORDINACIÓN GENERAL DE D</t>
  </si>
  <si>
    <t>Total DESPACHO DE LA COORDINACIÓN GENERAL DE G</t>
  </si>
  <si>
    <t>Total DIRECCIÓN ADMINISTRATIVA DE INFRAESTRUCT</t>
  </si>
  <si>
    <t>Total DIRECCIÓN GENERAL DE AGUA POTABLE Y SANE</t>
  </si>
  <si>
    <t>Total INSTITUTO DE ALTERNATIVAS PARA LOS JÓVEN</t>
  </si>
  <si>
    <t>Total INSTITUTO MUNICIPAL DE LA MUJER TLAJOMUL</t>
  </si>
  <si>
    <t>Total DIRECCIÓN GENERAL DE CENSOS Y ESTADISTIC</t>
  </si>
  <si>
    <t>Total DIRECCIÓN GENERAL DE RELACIONES GUBERNAM</t>
  </si>
  <si>
    <t>Total DIRECCIÓN GENERAL ADJUNTA DE PROTECCIÓN</t>
  </si>
  <si>
    <t>Total DIRECCIÓN GENERAL DE CULTURA DE LA PAZ Y CORRESPONSABILIDAD</t>
  </si>
  <si>
    <t>Total SISTEMA INTEGRAL PARA EL DESARROLLO DE L</t>
  </si>
  <si>
    <t>Total DIRECCIÓN DE PROCESOS ADMINISTRATIVOS Y</t>
  </si>
  <si>
    <t>Total UNIDAD DE ACOPIO Y SALUD ANIMAL MUNICIPA</t>
  </si>
  <si>
    <t>Estimación Presupuesto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</si>
</sst>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4" formatCode="_-&quot;$&quot;* #,##0.00_-;\-&quot;$&quot;* #,##0.00_-;_-&quot;$&quot;* &quot;-&quot;??_-;_-@_-"/>
    <numFmt numFmtId="43" formatCode="_-* #,##0.00_-;\-* #,##0.00_-;_-* &quot;-&quot;??_-;_-@_-"/>
    <numFmt numFmtId="164" formatCode="0.0"/>
    <numFmt numFmtId="165" formatCode="0_ ;\-0\ "/>
    <numFmt numFmtId="166" formatCode="#,##0_ ;\-#,##0\ "/>
    <numFmt numFmtId="167" formatCode="#,##0.00_ ;\-#,##0.00\ "/>
  </numFmts>
  <fonts count="28" x14ac:knownFonts="1">
    <font>
      <sz val="11"/>
      <color theme="1"/>
      <name val="Calibri"/>
      <family val="2"/>
      <scheme val="minor"/>
    </font>
    <font>
      <sz val="11"/>
      <color rgb="FF000000"/>
      <name val="Calibri"/>
      <family val="2"/>
      <scheme val="minor"/>
    </font>
    <font>
      <sz val="11"/>
      <color rgb="FF000000"/>
      <name val="Calibri"/>
      <family val="2"/>
    </font>
    <font>
      <b/>
      <sz val="11"/>
      <color rgb="FF000000"/>
      <name val="Calibri"/>
      <family val="2"/>
    </font>
    <font>
      <sz val="11"/>
      <color theme="1"/>
      <name val="Calibri"/>
      <family val="2"/>
    </font>
    <font>
      <b/>
      <sz val="11"/>
      <color theme="1"/>
      <name val="Calibri"/>
      <family val="2"/>
      <scheme val="minor"/>
    </font>
    <font>
      <b/>
      <sz val="11"/>
      <color rgb="FF000000"/>
      <name val="Calibri"/>
      <family val="2"/>
      <scheme val="minor"/>
    </font>
    <font>
      <b/>
      <sz val="11"/>
      <color theme="1"/>
      <name val="Calibri"/>
      <family val="2"/>
    </font>
    <font>
      <sz val="11"/>
      <color theme="1"/>
      <name val="Calibri"/>
      <family val="2"/>
      <scheme val="minor"/>
    </font>
    <font>
      <sz val="11"/>
      <color rgb="FF000000"/>
      <name val="Calibri"/>
      <family val="2"/>
    </font>
    <font>
      <sz val="11"/>
      <color theme="1"/>
      <name val="Calibri"/>
      <family val="2"/>
    </font>
    <font>
      <sz val="9"/>
      <color theme="1"/>
      <name val="Calibri"/>
      <family val="2"/>
      <scheme val="minor"/>
    </font>
    <font>
      <b/>
      <sz val="9"/>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b/>
      <sz val="14"/>
      <color theme="1"/>
      <name val="Calibri"/>
      <family val="2"/>
      <scheme val="minor"/>
    </font>
    <font>
      <b/>
      <i/>
      <sz val="11"/>
      <color theme="1"/>
      <name val="Calibri"/>
      <family val="2"/>
      <scheme val="minor"/>
    </font>
    <font>
      <b/>
      <sz val="20"/>
      <color theme="1"/>
      <name val="Calibri"/>
      <family val="2"/>
      <scheme val="minor"/>
    </font>
    <font>
      <b/>
      <sz val="16"/>
      <color theme="1"/>
      <name val="Calibri"/>
      <family val="2"/>
      <scheme val="minor"/>
    </font>
    <font>
      <sz val="10"/>
      <name val="Arial"/>
      <family val="2"/>
    </font>
    <font>
      <b/>
      <sz val="10"/>
      <name val="Calibri"/>
      <family val="2"/>
      <scheme val="minor"/>
    </font>
    <font>
      <sz val="10"/>
      <name val="Calibri"/>
      <family val="2"/>
      <scheme val="minor"/>
    </font>
    <font>
      <b/>
      <i/>
      <sz val="10"/>
      <name val="Calibri"/>
      <family val="2"/>
      <scheme val="minor"/>
    </font>
    <font>
      <b/>
      <sz val="12"/>
      <color rgb="FF000000"/>
      <name val="Arial"/>
      <family val="2"/>
    </font>
    <font>
      <sz val="12"/>
      <color theme="1"/>
      <name val="Times New Roman"/>
      <family val="1"/>
    </font>
    <font>
      <b/>
      <sz val="12"/>
      <color rgb="FFFFFFFF"/>
      <name val="Arial"/>
      <family val="2"/>
    </font>
    <font>
      <sz val="12"/>
      <color rgb="FF000000"/>
      <name val="Arial"/>
      <family val="2"/>
    </font>
  </fonts>
  <fills count="27">
    <fill>
      <patternFill patternType="none"/>
    </fill>
    <fill>
      <patternFill patternType="gray125"/>
    </fill>
    <fill>
      <patternFill patternType="solid">
        <fgColor theme="5" tint="0.39997558519241921"/>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249977111117893"/>
        <bgColor indexed="64"/>
      </patternFill>
    </fill>
    <fill>
      <patternFill patternType="solid">
        <fgColor rgb="FFA8288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3" tint="0.59999389629810485"/>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00A79D"/>
        <bgColor indexed="64"/>
      </patternFill>
    </fill>
    <fill>
      <patternFill patternType="solid">
        <fgColor rgb="FFFFE6CB"/>
        <bgColor indexed="64"/>
      </patternFill>
    </fill>
    <fill>
      <patternFill patternType="solid">
        <fgColor rgb="FFFFF2D4"/>
        <bgColor indexed="64"/>
      </patternFill>
    </fill>
    <fill>
      <patternFill patternType="solid">
        <fgColor rgb="FF00B0F0"/>
        <bgColor indexed="64"/>
      </patternFill>
    </fill>
  </fills>
  <borders count="59">
    <border>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92D050"/>
      </right>
      <top/>
      <bottom style="thin">
        <color rgb="FF92D050"/>
      </bottom>
      <diagonal/>
    </border>
    <border>
      <left style="thin">
        <color rgb="FF92D050"/>
      </left>
      <right style="thin">
        <color rgb="FF92D050"/>
      </right>
      <top/>
      <bottom style="thin">
        <color rgb="FF92D050"/>
      </bottom>
      <diagonal/>
    </border>
    <border>
      <left style="thin">
        <color rgb="FF92D050"/>
      </left>
      <right/>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style="medium">
        <color indexed="64"/>
      </left>
      <right style="medium">
        <color indexed="64"/>
      </right>
      <top/>
      <bottom style="thin">
        <color rgb="FF92D050"/>
      </bottom>
      <diagonal/>
    </border>
    <border>
      <left/>
      <right style="thin">
        <color indexed="64"/>
      </right>
      <top/>
      <bottom style="thin">
        <color rgb="FF92D050"/>
      </bottom>
      <diagonal/>
    </border>
    <border>
      <left/>
      <right style="medium">
        <color indexed="64"/>
      </right>
      <top/>
      <bottom style="thin">
        <color rgb="FF92D050"/>
      </bottom>
      <diagonal/>
    </border>
    <border>
      <left style="medium">
        <color indexed="64"/>
      </left>
      <right style="thin">
        <color rgb="FF92D050"/>
      </right>
      <top style="thin">
        <color rgb="FF92D050"/>
      </top>
      <bottom style="thin">
        <color rgb="FF92D050"/>
      </bottom>
      <diagonal/>
    </border>
    <border>
      <left style="medium">
        <color indexed="64"/>
      </left>
      <right style="medium">
        <color indexed="64"/>
      </right>
      <top style="thin">
        <color rgb="FF92D050"/>
      </top>
      <bottom style="thin">
        <color rgb="FF92D050"/>
      </bottom>
      <diagonal/>
    </border>
    <border>
      <left/>
      <right style="thin">
        <color indexed="64"/>
      </right>
      <top style="thin">
        <color rgb="FF92D050"/>
      </top>
      <bottom style="thin">
        <color rgb="FF92D050"/>
      </bottom>
      <diagonal/>
    </border>
    <border>
      <left/>
      <right style="medium">
        <color indexed="64"/>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top/>
      <bottom/>
      <diagonal/>
    </border>
    <border>
      <left style="thin">
        <color rgb="FF92D050"/>
      </left>
      <right style="thin">
        <color rgb="FF92D050"/>
      </right>
      <top/>
      <bottom/>
      <diagonal/>
    </border>
    <border>
      <left style="thin">
        <color rgb="FF92D050"/>
      </left>
      <right/>
      <top style="thin">
        <color rgb="FF92D050"/>
      </top>
      <bottom/>
      <diagonal/>
    </border>
    <border>
      <left style="medium">
        <color indexed="64"/>
      </left>
      <right style="thin">
        <color rgb="FF92D050"/>
      </right>
      <top style="thin">
        <color rgb="FF92D050"/>
      </top>
      <bottom style="medium">
        <color indexed="64"/>
      </bottom>
      <diagonal/>
    </border>
    <border>
      <left style="thin">
        <color rgb="FF92D050"/>
      </left>
      <right style="thin">
        <color rgb="FF92D050"/>
      </right>
      <top style="thin">
        <color rgb="FF92D050"/>
      </top>
      <bottom style="medium">
        <color indexed="64"/>
      </bottom>
      <diagonal/>
    </border>
    <border>
      <left style="thin">
        <color rgb="FF92D050"/>
      </left>
      <right/>
      <top style="thin">
        <color rgb="FF92D050"/>
      </top>
      <bottom style="medium">
        <color indexed="64"/>
      </bottom>
      <diagonal/>
    </border>
    <border>
      <left style="medium">
        <color indexed="64"/>
      </left>
      <right style="medium">
        <color indexed="64"/>
      </right>
      <top style="thin">
        <color rgb="FF92D050"/>
      </top>
      <bottom style="medium">
        <color indexed="64"/>
      </bottom>
      <diagonal/>
    </border>
    <border>
      <left/>
      <right style="thin">
        <color indexed="64"/>
      </right>
      <top style="thin">
        <color rgb="FF92D050"/>
      </top>
      <bottom style="medium">
        <color indexed="64"/>
      </bottom>
      <diagonal/>
    </border>
    <border>
      <left/>
      <right style="medium">
        <color indexed="64"/>
      </right>
      <top style="thin">
        <color rgb="FF92D050"/>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right style="medium">
        <color rgb="FF000000"/>
      </right>
      <top/>
      <bottom style="medium">
        <color rgb="FF000000"/>
      </bottom>
      <diagonal/>
    </border>
    <border>
      <left/>
      <right style="medium">
        <color rgb="FF000000"/>
      </right>
      <top style="medium">
        <color indexed="64"/>
      </top>
      <bottom style="medium">
        <color indexed="64"/>
      </bottom>
      <diagonal/>
    </border>
    <border>
      <left style="medium">
        <color rgb="FF000000"/>
      </left>
      <right style="medium">
        <color rgb="FF000000"/>
      </right>
      <top/>
      <bottom style="medium">
        <color rgb="FF000000"/>
      </bottom>
      <diagonal/>
    </border>
  </borders>
  <cellStyleXfs count="7">
    <xf numFmtId="0" fontId="0"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20" fillId="0" borderId="0"/>
  </cellStyleXfs>
  <cellXfs count="273">
    <xf numFmtId="0" fontId="0" fillId="0" borderId="0" xfId="0"/>
    <xf numFmtId="0" fontId="2" fillId="0" borderId="0" xfId="0" applyFont="1"/>
    <xf numFmtId="0" fontId="3" fillId="0" borderId="0" xfId="1" applyFont="1"/>
    <xf numFmtId="0" fontId="1" fillId="0" borderId="0" xfId="1"/>
    <xf numFmtId="0" fontId="3" fillId="0" borderId="0" xfId="1" applyFont="1" applyAlignment="1">
      <alignment horizontal="center"/>
    </xf>
    <xf numFmtId="3" fontId="2" fillId="0" borderId="0" xfId="1" applyNumberFormat="1" applyFont="1"/>
    <xf numFmtId="49" fontId="2" fillId="0" borderId="0" xfId="0" applyNumberFormat="1" applyFont="1"/>
    <xf numFmtId="0" fontId="4" fillId="0" borderId="0" xfId="0" applyFont="1"/>
    <xf numFmtId="49" fontId="2" fillId="0" borderId="0" xfId="0" applyNumberFormat="1" applyFont="1" applyAlignment="1">
      <alignment horizontal="center"/>
    </xf>
    <xf numFmtId="3" fontId="2" fillId="0" borderId="0" xfId="0" applyNumberFormat="1" applyFont="1"/>
    <xf numFmtId="4" fontId="2" fillId="0" borderId="0" xfId="0" applyNumberFormat="1" applyFont="1"/>
    <xf numFmtId="0" fontId="0" fillId="0" borderId="0" xfId="0" applyAlignment="1">
      <alignment horizontal="center"/>
    </xf>
    <xf numFmtId="4" fontId="0" fillId="0" borderId="0" xfId="0" applyNumberFormat="1"/>
    <xf numFmtId="0" fontId="5" fillId="0" borderId="0" xfId="0" applyFont="1"/>
    <xf numFmtId="0" fontId="3" fillId="3" borderId="0" xfId="1" applyFont="1" applyFill="1"/>
    <xf numFmtId="0" fontId="5" fillId="4" borderId="0" xfId="0" applyFont="1" applyFill="1"/>
    <xf numFmtId="0" fontId="5" fillId="5" borderId="0" xfId="0" applyFont="1" applyFill="1"/>
    <xf numFmtId="0" fontId="5" fillId="6" borderId="0" xfId="0" applyFont="1" applyFill="1"/>
    <xf numFmtId="0" fontId="5" fillId="7" borderId="0" xfId="0" applyFont="1" applyFill="1" applyAlignment="1">
      <alignment horizontal="center"/>
    </xf>
    <xf numFmtId="0" fontId="5" fillId="8" borderId="0" xfId="0" applyFont="1" applyFill="1"/>
    <xf numFmtId="0" fontId="5" fillId="9" borderId="0" xfId="0" applyFont="1" applyFill="1"/>
    <xf numFmtId="4" fontId="0" fillId="10" borderId="0" xfId="0" applyNumberFormat="1" applyFill="1"/>
    <xf numFmtId="0" fontId="1" fillId="0" borderId="0" xfId="0" applyFont="1"/>
    <xf numFmtId="4" fontId="6" fillId="2" borderId="0" xfId="0" applyNumberFormat="1" applyFont="1" applyFill="1"/>
    <xf numFmtId="4" fontId="6" fillId="0" borderId="0" xfId="0" applyNumberFormat="1" applyFont="1"/>
    <xf numFmtId="4" fontId="6" fillId="11" borderId="0" xfId="0" applyNumberFormat="1" applyFont="1" applyFill="1"/>
    <xf numFmtId="4" fontId="0" fillId="11" borderId="0" xfId="0" applyNumberFormat="1" applyFill="1"/>
    <xf numFmtId="4" fontId="0" fillId="12" borderId="0" xfId="0" applyNumberFormat="1" applyFill="1"/>
    <xf numFmtId="0" fontId="0" fillId="12" borderId="0" xfId="0" applyFill="1"/>
    <xf numFmtId="4" fontId="5" fillId="0" borderId="0" xfId="0" applyNumberFormat="1" applyFont="1"/>
    <xf numFmtId="3" fontId="3" fillId="0" borderId="0" xfId="0" applyNumberFormat="1" applyFont="1"/>
    <xf numFmtId="3" fontId="3" fillId="0" borderId="0" xfId="1" applyNumberFormat="1" applyFont="1"/>
    <xf numFmtId="4" fontId="0" fillId="0" borderId="0" xfId="0" applyNumberFormat="1" applyAlignment="1">
      <alignment horizontal="right"/>
    </xf>
    <xf numFmtId="0" fontId="0" fillId="13" borderId="0" xfId="0" applyFill="1"/>
    <xf numFmtId="4" fontId="0" fillId="13" borderId="0" xfId="0" applyNumberFormat="1" applyFill="1"/>
    <xf numFmtId="4" fontId="0" fillId="0" borderId="0" xfId="0" applyNumberFormat="1" applyAlignment="1">
      <alignment horizontal="left"/>
    </xf>
    <xf numFmtId="0" fontId="5" fillId="9" borderId="0" xfId="0" applyFont="1" applyFill="1" applyAlignment="1">
      <alignment horizontal="center"/>
    </xf>
    <xf numFmtId="0" fontId="0" fillId="0" borderId="0" xfId="0" pivotButton="1"/>
    <xf numFmtId="0" fontId="0" fillId="0" borderId="0" xfId="0" applyAlignment="1">
      <alignment horizontal="left"/>
    </xf>
    <xf numFmtId="43" fontId="0" fillId="0" borderId="0" xfId="2" applyFont="1"/>
    <xf numFmtId="4" fontId="4" fillId="0" borderId="0" xfId="0" applyNumberFormat="1" applyFont="1"/>
    <xf numFmtId="4" fontId="3" fillId="0" borderId="0" xfId="1" applyNumberFormat="1" applyFont="1"/>
    <xf numFmtId="0" fontId="9" fillId="0" borderId="0" xfId="0" applyFont="1"/>
    <xf numFmtId="49" fontId="9" fillId="0" borderId="0" xfId="0" applyNumberFormat="1" applyFont="1"/>
    <xf numFmtId="0" fontId="10" fillId="0" borderId="0" xfId="0" applyFont="1"/>
    <xf numFmtId="3" fontId="9" fillId="0" borderId="0" xfId="0" applyNumberFormat="1" applyFont="1"/>
    <xf numFmtId="0" fontId="0" fillId="0" borderId="0" xfId="0" applyAlignment="1">
      <alignment horizontal="right"/>
    </xf>
    <xf numFmtId="0" fontId="2" fillId="0" borderId="0" xfId="1" applyFont="1"/>
    <xf numFmtId="49" fontId="2" fillId="0" borderId="0" xfId="1" applyNumberFormat="1" applyFont="1"/>
    <xf numFmtId="0" fontId="4" fillId="0" borderId="0" xfId="1" applyFont="1"/>
    <xf numFmtId="0" fontId="4" fillId="0" borderId="0" xfId="1" applyFont="1" applyAlignment="1">
      <alignment horizontal="center"/>
    </xf>
    <xf numFmtId="49" fontId="2" fillId="0" borderId="0" xfId="1" applyNumberFormat="1" applyFont="1" applyAlignment="1">
      <alignment horizontal="center"/>
    </xf>
    <xf numFmtId="4" fontId="2" fillId="0" borderId="0" xfId="1" applyNumberFormat="1" applyFont="1"/>
    <xf numFmtId="0" fontId="3" fillId="0" borderId="0" xfId="0" applyFont="1"/>
    <xf numFmtId="49" fontId="3" fillId="0" borderId="0" xfId="0" applyNumberFormat="1" applyFont="1"/>
    <xf numFmtId="0" fontId="7" fillId="0" borderId="0" xfId="0" applyFont="1"/>
    <xf numFmtId="49" fontId="3" fillId="0" borderId="0" xfId="0" applyNumberFormat="1" applyFont="1" applyAlignment="1">
      <alignment horizontal="center"/>
    </xf>
    <xf numFmtId="4" fontId="3" fillId="0" borderId="0" xfId="0" applyNumberFormat="1" applyFont="1"/>
    <xf numFmtId="0" fontId="6" fillId="0" borderId="0" xfId="1" applyFont="1"/>
    <xf numFmtId="0" fontId="7" fillId="0" borderId="0" xfId="1" applyFont="1" applyAlignment="1">
      <alignment horizontal="center"/>
    </xf>
    <xf numFmtId="0" fontId="2" fillId="0" borderId="0" xfId="0" applyFont="1" applyAlignment="1">
      <alignment horizontal="center"/>
    </xf>
    <xf numFmtId="4" fontId="1" fillId="0" borderId="0" xfId="0" applyNumberFormat="1" applyFont="1"/>
    <xf numFmtId="49" fontId="4" fillId="0" borderId="0" xfId="0" applyNumberFormat="1" applyFont="1" applyAlignment="1">
      <alignment horizontal="center"/>
    </xf>
    <xf numFmtId="49" fontId="9" fillId="0" borderId="0" xfId="0" applyNumberFormat="1" applyFont="1" applyAlignment="1">
      <alignment horizontal="center"/>
    </xf>
    <xf numFmtId="0" fontId="0" fillId="10" borderId="0" xfId="0" applyFill="1"/>
    <xf numFmtId="0" fontId="1" fillId="10" borderId="0" xfId="1" applyFill="1"/>
    <xf numFmtId="0" fontId="0" fillId="0" borderId="0" xfId="0" pivotButton="1" applyAlignment="1">
      <alignment vertical="center" wrapText="1"/>
    </xf>
    <xf numFmtId="0" fontId="0" fillId="0" borderId="0" xfId="0" applyAlignment="1">
      <alignment vertical="center" wrapText="1"/>
    </xf>
    <xf numFmtId="0" fontId="5" fillId="14" borderId="1" xfId="0" applyFont="1" applyFill="1" applyBorder="1" applyAlignment="1">
      <alignment vertical="center" wrapText="1"/>
    </xf>
    <xf numFmtId="43" fontId="0" fillId="0" borderId="0" xfId="0" applyNumberFormat="1"/>
    <xf numFmtId="4" fontId="0" fillId="10" borderId="0" xfId="0" applyNumberFormat="1" applyFill="1" applyAlignment="1">
      <alignment horizontal="right"/>
    </xf>
    <xf numFmtId="4" fontId="2" fillId="5" borderId="0" xfId="0" applyNumberFormat="1" applyFont="1" applyFill="1"/>
    <xf numFmtId="0" fontId="0" fillId="15" borderId="0" xfId="0" applyFill="1"/>
    <xf numFmtId="4" fontId="0" fillId="15" borderId="0" xfId="0" applyNumberFormat="1" applyFill="1"/>
    <xf numFmtId="43" fontId="0" fillId="16" borderId="0" xfId="2" applyFont="1" applyFill="1" applyAlignment="1">
      <alignment horizontal="right"/>
    </xf>
    <xf numFmtId="4" fontId="0" fillId="16" borderId="0" xfId="0" applyNumberFormat="1" applyFill="1" applyAlignment="1">
      <alignment horizontal="right"/>
    </xf>
    <xf numFmtId="0" fontId="5" fillId="9" borderId="0" xfId="0" applyFont="1" applyFill="1" applyAlignment="1">
      <alignment horizontal="center" wrapText="1"/>
    </xf>
    <xf numFmtId="0" fontId="5" fillId="10" borderId="0" xfId="0" applyFont="1" applyFill="1" applyAlignment="1">
      <alignment horizontal="center" wrapText="1"/>
    </xf>
    <xf numFmtId="4" fontId="0" fillId="17" borderId="0" xfId="0" applyNumberFormat="1" applyFill="1"/>
    <xf numFmtId="49" fontId="0" fillId="0" borderId="0" xfId="0" applyNumberFormat="1"/>
    <xf numFmtId="49" fontId="0" fillId="0" borderId="0" xfId="0" applyNumberFormat="1" applyAlignment="1">
      <alignment horizontal="center"/>
    </xf>
    <xf numFmtId="0" fontId="5" fillId="18" borderId="0" xfId="0" applyFont="1" applyFill="1" applyAlignment="1">
      <alignment horizontal="center" vertical="center" wrapText="1"/>
    </xf>
    <xf numFmtId="0" fontId="0" fillId="16" borderId="0" xfId="0" applyFill="1"/>
    <xf numFmtId="49" fontId="0" fillId="16" borderId="0" xfId="0" applyNumberFormat="1" applyFill="1"/>
    <xf numFmtId="49" fontId="0" fillId="16" borderId="0" xfId="0" applyNumberFormat="1" applyFill="1" applyAlignment="1">
      <alignment horizontal="center"/>
    </xf>
    <xf numFmtId="4" fontId="0" fillId="16" borderId="0" xfId="0" applyNumberFormat="1" applyFill="1"/>
    <xf numFmtId="49" fontId="2" fillId="16" borderId="0" xfId="0" applyNumberFormat="1" applyFont="1" applyFill="1" applyAlignment="1">
      <alignment horizontal="center"/>
    </xf>
    <xf numFmtId="0" fontId="2" fillId="16" borderId="0" xfId="0" applyFont="1" applyFill="1"/>
    <xf numFmtId="3" fontId="2" fillId="16" borderId="0" xfId="0" applyNumberFormat="1" applyFont="1" applyFill="1"/>
    <xf numFmtId="0" fontId="0" fillId="0" borderId="0" xfId="0" applyAlignment="1">
      <alignment horizontal="left" vertical="center" wrapText="1"/>
    </xf>
    <xf numFmtId="4" fontId="5" fillId="0" borderId="0" xfId="0" applyNumberFormat="1" applyFont="1"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indent="1"/>
    </xf>
    <xf numFmtId="0" fontId="11" fillId="0" borderId="0" xfId="0" applyFont="1" applyAlignment="1">
      <alignment horizontal="left"/>
    </xf>
    <xf numFmtId="4" fontId="14" fillId="0" borderId="0" xfId="0" applyNumberFormat="1" applyFont="1" applyAlignment="1">
      <alignment vertical="center"/>
    </xf>
    <xf numFmtId="0" fontId="13" fillId="0" borderId="0" xfId="0" applyFont="1" applyAlignment="1">
      <alignment horizontal="left"/>
    </xf>
    <xf numFmtId="0" fontId="13" fillId="0" borderId="0" xfId="0" applyFont="1" applyAlignment="1">
      <alignment horizontal="left" indent="1"/>
    </xf>
    <xf numFmtId="0" fontId="13" fillId="0" borderId="0" xfId="0" applyFont="1" applyAlignment="1">
      <alignment horizontal="left" vertical="center"/>
    </xf>
    <xf numFmtId="0" fontId="11" fillId="0" borderId="0" xfId="0" applyFont="1" applyAlignment="1">
      <alignment horizontal="left" indent="1"/>
    </xf>
    <xf numFmtId="0" fontId="0" fillId="0" borderId="0" xfId="0" pivotButton="1" applyAlignment="1">
      <alignment horizontal="left"/>
    </xf>
    <xf numFmtId="0" fontId="0" fillId="0" borderId="0" xfId="0" pivotButton="1" applyAlignment="1">
      <alignment horizontal="center"/>
    </xf>
    <xf numFmtId="0" fontId="0" fillId="0" borderId="0" xfId="0" applyAlignment="1">
      <alignment horizontal="left" indent="2"/>
    </xf>
    <xf numFmtId="0" fontId="5" fillId="3" borderId="2" xfId="0" applyFont="1" applyFill="1" applyBorder="1" applyAlignment="1">
      <alignment horizontal="left" vertical="center"/>
    </xf>
    <xf numFmtId="0" fontId="5" fillId="3" borderId="2" xfId="0" applyFont="1" applyFill="1" applyBorder="1" applyAlignment="1">
      <alignment horizontal="center" vertical="center"/>
    </xf>
    <xf numFmtId="0" fontId="12" fillId="3" borderId="2" xfId="0" applyFont="1" applyFill="1" applyBorder="1" applyAlignment="1">
      <alignment horizontal="left"/>
    </xf>
    <xf numFmtId="43" fontId="12" fillId="3" borderId="2" xfId="0" applyNumberFormat="1" applyFont="1" applyFill="1" applyBorder="1" applyAlignment="1">
      <alignment horizontal="left"/>
    </xf>
    <xf numFmtId="0" fontId="11" fillId="0" borderId="2" xfId="0" applyFont="1" applyBorder="1" applyAlignment="1">
      <alignment horizontal="left"/>
    </xf>
    <xf numFmtId="0" fontId="11" fillId="0" borderId="2" xfId="0" applyFont="1" applyBorder="1"/>
    <xf numFmtId="43" fontId="11" fillId="0" borderId="2" xfId="2" applyFont="1" applyBorder="1"/>
    <xf numFmtId="43" fontId="12" fillId="3" borderId="2" xfId="2" applyFont="1" applyFill="1" applyBorder="1" applyAlignment="1">
      <alignment horizontal="left"/>
    </xf>
    <xf numFmtId="43" fontId="12" fillId="3" borderId="2" xfId="0" applyNumberFormat="1" applyFont="1" applyFill="1" applyBorder="1"/>
    <xf numFmtId="43" fontId="14" fillId="3" borderId="2" xfId="0" applyNumberFormat="1" applyFont="1" applyFill="1" applyBorder="1"/>
    <xf numFmtId="0" fontId="5" fillId="3" borderId="2" xfId="0" applyFont="1" applyFill="1" applyBorder="1" applyAlignment="1">
      <alignment horizontal="center" vertical="center" wrapText="1"/>
    </xf>
    <xf numFmtId="0" fontId="5" fillId="19" borderId="2" xfId="0" applyFont="1" applyFill="1" applyBorder="1" applyAlignment="1">
      <alignment horizontal="center" vertical="center" wrapText="1"/>
    </xf>
    <xf numFmtId="0" fontId="5" fillId="20" borderId="3" xfId="0" applyFont="1" applyFill="1" applyBorder="1" applyAlignment="1">
      <alignment horizontal="left" vertical="center"/>
    </xf>
    <xf numFmtId="41" fontId="5" fillId="20" borderId="5" xfId="0" applyNumberFormat="1" applyFont="1" applyFill="1" applyBorder="1" applyAlignment="1">
      <alignment vertical="center"/>
    </xf>
    <xf numFmtId="41" fontId="5" fillId="20" borderId="4" xfId="0" applyNumberFormat="1" applyFont="1" applyFill="1" applyBorder="1" applyAlignment="1">
      <alignment vertical="center"/>
    </xf>
    <xf numFmtId="0" fontId="0" fillId="0" borderId="2" xfId="0" applyBorder="1" applyAlignment="1">
      <alignment horizontal="left" vertical="center"/>
    </xf>
    <xf numFmtId="4" fontId="0" fillId="0" borderId="2" xfId="0" applyNumberFormat="1" applyBorder="1"/>
    <xf numFmtId="4" fontId="0" fillId="20" borderId="2" xfId="0" applyNumberFormat="1" applyFill="1" applyBorder="1" applyAlignment="1" applyProtection="1">
      <alignment horizontal="right" vertical="center"/>
      <protection locked="0"/>
    </xf>
    <xf numFmtId="4" fontId="0" fillId="0" borderId="2" xfId="0" applyNumberFormat="1" applyBorder="1" applyAlignment="1" applyProtection="1">
      <alignment horizontal="right" vertical="center"/>
      <protection locked="0"/>
    </xf>
    <xf numFmtId="0" fontId="0" fillId="0" borderId="2" xfId="0" applyBorder="1" applyAlignment="1">
      <alignment horizontal="left" vertical="center" wrapText="1"/>
    </xf>
    <xf numFmtId="4" fontId="0" fillId="0" borderId="2" xfId="0" applyNumberFormat="1" applyBorder="1" applyAlignment="1" applyProtection="1">
      <alignment vertical="center"/>
      <protection hidden="1"/>
    </xf>
    <xf numFmtId="4" fontId="0" fillId="0" borderId="2" xfId="2" applyNumberFormat="1" applyFont="1" applyFill="1" applyBorder="1" applyAlignment="1" applyProtection="1">
      <alignment horizontal="right" vertical="center"/>
      <protection locked="0"/>
    </xf>
    <xf numFmtId="164" fontId="0" fillId="0" borderId="2" xfId="0" applyNumberFormat="1" applyBorder="1"/>
    <xf numFmtId="0" fontId="17" fillId="21" borderId="2" xfId="0" applyFont="1" applyFill="1" applyBorder="1" applyAlignment="1">
      <alignment horizontal="right" vertical="center" wrapText="1"/>
    </xf>
    <xf numFmtId="41" fontId="5" fillId="21" borderId="2" xfId="0" applyNumberFormat="1" applyFont="1" applyFill="1" applyBorder="1" applyAlignment="1" applyProtection="1">
      <alignment vertical="center"/>
      <protection hidden="1"/>
    </xf>
    <xf numFmtId="43" fontId="0" fillId="0" borderId="2" xfId="0" applyNumberFormat="1" applyBorder="1"/>
    <xf numFmtId="4" fontId="0" fillId="22" borderId="2" xfId="0" applyNumberFormat="1" applyFill="1" applyBorder="1" applyAlignment="1" applyProtection="1">
      <alignment horizontal="right" vertical="center"/>
      <protection locked="0"/>
    </xf>
    <xf numFmtId="2" fontId="0" fillId="0" borderId="2" xfId="0" applyNumberFormat="1" applyBorder="1"/>
    <xf numFmtId="2" fontId="0" fillId="22" borderId="2" xfId="0" applyNumberFormat="1" applyFill="1" applyBorder="1" applyAlignment="1" applyProtection="1">
      <alignment horizontal="right" vertical="center"/>
      <protection locked="0"/>
    </xf>
    <xf numFmtId="2" fontId="0" fillId="0" borderId="2" xfId="0" applyNumberFormat="1" applyBorder="1" applyAlignment="1" applyProtection="1">
      <alignment vertical="center"/>
      <protection hidden="1"/>
    </xf>
    <xf numFmtId="0" fontId="17" fillId="9" borderId="2" xfId="0" applyFont="1" applyFill="1" applyBorder="1" applyAlignment="1">
      <alignment horizontal="right" vertical="center" wrapText="1"/>
    </xf>
    <xf numFmtId="41" fontId="5" fillId="9" borderId="2" xfId="0" applyNumberFormat="1" applyFont="1" applyFill="1" applyBorder="1" applyAlignment="1" applyProtection="1">
      <alignment vertical="center"/>
      <protection hidden="1"/>
    </xf>
    <xf numFmtId="4" fontId="5" fillId="9" borderId="2" xfId="0" applyNumberFormat="1" applyFont="1" applyFill="1" applyBorder="1" applyAlignment="1" applyProtection="1">
      <alignment vertical="center"/>
      <protection hidden="1"/>
    </xf>
    <xf numFmtId="41" fontId="0" fillId="0" borderId="0" xfId="0" applyNumberFormat="1"/>
    <xf numFmtId="0" fontId="19" fillId="0" borderId="9" xfId="0" applyFont="1" applyBorder="1" applyAlignment="1">
      <alignment horizontal="left" vertical="center"/>
    </xf>
    <xf numFmtId="0" fontId="19" fillId="0" borderId="0" xfId="0" applyFont="1" applyAlignment="1">
      <alignment horizontal="left" vertical="center"/>
    </xf>
    <xf numFmtId="0" fontId="19" fillId="0" borderId="10" xfId="0" applyFont="1" applyBorder="1" applyAlignment="1">
      <alignment horizontal="left" vertical="center"/>
    </xf>
    <xf numFmtId="0" fontId="19" fillId="0" borderId="11" xfId="0" applyFont="1" applyBorder="1" applyAlignment="1">
      <alignment horizontal="left" vertical="center"/>
    </xf>
    <xf numFmtId="37" fontId="0" fillId="0" borderId="11" xfId="0" applyNumberFormat="1"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21" fillId="22" borderId="9" xfId="6" applyFont="1" applyFill="1" applyBorder="1" applyAlignment="1">
      <alignment vertical="center"/>
    </xf>
    <xf numFmtId="0" fontId="21" fillId="22" borderId="0" xfId="6" applyFont="1" applyFill="1" applyAlignment="1">
      <alignment vertical="center"/>
    </xf>
    <xf numFmtId="0" fontId="21" fillId="22" borderId="5" xfId="6" applyFont="1" applyFill="1" applyBorder="1" applyAlignment="1">
      <alignment vertical="center"/>
    </xf>
    <xf numFmtId="0" fontId="21" fillId="22" borderId="28" xfId="6" applyFont="1" applyFill="1" applyBorder="1" applyAlignment="1">
      <alignment vertical="center"/>
    </xf>
    <xf numFmtId="0" fontId="21" fillId="22" borderId="24" xfId="6" applyFont="1" applyFill="1" applyBorder="1" applyAlignment="1">
      <alignment vertical="center"/>
    </xf>
    <xf numFmtId="0" fontId="21" fillId="22" borderId="29" xfId="6" applyFont="1" applyFill="1" applyBorder="1" applyAlignment="1">
      <alignment vertical="center"/>
    </xf>
    <xf numFmtId="165" fontId="21" fillId="23" borderId="21" xfId="0" applyNumberFormat="1" applyFont="1" applyFill="1" applyBorder="1" applyAlignment="1">
      <alignment horizontal="center" vertical="center"/>
    </xf>
    <xf numFmtId="37" fontId="21" fillId="23" borderId="2" xfId="6" applyNumberFormat="1" applyFont="1" applyFill="1" applyBorder="1" applyAlignment="1">
      <alignment vertical="center"/>
    </xf>
    <xf numFmtId="37" fontId="21" fillId="23" borderId="3" xfId="6" applyNumberFormat="1" applyFont="1" applyFill="1" applyBorder="1" applyAlignment="1">
      <alignment vertical="center"/>
    </xf>
    <xf numFmtId="37" fontId="21" fillId="23" borderId="24" xfId="6" applyNumberFormat="1" applyFont="1" applyFill="1" applyBorder="1" applyAlignment="1">
      <alignment vertical="center"/>
    </xf>
    <xf numFmtId="37" fontId="21" fillId="23" borderId="4" xfId="6" applyNumberFormat="1" applyFont="1" applyFill="1" applyBorder="1" applyAlignment="1">
      <alignment vertical="center"/>
    </xf>
    <xf numFmtId="37" fontId="21" fillId="23" borderId="30" xfId="6" applyNumberFormat="1" applyFont="1" applyFill="1" applyBorder="1" applyAlignment="1">
      <alignment vertical="center"/>
    </xf>
    <xf numFmtId="37" fontId="0" fillId="0" borderId="0" xfId="0" applyNumberFormat="1"/>
    <xf numFmtId="0" fontId="22" fillId="0" borderId="31" xfId="6" applyFont="1" applyBorder="1" applyAlignment="1">
      <alignment horizontal="left" vertical="center"/>
    </xf>
    <xf numFmtId="37" fontId="22" fillId="22" borderId="34" xfId="6" applyNumberFormat="1" applyFont="1" applyFill="1" applyBorder="1" applyAlignment="1" applyProtection="1">
      <alignment vertical="center"/>
      <protection locked="0"/>
    </xf>
    <xf numFmtId="37" fontId="22" fillId="22" borderId="35" xfId="6" applyNumberFormat="1" applyFont="1" applyFill="1" applyBorder="1" applyAlignment="1" applyProtection="1">
      <alignment vertical="center"/>
      <protection locked="0"/>
    </xf>
    <xf numFmtId="37" fontId="22" fillId="22" borderId="36" xfId="6" applyNumberFormat="1" applyFont="1" applyFill="1" applyBorder="1" applyAlignment="1" applyProtection="1">
      <alignment vertical="center"/>
      <protection locked="0"/>
    </xf>
    <xf numFmtId="37" fontId="22" fillId="22" borderId="37" xfId="6" applyNumberFormat="1" applyFont="1" applyFill="1" applyBorder="1" applyAlignment="1" applyProtection="1">
      <alignment vertical="center"/>
      <protection locked="0"/>
    </xf>
    <xf numFmtId="37" fontId="22" fillId="22" borderId="38" xfId="6" applyNumberFormat="1" applyFont="1" applyFill="1" applyBorder="1" applyAlignment="1" applyProtection="1">
      <alignment vertical="center"/>
      <protection locked="0"/>
    </xf>
    <xf numFmtId="0" fontId="22" fillId="0" borderId="39" xfId="6" applyFont="1" applyBorder="1" applyAlignment="1">
      <alignment horizontal="left" vertical="center"/>
    </xf>
    <xf numFmtId="37" fontId="22" fillId="0" borderId="35" xfId="6" applyNumberFormat="1" applyFont="1" applyBorder="1" applyAlignment="1" applyProtection="1">
      <alignment vertical="center"/>
      <protection locked="0"/>
    </xf>
    <xf numFmtId="37" fontId="22" fillId="0" borderId="40" xfId="6" applyNumberFormat="1" applyFont="1" applyBorder="1" applyAlignment="1" applyProtection="1">
      <alignment vertical="center"/>
      <protection locked="0"/>
    </xf>
    <xf numFmtId="37" fontId="22" fillId="0" borderId="41" xfId="6" applyNumberFormat="1" applyFont="1" applyBorder="1" applyAlignment="1" applyProtection="1">
      <alignment vertical="center"/>
      <protection locked="0"/>
    </xf>
    <xf numFmtId="37" fontId="22" fillId="0" borderId="42" xfId="6" applyNumberFormat="1" applyFont="1" applyBorder="1" applyAlignment="1" applyProtection="1">
      <alignment vertical="center"/>
      <protection locked="0"/>
    </xf>
    <xf numFmtId="37" fontId="22" fillId="22" borderId="40" xfId="6" applyNumberFormat="1" applyFont="1" applyFill="1" applyBorder="1" applyAlignment="1" applyProtection="1">
      <alignment vertical="center"/>
      <protection locked="0"/>
    </xf>
    <xf numFmtId="37" fontId="22" fillId="22" borderId="41" xfId="6" applyNumberFormat="1" applyFont="1" applyFill="1" applyBorder="1" applyAlignment="1" applyProtection="1">
      <alignment vertical="center"/>
      <protection locked="0"/>
    </xf>
    <xf numFmtId="37" fontId="22" fillId="22" borderId="42" xfId="6" applyNumberFormat="1" applyFont="1" applyFill="1" applyBorder="1" applyAlignment="1" applyProtection="1">
      <alignment vertical="center"/>
      <protection locked="0"/>
    </xf>
    <xf numFmtId="165" fontId="21" fillId="23" borderId="39" xfId="0" applyNumberFormat="1" applyFont="1" applyFill="1" applyBorder="1" applyAlignment="1">
      <alignment horizontal="center" vertical="center"/>
    </xf>
    <xf numFmtId="37" fontId="21" fillId="23" borderId="35" xfId="6" applyNumberFormat="1" applyFont="1" applyFill="1" applyBorder="1" applyAlignment="1">
      <alignment vertical="center"/>
    </xf>
    <xf numFmtId="37" fontId="21" fillId="23" borderId="40" xfId="6" applyNumberFormat="1" applyFont="1" applyFill="1" applyBorder="1" applyAlignment="1">
      <alignment vertical="center"/>
    </xf>
    <xf numFmtId="37" fontId="21" fillId="23" borderId="41" xfId="6" applyNumberFormat="1" applyFont="1" applyFill="1" applyBorder="1" applyAlignment="1">
      <alignment vertical="center"/>
    </xf>
    <xf numFmtId="37" fontId="21" fillId="23" borderId="42" xfId="6" applyNumberFormat="1" applyFont="1" applyFill="1" applyBorder="1" applyAlignment="1">
      <alignment vertical="center"/>
    </xf>
    <xf numFmtId="37" fontId="22" fillId="0" borderId="34" xfId="6" applyNumberFormat="1" applyFont="1" applyBorder="1" applyAlignment="1" applyProtection="1">
      <alignment vertical="center"/>
      <protection locked="0"/>
    </xf>
    <xf numFmtId="37" fontId="22" fillId="0" borderId="35" xfId="0" applyNumberFormat="1" applyFont="1" applyBorder="1" applyAlignment="1" applyProtection="1">
      <alignment horizontal="right" vertical="center"/>
      <protection locked="0"/>
    </xf>
    <xf numFmtId="37" fontId="22" fillId="0" borderId="45" xfId="0" applyNumberFormat="1" applyFont="1" applyBorder="1" applyAlignment="1" applyProtection="1">
      <alignment horizontal="right" vertical="center"/>
      <protection locked="0"/>
    </xf>
    <xf numFmtId="37" fontId="22" fillId="0" borderId="46" xfId="0" applyNumberFormat="1" applyFont="1" applyBorder="1" applyAlignment="1" applyProtection="1">
      <alignment horizontal="right" vertical="center"/>
      <protection locked="0"/>
    </xf>
    <xf numFmtId="37" fontId="21" fillId="23" borderId="35" xfId="6" applyNumberFormat="1" applyFont="1" applyFill="1" applyBorder="1" applyAlignment="1">
      <alignment horizontal="right" vertical="center"/>
    </xf>
    <xf numFmtId="37" fontId="22" fillId="22" borderId="40" xfId="6" applyNumberFormat="1" applyFont="1" applyFill="1" applyBorder="1" applyAlignment="1" applyProtection="1">
      <alignment horizontal="right" vertical="center"/>
      <protection locked="0"/>
    </xf>
    <xf numFmtId="37" fontId="22" fillId="0" borderId="47" xfId="6" applyNumberFormat="1" applyFont="1" applyBorder="1" applyAlignment="1" applyProtection="1">
      <alignment horizontal="right" vertical="center"/>
      <protection locked="0"/>
    </xf>
    <xf numFmtId="37" fontId="23" fillId="23" borderId="50" xfId="6" applyNumberFormat="1" applyFont="1" applyFill="1" applyBorder="1"/>
    <xf numFmtId="166" fontId="23" fillId="23" borderId="51" xfId="6" applyNumberFormat="1" applyFont="1" applyFill="1" applyBorder="1"/>
    <xf numFmtId="37" fontId="23" fillId="23" borderId="51" xfId="6" applyNumberFormat="1" applyFont="1" applyFill="1" applyBorder="1"/>
    <xf numFmtId="37" fontId="23" fillId="23" borderId="52" xfId="6" applyNumberFormat="1" applyFont="1" applyFill="1" applyBorder="1"/>
    <xf numFmtId="37" fontId="23" fillId="23" borderId="53" xfId="6" applyNumberFormat="1" applyFont="1" applyFill="1" applyBorder="1"/>
    <xf numFmtId="37" fontId="23" fillId="0" borderId="0" xfId="6" applyNumberFormat="1" applyFont="1"/>
    <xf numFmtId="167" fontId="0" fillId="0" borderId="0" xfId="0" applyNumberFormat="1"/>
    <xf numFmtId="4" fontId="0" fillId="26" borderId="0" xfId="0" applyNumberFormat="1" applyFill="1"/>
    <xf numFmtId="0" fontId="5" fillId="0" borderId="0" xfId="0" applyFont="1" applyAlignment="1">
      <alignment horizontal="center"/>
    </xf>
    <xf numFmtId="0" fontId="0" fillId="16" borderId="0" xfId="0" applyFill="1" applyAlignment="1">
      <alignment horizontal="center"/>
    </xf>
    <xf numFmtId="4" fontId="0" fillId="16" borderId="0" xfId="0" applyNumberFormat="1" applyFill="1" applyAlignment="1">
      <alignment horizontal="left"/>
    </xf>
    <xf numFmtId="4" fontId="0" fillId="10" borderId="0" xfId="0" applyNumberFormat="1" applyFill="1" applyAlignment="1">
      <alignment horizontal="left"/>
    </xf>
    <xf numFmtId="0" fontId="0" fillId="16" borderId="0" xfId="0" applyFill="1" applyAlignment="1">
      <alignment horizontal="right"/>
    </xf>
    <xf numFmtId="43" fontId="0" fillId="10" borderId="0" xfId="2" applyFont="1" applyFill="1"/>
    <xf numFmtId="49" fontId="2" fillId="0" borderId="0" xfId="0" applyNumberFormat="1" applyFont="1" applyAlignment="1">
      <alignment horizontal="right"/>
    </xf>
    <xf numFmtId="49" fontId="2" fillId="16" borderId="0" xfId="0" applyNumberFormat="1" applyFont="1" applyFill="1" applyAlignment="1">
      <alignment horizontal="right"/>
    </xf>
    <xf numFmtId="3" fontId="2" fillId="16" borderId="0" xfId="1" applyNumberFormat="1" applyFont="1" applyFill="1"/>
    <xf numFmtId="43" fontId="0" fillId="12" borderId="0" xfId="2" applyFont="1" applyFill="1"/>
    <xf numFmtId="4" fontId="0" fillId="0" borderId="0" xfId="0" applyNumberFormat="1" applyAlignment="1">
      <alignment vertical="center"/>
    </xf>
    <xf numFmtId="0" fontId="0" fillId="0" borderId="0" xfId="0" applyAlignment="1">
      <alignment horizontal="center" vertical="center"/>
    </xf>
    <xf numFmtId="0" fontId="11" fillId="0" borderId="0" xfId="0" applyFont="1" applyAlignment="1">
      <alignment vertical="center" wrapText="1"/>
    </xf>
    <xf numFmtId="4" fontId="11" fillId="0" borderId="0" xfId="0" applyNumberFormat="1" applyFont="1" applyAlignment="1">
      <alignment vertical="center"/>
    </xf>
    <xf numFmtId="0" fontId="13" fillId="0" borderId="0" xfId="0" pivotButton="1"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vertical="center" wrapText="1"/>
    </xf>
    <xf numFmtId="0" fontId="25" fillId="0" borderId="0" xfId="0" applyFont="1" applyAlignment="1">
      <alignment vertical="center" wrapText="1"/>
    </xf>
    <xf numFmtId="0" fontId="26" fillId="23" borderId="55" xfId="0" applyFont="1" applyFill="1" applyBorder="1" applyAlignment="1">
      <alignment vertical="center" wrapText="1"/>
    </xf>
    <xf numFmtId="3" fontId="26" fillId="23" borderId="55" xfId="0" applyNumberFormat="1" applyFont="1" applyFill="1" applyBorder="1" applyAlignment="1">
      <alignment horizontal="right" vertical="center" wrapText="1"/>
    </xf>
    <xf numFmtId="0" fontId="26" fillId="23" borderId="55" xfId="0" applyFont="1" applyFill="1" applyBorder="1" applyAlignment="1">
      <alignment horizontal="center" vertical="center" wrapText="1"/>
    </xf>
    <xf numFmtId="0" fontId="24" fillId="25" borderId="58" xfId="0" applyFont="1" applyFill="1" applyBorder="1" applyAlignment="1">
      <alignment horizontal="center" vertical="center" wrapText="1"/>
    </xf>
    <xf numFmtId="0" fontId="24" fillId="25" borderId="55" xfId="0" applyFont="1" applyFill="1" applyBorder="1" applyAlignment="1">
      <alignment vertical="center" wrapText="1"/>
    </xf>
    <xf numFmtId="3" fontId="24" fillId="25" borderId="56" xfId="0" applyNumberFormat="1" applyFont="1" applyFill="1" applyBorder="1" applyAlignment="1">
      <alignment horizontal="right" vertical="center" wrapText="1"/>
    </xf>
    <xf numFmtId="0" fontId="27" fillId="25" borderId="58" xfId="0" applyFont="1" applyFill="1" applyBorder="1" applyAlignment="1">
      <alignment horizontal="center" vertical="center" wrapText="1"/>
    </xf>
    <xf numFmtId="0" fontId="24" fillId="25" borderId="56" xfId="0" applyFont="1" applyFill="1" applyBorder="1" applyAlignment="1">
      <alignment vertical="center" wrapText="1"/>
    </xf>
    <xf numFmtId="0" fontId="27" fillId="0" borderId="58" xfId="0" applyFont="1" applyBorder="1" applyAlignment="1">
      <alignment horizontal="center" vertical="center" wrapText="1"/>
    </xf>
    <xf numFmtId="0" fontId="27" fillId="0" borderId="56" xfId="0" applyFont="1" applyBorder="1" applyAlignment="1">
      <alignment vertical="center" wrapText="1"/>
    </xf>
    <xf numFmtId="3" fontId="27" fillId="0" borderId="56" xfId="0" applyNumberFormat="1" applyFont="1" applyBorder="1" applyAlignment="1">
      <alignment horizontal="right" vertical="center" wrapText="1"/>
    </xf>
    <xf numFmtId="0" fontId="27" fillId="0" borderId="56" xfId="0" applyFont="1" applyBorder="1" applyAlignment="1">
      <alignment horizontal="right" vertical="center" wrapText="1"/>
    </xf>
    <xf numFmtId="0" fontId="24" fillId="25" borderId="56" xfId="0" applyFont="1" applyFill="1" applyBorder="1" applyAlignment="1">
      <alignment horizontal="right" vertical="center" wrapText="1"/>
    </xf>
    <xf numFmtId="0" fontId="26" fillId="23" borderId="58" xfId="0" applyFont="1" applyFill="1" applyBorder="1" applyAlignment="1">
      <alignment horizontal="center" vertical="center" wrapText="1"/>
    </xf>
    <xf numFmtId="0" fontId="26" fillId="23" borderId="56" xfId="0" applyFont="1" applyFill="1" applyBorder="1" applyAlignment="1">
      <alignment vertical="center" wrapText="1"/>
    </xf>
    <xf numFmtId="0" fontId="26" fillId="23" borderId="56" xfId="0" applyFont="1" applyFill="1" applyBorder="1" applyAlignment="1">
      <alignment horizontal="right" vertical="center" wrapText="1"/>
    </xf>
    <xf numFmtId="3" fontId="26" fillId="23" borderId="56" xfId="0" applyNumberFormat="1" applyFont="1" applyFill="1" applyBorder="1" applyAlignment="1">
      <alignment horizontal="right" vertical="center" wrapText="1"/>
    </xf>
    <xf numFmtId="0" fontId="27" fillId="0" borderId="56" xfId="0" applyFont="1" applyBorder="1" applyAlignment="1">
      <alignment horizontal="justify" vertical="center" wrapText="1"/>
    </xf>
    <xf numFmtId="0" fontId="5" fillId="3" borderId="2" xfId="0" applyFont="1" applyFill="1" applyBorder="1" applyAlignment="1">
      <alignment horizontal="center" wrapText="1"/>
    </xf>
    <xf numFmtId="0" fontId="16" fillId="0" borderId="2" xfId="0" applyFont="1" applyBorder="1" applyAlignment="1">
      <alignment horizontal="center" vertical="center"/>
    </xf>
    <xf numFmtId="0" fontId="15" fillId="0" borderId="2" xfId="0" applyFont="1" applyBorder="1" applyAlignment="1">
      <alignment horizontal="center" vertical="center"/>
    </xf>
    <xf numFmtId="0" fontId="5" fillId="3" borderId="2" xfId="0" applyFont="1" applyFill="1" applyBorder="1" applyAlignment="1">
      <alignment horizontal="left"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24" fillId="24" borderId="6" xfId="0" applyFont="1" applyFill="1" applyBorder="1" applyAlignment="1">
      <alignment horizontal="center" vertical="center" wrapText="1"/>
    </xf>
    <xf numFmtId="0" fontId="24" fillId="24" borderId="7" xfId="0" applyFont="1" applyFill="1" applyBorder="1" applyAlignment="1">
      <alignment horizontal="center" vertical="center" wrapText="1"/>
    </xf>
    <xf numFmtId="0" fontId="24" fillId="24" borderId="57" xfId="0" applyFont="1" applyFill="1" applyBorder="1" applyAlignment="1">
      <alignment horizontal="center" vertical="center" wrapText="1"/>
    </xf>
    <xf numFmtId="0" fontId="24" fillId="24" borderId="18" xfId="0" applyFont="1" applyFill="1" applyBorder="1" applyAlignment="1">
      <alignment horizontal="center" vertical="center" wrapText="1"/>
    </xf>
    <xf numFmtId="0" fontId="24" fillId="24" borderId="54" xfId="0" applyFont="1" applyFill="1" applyBorder="1" applyAlignment="1">
      <alignment horizontal="center" vertical="center" wrapText="1"/>
    </xf>
    <xf numFmtId="0" fontId="23" fillId="23" borderId="48" xfId="6" applyFont="1" applyFill="1" applyBorder="1" applyAlignment="1">
      <alignment horizontal="right"/>
    </xf>
    <xf numFmtId="0" fontId="23" fillId="23" borderId="49" xfId="6" applyFont="1" applyFill="1" applyBorder="1" applyAlignment="1">
      <alignment horizontal="right"/>
    </xf>
    <xf numFmtId="0" fontId="22" fillId="0" borderId="34" xfId="0" applyFont="1" applyBorder="1" applyAlignment="1">
      <alignment horizontal="left" vertical="center" wrapText="1"/>
    </xf>
    <xf numFmtId="0" fontId="21" fillId="23" borderId="34" xfId="0" applyFont="1" applyFill="1" applyBorder="1" applyAlignment="1">
      <alignment horizontal="left" vertical="center" wrapText="1"/>
    </xf>
    <xf numFmtId="0" fontId="22" fillId="0" borderId="35" xfId="0" applyFont="1" applyBorder="1" applyAlignment="1">
      <alignment horizontal="left" vertical="center" wrapText="1"/>
    </xf>
    <xf numFmtId="0" fontId="22" fillId="0" borderId="43" xfId="0" applyFont="1" applyBorder="1" applyAlignment="1">
      <alignment horizontal="left" vertical="center" wrapText="1"/>
    </xf>
    <xf numFmtId="0" fontId="22" fillId="0" borderId="44" xfId="0" applyFont="1" applyBorder="1" applyAlignment="1">
      <alignment horizontal="left" vertical="center" wrapText="1"/>
    </xf>
    <xf numFmtId="0" fontId="22" fillId="0" borderId="35" xfId="6" applyFont="1" applyBorder="1" applyAlignment="1">
      <alignment horizontal="left" vertical="center" wrapText="1"/>
    </xf>
    <xf numFmtId="0" fontId="22" fillId="0" borderId="43" xfId="6" applyFont="1" applyBorder="1" applyAlignment="1">
      <alignment horizontal="left" vertical="center"/>
    </xf>
    <xf numFmtId="0" fontId="22" fillId="0" borderId="44" xfId="6" applyFont="1" applyBorder="1" applyAlignment="1">
      <alignment horizontal="left" vertical="center"/>
    </xf>
    <xf numFmtId="0" fontId="22" fillId="0" borderId="35" xfId="6" applyFont="1" applyBorder="1" applyAlignment="1">
      <alignment horizontal="left" vertical="center"/>
    </xf>
    <xf numFmtId="0" fontId="22" fillId="0" borderId="34" xfId="6" applyFont="1" applyBorder="1" applyAlignment="1">
      <alignment horizontal="left" vertical="center"/>
    </xf>
    <xf numFmtId="0" fontId="22" fillId="0" borderId="34" xfId="6" applyFont="1" applyBorder="1" applyAlignment="1">
      <alignment horizontal="left" vertical="center" wrapText="1"/>
    </xf>
    <xf numFmtId="3" fontId="21" fillId="23" borderId="15" xfId="6" applyNumberFormat="1" applyFont="1" applyFill="1" applyBorder="1" applyAlignment="1">
      <alignment horizontal="center" vertical="center" wrapText="1"/>
    </xf>
    <xf numFmtId="3" fontId="21" fillId="23" borderId="22" xfId="6" applyNumberFormat="1" applyFont="1" applyFill="1" applyBorder="1" applyAlignment="1">
      <alignment horizontal="center" vertical="center" wrapText="1"/>
    </xf>
    <xf numFmtId="3" fontId="21" fillId="23" borderId="20" xfId="6" applyNumberFormat="1" applyFont="1" applyFill="1" applyBorder="1" applyAlignment="1">
      <alignment horizontal="center" vertical="center" wrapText="1"/>
    </xf>
    <xf numFmtId="3" fontId="21" fillId="23" borderId="27" xfId="6" applyNumberFormat="1" applyFont="1" applyFill="1" applyBorder="1" applyAlignment="1">
      <alignment horizontal="center" vertical="center" wrapText="1"/>
    </xf>
    <xf numFmtId="0" fontId="21" fillId="23" borderId="2" xfId="0" applyFont="1" applyFill="1" applyBorder="1" applyAlignment="1">
      <alignment horizontal="left" vertical="center" wrapText="1"/>
    </xf>
    <xf numFmtId="0" fontId="22" fillId="0" borderId="32" xfId="6" applyFont="1" applyBorder="1" applyAlignment="1">
      <alignment horizontal="left" vertical="center"/>
    </xf>
    <xf numFmtId="0" fontId="22" fillId="0" borderId="33" xfId="6" applyFont="1" applyBorder="1" applyAlignment="1">
      <alignment horizontal="left" vertical="center"/>
    </xf>
    <xf numFmtId="0" fontId="18" fillId="0" borderId="6"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21" fillId="23" borderId="13" xfId="6" applyFont="1" applyFill="1" applyBorder="1" applyAlignment="1">
      <alignment horizontal="center" vertical="center"/>
    </xf>
    <xf numFmtId="0" fontId="21" fillId="23" borderId="14" xfId="6" applyFont="1" applyFill="1" applyBorder="1" applyAlignment="1">
      <alignment horizontal="center" vertical="center"/>
    </xf>
    <xf numFmtId="0" fontId="21" fillId="23" borderId="21" xfId="6" applyFont="1" applyFill="1" applyBorder="1" applyAlignment="1">
      <alignment horizontal="center" vertical="center"/>
    </xf>
    <xf numFmtId="0" fontId="21" fillId="23" borderId="2" xfId="6" applyFont="1" applyFill="1" applyBorder="1" applyAlignment="1">
      <alignment horizontal="center" vertical="center"/>
    </xf>
    <xf numFmtId="3" fontId="21" fillId="23" borderId="16" xfId="6" applyNumberFormat="1" applyFont="1" applyFill="1" applyBorder="1" applyAlignment="1">
      <alignment horizontal="center" vertical="center" wrapText="1"/>
    </xf>
    <xf numFmtId="3" fontId="21" fillId="23" borderId="23" xfId="6" applyNumberFormat="1" applyFont="1" applyFill="1" applyBorder="1" applyAlignment="1">
      <alignment horizontal="center" vertical="center" wrapText="1"/>
    </xf>
    <xf numFmtId="3" fontId="21" fillId="23" borderId="17" xfId="6" applyNumberFormat="1" applyFont="1" applyFill="1" applyBorder="1" applyAlignment="1">
      <alignment horizontal="center" vertical="center" wrapText="1"/>
    </xf>
    <xf numFmtId="3" fontId="21" fillId="23" borderId="24" xfId="6" applyNumberFormat="1" applyFont="1" applyFill="1" applyBorder="1" applyAlignment="1">
      <alignment horizontal="center" vertical="center" wrapText="1"/>
    </xf>
    <xf numFmtId="3" fontId="21" fillId="23" borderId="18" xfId="6" applyNumberFormat="1" applyFont="1" applyFill="1" applyBorder="1" applyAlignment="1">
      <alignment horizontal="center" vertical="center" wrapText="1"/>
    </xf>
    <xf numFmtId="3" fontId="21" fillId="23" borderId="25" xfId="6" applyNumberFormat="1" applyFont="1" applyFill="1" applyBorder="1" applyAlignment="1">
      <alignment horizontal="center" vertical="center" wrapText="1"/>
    </xf>
    <xf numFmtId="3" fontId="21" fillId="23" borderId="19" xfId="6" applyNumberFormat="1" applyFont="1" applyFill="1" applyBorder="1" applyAlignment="1">
      <alignment horizontal="center" vertical="center" wrapText="1"/>
    </xf>
    <xf numFmtId="3" fontId="21" fillId="23" borderId="26" xfId="6" applyNumberFormat="1" applyFont="1" applyFill="1" applyBorder="1" applyAlignment="1">
      <alignment horizontal="center" vertical="center" wrapText="1"/>
    </xf>
  </cellXfs>
  <cellStyles count="7">
    <cellStyle name="Millares" xfId="2" builtinId="3"/>
    <cellStyle name="Millares 2" xfId="3" xr:uid="{00000000-0005-0000-0000-000001000000}"/>
    <cellStyle name="Millares 3" xfId="4" xr:uid="{00000000-0005-0000-0000-000002000000}"/>
    <cellStyle name="Moneda 2" xfId="5" xr:uid="{00000000-0005-0000-0000-000003000000}"/>
    <cellStyle name="Normal" xfId="0" builtinId="0"/>
    <cellStyle name="Normal 2" xfId="1" xr:uid="{00000000-0005-0000-0000-000005000000}"/>
    <cellStyle name="Normal 2 2" xfId="6" xr:uid="{00000000-0005-0000-0000-000006000000}"/>
  </cellStyles>
  <dxfs count="1563">
    <dxf>
      <alignment wrapText="1"/>
    </dxf>
    <dxf>
      <alignment wrapText="1"/>
    </dxf>
    <dxf>
      <alignment wrapText="1"/>
    </dxf>
    <dxf>
      <alignment vertical="center"/>
    </dxf>
    <dxf>
      <alignment vertical="center"/>
    </dxf>
    <dxf>
      <alignment vertical="center"/>
    </dxf>
    <dxf>
      <alignment vertical="center"/>
    </dxf>
    <dxf>
      <alignment wrapText="1"/>
    </dxf>
    <dxf>
      <alignment wrapText="1"/>
    </dxf>
    <dxf>
      <alignment wrapText="1"/>
    </dxf>
    <dxf>
      <alignment wrapText="1"/>
    </dxf>
    <dxf>
      <font>
        <sz val="10"/>
      </font>
    </dxf>
    <dxf>
      <font>
        <sz val="1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b val="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font>
        <sz val="9"/>
      </font>
    </dxf>
    <dxf>
      <font>
        <sz val="9"/>
      </font>
    </dxf>
    <dxf>
      <font>
        <sz val="9"/>
      </font>
    </dxf>
    <dxf>
      <font>
        <sz val="9"/>
      </font>
    </dxf>
    <dxf>
      <font>
        <sz val="9"/>
      </font>
    </dxf>
    <dxf>
      <alignment wrapText="0" readingOrder="0"/>
    </dxf>
    <dxf>
      <alignment wrapText="0" readingOrder="0"/>
    </dxf>
    <dxf>
      <alignment wrapText="1" indent="0" readingOrder="0"/>
    </dxf>
    <dxf>
      <alignment wrapText="1" indent="0" readingOrder="0"/>
    </dxf>
    <dxf>
      <alignment vertical="center" readingOrder="0"/>
    </dxf>
    <dxf>
      <alignment vertical="center" readingOrder="0"/>
    </dxf>
    <dxf>
      <alignment horizontal="center" readingOrder="0"/>
    </dxf>
    <dxf>
      <alignment horizontal="center" readingOrder="0"/>
    </dxf>
    <dxf>
      <font>
        <b/>
      </font>
    </dxf>
    <dxf>
      <numFmt numFmtId="4" formatCode="#,##0.00"/>
    </dxf>
    <dxf>
      <font>
        <sz val="1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horizontal="center" readingOrder="0"/>
    </dxf>
    <dxf>
      <alignment horizontal="center" readingOrder="0"/>
    </dxf>
    <dxf>
      <font>
        <b/>
      </font>
    </dxf>
    <dxf>
      <numFmt numFmtId="4" formatCode="#,##0.00"/>
    </dxf>
    <dxf>
      <font>
        <b val="0"/>
      </font>
    </dxf>
    <dxf>
      <alignment vertical="center" readingOrder="0"/>
    </dxf>
    <dxf>
      <alignment vertical="center" readingOrder="0"/>
    </dxf>
    <dxf>
      <alignment horizontal="center" readingOrder="0"/>
    </dxf>
    <dxf>
      <alignment horizontal="center" readingOrder="0"/>
    </dxf>
    <dxf>
      <font>
        <b/>
      </font>
    </dxf>
    <dxf>
      <numFmt numFmtId="4" formatCode="#,##0.0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vertical="center" readingOrder="0"/>
    </dxf>
    <dxf>
      <alignment vertical="center" readingOrder="0"/>
    </dxf>
    <dxf>
      <alignment horizontal="center" readingOrder="0"/>
    </dxf>
    <dxf>
      <alignment horizontal="center" readingOrder="0"/>
    </dxf>
    <dxf>
      <font>
        <b/>
      </font>
    </dxf>
    <dxf>
      <numFmt numFmtId="4" formatCode="#,##0.00"/>
    </dxf>
    <dxf>
      <alignment vertical="center" readingOrder="0"/>
    </dxf>
    <dxf>
      <alignment vertical="center" readingOrder="0"/>
    </dxf>
    <dxf>
      <alignment horizontal="center" readingOrder="0"/>
    </dxf>
    <dxf>
      <alignment horizontal="center" readingOrder="0"/>
    </dxf>
    <dxf>
      <font>
        <b/>
      </font>
    </dxf>
    <dxf>
      <numFmt numFmtId="4" formatCode="#,##0.00"/>
    </dxf>
    <dxf>
      <alignment vertical="center" readingOrder="0"/>
    </dxf>
    <dxf>
      <alignment vertical="center" readingOrder="0"/>
    </dxf>
    <dxf>
      <alignment horizontal="center" readingOrder="0"/>
    </dxf>
    <dxf>
      <alignment horizontal="center" readingOrder="0"/>
    </dxf>
    <dxf>
      <font>
        <b/>
      </font>
    </dxf>
    <dxf>
      <numFmt numFmtId="4" formatCode="#,##0.00"/>
    </dxf>
    <dxf>
      <alignment horizontal="left" readingOrder="0"/>
    </dxf>
    <dxf>
      <alignment vertical="center" readingOrder="0"/>
    </dxf>
    <dxf>
      <alignment vertical="center" readingOrder="0"/>
    </dxf>
    <dxf>
      <alignment horizontal="center" readingOrder="0"/>
    </dxf>
    <dxf>
      <alignment horizontal="center" readingOrder="0"/>
    </dxf>
    <dxf>
      <font>
        <b/>
      </font>
    </dxf>
    <dxf>
      <numFmt numFmtId="4" formatCode="#,##0.00"/>
    </dxf>
    <dxf>
      <font>
        <b val="0"/>
      </font>
    </dxf>
    <dxf>
      <alignment vertical="center" readingOrder="0"/>
    </dxf>
    <dxf>
      <alignment vertical="center" readingOrder="0"/>
    </dxf>
    <dxf>
      <alignment horizontal="center" readingOrder="0"/>
    </dxf>
    <dxf>
      <alignment horizontal="center" readingOrder="0"/>
    </dxf>
    <dxf>
      <font>
        <b/>
      </font>
    </dxf>
    <dxf>
      <numFmt numFmtId="4" formatCode="#,##0.0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vertical="center" readingOrder="0"/>
    </dxf>
    <dxf>
      <alignment vertical="center" readingOrder="0"/>
    </dxf>
    <dxf>
      <alignment horizontal="center" readingOrder="0"/>
    </dxf>
    <dxf>
      <alignment horizontal="center" readingOrder="0"/>
    </dxf>
    <dxf>
      <font>
        <b/>
      </font>
    </dxf>
    <dxf>
      <numFmt numFmtId="4" formatCode="#,##0.00"/>
    </dxf>
    <dxf>
      <alignment vertical="center" readingOrder="0"/>
    </dxf>
    <dxf>
      <alignment vertical="center" readingOrder="0"/>
    </dxf>
    <dxf>
      <alignment horizontal="center" readingOrder="0"/>
    </dxf>
    <dxf>
      <alignment horizontal="center" readingOrder="0"/>
    </dxf>
    <dxf>
      <font>
        <b/>
      </font>
    </dxf>
    <dxf>
      <numFmt numFmtId="4" formatCode="#,##0.0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font>
        <b/>
      </font>
    </dxf>
    <dxf>
      <numFmt numFmtId="4" formatCode="#,##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horizontal="center" readingOrder="0"/>
    </dxf>
    <dxf>
      <alignment horizontal="center" readingOrder="0"/>
    </dxf>
    <dxf>
      <font>
        <b/>
      </font>
    </dxf>
    <dxf>
      <numFmt numFmtId="4" formatCode="#,##0.00"/>
    </dxf>
    <dxf>
      <alignment vertical="center" readingOrder="0"/>
    </dxf>
    <dxf>
      <alignment vertical="center" readingOrder="0"/>
    </dxf>
    <dxf>
      <alignment horizontal="center" readingOrder="0"/>
    </dxf>
    <dxf>
      <alignment horizontal="center" readingOrder="0"/>
    </dxf>
    <dxf>
      <font>
        <b/>
      </font>
    </dxf>
    <dxf>
      <numFmt numFmtId="4" formatCode="#,##0.00"/>
    </dxf>
    <dxf>
      <alignment vertical="center" readingOrder="0"/>
    </dxf>
    <dxf>
      <alignment vertical="center" readingOrder="0"/>
    </dxf>
    <dxf>
      <alignment vertical="center" readingOrder="0"/>
    </dxf>
    <dxf>
      <alignment wrapText="1" readingOrder="0"/>
    </dxf>
    <dxf>
      <alignment horizontal="center" readingOrder="0"/>
    </dxf>
    <dxf>
      <alignment horizontal="center" readingOrder="0"/>
    </dxf>
    <dxf>
      <font>
        <b/>
      </font>
    </dxf>
    <dxf>
      <numFmt numFmtId="4" formatCode="#,##0.00"/>
    </dxf>
    <dxf>
      <numFmt numFmtId="4" formatCode="#,##0.00"/>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dxf>
    <dxf>
      <alignment vertical="center"/>
    </dxf>
    <dxf>
      <numFmt numFmtId="4" formatCode="#,##0.00"/>
    </dxf>
    <dxf>
      <numFmt numFmtId="4" formatCode="#,##0.00"/>
    </dxf>
    <dxf>
      <alignment vertical="center"/>
    </dxf>
    <dxf>
      <alignment vertical="center"/>
    </dxf>
    <dxf>
      <alignment vertical="center"/>
    </dxf>
    <dxf>
      <alignment vertical="center"/>
    </dxf>
    <dxf>
      <alignment wrapText="1"/>
    </dxf>
    <dxf>
      <alignment wrapText="1"/>
    </dxf>
    <dxf>
      <alignment wrapText="1"/>
    </dxf>
    <dxf>
      <alignment wrapText="1"/>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dxf>
    <dxf>
      <alignment vertical="center"/>
    </dxf>
    <dxf>
      <numFmt numFmtId="4" formatCode="#,##0.00"/>
    </dxf>
    <dxf>
      <numFmt numFmtId="4" formatCode="#,##0.00"/>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vertical="center"/>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4.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LJ1074/Downloads/023%20-%20Direcci&#243;n%20General%20de%20Obras%20P&#250;blicas%200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illa"/>
      <sheetName val="Techos 2024"/>
      <sheetName val="BASE DE DATOS"/>
    </sheetNames>
    <sheetDataSet>
      <sheetData sheetId="0">
        <row r="9">
          <cell r="I9" t="str">
            <v>07_24</v>
          </cell>
          <cell r="K9" t="str">
            <v>GABINETE INTEGRAL DE INFRAESTRUCTURA Y SERVICIOS PÚBLICOS</v>
          </cell>
        </row>
        <row r="10">
          <cell r="I10" t="str">
            <v>023_24</v>
          </cell>
          <cell r="K10" t="str">
            <v>DIRECCIÓN GENERAL DE OBRAS PÚBLICAS</v>
          </cell>
        </row>
        <row r="17">
          <cell r="I17" t="str">
            <v>K</v>
          </cell>
          <cell r="K17" t="str">
            <v>Proyectos de Inversión</v>
          </cell>
        </row>
        <row r="20">
          <cell r="I20" t="str">
            <v>1.3.4</v>
          </cell>
          <cell r="K20" t="str">
            <v>FUNCIÓN PÚBLICA</v>
          </cell>
        </row>
        <row r="21">
          <cell r="I21">
            <v>3</v>
          </cell>
          <cell r="K21" t="str">
            <v>INFRAESTRUCTURA Y SERVICIOS PÚBLICOS</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TLJ1074/Documents/Presupuestos/2024/BASE%20PRELIMINAR%20PARA%20EL%20PRESUPUESTO%20DE%20EGRESOS%202024%2006-11-2023.xlsx" TargetMode="External"/><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kuit" refreshedDate="45223.690832638888" createdVersion="8" refreshedVersion="4" minRefreshableVersion="3" recordCount="558" xr:uid="{00000000-000A-0000-FFFF-FFFF00000000}">
  <cacheSource type="worksheet">
    <worksheetSource ref="A1:AJ1048576" sheet="Base General 24"/>
  </cacheSource>
  <cacheFields count="36">
    <cacheField name="CLAVE PRESUPUESTAL 23" numFmtId="0">
      <sharedItems containsBlank="1"/>
    </cacheField>
    <cacheField name="CLAVE PRESUPUESTAL" numFmtId="0">
      <sharedItems containsBlank="1"/>
    </cacheField>
    <cacheField name="Codigo Origen" numFmtId="0">
      <sharedItems containsNonDate="0" containsString="0" containsBlank="1"/>
    </cacheField>
    <cacheField name="Origen (FF) 23" numFmtId="0">
      <sharedItems containsBlank="1"/>
    </cacheField>
    <cacheField name="Origen (FF)" numFmtId="0">
      <sharedItems containsBlank="1"/>
    </cacheField>
    <cacheField name="Codigo Finalidad" numFmtId="0">
      <sharedItems containsString="0" containsBlank="1" containsNumber="1" containsInteger="1" minValue="1" maxValue="3"/>
    </cacheField>
    <cacheField name="Nombre Finalidad" numFmtId="0">
      <sharedItems containsBlank="1"/>
    </cacheField>
    <cacheField name="Codigo Función" numFmtId="0">
      <sharedItems containsString="0" containsBlank="1" containsNumber="1" minValue="1.3" maxValue="3.8"/>
    </cacheField>
    <cacheField name="Nombre Función" numFmtId="0">
      <sharedItems containsBlank="1"/>
    </cacheField>
    <cacheField name="Codigo Subfuncion" numFmtId="0">
      <sharedItems containsBlank="1"/>
    </cacheField>
    <cacheField name="Nombre Subfuncion" numFmtId="0">
      <sharedItems containsBlank="1"/>
    </cacheField>
    <cacheField name="Codigo Clasifi. Prog" numFmtId="0">
      <sharedItems containsBlank="1"/>
    </cacheField>
    <cacheField name="Detalle Clasifi Prog" numFmtId="0">
      <sharedItems containsBlank="1"/>
    </cacheField>
    <cacheField name="Dep 23" numFmtId="0">
      <sharedItems containsBlank="1"/>
    </cacheField>
    <cacheField name="Cod. Dependencia" numFmtId="0">
      <sharedItems containsBlank="1"/>
    </cacheField>
    <cacheField name="Dependencia" numFmtId="0">
      <sharedItems containsBlank="1" count="17">
        <s v="PRESIDENCIA "/>
        <s v="SINDICATURA MUNICIPAL"/>
        <s v="TESORERÍA MUNICIPAL"/>
        <s v="SECRETARÍA GENERAL DEL AYUNTAMIENTO"/>
        <s v="OFICIALÍA MAYOR"/>
        <s v="COORDINACIÓN GENERAL DE CONSTRUCCIÓN DE COMUNIDAD"/>
        <s v="GABINETE INTEGRAL DE INFRAESTRUCTURA Y SERVICIOS PÚBLICOS"/>
        <s v="COMISARÍA DE LA POLICÍA PREVENTIVA MUNICIPAL"/>
        <s v="COORDINACIÓN GENERAL DE DESARROLLO ECONÓMICO"/>
        <s v="SISTEMA INTEGRAL PARA EL DESARROLLO DE LA FAMILIA (DIF)"/>
        <s v="INSTITUTO MUNICIPAL DE LA MUJER TLAJOMULQUENSE (IMMT)"/>
        <s v="CENTRO DE ESTIMULACIÓN PARA PERSONAS CON DISCAPACIDAD INTELECTUAL (CENDI)"/>
        <s v="INSTITUTO DE ALTERNATIVAS PARA LOS JÓVENES (INDAJO)"/>
        <s v="CONSEJO MUNICIPAL DEL DEPORTE (COMUDE)"/>
        <s v="UNIDAD DE ACOPIO Y SALUD ANIMAL MUNICIPAL (UNASAM)"/>
        <s v="COORDINACIÓN GENERAL DE GOBIERNO INTELIGENTE E INNOVACIÓN GUBERNAMENTAL"/>
        <m/>
      </sharedItems>
    </cacheField>
    <cacheField name="PGM 23" numFmtId="0">
      <sharedItems containsString="0" containsBlank="1" containsNumber="1" containsInteger="1" minValue="1" maxValue="8"/>
    </cacheField>
    <cacheField name="Codigo Programa" numFmtId="0">
      <sharedItems containsString="0" containsBlank="1" containsNumber="1" containsInteger="1" minValue="1" maxValue="8"/>
    </cacheField>
    <cacheField name="Nombre programa" numFmtId="0">
      <sharedItems containsBlank="1"/>
    </cacheField>
    <cacheField name="CC 23" numFmtId="0">
      <sharedItems containsBlank="1"/>
    </cacheField>
    <cacheField name="Cod. Unidad Ejectura" numFmtId="0">
      <sharedItems containsBlank="1"/>
    </cacheField>
    <cacheField name="Centro costos" numFmtId="0">
      <sharedItems containsBlank="1"/>
    </cacheField>
    <cacheField name="PY 2023" numFmtId="0">
      <sharedItems containsString="0" containsBlank="1" containsNumber="1" containsInteger="1" minValue="1" maxValue="58"/>
    </cacheField>
    <cacheField name="Codigo Proyecto" numFmtId="0">
      <sharedItems containsBlank="1"/>
    </cacheField>
    <cacheField name="Proyecto" numFmtId="0">
      <sharedItems containsBlank="1"/>
    </cacheField>
    <cacheField name="Capitulo codigo" numFmtId="0">
      <sharedItems containsString="0" containsBlank="1" containsNumber="1" containsInteger="1" minValue="1000" maxValue="9000"/>
    </cacheField>
    <cacheField name="Capitulo nombre" numFmtId="0">
      <sharedItems containsBlank="1"/>
    </cacheField>
    <cacheField name="Partida" numFmtId="0">
      <sharedItems containsString="0" containsBlank="1" containsNumber="1" containsInteger="1" minValue="1111" maxValue="9211"/>
    </cacheField>
    <cacheField name="Descripción" numFmtId="0">
      <sharedItems containsBlank="1"/>
    </cacheField>
    <cacheField name="DEST 23" numFmtId="0">
      <sharedItems containsBlank="1" containsMixedTypes="1" containsNumber="1" containsInteger="1" minValue="0" maxValue="36"/>
    </cacheField>
    <cacheField name="Codigo Destino" numFmtId="0">
      <sharedItems containsBlank="1"/>
    </cacheField>
    <cacheField name="Concepto Destino" numFmtId="0">
      <sharedItems containsBlank="1"/>
    </cacheField>
    <cacheField name="Tesorería Ideal 2024" numFmtId="0">
      <sharedItems containsString="0" containsBlank="1" containsNumber="1" minValue="0" maxValue="3988110618.855"/>
    </cacheField>
    <cacheField name="Ideal Plantilla 2024" numFmtId="0">
      <sharedItems containsString="0" containsBlank="1" containsNumber="1" minValue="0" maxValue="3928109560.2549996"/>
    </cacheField>
    <cacheField name="Propuesta Dependencia 2024" numFmtId="0">
      <sharedItems containsString="0" containsBlank="1" containsNumber="1" minValue="0" maxValue="4118503958.3149996"/>
    </cacheField>
    <cacheField name="Justific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IZABETH RODRIGUEZ RUBIO - PC-1074" refreshedDate="45224.545930671295" createdVersion="8" refreshedVersion="8" minRefreshableVersion="3" recordCount="552" xr:uid="{00000000-000A-0000-FFFF-FFFF01000000}">
  <cacheSource type="worksheet">
    <worksheetSource ref="B1:AL1048576" sheet="Cubo 23-10-2023"/>
  </cacheSource>
  <cacheFields count="35">
    <cacheField name="CLAVE PRESUPUESTAL 23" numFmtId="0">
      <sharedItems containsBlank="1"/>
    </cacheField>
    <cacheField name="Codigo Origen" numFmtId="0">
      <sharedItems containsBlank="1"/>
    </cacheField>
    <cacheField name="Recurso" numFmtId="0">
      <sharedItems containsBlank="1" count="2">
        <s v="Propios"/>
        <m/>
      </sharedItems>
    </cacheField>
    <cacheField name="Origen (FF)" numFmtId="0">
      <sharedItems containsBlank="1" count="31">
        <s v="RECURSOS FISCALES 2023"/>
        <s v="PARTICIPACIONES FEDERALES 2023"/>
        <s v="BARRIOS DE PAZ 2023 (APORTACIÓN ESTATAL)"/>
        <s v="PARTICIPACIONES ESTATALES 2023"/>
        <s v="SUBSIDIO POLICÍA METROPOLITANA 2023 (APORTACIÓN ESTATAL)"/>
        <s v="ACADEMIAS DEPORTIVAS, ESPACIOS DE PAZ 2023 (APORTACIÓN ESTATAL)"/>
        <s v="RECURSOS FISCALES (RESERVAS TERRITORIALES) 2023"/>
        <s v="PROGRAMA ESTRATEGIA ALE 2023 (APORTACIÓN ESTATAL)"/>
        <m/>
        <s v="FONDO DE APORTACIÓN AL FORTALECIMIENTO MUNICIPAL 2023 (FORTAMUN)"/>
        <s v="PROGRAMA ESTRATEGIA ALE 2023 (APORTACIÓN MUNICIPAL)"/>
        <s v="FONDO DE APORTACIÓN A LA INFRAESTRUCTURA SOCIAL MUNICIPAL 2022 (FISM)"/>
        <s v="SUBSIDIO POLICÍA METROPOLITANA 2022 (APORTACIÓN ESTATAL)"/>
        <s v="JALISCO CRECE 2022 (APORTACIÓN ESTATAL)"/>
        <s v="EMPEDRADOS 2022 (APORTACIÓN ESTATAL)"/>
        <s v="PRODDER 2022 (APORTACIÓN FEDERAL)"/>
        <s v="PROGRAMA ESTRATEGIA ALE 2022 (APORTACIÓN ESTATAL)"/>
        <s v="ESTRATEGIA DE SEGURIDAD URBANO-COMUNITARIA &quot;PUNTOS PURPURA&quot; 2022 (APORTACIÓN ESTATAL)"/>
        <s v="FONDO DE APORTACIÓN AL FORTALECIMIENTO MUNICIPAL 2022 (FORTAMUN)"/>
        <s v="ESTRATEGIA ALE 2021 (APORTACIÓN ESTATAL)"/>
        <s v="TECNIFICACIÓN CON DRONES PARA EL CAMPO EN TLAJOMULCO 2023 (APORTACIÓN MUNICIPAL)"/>
        <s v="FONDO DE APORTACIÓN A LA INFRAESTRUCTURA SOCIAL MUNICIPAL 2023 (FAISM)"/>
        <s v="TECNIFICACIÓN CON DRONES PARA EL CAMPO EN TLAJOMULCO 2023 (APORTACIÓN ESTATAL)"/>
        <s v="PRODDER 2023 (APORTACIÓN FEDERAL)"/>
        <s v="CONSTRUCCIÓN DE PLANTA DE SEPARACIÓN, CLASIFICACIÓN Y RECICLAJE DE RESIDUOS SÓLIDOS URBANOS DE TLAJOMULCO DE ZUÑIGA, JALISCO 2023 (APORTACIÓN ESTATAL)"/>
        <s v="FONDO MUNICIPAL EXCLUSIVO PARA LA RECAUDACIÓN DE RECURSOS DESTINADOS PARA LA CREACIÓN O MEJORAMIENTO DE INFRAESTRUCTURA Y EQUIPAMIENTOS URBANOS EN ESPACIOS PÚBLICOS"/>
        <s v="PRODDER 2023 (APORTACIÓN MUNICIPAL)"/>
        <s v="ESTRATEGIA DE SEGURIDAD &quot;PUNTOS PURPURA&quot; 2023 (APORTACIÓN MUNICIPAL)"/>
        <s v="FONDO PARA INVERSIONES METROPOLITANAS 2023 (APORTACIÓN MUNICIPAL)"/>
        <s v="FONDO PARA INVERSIONES METROPOLITANAS 2023 (APORTACIÓN ESTATAL)"/>
        <s v="ESTRATEGIA DE SEGURIDAD &quot;PUNTOS PURPURA&quot; 2023 (APORTACIÓN ESTATAL)"/>
      </sharedItems>
    </cacheField>
    <cacheField name="Codigo Subfuncion" numFmtId="0">
      <sharedItems containsBlank="1"/>
    </cacheField>
    <cacheField name="Nombre Subfuncion" numFmtId="0">
      <sharedItems containsBlank="1"/>
    </cacheField>
    <cacheField name="Codigo Clasifi. Prog" numFmtId="0">
      <sharedItems containsBlank="1"/>
    </cacheField>
    <cacheField name="Detalle Clasifi Prog" numFmtId="0">
      <sharedItems containsBlank="1"/>
    </cacheField>
    <cacheField name="Cod. Dependencia" numFmtId="0">
      <sharedItems containsBlank="1"/>
    </cacheField>
    <cacheField name="Dependencia" numFmtId="0">
      <sharedItems containsBlank="1" count="18">
        <s v="OFICIALÍA MAYOR"/>
        <s v="COORDINACIÓN GENERAL DE CONSTRUCCIÓN DE COMUNIDAD"/>
        <s v="COMISARÍA DE LA POLICÍA PREVENTIVA MUNICIPAL"/>
        <s v="SECRETARÍA GENERAL DEL AYUNTAMIENTO"/>
        <s v="UNIDAD DE ACOPIO Y SALUD ANIMAL MUNICIPAL (UNASAM)"/>
        <s v="TESORERÍA MUNICIPAL"/>
        <s v="COORDINACIÓN GENERAL DE GOBIERNO INTELIGENTE E INNOVACIÓN GUBERNAMENTAL"/>
        <s v="GABINETE INTEGRAL DE INFRAESTRUCTURA Y SERVICIOS PÚBLICOS"/>
        <s v="COORDINACIÓN GENERAL DE GESTIÓN INTEGRAL DE LA CIUDAD"/>
        <s v="PRESIDENCIA"/>
        <s v="SINDICATURA MUNICIPAL"/>
        <s v="COORDINACIÓN GENERAL DE DESARROLLO ECONÓMICO"/>
        <s v="INSTITUTO DE ALTERNATIVAS PARA LOS JÓVENES (INDAJO)"/>
        <s v="CENTRO DE ESTIMULACIÓN PARA PERSONAS CON DISCAPACIDAD INTELECTUAL (CENDI)"/>
        <s v="CONSEJO MUNICIPAL DEL DEPORTE (COMUDE)"/>
        <s v="INSTITUTO MUNICIPAL DE LA MUJER TLAJOMULQUENSE (IMMT)"/>
        <s v="SISTEMA INTEGRAL PARA EL DESARROLLO DE LA FAMILIA (DIF)"/>
        <m/>
      </sharedItems>
    </cacheField>
    <cacheField name="Codigo Programa" numFmtId="0">
      <sharedItems containsString="0" containsBlank="1" containsNumber="1" containsInteger="1" minValue="1" maxValue="8"/>
    </cacheField>
    <cacheField name="Nombre programa" numFmtId="0">
      <sharedItems containsBlank="1"/>
    </cacheField>
    <cacheField name="Codigo Proyecto" numFmtId="0">
      <sharedItems containsString="0" containsBlank="1" containsNumber="1" containsInteger="1" minValue="1" maxValue="58"/>
    </cacheField>
    <cacheField name="Proyecto" numFmtId="0">
      <sharedItems containsBlank="1"/>
    </cacheField>
    <cacheField name="Cod. Unidad Ejectura" numFmtId="0">
      <sharedItems containsBlank="1"/>
    </cacheField>
    <cacheField name="Centro costos" numFmtId="0">
      <sharedItems containsBlank="1"/>
    </cacheField>
    <cacheField name="Capitulo codigo" numFmtId="0">
      <sharedItems containsString="0" containsBlank="1" containsNumber="1" containsInteger="1" minValue="1000" maxValue="9000"/>
    </cacheField>
    <cacheField name="Capitulo nombre" numFmtId="0">
      <sharedItems containsBlank="1"/>
    </cacheField>
    <cacheField name="Concentrada" numFmtId="0">
      <sharedItems containsBlank="1"/>
    </cacheField>
    <cacheField name="Partida" numFmtId="0">
      <sharedItems containsString="0" containsBlank="1" containsNumber="1" containsInteger="1" minValue="1111" maxValue="9211"/>
    </cacheField>
    <cacheField name="Descripción" numFmtId="0">
      <sharedItems containsBlank="1"/>
    </cacheField>
    <cacheField name="Codigo Destino" numFmtId="0">
      <sharedItems containsBlank="1" containsMixedTypes="1" containsNumber="1" containsInteger="1" minValue="0" maxValue="68"/>
    </cacheField>
    <cacheField name="Concepto Destino" numFmtId="0">
      <sharedItems containsBlank="1"/>
    </cacheField>
    <cacheField name="Importe Ajustado" numFmtId="0">
      <sharedItems containsString="0" containsBlank="1" containsNumber="1" minValue="0" maxValue="4049789448.1999984"/>
    </cacheField>
    <cacheField name="Presupuestado" numFmtId="0">
      <sharedItems containsString="0" containsBlank="1" containsNumber="1" minValue="0" maxValue="2209271330.2399998"/>
    </cacheField>
    <cacheField name="Pre-Comprometido" numFmtId="0">
      <sharedItems containsString="0" containsBlank="1" containsNumber="1" minValue="0" maxValue="3282914742.6599994"/>
    </cacheField>
    <cacheField name="Comprometido" numFmtId="0">
      <sharedItems containsString="0" containsBlank="1" containsNumber="1" minValue="0" maxValue="3233032289.6599994"/>
    </cacheField>
    <cacheField name="Devengado" numFmtId="0">
      <sharedItems containsString="0" containsBlank="1" containsNumber="1" minValue="0" maxValue="2945507545.6599989"/>
    </cacheField>
    <cacheField name="Ejercido" numFmtId="0">
      <sharedItems containsString="0" containsBlank="1" containsNumber="1" minValue="0" maxValue="2842709214.7999969"/>
    </cacheField>
    <cacheField name="Pagado" numFmtId="0">
      <sharedItems containsString="0" containsBlank="1" containsNumber="1" minValue="0" maxValue="2825169012.909997"/>
    </cacheField>
    <cacheField name="Saldo" numFmtId="0">
      <sharedItems containsString="0" containsBlank="1" containsNumber="1" minValue="-70915031.849999994" maxValue="766874705.5400002"/>
    </cacheField>
    <cacheField name="Tesorería Ideal 2024" numFmtId="0">
      <sharedItems containsString="0" containsBlank="1" containsNumber="1" minValue="0" maxValue="3988110618.8549986"/>
    </cacheField>
    <cacheField name="Ideal Plantilla 2024" numFmtId="0">
      <sharedItems containsString="0" containsBlank="1" containsNumber="1" minValue="0" maxValue="3928109560.2549987"/>
    </cacheField>
    <cacheField name="Propuesta Dependencia 2024" numFmtId="0">
      <sharedItems containsString="0" containsBlank="1" containsNumber="1" minValue="0" maxValue="4118503958.3149981"/>
    </cacheField>
    <cacheField name="Justific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IZABETH RODRIGUEZ RUBIO - PC-1074" refreshedDate="45244.437008680557" createdVersion="8" refreshedVersion="8" minRefreshableVersion="3" recordCount="556" xr:uid="{00000000-000A-0000-FFFF-FFFF02000000}">
  <cacheSource type="worksheet">
    <worksheetSource ref="B1:AL366" sheet="Cubo 23-10-2023"/>
  </cacheSource>
  <cacheFields count="44">
    <cacheField name="CLAVE PRESUPUESTAL 23" numFmtId="0">
      <sharedItems/>
    </cacheField>
    <cacheField name="Codigo Origen 2024" numFmtId="0">
      <sharedItems containsBlank="1"/>
    </cacheField>
    <cacheField name="Codigo Origen" numFmtId="0">
      <sharedItems/>
    </cacheField>
    <cacheField name="Recurso" numFmtId="0">
      <sharedItems containsBlank="1" count="8">
        <s v="PROPIOS"/>
        <s v="FEDERALES"/>
        <m/>
        <s v="ESTATALES"/>
        <s v="FORTAMUN"/>
        <s v="INFRA"/>
        <s v="forta" u="1"/>
        <s v="PARTICIPACIONES ESTATALES 2023" u="1"/>
      </sharedItems>
    </cacheField>
    <cacheField name="Origen (FF) 2024" numFmtId="0">
      <sharedItems containsBlank="1"/>
    </cacheField>
    <cacheField name="Origen (FF)" numFmtId="0">
      <sharedItems containsBlank="1"/>
    </cacheField>
    <cacheField name="Codigo Subfuncion" numFmtId="0">
      <sharedItems/>
    </cacheField>
    <cacheField name="Nombre Subfuncion" numFmtId="0">
      <sharedItems/>
    </cacheField>
    <cacheField name="Codigo Clasifi. Prog" numFmtId="0">
      <sharedItems/>
    </cacheField>
    <cacheField name="Detalle Clasifi Prog" numFmtId="0">
      <sharedItems/>
    </cacheField>
    <cacheField name="Dependencia 2024" numFmtId="0">
      <sharedItems/>
    </cacheField>
    <cacheField name="Cod. Dependencia" numFmtId="0">
      <sharedItems/>
    </cacheField>
    <cacheField name="Dependencia" numFmtId="0">
      <sharedItems/>
    </cacheField>
    <cacheField name="Codigo Programa" numFmtId="0">
      <sharedItems containsSemiMixedTypes="0" containsString="0" containsNumber="1" containsInteger="1" minValue="1" maxValue="8"/>
    </cacheField>
    <cacheField name="Nombre programa" numFmtId="0">
      <sharedItems/>
    </cacheField>
    <cacheField name="Proyecto 2024" numFmtId="0">
      <sharedItems/>
    </cacheField>
    <cacheField name="Codigo Proyecto" numFmtId="0">
      <sharedItems containsSemiMixedTypes="0" containsString="0" containsNumber="1" containsInteger="1" minValue="1" maxValue="59"/>
    </cacheField>
    <cacheField name="Proyecto" numFmtId="0">
      <sharedItems/>
    </cacheField>
    <cacheField name="UEG 2024" numFmtId="0">
      <sharedItems/>
    </cacheField>
    <cacheField name="Cod. Unidad Ejectura" numFmtId="0">
      <sharedItems/>
    </cacheField>
    <cacheField name="Centro costos" numFmtId="0">
      <sharedItems/>
    </cacheField>
    <cacheField name="Capitulo codigo" numFmtId="0">
      <sharedItems containsSemiMixedTypes="0" containsString="0" containsNumber="1" containsInteger="1" minValue="1000" maxValue="9000" count="7">
        <n v="1000"/>
        <n v="2000"/>
        <n v="3000"/>
        <n v="4000"/>
        <n v="5000"/>
        <n v="6000"/>
        <n v="9000"/>
      </sharedItems>
    </cacheField>
    <cacheField name="Capitulo nombre" numFmtId="0">
      <sharedItems/>
    </cacheField>
    <cacheField name="Concentrada" numFmtId="0">
      <sharedItems containsBlank="1"/>
    </cacheField>
    <cacheField name="Partida" numFmtId="0">
      <sharedItems containsSemiMixedTypes="0" containsString="0" containsNumber="1" containsInteger="1" minValue="1111" maxValue="9211"/>
    </cacheField>
    <cacheField name="Descripción" numFmtId="0">
      <sharedItems/>
    </cacheField>
    <cacheField name="Codigo Destino" numFmtId="0">
      <sharedItems containsBlank="1" containsMixedTypes="1" containsNumber="1" containsInteger="1" minValue="0" maxValue="68"/>
    </cacheField>
    <cacheField name="Destino 2024" numFmtId="49">
      <sharedItems/>
    </cacheField>
    <cacheField name="Concepto Destino" numFmtId="0">
      <sharedItems/>
    </cacheField>
    <cacheField name="Importe Ajustado" numFmtId="4">
      <sharedItems containsSemiMixedTypes="0" containsString="0" containsNumber="1" minValue="0" maxValue="717821089.28999996"/>
    </cacheField>
    <cacheField name="Presupuestado" numFmtId="4">
      <sharedItems containsSemiMixedTypes="0" containsString="0" containsNumber="1" minValue="0" maxValue="599999994.70000005"/>
    </cacheField>
    <cacheField name="Pre-Comprometido" numFmtId="4">
      <sharedItems containsSemiMixedTypes="0" containsString="0" containsNumber="1" minValue="0" maxValue="499217775.70999998"/>
    </cacheField>
    <cacheField name="Comprometido" numFmtId="4">
      <sharedItems containsString="0" containsBlank="1" containsNumber="1" minValue="0" maxValue="499217775.70999998"/>
    </cacheField>
    <cacheField name="Devengado" numFmtId="4">
      <sharedItems containsString="0" containsBlank="1" containsNumber="1" minValue="0" maxValue="499217775.70999998"/>
    </cacheField>
    <cacheField name="Ejercido" numFmtId="4">
      <sharedItems containsString="0" containsBlank="1" containsNumber="1" minValue="0" maxValue="499217775.70999998"/>
    </cacheField>
    <cacheField name="Pagado" numFmtId="4">
      <sharedItems containsString="0" containsBlank="1" containsNumber="1" minValue="0" maxValue="499208230.70999998"/>
    </cacheField>
    <cacheField name="Saldo" numFmtId="4">
      <sharedItems containsString="0" containsBlank="1" containsNumber="1" minValue="-70915031.849999994" maxValue="218603313.57999998"/>
    </cacheField>
    <cacheField name="Tesorería Ideal 2024" numFmtId="4">
      <sharedItems containsSemiMixedTypes="0" containsString="0" containsNumber="1" minValue="0" maxValue="1416935802"/>
    </cacheField>
    <cacheField name="Ideal Plantilla 2024" numFmtId="0">
      <sharedItems containsString="0" containsBlank="1" containsNumber="1" minValue="0" maxValue="717821089.28999996"/>
    </cacheField>
    <cacheField name="Propuesta Dependencia 2024" numFmtId="0">
      <sharedItems containsSemiMixedTypes="0" containsString="0" containsNumber="1" minValue="0" maxValue="746533932.86160004"/>
    </cacheField>
    <cacheField name="Validado con el presidente" numFmtId="0">
      <sharedItems containsSemiMixedTypes="0" containsString="0" containsNumber="1" minValue="0" maxValue="746533932.86160004"/>
    </cacheField>
    <cacheField name="Inicial 2024 2,867,043,719.00" numFmtId="4">
      <sharedItems containsSemiMixedTypes="0" containsString="0" containsNumber="1" minValue="0" maxValue="614091135"/>
    </cacheField>
    <cacheField name="dif" numFmtId="4">
      <sharedItems containsSemiMixedTypes="0" containsString="0" containsNumber="1" minValue="-103729954.28999996" maxValue="103729954.29000001"/>
    </cacheField>
    <cacheField name="Diferencia ideal / dependencia" numFmtId="4">
      <sharedItems containsSemiMixedTypes="0" containsString="0" containsNumber="1" minValue="-670401869.13839996" maxValue="137804647.9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IZABETH RODRIGUEZ RUBIO - PC-1074" refreshedDate="45251.647614467591" createdVersion="4" refreshedVersion="8" minRefreshableVersion="3" recordCount="365" xr:uid="{00000000-000A-0000-FFFF-FFFF03000000}">
  <cacheSource type="worksheet">
    <worksheetSource ref="B1:AL366" sheet="Cubo 23-10-2023"/>
  </cacheSource>
  <cacheFields count="37">
    <cacheField name="Codigo Origen 2024" numFmtId="0">
      <sharedItems/>
    </cacheField>
    <cacheField name="Origen (FF) 2024" numFmtId="0">
      <sharedItems count="6">
        <s v="RECURSOS FISCALES 2024"/>
        <s v="PARTICIPACIONES FEDERALES 2024"/>
        <s v="PARTICIPACIONES ESTATALES 2024"/>
        <s v="FONDO DE APORTACIÓN AL FORTALECIMIENTO MUNICIPAL 2024 (FORTAMUN)"/>
        <s v="FONDO DE APORTACIÓN A LA INFRAESTRUCTURA SOCIAL MUNICIPAL 2024 (FAISM-DF)"/>
        <s v="FONDO DE APORTACIÓN A LA INFRAESTRUCTURA SOCIAL MUNICIPAL 2024 (FAIS - FISM-DF)" u="1"/>
      </sharedItems>
    </cacheField>
    <cacheField name="Etiquetado" numFmtId="0">
      <sharedItems count="2">
        <s v="NO"/>
        <s v="SI"/>
      </sharedItems>
    </cacheField>
    <cacheField name="Finalidad" numFmtId="0">
      <sharedItems count="3">
        <s v="GOBIERNO"/>
        <s v="DESARROLLO SOCIAL"/>
        <s v="DESARROLLO ECONOMICO"/>
      </sharedItems>
    </cacheField>
    <cacheField name="Codigo Subfuncion" numFmtId="0">
      <sharedItems/>
    </cacheField>
    <cacheField name="Nombre Subfuncion" numFmtId="0">
      <sharedItems count="18">
        <s v="FUNCIÓN PÚBLICA"/>
        <s v="PROTECCIÓN CIVIL"/>
        <s v="ORDENACIÓN DE DESECHOS"/>
        <s v="PRESTACIÓN DE SERVICIOS DE SALUD A LA COMUNIDAD"/>
        <s v="DESARROLLO REGIONAL"/>
        <s v="ASUNTOS JURÍDICOS"/>
        <s v="POLICÍA"/>
        <s v="ASUNTOS ECONÓMICOS Y COMERCIALES EN GENERAL"/>
        <s v="OTROS ASUNTOS SOCIALES"/>
        <s v="PROTECCIÓN DE LA DIVERSIDAD BIOLÓGICA Y DEL PAISAJE"/>
        <s v="ALUMBRADO PÚBLICO"/>
        <s v="INNOVACIÓN"/>
        <s v="OTRO SERVICIOS EDUCATIVOS Y ACTIVIDADES INHERENTES"/>
        <s v="CULTURA"/>
        <s v="TURISMO"/>
        <s v="FAMILIA E HIJOS"/>
        <s v="OTROS GRUPOS VULNERABLES"/>
        <s v="DEPORTE Y RECREACIÓN"/>
      </sharedItems>
    </cacheField>
    <cacheField name="Codigo Clasifi. Prog" numFmtId="0">
      <sharedItems count="9">
        <s v="E"/>
        <s v="S"/>
        <s v="F"/>
        <s v="M"/>
        <s v="O"/>
        <s v="R"/>
        <s v="K"/>
        <s v="P"/>
        <s v="N"/>
      </sharedItems>
    </cacheField>
    <cacheField name="Detalle Clasifi Prog" numFmtId="0">
      <sharedItems count="10">
        <s v="Actividades del sector público, que realiza en for"/>
        <s v="Definidos en el Presupuesto de Egresos y los que s"/>
        <s v="Actividades destinadas a la promoción y fomento de"/>
        <s v="Actividades de apoyo administrativo desarrolladas "/>
        <s v="Actividades que realizan la función pública o cont"/>
        <s v="Solamente actividades específicas, distintas a las"/>
        <s v="Proyectos de inversión sujetos a registro en la Ca"/>
        <s v="Actividades destinadas al desarrollo de programas "/>
        <s v="Sujetos a Reglas de Operación"/>
        <s v="Desastres Naturales"/>
      </sharedItems>
    </cacheField>
    <cacheField name="Dependencia 2024" numFmtId="0">
      <sharedItems/>
    </cacheField>
    <cacheField name="Dependencia" numFmtId="0">
      <sharedItems containsBlank="1" count="18">
        <s v="OFICIALÍA MAYOR"/>
        <s v="SECRETARÍA GENERAL DEL AYUNTAMIENTO"/>
        <s v="GABINETE INTEGRAL DE INFRAESTRUCTURA Y SERVICIOS PÚBLICOS"/>
        <s v="COORDINACIÓN GENERAL DE GESTIÓN INTEGRAL DE LA CIUDAD"/>
        <s v="TESORERÍA MUNICIPAL"/>
        <s v="PRESIDENCIA"/>
        <s v="SINDICATURA MUNICIPAL"/>
        <s v="COMISARÍA DE LA POLICÍA PREVENTIVA MUNICIPAL"/>
        <s v="COORDINACIÓN GENERAL DE DESARROLLO ECONÓMICO"/>
        <s v="UNIDAD DE ACOPIO Y SALUD ANIMAL MUNICIPAL (UNASAM)"/>
        <s v="COORDINACIÓN GENERAL DE GOBIERNO INTELIGENTE E INNOVACIÓN GUBERNAMENTAL"/>
        <s v="COORDINACIÓN GENERAL DE CONSTRUCCIÓN DE COMUNIDAD"/>
        <s v="SISTEMA INTEGRAL PARA EL DESARROLLO DE LA FAMILIA (DIF)"/>
        <s v="INSTITUTO MUNICIPAL DE LA MUJER TLAJOMULQUENSE (IMMT)"/>
        <s v="CENTRO DE ESTIMULACIÓN PARA PERSONAS CON DISCAPACIDAD INTELECTUAL (CENDI)"/>
        <s v="INSTITUTO DE ALTERNATIVAS PARA LOS JÓVENES (INDAJO)"/>
        <s v="CONSEJO MUNICIPAL DEL DEPORTE (COMUDE)"/>
        <m u="1"/>
      </sharedItems>
    </cacheField>
    <cacheField name="Codigo Programa" numFmtId="0">
      <sharedItems containsSemiMixedTypes="0" containsString="0" containsNumber="1" containsInteger="1" minValue="1" maxValue="8"/>
    </cacheField>
    <cacheField name="Nombre programa" numFmtId="0">
      <sharedItems count="8">
        <s v="GOBIERNO EFECTIVO"/>
        <s v="CORRESPONSABILIDAD SOCIAL (TRANSVERSAL)"/>
        <s v="INFRAESTRUCTURA Y SERVICIOS PÚBLICOS"/>
        <s v="CIUDAD SUSTENTABLE"/>
        <s v="SOCIEDAD COHESIVA Y RESILENTE"/>
        <s v="SEGURIDAD CIUDADANA"/>
        <s v="DESARROLLO ECONÓMICO Y EMPLEO"/>
        <s v="GESTIÓN INTEGRAL DEL AGUA"/>
      </sharedItems>
    </cacheField>
    <cacheField name="Proyecto 2024" numFmtId="49">
      <sharedItems/>
    </cacheField>
    <cacheField name="Proyecto" numFmtId="0">
      <sharedItems containsBlank="1" count="63">
        <s v="SERVICIOS PERSONALES"/>
        <s v="BIENES ADQUIRIDOS"/>
        <s v="RED DE BASES"/>
        <s v="ADMINISTRACIÓN CENTRAL DE PROTECCIÓN CIVIL Y BOMBEROS"/>
        <s v="SERVICIO DE MANTENIMIENTO EN LOS ESPACIOS PÚBLICOS"/>
        <s v="RECOLECCION DE RESIDUOS SOLIDOS  URBANOS"/>
        <s v="SERVICIOS MÉDICOS DE CALIDAD"/>
        <s v="ESPACIOS DE PAZ"/>
        <s v="POLITICA DE INTEGRAL DE LA CIUDAD"/>
        <s v="RECURSOS RECAUDADOS DE MANERA EFICIENTE PROGRAMADOS"/>
        <s v="ATENCIÓN A EVENTOS DEL GOBIERNO MUNICIPAL  Y AGENDA GUBERNAMENTAL"/>
        <s v="DEFENSORÍA LEGAL"/>
        <s v="DESPACHO DE LA TESORERÍA MUNICIPAL"/>
        <s v="EQUIPAMIENTO"/>
        <s v="ADMINISTRACIÓN CENTRAL DE LA COORDINACIÓN GENERAL DE DESARROLLO ECONÓMICO"/>
        <s v="SACRIFICIO DE BOVINOS Y PORCINOS EN EL RASTRO MUNICIPAL"/>
        <s v="CONTROL DE FELINOS, CANINOS Y VIDA SILVESTRE EN EL MUNICIPIO"/>
        <s v="SUMINISTRO DE AGUA"/>
        <s v="SERVICIO DE MANTENIMIENTO DE ALUMBRADO PÚBLICO"/>
        <s v="INFRAESTRUCTURA TECNOLOGICA ENTREGADA"/>
        <s v="PROGRAMA DE ECONOMÍA SOLIDARIA TLAJOMULCO &quot;CHAMBA PARA TODOS&quot;"/>
        <s v="APOYO A INSTITUCIONES EDUCATIVAS"/>
        <s v="POLITICA CULTURAL DE TLAJOMULCO DE ZUÑIGA"/>
        <s v="PAQUETE AGROECOLÓGICO"/>
        <s v="EQUIPOS DE PROTECCIÓN  Y HERRAMIENTA MANUAL"/>
        <s v="DESPLIEGUE OPERATIVO COMISARIA DE LA POLICIA"/>
        <s v="DESPLIEGUE OPERATIVO PROTECCIÓN CIVIL Y SERVICIOS MEDICOS"/>
        <s v="DESPACHO DE LA JEFATURA DE GABINETE"/>
        <s v="OBRAS DE INFRAESTRUCTURA MUNICIPAL"/>
        <s v="COMUNICACIÓN ESTRATÉGICA DEL GOBIERNO"/>
        <s v="CAPACITACIÓN"/>
        <s v="SISTEMAS INFORMATICOS MODERNIZADOS RECIBIDOS"/>
        <s v="SERVICIO DE UNIDADES MOVILES ARRENDADAS"/>
        <s v="DESPACHO DE LA SECRETARÍA GENERAL"/>
        <s v="BECAS  A ESTUDIANTES"/>
        <s v="PROCESOS ESTADISTICOS DEL MUNICIPIO"/>
        <s v="POLÍTICA DE VIVIENDA"/>
        <s v="RELACIONES GUBERNAMENTALES"/>
        <s v="APOYO A LAS AGENCIAS Y DELEGACIONES DEL MUNICIPIO"/>
        <s v="APOYO A TRADICIONES"/>
        <s v="PROYECTO DE PRESUPUESTO"/>
        <s v="SISTEMA INTEGRAL PARA EL DESARROLLO DE LA FAMILIA"/>
        <s v="ATENCION A MUJERES DEL MUNICIPIO"/>
        <s v="ATENCIÓN PARA PERSONAS CON DISCAPACIDAD INTELECTUAL"/>
        <s v="PROGRAMAS Y ACCIONES CULTURALES, RECREATIVOS Y DEPORTIVAS"/>
        <s v="ACTIVIDADES DEPORTIVAS Y RECREATIVAS EN EL MUNICIPIO"/>
        <s v="CAL AGRÍCOLA"/>
        <s v="INDEMINIZACIÓN AL PRODUCTOR GANADERO"/>
        <s v="APOYO ECONÓMICO A PERSONAS FÍSICAS, ASOCIACIONES E INSTITUCIONES SIN FINES DE LUCRO"/>
        <s v="APOYO A LAS ESTANCIAS INFANTILES"/>
        <s v="MOCHILAS Y ÚTILES ESCOLARES"/>
        <s v="UNIFORMES ESCOLARES"/>
        <s v="TLAJOMULCO CUIDA A QUIEN CUIDA"/>
        <s v="PROGRAMA ABC Y REZAGO EDUCATIVO"/>
        <s v="APOYO A INSTITUCIONES"/>
        <s v="FOEDEN"/>
        <s v="PRESUPUESTO PARTICIPATIVO"/>
        <m u="1"/>
        <s v="CONDONACIÓN Y/O REDUCCIÓN DE SANCIONES" u="1"/>
        <s v="ECONOMIA ALIMENTARIA (NUEVO RED DE BASES)" u="1"/>
        <s v="CLINICA CHULAVISTA" u="1"/>
        <s v="ACTAS DE INSTALACIÓN DE MESAS DE PAZ (ESPACIOS DE PAZ NUEVO)" u="1"/>
        <s v="LINEA DE DISTRIBUCION DE AGUA POTABLE DE LA PLANTA POTABILIZADORA PP5" u="1"/>
      </sharedItems>
    </cacheField>
    <cacheField name="UEG 2024" numFmtId="0">
      <sharedItems/>
    </cacheField>
    <cacheField name="Centro costos" numFmtId="0">
      <sharedItems containsBlank="1" count="54">
        <s v="DIRECCIÓN GENERAL DE ADMINISTRACIÓN"/>
        <s v="DIRECCIÓN GENERAL DE CULTURA DE LA PAZ Y CORRESPONSABILIDAD SOCIAL"/>
        <s v="DIRECCIÓN GENERAL ADJUNTA DE PROTECCIÓN CIVIL Y BOMBEROS"/>
        <s v="DIRECCIÓN ADMINISTRATIVA DE INFRAESTRUCTURA "/>
        <s v="DIRECCIÓN DE ASEO PÚBLICO"/>
        <s v="DIRECCIÓN GENERAL DE SALUD PÚBLICA"/>
        <s v="DIRECCIÓN DE PROYECTOS ESTRATEGICOS"/>
        <s v="DIRECCIÓN GENERAL DE INGRESOS"/>
        <s v="DIRECCIÓN GENERAL DE RELACIONES PÚBLICAS"/>
        <s v="DIRECCIÓN GENERAL JURIDÍCA"/>
        <s v="DIRECCIÓN DE PROCESOS ADMINISTRATIVOS Y PROYECTOS"/>
        <s v="DESPACHO DE LA COMISARÍA DE LA POLICÍA POLICÍA PREVENTIVA MUNICIPAL"/>
        <s v="DESPACHO DE LA COORDINACIÓN GENERAL DE DESARROLLO ECONÓMICO"/>
        <s v="DIRECCIÓN DE RASTRO MUNICIPAL"/>
        <s v="UNIDAD DE ACOPIO Y SALUD ANIMAL MUNICIPAL (UNASAM)"/>
        <s v="DIRECCIÓN GENERAL DE AGUA POTABLE Y SANEAMIENTO"/>
        <s v="DIRECCIÓN DE ALUMBRADO PÚBLICO"/>
        <s v="DESPACHO DE LA COORDINACIÓN GENERAL DE GENERAL DE GOBIERNO INTELIGENTE"/>
        <s v="DESPACHO DE LA COORDINACIÓN GENERAL DE CONSTRUCCIÓN DE COMUNIDAD"/>
        <s v="DIRECCIÓN GENERAL DE CULTURA"/>
        <s v="DIRECCÍON GENERAL DE DESARROLLO RURAL"/>
        <s v="JEFATURA DE GABINETE"/>
        <s v="DIRECCIÓN GENERAL DE OBRAS PÚBLICAS"/>
        <s v="DIRECCIÓN DE COMUNICACIÓN"/>
        <s v="DIRECCIÓN DE LA SECRETARÍA GENERAL"/>
        <s v="DIRECCIÓN GENERAL DE POLÍTICA SOCIAL"/>
        <s v="DIRECCIÓN GENERAL DE CENSOS Y ESTADISTICAS"/>
        <s v="DIRECCIÓN DE VIVIENDA"/>
        <s v="DIRECCIÓN GENERAL DE RELACIONES GUBERNAMENTALES"/>
        <s v="DIRECCIÓN GENERAL DE TURISMO Y PROMOCIÓN"/>
        <s v="DIRECCIÓN GENERAL DE FINANZAS"/>
        <s v="SISTEMA INTEGRAL PARA EL DESARROLLO DE LA FAMILIA (DIF)"/>
        <s v="INSTITUTO MUNICIPAL DE LA MUJER TLAJOMULQUENSE (IMMT)"/>
        <s v="CENTRO DE ESTIMULACIÓN PARA PERSONAS CON DISCAPACIDAD INTELECTUAL (CENDI)"/>
        <s v="INSTITUTO DE ALTERNATIVAS PARA LOS JÓVENES (INDAJO)"/>
        <s v="CONSEJO MUNICIPAL DEL DEPORTE (COMUDE)"/>
        <s v="SECRETARÍA PARTICULAR"/>
        <m u="1"/>
        <s v="DIRECCIÓN GENERAL DE AGUA POTABLE Y SANE" u="1"/>
        <s v="DIRECCIÓN DE PROCESOS ADMINISTRATIVOS Y" u="1"/>
        <s v="DESPACHO DE LA COORDINACIÓN GENERAL DE C" u="1"/>
        <s v="UNIDAD DE ACOPIO Y SALUD ANIMAL MUNICIPA" u="1"/>
        <s v="DIRECCIÓN GENERAL DE CULTURA DE LA PAZ Y CORRESPONSABILIDAD" u="1"/>
        <s v="DESPACHO DE LA COMISARÍA DE LA POLICÍA P" u="1"/>
        <s v="DESPACHO DE LA COORDINACIÓN GENERAL DE G" u="1"/>
        <s v="DIRECCIÓN GENERAL ADJUNTA DE PROTECCIÓN" u="1"/>
        <s v="DIRECCIÓN GENERAL DE RELACIONES GUBERNAM" u="1"/>
        <s v="DIRECCIÓN ADMINISTRATIVA DE INFRAESTRUCT" u="1"/>
        <s v="INSTITUTO DE ALTERNATIVAS PARA LOS JÓVEN" u="1"/>
        <s v="CENTRO DE ESTIMULACIÓN PARA PERSONAS CON" u="1"/>
        <s v="DESPACHO DE LA COORDINACIÓN GENERAL DE D" u="1"/>
        <s v="DIRECCIÓN GENERAL DE CENSOS Y ESTADISTIC" u="1"/>
        <s v="INSTITUTO MUNICIPAL DE LA MUJER TLAJOMUL" u="1"/>
        <s v="SISTEMA INTEGRAL PARA EL DESARROLLO DE L" u="1"/>
      </sharedItems>
    </cacheField>
    <cacheField name="Tipo de Gasto" numFmtId="0">
      <sharedItems count="4">
        <s v="GASTO CORRIENTE"/>
        <s v="GASTO CAPITAL"/>
        <s v="AMORTIZACION DE LA DEUDA Y DISMINUCION DE PASIVOS"/>
        <s v="DEUDA PÚBLICA" u="1"/>
      </sharedItems>
    </cacheField>
    <cacheField name="Capitulo codigo" numFmtId="0">
      <sharedItems containsSemiMixedTypes="0" containsString="0" containsNumber="1" containsInteger="1" minValue="1000" maxValue="9000" count="7">
        <n v="1000"/>
        <n v="2000"/>
        <n v="3000"/>
        <n v="4000"/>
        <n v="5000"/>
        <n v="6000"/>
        <n v="9000"/>
      </sharedItems>
    </cacheField>
    <cacheField name="Capitulo nombre" numFmtId="0">
      <sharedItems count="9">
        <s v="SERVICIOS PERSONALES"/>
        <s v="MATERIALES Y SUMINISTROS"/>
        <s v="SERVICIOS GENERALES"/>
        <s v="TRANSFERENCIAS, ASIGNACIONES, SUBSIDIOS Y OTRAS AYUDAS"/>
        <s v="BIENES MUEBLES, INMUEBLES E INTANGIBLES"/>
        <s v="INVERSION PUBLICA"/>
        <s v="DEUDA PUBLICA"/>
        <s v="TRANSFERENCIAS, SUBSIDIOS, SUBVENCIONES Y CONTINGENCIAS" u="1"/>
        <s v="MATERIALES Y SUMINISTRO" u="1"/>
      </sharedItems>
    </cacheField>
    <cacheField name="Concentrada" numFmtId="0">
      <sharedItems containsBlank="1"/>
    </cacheField>
    <cacheField name="Partida" numFmtId="0">
      <sharedItems containsSemiMixedTypes="0" containsString="0" containsNumber="1" containsInteger="1" minValue="1111" maxValue="9211" count="138">
        <n v="1111"/>
        <n v="1131"/>
        <n v="1221"/>
        <n v="1231"/>
        <n v="1321"/>
        <n v="1322"/>
        <n v="1331"/>
        <n v="1341"/>
        <n v="1411"/>
        <n v="1421"/>
        <n v="1431"/>
        <n v="1432"/>
        <n v="1441"/>
        <n v="1521"/>
        <n v="1591"/>
        <n v="2111"/>
        <n v="2121"/>
        <n v="2131"/>
        <n v="2141"/>
        <n v="2151"/>
        <n v="2161"/>
        <n v="2171"/>
        <n v="2181"/>
        <n v="2211"/>
        <n v="2221"/>
        <n v="2231"/>
        <n v="2351"/>
        <n v="2391"/>
        <n v="2411"/>
        <n v="2421"/>
        <n v="2431"/>
        <n v="2441"/>
        <n v="2451"/>
        <n v="2461"/>
        <n v="2471"/>
        <n v="2481"/>
        <n v="2491"/>
        <n v="2511"/>
        <n v="2521"/>
        <n v="2531"/>
        <n v="2541"/>
        <n v="2551"/>
        <n v="2561"/>
        <n v="2591"/>
        <n v="2611"/>
        <n v="2711"/>
        <n v="2721"/>
        <n v="2821"/>
        <n v="2831"/>
        <n v="2911"/>
        <n v="2921"/>
        <n v="2941"/>
        <n v="2961"/>
        <n v="2971"/>
        <n v="2981"/>
        <n v="2991"/>
        <n v="3111"/>
        <n v="3141"/>
        <n v="3161"/>
        <n v="3181"/>
        <n v="3221"/>
        <n v="3231"/>
        <n v="3251"/>
        <n v="3261"/>
        <n v="3291"/>
        <n v="3311"/>
        <n v="3321"/>
        <n v="3331"/>
        <n v="3341"/>
        <n v="3351"/>
        <n v="3361"/>
        <n v="3371"/>
        <n v="3381"/>
        <n v="3391"/>
        <n v="3411"/>
        <n v="3421"/>
        <n v="3431"/>
        <n v="3441"/>
        <n v="3451"/>
        <n v="3471"/>
        <n v="3481"/>
        <n v="3511"/>
        <n v="3521"/>
        <n v="3531"/>
        <n v="3541"/>
        <n v="3551"/>
        <n v="3561"/>
        <n v="3571"/>
        <n v="3581"/>
        <n v="3611"/>
        <n v="3631"/>
        <n v="3651"/>
        <n v="3661"/>
        <n v="3711"/>
        <n v="3721"/>
        <n v="3751"/>
        <n v="3791"/>
        <n v="3821"/>
        <n v="3911"/>
        <n v="3922"/>
        <n v="3941"/>
        <n v="3942"/>
        <n v="3951"/>
        <n v="3961"/>
        <n v="3962"/>
        <n v="4211"/>
        <n v="4251"/>
        <n v="4311"/>
        <n v="4411"/>
        <n v="4421"/>
        <n v="4431"/>
        <n v="4451"/>
        <n v="4481"/>
        <n v="5111"/>
        <n v="5121"/>
        <n v="5151"/>
        <n v="5191"/>
        <n v="5231"/>
        <n v="5311"/>
        <n v="5321"/>
        <n v="5451"/>
        <n v="5611"/>
        <n v="5621"/>
        <n v="5631"/>
        <n v="5641"/>
        <n v="5651"/>
        <n v="5661"/>
        <n v="5671"/>
        <n v="5691"/>
        <n v="5781"/>
        <n v="5911"/>
        <n v="5971"/>
        <n v="6121"/>
        <n v="6131"/>
        <n v="6151"/>
        <n v="6321"/>
        <n v="9111"/>
        <n v="9211"/>
      </sharedItems>
    </cacheField>
    <cacheField name="Descripción" numFmtId="0">
      <sharedItems count="138">
        <s v="DIETAS"/>
        <s v="SUELDO BASE AL PERSONAL PERMANENTE"/>
        <s v="SUELDOS BASE AL PERSONAL EVENTUAL"/>
        <s v="RETRIBUCIONES POR SERVICIOS DE CARÁCTER SOCIAL"/>
        <s v="PRIMAS VACACIONALES"/>
        <s v="GRATIFICACIÓN DE FIN DE AÑO"/>
        <s v="HORAS EXTRAORDINARIAS"/>
        <s v="COMPENSACIONES"/>
        <s v="CUOTAS AL IMSS POR ENFERMEDADES Y MATERNIDAD (Modalidad 38)"/>
        <s v="CUOTAS PARA LA VIVIENDA (IPEJAL 3%)"/>
        <s v="APORTACIONES AL SISTEMA DE RETIRO SEDAR"/>
        <s v="APORTACIONES AL SISTEMA DE RETIRO DE PENSIONES"/>
        <s v="APORTACIONES PARA SEGUROS"/>
        <s v="INDEMNIZACIONES"/>
        <s v="OTRAS PRESTACIONES SOCIALES Y ECONÓMICAS"/>
        <s v="MATERIALES, ÚTILES Y EQUIPOS MENORES DE OFICINA"/>
        <s v="MATERIALES Y ÚTILES DE IMPRESIÓN Y REPRODUCCIÓN"/>
        <s v="MATERIAL ESTADÍSTICO Y GEOGRÁFICO"/>
        <s v="MATERIALES, ÚTILES Y EQUIPOS MENORES DE TECNOLOGÍAS DE LA INFORMACIÓN Y COMUNICACIONES"/>
        <s v="MATERIAL IMPRESO E INFORMACIÓN DIGITAL"/>
        <s v="MATERIAL DE LIMPIEZA"/>
        <s v="MATERIALES Y ÚTILES DE ENSEÑANZA"/>
        <s v="MATERIALES PARA EL REGISTRO E IDENTIFICACIÓN DE BIENES Y PERSONAS"/>
        <s v="PRODUCTOS ALIMENTICIOS PARA PERSONAS"/>
        <s v="PRODUCTOS ALIMENTICIOS PARA ANIMALES"/>
        <s v="UTENSILIOS PARA EL SERVICIO DE ALIMENTACIÓN"/>
        <s v="PRODUCTOS QUÍMICOS, FARMACÉUTICOS Y DE LABORATORIO ADQUIRIDOS COMO MATERIA PRIMA"/>
        <s v="OTROS PRODUCTOS ADQUIRIDOS COMO MATERIA PRIMA"/>
        <s v="PRODUCTOS MINERALES NO METÁLICOS"/>
        <s v="CEMENTO Y PRODUCTOS DE CONCRETO"/>
        <s v="CAL, YESO Y PRODUCTOS DE YESO"/>
        <s v="MADERA Y PRODUCTOS DE MADERA"/>
        <s v="VIDRIO Y PRODUCTOS DE VIDRIO"/>
        <s v="MATERIAL ELÉCTRICO Y ELECTRÓNICO"/>
        <s v="ARTÍCULOS METÁLICOS PARA LA CONSTRUCCIÓN"/>
        <s v="MATERIALES COMPLEMENTARIOS"/>
        <s v="OTROS MATERIALES Y ARTÍCULOS DE CONSTRUCCIÓN Y REPARACIÓN"/>
        <s v="PRODUCTOS QUÍMICOS BÁSICOS"/>
        <s v="FERTILIZANTES, PESTICIDAS Y OTROS AGROQUÍMICOS"/>
        <s v="MEDICINAS Y PRODUCTOS FARMACÉUTICOS"/>
        <s v="MATERIALES, ACCESORIOS Y SUMINISTROS MÉDICOS"/>
        <s v="MATERIALES, ACCESORIOS Y SUMINISTROS DE LABORATORIO"/>
        <s v="FIBRAS SINTÉTICAS, HULES PLÁSTICOS Y DERIVADOS"/>
        <s v="OTROS PRODUCTOS QUÍMICOS"/>
        <s v="COMBUSTIBLES, LUBRICANTES Y ADITIVOS"/>
        <s v="VESTUARIO Y UNIFORMES"/>
        <s v="PRENDAS DE SEGURIDAD Y PROTECCIÓN PERSONAL"/>
        <s v="MATRIALES Y SUMINISTROS PARA SEGURIDAD"/>
        <s v="PRENDAS DE PROTECCIÓN PARA SEGURIDAD PÚBLICA Y NACIONAL"/>
        <s v="HERRAMIENTAS MENORES"/>
        <s v="REFACCIONES Y ACCESORIOS MENORES DE EDIFICIOS"/>
        <s v="REFACCIONES Y ACCESORIOS MENORES DE EQUIPO DE CÓMPUTO Y TECNOLOGÍAS DE LA INFORMACIÓN"/>
        <s v="REFACCIONES Y ACCESORIOS MENORES DE EQUIPO DE TRANSPORTE"/>
        <s v="REFACCIONES Y ACCESORIOS MENORES DE EQUIPO DE DEFE"/>
        <s v="REFACCIONES Y ACCESORIOS MENORES DE MAQUINARIA Y OTROS EQUIPOS"/>
        <s v="HERRAMIENTAS, REFACCIONES Y ACCESORIOS MENORES"/>
        <s v="ENERGÍA ELÉCTRICA"/>
        <s v="TELEFONÍA TRADICIONAL"/>
        <s v="SERVICIOS DE TELECOMUNICACIONES Y SATÉLITES"/>
        <s v="SERVICIOS POSTALES Y TELEGRÁFICOS"/>
        <s v="ARRENDAMIENTO DE EDIFICIOS"/>
        <s v="ARRENDAMIENTO DE MOBILIARIO Y EQUIPO DE ADMINISTRACIÓN, EDUCACIONAL Y RECREATIVO"/>
        <s v="ARRENDAMIENTO DE EQUIPO DE TRANSPORTE"/>
        <s v="ARRENDAMIENTO DE MAQUINARIA, OTROS EQUIPOS Y HERRAMIENTAS"/>
        <s v="OTROS ARRENDAMIENTOS"/>
        <s v="SERVICIOS LEGALES, DE CONTABILIDAD, AUDITORÍA Y RELACIONADOS"/>
        <s v="SERVICIOS DE DISEÑO, ARQUITECTURA, INGENIERÍA Y ACTIVIDADES RELACIONADAS"/>
        <s v="SERVICIOS DE CONSULTORÍA ADMINISTRATIVA, PROCESOS, TÉCNICA Y EN TECNOLOGÍAS DE LA INFORMACIÓN"/>
        <s v="SERVICIOS DE CAPACITACIÓN"/>
        <s v="SERVICIOS DE INVESTIGACION CIENTIFICA Y DESARROLLO"/>
        <s v="SERVICIOS DE APOYO ADMINISTRATIVO, FOTOCOPIADO E IMPRESIÓN"/>
        <s v="SERVICIOS DE PROTECCIÓN Y SEGURIDAD"/>
        <s v="SERVICIOS DE VIGILANCIA"/>
        <s v="SERVICIOS PROFESIONALES, CIENTÍFICOS Y TÉCNICOS INTEGRALES"/>
        <s v="SERVICIOS FINANCIEROS Y BANCARIOS"/>
        <s v="SERVICIOS DE COBRANZA, INVESTIGACIÓN CREDITICIA Y SIMILAR"/>
        <s v="SERVICIOS DE RECAUDACIÓN, TRASLADO Y CUSTODIA DE VALORES"/>
        <s v="SEGUROS DE RESPONSABILIDAD PATRIMONIAL Y FIANZAS"/>
        <s v="SEGURO DE BIENES PATRIMONIALES"/>
        <s v="FLETES Y MANIOBRAS"/>
        <s v="COMISIONES POR VENTAS"/>
        <s v="CONSERVACIÓN Y MANTENIMIENTO MENOR DE INMUEBLES"/>
        <s v="INSTALACIÓN, REPARACIÓN Y MANTENIMIENTO DE MOBILIARIO Y EQUIPO DE ADMINISTRACIÓN, EDUCACIONAL Y RECREATIVO"/>
        <s v="INSTALACIÓN, REPARACIÓN Y MANTENIMIENTO DE EQUIPO DE CÓMPUTO Y TECNOLOGÍA DE LA INFORMACIÓN"/>
        <s v="INSTALACIÓN, REPARACIÓN Y MANTENIMIENTO DE EQUIPO E INSTRUMENTAL MÉDICO Y DE LABORATORIO"/>
        <s v="REPARACIÓN Y MANTENIMIENTO DE EQUIPO DE TRANSPORTE"/>
        <s v="REPARACIÓN Y MANTENIMIENTO DE EQUIPO DE DEFENSA Y SEGURIDAD"/>
        <s v="INSTALACIÓN, REPARACIÓN Y MANTENIMIENTO DE MAQUINARIA, OTROS EQUIPOS Y HERRAMIENTA"/>
        <s v="SERVICIOS DE LIMPIEZA Y MANEJO DE DESECHOS"/>
        <s v="DIFUSIÓN POR RADIO, TELEVISIÓN Y OTROS MEDIOS DE MENSAJES SOBRE PROGRAMAS Y ACTIVIDADES GUBERNAMENTALES"/>
        <s v="SERVICIOS DE CREATIVIDAD, PREPRODUCCIÓN Y PRODUCCIÓN DE PUBLICIDAD, EXCEPTO INTERNET"/>
        <s v="SERVICIOS DE LA INDUSTRIA FÍLMICA, DEL SONIDO Y DEL VIDEO"/>
        <s v="SERVICIO DE CREACIÓN Y DIFUSIÓN DE CONTENIDO EXCLUSIVAMENTE A  TRAVÉS DE INTERNET"/>
        <s v="PASAJES AÉREOS"/>
        <s v="PASAJES TERRESTRES"/>
        <s v="VIÁTICOS EN EL PAÍS"/>
        <s v="OTROS SERVICIOS DE TRASLADO Y HOSPEDAJE"/>
        <s v="GASTOS DE ORDEN  SOCIAL Y CULTURAL"/>
        <s v="SERVICIOS FUNERARIOS Y DE CEMENTERIOS"/>
        <s v="IMPUESTOS Y DERECHOS"/>
        <s v="SENTENCIAS Y RESOLUCIONES POR AUTORIDAD COMPETENTE"/>
        <s v="DIVERSAS DEVOLUCIONES"/>
        <s v="PENAS, MULTAS, ACCESORIOS Y ACTUALIZACIONES"/>
        <s v="OTROS GASTOS POR RESPONSABILIDADES"/>
        <s v="DIVERSOS GASTOS POR INCIDENTE VIAL"/>
        <s v="TRANSFERENCIAS OTORGADAS A ENTIDADES PARAESTATALES NO EMPRESARIALES Y NO FINANCIERAS"/>
        <s v="TRANSFERENCIAS A FIDEICOMISOS DE ENTIDADES FEDERATIVAS Y MUNICIPIOS"/>
        <s v="SUBSIDIOS A LA PRODUCCIÓN"/>
        <s v="AYUDAS SOCIALES A PERSONAS"/>
        <s v="BECAS Y OTRAS AYUDAS PARA PROGRAMAS DE CAPACITACIÓN"/>
        <s v="AYUDAS SOCIALES A INSTITUCIONES DE ENSEÑANZA"/>
        <s v="AYUDAS SOCIALES A INSTITUCIONES SIN FINES DE LUCRO"/>
        <s v="AYUDAS POR DESASTRES NATURALES Y OTROS SINIESTROS"/>
        <s v="MUEBLES DE OFICINA Y ESTANTERÍA"/>
        <s v="MUEBLES, EXCEPTO DE OFICINA Y ESTANTERÍA"/>
        <s v="EQUIPO DE CÓMPUTO DE TECNOLOGÍAS DE LA INFORMACIÓN"/>
        <s v="OTROS MOBILIARIOS Y EQUIPOS DE ADMINISTRACIÓN"/>
        <s v="CÁMARAS FOTOGRÁFICAS Y DE VIDEO"/>
        <s v="EQUIPO MÉDICO Y DE LABORATORIO"/>
        <s v="INSTRUMENTAL MÉDICO Y DE LABORATORIO"/>
        <s v="EMBARCACIONES"/>
        <s v="MAQUINARIA Y EQUIPO AGROPECUARIO"/>
        <s v="MAQUINARIA Y EQUIPO INDUSTRIAL"/>
        <s v="MAQUINARIA Y EQUIPO DE CONSTRUCCIÓN"/>
        <s v="SISTEMAS DE AIRE ACONDICIONADO, CALEFACCIÓN Y DE REFRIGERACIÓN INDUSTRIAL Y COMERCIAL"/>
        <s v="EQUIPO DE COMUNICACIÓN Y TELECOMUNICACIÓN"/>
        <s v="EQUIPO DE GENERACIÓN ELÉCTRICA, APARATOS Y ACCESORIOS ELÉCTRICOS"/>
        <s v="HERRAMIENTAS Y MÁQUINAS-HERRAMIENTA"/>
        <s v="OTROS EQUIPOS"/>
        <s v="ÁRBOLES Y PLANTAS"/>
        <s v="SOFTWARE"/>
        <s v="LICENCIAS INFORMÁTICAS E INTELECTUALES"/>
        <s v="EDIFICACIÓN NO  HABITACIONAL"/>
        <s v="CONSTRUCCIÓN DE OBRAS PARA EL ABASTECIMIENTO DE AGUA, PETRÓLEO, GAS, ELECTRICIDAD Y TELECOMUNICACIONES"/>
        <s v="CONSTRUCCIÓN DE VÍAS DE COMUNICACIÓN"/>
        <s v="EJECUCIÓN DE PROYECTOS PRODUCTIVOS NO INCLUIDOS EN CONCEPTOS ANTERIORES DE ESTE CAPÍTULO"/>
        <s v="AMORTIZACIÓN DE LA DEUDA INTERNA CON INSTITUCIONES DE CRÉDITO"/>
        <s v="INTERESES DE LA DEUDA INTERNA CON INSTITUCIONES  DE CRÉDITO"/>
      </sharedItems>
    </cacheField>
    <cacheField name="Destino 2024" numFmtId="49">
      <sharedItems/>
    </cacheField>
    <cacheField name="Concepto Destino" numFmtId="0">
      <sharedItems/>
    </cacheField>
    <cacheField name="Importe Ajustado" numFmtId="4">
      <sharedItems containsSemiMixedTypes="0" containsString="0" containsNumber="1" minValue="0" maxValue="717821089.28999996"/>
    </cacheField>
    <cacheField name="Presupuestado" numFmtId="4">
      <sharedItems containsSemiMixedTypes="0" containsString="0" containsNumber="1" minValue="0" maxValue="599999994.70000005"/>
    </cacheField>
    <cacheField name="Pre-Comprometido" numFmtId="4">
      <sharedItems containsSemiMixedTypes="0" containsString="0" containsNumber="1" minValue="0" maxValue="499217775.70999998"/>
    </cacheField>
    <cacheField name="Comprometido" numFmtId="4">
      <sharedItems containsString="0" containsBlank="1" containsNumber="1" minValue="0" maxValue="499217775.70999998"/>
    </cacheField>
    <cacheField name="Devengado" numFmtId="4">
      <sharedItems containsString="0" containsBlank="1" containsNumber="1" minValue="0" maxValue="499217775.70999998"/>
    </cacheField>
    <cacheField name="Ejercido" numFmtId="4">
      <sharedItems containsString="0" containsBlank="1" containsNumber="1" minValue="0" maxValue="499217775.70999998"/>
    </cacheField>
    <cacheField name="Pagado" numFmtId="4">
      <sharedItems containsString="0" containsBlank="1" containsNumber="1" minValue="0" maxValue="499208230.70999998"/>
    </cacheField>
    <cacheField name="Saldo" numFmtId="4">
      <sharedItems containsString="0" containsBlank="1" containsNumber="1" minValue="-70915031.849999994" maxValue="218603313.57999998"/>
    </cacheField>
    <cacheField name="Tesorería Ideal 2024" numFmtId="4">
      <sharedItems containsSemiMixedTypes="0" containsString="0" containsNumber="1" minValue="0" maxValue="1416935802"/>
    </cacheField>
    <cacheField name="Ideal Plantilla 2024" numFmtId="0">
      <sharedItems containsString="0" containsBlank="1" containsNumber="1" minValue="0" maxValue="717821089.28999996"/>
    </cacheField>
    <cacheField name="Propuesta Dependencia 2024" numFmtId="0">
      <sharedItems containsSemiMixedTypes="0" containsString="0" containsNumber="1" minValue="0" maxValue="746533932.86160004"/>
    </cacheField>
    <cacheField name="VALIDADO PRESIDENTE" numFmtId="4">
      <sharedItems containsMixedTypes="1" containsNumber="1" minValue="0" maxValue="746533932.86160004"/>
    </cacheField>
    <cacheField name="Inicial 2024 2,867,043,719.00" numFmtId="4">
      <sharedItems containsSemiMixedTypes="0" containsString="0" containsNumber="1" minValue="350" maxValue="677552014.4500000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IZABETH RODRIGUEZ RUBIO - PC-1074" refreshedDate="45245.396103240739" createdVersion="4" refreshedVersion="8" minRefreshableVersion="3" recordCount="556" xr:uid="{64F14088-D763-4FF8-A4AA-C3C1AEE3068A}">
  <cacheSource type="worksheet">
    <worksheetSource ref="A1:AS556" sheet="Cubo 23-10-2023" r:id="rId2"/>
  </cacheSource>
  <cacheFields count="45">
    <cacheField name="CLAVE PRESUPUESTAL 23" numFmtId="0">
      <sharedItems/>
    </cacheField>
    <cacheField name="Codigo Origen 2024" numFmtId="0">
      <sharedItems containsBlank="1"/>
    </cacheField>
    <cacheField name="Codigo Origen" numFmtId="0">
      <sharedItems/>
    </cacheField>
    <cacheField name="Recurso" numFmtId="0">
      <sharedItems containsBlank="1"/>
    </cacheField>
    <cacheField name="Origen (FF) 2024" numFmtId="0">
      <sharedItems containsBlank="1"/>
    </cacheField>
    <cacheField name="Origen (FF)" numFmtId="0">
      <sharedItems containsBlank="1" count="31">
        <s v="RECURSOS FISCALES 2023"/>
        <s v="PARTICIPACIONES FEDERALES 2023"/>
        <s v="BARRIOS DE PAZ 2023 (APORTACIÓN ESTATAL)"/>
        <s v="PARTICIPACIONES ESTATALES 2023"/>
        <s v="SUBSIDIO POLICÍA METROPOLITANA 2023 (APORTACIÓN ESTATAL)"/>
        <s v="RECURSOS FISCALES (RESERVAS TERRITORIALES) 2023"/>
        <s v="ACADEMIAS DEPORTIVAS, ESPACIOS DE PAZ 2023 (APORTACIÓN ESTATAL)"/>
        <s v="PROGRAMA ESTRATEGIA ALE 2023 (APORTACIÓN ESTATAL)"/>
        <s v="FONDO DE APORTACIÓN AL FORTALECIMIENTO MUNICIPAL 2023 (FORTAMUN)"/>
        <s v="PROGRAMA ESTRATEGIA ALE 2023 (APORTACIÓN MUNICIPAL)"/>
        <s v="FONDO DE APORTACIÓN A LA INFRAESTRUCTURA SOCIAL MUNICIPAL 2022 (FISM)"/>
        <s v="SUBSIDIO POLICÍA METROPOLITANA 2022 (APORTACIÓN ESTATAL)"/>
        <s v="JALISCO CRECE 2022 (APORTACIÓN ESTATAL)"/>
        <s v="EMPEDRADOS 2022 (APORTACIÓN ESTATAL)"/>
        <s v="PRODDER 2022 (APORTACIÓN FEDERAL)"/>
        <s v="PROGRAMA ESTRATEGIA ALE 2022 (APORTACIÓN ESTATAL)"/>
        <s v="ESTRATEGIA DE SEGURIDAD URBANO-COMUNITARIA &quot;PUNTOS PURPURA&quot; 2022 (APORTACIÓN ESTATAL)"/>
        <s v="FONDO DE APORTACIÓN AL FORTALECIMIENTO MUNICIPAL 2022 (FORTAMUN)"/>
        <s v="ESTRATEGIA ALE 2021 (APORTACIÓN ESTATAL)"/>
        <s v="FONDO DE APORTACIÓN A LA INFRAESTRUCTURA SOCIAL MUNICIPAL 2023 (FAISM)"/>
        <s v="TECNIFICACIÓN CON DRONES PARA EL CAMPO EN TLAJOMULCO 2023 (APORTACIÓN MUNICIPAL)"/>
        <s v="TECNIFICACIÓN CON DRONES PARA EL CAMPO EN TLAJOMULCO 2023 (APORTACIÓN ESTATAL)"/>
        <m/>
        <s v="PRODDER 2023 (APORTACIÓN FEDERAL)"/>
        <s v="CONSTRUCCIÓN DE PLANTA DE SEPARACIÓN, CLASIFICACIÓN Y RECICLAJE DE RESIDUOS SÓLIDOS URBANOS DE TLAJOMULCO DE ZUÑIGA, JALISCO 2023 (APORTACIÓN ESTATAL)"/>
        <s v="FONDO MUNICIPAL EXCLUSIVO PARA LA RECAUDACIÓN DE RECURSOS DESTINADOS PARA LA CREACIÓN O MEJORAMIENTO DE INFRAESTRUCTURA Y EQUIPAMIENTOS URBANOS EN ESPACIOS PÚBLICOS"/>
        <s v="PRODDER 2023 (APORTACIÓN MUNICIPAL)"/>
        <s v="ESTRATEGIA DE SEGURIDAD &quot;PUNTOS PURPURA&quot; 2023 (APORTACIÓN MUNICIPAL)"/>
        <s v="FONDO PARA INVERSIONES METROPOLITANAS 2023 (APORTACIÓN MUNICIPAL)"/>
        <s v="FONDO PARA INVERSIONES METROPOLITANAS 2023 (APORTACIÓN ESTATAL)"/>
        <s v="ESTRATEGIA DE SEGURIDAD &quot;PUNTOS PURPURA&quot; 2023 (APORTACIÓN ESTATAL)"/>
      </sharedItems>
    </cacheField>
    <cacheField name="Codigo Subfuncion" numFmtId="0">
      <sharedItems/>
    </cacheField>
    <cacheField name="Nombre Subfuncion" numFmtId="0">
      <sharedItems/>
    </cacheField>
    <cacheField name="Codigo Clasifi. Prog" numFmtId="0">
      <sharedItems/>
    </cacheField>
    <cacheField name="Detalle Clasifi Prog" numFmtId="0">
      <sharedItems/>
    </cacheField>
    <cacheField name="Dependencia 2024" numFmtId="0">
      <sharedItems/>
    </cacheField>
    <cacheField name="Cod. Dependencia" numFmtId="0">
      <sharedItems/>
    </cacheField>
    <cacheField name="Dependencia" numFmtId="0">
      <sharedItems containsBlank="1" count="18">
        <s v="OFICIALÍA MAYOR"/>
        <s v="SECRETARÍA GENERAL DEL AYUNTAMIENTO"/>
        <s v="TESORERÍA MUNICIPAL"/>
        <s v="COORDINACIÓN GENERAL DE CONSTRUCCIÓN DE COMUNIDAD"/>
        <s v="COMISARÍA DE LA POLICÍA PREVENTIVA MUNICIPAL"/>
        <s v="UNIDAD DE ACOPIO Y SALUD ANIMAL MUNICIPAL (UNASAM)"/>
        <s v="COORDINACIÓN GENERAL DE GOBIERNO INTELIGENTE E INNOVACIÓN GUBERNAMENTAL"/>
        <s v="GABINETE INTEGRAL DE INFRAESTRUCTURA Y SERVICIOS PÚBLICOS"/>
        <s v="COORDINACIÓN GENERAL DE GESTIÓN INTEGRAL DE LA CIUDAD"/>
        <s v="PRESIDENCIA"/>
        <s v="SINDICATURA MUNICIPAL"/>
        <s v="COORDINACIÓN GENERAL DE DESARROLLO ECONÓMICO"/>
        <s v="SISTEMA INTEGRAL PARA EL DESARROLLO DE LA FAMILIA (DIF)"/>
        <s v="INSTITUTO MUNICIPAL DE LA MUJER TLAJOMULQUENSE (IMMT)"/>
        <s v="CENTRO DE ESTIMULACIÓN PARA PERSONAS CON DISCAPACIDAD INTELECTUAL (CENDI)"/>
        <s v="INSTITUTO DE ALTERNATIVAS PARA LOS JÓVENES (INDAJO)"/>
        <s v="CONSEJO MUNICIPAL DEL DEPORTE (COMUDE)"/>
        <m u="1"/>
      </sharedItems>
    </cacheField>
    <cacheField name="Codigo Programa" numFmtId="0">
      <sharedItems containsSemiMixedTypes="0" containsString="0" containsNumber="1" containsInteger="1" minValue="1" maxValue="8"/>
    </cacheField>
    <cacheField name="Nombre programa" numFmtId="0">
      <sharedItems/>
    </cacheField>
    <cacheField name="Proyecto 2024" numFmtId="0">
      <sharedItems/>
    </cacheField>
    <cacheField name="Codigo Proyecto" numFmtId="0">
      <sharedItems containsSemiMixedTypes="0" containsString="0" containsNumber="1" containsInteger="1" minValue="1" maxValue="59"/>
    </cacheField>
    <cacheField name="Proyecto" numFmtId="0">
      <sharedItems containsBlank="1" count="60">
        <s v="SERVICIOS PERSONALES"/>
        <s v="BIENES ADQUIRIDOS"/>
        <s v="CONDONACIÓN Y/O REDUCCIÓN DE SANCIONES"/>
        <s v="ECONOMIA ALIMENTARIA (NUEVO RED DE BASES)"/>
        <s v="PROGRAMA DE ECONOMÍA SOLIDARIA TLAJOMULCO &quot;CHAMBA PARA TODOS&quot;"/>
        <s v="DESPACHO DE LA TESORERÍA MUNICIPAL"/>
        <s v="POLITICA CULTURAL DE TLAJOMULCO DE ZUÑIGA"/>
        <s v="EQUIPAMIENTO"/>
        <s v="CONTROL DE FELINOS, CANINOS Y VIDA SILVESTRE EN EL MUNICIPIO"/>
        <s v="ADMINISTRACIÓN CENTRAL DE PROTECCIÓN CIVIL Y BOMBEROS"/>
        <s v="INFRAESTRUCTURA TECNOLOGICA ENTREGADA"/>
        <s v="SISTEMAS INFORMATICOS MODERNIZADOS RECIBIDOS"/>
        <s v="SERVICIO DE MANTENIMIENTO EN LOS ESPACIOS PÚBLICOS"/>
        <s v="SERVICIO DE MANTENIMIENTO DE ALUMBRADO PÚBLICO"/>
        <s v="RECOLECCION DE RESIDUOS SOLIDOS  URBANOS"/>
        <s v="SERVICIOS MÉDICOS DE CALIDAD"/>
        <s v="CLINICA CHULAVISTA"/>
        <s v="ACTAS DE INSTALACIÓN DE MESAS DE PAZ (ESPACIOS DE PAZ NUEVO)"/>
        <s v="POLITICA DE INTEGRAL DE LA CIUDAD"/>
        <s v="RECURSOS RECAUDADOS DE MANERA EFICIENTE PROGRAMADOS"/>
        <s v="ATENCIÓN A EVENTOS DEL GOBIERNO MUNICIPAL  Y AGENDA GUBERNAMENTAL"/>
        <s v="PROCESOS ESTADISTICOS DEL MUNICIPIO"/>
        <s v="DEFENSORÍA LEGAL"/>
        <s v="ADMINISTRACIÓN CENTRAL DE LA COORDINACIÓN GENERAL DE DESARROLLO ECONÓMICO"/>
        <s v="SACRIFICIO DE BOVINOS Y PORCINOS EN EL RASTRO MUNICIPAL"/>
        <s v="SUMINISTRO DE AGUA"/>
        <s v="APOYO A INSTITUCIONES EDUCATIVAS"/>
        <s v="PAQUETE AGROECOLÓGICO"/>
        <s v="EQUIPOS DE PROTECCIÓN  Y HERRAMIENTA MANUAL"/>
        <s v="DESPLIEGUE OPERATIVO COMISARIA DE LA POLICIA"/>
        <s v="DESPLIEGUE OPERATIVO PROTECCIÓN CIVIL Y SERVICIOS MEDICOS"/>
        <s v="DESPACHO DE LA JEFATURA DE GABINETE"/>
        <s v="OBRAS DE INFRAESTRUCTURA MUNICIPAL"/>
        <s v="COMUNICACIÓN ESTRATÉGICA DEL GOBIERNO"/>
        <s v="CAPACITACIÓN"/>
        <s v="SERVICIO DE UNIDADES MOVILES ARRENDADAS"/>
        <s v="BECAS  A ESTUDIANTES"/>
        <s v="POLÍTICA DE VIVIENDA"/>
        <s v="RELACIONES GUBERNAMENTALES"/>
        <s v="APOYO A LAS AGENCIAS Y DELEGACIONES DEL MUNICIPIO"/>
        <s v="APOYO A TRADICIONES"/>
        <s v="PROYECTO DE PRESUPUESTO"/>
        <s v="SISTEMA INTEGRAL PARA EL DESARROLLO DE LA FAMILIA"/>
        <s v="ATENCION A MUJERES DEL MUNICIPIO"/>
        <s v="ATENCIÓN PARA PERSONAS CON DISCAPACIDAD INTELECTUAL"/>
        <s v="PROGRAMAS Y ACCIONES CULTURALES, RECREATIVOS Y DEPORTIVAS"/>
        <s v="ACTIVIDADES DEPORTIVAS Y RECREATIVAS EN EL MUNICIPIO"/>
        <s v="CAL AGRÍCOLA"/>
        <s v="INDEMINIZACIÓN AL PRODUCTOR GANADERO"/>
        <s v="APOYO ECONÓMICO A PERSONAS FÍSICAS, ASOCIACIONES E INSTITUCIONES SIN FINES DE LUCRO"/>
        <s v="APOYO A LAS ESTANCIAS INFANTILES"/>
        <s v="MOCHILAS Y ÚTILES ESCOLARES"/>
        <s v="UNIFORMES ESCOLARES"/>
        <s v="TLAJOMULCO CUIDA A QUIEN CUIDA"/>
        <s v="PROGRAMA ABC Y REZAGO EDUCATIVO"/>
        <s v="APOYO A INSTITUCIONES"/>
        <s v="FOEDEN"/>
        <s v="PRESUPUESTO PARTICIPATIVO"/>
        <s v="LINEA DE DISTRIBUCION DE AGUA POTABLE DE LA PLANTA POTABILIZADORA PP5"/>
        <m u="1"/>
      </sharedItems>
    </cacheField>
    <cacheField name="UEG 2024" numFmtId="0">
      <sharedItems/>
    </cacheField>
    <cacheField name="Cod. Unidad Ejectura" numFmtId="0">
      <sharedItems/>
    </cacheField>
    <cacheField name="Centro costos" numFmtId="0">
      <sharedItems containsBlank="1" count="38">
        <s v="DIRECCIÓN GENERAL DE ADMINISTRACIÓN"/>
        <s v="DIRECCIÓN DE LA SECRETARÍA GENERAL"/>
        <s v="DIRECCIÓN GENERAL DE CULTURA DE LA PAZ Y CORRESPONSABILIDAD"/>
        <s v="DIRECCIÓN DE PROCESOS ADMINISTRATIVOS Y"/>
        <s v="DIRECCIÓN GENERAL DE CULTURA"/>
        <s v="DESPACHO DE LA COMISARÍA DE LA POLICÍA P"/>
        <s v="UNIDAD DE ACOPIO Y SALUD ANIMAL MUNICIPA"/>
        <s v="DIRECCIÓN GENERAL ADJUNTA DE PROTECCIÓN"/>
        <s v="DESPACHO DE LA COORDINACIÓN GENERAL DE G"/>
        <s v="DIRECCIÓN ADMINISTRATIVA DE INFRAESTRUCT"/>
        <s v="DIRECCIÓN DE ALUMBRADO PÚBLICO"/>
        <s v="DIRECCIÓN DE ASEO PÚBLICO"/>
        <s v="DIRECCIÓN GENERAL DE SALUD PÚBLICA"/>
        <s v="DIRECCIÓN DE PROYECTOS ESTRATEGICOS"/>
        <s v="DIRECCIÓN GENERAL DE INGRESOS"/>
        <s v="DIRECCIÓN GENERAL DE RELACIONES PÚBLICAS"/>
        <s v="DIRECCIÓN GENERAL DE CENSOS Y ESTADISTIC"/>
        <s v="DIRECCIÓN GENERAL JURIDÍCA"/>
        <s v="DESPACHO DE LA COORDINACIÓN GENERAL DE D"/>
        <s v="DIRECCIÓN DE RASTRO MUNICIPAL"/>
        <s v="DIRECCIÓN GENERAL DE AGUA POTABLE Y SANE"/>
        <s v="DESPACHO DE LA COORDINACIÓN GENERAL DE C"/>
        <s v="DIRECCÍON GENERAL DE DESARROLLO RURAL"/>
        <s v="JEFATURA DE GABINETE"/>
        <s v="DIRECCIÓN GENERAL DE OBRAS PÚBLICAS"/>
        <s v="DIRECCIÓN DE COMUNICACIÓN"/>
        <s v="DIRECCIÓN GENERAL DE POLÍTICA SOCIAL"/>
        <s v="DIRECCIÓN DE VIVIENDA"/>
        <s v="DIRECCIÓN GENERAL DE RELACIONES GUBERNAM"/>
        <s v="DIRECCIÓN GENERAL DE TURISMO Y PROMOCIÓN"/>
        <s v="DIRECCIÓN GENERAL DE FINANZAS"/>
        <s v="SISTEMA INTEGRAL PARA EL DESARROLLO DE L"/>
        <s v="INSTITUTO MUNICIPAL DE LA MUJER TLAJOMUL"/>
        <s v="CENTRO DE ESTIMULACIÓN PARA PERSONAS CON"/>
        <s v="INSTITUTO DE ALTERNATIVAS PARA LOS JÓVEN"/>
        <s v="CONSEJO MUNICIPAL DEL DEPORTE (COMUDE)"/>
        <s v="SECRETARÍA PARTICULAR"/>
        <m u="1"/>
      </sharedItems>
    </cacheField>
    <cacheField name="Capitulo codigo" numFmtId="0">
      <sharedItems containsSemiMixedTypes="0" containsString="0" containsNumber="1" containsInteger="1" minValue="1000" maxValue="9000"/>
    </cacheField>
    <cacheField name="Capitulo nombre" numFmtId="0">
      <sharedItems/>
    </cacheField>
    <cacheField name="Concentrada" numFmtId="0">
      <sharedItems containsBlank="1"/>
    </cacheField>
    <cacheField name="Partida" numFmtId="0">
      <sharedItems containsSemiMixedTypes="0" containsString="0" containsNumber="1" containsInteger="1" minValue="1111" maxValue="9211"/>
    </cacheField>
    <cacheField name="Descripción" numFmtId="0">
      <sharedItems/>
    </cacheField>
    <cacheField name="Codigo Destino" numFmtId="0">
      <sharedItems containsBlank="1" containsMixedTypes="1" containsNumber="1" containsInteger="1" minValue="0" maxValue="68"/>
    </cacheField>
    <cacheField name="Destino 2024" numFmtId="49">
      <sharedItems/>
    </cacheField>
    <cacheField name="Concepto Destino" numFmtId="0">
      <sharedItems/>
    </cacheField>
    <cacheField name="Importe Ajustado" numFmtId="4">
      <sharedItems containsSemiMixedTypes="0" containsString="0" containsNumber="1" minValue="0" maxValue="717821089.28999996"/>
    </cacheField>
    <cacheField name="Presupuestado" numFmtId="4">
      <sharedItems containsSemiMixedTypes="0" containsString="0" containsNumber="1" minValue="0" maxValue="599999994.70000005"/>
    </cacheField>
    <cacheField name="Pre-Comprometido" numFmtId="4">
      <sharedItems containsSemiMixedTypes="0" containsString="0" containsNumber="1" minValue="0" maxValue="499217775.70999998"/>
    </cacheField>
    <cacheField name="Comprometido" numFmtId="4">
      <sharedItems containsString="0" containsBlank="1" containsNumber="1" minValue="0" maxValue="499217775.70999998"/>
    </cacheField>
    <cacheField name="Devengado" numFmtId="4">
      <sharedItems containsString="0" containsBlank="1" containsNumber="1" minValue="0" maxValue="499217775.70999998"/>
    </cacheField>
    <cacheField name="Ejercido" numFmtId="4">
      <sharedItems containsString="0" containsBlank="1" containsNumber="1" minValue="0" maxValue="499217775.70999998"/>
    </cacheField>
    <cacheField name="Pagado" numFmtId="4">
      <sharedItems containsString="0" containsBlank="1" containsNumber="1" minValue="0" maxValue="499208230.70999998"/>
    </cacheField>
    <cacheField name="Saldo" numFmtId="4">
      <sharedItems containsString="0" containsBlank="1" containsNumber="1" minValue="-70915031.849999994" maxValue="218603313.57999998"/>
    </cacheField>
    <cacheField name="Tesorería Ideal 2024" numFmtId="4">
      <sharedItems containsSemiMixedTypes="0" containsString="0" containsNumber="1" minValue="0" maxValue="1416935802"/>
    </cacheField>
    <cacheField name="Ideal Plantilla 2024" numFmtId="0">
      <sharedItems containsString="0" containsBlank="1" containsNumber="1" minValue="0" maxValue="717821089.28999996"/>
    </cacheField>
    <cacheField name="Propuesta Dependencia 2024" numFmtId="0">
      <sharedItems containsSemiMixedTypes="0" containsString="0" containsNumber="1" minValue="0" maxValue="746533932.86160004"/>
    </cacheField>
    <cacheField name="Validado con el presidente" numFmtId="0">
      <sharedItems containsSemiMixedTypes="0" containsString="0" containsNumber="1" minValue="0" maxValue="746533932.86160004"/>
    </cacheField>
    <cacheField name="Inicial 2024 2,867,043,719.00" numFmtId="4">
      <sharedItems containsSemiMixedTypes="0" containsString="0" containsNumber="1" minValue="0" maxValue="614091135"/>
    </cacheField>
    <cacheField name="dif" numFmtId="4">
      <sharedItems containsSemiMixedTypes="0" containsString="0" containsNumber="1" minValue="-103729954.28999996" maxValue="103729954.29000001"/>
    </cacheField>
    <cacheField name="Diferencia ideal / dependencia" numFmtId="4">
      <sharedItems containsSemiMixedTypes="0" containsString="0" containsNumber="1" minValue="-670401869.13839996" maxValue="137804647.94"/>
    </cacheField>
    <cacheField name="Justificación" numFmtId="0">
      <sharedItems containsBlank="1" containsMixedTypes="1" containsNumber="1" minValue="3310242.8277777778" maxValue="3310242.8277777778"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58">
  <r>
    <s v="1.1-00-2301_231001_23144110"/>
    <s v="01_241001_24001441100"/>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11"/>
    <s v="AYUDAS SOCIALES A PERSONAS"/>
    <n v="0"/>
    <s v="00"/>
    <s v="SIN DESCRIPCIÓN PARA DESTINOS 00"/>
    <n v="2163246"/>
    <n v="2163246"/>
    <n v="2163246"/>
    <s v="."/>
  </r>
  <r>
    <s v="1.1-00-2301_231001_231441136"/>
    <s v="01_241001_240014411XX"/>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11"/>
    <s v="AYUDAS SOCIALES A PERSONAS"/>
    <n v="36"/>
    <s v="XX"/>
    <s v="LAS CORONELAS"/>
    <n v="324000"/>
    <n v="324000"/>
    <n v="324000"/>
    <s v="Apoyo para las presentaciones del Ballet Folklorico Las Coronelas de San Sebastian El Grande."/>
  </r>
  <r>
    <s v="1.1-00-2301_231001_2314411XX"/>
    <s v="01_241001_240014411XX"/>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11"/>
    <s v="AYUDAS SOCIALES A PERSONAS"/>
    <s v="XX"/>
    <s v="XX"/>
    <s v="CABILDO INFANTIL"/>
    <n v="0"/>
    <n v="0"/>
    <n v="170000"/>
    <s v="Compra de laptops para los integrantes del cabildo"/>
  </r>
  <r>
    <s v="1.1-00-2301_231001_2314411XX"/>
    <s v="01_241001_240014411XX"/>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11"/>
    <s v="AYUDAS SOCIALES A PERSONAS"/>
    <s v="XX"/>
    <s v="XX"/>
    <s v="CABILDO JUVENIL"/>
    <n v="0"/>
    <n v="0"/>
    <n v="170000"/>
    <s v="Compra de laptops para los integrantes del cabildo"/>
  </r>
  <r>
    <s v="1.1-00-2301_231001_23144510"/>
    <s v="01_241001_24001445100"/>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51"/>
    <s v="AYUDAS SOCIALES A INSTITUCIONES SIN FINES DE LUCRO"/>
    <n v="0"/>
    <s v="00"/>
    <s v="SIN DESCRIPCIÓN PARA DESTINOS 00"/>
    <n v="640000"/>
    <n v="640000"/>
    <n v="640000"/>
    <s v="Apoyo a las solicitudes de las  asociaciones  del Municipio de Tlajomulco"/>
  </r>
  <r>
    <s v="1.1-00-2301_231001_23144511"/>
    <s v="01_241001_240014451XX"/>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51"/>
    <s v="AYUDAS SOCIALES A INSTITUCIONES SIN FINES DE LUCRO"/>
    <n v="1"/>
    <s v="XX"/>
    <s v="ALDEA PASITOS"/>
    <n v="180000"/>
    <n v="180000"/>
    <n v="180000"/>
    <s v="Apoyo para la prestación de servicios en materia de Asistencia Social a niños  y niñas del Municipio de Tlajom ulco de Zuñiga."/>
  </r>
  <r>
    <s v="1.1-00-2301_231001_23144512"/>
    <s v="01_241001_240014451XX"/>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51"/>
    <s v="AYUDAS SOCIALES A INSTITUCIONES SIN FINES DE LUCRO"/>
    <n v="2"/>
    <s v="XX"/>
    <s v="FESTIVAL DEL CINE EN GUADALAJARA"/>
    <n v="300000"/>
    <n v="300000"/>
    <n v="300000"/>
    <s v="Apoyo en la organizacion del Festival de Cine en Gaudalajara "/>
  </r>
  <r>
    <s v="1.1-00-2301_231001_23144513"/>
    <s v="01_241001_240014451XX"/>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51"/>
    <s v="AYUDAS SOCIALES A INSTITUCIONES SIN FINES DE LUCRO"/>
    <n v="3"/>
    <s v="XX"/>
    <s v="TELETON"/>
    <n v="1000000"/>
    <n v="1000000"/>
    <n v="1000000"/>
    <s v="Apoyo para los niños discapacitados del Municipio de Tlajomulco de Zúñiga, que acuden a  la Aldea Pasitos a una Vida Mejor AC"/>
  </r>
  <r>
    <s v="1.1-00-2301_231001_23144514"/>
    <s v="01_241001_240014451XX"/>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51"/>
    <s v="AYUDAS SOCIALES A INSTITUCIONES SIN FINES DE LUCRO"/>
    <n v="4"/>
    <s v="XX"/>
    <s v="ONU"/>
    <n v="1000000"/>
    <n v="1000000"/>
    <n v="1000000"/>
    <s v="Apoyos  solicitados para eventos culturales, artísticos, fomento de tradiciones, deportivos, de mérito y auxilio póstumo."/>
  </r>
  <r>
    <s v="1.1-00-2301_231001_23144515"/>
    <s v="01_241001_240014451XX"/>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51"/>
    <s v="AYUDAS SOCIALES A INSTITUCIONES SIN FINES DE LUCRO"/>
    <n v="5"/>
    <s v="XX"/>
    <s v="MÉXICO DANZA"/>
    <n v="70000"/>
    <n v="70000"/>
    <n v="1000000"/>
    <s v="Apoyo para el impulso, rescate de las tradiciones y costumbres mexicanas "/>
  </r>
  <r>
    <s v="1.1-00-2301_231001_2314451XX"/>
    <s v="01_241001_240014451XX"/>
    <m/>
    <s v="1.1-00-23"/>
    <m/>
    <n v="1"/>
    <s v="GOBIERNO"/>
    <n v="1.3"/>
    <s v="COORDINACIÓN DE LA POLÍTICA DE GOBIERNO"/>
    <s v="1.3.4"/>
    <s v="FUNCIÓN PÚBLICA"/>
    <s v="E"/>
    <s v="Prestación de Servicios Públicos"/>
    <s v="01_23"/>
    <s v="01_24"/>
    <x v="0"/>
    <n v="1"/>
    <n v="1"/>
    <s v="CORRESPONSABILIDAD SOCIAL (TRANSVERSAL)"/>
    <s v="001_23"/>
    <s v="001_24"/>
    <s v="SECRETARÍA PARTICULAR"/>
    <n v="1"/>
    <s v="001"/>
    <s v="APOYO ECONÓMICO A PERSONAS FÍSICAS, ASOCIACIONES E INSTITUCIONES SIN FINES DE LUCRO"/>
    <n v="4000"/>
    <s v="TRANSFERENCIAS, SUBSIDIOS, SUBVENCIONES Y CONTINGENCIAS"/>
    <n v="4451"/>
    <s v="AYUDAS SOCIALES A INSTITUCIONES SIN FINES DE LUCRO"/>
    <s v="XX"/>
    <s v="XX"/>
    <s v="CENTROS DE INTEGRACIÓN JUVENIL JALISCO"/>
    <n v="0"/>
    <n v="0"/>
    <n v="394000"/>
    <s v="."/>
  </r>
  <r>
    <s v="1.1-00-2301_235002_23222110"/>
    <s v="01_245002_24002221100"/>
    <m/>
    <s v="1.1-00-23"/>
    <m/>
    <n v="1"/>
    <s v="GOBIERNO"/>
    <n v="1.3"/>
    <s v="COORDINACIÓN DE LA POLÍTICA DE GOBIERNO"/>
    <s v="1.3.4"/>
    <s v="FUNCIÓN PÚBLICA"/>
    <s v="E"/>
    <s v="Prestación de Servicios Públicos"/>
    <s v="01_23"/>
    <s v="01_24"/>
    <x v="0"/>
    <n v="5"/>
    <n v="5"/>
    <s v="SOCIEDAD COHESIVA Y RESILENTE"/>
    <s v="002_23"/>
    <s v="002_24"/>
    <s v="DIRECCIÓN GENERAL DE RELACIONES PÚBLICAS"/>
    <n v="2"/>
    <s v="002"/>
    <s v="ATENCIÓN A EVENTOS DEL GOBIERNO MUNICIPAL  Y AGENDA GUBERNAMENTAL"/>
    <n v="2000"/>
    <s v="MATERIALES Y SUMINISTRO"/>
    <n v="2211"/>
    <s v="PRODUCTOS ALIMENTICIOS PARA PERSONAS"/>
    <n v="0"/>
    <s v="00"/>
    <s v="SIN DESCRIPCIÓN PARA DESTINOS 00"/>
    <n v="300000"/>
    <n v="300000"/>
    <n v="300000"/>
    <s v="SIN MODIFICACIÓN"/>
  </r>
  <r>
    <s v="1.1-00-2301_235002_23232910"/>
    <s v="01_245002_24002329100"/>
    <m/>
    <s v="1.1-00-23"/>
    <m/>
    <n v="1"/>
    <s v="GOBIERNO"/>
    <n v="1.3"/>
    <s v="COORDINACIÓN DE LA POLÍTICA DE GOBIERNO"/>
    <s v="1.3.4"/>
    <s v="FUNCIÓN PÚBLICA"/>
    <s v="E"/>
    <s v="Prestación de Servicios Públicos"/>
    <s v="01_23"/>
    <s v="01_24"/>
    <x v="0"/>
    <n v="5"/>
    <n v="5"/>
    <s v="SOCIEDAD COHESIVA Y RESILENTE"/>
    <s v="002_23"/>
    <s v="002_24"/>
    <s v="DIRECCIÓN GENERAL DE RELACIONES PÚBLICAS"/>
    <n v="2"/>
    <s v="002"/>
    <s v="ATENCIÓN A EVENTOS DEL GOBIERNO MUNICIPAL  Y AGENDA GUBERNAMENTAL"/>
    <n v="3000"/>
    <s v="SERVICIOS GENERALES"/>
    <n v="3291"/>
    <s v="OTROS ARRENDAMIENTOS"/>
    <n v="0"/>
    <s v="00"/>
    <s v="SIN DESCRIPCIÓN PARA DESTINOS 00"/>
    <n v="500000"/>
    <n v="500000"/>
    <n v="995000"/>
    <s v="SIN MODIFICACIÓN"/>
  </r>
  <r>
    <s v="1.1-00-2301_235002_23235810"/>
    <s v="01_245002_24002358100"/>
    <m/>
    <s v="1.1-00-23"/>
    <m/>
    <n v="1"/>
    <s v="GOBIERNO"/>
    <n v="1.3"/>
    <s v="COORDINACIÓN DE LA POLÍTICA DE GOBIERNO"/>
    <s v="1.3.4"/>
    <s v="FUNCIÓN PÚBLICA"/>
    <s v="E"/>
    <s v="Prestación de Servicios Públicos"/>
    <s v="01_23"/>
    <s v="01_24"/>
    <x v="0"/>
    <n v="5"/>
    <n v="5"/>
    <s v="SOCIEDAD COHESIVA Y RESILENTE"/>
    <s v="002_23"/>
    <s v="002_24"/>
    <s v="DIRECCIÓN GENERAL DE RELACIONES PÚBLICAS"/>
    <n v="2"/>
    <s v="002"/>
    <s v="ATENCIÓN A EVENTOS DEL GOBIERNO MUNICIPAL  Y AGENDA GUBERNAMENTAL"/>
    <n v="3000"/>
    <s v="SERVICIOS GENERALES"/>
    <n v="3581"/>
    <s v="SERVICIOS DE LIMPIEZA Y MANEJO DE DESECHOS"/>
    <n v="0"/>
    <s v="00"/>
    <s v="SIN DESCRIPCIÓN PARA DESTINOS 00"/>
    <n v="5000"/>
    <n v="5000"/>
    <n v="15000"/>
    <s v="SIN MODIFICACIÓN"/>
  </r>
  <r>
    <s v="1.1-00-2301_235002_23238210"/>
    <s v="01_245002_24002382100"/>
    <m/>
    <s v="1.1-00-23"/>
    <m/>
    <n v="1"/>
    <s v="GOBIERNO"/>
    <n v="1.3"/>
    <s v="COORDINACIÓN DE LA POLÍTICA DE GOBIERNO"/>
    <s v="1.3.4"/>
    <s v="FUNCIÓN PÚBLICA"/>
    <s v="E"/>
    <s v="Prestación de Servicios Públicos"/>
    <s v="01_23"/>
    <s v="01_24"/>
    <x v="0"/>
    <n v="5"/>
    <n v="5"/>
    <s v="SOCIEDAD COHESIVA Y RESILENTE"/>
    <s v="002_23"/>
    <s v="002_24"/>
    <s v="DIRECCIÓN GENERAL DE RELACIONES PÚBLICAS"/>
    <n v="2"/>
    <s v="002"/>
    <s v="ATENCIÓN A EVENTOS DEL GOBIERNO MUNICIPAL  Y AGENDA GUBERNAMENTAL"/>
    <n v="3000"/>
    <s v="SERVICIOS GENERALES"/>
    <n v="3821"/>
    <s v="GASTOS DE ORDEN  SOCIAL Y CULTURAL"/>
    <n v="0"/>
    <s v="00"/>
    <s v="SIN DESCRIPCIÓN PARA DESTINOS 00"/>
    <n v="850588.4"/>
    <n v="850588.4"/>
    <n v="850588.4"/>
    <s v="SIN MODIFICACIÓN"/>
  </r>
  <r>
    <s v="1.1-00-2301_235002_2323821XX"/>
    <s v="01_245002_240023821XX"/>
    <m/>
    <s v="1.1-00-23"/>
    <m/>
    <n v="1"/>
    <s v="GOBIERNO"/>
    <n v="1.3"/>
    <s v="COORDINACIÓN DE LA POLÍTICA DE GOBIERNO"/>
    <s v="1.3.4"/>
    <s v="FUNCIÓN PÚBLICA"/>
    <s v="E"/>
    <s v="Prestación de Servicios Públicos"/>
    <s v="01_23"/>
    <s v="01_24"/>
    <x v="0"/>
    <n v="5"/>
    <n v="5"/>
    <s v="SOCIEDAD COHESIVA Y RESILENTE"/>
    <s v="002_23"/>
    <s v="002_24"/>
    <s v="DIRECCIÓN GENERAL DE RELACIONES PÚBLICAS"/>
    <n v="2"/>
    <s v="002"/>
    <s v="ATENCIÓN A EVENTOS DEL GOBIERNO MUNICIPAL  Y AGENDA GUBERNAMENTAL"/>
    <n v="3000"/>
    <s v="SERVICIOS GENERALES"/>
    <n v="3821"/>
    <s v="GASTOS DE ORDEN  SOCIAL Y CULTURAL"/>
    <s v="XX"/>
    <s v="XX"/>
    <s v="POSADA GENERAL"/>
    <n v="1000000"/>
    <n v="1000000"/>
    <n v="1000000"/>
    <s v="SIN MODIFICACIÓN"/>
  </r>
  <r>
    <s v="1.1-00-2301_236003_23327110"/>
    <s v="01_246003_24003271100"/>
    <m/>
    <s v="1.1-00-23"/>
    <m/>
    <n v="1"/>
    <s v="GOBIERNO"/>
    <n v="1.3"/>
    <s v="COORDINACIÓN DE LA POLÍTICA DE GOBIERNO"/>
    <s v="1.3.4"/>
    <s v="FUNCIÓN PÚBLICA"/>
    <s v="E"/>
    <s v="Prestación de Servicios Públicos"/>
    <s v="01_23"/>
    <s v="01_24"/>
    <x v="0"/>
    <n v="6"/>
    <n v="6"/>
    <s v="GOBIERNO EFECTIVO"/>
    <s v="003_23"/>
    <s v="003_24"/>
    <s v="JEFATURA DE GABINETE"/>
    <n v="3"/>
    <s v="003"/>
    <s v="DESPACHO DE LA JEFATURA DE GABINETE"/>
    <n v="2000"/>
    <s v="MATERIALES Y SUMINISTRO"/>
    <n v="2711"/>
    <s v="VESTUARIO Y UNIFORMES"/>
    <n v="0"/>
    <s v="00"/>
    <s v="SIN DESCRIPCIÓN PARA DESTINOS 00"/>
    <n v="2926756.09"/>
    <n v="2926756.09"/>
    <n v="2926756.09"/>
    <s v="SIN MODIFICACIÓN"/>
  </r>
  <r>
    <s v="1.1-00-2301_236003_23333610"/>
    <s v="01_246003_24003336100"/>
    <m/>
    <s v="1.1-00-23"/>
    <m/>
    <n v="1"/>
    <s v="GOBIERNO"/>
    <n v="1.3"/>
    <s v="COORDINACIÓN DE LA POLÍTICA DE GOBIERNO"/>
    <s v="1.3.4"/>
    <s v="FUNCIÓN PÚBLICA"/>
    <s v="E"/>
    <s v="Prestación de Servicios Públicos"/>
    <s v="01_23"/>
    <s v="01_24"/>
    <x v="0"/>
    <n v="6"/>
    <n v="6"/>
    <s v="GOBIERNO EFECTIVO"/>
    <s v="003_23"/>
    <s v="003_24"/>
    <s v="JEFATURA DE GABINETE"/>
    <n v="3"/>
    <s v="003"/>
    <s v="DESPACHO DE LA JEFATURA DE GABINETE"/>
    <n v="3000"/>
    <s v="SERVICIOS GENERALES"/>
    <n v="3361"/>
    <s v="SERVICIOS DE APOYO ADMINISTRATIVO, FOTOCOPIADO E IMPRESIÓN"/>
    <n v="0"/>
    <s v="00"/>
    <s v="SIN DESCRIPCIÓN PARA DESTINOS 00"/>
    <n v="13515565.449999999"/>
    <n v="13515565.449999999"/>
    <n v="13515565.449999999"/>
    <s v="SIN MODIFICACIÓN"/>
  </r>
  <r>
    <s v="1.1-00-2301_236003_23337110"/>
    <s v="01_246003_24003372100"/>
    <m/>
    <s v="1.1-00-23"/>
    <m/>
    <n v="1"/>
    <s v="GOBIERNO"/>
    <n v="1.3"/>
    <s v="COORDINACIÓN DE LA POLÍTICA DE GOBIERNO"/>
    <s v="1.3.4"/>
    <s v="FUNCIÓN PÚBLICA"/>
    <s v="E"/>
    <s v="Prestación de Servicios Públicos"/>
    <s v="01_23"/>
    <s v="01_24"/>
    <x v="0"/>
    <n v="6"/>
    <n v="6"/>
    <s v="GOBIERNO EFECTIVO"/>
    <s v="003_23"/>
    <s v="003_24"/>
    <s v="JEFATURA DE GABINETE"/>
    <n v="3"/>
    <s v="003"/>
    <s v="DESPACHO DE LA JEFATURA DE GABINETE"/>
    <n v="3000"/>
    <s v="SERVICIOS GENERALES"/>
    <n v="3711"/>
    <s v="PASAJES AÉREOS"/>
    <n v="0"/>
    <s v="00"/>
    <s v="SIN DESCRIPCIÓN PARA DESTINOS 00"/>
    <n v="14707.68"/>
    <n v="14707.68"/>
    <n v="14707.68"/>
    <s v="SIN MODIFICACIÓN"/>
  </r>
  <r>
    <s v="1.1-00-2301_236003_23337510"/>
    <s v="01_246003_24003376100"/>
    <m/>
    <s v="1.1-00-23"/>
    <m/>
    <n v="1"/>
    <s v="GOBIERNO"/>
    <n v="1.3"/>
    <s v="COORDINACIÓN DE LA POLÍTICA DE GOBIERNO"/>
    <s v="1.3.4"/>
    <s v="FUNCIÓN PÚBLICA"/>
    <s v="E"/>
    <s v="Prestación de Servicios Públicos"/>
    <s v="01_23"/>
    <s v="01_24"/>
    <x v="0"/>
    <n v="6"/>
    <n v="6"/>
    <s v="GOBIERNO EFECTIVO"/>
    <s v="003_23"/>
    <s v="003_24"/>
    <s v="JEFATURA DE GABINETE"/>
    <n v="3"/>
    <s v="003"/>
    <s v="DESPACHO DE LA JEFATURA DE GABINETE"/>
    <n v="3000"/>
    <s v="SERVICIOS GENERALES"/>
    <n v="3751"/>
    <s v="VIÁTICOS EN EL PAÍS"/>
    <n v="0"/>
    <s v="00"/>
    <s v="SIN DESCRIPCIÓN PARA DESTINOS 00"/>
    <n v="11397.95"/>
    <n v="11397.95"/>
    <n v="11397.95"/>
    <s v="SIN MODIFICACIÓN"/>
  </r>
  <r>
    <s v="1.1-00-2301_236004_23431810"/>
    <s v="01_246004_24004318100"/>
    <m/>
    <s v="1.1-00-23"/>
    <m/>
    <n v="1"/>
    <s v="GOBIERNO"/>
    <n v="1.3"/>
    <s v="COORDINACIÓN DE LA POLÍTICA DE GOBIERNO"/>
    <s v="1.3.4"/>
    <s v="FUNCIÓN PÚBLICA"/>
    <s v="E"/>
    <s v="Prestación de Servicios Públicos"/>
    <s v="01_23"/>
    <s v="01_24"/>
    <x v="0"/>
    <n v="6"/>
    <n v="6"/>
    <s v="GOBIERNO EFECTIVO"/>
    <s v="004_23"/>
    <s v="004_24"/>
    <s v="JEFATURA DE GABINETE"/>
    <n v="4"/>
    <s v="004"/>
    <s v="COMUNICACIÓN ESTRATÉGICA DEL GOBIERNO"/>
    <n v="3000"/>
    <s v="SERVICIOS GENERALES"/>
    <n v="3181"/>
    <s v="SERVICIOS POSTALES Y TELEGRÁFICOS"/>
    <n v="0"/>
    <s v="00"/>
    <s v="SIN DESCRIPCIÓN PARA DESTINOS 00"/>
    <n v="5000"/>
    <n v="5000"/>
    <n v="5000"/>
    <s v="."/>
  </r>
  <r>
    <s v="1.1-00-2301_236004_23433910"/>
    <s v="01_246004_24004339100"/>
    <m/>
    <s v="1.1-00-23"/>
    <m/>
    <n v="1"/>
    <s v="GOBIERNO"/>
    <n v="1.3"/>
    <s v="COORDINACIÓN DE LA POLÍTICA DE GOBIERNO"/>
    <s v="1.3.4"/>
    <s v="FUNCIÓN PÚBLICA"/>
    <s v="E"/>
    <s v="Prestación de Servicios Públicos"/>
    <s v="01_23"/>
    <s v="01_24"/>
    <x v="0"/>
    <n v="6"/>
    <n v="6"/>
    <s v="GOBIERNO EFECTIVO"/>
    <s v="004_23"/>
    <s v="004_24"/>
    <s v="JEFATURA DE GABINETE"/>
    <n v="4"/>
    <s v="004"/>
    <s v="COMUNICACIÓN ESTRATÉGICA DEL GOBIERNO"/>
    <n v="3000"/>
    <s v="SERVICIOS GENERALES"/>
    <n v="3391"/>
    <s v="SERVICIOS PROFESIONALES, CIENTÍFICOS Y TÉCNICOS INTEGRALES"/>
    <n v="0"/>
    <s v="00"/>
    <s v="SIN DESCRIPCIÓN PARA DESTINOS 00"/>
    <n v="450000"/>
    <n v="450000"/>
    <n v="450000"/>
    <s v="."/>
  </r>
  <r>
    <s v="1.1-00-2301_236004_23436110"/>
    <s v="01_246004_24004361100"/>
    <m/>
    <s v="1.1-00-23"/>
    <m/>
    <n v="1"/>
    <s v="GOBIERNO"/>
    <n v="1.3"/>
    <s v="COORDINACIÓN DE LA POLÍTICA DE GOBIERNO"/>
    <s v="1.3.4"/>
    <s v="FUNCIÓN PÚBLICA"/>
    <s v="E"/>
    <s v="Prestación de Servicios Públicos"/>
    <s v="01_23"/>
    <s v="01_24"/>
    <x v="0"/>
    <n v="6"/>
    <n v="6"/>
    <s v="GOBIERNO EFECTIVO"/>
    <s v="004_23"/>
    <s v="004_24"/>
    <s v="JEFATURA DE GABINETE"/>
    <n v="4"/>
    <s v="004"/>
    <s v="COMUNICACIÓN ESTRATÉGICA DEL GOBIERNO"/>
    <n v="3000"/>
    <s v="SERVICIOS GENERALES"/>
    <n v="3611"/>
    <s v="DIFUSIÓN POR RADIO, TELEVISIÓN Y OTROS MEDIOS DE MENSAJES SOBRE PROGRAMAS Y ACTIVIDADES GUBERNAMENTALES"/>
    <n v="0"/>
    <s v="00"/>
    <s v="SIN DESCRIPCIÓN PARA DESTINOS 00"/>
    <n v="32495912.920000002"/>
    <n v="32495912.920000002"/>
    <n v="35000000"/>
    <s v="."/>
  </r>
  <r>
    <s v="1.1-00-2301_236004_23436117"/>
    <s v="01_246004_240043611XX"/>
    <m/>
    <s v="1.1-00-23"/>
    <m/>
    <n v="1"/>
    <s v="GOBIERNO"/>
    <n v="1.3"/>
    <s v="COORDINACIÓN DE LA POLÍTICA DE GOBIERNO"/>
    <s v="1.3.4"/>
    <s v="FUNCIÓN PÚBLICA"/>
    <s v="E"/>
    <s v="Prestación de Servicios Públicos"/>
    <s v="01_23"/>
    <s v="01_24"/>
    <x v="0"/>
    <n v="6"/>
    <n v="6"/>
    <s v="GOBIERNO EFECTIVO"/>
    <s v="004_23"/>
    <s v="004_24"/>
    <s v="JEFATURA DE GABINETE"/>
    <n v="4"/>
    <s v="004"/>
    <s v="COMUNICACIÓN ESTRATÉGICA DEL GOBIERNO"/>
    <n v="3000"/>
    <s v="SERVICIOS GENERALES"/>
    <n v="3611"/>
    <s v="DIFUSIÓN POR RADIO, TELEVISIÓN Y OTROS MEDIOS DE MENSAJES SOBRE PROGRAMAS Y ACTIVIDADES GUBERNAMENTALES"/>
    <n v="7"/>
    <s v="XX"/>
    <s v="TRAILER CONCERT"/>
    <n v="1740000"/>
    <n v="1740000"/>
    <n v="1740000"/>
    <s v="Cumplir con medios sin solicitar ampliación presupuestal, ya que se dejará presupuesto para el último trimestre."/>
  </r>
  <r>
    <s v="1.1-00-2301_236004_23436510"/>
    <s v="01_246004_24004365100"/>
    <m/>
    <s v="1.1-00-23"/>
    <m/>
    <n v="1"/>
    <s v="GOBIERNO"/>
    <n v="1.3"/>
    <s v="COORDINACIÓN DE LA POLÍTICA DE GOBIERNO"/>
    <s v="1.3.4"/>
    <s v="FUNCIÓN PÚBLICA"/>
    <s v="E"/>
    <s v="Prestación de Servicios Públicos"/>
    <s v="01_23"/>
    <s v="01_24"/>
    <x v="0"/>
    <n v="6"/>
    <n v="6"/>
    <s v="GOBIERNO EFECTIVO"/>
    <s v="004_23"/>
    <s v="004_24"/>
    <s v="JEFATURA DE GABINETE"/>
    <n v="4"/>
    <s v="004"/>
    <s v="COMUNICACIÓN ESTRATÉGICA DEL GOBIERNO"/>
    <n v="3000"/>
    <s v="SERVICIOS GENERALES"/>
    <n v="3651"/>
    <s v="SERVICIOS DE LA INDUSTRIA FÍLMICA, DEL SONIDO Y DEL VIDEO"/>
    <n v="0"/>
    <s v="00"/>
    <s v="SIN DESCRIPCIÓN PARA DESTINOS 00"/>
    <n v="4728216"/>
    <n v="4728216"/>
    <n v="4728216"/>
    <s v="."/>
  </r>
  <r>
    <s v="1.1-00-2301_236004_23436610"/>
    <s v="01_246004_24004366100"/>
    <m/>
    <s v="1.1-00-23"/>
    <m/>
    <n v="1"/>
    <s v="GOBIERNO"/>
    <n v="1.3"/>
    <s v="COORDINACIÓN DE LA POLÍTICA DE GOBIERNO"/>
    <s v="1.3.4"/>
    <s v="FUNCIÓN PÚBLICA"/>
    <s v="E"/>
    <s v="Prestación de Servicios Públicos"/>
    <s v="01_23"/>
    <s v="01_24"/>
    <x v="0"/>
    <n v="6"/>
    <n v="6"/>
    <s v="GOBIERNO EFECTIVO"/>
    <s v="004_23"/>
    <s v="004_24"/>
    <s v="JEFATURA DE GABINETE"/>
    <n v="4"/>
    <s v="004"/>
    <s v="COMUNICACIÓN ESTRATÉGICA DEL GOBIERNO"/>
    <n v="3000"/>
    <s v="SERVICIOS GENERALES"/>
    <n v="3661"/>
    <s v="SERVICIO DE CREACIÓN Y DIFUSIÓN DE CONTENIDO EXCLUSIVAMENTE A  TRAVÉS DE INTERNET"/>
    <n v="0"/>
    <s v="00"/>
    <s v="SIN DESCRIPCIÓN PARA DESTINOS 00"/>
    <n v="8995784"/>
    <n v="8995784"/>
    <n v="8995784"/>
    <s v="."/>
  </r>
  <r>
    <s v="1.1-00-2301_235005_23538210"/>
    <s v="01_245005_24005382100"/>
    <m/>
    <s v="1.1-00-23"/>
    <m/>
    <n v="1"/>
    <s v="GOBIERNO"/>
    <n v="1.3"/>
    <s v="COORDINACIÓN DE LA POLÍTICA DE GOBIERNO"/>
    <s v="1.3.4"/>
    <s v="FUNCIÓN PÚBLICA"/>
    <s v="E"/>
    <s v="Prestación de Servicios Públicos"/>
    <s v="01_23"/>
    <s v="01_24"/>
    <x v="0"/>
    <n v="5"/>
    <n v="5"/>
    <s v="SOCIEDAD COHESIVA Y RESILENTE"/>
    <s v="005_23"/>
    <s v="005_24"/>
    <s v="DIRECCIÓN GENERAL DE RELACIONES GUBERNAMENTALES"/>
    <n v="5"/>
    <s v="005"/>
    <s v="RELACIONES GUBERNAMENTALES"/>
    <n v="3000"/>
    <s v="SERVICIOS GENERALES"/>
    <n v="3821"/>
    <s v="GASTOS DE ORDEN  SOCIAL Y CULTURAL"/>
    <n v="0"/>
    <s v="00"/>
    <s v="SIN DESCRIPCIÓN PARA DESTINOS 00"/>
    <n v="500000"/>
    <n v="500000"/>
    <n v="500000"/>
    <s v="."/>
  </r>
  <r>
    <s v="1.1-00-2301_236006_23622110"/>
    <s v="01_246006_24006221100"/>
    <m/>
    <s v="1.1-00-23"/>
    <m/>
    <n v="1"/>
    <s v="GOBIERNO"/>
    <n v="1.3"/>
    <s v="COORDINACIÓN DE LA POLÍTICA DE GOBIERNO"/>
    <s v="1.3.4"/>
    <s v="FUNCIÓN PÚBLICA"/>
    <s v="E"/>
    <s v="Prestación de Servicios Públicos"/>
    <s v="01_23"/>
    <s v="01_24"/>
    <x v="0"/>
    <n v="6"/>
    <n v="6"/>
    <s v="GOBIERNO EFECTIVO"/>
    <s v="006_23"/>
    <s v="006_24"/>
    <s v="DIRECCIÓN GENERAL DE CENSOS Y ESTADISTICAS"/>
    <n v="6"/>
    <s v="006"/>
    <s v="PROCESOS ESTADISTICOS DEL MUNICIPIO"/>
    <n v="2000"/>
    <s v="MATERIALES Y SUMINISTRO"/>
    <n v="2211"/>
    <s v="PRODUCTOS ALIMENTICIOS PARA PERSONAS"/>
    <n v="0"/>
    <s v="00"/>
    <s v="SIN DESCRIPCIÓN PARA DESTINOS 00"/>
    <n v="0"/>
    <n v="0"/>
    <n v="100000"/>
    <s v="."/>
  </r>
  <r>
    <s v="1.1-00-2301_236006_23633910"/>
    <s v="01_246006_24006339100"/>
    <m/>
    <s v="1.1-00-23"/>
    <m/>
    <n v="1"/>
    <s v="GOBIERNO"/>
    <n v="1.3"/>
    <s v="COORDINACIÓN DE LA POLÍTICA DE GOBIERNO"/>
    <s v="1.3.4"/>
    <s v="FUNCIÓN PÚBLICA"/>
    <s v="E"/>
    <s v="Prestación de Servicios Públicos"/>
    <s v="01_23"/>
    <s v="01_24"/>
    <x v="0"/>
    <n v="6"/>
    <n v="6"/>
    <s v="GOBIERNO EFECTIVO"/>
    <s v="006_23"/>
    <s v="006_24"/>
    <s v="DIRECCIÓN GENERAL DE CENSOS Y ESTADISTICAS"/>
    <n v="6"/>
    <s v="006"/>
    <s v="PROCESOS ESTADISTICOS DEL MUNICIPIO"/>
    <n v="3000"/>
    <s v="SERVICIOS GENERALES"/>
    <n v="3391"/>
    <s v="SERVICIOS PROFESIONALES, CIENTÍFICOS Y TÉCNICOS INTEGRALES"/>
    <n v="0"/>
    <s v="00"/>
    <s v="SIN DESCRIPCIÓN PARA DESTINOS 00"/>
    <n v="2111015.56"/>
    <n v="2111015.56"/>
    <n v="3000000"/>
    <s v="."/>
  </r>
  <r>
    <s v="1.1-00-2301_236006_23656510"/>
    <s v="01_246006_24006565100"/>
    <m/>
    <s v="1.1-00-23"/>
    <m/>
    <n v="1"/>
    <s v="GOBIERNO"/>
    <n v="1.3"/>
    <s v="COORDINACIÓN DE LA POLÍTICA DE GOBIERNO"/>
    <s v="1.3.4"/>
    <s v="FUNCIÓN PÚBLICA"/>
    <s v="E"/>
    <s v="Prestación de Servicios Públicos"/>
    <s v="01_23"/>
    <s v="01_24"/>
    <x v="0"/>
    <n v="6"/>
    <n v="6"/>
    <s v="GOBIERNO EFECTIVO"/>
    <s v="006_23"/>
    <s v="006_24"/>
    <s v="DIRECCIÓN GENERAL DE CENSOS Y ESTADISTICAS"/>
    <n v="6"/>
    <s v="006"/>
    <s v="PROCESOS ESTADISTICOS DEL MUNICIPIO"/>
    <n v="5000"/>
    <s v="BIENES MUEBLES, INMUEBLES E INTANGIBLES"/>
    <n v="5651"/>
    <s v="EQUIPO DE COMUNICACIÓN Y TELECOMUNICACIÓN"/>
    <n v="0"/>
    <s v="00"/>
    <s v="SIN DESCRIPCIÓN PARA DESTINOS 00"/>
    <n v="0"/>
    <n v="0"/>
    <n v="90000"/>
    <s v="."/>
  </r>
  <r>
    <s v="1.1-00-2303_231011_231722110"/>
    <s v="03_241011_24017221100"/>
    <m/>
    <s v="1.1-00-23"/>
    <m/>
    <n v="1"/>
    <s v="GOBIERNO"/>
    <n v="1.3"/>
    <s v="COORDINACIÓN DE LA POLÍTICA DE GOBIERNO"/>
    <s v="1.3.5"/>
    <s v="ASUNTOS JURÍDICOS"/>
    <s v="O"/>
    <s v="Apoyo a la función pública y al mejoramiento de la gestión"/>
    <s v="03_23"/>
    <s v="03_24"/>
    <x v="1"/>
    <n v="1"/>
    <n v="1"/>
    <s v="CORRESPONSABILIDAD SOCIAL (TRANSVERSAL)"/>
    <s v="011_23"/>
    <s v="011_24"/>
    <s v="DIRECCIÓN GENERAL JURIDÍCA"/>
    <n v="17"/>
    <s v="017"/>
    <s v="DEFENSORÍA LEGAL"/>
    <n v="2000"/>
    <s v="MATERIALES Y SUMINISTRO"/>
    <n v="2211"/>
    <s v="PRODUCTOS ALIMENTICIOS PARA PERSONAS"/>
    <n v="0"/>
    <s v="00"/>
    <s v="SIN DESCRIPCIÓN PARA DESTINOS 00"/>
    <n v="85000"/>
    <n v="85000"/>
    <n v="85000"/>
    <s v="Alimentos"/>
  </r>
  <r>
    <s v="1.1-00-2303_231011_231724910"/>
    <s v="03_241011_24017249100"/>
    <m/>
    <s v="1.1-00-23"/>
    <m/>
    <n v="1"/>
    <s v="GOBIERNO"/>
    <n v="1.3"/>
    <s v="COORDINACIÓN DE LA POLÍTICA DE GOBIERNO"/>
    <s v="1.3.5"/>
    <s v="ASUNTOS JURÍDICOS"/>
    <s v="O"/>
    <s v="Apoyo a la función pública y al mejoramiento de la gestión"/>
    <s v="03_23"/>
    <s v="03_24"/>
    <x v="1"/>
    <n v="1"/>
    <n v="1"/>
    <s v="CORRESPONSABILIDAD SOCIAL (TRANSVERSAL)"/>
    <s v="011_23"/>
    <s v="011_24"/>
    <s v="DIRECCIÓN GENERAL JURIDÍCA"/>
    <n v="17"/>
    <s v="017"/>
    <s v="DEFENSORÍA LEGAL"/>
    <n v="2000"/>
    <s v="MATERIALES Y SUMINISTRO"/>
    <n v="2491"/>
    <s v="OTROS MATERIALES Y ARTÍCULOS DE CONSTRUCCIÓN Y REPARACIÓN"/>
    <n v="0"/>
    <s v="00"/>
    <s v="SIN DESCRIPCIÓN PARA DESTINOS 00"/>
    <n v="75000"/>
    <n v="75000"/>
    <n v="75000"/>
    <s v="Construcción y Reparación"/>
  </r>
  <r>
    <s v="1.1-00-2303_231011_231727210"/>
    <s v="03_241011_24017272100"/>
    <m/>
    <s v="1.1-00-23"/>
    <m/>
    <n v="1"/>
    <s v="GOBIERNO"/>
    <n v="1.3"/>
    <s v="COORDINACIÓN DE LA POLÍTICA DE GOBIERNO"/>
    <s v="1.3.5"/>
    <s v="ASUNTOS JURÍDICOS"/>
    <s v="O"/>
    <s v="Apoyo a la función pública y al mejoramiento de la gestión"/>
    <s v="03_23"/>
    <s v="03_24"/>
    <x v="1"/>
    <n v="1"/>
    <n v="1"/>
    <s v="CORRESPONSABILIDAD SOCIAL (TRANSVERSAL)"/>
    <s v="011_23"/>
    <s v="011_24"/>
    <s v="DIRECCIÓN GENERAL JURIDÍCA"/>
    <n v="17"/>
    <s v="017"/>
    <s v="DEFENSORÍA LEGAL"/>
    <n v="2000"/>
    <s v="MATERIALES Y SUMINISTRO"/>
    <n v="2721"/>
    <s v="PRENDAS DE SEGURIDAD Y PROTECCIÓN PERSONAL"/>
    <n v="0"/>
    <s v="00"/>
    <s v="SIN DESCRIPCIÓN PARA DESTINOS 00"/>
    <n v="50000"/>
    <n v="50000"/>
    <n v="50000"/>
    <s v="Equipo especializado "/>
  </r>
  <r>
    <s v="1.1-00-2303_231011_231733110"/>
    <s v="03_241011_24017331100"/>
    <m/>
    <s v="1.1-00-23"/>
    <m/>
    <n v="1"/>
    <s v="GOBIERNO"/>
    <n v="1.3"/>
    <s v="COORDINACIÓN DE LA POLÍTICA DE GOBIERNO"/>
    <s v="1.3.5"/>
    <s v="ASUNTOS JURÍDICOS"/>
    <s v="O"/>
    <s v="Apoyo a la función pública y al mejoramiento de la gestión"/>
    <s v="03_23"/>
    <s v="03_24"/>
    <x v="1"/>
    <n v="1"/>
    <n v="1"/>
    <s v="CORRESPONSABILIDAD SOCIAL (TRANSVERSAL)"/>
    <s v="011_23"/>
    <s v="011_24"/>
    <s v="DIRECCIÓN GENERAL JURIDÍCA"/>
    <n v="17"/>
    <s v="017"/>
    <s v="DEFENSORÍA LEGAL"/>
    <n v="3000"/>
    <s v="SERVICIOS GENERALES"/>
    <n v="3311"/>
    <s v="SERVICIOS LEGALES, DE CONTABILIDAD, AUDITORÍA Y RELACIONADOS"/>
    <n v="0"/>
    <s v="00"/>
    <s v="SIN DESCRIPCIÓN PARA DESTINOS 00"/>
    <n v="2367000"/>
    <n v="2367000"/>
    <n v="2367000"/>
    <s v="Pago de Despachos"/>
  </r>
  <r>
    <s v="1.1-00-2303_231011_231735210"/>
    <s v="03_241011_24017352100"/>
    <m/>
    <s v="1.1-00-23"/>
    <m/>
    <n v="1"/>
    <s v="GOBIERNO"/>
    <n v="1.3"/>
    <s v="COORDINACIÓN DE LA POLÍTICA DE GOBIERNO"/>
    <s v="1.3.5"/>
    <s v="ASUNTOS JURÍDICOS"/>
    <s v="O"/>
    <s v="Apoyo a la función pública y al mejoramiento de la gestión"/>
    <s v="03_23"/>
    <s v="03_24"/>
    <x v="1"/>
    <n v="1"/>
    <n v="1"/>
    <s v="CORRESPONSABILIDAD SOCIAL (TRANSVERSAL)"/>
    <s v="011_23"/>
    <s v="011_24"/>
    <s v="DIRECCIÓN GENERAL JURIDÍCA"/>
    <n v="17"/>
    <s v="017"/>
    <s v="DEFENSORÍA LEGAL"/>
    <n v="3000"/>
    <s v="SERVICIOS GENERALES"/>
    <n v="3521"/>
    <s v="INSTALACIÓN, REPARACIÓN Y MANTENIMIENTO DE MOBILIARIO Y EQUIPO DE ADMINISTRACIÓN, EDUCACIONAL Y RECREATIVO"/>
    <n v="0"/>
    <s v="00"/>
    <s v="SIN DESCRIPCIÓN PARA DESTINOS 00"/>
    <n v="8000"/>
    <n v="8000"/>
    <n v="8000"/>
    <s v="Equipo y mantenimiento de oficina"/>
  </r>
  <r>
    <s v="1.1-00-2304_236012_231821110"/>
    <s v="04_246012_24018211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2000"/>
    <s v="MATERIALES Y SUMINISTRO"/>
    <n v="2111"/>
    <s v="MATERIALES, ÚTILES Y EQUIPOS MENORES DE OFICINA"/>
    <n v="0"/>
    <s v="00"/>
    <s v="SIN DESCRIPCIÓN PARA DESTINOS 00"/>
    <n v="65811.5"/>
    <n v="65811.5"/>
    <n v="65811.5"/>
    <s v="."/>
  </r>
  <r>
    <s v="1.1-00-2304_236012_231822110"/>
    <s v="04_246012_24018221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2000"/>
    <s v="MATERIALES Y SUMINISTRO"/>
    <n v="2211"/>
    <s v="PRODUCTOS ALIMENTICIOS PARA PERSONAS"/>
    <n v="0"/>
    <s v="00"/>
    <s v="SIN DESCRIPCIÓN PARA DESTINOS 00"/>
    <n v="2545"/>
    <n v="2545"/>
    <n v="2545"/>
    <s v="."/>
  </r>
  <r>
    <s v="1.1-00-2304_236012_231829110"/>
    <s v="04_246012_24018291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2000"/>
    <s v="MATERIALES Y SUMINISTRO"/>
    <n v="2911"/>
    <s v="HERRAMIENTAS MENORES"/>
    <n v="0"/>
    <s v="00"/>
    <s v="SIN DESCRIPCIÓN PARA DESTINOS 00"/>
    <n v="350"/>
    <n v="350"/>
    <n v="350"/>
    <s v="."/>
  </r>
  <r>
    <s v="1.1-00-2304_236012_231829410"/>
    <s v="04_246012_24018294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2000"/>
    <s v="MATERIALES Y SUMINISTRO"/>
    <n v="2941"/>
    <s v="REFACCIONES Y ACCESORIOS MENORES DE EQUIPO DE CÓMPUTO Y TECNOLOGÍAS DE LA INFORMACIÓN"/>
    <n v="0"/>
    <s v="00"/>
    <s v="SIN DESCRIPCIÓN PARA DESTINOS 00"/>
    <n v="200"/>
    <n v="200"/>
    <n v="200"/>
    <s v="."/>
  </r>
  <r>
    <s v="1.1-00-2304_236012_231831810"/>
    <s v="04_246012_24018318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181"/>
    <s v="SERVICIOS POSTALES Y TELEGRÁFICOS"/>
    <n v="0"/>
    <s v="00"/>
    <s v="SIN DESCRIPCIÓN PARA DESTINOS 00"/>
    <n v="5500"/>
    <n v="5500"/>
    <n v="5500"/>
    <s v="."/>
  </r>
  <r>
    <s v="1.1-00-2304_236012_231832910"/>
    <s v="04_246012_24018329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291"/>
    <s v="OTROS ARRENDAMIENTOS"/>
    <n v="0"/>
    <s v="00"/>
    <s v="SIN DESCRIPCIÓN PARA DESTINOS 00"/>
    <n v="126633.02"/>
    <n v="126633.02"/>
    <n v="140000"/>
    <s v="."/>
  </r>
  <r>
    <s v="1.1-00-2304_236012_231833110"/>
    <s v="04_246012_24018331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311"/>
    <s v="SERVICIOS LEGALES, DE CONTABILIDAD, AUDITORÍA Y RELACIONADOS"/>
    <n v="0"/>
    <s v="00"/>
    <s v="SIN DESCRIPCIÓN PARA DESTINOS 00"/>
    <n v="3325000"/>
    <n v="3325000"/>
    <n v="3325000"/>
    <s v="."/>
  </r>
  <r>
    <s v="1.1-00-2304_236012_231833310"/>
    <s v="04_246012_24018333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331"/>
    <s v="SERVICIOS DE CONSULTORÍA ADMINISTRATIVA, PROCESOS, TÉCNICA Y EN TECNOLOGÍAS DE LA INFORMACIÓN"/>
    <n v="0"/>
    <s v="00"/>
    <s v="SIN DESCRIPCIÓN PARA DESTINOS 00"/>
    <n v="2605267.2000000002"/>
    <n v="2605267.2000000002"/>
    <n v="2605267.2000000002"/>
    <s v="."/>
  </r>
  <r>
    <s v="1.1-00-2304_236012_231833610"/>
    <s v="04_246012_24018336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361"/>
    <s v="SERVICIOS DE APOYO ADMINISTRATIVO, FOTOCOPIADO E IMPRESIÓN"/>
    <n v="0"/>
    <s v="00"/>
    <s v="SIN DESCRIPCIÓN PARA DESTINOS 00"/>
    <n v="9566"/>
    <n v="9566"/>
    <n v="9566"/>
    <s v="."/>
  </r>
  <r>
    <s v="1.1-00-2304_236012_231834110"/>
    <s v="04_246012_24018341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411"/>
    <s v="SERVICIOS FINANCIEROS Y BANCARIOS"/>
    <n v="0"/>
    <s v="00"/>
    <s v="SIN DESCRIPCIÓN PARA DESTINOS 00"/>
    <n v="12846689.84"/>
    <n v="12846689.84"/>
    <n v="12846689.84"/>
    <s v="."/>
  </r>
  <r>
    <s v="1.1-00-2304_236012_231834210"/>
    <s v="04_246012_24018342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421"/>
    <s v="SERVICIOS DE COBRANZA, INVESTIGACIÓN CREDITICIA Y SIMILAR"/>
    <n v="0"/>
    <s v="00"/>
    <s v="SIN DESCRIPCIÓN PARA DESTINOS 00"/>
    <n v="70000000"/>
    <n v="70000000"/>
    <n v="80000000"/>
    <s v="."/>
  </r>
  <r>
    <s v="1.1-00-2304_236012_231834310"/>
    <s v="04_246012_24018343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431"/>
    <s v="SERVICIOS DE RECAUDACIÓN, TRASLADO Y CUSTODIA DE VALORES"/>
    <n v="0"/>
    <s v="00"/>
    <s v="SIN DESCRIPCIÓN PARA DESTINOS 00"/>
    <n v="1850000"/>
    <n v="1850000"/>
    <n v="1850000"/>
    <s v="."/>
  </r>
  <r>
    <s v="1.1-00-2304_236012_231835110"/>
    <s v="04_246012_24018351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511"/>
    <s v="CONSERVACIÓN Y MANTENIMIENTO MENOR DE INMUEBLES"/>
    <n v="0"/>
    <s v="00"/>
    <s v="SIN DESCRIPCIÓN PARA DESTINOS 00"/>
    <n v="15000000"/>
    <n v="15000000"/>
    <n v="18000000"/>
    <s v="."/>
  </r>
  <r>
    <s v="1.1-00-2304_236012_231837110"/>
    <s v="04_246012_24018371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711"/>
    <s v="PASAJES AÉREOS"/>
    <n v="0"/>
    <s v="00"/>
    <s v="SIN DESCRIPCIÓN PARA DESTINOS 00"/>
    <n v="8960"/>
    <n v="8960"/>
    <n v="8960"/>
    <s v="."/>
  </r>
  <r>
    <s v="1.1-00-2304_236012_231837210"/>
    <s v="04_246012_24018372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721"/>
    <s v="PASAJES TERRESTRES"/>
    <n v="0"/>
    <s v="00"/>
    <s v="SIN DESCRIPCIÓN PARA DESTINOS 00"/>
    <n v="2480"/>
    <n v="2480"/>
    <n v="2480"/>
    <s v="."/>
  </r>
  <r>
    <s v="1.1-00-2304_236012_231837910"/>
    <s v="04_246012_24018379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791"/>
    <s v="OTROS SERVICIOS DE TRASLADO Y HOSPEDAJE"/>
    <n v="0"/>
    <s v="00"/>
    <s v="SIN DESCRIPCIÓN PARA DESTINOS 00"/>
    <n v="3500"/>
    <n v="3500"/>
    <n v="3500"/>
    <s v="."/>
  </r>
  <r>
    <s v="1.1-00-2304_236012_231838210"/>
    <s v="04_246012_24018382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821"/>
    <s v="GASTOS DE ORDEN  SOCIAL Y CULTURAL"/>
    <n v="0"/>
    <s v="00"/>
    <s v="SIN DESCRIPCIÓN PARA DESTINOS 00"/>
    <n v="1000000"/>
    <n v="1000000"/>
    <n v="1000000"/>
    <s v="."/>
  </r>
  <r>
    <s v="1.1-00-2304_236012_231839610"/>
    <s v="04_246012_24018396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3000"/>
    <s v="SERVICIOS GENERALES"/>
    <n v="3961"/>
    <s v="OTROS GASTOS POR RESPONSABILIDADES"/>
    <n v="0"/>
    <s v="00"/>
    <s v="SIN DESCRIPCIÓN PARA DESTINOS 00"/>
    <n v="18000"/>
    <n v="18000"/>
    <n v="18000"/>
    <s v="."/>
  </r>
  <r>
    <s v="1.1-00-2304_236012_231851110"/>
    <s v="04_246012_24018511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5000"/>
    <s v="BIENES MUEBLES, INMUEBLES E INTANGIBLES"/>
    <n v="5111"/>
    <s v="MUEBLES DE OFICINA Y ESTANTERÍA"/>
    <n v="0"/>
    <s v="00"/>
    <s v="SIN DESCRIPCIÓN PARA DESTINOS 00"/>
    <n v="320000"/>
    <n v="320000"/>
    <n v="320000"/>
    <s v="."/>
  </r>
  <r>
    <s v="1.1-00-2304_236012_231851510"/>
    <s v="04_246012_24018515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5000"/>
    <s v="BIENES MUEBLES, INMUEBLES E INTANGIBLES"/>
    <n v="5151"/>
    <s v="EQUIPO DE CÓMPUTO DE TECNOLOGÍAS DE LA INFORMACIÓN"/>
    <n v="0"/>
    <s v="00"/>
    <s v="SIN DESCRIPCIÓN PARA DESTINOS 00"/>
    <n v="332880.39"/>
    <n v="332880.39"/>
    <n v="332880.39"/>
    <s v="."/>
  </r>
  <r>
    <s v="1.1-00-2304_236012_231861310"/>
    <s v="04_246012_24018613100"/>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6000"/>
    <s v="INVERSIÓN PÚBLICA"/>
    <n v="6131"/>
    <s v="CONSTRUCCIÓN DE OBRAS PARA EL ABASTECIMIENTO DE AGUA, PETRÓLEO, GAS, ELECTRICIDAD Y TELECOMUNICACIONES"/>
    <n v="0"/>
    <s v="00"/>
    <s v="SIN DESCRIPCIÓN PARA DESTINOS 00"/>
    <n v="15105020.039999999"/>
    <n v="15105020.039999999"/>
    <n v="15105020.039999999"/>
    <s v="."/>
  </r>
  <r>
    <s v="1.1-00-2304_236012_2318632113"/>
    <s v="04_246012_240186321XX"/>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6000"/>
    <s v="INVERSIÓN PÚBLICA"/>
    <n v="6321"/>
    <s v="EJECUCIÓN DE PROYECTOS PRODUCTIVOS NO INCLUIDOS EN CONCEPTOS ANTERIORES DE ESTE CAPÍTULO"/>
    <n v="13"/>
    <s v="XX"/>
    <s v="PLANTAS DE TRATAMIENTO"/>
    <n v="28000000"/>
    <n v="28000000"/>
    <n v="28000000"/>
    <s v="."/>
  </r>
  <r>
    <s v="1.1-00-2304_236012_2318632114"/>
    <s v="04_246012_240186321XX"/>
    <m/>
    <s v="1.1-00-23"/>
    <m/>
    <n v="1"/>
    <s v="GOBIERNO"/>
    <n v="1.3"/>
    <s v="COORDINACIÓN DE LA POLÍTICA DE GOBIERNO"/>
    <s v="1.3.4"/>
    <s v="FUNCIÓN PÚBLICA"/>
    <s v="M"/>
    <s v="Apoyo al proceso presupuestario y para mejorar la eficiencia institucional"/>
    <s v="04_23"/>
    <s v="04_24"/>
    <x v="2"/>
    <n v="6"/>
    <n v="6"/>
    <s v="GOBIERNO EFECTIVO"/>
    <s v="012_23"/>
    <s v="012_24"/>
    <s v="DIRECCIÓN DE PROCESOS ADMINISTRATIVOS Y PROYECTOS"/>
    <n v="18"/>
    <s v="018"/>
    <s v="DESPACHO DE LA TESORERÍA MUNICIPAL"/>
    <n v="6000"/>
    <s v="INVERSIÓN PÚBLICA"/>
    <n v="6321"/>
    <s v="EJECUCIÓN DE PROYECTOS PRODUCTIVOS NO INCLUIDOS EN CONCEPTOS ANTERIORES DE ESTE CAPÍTULO"/>
    <n v="14"/>
    <s v="XX"/>
    <s v="CAT"/>
    <n v="80000000"/>
    <n v="80000000"/>
    <n v="80000000"/>
    <s v="."/>
  </r>
  <r>
    <s v="1.1-00-2304_236013_231939210"/>
    <s v="04_246013_24019392100"/>
    <m/>
    <s v="1.1-00-23"/>
    <m/>
    <n v="1"/>
    <s v="GOBIERNO"/>
    <n v="1.3"/>
    <s v="COORDINACIÓN DE LA POLÍTICA DE GOBIERNO"/>
    <s v="1.3.4"/>
    <s v="FUNCIÓN PÚBLICA"/>
    <s v="M"/>
    <s v="Apoyo al proceso presupuestario y para mejorar la eficiencia institucional"/>
    <s v="04_23"/>
    <s v="04_24"/>
    <x v="2"/>
    <n v="6"/>
    <n v="6"/>
    <s v="GOBIERNO EFECTIVO"/>
    <s v="013_23"/>
    <s v="013_24"/>
    <s v="DIRECCIÓN GENERAL DE FINANZAS"/>
    <n v="19"/>
    <s v="019"/>
    <s v="PROYECTO DE PRESUPUESTO"/>
    <n v="3000"/>
    <s v="SERVICIOS GENERALES"/>
    <n v="3921"/>
    <s v="Reintegro de Remanentes de Recursos Federales"/>
    <n v="0"/>
    <s v="00"/>
    <s v="SIN DESCRIPCIÓN PARA DESTINOS 00"/>
    <n v="3511469.62"/>
    <n v="3511469.62"/>
    <n v="3511469.62"/>
    <s v="."/>
  </r>
  <r>
    <s v="1.1-00-2304_236013_231939410"/>
    <s v="04_246013_24019394100"/>
    <m/>
    <s v="1.1-00-23"/>
    <m/>
    <n v="1"/>
    <s v="GOBIERNO"/>
    <n v="1.3"/>
    <s v="COORDINACIÓN DE LA POLÍTICA DE GOBIERNO"/>
    <s v="1.3.4"/>
    <s v="FUNCIÓN PÚBLICA"/>
    <s v="M"/>
    <s v="Apoyo al proceso presupuestario y para mejorar la eficiencia institucional"/>
    <s v="04_23"/>
    <s v="04_24"/>
    <x v="2"/>
    <n v="6"/>
    <n v="6"/>
    <s v="GOBIERNO EFECTIVO"/>
    <s v="013_23"/>
    <s v="013_24"/>
    <s v="DIRECCIÓN GENERAL DE FINANZAS"/>
    <n v="19"/>
    <s v="019"/>
    <s v="PROYECTO DE PRESUPUESTO"/>
    <n v="3000"/>
    <s v="SERVICIOS GENERALES"/>
    <n v="3941"/>
    <s v="SENTENCIAS Y RESOLUCIONES POR AUTORIDAD COMPETENTE"/>
    <n v="0"/>
    <s v="00"/>
    <s v="SIN DESCRIPCIÓN PARA DESTINOS 00"/>
    <n v="1661937.89"/>
    <n v="1661937.89"/>
    <n v="1661937.89"/>
    <s v="."/>
  </r>
  <r>
    <s v="1.1-00-2304_236013_231942110"/>
    <s v="04_246013_24019421100"/>
    <m/>
    <s v="1.1-00-23"/>
    <m/>
    <n v="1"/>
    <s v="GOBIERNO"/>
    <n v="1.3"/>
    <s v="COORDINACIÓN DE LA POLÍTICA DE GOBIERNO"/>
    <s v="1.3.4"/>
    <s v="FUNCIÓN PÚBLICA"/>
    <s v="M"/>
    <s v="Apoyo al proceso presupuestario y para mejorar la eficiencia institucional"/>
    <s v="04_23"/>
    <s v="04_24"/>
    <x v="2"/>
    <n v="6"/>
    <n v="6"/>
    <s v="GOBIERNO EFECTIVO"/>
    <s v="013_23"/>
    <s v="013_24"/>
    <s v="DIRECCIÓN GENERAL DE FINANZAS"/>
    <n v="19"/>
    <s v="019"/>
    <s v="PROYECTO DE PRESUPUESTO"/>
    <n v="4000"/>
    <s v="TRANSFERENCIAS, SUBSIDIOS, SUBVENCIONES Y CONTINGENCIAS"/>
    <n v="4211"/>
    <s v="TRANSFERENCIAS OTORGADAS A ENTIDADES PARAESTATALES NO EMPRESARIALES Y NO FINANCIERAS"/>
    <n v="0"/>
    <s v="00"/>
    <s v="SIN DESCRIPCIÓN PARA DESTINOS 00"/>
    <n v="2200000"/>
    <n v="2200000"/>
    <n v="2200000"/>
    <s v="."/>
  </r>
  <r>
    <s v="1.1-00-2304_236013_231942510"/>
    <s v="04_246013_24019425100"/>
    <m/>
    <s v="1.1-00-23"/>
    <m/>
    <n v="1"/>
    <s v="GOBIERNO"/>
    <n v="1.3"/>
    <s v="COORDINACIÓN DE LA POLÍTICA DE GOBIERNO"/>
    <s v="1.3.4"/>
    <s v="FUNCIÓN PÚBLICA"/>
    <s v="M"/>
    <s v="Apoyo al proceso presupuestario y para mejorar la eficiencia institucional"/>
    <s v="04_23"/>
    <s v="04_24"/>
    <x v="2"/>
    <n v="6"/>
    <n v="6"/>
    <s v="GOBIERNO EFECTIVO"/>
    <s v="013_23"/>
    <s v="013_24"/>
    <s v="DIRECCIÓN GENERAL DE FINANZAS"/>
    <n v="19"/>
    <s v="019"/>
    <s v="PROYECTO DE PRESUPUESTO"/>
    <n v="4000"/>
    <s v="TRANSFERENCIAS, SUBSIDIOS, SUBVENCIONES Y CONTINGENCIAS"/>
    <n v="4251"/>
    <s v="TRANSFERENCIAS A FIDEICOMISOS DE ENTIDADES FEDERATIVAS Y MUNICIPIOS"/>
    <n v="0"/>
    <s v="00"/>
    <s v="SIN DESCRIPCIÓN PARA DESTINOS 00"/>
    <n v="9400000"/>
    <n v="9400000"/>
    <n v="9400000"/>
    <s v="."/>
  </r>
  <r>
    <s v="2.5-02-2304_236013_231991110"/>
    <s v="04_246013_24019911100"/>
    <m/>
    <s v="2.5-02-23"/>
    <s v="FONDO DE APORTACIÓN AL FORTALECIMIENTO MUNICIPAL(FORTAMUN)"/>
    <n v="1"/>
    <s v="GOBIERNO"/>
    <n v="1.3"/>
    <s v="COORDINACIÓN DE LA POLÍTICA DE GOBIERNO"/>
    <s v="1.3.4"/>
    <s v="FUNCIÓN PÚBLICA"/>
    <s v="M"/>
    <s v="Apoyo al proceso presupuestario y para mejorar la eficiencia institucional"/>
    <s v="04_23"/>
    <s v="04_24"/>
    <x v="2"/>
    <n v="6"/>
    <n v="6"/>
    <s v="GOBIERNO EFECTIVO"/>
    <s v="013_23"/>
    <s v="013_24"/>
    <s v="DIRECCIÓN GENERAL DE FINANZAS"/>
    <n v="19"/>
    <s v="019"/>
    <s v="PROYECTO DE PRESUPUESTO"/>
    <n v="9000"/>
    <s v="DEUDA PÚBLICA"/>
    <n v="9111"/>
    <s v="AMORTIZACIÓN DE LA DEUDA INTERNA CON INSTITUCIONES DE CRÉDITO"/>
    <n v="0"/>
    <s v="00"/>
    <s v="SIN DESCRIPCIÓN PARA DESTINOS 00"/>
    <n v="43522784.549999997"/>
    <n v="43522784.549999997"/>
    <n v="43522784.549999997"/>
    <s v="."/>
  </r>
  <r>
    <s v="2.5-02-2304_236013_231992110"/>
    <s v="04_246013_24019921100"/>
    <m/>
    <s v="2.5-02-23"/>
    <s v="FONDO DE APORTACIÓN AL FORTALECIMIENTO MUNICIPAL(FORTAMUN)"/>
    <n v="1"/>
    <s v="GOBIERNO"/>
    <n v="1.3"/>
    <s v="COORDINACIÓN DE LA POLÍTICA DE GOBIERNO"/>
    <s v="1.3.4"/>
    <s v="FUNCIÓN PÚBLICA"/>
    <s v="M"/>
    <s v="Apoyo al proceso presupuestario y para mejorar la eficiencia institucional"/>
    <s v="04_23"/>
    <s v="04_24"/>
    <x v="2"/>
    <n v="6"/>
    <n v="6"/>
    <s v="GOBIERNO EFECTIVO"/>
    <s v="013_23"/>
    <s v="013_24"/>
    <s v="DIRECCIÓN GENERAL DE FINANZAS"/>
    <n v="19"/>
    <s v="019"/>
    <s v="PROYECTO DE PRESUPUESTO"/>
    <n v="9000"/>
    <s v="DEUDA PÚBLICA"/>
    <n v="9211"/>
    <s v="INTERESES DE LA DEUDA INTERNA CON INSTITUCIONES  DE CRÉDITO"/>
    <n v="0"/>
    <s v="00"/>
    <s v="SIN DESCRIPCIÓN PARA DESTINOS 00"/>
    <n v="26300000"/>
    <n v="26300000"/>
    <n v="26300000"/>
    <s v="."/>
  </r>
  <r>
    <s v="1.1-00-2304_236014_232021810"/>
    <s v="04_246014_24020218100"/>
    <m/>
    <s v="1.1-00-23"/>
    <m/>
    <n v="1"/>
    <s v="GOBIERNO"/>
    <n v="1.3"/>
    <s v="COORDINACIÓN DE LA POLÍTICA DE GOBIERNO"/>
    <s v="1.3.4"/>
    <s v="FUNCIÓN PÚBLICA"/>
    <s v="M"/>
    <s v="Apoyo al proceso presupuestario y para mejorar la eficiencia institucional"/>
    <s v="04_23"/>
    <s v="04_24"/>
    <x v="2"/>
    <n v="6"/>
    <n v="6"/>
    <s v="GOBIERNO EFECTIVO"/>
    <s v="014_23"/>
    <s v="014_24"/>
    <s v="DIRECCIÓN GENERAL DE INGRESOS"/>
    <n v="20"/>
    <s v="020"/>
    <s v="RECURSOS RECAUDADOS DE MANERA EFICIENTE PROGRAMADOS"/>
    <n v="2000"/>
    <s v="MATERIALES Y SUMINISTRO"/>
    <n v="2181"/>
    <s v="MATERIALES PARA EL REGISTRO E IDENTIFICACIÓN DE BIENES Y PERSONAS"/>
    <n v="0"/>
    <s v="00"/>
    <s v="SIN DESCRIPCIÓN PARA DESTINOS 00"/>
    <n v="5464942.6500000004"/>
    <n v="5464942.6500000004"/>
    <n v="5464942.6500000004"/>
    <s v="."/>
  </r>
  <r>
    <s v="1.1-00-2304_236014_232039420"/>
    <s v="04_246014_24020394200"/>
    <m/>
    <s v="1.1-00-23"/>
    <m/>
    <n v="1"/>
    <s v="GOBIERNO"/>
    <n v="1.3"/>
    <s v="COORDINACIÓN DE LA POLÍTICA DE GOBIERNO"/>
    <s v="1.3.4"/>
    <s v="FUNCIÓN PÚBLICA"/>
    <s v="M"/>
    <s v="Apoyo al proceso presupuestario y para mejorar la eficiencia institucional"/>
    <s v="04_23"/>
    <s v="04_24"/>
    <x v="2"/>
    <n v="6"/>
    <n v="6"/>
    <s v="GOBIERNO EFECTIVO"/>
    <s v="014_23"/>
    <s v="014_24"/>
    <s v="DIRECCIÓN GENERAL DE INGRESOS"/>
    <n v="20"/>
    <s v="020"/>
    <s v="RECURSOS RECAUDADOS DE MANERA EFICIENTE PROGRAMADOS"/>
    <n v="3000"/>
    <s v="SERVICIOS GENERALES"/>
    <n v="3942"/>
    <s v="DIVERSAS DEVOLUCIONES"/>
    <n v="0"/>
    <s v="00"/>
    <s v="SIN DESCRIPCIÓN PARA DESTINOS 00"/>
    <n v="750000"/>
    <n v="750000"/>
    <n v="750000"/>
    <s v="."/>
  </r>
  <r>
    <s v="1.1-00-2304_236014_232039510"/>
    <s v="04_246014_24020395100"/>
    <m/>
    <s v="1.1-00-23"/>
    <m/>
    <n v="1"/>
    <s v="GOBIERNO"/>
    <n v="1.3"/>
    <s v="COORDINACIÓN DE LA POLÍTICA DE GOBIERNO"/>
    <s v="1.3.4"/>
    <s v="FUNCIÓN PÚBLICA"/>
    <s v="M"/>
    <s v="Apoyo al proceso presupuestario y para mejorar la eficiencia institucional"/>
    <s v="04_23"/>
    <s v="04_24"/>
    <x v="2"/>
    <n v="6"/>
    <n v="6"/>
    <s v="GOBIERNO EFECTIVO"/>
    <s v="014_23"/>
    <s v="014_24"/>
    <s v="DIRECCIÓN GENERAL DE INGRESOS"/>
    <n v="20"/>
    <s v="020"/>
    <s v="RECURSOS RECAUDADOS DE MANERA EFICIENTE PROGRAMADOS"/>
    <n v="3000"/>
    <s v="SERVICIOS GENERALES"/>
    <n v="3951"/>
    <s v="PENAS, MULTAS, ACCESORIOS Y ACTUALIZACIONES"/>
    <n v="0"/>
    <s v="00"/>
    <s v="SIN DESCRIPCIÓN PARA DESTINOS 00"/>
    <n v="300000"/>
    <n v="300000"/>
    <n v="300000"/>
    <s v="."/>
  </r>
  <r>
    <s v="1.1-00-2302_231007_23721110"/>
    <s v="02_241007_24007211100"/>
    <m/>
    <s v="1.1-00-23"/>
    <m/>
    <n v="1"/>
    <s v="GOBIERNO"/>
    <n v="1.3"/>
    <s v="COORDINACIÓN DE LA POLÍTICA DE GOBIERNO"/>
    <s v="1.3.4"/>
    <s v="FUNCIÓN PÚBLICA"/>
    <s v="O"/>
    <s v="Apoyo a la función pública y al mejoramiento de la gestión"/>
    <s v="02_23"/>
    <s v="02_24"/>
    <x v="3"/>
    <n v="1"/>
    <n v="1"/>
    <s v="CORRESPONSABILIDAD SOCIAL (TRANSVERSAL)"/>
    <s v="007_23"/>
    <s v="007_24"/>
    <s v="DESPACHO DE LA SECRETARÍA GENERAL"/>
    <n v="7"/>
    <s v="007"/>
    <s v="DESPACHO DE LA SECRETARÍA GENERAL"/>
    <n v="2000"/>
    <s v="MATERIALES Y SUMINISTRO"/>
    <n v="2111"/>
    <s v="MATERIALES, ÚTILES Y EQUIPOS MENORES DE OFICINA"/>
    <n v="0"/>
    <s v="00"/>
    <s v="SIN DESCRIPCIÓN PARA DESTINOS 00"/>
    <n v="0"/>
    <n v="0"/>
    <n v="50000"/>
    <s v="PRESUPUESTO SOLICITADO PARA LA ADQUISICION DE CAJAS PARA ARCHIVO PC50 Y AA40 PARA LAS DIRECCIONES ARCHIVO MUNICIPAL Y REGISTRO CIVIL"/>
  </r>
  <r>
    <s v="1.1-00-2302_231007_23733310"/>
    <s v="02_241007_24007333100"/>
    <m/>
    <s v="1.1-00-23"/>
    <m/>
    <n v="1"/>
    <s v="GOBIERNO"/>
    <n v="1.3"/>
    <s v="COORDINACIÓN DE LA POLÍTICA DE GOBIERNO"/>
    <s v="1.3.4"/>
    <s v="FUNCIÓN PÚBLICA"/>
    <s v="O"/>
    <s v="Apoyo a la función pública y al mejoramiento de la gestión"/>
    <s v="02_23"/>
    <s v="02_24"/>
    <x v="3"/>
    <n v="1"/>
    <n v="1"/>
    <s v="CORRESPONSABILIDAD SOCIAL (TRANSVERSAL)"/>
    <s v="007_23"/>
    <s v="007_24"/>
    <s v="DESPACHO DE LA SECRETARÍA GENERAL"/>
    <n v="7"/>
    <s v="007"/>
    <s v="DESPACHO DE LA SECRETARÍA GENERAL"/>
    <n v="3000"/>
    <s v="SERVICIOS GENERALES"/>
    <n v="3331"/>
    <s v="SERVICIOS DE CONSULTORÍA ADMINISTRATIVA, PROCESOS, TÉCNICA Y EN TECNOLOGÍAS DE LA INFORMACIÓN"/>
    <n v="0"/>
    <s v="00"/>
    <s v="SIN DESCRIPCIÓN PARA DESTINOS 00"/>
    <n v="0"/>
    <n v="0"/>
    <n v="340000"/>
    <s v="IMPRESION DE GACETAS  Y EMPASTADO DE GACETAS"/>
  </r>
  <r>
    <s v="1.1-00-2302_231007_23733910"/>
    <s v="02_241007_24007339100"/>
    <m/>
    <s v="1.1-00-23"/>
    <m/>
    <n v="1"/>
    <s v="GOBIERNO"/>
    <n v="1.3"/>
    <s v="COORDINACIÓN DE LA POLÍTICA DE GOBIERNO"/>
    <s v="1.3.4"/>
    <s v="FUNCIÓN PÚBLICA"/>
    <s v="O"/>
    <s v="Apoyo a la función pública y al mejoramiento de la gestión"/>
    <s v="02_23"/>
    <s v="02_24"/>
    <x v="3"/>
    <n v="1"/>
    <n v="1"/>
    <s v="CORRESPONSABILIDAD SOCIAL (TRANSVERSAL)"/>
    <s v="007_23"/>
    <s v="007_24"/>
    <s v="DESPACHO DE LA SECRETARÍA GENERAL"/>
    <n v="7"/>
    <s v="007"/>
    <s v="DESPACHO DE LA SECRETARÍA GENERAL"/>
    <n v="3000"/>
    <s v="SERVICIOS GENERALES"/>
    <n v="3391"/>
    <s v="SERVICIOS PROFESIONALES, CIENTÍFICOS Y TÉCNICOS INTEGRALES"/>
    <n v="0"/>
    <s v="00"/>
    <s v="SIN DESCRIPCIÓN PARA DESTINOS 00"/>
    <n v="812000"/>
    <n v="812000"/>
    <n v="2000000"/>
    <s v="CANTIDAD REQUERIDA PARA LA AREALIZACION DE AVALUOS DE PREDIOS DEL MUNCIPIO "/>
  </r>
  <r>
    <s v="1.1-00-2302_231007_23734110"/>
    <s v="02_241007_24007341100"/>
    <m/>
    <s v="1.1-00-23"/>
    <m/>
    <n v="1"/>
    <s v="GOBIERNO"/>
    <n v="1.3"/>
    <s v="COORDINACIÓN DE LA POLÍTICA DE GOBIERNO"/>
    <s v="1.3.4"/>
    <s v="FUNCIÓN PÚBLICA"/>
    <s v="O"/>
    <s v="Apoyo a la función pública y al mejoramiento de la gestión"/>
    <s v="02_23"/>
    <s v="02_24"/>
    <x v="3"/>
    <n v="1"/>
    <n v="1"/>
    <s v="CORRESPONSABILIDAD SOCIAL (TRANSVERSAL)"/>
    <s v="007_23"/>
    <s v="007_24"/>
    <s v="DESPACHO DE LA SECRETARÍA GENERAL"/>
    <n v="7"/>
    <s v="007"/>
    <s v="DESPACHO DE LA SECRETARÍA GENERAL"/>
    <n v="3000"/>
    <s v="SERVICIOS GENERALES"/>
    <n v="3411"/>
    <s v="SERVICIOS FINANCIEROS Y BANCARIOS"/>
    <n v="0"/>
    <s v="00"/>
    <s v="SIN DESCRIPCIÓN PARA DESTINOS 00"/>
    <n v="1000000"/>
    <n v="1000000"/>
    <n v="1000000"/>
    <s v="."/>
  </r>
  <r>
    <s v="1.1-00-2302_231007_23738210"/>
    <s v="02_241007_24007382100"/>
    <m/>
    <s v="1.1-00-23"/>
    <m/>
    <n v="1"/>
    <s v="GOBIERNO"/>
    <n v="1.3"/>
    <s v="COORDINACIÓN DE LA POLÍTICA DE GOBIERNO"/>
    <s v="1.3.4"/>
    <s v="FUNCIÓN PÚBLICA"/>
    <s v="O"/>
    <s v="Apoyo a la función pública y al mejoramiento de la gestión"/>
    <s v="02_23"/>
    <s v="02_24"/>
    <x v="3"/>
    <n v="1"/>
    <n v="1"/>
    <s v="CORRESPONSABILIDAD SOCIAL (TRANSVERSAL)"/>
    <s v="007_23"/>
    <s v="007_24"/>
    <s v="DESPACHO DE LA SECRETARÍA GENERAL"/>
    <n v="7"/>
    <s v="007"/>
    <s v="DESPACHO DE LA SECRETARÍA GENERAL"/>
    <n v="3000"/>
    <s v="SERVICIOS GENERALES"/>
    <n v="3821"/>
    <s v="GASTOS DE ORDEN  SOCIAL Y CULTURAL"/>
    <n v="0"/>
    <s v="00"/>
    <s v="SIN DESCRIPCIÓN PARA DESTINOS 00"/>
    <n v="160000"/>
    <n v="160000"/>
    <n v="331200"/>
    <s v="PRESUPUESTO UTILIZADO PARA103500 PARA ENTREGA DE 5 MEDALLAS AL MERITO CIVIL 227700 PARA SALA DE BANDERAS POR HERMANAMIENTOS"/>
  </r>
  <r>
    <s v="1.1-00-2302_231007_23739220"/>
    <s v="02_241007_24007392200"/>
    <m/>
    <s v="1.1-00-23"/>
    <m/>
    <n v="1"/>
    <s v="GOBIERNO"/>
    <n v="1.3"/>
    <s v="COORDINACIÓN DE LA POLÍTICA DE GOBIERNO"/>
    <s v="1.3.4"/>
    <s v="FUNCIÓN PÚBLICA"/>
    <s v="O"/>
    <s v="Apoyo a la función pública y al mejoramiento de la gestión"/>
    <s v="02_23"/>
    <s v="02_24"/>
    <x v="3"/>
    <n v="1"/>
    <n v="1"/>
    <s v="CORRESPONSABILIDAD SOCIAL (TRANSVERSAL)"/>
    <s v="007_23"/>
    <s v="007_24"/>
    <s v="DESPACHO DE LA SECRETARÍA GENERAL"/>
    <n v="7"/>
    <s v="007"/>
    <s v="DESPACHO DE LA SECRETARÍA GENERAL"/>
    <n v="3000"/>
    <s v="SERVICIOS GENERALES"/>
    <n v="3922"/>
    <s v="IMPUESTOS Y DERECHOS"/>
    <n v="0"/>
    <s v="00"/>
    <s v="SIN DESCRIPCIÓN PARA DESTINOS 00"/>
    <n v="1500000"/>
    <n v="1500000"/>
    <n v="1500000"/>
    <s v="PRESUPUESTO UTILIZADO PARA LA LIBERACION DE ESCRITURACIONES DE PREDIOS DEL MUNICIPIO"/>
  </r>
  <r>
    <s v="1.1-00-2302_231007_23751510"/>
    <s v="02_241007_24007515100"/>
    <m/>
    <s v="1.1-00-23"/>
    <m/>
    <n v="1"/>
    <s v="GOBIERNO"/>
    <n v="1.3"/>
    <s v="COORDINACIÓN DE LA POLÍTICA DE GOBIERNO"/>
    <s v="1.3.4"/>
    <s v="FUNCIÓN PÚBLICA"/>
    <s v="O"/>
    <s v="Apoyo a la función pública y al mejoramiento de la gestión"/>
    <s v="02_23"/>
    <s v="02_24"/>
    <x v="3"/>
    <n v="1"/>
    <n v="1"/>
    <s v="CORRESPONSABILIDAD SOCIAL (TRANSVERSAL)"/>
    <s v="007_23"/>
    <s v="007_24"/>
    <s v="DESPACHO DE LA SECRETARÍA GENERAL"/>
    <n v="7"/>
    <s v="007"/>
    <s v="DESPACHO DE LA SECRETARÍA GENERAL"/>
    <n v="5000"/>
    <s v="BIENES MUEBLES, INMUEBLES E INTANGIBLES"/>
    <n v="5151"/>
    <s v="EQUIPO DE CÓMPUTO DE TECNOLOGÍAS DE LA INFORMACIÓN"/>
    <n v="0"/>
    <s v="00"/>
    <s v="SIN DESCRIPCIÓN PARA DESTINOS 00"/>
    <n v="0"/>
    <n v="0"/>
    <n v="400000"/>
    <s v="5 EQUIPOS DE COMPUTO REQUERIDOS PARA FORTALECIMIENTO DE GESTION DE LA SECRETARIA GENERAL Y ACTAS E INTEGRACION SERVIDOR Y SCANER  PARA ARCHIVO GENERAL DEL MUNICIPIO, "/>
  </r>
  <r>
    <s v="1.1-00-2302_231007_23844518"/>
    <s v="02_241007_240084451XX"/>
    <m/>
    <s v="1.1-00-23"/>
    <m/>
    <n v="1"/>
    <s v="GOBIERNO"/>
    <n v="1.3"/>
    <s v="COORDINACIÓN DE LA POLÍTICA DE GOBIERNO"/>
    <s v="1.3.4"/>
    <s v="FUNCIÓN PÚBLICA"/>
    <s v="R"/>
    <s v="Específicos"/>
    <s v="02_23"/>
    <s v="02_24"/>
    <x v="3"/>
    <n v="1"/>
    <n v="1"/>
    <s v="CORRESPONSABILIDAD SOCIAL (TRANSVERSAL)"/>
    <s v="007_23"/>
    <s v="007_24"/>
    <s v="DESPACHO DE LA SECRETARÍA GENERAL"/>
    <n v="8"/>
    <s v="008"/>
    <s v="APOYO A INSTITUCIONES"/>
    <n v="4000"/>
    <s v="TRANSFERENCIAS, SUBSIDIOS, SUBVENCIONES Y CONTINGENCIAS"/>
    <n v="4451"/>
    <s v="AYUDAS SOCIALES A INSTITUCIONES SIN FINES DE LUCRO"/>
    <n v="8"/>
    <s v="XX"/>
    <s v="FIL"/>
    <n v="700000"/>
    <n v="700000"/>
    <n v="750000"/>
    <s v="COPATROCINIO Y STAND FIL 2024"/>
  </r>
  <r>
    <s v="1.1-00-2302_231007_23844519"/>
    <s v="02_241007_240084451XX"/>
    <m/>
    <s v="1.1-00-23"/>
    <m/>
    <n v="1"/>
    <s v="GOBIERNO"/>
    <n v="1.3"/>
    <s v="COORDINACIÓN DE LA POLÍTICA DE GOBIERNO"/>
    <s v="1.3.4"/>
    <s v="FUNCIÓN PÚBLICA"/>
    <s v="R"/>
    <s v="Específicos"/>
    <s v="02_23"/>
    <s v="02_24"/>
    <x v="3"/>
    <n v="1"/>
    <n v="1"/>
    <s v="CORRESPONSABILIDAD SOCIAL (TRANSVERSAL)"/>
    <s v="007_23"/>
    <s v="007_24"/>
    <s v="DESPACHO DE LA SECRETARÍA GENERAL"/>
    <n v="8"/>
    <s v="008"/>
    <s v="APOYO A INSTITUCIONES"/>
    <n v="4000"/>
    <s v="TRANSFERENCIAS, SUBSIDIOS, SUBVENCIONES Y CONTINGENCIAS"/>
    <n v="4451"/>
    <s v="AYUDAS SOCIALES A INSTITUCIONES SIN FINES DE LUCRO"/>
    <n v="9"/>
    <s v="XX"/>
    <s v="CLAD"/>
    <n v="210000"/>
    <n v="210000"/>
    <n v="210000"/>
    <s v="COPATROCINIO  CLAD 2024"/>
  </r>
  <r>
    <s v="1.1-00-2302_231007_238445110"/>
    <s v="02_241007_240084451XX"/>
    <m/>
    <s v="1.1-00-23"/>
    <m/>
    <n v="1"/>
    <s v="GOBIERNO"/>
    <n v="1.3"/>
    <s v="COORDINACIÓN DE LA POLÍTICA DE GOBIERNO"/>
    <s v="1.3.4"/>
    <s v="FUNCIÓN PÚBLICA"/>
    <s v="R"/>
    <s v="Específicos"/>
    <s v="02_23"/>
    <s v="02_24"/>
    <x v="3"/>
    <n v="1"/>
    <n v="1"/>
    <s v="CORRESPONSABILIDAD SOCIAL (TRANSVERSAL)"/>
    <s v="007_23"/>
    <s v="007_24"/>
    <s v="DESPACHO DE LA SECRETARÍA GENERAL"/>
    <n v="8"/>
    <s v="008"/>
    <s v="APOYO A INSTITUCIONES"/>
    <n v="4000"/>
    <s v="TRANSFERENCIAS, SUBSIDIOS, SUBVENCIONES Y CONTINGENCIAS"/>
    <n v="4451"/>
    <s v="AYUDAS SOCIALES A INSTITUCIONES SIN FINES DE LUCRO"/>
    <n v="10"/>
    <s v="XX"/>
    <s v="FESTIVAL PAPIROLAS 2024"/>
    <n v="50000"/>
    <n v="50000"/>
    <n v="0"/>
    <s v="Se elimina"/>
  </r>
  <r>
    <s v="1.1-00-2302_231007_23944810"/>
    <s v="02_241007_24009448100"/>
    <m/>
    <s v="1.1-00-23"/>
    <m/>
    <n v="1"/>
    <s v="GOBIERNO"/>
    <n v="1.3"/>
    <s v="COORDINACIÓN DE LA POLÍTICA DE GOBIERNO"/>
    <s v="1.3.4"/>
    <s v="FUNCIÓN PÚBLICA"/>
    <s v="N"/>
    <s v="Desastres Naturales"/>
    <s v="02_23"/>
    <s v="02_24"/>
    <x v="3"/>
    <n v="1"/>
    <n v="1"/>
    <s v="CORRESPONSABILIDAD SOCIAL (TRANSVERSAL)"/>
    <s v="007_23"/>
    <s v="007_24"/>
    <s v="DESPACHO DE LA SECRETARÍA GENERAL"/>
    <n v="9"/>
    <s v="009"/>
    <s v="FOEDEN"/>
    <n v="4000"/>
    <s v="TRANSFERENCIAS, SUBSIDIOS, SUBVENCIONES Y CONTINGENCIAS"/>
    <n v="4481"/>
    <s v="AYUDAS POR DESASTRES NATURALES Y OTROS SINIESTROS"/>
    <n v="0"/>
    <s v="00"/>
    <s v="SIN DESCRIPCIÓN PARA DESTINOS 00"/>
    <n v="750000"/>
    <n v="750000"/>
    <n v="1089485.31"/>
    <s v="Requerido para las contingencias Ambientales por inundaciones en el municipio"/>
  </r>
  <r>
    <s v="1.1-00-2302_233009_231121310"/>
    <s v="02_243009_24011213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2000"/>
    <s v="MATERIALES Y SUMINISTRO"/>
    <n v="2131"/>
    <s v="MATERIAL ESTADÍSTICO Y GEOGRÁFICO"/>
    <n v="0"/>
    <s v="00"/>
    <s v="SIN DESCRIPCIÓN PARA DESTINOS 00"/>
    <n v="0"/>
    <n v="0"/>
    <n v="2000000"/>
    <s v="Se solicita la asignación de techo presupuestal para la Actualización, Desarrollo, y culminacion del Atlas de riesgo ya que el mismo se encuentra absoleto y es una herramienta de suma importancia para el apoyo de la ciudadania asi como las interdependencias para la consulta e investigación del medio fisico del municipio, asi como también este proyecto se establecio como compromiso de administración por lo que es importante se lleve a cabo para su pleno cumplimiento "/>
  </r>
  <r>
    <s v="1.1-00-2302_233009_231122110"/>
    <s v="02_243009_24011221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2000"/>
    <s v="MATERIALES Y SUMINISTRO"/>
    <n v="2211"/>
    <s v="PRODUCTOS ALIMENTICIOS PARA PERSONAS"/>
    <n v="0"/>
    <s v="00"/>
    <s v="SIN DESCRIPCIÓN PARA DESTINOS 00"/>
    <n v="270000"/>
    <n v="270000"/>
    <n v="300000"/>
    <s v="Se solicita una ampliación del presupuesto como resultado de los diferentes eventos adversos por los que ha atravesado el Municipio rebansando su capacidad de respuesta, debiendo intervenir apoyos de otras dependencias de la zona metropolitana de Guadalajara a su como de los diferentes niveles tal es el caso de la temporada de estiaje 2023 donde aproximadamente el 50% del techo presupuestal asignado fue utilizado para la compra de alimentos y bebidad de los combatientes tanto de esta Dirección como brihgadas forestales externas, así como las diferentes comtingencias de inundaciones registradas con alto impacto lo cual ha demandando la concentración del personal por largas horas posteriores a su jornada laboral "/>
  </r>
  <r>
    <s v="1.1-00-2302_233009_231122310"/>
    <s v="02_243009_24011223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2000"/>
    <s v="MATERIALES Y SUMINISTRO"/>
    <n v="2231"/>
    <s v="UTENSILIOS PARA EL SERVICIO DE ALIMENTACIÓN"/>
    <n v="0"/>
    <s v="00"/>
    <s v="SIN DESCRIPCIÓN PARA DESTINOS 00"/>
    <n v="5000"/>
    <n v="5000"/>
    <n v="5000"/>
    <s v="El techo presuúestal asignado sera utilizado para la compra de utensilios de apoyo para la distribución de alimentos y bebidas durante las contingencias, las cuales este año han sido relevantes ya que nos hemos permanecido en horarios prolongados en las comtingencias de incendios forestales e inundacion "/>
  </r>
  <r>
    <s v="1.1-00-2302_233009_231124610"/>
    <s v="02_243009_24011246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2000"/>
    <s v="MATERIALES Y SUMINISTRO"/>
    <n v="2461"/>
    <s v="MATERIAL ELÉCTRICO Y ELECTRÓNICO"/>
    <n v="0"/>
    <s v="00"/>
    <s v="SIN DESCRIPCIÓN PARA DESTINOS 00"/>
    <n v="1000"/>
    <n v="1000"/>
    <n v="1000"/>
    <s v="Sera destinado para el mantenimiento y reparacion de las instalaciones lectricas de las diferentes bases con las que contamos "/>
  </r>
  <r>
    <s v="1.1-00-2302_233009_231124710"/>
    <s v="02_243009_24011247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2000"/>
    <s v="MATERIALES Y SUMINISTRO"/>
    <n v="2471"/>
    <s v="ARTÍCULOS METÁLICOS PARA LA CONSTRUCCIÓN"/>
    <n v="0"/>
    <s v="00"/>
    <s v="SIN DESCRIPCIÓN PARA DESTINOS 00"/>
    <n v="2000"/>
    <n v="2000"/>
    <n v="2000"/>
    <s v="Sera destinado para el mantenimiento y reparacion de las instalaciones de las diferente bases con las que contamos "/>
  </r>
  <r>
    <s v="1.1-00-2302_233009_231127110"/>
    <s v="02_243009_24011271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2000"/>
    <s v="MATERIALES Y SUMINISTRO"/>
    <n v="2711"/>
    <s v="VESTUARIO Y UNIFORMES"/>
    <n v="0"/>
    <s v="00"/>
    <s v="SIN DESCRIPCIÓN PARA DESTINOS 00"/>
    <n v="0"/>
    <n v="0"/>
    <n v="1000000"/>
    <s v="Se solicita la asignacion de presupuesto para la compra de vestuario y uniformes para el personal, ya que se tenia un deficit en la distribucion de los mismos donde desde el 2018 aproximadamente se realizo la ultima compra, y hasta este 2023 se realizo una nueva compra, sin embargo en virtud  al deficit de asignación de uniformes con los que cuenta el personal se encuentran en muy mal estado y siendo un institucion de contacto directo con la ciudadania se requiere una presencia adecuada "/>
  </r>
  <r>
    <s v="1.1-00-2302_233009_231129210"/>
    <s v="02_243009_24011292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2000"/>
    <s v="MATERIALES Y SUMINISTRO"/>
    <n v="2921"/>
    <s v="REFACCIONES Y ACCESORIOS MENORES DE EDIFICIOS"/>
    <n v="0"/>
    <s v="00"/>
    <s v="SIN DESCRIPCIÓN PARA DESTINOS 00"/>
    <n v="1000"/>
    <n v="1000"/>
    <n v="1000"/>
    <s v="Sera destinado para el mantenimiento y reparacion de las instalaciones de las diferente bases con las que contamos "/>
  </r>
  <r>
    <s v="1.1-00-2302_233009_231129610"/>
    <s v="02_243009_24011296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2000"/>
    <s v="MATERIALES Y SUMINISTRO"/>
    <n v="2961"/>
    <s v="REFACCIONES Y ACCESORIOS MENORES DE EQUIPO DE TRANSPORTE"/>
    <n v="0"/>
    <s v="00"/>
    <s v="SIN DESCRIPCIÓN PARA DESTINOS 00"/>
    <n v="45000"/>
    <n v="45000"/>
    <n v="50000"/>
    <s v="Se solicita una amplicacion de $5,000 pesos del la propuesta proyectada para el nuevo techo presupuestal como resultado del deficit del parque vehicular lo cual esto origina mayor desgaste en los mismos ya que son utilizados para toda la atención de servicios como areas administrativas para solventar todas las solcitudes como apoyo a la ciudadania "/>
  </r>
  <r>
    <s v="1.1-00-2302_233009_231135710"/>
    <s v="02_243009_24011357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3000"/>
    <s v="SERVICIOS GENERALES"/>
    <n v="3571"/>
    <s v="INSTALACIÓN, REPARACIÓN Y MANTENIMIENTO DE MAQUINARIA, OTROS EQUIPOS Y HERRAMIENTA"/>
    <n v="0"/>
    <s v="00"/>
    <s v="SIN DESCRIPCIÓN PARA DESTINOS 00"/>
    <n v="80000"/>
    <n v="80000"/>
    <n v="80000"/>
    <s v="El presupuesto sera destinado para el mantenimiento y/o reparación de equipos especializados como bombas de succion, sumergibles, equipos especiales de los vehiculos de emergencia "/>
  </r>
  <r>
    <s v="1.1-00-2302_233009_231138210"/>
    <s v="02_243009_24011382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3000"/>
    <s v="SERVICIOS GENERALES"/>
    <n v="3821"/>
    <s v="GASTOS DE ORDEN  SOCIAL Y CULTURAL"/>
    <n v="0"/>
    <s v="00"/>
    <s v="SIN DESCRIPCIÓN PARA DESTINOS 00"/>
    <n v="50000"/>
    <n v="50000"/>
    <n v="200000"/>
    <s v="Se solicita la asignación de mayor presupuesto en esta partida con el objetivo de llevar a cabo los festejos con motivo al Día Nacional del Bombero, los cuales este año con el presupuesto asignado se cubrió únicmente el 10% aproximado del costo total, ya que el mismo fue realizado por las difeentes donaciones que realizadon diferentes empresas que reconcen el labor de esta Dirección, por lo tanto al ser un día importante y trascendente para el reconocimiento de nuestro personal como sus familias es que se solicita se ponga a consideración el monto señalado . "/>
  </r>
  <r>
    <s v="1.1-00-2302_233009_231151510"/>
    <s v="02_243009_24011515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5000"/>
    <s v="BIENES MUEBLES, INMUEBLES E INTANGIBLES"/>
    <n v="5151"/>
    <s v="EQUIPO DE CÓMPUTO DE TECNOLOGÍAS DE LA INFORMACIÓN"/>
    <n v="0"/>
    <s v="00"/>
    <s v="SIN DESCRIPCIÓN PARA DESTINOS 00"/>
    <n v="0"/>
    <n v="0"/>
    <n v="200000"/>
    <s v="Se solicita la asignación de techo presupuestal para continuar con la resegunda etapoara de renovacion de equipo de computo y tecnologias de la información, las cuales fortalecera al buen desarrollo de las actividades del personal asignado a las areas de Gestión Integral de Riesgos, Dirección Administrativa así como el área de capacitación con el objetivo de contar con equipo adecuado para la atención de usuarios"/>
  </r>
  <r>
    <s v="1.1-00-2302_233009_231154110"/>
    <s v="02_243009_24011541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1"/>
    <s v="011"/>
    <s v="ADMINISTRACIÓN CENTRAL DE PROTECCIÓN CIVIL Y BOMBEROS"/>
    <n v="5000"/>
    <s v="BIENES MUEBLES, INMUEBLES E INTANGIBLES"/>
    <n v="5411"/>
    <s v="VEHICULOS Y EQUIPO DE TRANSPORTE"/>
    <n v="0"/>
    <s v="00"/>
    <s v="SIN DESCRIPCIÓN PARA DESTINOS 00"/>
    <n v="0"/>
    <n v="0"/>
    <n v="2000000"/>
    <s v="Se solicita la asignación de presupuesto para llevar a cabo la adquisición o renta de vehiculos para el fortalecimiento de las áreas principalmente la Jefatura de Gestión Integral de Riesgos ya que por el momento solo cuenta con 3 vehiculos disponibles para la realización de visitas de inspeccion, valoraciones riesgos como operativo lo cual ha originado un atraso importante para el cumplimiento de metas que se han estbalecido por la recepcion de tramites que son supervisados por Mejora Regulatoria, así mismo tanto la Brigada Forestal como la Dirección Operativa requiere el fortalecimiento de unidades ya que   se tiene un parque vehicular extenso pero en malas condiciones y/o en su caso que se encuntran varados por tiempos prolongados de hasta 5 años o mas en espera de reparación, así como tambien se han recibido diferentes dictamenes para baja de unidades afectando considerablemente la atencion de servicios como los tiempos de respuesta "/>
  </r>
  <r>
    <s v="1.1-00-2302_233009_231225310"/>
    <s v="02_243009_24012253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2"/>
    <s v="012"/>
    <s v="EQUIPOS DE PROTECCIÓN  Y HERRAMIENTA MANUAL"/>
    <n v="2000"/>
    <s v="MATERIALES Y SUMINISTRO"/>
    <n v="2531"/>
    <s v="MEDICINAS Y PRODUCTOS FARMACÉUTICOS"/>
    <n v="0"/>
    <s v="00"/>
    <s v="SIN DESCRIPCIÓN PARA DESTINOS 00"/>
    <n v="50000"/>
    <n v="50000"/>
    <n v="50000"/>
    <s v="El presupuesto sera destinado para el fortalecimiento y abastecimiento de botiquines de todo el personal para la atención basíca prehospitaliaria durante la atención de emergencias"/>
  </r>
  <r>
    <s v="1.1-00-2302_233009_231225410"/>
    <s v="02_243009_24012254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2"/>
    <s v="012"/>
    <s v="EQUIPOS DE PROTECCIÓN  Y HERRAMIENTA MANUAL"/>
    <n v="2000"/>
    <s v="MATERIALES Y SUMINISTRO"/>
    <n v="2541"/>
    <s v="MATERIALES, ACCESORIOS Y SUMINISTROS MÉDICOS"/>
    <n v="0"/>
    <s v="00"/>
    <s v="SIN DESCRIPCIÓN PARA DESTINOS 00"/>
    <n v="52000"/>
    <n v="52000"/>
    <n v="52000"/>
    <s v="El presupuesto sera destinado para el fortalecimiento y abastecimiento de botiquines de todo el personal para la atención basíca prehospitaliaria durante la atención de emergencias"/>
  </r>
  <r>
    <s v="1.1-00-2302_233009_231227210"/>
    <s v="02_243009_24012272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2"/>
    <s v="012"/>
    <s v="EQUIPOS DE PROTECCIÓN  Y HERRAMIENTA MANUAL"/>
    <n v="2000"/>
    <s v="MATERIALES Y SUMINISTRO"/>
    <n v="2721"/>
    <s v="PRENDAS DE SEGURIDAD Y PROTECCIÓN PERSONAL"/>
    <n v="0"/>
    <s v="00"/>
    <s v="SIN DESCRIPCIÓN PARA DESTINOS 00"/>
    <n v="2000000"/>
    <n v="2000000"/>
    <n v="2500000"/>
    <s v="Se solicita la ampliacion del techo presupuestal asignado para continuar con el fortalecimiento del equipamiento de proteccion personal del personal asignado a la Brigada Forestal y Dirección Operativo con el objetivo de avanzar año con año de un 20 al 25% del personal equipado con la finalidad de obtener ideal en el que cada uno de ellos cuente con equipo individual y no compartiddo como actualmente se viene manejando por condiciones de norma como de seguridad e higiene de los mismos "/>
  </r>
  <r>
    <s v="1.1-00-2302_233009_231229110"/>
    <s v="02_243009_24012291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2"/>
    <s v="012"/>
    <s v="EQUIPOS DE PROTECCIÓN  Y HERRAMIENTA MANUAL"/>
    <n v="2000"/>
    <s v="MATERIALES Y SUMINISTRO"/>
    <n v="2911"/>
    <s v="HERRAMIENTAS MENORES"/>
    <n v="0"/>
    <s v="00"/>
    <s v="SIN DESCRIPCIÓN PARA DESTINOS 00"/>
    <n v="30000"/>
    <n v="30000"/>
    <n v="100000"/>
    <s v="Se solicita ampliacion del techo presupuestal de esta partida ya que es indispensable la compra continua de herramientas menores las cuales son utilizadas durante las comtigencias y servicios de emergencia y al ser consumibles su tiempo de vida es corta "/>
  </r>
  <r>
    <s v="1.1-00-2302_233009_231256510"/>
    <s v="02_243009_24012565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2"/>
    <s v="012"/>
    <s v="EQUIPOS DE PROTECCIÓN  Y HERRAMIENTA MANUAL"/>
    <n v="5000"/>
    <s v="BIENES MUEBLES, INMUEBLES E INTANGIBLES"/>
    <n v="5651"/>
    <s v="EQUIPO DE COMUNICACIÓN Y TELECOMUNICACIÓN"/>
    <n v="0"/>
    <s v="00"/>
    <s v="SIN DESCRIPCIÓN PARA DESTINOS 00"/>
    <n v="100000"/>
    <n v="100000"/>
    <n v="200000"/>
    <s v="Se requiere la ampliación del techo presupuestal para la compra de equipo de radio comunicación el cual debe ser de  ultima generacion para que facilten el acceso a las frecuencias de las diferentes dependencias con las que se  realizan trabajos coordinados "/>
  </r>
  <r>
    <s v="1.1-00-2302_233009_231256910"/>
    <s v="02_243009_24012569100"/>
    <m/>
    <s v="1.1-00-23"/>
    <m/>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2"/>
    <s v="012"/>
    <s v="EQUIPOS DE PROTECCIÓN  Y HERRAMIENTA MANUAL"/>
    <n v="5000"/>
    <s v="BIENES MUEBLES, INMUEBLES E INTANGIBLES"/>
    <n v="5691"/>
    <s v="OTROS EQUIPOS"/>
    <n v="0"/>
    <s v="00"/>
    <s v="SIN DESCRIPCIÓN PARA DESTINOS 00"/>
    <n v="1581950"/>
    <n v="1581950"/>
    <n v="2000000"/>
    <s v="Se solicita la amplicacion presupuestal para la compra y adquisicion de equipos especializados (equipos de rescate vertical, espacios confinados equipos de rescate vehicular, rescates en alturas), asi como herramientas de apoyo de ese mismo equipo,  así como tambien continuar con el proyecto de continuidad de dquisición de equipos de respiración autónoma, equipos contra incendio  (mangueras contra incendio, chiflones extintores) , lo anterior en alcance que hasta la fecha el equipo es compartido y se pretende llegar a un ideal en el que cada uno de los elementos cuente con equipo individual en los casos que así se requiera como el de fortalecer la adquisicion de equipo de ultima generacion que faciliten la intervencion temprana y adecuada de nuestros elementos como la autoprotección "/>
  </r>
  <r>
    <s v="2.5-02-2302_233009_231332510"/>
    <s v="02_243009_24013325100"/>
    <m/>
    <s v="2.5-02-23"/>
    <s v="FONDO DE APORTACIÓN AL FORTALECIMIENTO MUNICIPAL(FORTAMUN)"/>
    <n v="1"/>
    <s v="GOBIERNO"/>
    <n v="1.7"/>
    <s v="ASUNTOS DE ORDEN PÚBLICO Y DE SEGURIDAD INTERIOR"/>
    <s v="1.7.2"/>
    <s v="PROTECCIÓN CIVIL"/>
    <s v="E"/>
    <s v="Prestación de Servicios Públicos"/>
    <s v="02_23"/>
    <s v="02_24"/>
    <x v="3"/>
    <n v="3"/>
    <n v="3"/>
    <s v="INFRAESTRUCTURA Y SERVICIOS PÚBLICOS"/>
    <s v="009_23"/>
    <s v="009_24"/>
    <s v="DIRECCIÓN GENERAL ADJUNTA DE PROTECCIÓN CIVIL Y BOMBEROS"/>
    <n v="13"/>
    <s v="013"/>
    <s v="SERVICIO DE UNIDADES MOVILES ARRENDADAS"/>
    <n v="3000"/>
    <s v="SERVICIOS GENERALES"/>
    <n v="3251"/>
    <s v="ARRENDAMIENTO DE EQUIPO DE TRANSPORTE"/>
    <n v="0"/>
    <s v="00"/>
    <s v="SIN DESCRIPCIÓN PARA DESTINOS 00"/>
    <n v="9003456"/>
    <n v="9003456"/>
    <n v="9003456"/>
    <s v="Se requiere la asignación de este nuevo presupuesto ya que hemos observado incremento en las comtigencias con mayor afectacion y temporadas de estiaje mas agresivas y cercanas"/>
  </r>
  <r>
    <s v="1.1-00-2302_231008_231033910"/>
    <s v="02_241008_24010339100"/>
    <m/>
    <s v="1.1-00-23"/>
    <m/>
    <n v="2"/>
    <s v="DESARROLLO SOCIAL"/>
    <n v="2.2000000000000002"/>
    <s v="VIVIENDA Y SERVICIOS A LA COMUNIDAD"/>
    <s v="2.2.7"/>
    <s v="DESARROLLO REGIONAL"/>
    <s v="S"/>
    <s v="Sujetos a Reglas de Operación"/>
    <s v="02_23"/>
    <s v="02_24"/>
    <x v="3"/>
    <n v="1"/>
    <n v="1"/>
    <s v="CORRESPONSABILIDAD SOCIAL (TRANSVERSAL)"/>
    <s v="008_23"/>
    <s v="008_24"/>
    <s v="DIRECCIÓN DE VIVIENDA"/>
    <n v="10"/>
    <s v="010"/>
    <s v="POLÍTICA DE VIVIENDA"/>
    <n v="3000"/>
    <s v="SERVICIOS GENERALES"/>
    <n v="3391"/>
    <s v="SERVICIOS PROFESIONALES, CIENTÍFICOS Y TÉCNICOS INTEGRALES"/>
    <n v="0"/>
    <s v="00"/>
    <s v="SIN DESCRIPCIÓN PARA DESTINOS 00"/>
    <n v="0"/>
    <n v="0"/>
    <n v="500000"/>
    <s v="Para apoyo de escrituración y trámites legales a los beneficiarios de la Campaña de reestructura de crédito hipotecario en Jardines de Verano"/>
  </r>
  <r>
    <s v="1.1-00-2302_231008_2310441111"/>
    <s v="02_241008_240104411XX"/>
    <m/>
    <s v="1.1-00-23"/>
    <m/>
    <n v="2"/>
    <s v="DESARROLLO SOCIAL"/>
    <n v="2.2000000000000002"/>
    <s v="VIVIENDA Y SERVICIOS A LA COMUNIDAD"/>
    <s v="2.2.7"/>
    <s v="DESARROLLO REGIONAL"/>
    <s v="S"/>
    <s v="Sujetos a Reglas de Operación"/>
    <s v="02_23"/>
    <s v="02_24"/>
    <x v="3"/>
    <n v="1"/>
    <n v="1"/>
    <s v="CORRESPONSABILIDAD SOCIAL (TRANSVERSAL)"/>
    <s v="008_23"/>
    <s v="008_24"/>
    <s v="DIRECCIÓN DE VIVIENDA"/>
    <n v="10"/>
    <s v="010"/>
    <s v="POLÍTICA DE VIVIENDA"/>
    <n v="4000"/>
    <s v="TRANSFERENCIAS, SUBSIDIOS, SUBVENCIONES Y CONTINGENCIAS"/>
    <n v="4411"/>
    <s v="AYUDAS SOCIALES A PERSONAS"/>
    <n v="11"/>
    <s v="XX"/>
    <s v="RENTA TU CASA"/>
    <n v="3432000"/>
    <n v="3432000"/>
    <n v="4000000"/>
    <s v="Para continuar con la operación y pago de alquileres del programa y arrendar nuevas viviendas"/>
  </r>
  <r>
    <s v="1.1-00-2302_231008_2310441112"/>
    <s v="02_241008_240104411XX"/>
    <m/>
    <s v="1.1-00-23"/>
    <m/>
    <n v="2"/>
    <s v="DESARROLLO SOCIAL"/>
    <n v="2.2000000000000002"/>
    <s v="VIVIENDA Y SERVICIOS A LA COMUNIDAD"/>
    <s v="2.2.7"/>
    <s v="DESARROLLO REGIONAL"/>
    <s v="S"/>
    <s v="Sujetos a Reglas de Operación"/>
    <s v="02_23"/>
    <s v="02_24"/>
    <x v="3"/>
    <n v="1"/>
    <n v="1"/>
    <s v="CORRESPONSABILIDAD SOCIAL (TRANSVERSAL)"/>
    <s v="008_23"/>
    <s v="008_24"/>
    <s v="DIRECCIÓN DE VIVIENDA"/>
    <n v="10"/>
    <s v="010"/>
    <s v="POLÍTICA DE VIVIENDA"/>
    <n v="4000"/>
    <s v="TRANSFERENCIAS, SUBSIDIOS, SUBVENCIONES Y CONTINGENCIAS"/>
    <n v="4411"/>
    <s v="AYUDAS SOCIALES A PERSONAS"/>
    <n v="12"/>
    <s v="XX"/>
    <s v="VIVNEDA PROTEGIDA"/>
    <n v="1000000"/>
    <n v="1000000"/>
    <n v="2000000"/>
    <s v="Para continuar con la operación del programa y lograr tapiar otras 1000 viviendas"/>
  </r>
  <r>
    <s v="1.1-00-2302_231010_231621110"/>
    <s v="02_241010_24016211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2000"/>
    <s v="MATERIALES Y SUMINISTRO"/>
    <n v="2111"/>
    <s v="MATERIALES, ÚTILES Y EQUIPOS MENORES DE OFICINA"/>
    <n v="0"/>
    <s v="00"/>
    <s v="SIN DESCRIPCIÓN PARA DESTINOS 00"/>
    <n v="17493"/>
    <n v="17493"/>
    <n v="20000"/>
    <s v="Materiales de papeleria para la ejecución del Programa, así como su comprobación."/>
  </r>
  <r>
    <s v="1.1-00-2302_231010_231621610"/>
    <s v="02_241010_24016216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2000"/>
    <s v="MATERIALES Y SUMINISTRO"/>
    <n v="2161"/>
    <s v="MATERIAL DE LIMPIEZA"/>
    <n v="0"/>
    <s v="00"/>
    <s v="SIN DESCRIPCIÓN PARA DESTINOS 00"/>
    <n v="210000"/>
    <n v="210000"/>
    <n v="200000"/>
    <s v="Articulos de limpieza empleados en las brigadas del Programa en el espacio público."/>
  </r>
  <r>
    <s v="1.1-00-2302_231010_231624210"/>
    <s v="02_241010_24016242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2000"/>
    <s v="MATERIALES Y SUMINISTRO"/>
    <n v="2421"/>
    <s v="CEMENTO Y PRODUCTOS DE CONCRETO"/>
    <n v="0"/>
    <s v="00"/>
    <s v="SIN DESCRIPCIÓN PARA DESTINOS 00"/>
    <n v="40537.18"/>
    <n v="40537.18"/>
    <n v="0"/>
    <s v="."/>
  </r>
  <r>
    <s v="1.1-00-2302_231010_231624610"/>
    <s v="02_241010_24016246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2000"/>
    <s v="MATERIALES Y SUMINISTRO"/>
    <n v="2461"/>
    <s v="MATERIAL ELÉCTRICO Y ELECTRÓNICO"/>
    <n v="0"/>
    <s v="00"/>
    <s v="SIN DESCRIPCIÓN PARA DESTINOS 00"/>
    <n v="10650"/>
    <n v="10650"/>
    <n v="0"/>
    <s v="."/>
  </r>
  <r>
    <s v="1.1-00-2302_231010_231624910"/>
    <s v="02_241010_24016249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2000"/>
    <s v="MATERIALES Y SUMINISTRO"/>
    <n v="2491"/>
    <s v="OTROS MATERIALES Y ARTÍCULOS DE CONSTRUCCIÓN Y REPARACIÓN"/>
    <n v="0"/>
    <s v="00"/>
    <s v="SIN DESCRIPCIÓN PARA DESTINOS 00"/>
    <n v="144969.82"/>
    <n v="144969.82"/>
    <n v="54948.2"/>
    <s v="Materiales para los trabajos de rehabilitación de los espacios públicos intervenidos con "/>
  </r>
  <r>
    <s v="1.1-00-2302_231010_231627210"/>
    <s v="02_241010_24016272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2000"/>
    <s v="MATERIALES Y SUMINISTRO"/>
    <n v="2721"/>
    <s v="PRENDAS DE SEGURIDAD Y PROTECCIÓN PERSONAL"/>
    <n v="0"/>
    <s v="00"/>
    <s v="SIN DESCRIPCIÓN PARA DESTINOS 00"/>
    <n v="79000"/>
    <n v="79000"/>
    <n v="50000"/>
    <s v="Equipo para protección y seguridad de brigadistas participantes en el Programa"/>
  </r>
  <r>
    <s v="1.1-00-2302_231010_231629110"/>
    <s v="02_241010_24016291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2000"/>
    <s v="MATERIALES Y SUMINISTRO"/>
    <n v="2911"/>
    <s v="HERRAMIENTAS MENORES"/>
    <n v="0"/>
    <s v="00"/>
    <s v="SIN DESCRIPCIÓN PARA DESTINOS 00"/>
    <n v="107850"/>
    <n v="107850"/>
    <n v="70000"/>
    <s v="Herramientas de apoyo para el trabajo de rehabilitación y limpieza de los espacios públicos."/>
  </r>
  <r>
    <s v="1.1-00-2302_231010_231629810"/>
    <s v="02_241010_24016298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2000"/>
    <s v="MATERIALES Y SUMINISTRO"/>
    <n v="2981"/>
    <s v="REFACCIONES Y ACCESORIOS MENORES DE MAQUINARIA Y OTROS EQUIPOS"/>
    <n v="0"/>
    <s v="00"/>
    <s v="SIN DESCRIPCIÓN PARA DESTINOS 00"/>
    <n v="20000"/>
    <n v="20000"/>
    <n v="0"/>
    <s v="."/>
  </r>
  <r>
    <s v="1.1-00-2302_231010_231633910"/>
    <s v="02_241010_24016339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3000"/>
    <s v="SERVICIOS GENERALES"/>
    <n v="3391"/>
    <s v="SERVICIOS PROFESIONALES, CIENTÍFICOS Y TÉCNICOS INTEGRALES"/>
    <n v="0"/>
    <s v="00"/>
    <s v="SIN DESCRIPCIÓN PARA DESTINOS 00"/>
    <n v="0"/>
    <n v="0"/>
    <n v="230000"/>
    <s v="Talleres de capacitación en materia de administración y finanzas  dirigidos a los comercios locales beneficiarios e interesados en el Programa Chamba para todos "/>
  </r>
  <r>
    <s v="1.1-00-2302_231010_231644110"/>
    <s v="02_241010_24016441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4000"/>
    <s v="TRANSFERENCIAS, SUBSIDIOS, SUBVENCIONES Y CONTINGENCIAS"/>
    <n v="4411"/>
    <s v="AYUDAS SOCIALES A PERSONAS"/>
    <n v="0"/>
    <s v="00"/>
    <s v="SIN DESCRIPCIÓN PARA DESTINOS 00"/>
    <n v="5689448.2000000002"/>
    <n v="5689448.2000000002"/>
    <n v="5600000"/>
    <s v="Hasta 200 Apoyos entregados de forma economica a los comercios locales inscritos al  Programa, para abastecer sus comercios de productos de la canasta básica y realizar el canje de Tlajovales a los brigadistas beneficiarios."/>
  </r>
  <r>
    <s v="1.1-00-2302_231010_231651110"/>
    <s v="02_241010_24016511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5000"/>
    <s v="BIENES MUEBLES, INMUEBLES E INTANGIBLES"/>
    <n v="5111"/>
    <s v="MUEBLES DE OFICINA Y ESTANTERÍA"/>
    <n v="0"/>
    <s v="00"/>
    <s v="SIN DESCRIPCIÓN PARA DESTINOS 00"/>
    <n v="0"/>
    <n v="0"/>
    <n v="15000"/>
    <s v="Adquisición de materiales para la instalación de brigadas del Programa en localidades de las distintas zonas del Municipio."/>
  </r>
  <r>
    <s v="1.1-00-2302_231010_231656510"/>
    <s v="02_241010_24016565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5000"/>
    <s v="BIENES MUEBLES, INMUEBLES E INTANGIBLES"/>
    <n v="5651"/>
    <s v="EQUIPO DE COMUNICACIÓN Y TELECOMUNICACIÓN"/>
    <n v="0"/>
    <s v="00"/>
    <s v="SIN DESCRIPCIÓN PARA DESTINOS 00"/>
    <n v="0"/>
    <n v="0"/>
    <n v="10000"/>
    <s v="Adquisición de aparatos que faliciten la comunicación instantanea de las necesidades durante las brigadas en las localidades del Municipio."/>
  </r>
  <r>
    <s v="1.1-00-2302_231010_231656710"/>
    <s v="02_241010_24016567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16"/>
    <s v="016"/>
    <s v="PROGRAMA DE ECONOMÍA SOLIDARIA TLAJOMULCO &quot;CHAMBA PARA TODOS&quot;"/>
    <n v="5000"/>
    <s v="BIENES MUEBLES, INMUEBLES E INTANGIBLES"/>
    <n v="5671"/>
    <s v="HERRAMIENTAS Y MÁQUINAS-HERRAMIENTA"/>
    <n v="0"/>
    <s v="00"/>
    <s v="SIN DESCRIPCIÓN PARA DESTINOS 00"/>
    <n v="0"/>
    <n v="0"/>
    <n v="70000"/>
    <s v="Aquisición de herramientas para el mantenimiento de áreas naturales de los espacios públicos intervenidos."/>
  </r>
  <r>
    <s v="1.1-00-2302_231010_235744110"/>
    <s v="02_241010_24057441100"/>
    <m/>
    <s v="1.1-00-23"/>
    <m/>
    <n v="2"/>
    <s v="DESARROLLO SOCIAL"/>
    <n v="2.2000000000000002"/>
    <s v="VIVIENDA Y SERVICIOS A LA COMUNIDAD"/>
    <s v="2.2.7"/>
    <s v="DESARROLLO REGIONAL"/>
    <s v="S"/>
    <s v="Sujetos a Reglas de Operación"/>
    <s v="02_23"/>
    <s v="02_24"/>
    <x v="3"/>
    <n v="1"/>
    <n v="1"/>
    <s v="CORRESPONSABILIDAD SOCIAL (TRANSVERSAL)"/>
    <s v="010_23"/>
    <s v="010_24"/>
    <s v="DIRECCIÓN GENERAL DE CULTURA DE LA PAZ Y CORRESPONSABILIDAD"/>
    <n v="57"/>
    <s v="057"/>
    <s v="TLAJOMULCO CUIDA A QUIEN CUIDA"/>
    <n v="4000"/>
    <s v="TRANSFERENCIAS, SUBSIDIOS, SUBVENCIONES Y CONTINGENCIAS"/>
    <n v="4411"/>
    <s v="AYUDAS SOCIALES A PERSONAS"/>
    <n v="0"/>
    <s v="00"/>
    <s v="SIN DESCRIPCIÓN PARA DESTINOS 00"/>
    <n v="200000"/>
    <n v="200000"/>
    <n v="1200000"/>
    <s v="Entrega de un apoyo económico a 100 mujeres que cuidan a personas con discapacidad. Entregar dos apoyos por año por la cantidad de $6000 pesos "/>
  </r>
  <r>
    <s v="1.1-00-2305_236015_232121110"/>
    <s v="05_246015_2402121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111"/>
    <s v="MATERIALES, ÚTILES Y EQUIPOS MENORES DE OFICINA"/>
    <n v="0"/>
    <s v="00"/>
    <s v="SIN DESCRIPCIÓN PARA DESTINOS 00"/>
    <n v="3474000"/>
    <n v="3474000"/>
    <n v="3474000"/>
    <s v="."/>
  </r>
  <r>
    <s v="1.1-00-2305_236015_232121410"/>
    <s v="05_246015_24021214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141"/>
    <s v="MATERIALES, ÚTILES Y EQUIPOS MENORES DE TECNOLOGÍAS DE LA INFORMACIÓN Y COMUNICACIONES"/>
    <n v="0"/>
    <s v="00"/>
    <s v="SIN DESCRIPCIÓN PARA DESTINOS 00"/>
    <n v="22605.1"/>
    <n v="22605.1"/>
    <n v="22605.1"/>
    <s v="."/>
  </r>
  <r>
    <s v="1.1-00-2305_236015_232121510"/>
    <s v="05_246015_24021215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151"/>
    <s v="MATERIAL IMPRESO E INFORMACIÓN DIGITAL"/>
    <n v="0"/>
    <s v="00"/>
    <s v="SIN DESCRIPCIÓN PARA DESTINOS 00"/>
    <n v="420"/>
    <n v="420"/>
    <n v="420"/>
    <s v="."/>
  </r>
  <r>
    <s v="1.1-00-2305_236015_232121610"/>
    <s v="05_246015_24021216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161"/>
    <s v="MATERIAL DE LIMPIEZA"/>
    <n v="0"/>
    <s v="00"/>
    <s v="SIN DESCRIPCIÓN PARA DESTINOS 00"/>
    <n v="1828856.1"/>
    <n v="1828856.1"/>
    <n v="1828856.1"/>
    <s v="."/>
  </r>
  <r>
    <s v="1.1-00-2305_236015_232122110"/>
    <s v="05_246015_2402122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211"/>
    <s v="PRODUCTOS ALIMENTICIOS PARA PERSONAS"/>
    <n v="0"/>
    <s v="00"/>
    <s v="SIN DESCRIPCIÓN PARA DESTINOS 00"/>
    <n v="332000"/>
    <n v="332000"/>
    <n v="332000"/>
    <s v="."/>
  </r>
  <r>
    <s v="1.1-00-2305_236015_232124110"/>
    <s v="05_246015_2402124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411"/>
    <s v="PRODUCTOS MINERALES NO METÁLICOS"/>
    <n v="0"/>
    <s v="00"/>
    <s v="SIN DESCRIPCIÓN PARA DESTINOS 00"/>
    <n v="1175.5999999999999"/>
    <n v="1175.5999999999999"/>
    <n v="1175.5999999999999"/>
    <s v="."/>
  </r>
  <r>
    <s v="1.1-00-2305_236015_232124210"/>
    <s v="05_246015_24021242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421"/>
    <s v="CEMENTO Y PRODUCTOS DE CONCRETO"/>
    <n v="0"/>
    <s v="00"/>
    <s v="SIN DESCRIPCIÓN PARA DESTINOS 00"/>
    <n v="54450.01"/>
    <n v="54450.01"/>
    <n v="54450.01"/>
    <s v="."/>
  </r>
  <r>
    <s v="1.1-00-2305_236015_232124510"/>
    <s v="05_246015_24021245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451"/>
    <s v="VIDRIO Y PRODUCTOS DE VIDRIO"/>
    <n v="0"/>
    <s v="00"/>
    <s v="SIN DESCRIPCIÓN PARA DESTINOS 00"/>
    <n v="47757.2"/>
    <n v="47757.2"/>
    <n v="47757.2"/>
    <s v="."/>
  </r>
  <r>
    <s v="1.1-00-2305_236015_232124610"/>
    <s v="05_246015_24021246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461"/>
    <s v="MATERIAL ELÉCTRICO Y ELECTRÓNICO"/>
    <n v="0"/>
    <s v="00"/>
    <s v="SIN DESCRIPCIÓN PARA DESTINOS 00"/>
    <n v="110000"/>
    <n v="110000"/>
    <n v="110000"/>
    <s v="."/>
  </r>
  <r>
    <s v="1.1-00-2305_236015_232124710"/>
    <s v="05_246015_24021247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471"/>
    <s v="ARTÍCULOS METÁLICOS PARA LA CONSTRUCCIÓN"/>
    <n v="0"/>
    <s v="00"/>
    <s v="SIN DESCRIPCIÓN PARA DESTINOS 00"/>
    <n v="30000.42"/>
    <n v="30000.42"/>
    <n v="30000.42"/>
    <s v="."/>
  </r>
  <r>
    <s v="1.1-00-2305_236015_232124910"/>
    <s v="05_246015_24021249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491"/>
    <s v="OTROS MATERIALES Y ARTÍCULOS DE CONSTRUCCIÓN Y REPARACIÓN"/>
    <n v="0"/>
    <s v="00"/>
    <s v="SIN DESCRIPCIÓN PARA DESTINOS 00"/>
    <n v="417531.9"/>
    <n v="417531.9"/>
    <n v="417531.9"/>
    <s v="."/>
  </r>
  <r>
    <s v="1.1-00-2305_236015_232125210"/>
    <s v="05_246015_24021252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521"/>
    <s v="FERTILIZANTES, PESTICIDAS Y OTROS AGROQUÍMICOS"/>
    <n v="0"/>
    <s v="00"/>
    <s v="SIN DESCRIPCIÓN PARA DESTINOS 00"/>
    <n v="123580"/>
    <n v="123580"/>
    <n v="123580"/>
    <s v="."/>
  </r>
  <r>
    <s v="1.1-00-2305_236015_232125610"/>
    <s v="05_246015_24021256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561"/>
    <s v="FIBRAS SINTÉTICAS, HULES PLÁSTICOS Y DERIVADOS"/>
    <n v="0"/>
    <s v="00"/>
    <s v="SIN DESCRIPCIÓN PARA DESTINOS 00"/>
    <n v="2387"/>
    <n v="2387"/>
    <n v="2387"/>
    <s v="."/>
  </r>
  <r>
    <s v="1.1-00-2305_236015_232126110"/>
    <s v="05_246015_2402126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611"/>
    <s v="COMBUSTIBLES, LUBRICANTES Y ADITIVOS"/>
    <n v="0"/>
    <s v="00"/>
    <s v="SIN DESCRIPCIÓN PARA DESTINOS 00"/>
    <n v="42000000"/>
    <n v="42000000"/>
    <n v="47577000"/>
    <s v="se incremento el consumo por la adquisicion de los compactadores y compra de urea"/>
  </r>
  <r>
    <s v="1.1-00-2305_236015_232127210"/>
    <s v="05_246015_24021272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721"/>
    <s v="PRENDAS DE SEGURIDAD Y PROTECCIÓN PERSONAL"/>
    <n v="0"/>
    <s v="00"/>
    <s v="SIN DESCRIPCIÓN PARA DESTINOS 00"/>
    <n v="1542.8"/>
    <n v="1542.8"/>
    <n v="1542.8"/>
    <s v="."/>
  </r>
  <r>
    <s v="1.1-00-2305_236015_232129110"/>
    <s v="05_246015_2402129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911"/>
    <s v="HERRAMIENTAS MENORES"/>
    <n v="0"/>
    <s v="00"/>
    <s v="SIN DESCRIPCIÓN PARA DESTINOS 00"/>
    <n v="147560.85999999999"/>
    <n v="147560.85999999999"/>
    <n v="147560.85999999999"/>
    <s v="."/>
  </r>
  <r>
    <s v="1.1-00-2305_236015_232129210"/>
    <s v="05_246015_24021292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921"/>
    <s v="REFACCIONES Y ACCESORIOS MENORES DE EDIFICIOS"/>
    <n v="0"/>
    <s v="00"/>
    <s v="SIN DESCRIPCIÓN PARA DESTINOS 00"/>
    <n v="63791.08"/>
    <n v="63791.08"/>
    <n v="63791.08"/>
    <s v="."/>
  </r>
  <r>
    <s v="1.1-00-2305_236015_232129610"/>
    <s v="05_246015_24021296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961"/>
    <s v="REFACCIONES Y ACCESORIOS MENORES DE EQUIPO DE TRANSPORTE"/>
    <n v="0"/>
    <s v="00"/>
    <s v="SIN DESCRIPCIÓN PARA DESTINOS 00"/>
    <n v="1429971.83"/>
    <n v="1429971.83"/>
    <n v="1429971.83"/>
    <s v="."/>
  </r>
  <r>
    <s v="1.1-00-2305_236015_232129810"/>
    <s v="05_246015_24021298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2000"/>
    <s v="MATERIALES Y SUMINISTRO"/>
    <n v="2981"/>
    <s v="REFACCIONES Y ACCESORIOS MENORES DE MAQUINARIA Y OTROS EQUIPOS"/>
    <n v="0"/>
    <s v="00"/>
    <s v="SIN DESCRIPCIÓN PARA DESTINOS 00"/>
    <n v="698350.4"/>
    <n v="698350.4"/>
    <n v="698350.4"/>
    <s v="."/>
  </r>
  <r>
    <s v="1.1-00-2305_236015_232131110"/>
    <s v="05_246015_2402131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111"/>
    <s v="ENERGÍA ELÉCTRICA"/>
    <n v="0"/>
    <s v="00"/>
    <s v="SIN DESCRIPCIÓN PARA DESTINOS 00"/>
    <n v="5600000"/>
    <n v="5600000"/>
    <n v="5600000"/>
    <s v="."/>
  </r>
  <r>
    <s v="1.1-00-2305_236015_232131410"/>
    <s v="05_246015_24021314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141"/>
    <s v="TELEFONÍA TRADICIONAL"/>
    <n v="0"/>
    <s v="00"/>
    <s v="SIN DESCRIPCIÓN PARA DESTINOS 00"/>
    <n v="600000"/>
    <n v="600000"/>
    <n v="600000"/>
    <s v="."/>
  </r>
  <r>
    <s v="1.1-00-2305_236015_232131610"/>
    <s v="05_246015_24021316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161"/>
    <s v="SERVICIOS DE TELECOMUNICACIONES Y SATÉLITES"/>
    <n v="0"/>
    <s v="00"/>
    <s v="SIN DESCRIPCIÓN PARA DESTINOS 00"/>
    <n v="2700000"/>
    <n v="2700000"/>
    <n v="2700000"/>
    <s v="."/>
  </r>
  <r>
    <s v="1.1-00-2305_236015_232132210"/>
    <s v="05_246015_24021322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221"/>
    <s v="ARRENDAMIENTO DE EDIFICIOS"/>
    <n v="0"/>
    <s v="00"/>
    <s v="SIN DESCRIPCIÓN PARA DESTINOS 00"/>
    <n v="2698000"/>
    <n v="2698000"/>
    <n v="2698000"/>
    <s v="."/>
  </r>
  <r>
    <s v="1.1-00-2305_236015_232132310"/>
    <s v="05_246015_24021323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231"/>
    <s v="ARRENDAMIENTO DE MOBILIARIO Y EQUIPO DE ADMINISTRACIÓN, EDUCACIONAL Y RECREATIVO"/>
    <n v="0"/>
    <s v="00"/>
    <s v="SIN DESCRIPCIÓN PARA DESTINOS 00"/>
    <n v="3000000"/>
    <n v="3000000"/>
    <n v="3000000"/>
    <s v="."/>
  </r>
  <r>
    <s v="2.5-02-2305_236015_232132510"/>
    <s v="05_246015_24021325100"/>
    <m/>
    <s v="2.5-02-23"/>
    <s v="FONDO DE APORTACIÓN AL FORTALECIMIENTO MUNICIPAL(FORTAMUN)"/>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251"/>
    <s v="ARRENDAMIENTO DE EQUIPO DE TRANSPORTE"/>
    <n v="0"/>
    <s v="00"/>
    <s v="SIN DESCRIPCIÓN PARA DESTINOS 00"/>
    <n v="76833008.099999994"/>
    <n v="76833008.099999994"/>
    <n v="76833008.099999994"/>
    <s v="."/>
  </r>
  <r>
    <s v="1.1-00-2305_236015_232132910"/>
    <s v="05_246015_24021329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291"/>
    <s v="OTROS ARRENDAMIENTOS"/>
    <n v="0"/>
    <s v="00"/>
    <s v="SIN DESCRIPCIÓN PARA DESTINOS 00"/>
    <n v="10000"/>
    <n v="10000"/>
    <n v="10000"/>
    <s v="."/>
  </r>
  <r>
    <s v="1.1-00-2305_236015_232133110"/>
    <s v="05_246015_2402133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311"/>
    <s v="SERVICIOS LEGALES, DE CONTABILIDAD, AUDITORÍA Y RELACIONADOS"/>
    <n v="0"/>
    <s v="00"/>
    <s v="SIN DESCRIPCIÓN PARA DESTINOS 00"/>
    <n v="230000"/>
    <n v="230000"/>
    <n v="230000"/>
    <s v="."/>
  </r>
  <r>
    <s v="1.1-00-2305_236015_232133210"/>
    <s v="05_246015_24021332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321"/>
    <s v="SERVICIOS DE DISEÑO, ARQUITECTURA, INGENIERÍA Y ACTIVIDADES RELACIONADAS"/>
    <n v="0"/>
    <s v="00"/>
    <s v="SIN DESCRIPCIÓN PARA DESTINOS 00"/>
    <n v="69408"/>
    <n v="69408"/>
    <n v="69408"/>
    <s v="."/>
  </r>
  <r>
    <s v="1.1-00-2305_236015_232133310"/>
    <s v="05_246015_24021333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331"/>
    <s v="SERVICIOS DE CONSULTORÍA ADMINISTRATIVA, PROCESOS, TÉCNICA Y EN TECNOLOGÍAS DE LA INFORMACIÓN"/>
    <n v="0"/>
    <s v="00"/>
    <s v="SIN DESCRIPCIÓN PARA DESTINOS 00"/>
    <n v="100000"/>
    <n v="100000"/>
    <n v="100000"/>
    <s v="."/>
  </r>
  <r>
    <s v="1.1-00-2305_236015_232133410"/>
    <s v="05_246015_24021334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341"/>
    <s v="SERVICIOS DE CAPACITACIÓN"/>
    <n v="0"/>
    <s v="00"/>
    <s v="SIN DESCRIPCIÓN PARA DESTINOS 00"/>
    <n v="735486"/>
    <n v="735486"/>
    <n v="735486"/>
    <s v="."/>
  </r>
  <r>
    <s v="1.1-00-2305_236015_2321334133"/>
    <s v="05_246015_240213341XX"/>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341"/>
    <s v="SERVICIOS DE CAPACITACIÓN"/>
    <n v="33"/>
    <s v="XX"/>
    <s v="BANDA MUNICIPAL"/>
    <n v="139200"/>
    <n v="139200"/>
    <n v="139200"/>
    <s v="."/>
  </r>
  <r>
    <s v="1.1-00-2305_236015_232133710"/>
    <s v="05_246015_24021337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371"/>
    <s v="SERVICIOS DE PROTECCIÓN Y SEGURIDAD"/>
    <n v="0"/>
    <s v="00"/>
    <s v="SIN DESCRIPCIÓN PARA DESTINOS 00"/>
    <n v="20885568"/>
    <n v="20885568"/>
    <n v="20885568"/>
    <s v="."/>
  </r>
  <r>
    <s v="1.1-00-2305_236015_232134410"/>
    <s v="05_246015_24021344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441"/>
    <s v="SEGUROS DE RESPONSABILIDAD PATRIMONIAL Y FIANZAS"/>
    <n v="0"/>
    <s v="00"/>
    <s v="SIN DESCRIPCIÓN PARA DESTINOS 00"/>
    <n v="160000"/>
    <n v="160000"/>
    <n v="160000"/>
    <s v="."/>
  </r>
  <r>
    <s v="1.1-00-2305_236015_232134510"/>
    <s v="05_246015_24021345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451"/>
    <s v="SEGURO DE BIENES PATRIMONIALES"/>
    <n v="0"/>
    <s v="00"/>
    <s v="SIN DESCRIPCIÓN PARA DESTINOS 00"/>
    <n v="5400000"/>
    <n v="5400000"/>
    <n v="5400000"/>
    <s v="."/>
  </r>
  <r>
    <s v="1.1-00-2305_236015_232134810"/>
    <s v="05_246015_24021348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481"/>
    <s v="COMISIONES POR VENTAS"/>
    <n v="0"/>
    <s v="00"/>
    <s v="SIN DESCRIPCIÓN PARA DESTINOS 00"/>
    <n v="1080000"/>
    <n v="1080000"/>
    <n v="1080000"/>
    <s v="."/>
  </r>
  <r>
    <s v="1.1-00-2305_236015_232135110"/>
    <s v="05_246015_2402135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511"/>
    <s v="CONSERVACIÓN Y MANTENIMIENTO MENOR DE INMUEBLES"/>
    <n v="0"/>
    <s v="00"/>
    <s v="SIN DESCRIPCIÓN PARA DESTINOS 00"/>
    <n v="685740"/>
    <n v="685740"/>
    <n v="685740"/>
    <s v="."/>
  </r>
  <r>
    <s v="1.1-00-2305_236015_232135210"/>
    <s v="05_246015_24021352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521"/>
    <s v="INSTALACIÓN, REPARACIÓN Y MANTENIMIENTO DE MOBILIARIO Y EQUIPO DE ADMINISTRACIÓN, EDUCACIONAL Y RECREATIVO"/>
    <n v="0"/>
    <s v="00"/>
    <s v="SIN DESCRIPCIÓN PARA DESTINOS 00"/>
    <n v="26000"/>
    <n v="26000"/>
    <n v="26000"/>
    <s v="."/>
  </r>
  <r>
    <s v="1.1-00-2305_236015_232135510"/>
    <s v="05_246015_24021355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551"/>
    <s v="REPARACIÓN Y MANTENIMIENTO DE EQUIPO DE TRANSPORTE"/>
    <n v="0"/>
    <s v="00"/>
    <s v="SIN DESCRIPCIÓN PARA DESTINOS 00"/>
    <n v="16000000"/>
    <n v="16000000"/>
    <n v="16000000"/>
    <s v="."/>
  </r>
  <r>
    <s v="1.1-00-2305_236015_232135710"/>
    <s v="05_246015_24021357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571"/>
    <s v="INSTALACIÓN, REPARACIÓN Y MANTENIMIENTO DE MAQUINARIA, OTROS EQUIPOS Y HERRAMIENTA"/>
    <n v="0"/>
    <s v="00"/>
    <s v="SIN DESCRIPCIÓN PARA DESTINOS 00"/>
    <n v="17150000"/>
    <n v="17150000"/>
    <n v="17150000"/>
    <s v="."/>
  </r>
  <r>
    <s v="1.1-00-2305_236015_232136310"/>
    <e v="#REF!"/>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631"/>
    <s v="SERVICIOS DE CREATIVIDAD, PREPRODUCCIÓN Y PRODUCCIÓN DE PUBLICIDAD, EXCEPTO INTERNET"/>
    <n v="0"/>
    <s v="00"/>
    <s v="SIN DESCRIPCIÓN PARA DESTINOS 00"/>
    <n v="4866666.55"/>
    <n v="4866666.55"/>
    <n v="4866666.55"/>
    <s v="."/>
  </r>
  <r>
    <s v="1.1-00-2305_236015_232138210"/>
    <s v="05_246015_24021382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821"/>
    <s v="GASTOS DE ORDEN  SOCIAL Y CULTURAL"/>
    <n v="0"/>
    <s v="00"/>
    <s v="SIN DESCRIPCIÓN PARA DESTINOS 00"/>
    <n v="639567.19999999995"/>
    <n v="639567.19999999995"/>
    <n v="639567.19999999995"/>
    <s v="."/>
  </r>
  <r>
    <s v="1.1-00-2305_236015_232139110"/>
    <s v="05_246015_2402139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911"/>
    <s v="SERVICIOS FUNERARIOS Y DE CEMENTERIOS"/>
    <n v="0"/>
    <s v="00"/>
    <s v="SIN DESCRIPCIÓN PARA DESTINOS 00"/>
    <n v="700000"/>
    <n v="700000"/>
    <n v="700000"/>
    <s v="."/>
  </r>
  <r>
    <s v="1.1-00-2305_236015_232139220"/>
    <s v="05_246015_240213922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922"/>
    <s v="IMPUESTOS Y DERECHOS"/>
    <n v="0"/>
    <s v="00"/>
    <s v="SIN DESCRIPCIÓN PARA DESTINOS 00"/>
    <n v="1000000"/>
    <n v="1000000"/>
    <n v="1000000"/>
    <s v="."/>
  </r>
  <r>
    <s v="1.1-00-2305_236015_232139410"/>
    <s v="05_246015_24021394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941"/>
    <s v="SENTENCIAS Y RESOLUCIONES POR AUTORIDAD COMPETENTE"/>
    <n v="0"/>
    <s v="00"/>
    <s v="SIN DESCRIPCIÓN PARA DESTINOS 00"/>
    <n v="12000000"/>
    <n v="12000000"/>
    <n v="12000000"/>
    <s v="."/>
  </r>
  <r>
    <s v="1.1-00-2305_236015_232139620"/>
    <s v="05_246015_240213962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3000"/>
    <s v="SERVICIOS GENERALES"/>
    <n v="3962"/>
    <s v="DIVERSOS GASTOS POR INCIDENTE VIAL"/>
    <n v="0"/>
    <s v="00"/>
    <s v="SIN DESCRIPCIÓN PARA DESTINOS 00"/>
    <n v="75000"/>
    <n v="75000"/>
    <n v="75000"/>
    <s v="."/>
  </r>
  <r>
    <s v="1.1-00-2305_236015_232151110"/>
    <s v="05_246015_2402151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5000"/>
    <s v="BIENES MUEBLES, INMUEBLES E INTANGIBLES"/>
    <n v="5111"/>
    <s v="MUEBLES DE OFICINA Y ESTANTERÍA"/>
    <n v="0"/>
    <s v="00"/>
    <s v="SIN DESCRIPCIÓN PARA DESTINOS 00"/>
    <n v="397740.2"/>
    <n v="397740.2"/>
    <n v="397740.2"/>
    <s v="."/>
  </r>
  <r>
    <s v="1.1-00-2305_236015_232151910"/>
    <s v="05_246015_24021519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5000"/>
    <s v="BIENES MUEBLES, INMUEBLES E INTANGIBLES"/>
    <n v="5191"/>
    <s v="OTROS MOBILIARIOS Y EQUIPOS DE ADMINISTRACIÓN"/>
    <n v="0"/>
    <s v="00"/>
    <s v="SIN DESCRIPCIÓN PARA DESTINOS 00"/>
    <n v="68041"/>
    <n v="68041"/>
    <n v="68041"/>
    <s v="."/>
  </r>
  <r>
    <s v="1.1-00-2305_236015_232152110"/>
    <s v="05_246015_24021521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5000"/>
    <s v="BIENES MUEBLES, INMUEBLES E INTANGIBLES"/>
    <n v="5211"/>
    <s v="EQUIPOS Y APARATOS AUDIOVISUALES"/>
    <n v="0"/>
    <s v="00"/>
    <s v="SIN DESCRIPCIÓN PARA DESTINOS 00"/>
    <n v="108130.56"/>
    <n v="108130.56"/>
    <n v="108130.56"/>
    <s v="."/>
  </r>
  <r>
    <s v="1.1-00-2305_236015_232156410"/>
    <s v="05_246015_240215641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5000"/>
    <s v="BIENES MUEBLES, INMUEBLES E INTANGIBLES"/>
    <n v="5641"/>
    <s v="SISTEMAS DE AIRE ACONDICIONADO, CALEFACCIÓN Y DE REFRIGERACIÓN INDUSTRIAL Y COMERCIAL"/>
    <n v="0"/>
    <s v="00"/>
    <s v="SIN DESCRIPCIÓN PARA DESTINOS 00"/>
    <n v="61745.64"/>
    <n v="61745.64"/>
    <n v="61745.64"/>
    <s v="."/>
  </r>
  <r>
    <s v="1.1-00-2305_236015_232156620"/>
    <s v="05_246015_24021566200"/>
    <m/>
    <s v="1.1-00-23"/>
    <m/>
    <n v="1"/>
    <s v="GOBIERNO"/>
    <n v="1.3"/>
    <s v="COORDINACIÓN DE LA POLÍTICA DE GOBIERNO"/>
    <s v="1.3.4"/>
    <s v="FUNCIÓN PÚBLICA"/>
    <s v="E"/>
    <s v="Prestación de Servicios Públicos"/>
    <s v="05_23"/>
    <s v="05_24"/>
    <x v="4"/>
    <n v="6"/>
    <n v="6"/>
    <s v="GOBIERNO EFECTIVO"/>
    <s v="015_23"/>
    <s v="015_24"/>
    <s v="DIRECCIÓN GENERAL DE ADMINISTRACIÓN"/>
    <n v="21"/>
    <s v="021"/>
    <s v="BIENES ADQUIRIDOS"/>
    <n v="5000"/>
    <s v="BIENES MUEBLES, INMUEBLES E INTANGIBLES"/>
    <n v="5662"/>
    <s v="PANELES SOLARES"/>
    <n v="0"/>
    <s v="00"/>
    <s v="SIN DESCRIPCIÓN PARA DESTINOS 00"/>
    <n v="42224"/>
    <n v="42224"/>
    <n v="42224"/>
    <s v="."/>
  </r>
  <r>
    <s v="1.1-00-2302_231010_231521710"/>
    <s v="02_241010_24015217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2000"/>
    <s v="MATERIALES Y SUMINISTRO"/>
    <n v="2171"/>
    <s v="MATERIALES Y ÚTILES DE ENSEÑANZA"/>
    <n v="0"/>
    <s v="00"/>
    <s v="SIN DESCRIPCIÓN PARA DESTINOS 00"/>
    <n v="0"/>
    <n v="0"/>
    <n v="300000"/>
    <s v="Adquisición de materiales didácticos para la programación de actividades en los Espacios de Paz "/>
  </r>
  <r>
    <s v="1.1-00-2302_231010_231524110"/>
    <s v="02_241010_24015241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2000"/>
    <s v="MATERIALES Y SUMINISTRO"/>
    <n v="2411"/>
    <s v="PRODUCTOS MINERALES NO METÁLICOS"/>
    <n v="0"/>
    <s v="00"/>
    <s v="SIN DESCRIPCIÓN PARA DESTINOS 00"/>
    <n v="0"/>
    <n v="0"/>
    <n v="150000"/>
    <s v="Adquisición de material tal como grava, arena, ladrillos, azulejo, block y similares utilizados para la consolidación de los Espacios de Paz &quot;Hecho a Mano&quot;"/>
  </r>
  <r>
    <s v="1.1-00-2302_231010_231524210"/>
    <s v="02_241010_24015242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2000"/>
    <s v="MATERIALES Y SUMINISTRO"/>
    <n v="2421"/>
    <s v="CEMENTO Y PRODUCTOS DE CONCRETO"/>
    <n v="0"/>
    <s v="00"/>
    <s v="SIN DESCRIPCIÓN PARA DESTINOS 00"/>
    <n v="0"/>
    <n v="0"/>
    <n v="100000"/>
    <s v="Adquisición de material tal como cemento y pega azulejo utilizados para la consolidación de los Espacios de Paz &quot;Hecho a Mano&quot;"/>
  </r>
  <r>
    <s v="1.1-00-2302_231010_231524410"/>
    <s v="02_241010_24015244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2000"/>
    <s v="MATERIALES Y SUMINISTRO"/>
    <n v="2441"/>
    <s v="MADERA Y PRODUCTOS DE MADERA"/>
    <n v="0"/>
    <s v="00"/>
    <s v="SIN DESCRIPCIÓN PARA DESTINOS 00"/>
    <n v="0"/>
    <n v="0"/>
    <n v="100000"/>
    <s v="Adquisición de material tal como hojas de triplay, hojas de osb, vigas de madera, entre otras para la consolidación de los Espacios de Paz &quot;Hecho a Mano&quot;"/>
  </r>
  <r>
    <s v="1.1-00-2302_231010_231524710"/>
    <s v="02_241010_24015247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2000"/>
    <s v="MATERIALES Y SUMINISTRO"/>
    <n v="2471"/>
    <s v="ARTÍCULOS METÁLICOS PARA LA CONSTRUCCIÓN"/>
    <n v="0"/>
    <s v="00"/>
    <s v="SIN DESCRIPCIÓN PARA DESTINOS 00"/>
    <n v="0"/>
    <n v="0"/>
    <n v="150000"/>
    <s v="Adquisición de material tal como varillas, ptr, alambre, clavos, tuercas, mallas ciclónicas entre otras utilizados para la consolidación de los Espacios de Paz &quot;Hecho a Mano&quot;"/>
  </r>
  <r>
    <s v="1.1-00-2302_231010_231524910"/>
    <s v="02_241010_24015249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2000"/>
    <s v="MATERIALES Y SUMINISTRO"/>
    <n v="2491"/>
    <s v="OTROS MATERIALES Y ARTÍCULOS DE CONSTRUCCIÓN Y REPARACIÓN"/>
    <n v="0"/>
    <s v="00"/>
    <s v="SIN DESCRIPCIÓN PARA DESTINOS 00"/>
    <n v="0"/>
    <n v="0"/>
    <n v="500000"/>
    <s v="Adquisición de material tal como pintura, recubrimiento, sellador, lacas, barnices, removedor de pintura, aerosoles, thinner, entre otros utilizados para la consolidación de los Espacios de Paz &quot;Hecho a Mano&quot;"/>
  </r>
  <r>
    <s v="1.1-00-2302_231010_231526110"/>
    <s v="02_241010_24015261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2000"/>
    <s v="MATERIALES Y SUMINISTRO"/>
    <n v="2611"/>
    <s v="COMBUSTIBLES, LUBRICANTES Y ADITIVOS"/>
    <n v="0"/>
    <s v="00"/>
    <s v="SIN DESCRIPCIÓN PARA DESTINOS 00"/>
    <n v="0"/>
    <n v="0"/>
    <n v="50000"/>
    <s v="Adquisición de gasolina y aditivo para las desbrozadoras utilizadas en las intervenciones de los Espacios de Paz"/>
  </r>
  <r>
    <s v="1.1-00-2302_231010_231527210"/>
    <s v="02_241010_24015272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2000"/>
    <s v="MATERIALES Y SUMINISTRO"/>
    <n v="2721"/>
    <s v="PRENDAS DE SEGURIDAD Y PROTECCIÓN PERSONAL"/>
    <n v="0"/>
    <s v="00"/>
    <s v="SIN DESCRIPCIÓN PARA DESTINOS 00"/>
    <n v="0"/>
    <n v="0"/>
    <n v="300000"/>
    <s v="Adquisición de herramientas tales como martillo, seguetas,  tijeras, entre otras utilizadas para las intervenciones de los Espacios de paz “Hecho a mano” "/>
  </r>
  <r>
    <s v="1.1-00-2302_231010_231532510"/>
    <s v="02_241010_24015325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3000"/>
    <s v="SERVICIOS GENERALES"/>
    <n v="3251"/>
    <s v="ARRENDAMIENTO DE EQUIPO DE TRANSPORTE"/>
    <n v="0"/>
    <s v="00"/>
    <s v="SIN DESCRIPCIÓN PARA DESTINOS 00"/>
    <n v="0"/>
    <n v="0"/>
    <n v="100000"/>
    <s v="Arrendamiento de transporte para realizar presentaciones con la orquesta de PAZ ECOS Valle. "/>
  </r>
  <r>
    <s v="1.1-00-2302_231010_231533910"/>
    <s v="02_241010_24015339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3000"/>
    <s v="SERVICIOS GENERALES"/>
    <n v="3391"/>
    <s v="SERVICIOS PROFESIONALES, CIENTÍFICOS Y TÉCNICOS INTEGRALES"/>
    <n v="0"/>
    <s v="00"/>
    <s v="SIN DESCRIPCIÓN PARA DESTINOS 00"/>
    <n v="1000000"/>
    <n v="1000000"/>
    <n v="500000"/>
    <s v="Contratación de servicios profesionales para las intervenciones de los Espacios de Paz"/>
  </r>
  <r>
    <s v="1.1-00-2302_231010_231537110"/>
    <s v="02_241010_24015371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3000"/>
    <s v="SERVICIOS GENERALES"/>
    <n v="3711"/>
    <s v="PASAJES AÉREOS"/>
    <n v="0"/>
    <s v="00"/>
    <s v="SIN DESCRIPCIÓN PARA DESTINOS 00"/>
    <n v="8710"/>
    <n v="8710"/>
    <n v="0"/>
    <s v="."/>
  </r>
  <r>
    <s v="1.1-00-2302_231010_231537510"/>
    <s v="02_241010_24015375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3000"/>
    <s v="SERVICIOS GENERALES"/>
    <n v="3751"/>
    <s v="VIÁTICOS EN EL PAÍS"/>
    <n v="0"/>
    <s v="00"/>
    <s v="SIN DESCRIPCIÓN PARA DESTINOS 00"/>
    <n v="1357.98"/>
    <n v="1357.98"/>
    <n v="0"/>
    <s v="."/>
  </r>
  <r>
    <s v="1.1-00-2302_231010_231537910"/>
    <s v="02_241010_24015379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3000"/>
    <s v="SERVICIOS GENERALES"/>
    <n v="3791"/>
    <s v="OTROS SERVICIOS DE TRASLADO Y HOSPEDAJE"/>
    <n v="0"/>
    <s v="00"/>
    <s v="SIN DESCRIPCIÓN PARA DESTINOS 00"/>
    <n v="9324.6"/>
    <n v="9324.6"/>
    <n v="0"/>
    <s v="."/>
  </r>
  <r>
    <s v="1.1-00-2302_231010_231538210"/>
    <s v="02_241010_24015382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5"/>
    <s v="015"/>
    <s v="ESPACIOS DE PAZ"/>
    <n v="3000"/>
    <s v="SERVICIOS GENERALES"/>
    <n v="3821"/>
    <s v="GASTOS DE ORDEN  SOCIAL Y CULTURAL"/>
    <n v="0"/>
    <s v="00"/>
    <s v="SIN DESCRIPCIÓN PARA DESTINOS 00"/>
    <n v="3480607.42"/>
    <n v="3480607.42"/>
    <n v="2000000"/>
    <s v="Contratación de producción del Festival Paz a Tlajo dentro de Espacios de Paz, incluye talentos, renta de sonido, mobiliario y todo lo requerido para el correcto desarrollo del Festival"/>
  </r>
  <r>
    <s v="1.1-00-2302_231010_231421110"/>
    <s v="02_241010_24014211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2000"/>
    <s v="MATERIALES Y SUMINISTRO"/>
    <n v="2111"/>
    <s v="MATERIALES, ÚTILES Y EQUIPOS MENORES DE OFICINA"/>
    <n v="0"/>
    <s v="00"/>
    <s v="SIN DESCRIPCIÓN PARA DESTINOS 00"/>
    <n v="0"/>
    <n v="0"/>
    <n v="50000"/>
    <s v="Adquisición de articulos diversos para la operación de los talleres y actividades en la Red de Bases tales como adquisición de artículos de dibujo, engrápadoras, cestos de basura, papelería, entre otros. "/>
  </r>
  <r>
    <s v="1.1-00-2302_231010_231421210"/>
    <s v="02_241010_24014212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2000"/>
    <s v="MATERIALES Y SUMINISTRO"/>
    <n v="2121"/>
    <s v="MATERIALES Y ÚTILES DE IMPRESIÓN Y REPRODUCCIÓN"/>
    <n v="0"/>
    <s v="00"/>
    <s v="SIN DESCRIPCIÓN PARA DESTINOS 00"/>
    <n v="0"/>
    <n v="0"/>
    <n v="70000"/>
    <s v="Adquisición de tintas, fijadores y demás material de impresión utilizado en el taller de serigrafía y grabado."/>
  </r>
  <r>
    <s v="1.1-00-2302_231010_231421410"/>
    <s v="02_241010_24014214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2000"/>
    <s v="MATERIALES Y SUMINISTRO"/>
    <n v="2141"/>
    <s v="MATERIALES, ÚTILES Y EQUIPOS MENORES DE TECNOLOGÍAS DE LA INFORMACIÓN Y COMUNICACIONES"/>
    <n v="0"/>
    <s v="00"/>
    <s v="SIN DESCRIPCIÓN PARA DESTINOS 00"/>
    <n v="0"/>
    <n v="0"/>
    <n v="50000"/>
    <s v="Adquisición de tóner para impresoras "/>
  </r>
  <r>
    <s v="1.1-00-2302_231010_231421610"/>
    <s v="02_241010_24014216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2000"/>
    <s v="MATERIALES Y SUMINISTRO"/>
    <n v="2161"/>
    <s v="MATERIAL DE LIMPIEZA"/>
    <n v="0"/>
    <s v="00"/>
    <s v="SIN DESCRIPCIÓN PARA DESTINOS 00"/>
    <n v="0"/>
    <n v="0"/>
    <n v="100000"/>
    <s v="articulos de limpieza para la red de las bases"/>
  </r>
  <r>
    <s v="1.1-00-2302_231010_231429210"/>
    <s v="02_241010_24014292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2000"/>
    <s v="MATERIALES Y SUMINISTRO"/>
    <n v="2921"/>
    <s v="REFACCIONES Y ACCESORIOS MENORES DE EDIFICIOS"/>
    <n v="0"/>
    <s v="00"/>
    <s v="SIN DESCRIPCIÓN PARA DESTINOS 00"/>
    <n v="0"/>
    <n v="0"/>
    <n v="50000"/>
    <s v="Adquisición de candados utlizados en las diversas sedes de la Red de Bases para brindar seguridad"/>
  </r>
  <r>
    <s v="1.1-00-2302_231010_231433810"/>
    <s v="02_241010_24014338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3000"/>
    <s v="SERVICIOS GENERALES"/>
    <n v="3381"/>
    <s v="SERVICIOS DE VIGILANCIA"/>
    <n v="0"/>
    <s v="00"/>
    <s v="SIN DESCRIPCIÓN PARA DESTINOS 00"/>
    <n v="0"/>
    <n v="0"/>
    <n v="4050000"/>
    <s v="Seguridad privada para resguardar los equipamientos de la Red de Bases "/>
  </r>
  <r>
    <s v="1.1-00-2302_231010_231433910"/>
    <s v="02_241010_24014339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3000"/>
    <s v="SERVICIOS GENERALES"/>
    <n v="3391"/>
    <s v="SERVICIOS PROFESIONALES, CIENTÍFICOS Y TÉCNICOS INTEGRALES"/>
    <n v="0"/>
    <s v="00"/>
    <s v="SIN DESCRIPCIÓN PARA DESTINOS 00"/>
    <n v="0"/>
    <n v="0"/>
    <n v="2000000"/>
    <s v="Contratación de servicios profesionales para la impartición de cursos, talleres y capacitaciones en la Red de Bases"/>
  </r>
  <r>
    <s v="1.1-00-2302_231010_231438210"/>
    <s v="02_241010_24014382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3000"/>
    <s v="SERVICIOS GENERALES"/>
    <n v="3821"/>
    <s v="GASTOS DE ORDEN  SOCIAL Y CULTURAL"/>
    <n v="0"/>
    <s v="00"/>
    <s v="SIN DESCRIPCIÓN PARA DESTINOS 00"/>
    <n v="4823470"/>
    <n v="4823470"/>
    <n v="1000000"/>
    <s v="Contratación de servicio de producciones de eventos en la Red de Bases"/>
  </r>
  <r>
    <s v="1.1-00-2302_231010_231452310"/>
    <s v="02_241010_24014523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5000"/>
    <s v="BIENES MUEBLES, INMUEBLES E INTANGIBLES"/>
    <n v="5231"/>
    <s v="CÁMARAS FOTOGRÁFICAS Y DE VIDEO"/>
    <n v="0"/>
    <s v="00"/>
    <s v="SIN DESCRIPCIÓN PARA DESTINOS 00"/>
    <n v="0"/>
    <n v="0"/>
    <n v="125000"/>
    <s v="camara de video vigilancia incluir disco duro, dvr y materiales de instalacion, configuracion y puesto"/>
  </r>
  <r>
    <s v="1.1-00-2302_231010_231456510"/>
    <s v="02_241010_24014565100"/>
    <m/>
    <s v="1.1-00-23"/>
    <m/>
    <n v="1"/>
    <s v="GOBIERNO"/>
    <n v="1.3"/>
    <s v="COORDINACIÓN DE LA POLÍTICA DE GOBIERNO"/>
    <s v="1.3.4"/>
    <s v="FUNCIÓN PÚBLICA"/>
    <s v="F"/>
    <s v="Promoción y fomento"/>
    <s v="02_23"/>
    <s v="02_24"/>
    <x v="3"/>
    <n v="1"/>
    <n v="1"/>
    <s v="CORRESPONSABILIDAD SOCIAL (TRANSVERSAL)"/>
    <s v="010_23"/>
    <s v="010_24"/>
    <s v="DIRECCIÓN GENERAL DE CULTURA DE LA PAZ Y CORRESPONSABILIDAD"/>
    <n v="14"/>
    <s v="014"/>
    <s v="RED DE BASES"/>
    <n v="5000"/>
    <s v="BIENES MUEBLES, INMUEBLES E INTANGIBLES"/>
    <n v="5651"/>
    <s v="EQUIPO DE COMUNICACIÓN Y TELECOMUNICACIÓN"/>
    <n v="0"/>
    <s v="00"/>
    <s v="SIN DESCRIPCIÓN PARA DESTINOS 00"/>
    <n v="0"/>
    <n v="0"/>
    <n v="10000"/>
    <s v="Adquisición de equipos telefónicos fijos para 7 de las bases"/>
  </r>
  <r>
    <s v="2.5-02-2305_236015_232226110"/>
    <s v="05_246015_24022261100"/>
    <m/>
    <s v="2.5-02-23"/>
    <s v="FONDO DE APORTACIÓN AL FORTALECIMIENTO MUNICIPAL(FORTAMUN)"/>
    <n v="1"/>
    <s v="GOBIERNO"/>
    <n v="1.7"/>
    <s v="ASUNTOS DE ORDEN PÚBLICO Y DE SEGURIDAD INTERIOR"/>
    <s v="1.7.1"/>
    <s v="POLICÍA"/>
    <s v="E"/>
    <s v="Prestación de Servicios Públicos"/>
    <s v="05_23"/>
    <s v="05_24"/>
    <x v="4"/>
    <n v="6"/>
    <n v="6"/>
    <s v="GOBIERNO EFECTIVO"/>
    <s v="015_23"/>
    <s v="015_24"/>
    <s v="DIRECCIÓN GENERAL DE ADMINISTRACIÓN"/>
    <n v="22"/>
    <s v="022"/>
    <s v="DESPLIEGUE OPERATIVO COMISARIA DE LA POLICIA"/>
    <n v="2000"/>
    <s v="MATERIALES Y SUMINISTRO"/>
    <n v="2611"/>
    <s v="COMBUSTIBLES, LUBRICANTES Y ADITIVOS"/>
    <n v="0"/>
    <s v="00"/>
    <s v="SIN DESCRIPCIÓN PARA DESTINOS 00"/>
    <n v="35000000"/>
    <n v="35000000"/>
    <n v="35000000"/>
    <s v="SIN MODIFICACIÓN"/>
  </r>
  <r>
    <s v="2.5-02-2305_236015_232326110"/>
    <s v="05_246015_24023261100"/>
    <m/>
    <s v="2.5-02-23"/>
    <s v="FONDO DE APORTACIÓN AL FORTALECIMIENTO MUNICIPAL(FORTAMUN)"/>
    <n v="1"/>
    <s v="GOBIERNO"/>
    <n v="1.7"/>
    <s v="ASUNTOS DE ORDEN PÚBLICO Y DE SEGURIDAD INTERIOR"/>
    <s v="1.7.2"/>
    <s v="PROTECCIÓN CIVIL"/>
    <s v="E"/>
    <s v="Prestación de Servicios Públicos"/>
    <s v="05_23"/>
    <s v="05_24"/>
    <x v="4"/>
    <n v="6"/>
    <n v="6"/>
    <s v="GOBIERNO EFECTIVO"/>
    <s v="015_23"/>
    <s v="015_24"/>
    <s v="DIRECCIÓN GENERAL DE ADMINISTRACIÓN"/>
    <n v="23"/>
    <s v="023"/>
    <s v="DESPLIEGUE OPERATIVO PROTECCIÓN CIVIL Y SERVICIOS MEDICOS"/>
    <n v="2000"/>
    <s v="MATERIALES Y SUMINISTRO"/>
    <n v="2611"/>
    <s v="COMBUSTIBLES, LUBRICANTES Y ADITIVOS"/>
    <n v="0"/>
    <s v="00"/>
    <s v="SIN DESCRIPCIÓN PARA DESTINOS 00"/>
    <n v="9000000"/>
    <n v="9000000"/>
    <n v="9000000"/>
    <s v="SIN MODIFICACIÓN"/>
  </r>
  <r>
    <s v="1.1-00-2305_236015_232411110"/>
    <s v="05_246015_24024111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111"/>
    <s v="DIETAS"/>
    <n v="0"/>
    <s v="00"/>
    <s v="SIN DESCRIPCIÓN PARA DESTINOS 00"/>
    <n v="0"/>
    <n v="0"/>
    <n v="0"/>
    <s v="Revisar porcentaje de incremento"/>
  </r>
  <r>
    <s v="1.1-00-2305_236015_232411310"/>
    <s v="05_246015_24024113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131"/>
    <s v="SUELDO BASE AL PERSONAL PERMANENTE"/>
    <n v="0"/>
    <s v="00"/>
    <s v="SIN DESCRIPCIÓN PARA DESTINOS 00"/>
    <n v="1416935802"/>
    <n v="1416935802"/>
    <n v="1416935802"/>
    <s v="Revisar porcentaje de incremento"/>
  </r>
  <r>
    <s v="1.1-00-2305_236015_232412110"/>
    <s v="05_246015_24024121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211"/>
    <s v="HONORARIOS ASIMILABLES A SALARIOS"/>
    <n v="0"/>
    <s v="00"/>
    <s v="SIN DESCRIPCIÓN PARA DESTINOS 00"/>
    <n v="0"/>
    <n v="0"/>
    <n v="0"/>
    <s v="Revisar porcentaje de incremento"/>
  </r>
  <r>
    <s v="1.1-00-2305_236015_232412210"/>
    <s v="05_246015_24024122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221"/>
    <s v="SUELDOS BASE AL PERSONAL EVENTUAL"/>
    <n v="0"/>
    <s v="00"/>
    <s v="SIN DESCRIPCIÓN PARA DESTINOS 00"/>
    <n v="0"/>
    <n v="0"/>
    <n v="0"/>
    <s v="Revisar porcentaje de incremento"/>
  </r>
  <r>
    <s v="1.1-00-2305_236015_232412310"/>
    <s v="05_246015_24024123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231"/>
    <s v="RETRIBUCIONES POR SERVICIOS DE CARÁCTER SOCIAL"/>
    <n v="0"/>
    <s v="00"/>
    <s v="SIN DESCRIPCIÓN PARA DESTINOS 00"/>
    <n v="0"/>
    <n v="0"/>
    <n v="0"/>
    <s v="Revisar porcentaje de incremento"/>
  </r>
  <r>
    <s v="1.1-00-2305_236015_232413210"/>
    <s v="05_246015_24024132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321"/>
    <s v="PRIMAS VACACIONALES"/>
    <n v="0"/>
    <s v="00"/>
    <s v="SIN DESCRIPCIÓN PARA DESTINOS 00"/>
    <n v="0"/>
    <n v="0"/>
    <n v="0"/>
    <s v="Revisar porcentaje de incremento"/>
  </r>
  <r>
    <s v="1.1-00-2305_236015_232413220"/>
    <s v="05_246015_240241322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322"/>
    <s v="GRATIFICACIÓN DE FIN DE AÑO"/>
    <n v="0"/>
    <s v="00"/>
    <s v="SIN DESCRIPCIÓN PARA DESTINOS 00"/>
    <n v="0"/>
    <n v="0"/>
    <n v="0"/>
    <s v="Revisar porcentaje de incremento"/>
  </r>
  <r>
    <s v="1.1-00-2305_236015_232413310"/>
    <s v="05_246015_24024133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331"/>
    <s v="HORAS EXTRAORDINARIAS"/>
    <n v="0"/>
    <s v="00"/>
    <s v="SIN DESCRIPCIÓN PARA DESTINOS 00"/>
    <n v="0"/>
    <n v="0"/>
    <n v="0"/>
    <s v="Revisar porcentaje de incremento"/>
  </r>
  <r>
    <s v="1.1-00-2305_236015_232413410"/>
    <s v="05_246015_24024134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341"/>
    <s v="COMPENSACIONES"/>
    <n v="0"/>
    <s v="00"/>
    <s v="SIN DESCRIPCIÓN PARA DESTINOS 00"/>
    <n v="0"/>
    <n v="0"/>
    <n v="0"/>
    <s v="Revisar porcentaje de incremento"/>
  </r>
  <r>
    <s v="1.1-00-2305_236015_232414110"/>
    <s v="05_246015_24024141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411"/>
    <s v="CUOTAS AL IMSS POR ENFERMEDADES Y MATERNIDAD (Modalidad 38)"/>
    <n v="0"/>
    <s v="00"/>
    <s v="SIN DESCRIPCIÓN PARA DESTINOS 00"/>
    <n v="0"/>
    <n v="0"/>
    <n v="0"/>
    <s v="Revisar porcentaje de incremento"/>
  </r>
  <r>
    <s v="1.1-00-2305_236015_232414210"/>
    <s v="05_246015_24024142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421"/>
    <s v="CUOTAS PARA LA VIVIENDA (IPEJAL 3%)"/>
    <n v="0"/>
    <s v="00"/>
    <s v="SIN DESCRIPCIÓN PARA DESTINOS 00"/>
    <n v="0"/>
    <n v="0"/>
    <n v="0"/>
    <s v="Revisar porcentaje de incremento"/>
  </r>
  <r>
    <s v="1.1-00-2305_236015_232414310"/>
    <s v="05_246015_24024143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431"/>
    <s v="APORTACIONES AL SISTEMA DE RETIRO SEDAR"/>
    <n v="0"/>
    <s v="00"/>
    <s v="SIN DESCRIPCIÓN PARA DESTINOS 00"/>
    <n v="0"/>
    <n v="0"/>
    <n v="0"/>
    <s v="Revisar porcentaje de incremento"/>
  </r>
  <r>
    <s v="1.1-00-2305_236015_232414320"/>
    <s v="05_246015_240241432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432"/>
    <s v="APORTACIONES AL SISTEMA DE RETIRO DE PENSIONES"/>
    <n v="0"/>
    <s v="00"/>
    <s v="SIN DESCRIPCIÓN PARA DESTINOS 00"/>
    <n v="0"/>
    <n v="0"/>
    <n v="0"/>
    <s v="Revisar porcentaje de incremento"/>
  </r>
  <r>
    <s v="1.1-00-2305_236015_232414410"/>
    <s v="05_246015_24024144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441"/>
    <s v="APORTACIONES PARA SEGUROS"/>
    <n v="0"/>
    <s v="00"/>
    <s v="SIN DESCRIPCIÓN PARA DESTINOS 00"/>
    <n v="0"/>
    <n v="0"/>
    <n v="0"/>
    <s v="Revisar porcentaje de incremento"/>
  </r>
  <r>
    <s v="1.1-00-2305_236015_232415210"/>
    <s v="05_246015_24024152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521"/>
    <s v="INDEMNIZACIONES"/>
    <n v="0"/>
    <s v="00"/>
    <s v="SIN DESCRIPCIÓN PARA DESTINOS 00"/>
    <n v="0"/>
    <n v="0"/>
    <n v="0"/>
    <s v="Revisar porcentaje de incremento"/>
  </r>
  <r>
    <s v="1.1-00-2305_236015_232415910"/>
    <s v="05_246015_24024159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591"/>
    <s v="OTRAS PRESTACIONES SOCIALES Y ECONÓMICAS"/>
    <n v="0"/>
    <s v="00"/>
    <s v="SIN DESCRIPCIÓN PARA DESTINOS 00"/>
    <n v="0"/>
    <n v="0"/>
    <n v="0"/>
    <s v="Revisar porcentaje de incremento"/>
  </r>
  <r>
    <s v="1.1-00-2305_236015_232416110"/>
    <s v="05_246015_24024161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611"/>
    <s v="IMPACTO AL SALARIO EN EL TRANSCURSO DEL AÑO"/>
    <n v="0"/>
    <s v="00"/>
    <s v="SIN DESCRIPCIÓN PARA DESTINOS 00"/>
    <n v="0"/>
    <n v="0"/>
    <n v="0"/>
    <s v="Revisar porcentaje de incremento"/>
  </r>
  <r>
    <s v="1.1-00-2305_236015_232417110"/>
    <s v="05_246015_24024171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1000"/>
    <s v="SERVICIOS PERSONALES"/>
    <n v="1711"/>
    <s v="ESTÍMULOS"/>
    <n v="0"/>
    <s v="00"/>
    <s v="SIN DESCRIPCIÓN PARA DESTINOS 00"/>
    <n v="0"/>
    <n v="0"/>
    <n v="0"/>
    <s v="Revisar porcentaje de incremento"/>
  </r>
  <r>
    <s v="1.1-00-2305_236015_232434110"/>
    <s v="05_246015_24024341100"/>
    <m/>
    <s v="1.1-00-23"/>
    <m/>
    <n v="1"/>
    <s v="GOBIERNO"/>
    <n v="1.3"/>
    <s v="COORDINACIÓN DE LA POLÍTICA DE GOBIERNO"/>
    <s v="1.3.4"/>
    <s v="FUNCIÓN PÚBLICA"/>
    <s v="E"/>
    <s v="Prestación de Servicios Públicos"/>
    <s v="05_23"/>
    <s v="05_24"/>
    <x v="4"/>
    <n v="6"/>
    <n v="6"/>
    <s v="GOBIERNO EFECTIVO"/>
    <s v="015_23"/>
    <s v="015_24"/>
    <s v="DIRECCIÓN GENERAL DE ADMINISTRACIÓN"/>
    <n v="24"/>
    <s v="024"/>
    <s v="SERVICIOS PERSONALES"/>
    <n v="3000"/>
    <s v="SERVICIOS GENERALES"/>
    <n v="3411"/>
    <s v="SERVICIOS FINANCIEROS Y BANCARIOS"/>
    <n v="0"/>
    <s v="00"/>
    <s v="SIN DESCRIPCIÓN PARA DESTINOS 00"/>
    <n v="3251192.54"/>
    <n v="3251192.54"/>
    <n v="3251192.54"/>
    <s v="Revisar porcentaje de incremento"/>
  </r>
  <r>
    <s v="1.1-00-2306_235016_232524910"/>
    <s v="06_245016_24025249100"/>
    <m/>
    <s v="1.1-00-23"/>
    <m/>
    <n v="2"/>
    <s v="DESARROLLO SOCIAL"/>
    <n v="2.5"/>
    <s v="EDUCACIÓN"/>
    <s v="2.5.6"/>
    <s v="OTRO SERVICIOS EDUCATIVOS Y ACTIVIDADES INHERENTES"/>
    <s v="S"/>
    <s v="Sujetos a Reglas de Operación"/>
    <s v="06_23"/>
    <s v="06_24"/>
    <x v="5"/>
    <n v="5"/>
    <n v="5"/>
    <s v="SOCIEDAD COHESIVA Y RESILENTE"/>
    <s v="016_23"/>
    <s v="016_24"/>
    <s v="DESPACHO DE LA COORDINACIÓN GENERAL DE CONSTRUCCIÓN DE COMUNIDAD"/>
    <n v="25"/>
    <s v="025"/>
    <s v="APOYO A INSTITUCIONES EDUCATIVAS"/>
    <n v="2000"/>
    <s v="MATERIALES Y SUMINISTRO"/>
    <n v="2491"/>
    <s v="OTROS MATERIALES Y ARTÍCULOS DE CONSTRUCCIÓN Y REPARACIÓN"/>
    <n v="0"/>
    <s v="00"/>
    <s v="SIN DESCRIPCIÓN PARA DESTINOS 00"/>
    <n v="247774.89"/>
    <n v="247774.89"/>
    <n v="250000"/>
    <s v="."/>
  </r>
  <r>
    <s v="1.1-00-2306_235016_232544110"/>
    <s v="06_245016_24025441100"/>
    <m/>
    <s v="1.1-00-23"/>
    <m/>
    <n v="2"/>
    <s v="DESARROLLO SOCIAL"/>
    <n v="2.5"/>
    <s v="EDUCACIÓN"/>
    <s v="2.5.6"/>
    <s v="OTRO SERVICIOS EDUCATIVOS Y ACTIVIDADES INHERENTES"/>
    <s v="S"/>
    <s v="Sujetos a Reglas de Operación"/>
    <s v="06_23"/>
    <s v="06_24"/>
    <x v="5"/>
    <n v="5"/>
    <n v="5"/>
    <s v="SOCIEDAD COHESIVA Y RESILENTE"/>
    <s v="016_23"/>
    <s v="016_24"/>
    <s v="DESPACHO DE LA COORDINACIÓN GENERAL DE CONSTRUCCIÓN DE COMUNIDAD"/>
    <n v="25"/>
    <s v="025"/>
    <s v="APOYO A INSTITUCIONES EDUCATIVAS"/>
    <n v="4000"/>
    <s v="TRANSFERENCIAS, SUBSIDIOS, SUBVENCIONES Y CONTINGENCIAS"/>
    <n v="4411"/>
    <s v="AYUDAS SOCIALES A PERSONAS"/>
    <n v="0"/>
    <s v="00"/>
    <s v="SIN DESCRIPCIÓN PARA DESTINOS 00"/>
    <n v="100000"/>
    <n v="100000"/>
    <n v="100000"/>
    <s v="."/>
  </r>
  <r>
    <s v="1.1-00-2306_235016_232544310"/>
    <s v="06_245016_24025443100"/>
    <m/>
    <s v="1.1-00-23"/>
    <m/>
    <n v="2"/>
    <s v="DESARROLLO SOCIAL"/>
    <n v="2.5"/>
    <s v="EDUCACIÓN"/>
    <s v="2.5.6"/>
    <s v="OTRO SERVICIOS EDUCATIVOS Y ACTIVIDADES INHERENTES"/>
    <s v="S"/>
    <s v="Sujetos a Reglas de Operación"/>
    <s v="06_23"/>
    <s v="06_24"/>
    <x v="5"/>
    <n v="5"/>
    <n v="5"/>
    <s v="SOCIEDAD COHESIVA Y RESILENTE"/>
    <s v="016_23"/>
    <s v="016_24"/>
    <s v="DESPACHO DE LA COORDINACIÓN GENERAL DE CONSTRUCCIÓN DE COMUNIDAD"/>
    <n v="25"/>
    <s v="025"/>
    <s v="APOYO A INSTITUCIONES EDUCATIVAS"/>
    <n v="4000"/>
    <s v="TRANSFERENCIAS, SUBSIDIOS, SUBVENCIONES Y CONTINGENCIAS"/>
    <n v="4431"/>
    <s v="AYUDAS SOCIALES A INSTITUCIONES DE ENSEÑANZA"/>
    <n v="0"/>
    <s v="00"/>
    <s v="SIN DESCRIPCIÓN PARA DESTINOS 00"/>
    <n v="3900000"/>
    <n v="3900000"/>
    <n v="3900000"/>
    <s v="."/>
  </r>
  <r>
    <s v="1.1-00-2306_235016_23254431XX"/>
    <s v="06_245016_240254431XX"/>
    <m/>
    <s v="1.1-00-23"/>
    <m/>
    <n v="2"/>
    <s v="DESARROLLO SOCIAL"/>
    <n v="2.5"/>
    <s v="EDUCACIÓN"/>
    <s v="2.5.6"/>
    <s v="OTRO SERVICIOS EDUCATIVOS Y ACTIVIDADES INHERENTES"/>
    <s v="S"/>
    <s v="Sujetos a Reglas de Operación"/>
    <s v="06_23"/>
    <s v="06_24"/>
    <x v="5"/>
    <n v="5"/>
    <n v="5"/>
    <s v="SOCIEDAD COHESIVA Y RESILENTE"/>
    <s v="016_23"/>
    <s v="016_24"/>
    <s v="DESPACHO DE LA COORDINACIÓN GENERAL DE CONSTRUCCIÓN DE COMUNIDAD"/>
    <n v="25"/>
    <s v="025"/>
    <s v="APOYO A INSTITUCIONES EDUCATIVAS"/>
    <n v="4000"/>
    <s v="TRANSFERENCIAS, SUBSIDIOS, SUBVENCIONES Y CONTINGENCIAS"/>
    <n v="4431"/>
    <s v="AYUDAS SOCIALES A INSTITUCIONES DE ENSEÑANZA"/>
    <s v="XX"/>
    <s v="XX"/>
    <s v="RENOVANDO TU ESCUELA EN COMUNIDAD"/>
    <n v="400000"/>
    <n v="400000"/>
    <n v="400000"/>
    <s v="."/>
  </r>
  <r>
    <s v="1.1-00-2306_235016_232556710"/>
    <s v="06_245016_24025567100"/>
    <m/>
    <s v="1.1-00-23"/>
    <m/>
    <n v="2"/>
    <s v="DESARROLLO SOCIAL"/>
    <n v="2.5"/>
    <s v="EDUCACIÓN"/>
    <s v="2.5.6"/>
    <s v="OTRO SERVICIOS EDUCATIVOS Y ACTIVIDADES INHERENTES"/>
    <s v="S"/>
    <s v="Sujetos a Reglas de Operación"/>
    <s v="06_23"/>
    <s v="06_24"/>
    <x v="5"/>
    <n v="5"/>
    <n v="5"/>
    <s v="SOCIEDAD COHESIVA Y RESILENTE"/>
    <s v="016_23"/>
    <s v="016_24"/>
    <s v="DESPACHO DE LA COORDINACIÓN GENERAL DE CONSTRUCCIÓN DE COMUNIDAD"/>
    <n v="25"/>
    <s v="025"/>
    <s v="APOYO A INSTITUCIONES EDUCATIVAS"/>
    <n v="5000"/>
    <s v="BIENES MUEBLES, INMUEBLES E INTANGIBLES"/>
    <n v="5671"/>
    <s v="HERRAMIENTAS Y MÁQUINAS-HERRAMIENTA"/>
    <n v="0"/>
    <s v="00"/>
    <s v="SIN DESCRIPCIÓN PARA DESTINOS 00"/>
    <n v="250000"/>
    <n v="250000"/>
    <n v="250000"/>
    <s v="."/>
  </r>
  <r>
    <s v="1.1-00-2306_235016_232638210"/>
    <s v="06_245016_24026382100"/>
    <m/>
    <s v="1.1-00-23"/>
    <m/>
    <n v="2"/>
    <s v="DESARROLLO SOCIAL"/>
    <n v="2.7"/>
    <s v="OTROS ASUNTOS SOCIALES"/>
    <s v="2.7.1"/>
    <s v="OTROS ASUNTOS SOCIALES"/>
    <s v="S"/>
    <s v="Sujetos a Reglas de Operación"/>
    <s v="06_23"/>
    <s v="06_24"/>
    <x v="5"/>
    <n v="5"/>
    <n v="5"/>
    <s v="SOCIEDAD COHESIVA Y RESILENTE"/>
    <s v="016_23"/>
    <s v="016_24"/>
    <s v="DESPACHO DE LA COORDINACIÓN GENERAL DE CONSTRUCCIÓN DE COMUNIDAD"/>
    <n v="26"/>
    <s v="026"/>
    <s v="APOYO A LAS AGENCIAS Y DELEGACIONES DEL MUNICIPIO"/>
    <n v="3000"/>
    <s v="SERVICIOS GENERALES"/>
    <n v="3821"/>
    <s v="GASTOS DE ORDEN  SOCIAL Y CULTURAL"/>
    <n v="0"/>
    <s v="00"/>
    <s v="SIN DESCRIPCIÓN PARA DESTINOS 00"/>
    <n v="4000000"/>
    <n v="4000000"/>
    <n v="4000000"/>
    <s v="SIN MODIFICACIÓN"/>
  </r>
  <r>
    <s v="1.1-00-2306_235016_2326445115"/>
    <s v="06_245016_240264451XX"/>
    <m/>
    <s v="1.1-00-23"/>
    <m/>
    <n v="2"/>
    <s v="DESARROLLO SOCIAL"/>
    <n v="2.7"/>
    <s v="OTROS ASUNTOS SOCIALES"/>
    <s v="2.7.1"/>
    <s v="OTROS ASUNTOS SOCIALES"/>
    <s v="S"/>
    <s v="Sujetos a Reglas de Operación"/>
    <s v="06_23"/>
    <s v="06_24"/>
    <x v="5"/>
    <n v="5"/>
    <n v="5"/>
    <s v="SOCIEDAD COHESIVA Y RESILENTE"/>
    <s v="016_23"/>
    <s v="016_24"/>
    <s v="DESPACHO DE LA COORDINACIÓN GENERAL DE CONSTRUCCIÓN DE COMUNIDAD"/>
    <n v="26"/>
    <s v="026"/>
    <s v="APOYO A LAS AGENCIAS Y DELEGACIONES DEL MUNICIPIO"/>
    <n v="4000"/>
    <s v="TRANSFERENCIAS, SUBSIDIOS, SUBVENCIONES Y CONTINGENCIAS"/>
    <n v="4451"/>
    <s v="AYUDAS SOCIALES A INSTITUCIONES SIN FINES DE LUCRO"/>
    <n v="15"/>
    <s v="XX"/>
    <s v="RECONSTRUCCIÓN DEL TEJIDO SOCIAL"/>
    <n v="30000000"/>
    <n v="30000000"/>
    <n v="30000000"/>
    <s v="SIN MODIFICACIÓN"/>
  </r>
  <r>
    <s v="1.1-00-2306_235016_232744110"/>
    <s v="06_245016_24027441100"/>
    <m/>
    <s v="1.1-00-23"/>
    <m/>
    <n v="2"/>
    <s v="DESARROLLO SOCIAL"/>
    <n v="2.7"/>
    <s v="OTROS ASUNTOS SOCIALES"/>
    <s v="2.7.1"/>
    <s v="OTROS ASUNTOS SOCIALES"/>
    <s v="S"/>
    <s v="Sujetos a Reglas de Operación"/>
    <s v="06_23"/>
    <s v="06_24"/>
    <x v="5"/>
    <n v="5"/>
    <n v="5"/>
    <s v="SOCIEDAD COHESIVA Y RESILENTE"/>
    <s v="016_23"/>
    <s v="016_24"/>
    <s v="DESPACHO DE LA COORDINACIÓN GENERAL DE CONSTRUCCIÓN DE COMUNIDAD"/>
    <n v="27"/>
    <s v="027"/>
    <s v="APOYO A LA ESTANCIAS INFANTILES"/>
    <n v="4000"/>
    <s v="TRANSFERENCIAS, SUBSIDIOS, SUBVENCIONES Y CONTINGENCIAS"/>
    <n v="4411"/>
    <s v="AYUDAS SOCIALES A PERSONAS"/>
    <n v="0"/>
    <s v="00"/>
    <s v="SIN DESCRIPCIÓN PARA DESTINOS 00"/>
    <n v="1000000"/>
    <n v="1000000"/>
    <n v="1000000"/>
    <s v="SIN MODIFICACIÓN"/>
  </r>
  <r>
    <s v="1.1-00-2306_235016_232844210"/>
    <s v="06_245016_24028442100"/>
    <m/>
    <s v="1.1-00-23"/>
    <m/>
    <n v="2"/>
    <s v="DESARROLLO SOCIAL"/>
    <n v="2.5"/>
    <s v="EDUCACIÓN"/>
    <s v="2.5.6"/>
    <s v="OTRO SERVICIOS EDUCATIVOS Y ACTIVIDADES INHERENTES"/>
    <s v="S"/>
    <s v="Sujetos a Reglas de Operación"/>
    <s v="06_23"/>
    <s v="06_24"/>
    <x v="5"/>
    <n v="5"/>
    <n v="5"/>
    <s v="SOCIEDAD COHESIVA Y RESILENTE"/>
    <s v="016_23"/>
    <s v="016_24"/>
    <s v="DESPACHO DE LA COORDINACIÓN GENERAL DE CONSTRUCCIÓN DE COMUNIDAD"/>
    <n v="28"/>
    <s v="028"/>
    <s v="PROGRAMA ABC Y REZAGO EDUCATIVO"/>
    <n v="4000"/>
    <s v="TRANSFERENCIAS, SUBSIDIOS, SUBVENCIONES Y CONTINGENCIAS"/>
    <n v="4421"/>
    <s v="BECAS Y OTRAS AYUDAS PARA PROGRAMAS DE CAPACITACIÓN"/>
    <n v="0"/>
    <s v="00"/>
    <s v="SIN DESCRIPCIÓN PARA DESTINOS 00"/>
    <n v="200000"/>
    <n v="200000"/>
    <n v="200000"/>
    <s v="SIN MODIFICACIÓN"/>
  </r>
  <r>
    <s v="1.1-00-2306_235017_232921110"/>
    <s v="06_245017_24029211100"/>
    <m/>
    <s v="1.1-00-23"/>
    <m/>
    <n v="2"/>
    <s v="DESARROLLO SOCIAL"/>
    <n v="2.4"/>
    <s v="RECREACIÓN, CULTURA Y OTRAS MANIFESTACIONES SOCIALES"/>
    <s v="2.4.2"/>
    <s v="CULTURA"/>
    <s v="F"/>
    <s v="Promoción y fomento"/>
    <s v="06_23"/>
    <s v="06_24"/>
    <x v="5"/>
    <n v="5"/>
    <n v="5"/>
    <s v="SOCIEDAD COHESIVA Y RESILENTE"/>
    <s v="017_23"/>
    <s v="017_24"/>
    <s v="DIRECCIÓN GENERAL DE CULTURA"/>
    <n v="29"/>
    <s v="029"/>
    <s v="POLITICA CULTURAL DE TLAJOMULCO DE ZUÑIGA"/>
    <n v="2000"/>
    <s v="MATERIALES Y SUMINISTRO"/>
    <n v="2111"/>
    <s v="MATERIALES, ÚTILES Y EQUIPOS MENORES DE OFICINA"/>
    <n v="0"/>
    <s v="00"/>
    <s v="SIN DESCRIPCIÓN PARA DESTINOS 00"/>
    <n v="0"/>
    <n v="0"/>
    <n v="100000"/>
    <s v="PAPELERIA PARA BIBLIOTECAS"/>
  </r>
  <r>
    <s v="1.1-00-2306_235017_232924910"/>
    <s v="06_245017_24029249100"/>
    <m/>
    <s v="1.1-00-23"/>
    <m/>
    <n v="2"/>
    <s v="DESARROLLO SOCIAL"/>
    <n v="2.4"/>
    <s v="RECREACIÓN, CULTURA Y OTRAS MANIFESTACIONES SOCIALES"/>
    <s v="2.4.2"/>
    <s v="CULTURA"/>
    <s v="F"/>
    <s v="Promoción y fomento"/>
    <s v="06_23"/>
    <s v="06_24"/>
    <x v="5"/>
    <n v="5"/>
    <n v="5"/>
    <s v="SOCIEDAD COHESIVA Y RESILENTE"/>
    <s v="017_23"/>
    <s v="017_24"/>
    <s v="DIRECCIÓN GENERAL DE CULTURA"/>
    <n v="29"/>
    <s v="029"/>
    <s v="POLITICA CULTURAL DE TLAJOMULCO DE ZUÑIGA"/>
    <n v="2000"/>
    <s v="MATERIALES Y SUMINISTRO"/>
    <n v="2491"/>
    <s v="OTROS MATERIALES Y ARTÍCULOS DE CONSTRUCCIÓN Y REPARACIÓN"/>
    <n v="0"/>
    <s v="00"/>
    <s v="SIN DESCRIPCIÓN PARA DESTINOS 00"/>
    <n v="150000"/>
    <n v="150000"/>
    <n v="150000"/>
    <s v="."/>
  </r>
  <r>
    <s v="1.1-00-2306_235017_232925410"/>
    <s v="06_245017_24029254100"/>
    <m/>
    <s v="1.1-00-23"/>
    <m/>
    <n v="2"/>
    <s v="DESARROLLO SOCIAL"/>
    <n v="2.4"/>
    <s v="RECREACIÓN, CULTURA Y OTRAS MANIFESTACIONES SOCIALES"/>
    <s v="2.4.2"/>
    <s v="CULTURA"/>
    <s v="F"/>
    <s v="Promoción y fomento"/>
    <s v="06_23"/>
    <s v="06_24"/>
    <x v="5"/>
    <n v="5"/>
    <n v="5"/>
    <s v="SOCIEDAD COHESIVA Y RESILENTE"/>
    <s v="017_23"/>
    <s v="017_24"/>
    <s v="DIRECCIÓN GENERAL DE CULTURA"/>
    <n v="29"/>
    <s v="029"/>
    <s v="POLITICA CULTURAL DE TLAJOMULCO DE ZUÑIGA"/>
    <n v="2000"/>
    <s v="MATERIALES Y SUMINISTRO"/>
    <n v="2541"/>
    <s v="MATERIALES, ACCESORIOS Y SUMINISTROS MÉDICOS"/>
    <n v="0"/>
    <s v="00"/>
    <s v="SIN DESCRIPCIÓN PARA DESTINOS 00"/>
    <n v="2169.1999999999998"/>
    <n v="2169.1999999999998"/>
    <n v="2500"/>
    <s v="."/>
  </r>
  <r>
    <s v="1.1-00-2306_235017_232929110"/>
    <s v="06_245017_24029291100"/>
    <m/>
    <s v="1.1-00-23"/>
    <m/>
    <n v="2"/>
    <s v="DESARROLLO SOCIAL"/>
    <n v="2.4"/>
    <s v="RECREACIÓN, CULTURA Y OTRAS MANIFESTACIONES SOCIALES"/>
    <s v="2.4.2"/>
    <s v="CULTURA"/>
    <s v="F"/>
    <s v="Promoción y fomento"/>
    <s v="06_23"/>
    <s v="06_24"/>
    <x v="5"/>
    <n v="5"/>
    <n v="5"/>
    <s v="SOCIEDAD COHESIVA Y RESILENTE"/>
    <s v="017_23"/>
    <s v="017_24"/>
    <s v="DIRECCIÓN GENERAL DE CULTURA"/>
    <n v="29"/>
    <s v="029"/>
    <s v="POLITICA CULTURAL DE TLAJOMULCO DE ZUÑIGA"/>
    <n v="2000"/>
    <s v="MATERIALES Y SUMINISTRO"/>
    <n v="2911"/>
    <s v="HERRAMIENTAS MENORES"/>
    <n v="0"/>
    <s v="00"/>
    <s v="SIN DESCRIPCIÓN PARA DESTINOS 00"/>
    <n v="3263.12"/>
    <n v="3263.12"/>
    <n v="3500"/>
    <s v="."/>
  </r>
  <r>
    <s v="1.1-00-2306_235017_232932210"/>
    <s v="06_245017_24029322100"/>
    <m/>
    <s v="1.1-00-23"/>
    <m/>
    <n v="2"/>
    <s v="DESARROLLO SOCIAL"/>
    <n v="2.4"/>
    <s v="RECREACIÓN, CULTURA Y OTRAS MANIFESTACIONES SOCIALES"/>
    <s v="2.4.2"/>
    <s v="CULTURA"/>
    <s v="F"/>
    <s v="Promoción y fomento"/>
    <s v="06_23"/>
    <s v="06_24"/>
    <x v="5"/>
    <n v="5"/>
    <n v="5"/>
    <s v="SOCIEDAD COHESIVA Y RESILENTE"/>
    <s v="017_23"/>
    <s v="017_24"/>
    <s v="DIRECCIÓN GENERAL DE CULTURA"/>
    <n v="29"/>
    <s v="029"/>
    <s v="POLITICA CULTURAL DE TLAJOMULCO DE ZUÑIGA"/>
    <n v="3000"/>
    <s v="SERVICIOS GENERALES"/>
    <n v="3221"/>
    <s v="ARRENDAMIENTO DE EDIFICIOS"/>
    <n v="0"/>
    <s v="00"/>
    <s v="SIN DESCRIPCIÓN PARA DESTINOS 00"/>
    <n v="0"/>
    <n v="0"/>
    <n v="348000"/>
    <s v="ARRENDAMIENTO DE LOCALES DE LA DIRECCIÓN DE ABC"/>
  </r>
  <r>
    <s v="1.1-00-2306_235017_232938210"/>
    <s v="06_245017_24029382100"/>
    <m/>
    <s v="1.1-00-23"/>
    <m/>
    <n v="2"/>
    <s v="DESARROLLO SOCIAL"/>
    <n v="2.4"/>
    <s v="RECREACIÓN, CULTURA Y OTRAS MANIFESTACIONES SOCIALES"/>
    <s v="2.4.2"/>
    <s v="CULTURA"/>
    <s v="F"/>
    <s v="Promoción y fomento"/>
    <s v="06_23"/>
    <s v="06_24"/>
    <x v="5"/>
    <n v="5"/>
    <n v="5"/>
    <s v="SOCIEDAD COHESIVA Y RESILENTE"/>
    <s v="017_23"/>
    <s v="017_24"/>
    <s v="DIRECCIÓN GENERAL DE CULTURA"/>
    <n v="29"/>
    <s v="029"/>
    <s v="POLITICA CULTURAL DE TLAJOMULCO DE ZUÑIGA"/>
    <n v="3000"/>
    <s v="SERVICIOS GENERALES"/>
    <n v="3821"/>
    <s v="GASTOS DE ORDEN  SOCIAL Y CULTURAL"/>
    <n v="0"/>
    <s v="00"/>
    <s v="SIN DESCRIPCIÓN PARA DESTINOS 00"/>
    <n v="1305409.3199999998"/>
    <n v="1305409.3199999998"/>
    <n v="1300000"/>
    <s v="."/>
  </r>
  <r>
    <s v="1.1-00-2306_235017_2329382130"/>
    <s v="06_245017_240293821XX"/>
    <m/>
    <s v="1.1-00-23"/>
    <m/>
    <n v="2"/>
    <s v="DESARROLLO SOCIAL"/>
    <n v="2.4"/>
    <s v="RECREACIÓN, CULTURA Y OTRAS MANIFESTACIONES SOCIALES"/>
    <s v="2.4.2"/>
    <s v="CULTURA"/>
    <s v="F"/>
    <s v="Promoción y fomento"/>
    <s v="06_23"/>
    <s v="06_24"/>
    <x v="5"/>
    <n v="5"/>
    <n v="5"/>
    <s v="SOCIEDAD COHESIVA Y RESILENTE"/>
    <s v="017_23"/>
    <s v="017_24"/>
    <s v="DIRECCIÓN GENERAL DE CULTURA"/>
    <n v="29"/>
    <s v="029"/>
    <s v="POLITICA CULTURAL DE TLAJOMULCO DE ZUÑIGA"/>
    <n v="3000"/>
    <s v="SERVICIOS GENERALES"/>
    <n v="3821"/>
    <s v="GASTOS DE ORDEN  SOCIAL Y CULTURAL"/>
    <n v="30"/>
    <s v="XX"/>
    <s v="DIA DEL MAESTRO"/>
    <n v="665928.16"/>
    <n v="665928.16"/>
    <n v="900000"/>
    <s v="."/>
  </r>
  <r>
    <s v="1.1-00-2306_235017_2329382116"/>
    <s v="06_245017_240293821XX"/>
    <m/>
    <s v="1.1-00-23"/>
    <m/>
    <n v="2"/>
    <s v="DESARROLLO SOCIAL"/>
    <n v="2.4"/>
    <s v="RECREACIÓN, CULTURA Y OTRAS MANIFESTACIONES SOCIALES"/>
    <s v="2.4.2"/>
    <s v="CULTURA"/>
    <s v="F"/>
    <s v="Promoción y fomento"/>
    <s v="06_23"/>
    <s v="06_24"/>
    <x v="5"/>
    <n v="5"/>
    <n v="5"/>
    <s v="SOCIEDAD COHESIVA Y RESILENTE"/>
    <s v="017_23"/>
    <s v="017_24"/>
    <s v="DIRECCIÓN GENERAL DE CULTURA"/>
    <n v="29"/>
    <s v="029"/>
    <s v="POLITICA CULTURAL DE TLAJOMULCO DE ZUÑIGA"/>
    <n v="3000"/>
    <s v="SERVICIOS GENERALES"/>
    <n v="3821"/>
    <s v="GASTOS DE ORDEN  SOCIAL Y CULTURAL"/>
    <n v="16"/>
    <s v="XX"/>
    <s v="FESTIVAL MAROMETA"/>
    <n v="1996400"/>
    <n v="1996400"/>
    <n v="2000000"/>
    <s v="."/>
  </r>
  <r>
    <s v="1.1-00-2306_235017_232938410"/>
    <s v="06_245017_24029384100"/>
    <m/>
    <s v="1.1-00-23"/>
    <m/>
    <n v="2"/>
    <s v="DESARROLLO SOCIAL"/>
    <n v="2.4"/>
    <s v="RECREACIÓN, CULTURA Y OTRAS MANIFESTACIONES SOCIALES"/>
    <s v="2.4.2"/>
    <s v="CULTURA"/>
    <s v="F"/>
    <s v="Promoción y fomento"/>
    <s v="06_23"/>
    <s v="06_24"/>
    <x v="5"/>
    <n v="5"/>
    <n v="5"/>
    <s v="SOCIEDAD COHESIVA Y RESILENTE"/>
    <s v="017_23"/>
    <s v="017_24"/>
    <s v="DIRECCIÓN GENERAL DE CULTURA"/>
    <n v="29"/>
    <s v="029"/>
    <s v="POLITICA CULTURAL DE TLAJOMULCO DE ZUÑIGA"/>
    <n v="3000"/>
    <s v="SERVICIOS GENERALES"/>
    <n v="3841"/>
    <s v="EXPOSICIONES"/>
    <n v="0"/>
    <s v="00"/>
    <s v="SIN DESCRIPCIÓN PARA DESTINOS 00"/>
    <n v="570000"/>
    <n v="570000"/>
    <n v="0"/>
    <s v="."/>
  </r>
  <r>
    <s v="1.1-00-2306_235018_233033510"/>
    <s v="06_245018_24030335100"/>
    <m/>
    <s v="1.1-00-23"/>
    <m/>
    <n v="2"/>
    <s v="DESARROLLO SOCIAL"/>
    <n v="2.7"/>
    <s v="OTROS ASUNTOS SOCIALES"/>
    <s v="2.7.1"/>
    <s v="OTROS ASUNTOS SOCIALES"/>
    <s v="S"/>
    <s v="Sujetos a Reglas de Operación "/>
    <s v="06_23"/>
    <s v="06_24"/>
    <x v="5"/>
    <n v="5"/>
    <n v="5"/>
    <s v="SOCIEDAD COHESIVA Y RESILENTE"/>
    <s v="018_23"/>
    <s v="018_24"/>
    <s v="DIRECCIÓN GENERAL DE POLÍTICA SOCIAL"/>
    <n v="30"/>
    <s v="030"/>
    <s v="BECAS A ESTUDIANTES DE SECUNDARÍA"/>
    <n v="3000"/>
    <s v="SERVICIOS GENERALES"/>
    <n v="3351"/>
    <s v="SERVICIOS DE INVESTIGACION CIENTIFICA Y DESARROLLO"/>
    <n v="0"/>
    <s v="00"/>
    <s v="SIN DESCRIPCIÓN PARA DESTINOS 00"/>
    <n v="462979.2"/>
    <n v="462979.2"/>
    <n v="470000"/>
    <s v="."/>
  </r>
  <r>
    <s v="1.1-00-2306_235018_233038210"/>
    <s v="06_245018_24030382100"/>
    <m/>
    <s v="1.1-00-23"/>
    <m/>
    <n v="2"/>
    <s v="DESARROLLO SOCIAL"/>
    <n v="2.7"/>
    <s v="OTROS ASUNTOS SOCIALES"/>
    <s v="2.7.1"/>
    <s v="OTROS ASUNTOS SOCIALES"/>
    <s v="S"/>
    <s v="Sujetos a Reglas de Operación "/>
    <s v="06_23"/>
    <s v="06_24"/>
    <x v="5"/>
    <n v="5"/>
    <n v="5"/>
    <s v="SOCIEDAD COHESIVA Y RESILENTE"/>
    <s v="018_23"/>
    <s v="018_24"/>
    <s v="DIRECCIÓN GENERAL DE POLÍTICA SOCIAL"/>
    <n v="30"/>
    <s v="030"/>
    <s v="BECAS A ESTUDIANTES DE SECUNDARÍA"/>
    <n v="3000"/>
    <s v="SERVICIOS GENERALES"/>
    <n v="3821"/>
    <s v="GASTOS DE ORDEN  SOCIAL Y CULTURAL"/>
    <n v="0"/>
    <s v="00"/>
    <s v="SIN DESCRIPCIÓN PARA DESTINOS 00"/>
    <n v="74530"/>
    <n v="74530"/>
    <n v="74530"/>
    <s v="."/>
  </r>
  <r>
    <s v="1.1-00-2306_235018_233044110"/>
    <s v="06_245018_24030441100"/>
    <m/>
    <s v="1.1-00-23"/>
    <m/>
    <n v="2"/>
    <s v="DESARROLLO SOCIAL"/>
    <n v="2.7"/>
    <s v="OTROS ASUNTOS SOCIALES"/>
    <s v="2.7.1"/>
    <s v="OTROS ASUNTOS SOCIALES"/>
    <s v="S"/>
    <s v="Sujetos a Reglas de Operación "/>
    <s v="06_23"/>
    <s v="06_24"/>
    <x v="5"/>
    <n v="5"/>
    <n v="5"/>
    <s v="SOCIEDAD COHESIVA Y RESILENTE"/>
    <s v="018_23"/>
    <s v="018_24"/>
    <s v="DIRECCIÓN GENERAL DE POLÍTICA SOCIAL"/>
    <n v="30"/>
    <s v="030"/>
    <s v="BECAS A ESTUDIANTES DE SECUNDARÍA"/>
    <n v="4000"/>
    <s v="TRANSFERENCIAS, SUBSIDIOS, SUBVENCIONES Y CONTINGENCIAS"/>
    <n v="4411"/>
    <s v="AYUDAS SOCIALES A PERSONAS"/>
    <n v="0"/>
    <s v="00"/>
    <s v="SIN DESCRIPCIÓN PARA DESTINOS 00"/>
    <n v="10000000"/>
    <n v="10000000"/>
    <n v="12000000"/>
    <s v="ES LO EQUIVALENTE A 4000 ESTUDIANTES BENEFICIADOS"/>
  </r>
  <r>
    <s v="1.1-00-2306_235018_233144110"/>
    <s v="06_245018_24031441100"/>
    <m/>
    <s v="1.1-00-23"/>
    <m/>
    <n v="2"/>
    <s v="DESARROLLO SOCIAL"/>
    <n v="2.7"/>
    <s v="OTROS ASUNTOS SOCIALES"/>
    <s v="2.7.1"/>
    <s v="OTROS ASUNTOS SOCIALES"/>
    <s v="S"/>
    <s v="Sujetos a Reglas de Operación "/>
    <s v="06_23"/>
    <s v="06_24"/>
    <x v="5"/>
    <n v="5"/>
    <n v="5"/>
    <s v="SOCIEDAD COHESIVA Y RESILENTE"/>
    <s v="018_23"/>
    <s v="018_24"/>
    <s v="DIRECCIÓN GENERAL DE POLÍTICA SOCIAL"/>
    <n v="31"/>
    <s v="031"/>
    <s v="MOCHILAS Y ÚTILES ESCOLARES"/>
    <n v="4000"/>
    <s v="TRANSFERENCIAS, SUBSIDIOS, SUBVENCIONES Y CONTINGENCIAS"/>
    <n v="4411"/>
    <s v="AYUDAS SOCIALES A PERSONAS"/>
    <n v="0"/>
    <s v="00"/>
    <s v="SIN DESCRIPCIÓN PARA DESTINOS 00"/>
    <n v="54793475.799999997"/>
    <n v="54793475.799999997"/>
    <n v="54793475.799999997"/>
    <s v="Se ajusta al monto del Punto de Acuerdo"/>
  </r>
  <r>
    <s v="1.1-00-2306_235018_233244110"/>
    <s v="06_245018_24032441100"/>
    <m/>
    <s v="1.1-00-23"/>
    <m/>
    <n v="2"/>
    <s v="DESARROLLO SOCIAL"/>
    <n v="2.7"/>
    <s v="OTROS ASUNTOS SOCIALES"/>
    <s v="2.7.1"/>
    <s v="OTROS ASUNTOS SOCIALES"/>
    <s v="S"/>
    <s v="Sujetos a Reglas de Operación "/>
    <s v="06_23"/>
    <s v="06_24"/>
    <x v="5"/>
    <n v="5"/>
    <n v="5"/>
    <s v="SOCIEDAD COHESIVA Y RESILENTE"/>
    <s v="018_23"/>
    <s v="018_24"/>
    <s v="DIRECCIÓN GENERAL DE POLÍTICA SOCIAL"/>
    <n v="32"/>
    <s v="032"/>
    <s v="UNIFROMES ESCOLARES"/>
    <n v="4000"/>
    <s v="TRANSFERENCIAS, SUBSIDIOS, SUBVENCIONES Y CONTINGENCIAS"/>
    <n v="4411"/>
    <s v="AYUDAS SOCIALES A PERSONAS"/>
    <n v="0"/>
    <s v="00"/>
    <s v="SIN DESCRIPCIÓN PARA DESTINOS 00"/>
    <n v="15085424.199999999"/>
    <n v="15085424.199999999"/>
    <n v="15085424.199999999"/>
    <s v="Se ajusta al monto del Punto de Acuerdo"/>
  </r>
  <r>
    <s v="1.1-00-2307_232022_233624110"/>
    <s v="07_242022_24036241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411"/>
    <s v="PRODUCTOS MINERALES NO METÁLICOS"/>
    <n v="0"/>
    <s v="00"/>
    <s v="SIN DESCRIPCIÓN PARA DESTINOS 00"/>
    <n v="100000"/>
    <n v="100000"/>
    <n v="100000"/>
    <s v="MATERIAL CAL, GRAVA Y ARENA"/>
  </r>
  <r>
    <s v="1.1-00-2307_232022_233624210"/>
    <s v="07_242022_24036242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421"/>
    <s v="CEMENTO Y PRODUCTOS DE CONCRETO"/>
    <n v="0"/>
    <s v="00"/>
    <s v="SIN DESCRIPCIÓN PARA DESTINOS 00"/>
    <n v="700000"/>
    <n v="700000"/>
    <n v="750000"/>
    <s v="CEMENTO Y TAPAS CONCRETO RED ALCANTARILLADO"/>
  </r>
  <r>
    <s v="1.1-00-2307_232022_233624610"/>
    <s v="07_242022_24036246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461"/>
    <s v="MATERIAL ELÉCTRICO Y ELECTRÓNICO"/>
    <n v="0"/>
    <s v="00"/>
    <s v="SIN DESCRIPCIÓN PARA DESTINOS 00"/>
    <n v="650000"/>
    <n v="650000"/>
    <n v="650000"/>
    <s v="CONTACTORES, FUSSIBLES TIMMER, MAT ELEC. REPARACIONES MENORES"/>
  </r>
  <r>
    <s v="1.1-00-2307_232022_233624710"/>
    <s v="07_242022_24036247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471"/>
    <s v="ARTÍCULOS METÁLICOS PARA LA CONSTRUCCIÓN"/>
    <n v="0"/>
    <s v="00"/>
    <s v="SIN DESCRIPCIÓN PARA DESTINOS 00"/>
    <n v="2457000"/>
    <n v="2457000"/>
    <n v="2300000"/>
    <s v="TUBERIAS, VALVULAS, JUNTAS, EXTREMIDADES EN FOFO Y GALV ETC"/>
  </r>
  <r>
    <s v="1.1-00-2307_232022_233624910"/>
    <s v="07_242022_24036249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491"/>
    <s v="OTROS MATERIALES Y ARTÍCULOS DE CONSTRUCCIÓN Y REPARACIÓN"/>
    <n v="0"/>
    <s v="00"/>
    <s v="SIN DESCRIPCIÓN PARA DESTINOS 00"/>
    <n v="7000"/>
    <n v="7000"/>
    <n v="7000"/>
    <s v="INSUMOS MENORES E IMPREVISTOS F REV"/>
  </r>
  <r>
    <s v="1.1-00-2307_232022_233625110"/>
    <s v="07_242022_24036251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511"/>
    <s v="PRODUCTOS QUÍMICOS BÁSICOS"/>
    <n v="0"/>
    <s v="00"/>
    <s v="SIN DESCRIPCIÓN PARA DESTINOS 00"/>
    <n v="2500000"/>
    <n v="2500000"/>
    <n v="4500000"/>
    <s v="CLORO, POLIFOSFATO, SAL INDUSTRIAL"/>
  </r>
  <r>
    <s v="1.1-00-2307_232022_233625510"/>
    <s v="07_242022_24036255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551"/>
    <s v="MATERIALES, ACCESORIOS Y SUMINISTROS DE LABORATORIO"/>
    <n v="0"/>
    <s v="00"/>
    <s v="SIN DESCRIPCIÓN PARA DESTINOS 00"/>
    <n v="250000"/>
    <n v="250000"/>
    <n v="250000"/>
    <s v="REACTIVOS PARA LABORATORIO"/>
  </r>
  <r>
    <s v="1.1-00-2307_232022_233625610"/>
    <s v="07_242022_24036256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561"/>
    <s v="FIBRAS SINTÉTICAS, HULES PLÁSTICOS Y DERIVADOS"/>
    <n v="0"/>
    <s v="00"/>
    <s v="SIN DESCRIPCIÓN PARA DESTINOS 00"/>
    <n v="2750000"/>
    <n v="2750000"/>
    <n v="2750000"/>
    <s v="TUBERIAS, VALVULAS, JUNTAS, EXTREMIDADES EN PVC  ETC"/>
  </r>
  <r>
    <s v="1.1-00-2307_232022_233627210"/>
    <s v="07_242022_24036272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721"/>
    <s v="PRENDAS DE SEGURIDAD Y PROTECCIÓN PERSONAL"/>
    <n v="0"/>
    <s v="00"/>
    <s v="SIN DESCRIPCIÓN PARA DESTINOS 00"/>
    <n v="336000"/>
    <n v="336000"/>
    <n v="480000"/>
    <s v="BOTAS, IMPREMEABLES, GUANTES Y CASCOS"/>
  </r>
  <r>
    <s v="1.1-00-2307_232022_233629110"/>
    <s v="07_242022_24036291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911"/>
    <s v="HERRAMIENTAS MENORES"/>
    <n v="0"/>
    <s v="00"/>
    <s v="SIN DESCRIPCIÓN PARA DESTINOS 00"/>
    <n v="1867000"/>
    <n v="1867000"/>
    <n v="1650000"/>
    <s v="HERRAMIENTAS MANUALES Y ELECTRICAS"/>
  </r>
  <r>
    <s v="1.1-00-2307_232022_233629810"/>
    <s v="07_242022_24036298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2000"/>
    <s v="MATERIALES Y SUMINISTRO"/>
    <n v="2981"/>
    <s v="REFACCIONES Y ACCESORIOS MENORES DE MAQUINARIA Y OTROS EQUIPOS"/>
    <n v="0"/>
    <s v="00"/>
    <s v="SIN DESCRIPCIÓN PARA DESTINOS 00"/>
    <n v="350000"/>
    <n v="350000"/>
    <n v="200000"/>
    <s v="BOMBAS DOSIFICADORAS CALIDAD DEL AGUA"/>
  </r>
  <r>
    <s v="1.1-00-2307_232022_233631110"/>
    <s v="07_242022_24036311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3000"/>
    <s v="SERVICIOS GENERALES"/>
    <n v="3111"/>
    <s v="ENERGÍA ELÉCTRICA"/>
    <n v="0"/>
    <s v="00"/>
    <s v="SIN DESCRIPCIÓN PARA DESTINOS 00"/>
    <n v="223000000"/>
    <n v="223000000"/>
    <n v="223000000"/>
    <s v="CONSUMO ENERGIA POZOS Y PLANTAS"/>
  </r>
  <r>
    <s v="1.1-00-2307_232022_233632610"/>
    <s v="07_242022_24036326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3000"/>
    <s v="SERVICIOS GENERALES"/>
    <n v="3261"/>
    <s v="ARRENDAMIENTO DE MAQUINARIA, OTROS EQUIPOS Y HERRAMIENTAS"/>
    <n v="0"/>
    <s v="00"/>
    <s v="SIN DESCRIPCIÓN PARA DESTINOS 00"/>
    <n v="60000000"/>
    <n v="60000000"/>
    <n v="65000000"/>
    <s v="SERV. PIPAS, VACTOR Y RETRO"/>
  </r>
  <r>
    <s v="1.1-00-2307_232022_233633110"/>
    <s v="07_242022_24036331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3000"/>
    <s v="SERVICIOS GENERALES"/>
    <n v="3311"/>
    <s v="SERVICIOS LEGALES, DE CONTABILIDAD, AUDITORÍA Y RELACIONADOS"/>
    <n v="0"/>
    <s v="00"/>
    <s v="SIN DESCRIPCIÓN PARA DESTINOS 00"/>
    <n v="3480000"/>
    <n v="3480000"/>
    <n v="3480000"/>
    <s v="REGULARIZACION DE TITULOS"/>
  </r>
  <r>
    <s v="1.1-00-2307_232022_233633210"/>
    <s v="07_242022_24036332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3000"/>
    <s v="SERVICIOS GENERALES"/>
    <n v="3321"/>
    <s v="SERVICIOS DE DISEÑO, ARQUITECTURA, INGENIERÍA Y ACTIVIDADES RELACIONADAS"/>
    <n v="0"/>
    <s v="00"/>
    <s v="SIN DESCRIPCIÓN PARA DESTINOS 00"/>
    <n v="5400000"/>
    <n v="5400000"/>
    <n v="5400000"/>
    <s v="SERV. LABORATORIO Y MUESTREO"/>
  </r>
  <r>
    <s v="1.1-00-2307_232022_233633810"/>
    <s v="07_242022_24036338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3000"/>
    <s v="SERVICIOS GENERALES"/>
    <n v="3381"/>
    <s v="SERVICIOS DE VIGILANCIA"/>
    <n v="0"/>
    <s v="00"/>
    <s v="SIN DESCRIPCIÓN PARA DESTINOS 00"/>
    <n v="42000000"/>
    <n v="42000000"/>
    <n v="42000000"/>
    <s v="SERVICIO DE SEGURIDAD"/>
  </r>
  <r>
    <s v="1.1-00-2307_232022_233635710"/>
    <s v="07_242022_24036357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3000"/>
    <s v="SERVICIOS GENERALES"/>
    <n v="3571"/>
    <s v="INSTALACIÓN, REPARACIÓN Y MANTENIMIENTO DE MAQUINARIA, OTROS EQUIPOS Y HERRAMIENTA"/>
    <n v="0"/>
    <s v="00"/>
    <s v="SIN DESCRIPCIÓN PARA DESTINOS 00"/>
    <n v="200000000"/>
    <n v="200000000"/>
    <n v="217000000"/>
    <s v="Intervenciones, Electromecanicas, Electricas, potabilizadoras, PTAR y Suministros esp."/>
  </r>
  <r>
    <s v="1.1-00-2307_232022_233639220"/>
    <s v="07_242022_240363922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3000"/>
    <s v="SERVICIOS GENERALES"/>
    <n v="3922"/>
    <s v="IMPUESTOS Y DERECHOS"/>
    <n v="0"/>
    <s v="00"/>
    <s v="SIN DESCRIPCIÓN PARA DESTINOS 00"/>
    <n v="9300000"/>
    <n v="9300000"/>
    <n v="9300000"/>
    <s v="Pago derechos CONAGUA"/>
  </r>
  <r>
    <s v="1.1-00-2307_232022_233656110"/>
    <s v="07_242022_24036561100"/>
    <m/>
    <s v="1.1-00-23"/>
    <m/>
    <n v="2"/>
    <s v="DESARROLLO SOCIAL"/>
    <n v="2.2000000000000002"/>
    <s v="VIVIENDA Y SERVICIOS A LA COMUNIDAD"/>
    <s v="2.2.7"/>
    <s v="DESARROLLO REGIONAL"/>
    <s v="E"/>
    <s v="Prestación de Servicios Públicos "/>
    <s v="07_23"/>
    <s v="07_24"/>
    <x v="6"/>
    <n v="2"/>
    <n v="2"/>
    <s v="GESTIÓN INTEGRAL DEL AGUA"/>
    <s v="022_23"/>
    <s v="022_24"/>
    <s v="DIRECCIÓN GENERAL DE AGUA POTABLE Y SANEAMIENTO"/>
    <n v="36"/>
    <s v="036"/>
    <s v="SUMINISTRO DE AGUA"/>
    <n v="5000"/>
    <s v="BIENES MUEBLES, INMUEBLES E INTANGIBLES"/>
    <n v="5611"/>
    <s v="MAQUINARIA Y EQUIPO AGROPECUARIO"/>
    <n v="0"/>
    <s v="00"/>
    <s v="SIN DESCRIPCIÓN PARA DESTINOS 00"/>
    <n v="128500"/>
    <n v="128500"/>
    <n v="128500"/>
    <s v="BOMBAS BARQUEÑAS"/>
  </r>
  <r>
    <s v="1.1-00-2307_233023_233727210"/>
    <s v="07_243023_24037272100"/>
    <m/>
    <s v="1.1-00-23"/>
    <m/>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2000"/>
    <s v="MATERIALES Y SUMINISTRO"/>
    <n v="2721"/>
    <s v="PRENDAS DE SEGURIDAD Y PROTECCIÓN PERSONAL"/>
    <n v="0"/>
    <s v="00"/>
    <s v="SIN DESCRIPCIÓN PARA DESTINOS 00"/>
    <n v="20000"/>
    <n v="20000"/>
    <n v="20000"/>
    <s v="Prendas de seguridad para temporal de lluvias"/>
  </r>
  <r>
    <s v="1.1-00-2307_233023_233733610"/>
    <s v="07_243023_24037336100"/>
    <m/>
    <s v="1.1-00-23"/>
    <m/>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3000"/>
    <s v="SERVICIOS GENERALES"/>
    <n v="3361"/>
    <s v="SERVICIOS DE APOYO ADMINISTRATIVO, FOTOCOPIADO E IMPRESIÓN"/>
    <n v="0"/>
    <s v="00"/>
    <s v="SIN DESCRIPCIÓN PARA DESTINOS 00"/>
    <n v="12318.5"/>
    <n v="12318.5"/>
    <n v="12318.5"/>
    <s v="Para pagos de publicaciones"/>
  </r>
  <r>
    <s v="2.5-02-2307_233023_233761210"/>
    <s v="07_243023_24037612100"/>
    <m/>
    <s v="2.5-02-23"/>
    <s v="FONDO DE APORTACIÓN AL FORTALECIMIENTO MUNICIPAL(FORTAMUN)"/>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6000"/>
    <s v="INVERSIÓN PÚBLICA"/>
    <n v="6121"/>
    <s v="EDIFICACIÓN NO  HABITACIONAL"/>
    <n v="0"/>
    <s v="00"/>
    <s v="SIN DESCRIPCIÓN PARA DESTINOS 00"/>
    <n v="40000000"/>
    <n v="40000000"/>
    <n v="40000000"/>
    <s v="Para ejecutar contratos conforme a la planeación del PAOP"/>
  </r>
  <r>
    <s v="1.1-00-2307_233023_23376121XX"/>
    <s v="07_243023_240376121XX"/>
    <m/>
    <s v="1.1-00-23"/>
    <m/>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6000"/>
    <s v="INVERSIÓN PÚBLICA"/>
    <n v="6121"/>
    <s v="EDIFICACIÓN NO  HABITACIONAL"/>
    <s v="XX"/>
    <s v="XX"/>
    <s v="OBRAS MULTIANUALES"/>
    <n v="125000000"/>
    <n v="65000000"/>
    <n v="65000000"/>
    <s v="."/>
  </r>
  <r>
    <s v="2.5-01-2307_233023_233761210"/>
    <s v="07_243023_24037612100"/>
    <m/>
    <s v="2.5-01-23"/>
    <s v="FONDO DE APORTACIÓN A LA INFRAESTRUCTURA SOCIAL MUNICIPAL (FAISM)"/>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6000"/>
    <s v="INVERSIÓN PÚBLICA"/>
    <n v="6121"/>
    <s v="EDIFICACIÓN NO  HABITACIONAL"/>
    <n v="0"/>
    <s v="00"/>
    <s v="SIN DESCRIPCIÓN PARA DESTINOS 00"/>
    <n v="3200000"/>
    <n v="3200000"/>
    <n v="3200000"/>
    <s v="Para ejecutar contratos conforme a la planeación del PAOP (Fortamun)"/>
  </r>
  <r>
    <s v="2.5-02-2307_233023_233761310"/>
    <s v="07_243023_24037613100"/>
    <m/>
    <s v="2.5-02-23"/>
    <s v="FONDO DE APORTACIÓN AL FORTALECIMIENTO MUNICIPAL(FORTAMUN)"/>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6000"/>
    <s v="INVERSIÓN PÚBLICA"/>
    <n v="6131"/>
    <s v="CONSTRUCCIÓN DE OBRAS PARA EL ABASTECIMIENTO DE AGUA, PETRÓLEO, GAS, ELECTRICIDAD Y TELECOMUNICACIONES"/>
    <n v="0"/>
    <s v="00"/>
    <s v="SIN DESCRIPCIÓN PARA DESTINOS 00"/>
    <n v="60000000"/>
    <n v="60000000"/>
    <n v="56000000"/>
    <s v="Para ejecutar contratos conforme a la planeación del PAOP (Fortamun)"/>
  </r>
  <r>
    <s v="1.1-00-2307_233023_233761310"/>
    <s v="07_243023_24037613100"/>
    <m/>
    <s v="1.1-00-23"/>
    <m/>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6000"/>
    <s v="INVERSIÓN PÚBLICA"/>
    <n v="6131"/>
    <s v="CONSTRUCCIÓN DE OBRAS PARA EL ABASTECIMIENTO DE AGUA, PETRÓLEO, GAS, ELECTRICIDAD Y TELECOMUNICACIONES"/>
    <n v="0"/>
    <s v="00"/>
    <s v="SIN DESCRIPCIÓN PARA DESTINOS 00"/>
    <n v="56816248.500000007"/>
    <n v="56816248.500000007"/>
    <n v="56816248.500000007"/>
    <s v="Para ejecutar contratos conforme a la planeación del PAOP (Planta)"/>
  </r>
  <r>
    <s v="2.5-01-2307_233023_233761310"/>
    <s v="07_243023_24037613100"/>
    <m/>
    <s v="2.5-01-23"/>
    <s v="FONDO DE APORTACIÓN A LA INFRAESTRUCTURA SOCIAL MUNICIPAL (FAISM)"/>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6000"/>
    <s v="INVERSIÓN PÚBLICA"/>
    <n v="6131"/>
    <s v="CONSTRUCCIÓN DE OBRAS PARA EL ABASTECIMIENTO DE AGUA, PETRÓLEO, GAS, ELECTRICIDAD Y TELECOMUNICACIONES"/>
    <n v="0"/>
    <s v="00"/>
    <s v="SIN DESCRIPCIÓN PARA DESTINOS 00"/>
    <n v="65790616"/>
    <n v="65790616"/>
    <n v="65790616"/>
    <s v="Para ejecutar contratos conforme a la planeación del PAOP (FAISM)"/>
  </r>
  <r>
    <s v="2.5-02-2307_233023_233761510"/>
    <s v="07_243023_24037615100"/>
    <m/>
    <s v="2.5-02-23"/>
    <s v="FONDO DE APORTACIÓN AL FORTALECIMIENTO MUNICIPAL(FORTAMUN)"/>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6000"/>
    <s v="INVERSIÓN PÚBLICA"/>
    <n v="6151"/>
    <s v="CONSTRUCCIÓN DE VÍAS DE COMUNICACIÓN"/>
    <n v="0"/>
    <s v="00"/>
    <s v="SIN DESCRIPCIÓN PARA DESTINOS 00"/>
    <n v="40000000"/>
    <n v="70000000"/>
    <n v="70000000"/>
    <s v="Para ejecutar contratos conforme a la planeación del PAOP (Fortamun)"/>
  </r>
  <r>
    <s v="2.5-01-2307_233023_233761510"/>
    <s v="07_243023_24037615100"/>
    <m/>
    <s v="2.5-01-23"/>
    <s v="FONDO DE APORTACIÓN A LA INFRAESTRUCTURA SOCIAL MUNICIPAL (FAISM)"/>
    <n v="1"/>
    <s v="GOBIERNO"/>
    <n v="1.3"/>
    <s v="COORDINACIÓN DE LA POLÍTICA DE GOBIERNO"/>
    <s v="1.3.4"/>
    <s v="FUNCIÓN PÚBLICA"/>
    <s v="K"/>
    <s v="Proyectos de Inversión"/>
    <s v="07_23"/>
    <s v="07_24"/>
    <x v="6"/>
    <n v="3"/>
    <n v="3"/>
    <s v="INFRAESTRUCTURA Y SERVICIOS PÚBLICOS"/>
    <s v="023_23"/>
    <s v="023_24"/>
    <s v="DIRECCIÓN GENERAL DE OBRAS PÚBLICAS"/>
    <n v="37"/>
    <s v="037"/>
    <s v="OBRAS DE INFRAESTRUCTURA MUNICIPAL"/>
    <n v="6000"/>
    <s v="INVERSIÓN PÚBLICA"/>
    <n v="6151"/>
    <s v="CONSTRUCCIÓN DE VÍAS DE COMUNICACIÓN"/>
    <n v="0"/>
    <s v="00"/>
    <s v="SIN DESCRIPCIÓN PARA DESTINOS 00"/>
    <n v="56800000"/>
    <n v="56800000"/>
    <n v="56800000"/>
    <s v="Para ejecutar contratos conforme a la planeación del PAOP (FAISM)"/>
  </r>
  <r>
    <s v="1.1-00-2307_233023_233861510"/>
    <s v="07_243023_24038615100"/>
    <m/>
    <s v="1.1-00-23"/>
    <m/>
    <n v="1"/>
    <s v="GOBIERNO"/>
    <n v="1.3"/>
    <s v="COORDINACIÓN DE LA POLÍTICA DE GOBIERNO"/>
    <s v="1.3.4"/>
    <s v="FUNCIÓN PÚBLICA"/>
    <s v="K"/>
    <s v="Proyectos de Inversión"/>
    <s v="07_23"/>
    <s v="07_24"/>
    <x v="6"/>
    <n v="3"/>
    <n v="3"/>
    <s v="INFRAESTRUCTURA Y SERVICIOS PÚBLICOS"/>
    <s v="023_23"/>
    <s v="023_24"/>
    <s v="DIRECCIÓN GENERAL DE OBRAS PÚBLICAS"/>
    <n v="38"/>
    <s v="038"/>
    <s v="PRESUPUESTO PARTICIPATIVO"/>
    <n v="6000"/>
    <s v="INVERSIÓN PÚBLICA"/>
    <n v="6151"/>
    <s v="CONSTRUCCIÓN DE VÍAS DE COMUNICACIÓN"/>
    <n v="0"/>
    <s v="00"/>
    <s v="SIN DESCRIPCIÓN PARA DESTINOS 00"/>
    <n v="60000000"/>
    <n v="30000000"/>
    <n v="15000000"/>
    <s v="Para ejecutar contratos conforme a la planeación del PAOP"/>
  </r>
  <r>
    <s v="1.1-00-2307_233024_233921610"/>
    <s v="07_243024_24039216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161"/>
    <s v="MATERIAL DE LIMPIEZA"/>
    <n v="0"/>
    <s v="00"/>
    <s v="SIN DESCRIPCIÓN PARA DESTINOS 00"/>
    <n v="650000"/>
    <n v="650000"/>
    <n v="650000"/>
    <s v="MATERIAL  Y ARTICULOS DE LIMPIEZA DE LAS (4) UNIDADES DE SALUD PUBLICA."/>
  </r>
  <r>
    <s v="1.1-00-2307_233024_233924210"/>
    <s v="07_243024_24039242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421"/>
    <s v="CEMENTO Y PRODUCTOS DE CONCRETO"/>
    <n v="0"/>
    <s v="00"/>
    <s v="SIN DESCRIPCIÓN PARA DESTINOS 00"/>
    <n v="10000"/>
    <n v="10000"/>
    <n v="10000"/>
    <s v="COMPRAS DIVERSAS PARA MANTENIMIENTO DE LAS (4) UNIDADES DE SALUD PUBLICA"/>
  </r>
  <r>
    <s v="1.1-00-2307_233024_233924810"/>
    <s v="07_243024_24039248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481"/>
    <s v="MATERIALES COMPLEMENTARIOS"/>
    <n v="0"/>
    <s v="00"/>
    <s v="SIN DESCRIPCIÓN PARA DESTINOS 00"/>
    <n v="10000"/>
    <n v="10000"/>
    <n v="10000"/>
    <s v="COMPRAS DIVERSAS PARA MANTENIMIENTO DE LAS (4) UNIDADES DE SALUD PUBLICA"/>
  </r>
  <r>
    <s v="1.1-00-2307_233024_233924910"/>
    <s v="07_243024_24039249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491"/>
    <s v="OTROS MATERIALES Y ARTÍCULOS DE CONSTRUCCIÓN Y REPARACIÓN"/>
    <n v="0"/>
    <s v="00"/>
    <s v="SIN DESCRIPCIÓN PARA DESTINOS 00"/>
    <n v="100000"/>
    <n v="100000"/>
    <n v="100000"/>
    <s v="COMPRAS DIVERSAS PARA MANTENIMIENTO DE LAS  (4) UNIDADES DE SALUD PUBLICA"/>
  </r>
  <r>
    <s v="1.1-00-2307_233024_233925210"/>
    <s v="07_243024_24039252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521"/>
    <s v="FERTILIZANTES, PESTICIDAS Y OTROS AGROQUÍMICOS"/>
    <n v="0"/>
    <s v="00"/>
    <s v="SIN DESCRIPCIÓN PARA DESTINOS 00"/>
    <n v="450000"/>
    <n v="450000"/>
    <n v="450000"/>
    <s v="PARA LA FUMIGACION  Y  PREVENCION (DENGUE) EN TODO EL MUNICIPIO"/>
  </r>
  <r>
    <s v="1.1-00-2307_233024_233925310"/>
    <s v="07_243024_24039253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531"/>
    <s v="MEDICINAS Y PRODUCTOS FARMACÉUTICOS"/>
    <n v="0"/>
    <s v="00"/>
    <s v="SIN DESCRIPCIÓN PARA DESTINOS 00"/>
    <n v="5000000"/>
    <n v="5000000"/>
    <n v="5500000"/>
    <s v="De acuerdo al incremento  y compra de insumos de medicamentos para urgencias medicas"/>
  </r>
  <r>
    <s v="1.1-00-2307_233024_233925410"/>
    <s v="07_243024_24039254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541"/>
    <s v="MATERIALES, ACCESORIOS Y SUMINISTROS MÉDICOS"/>
    <n v="0"/>
    <s v="00"/>
    <s v="SIN DESCRIPCIÓN PARA DESTINOS 00"/>
    <n v="6500000"/>
    <n v="6500000"/>
    <n v="6500000"/>
    <s v="MATERIAL DE CURACION PARA URGENCIAS DE LAS (4) UNIDADES  DEL MUNICIPIO"/>
  </r>
  <r>
    <s v="1.1-00-2307_233024_233925610"/>
    <s v="07_243024_24039256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561"/>
    <s v="FIBRAS SINTÉTICAS, HULES PLÁSTICOS Y DERIVADOS"/>
    <n v="0"/>
    <s v="00"/>
    <s v="SIN DESCRIPCIÓN PARA DESTINOS 00"/>
    <n v="6000"/>
    <n v="6000"/>
    <n v="6000"/>
    <s v="CAJAS DE  PLASTICOS Y CONTENEDORES PARA LA RECOLECCION DE RESIDUOS "/>
  </r>
  <r>
    <s v="1.1-00-2307_233024_233927110"/>
    <s v="07_243024_24039271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711"/>
    <s v="VESTUARIO Y UNIFORMES"/>
    <n v="0"/>
    <s v="00"/>
    <s v="SIN DESCRIPCIÓN PARA DESTINOS 00"/>
    <n v="1187100"/>
    <n v="1187100"/>
    <n v="1187100"/>
    <s v="UNIFORMES PARA LAS AREAS OPERATIVAS DE LA DIRECCION DE SALUD PUBLICA"/>
  </r>
  <r>
    <s v="1.1-00-2307_233024_233927210"/>
    <s v="07_243024_24039272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721"/>
    <s v="PRENDAS DE SEGURIDAD Y PROTECCIÓN PERSONAL"/>
    <n v="0"/>
    <s v="00"/>
    <s v="SIN DESCRIPCIÓN PARA DESTINOS 00"/>
    <n v="442200"/>
    <n v="442200"/>
    <n v="442200"/>
    <s v="PRENDAS DE SEGURIDAD PARA LAS AREAS OPERATIVAS DE LA DIRECCION DE SALUD PUBLICA"/>
  </r>
  <r>
    <s v="1.1-00-2307_233024_233929110"/>
    <s v="07_243024_24039291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2000"/>
    <s v="MATERIALES Y SUMINISTRO"/>
    <n v="2911"/>
    <s v="HERRAMIENTAS MENORES"/>
    <n v="0"/>
    <s v="00"/>
    <s v="SIN DESCRIPCIÓN PARA DESTINOS 00"/>
    <n v="300000"/>
    <n v="300000"/>
    <n v="300000"/>
    <s v="HERRAMIENTAS PARA LAS AREAS DE MANTENIMIENTO DE LA DIRECCION DE SALUD PUBLICA"/>
  </r>
  <r>
    <s v="1.1-00-2307_233024_233933610"/>
    <s v="07_243024_24039336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3000"/>
    <s v="SERVICIOS GENERALES"/>
    <n v="3361"/>
    <s v="SERVICIOS DE APOYO ADMINISTRATIVO, FOTOCOPIADO E IMPRESIÓN"/>
    <n v="0"/>
    <s v="00"/>
    <s v="SIN DESCRIPCIÓN PARA DESTINOS 00"/>
    <n v="1100000"/>
    <n v="1100000"/>
    <n v="1100000"/>
    <s v="FORMAS IMPRESAS PARA LA OPERATIVIDAD Y LA ATENCION MEDICA DE URGENCIAS Y CONSULTA EXTERNA"/>
  </r>
  <r>
    <s v="1.1-00-2307_233024_233933910"/>
    <s v="07_243024_24039339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3000"/>
    <s v="SERVICIOS GENERALES"/>
    <n v="3391"/>
    <s v="SERVICIOS PROFESIONALES, CIENTÍFICOS Y TÉCNICOS INTEGRALES"/>
    <n v="0"/>
    <s v="00"/>
    <s v="SIN DESCRIPCIÓN PARA DESTINOS 00"/>
    <n v="12000000"/>
    <n v="12000000"/>
    <n v="12000000"/>
    <s v="SERVICIO DE LABORATORIO ANALISIS CLINICOS, RAYOS X Y TOMOGRAFIA."/>
  </r>
  <r>
    <s v="1.1-00-2307_233024_233935410"/>
    <s v="07_243024_24039354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3000"/>
    <s v="SERVICIOS GENERALES"/>
    <n v="3541"/>
    <s v="INSTALACIÓN, REPARACIÓN Y MANTENIMIENTO DE EQUIPO E INSTRUMENTAL MÉDICO Y DE LABORATORIO"/>
    <n v="0"/>
    <s v="00"/>
    <s v="SIN DESCRIPCIÓN PARA DESTINOS 00"/>
    <n v="650000"/>
    <n v="650000"/>
    <n v="650000"/>
    <s v="MANTENIMIENTO PREVENTIVO Y CORRECTIVO DE TODO EL EQUIPO ELECTROMEDICO"/>
  </r>
  <r>
    <s v="1.1-00-2307_233024_233935610"/>
    <s v="07_243024_24039356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3000"/>
    <s v="SERVICIOS GENERALES"/>
    <n v="3561"/>
    <s v="REPARACIÓN Y MANTENIMIENTO DE EQUIPO DE DEFENSA Y SEGURIDAD"/>
    <n v="0"/>
    <s v="00"/>
    <s v="SIN DESCRIPCIÓN PARA DESTINOS 00"/>
    <n v="30000"/>
    <n v="30000"/>
    <n v="30000"/>
    <s v=" RECARGA DE EXTINTORES PARA PREVENCION DE INCENDIOS."/>
  </r>
  <r>
    <s v="1.1-00-2307_233024_233935710"/>
    <s v="07_243024_24039357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3000"/>
    <s v="SERVICIOS GENERALES"/>
    <n v="3571"/>
    <s v="INSTALACIÓN, REPARACIÓN Y MANTENIMIENTO DE MAQUINARIA, OTROS EQUIPOS Y HERRAMIENTA"/>
    <n v="0"/>
    <s v="00"/>
    <s v="SIN DESCRIPCIÓN PARA DESTINOS 00"/>
    <n v="24119"/>
    <n v="24119"/>
    <n v="24119"/>
    <s v="MANTENIMIENTO PREVENTIVO DE LAS (2) PLANTAS DE LUZ."/>
  </r>
  <r>
    <s v="1.1-00-2307_233024_233935810"/>
    <s v="07_243024_24039358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3000"/>
    <s v="SERVICIOS GENERALES"/>
    <n v="3581"/>
    <s v="SERVICIOS DE LIMPIEZA Y MANEJO DE DESECHOS"/>
    <n v="0"/>
    <s v="00"/>
    <s v="SIN DESCRIPCIÓN PARA DESTINOS 00"/>
    <n v="1000000"/>
    <n v="1000000"/>
    <n v="1000000"/>
    <s v="RECOLECCION DE RESIDUOS BIOLOGICO INFECCIOSOS DE TODA LA DIRECCION DE SALUD PUBLICA"/>
  </r>
  <r>
    <s v="1.1-00-2307_233024_233951110"/>
    <s v="07_243024_24039511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5000"/>
    <s v="BIENES MUEBLES, INMUEBLES E INTANGIBLES"/>
    <n v="5111"/>
    <s v="MUEBLES DE OFICINA Y ESTANTERÍA"/>
    <n v="0"/>
    <s v="00"/>
    <s v="SIN DESCRIPCIÓN PARA DESTINOS 00"/>
    <n v="150000"/>
    <n v="150000"/>
    <n v="150000"/>
    <s v="COMPRA DE MUEBLES PARA OFICINA, SLAS DE ESPERA Y CONSULTORIOS DE TODAS LAS UNIDADES DE SALUD PUBLICA."/>
  </r>
  <r>
    <s v="1.1-00-2307_233024_233953110"/>
    <s v="07_243024_24039531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5000"/>
    <s v="BIENES MUEBLES, INMUEBLES E INTANGIBLES"/>
    <n v="5311"/>
    <s v="EQUIPO MÉDICO Y DE LABORATORIO"/>
    <n v="0"/>
    <s v="00"/>
    <s v="SIN DESCRIPCIÓN PARA DESTINOS 00"/>
    <n v="3966039"/>
    <n v="3966039"/>
    <n v="3966039"/>
    <s v="COMPRA DE EQUIPO MEDICO PARA LA OPERATIVAD DE LAS UNIDADES DE LA DIRECCION DE SALUD ´PUBLICA"/>
  </r>
  <r>
    <s v="1.1-00-2307_233024_233953210"/>
    <s v="07_243024_24039532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5000"/>
    <s v="BIENES MUEBLES, INMUEBLES E INTANGIBLES"/>
    <n v="5321"/>
    <s v="INSTRUMENTAL MÉDICO Y DE LABORATORIO"/>
    <n v="0"/>
    <s v="00"/>
    <s v="SIN DESCRIPCIÓN PARA DESTINOS 00"/>
    <n v="1005112"/>
    <n v="1005112"/>
    <n v="1005112"/>
    <s v="COMPRA DE INSTRUMENTAL MEDICO PARA LA OPERATIVAD DE LAS UNIDADES DE LA DIRECCION DE SALUD PUBLICA"/>
  </r>
  <r>
    <s v="1.1-00-2307_233024_233956210"/>
    <s v="07_243024_24039562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5000"/>
    <s v="BIENES MUEBLES, INMUEBLES E INTANGIBLES"/>
    <n v="5621"/>
    <s v="MAQUINARIA Y EQUIPO INDUSTRIAL"/>
    <n v="0"/>
    <s v="00"/>
    <s v="SIN DESCRIPCIÓN PARA DESTINOS 00"/>
    <n v="90000"/>
    <n v="90000"/>
    <n v="90000"/>
    <s v="COMPRA DE EQUIPO CONTRA INCENDIOS"/>
  </r>
  <r>
    <s v="1.1-00-2307_233024_233956410"/>
    <s v="07_243024_24039564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5000"/>
    <s v="BIENES MUEBLES, INMUEBLES E INTANGIBLES"/>
    <n v="5641"/>
    <s v="SISTEMAS DE AIRE ACONDICIONADO, CALEFACCIÓN Y DE REFRIGERACIÓN INDUSTRIAL Y COMERCIAL"/>
    <n v="0"/>
    <s v="00"/>
    <s v="SIN DESCRIPCIÓN PARA DESTINOS 00"/>
    <n v="400000"/>
    <n v="400000"/>
    <n v="400000"/>
    <s v="COMPRAS DE AIRES ACONDICIONADOS PARA LOS CONSULTORIOS DE LAS UNIDADES DE SALUD PUBLICA"/>
  </r>
  <r>
    <s v="1.1-00-2307_233024_233956610"/>
    <s v="07_243024_24039566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5000"/>
    <s v="BIENES MUEBLES, INMUEBLES E INTANGIBLES"/>
    <n v="5661"/>
    <s v="EQUIPO DE GENERACIÓN ELÉCTRICA, APARATOS Y ACCESORIOS ELÉCTRICOS"/>
    <n v="0"/>
    <s v="00"/>
    <s v="SIN DESCRIPCIÓN PARA DESTINOS 00"/>
    <n v="81805"/>
    <n v="81805"/>
    <n v="81805"/>
    <s v="."/>
  </r>
  <r>
    <s v="1.1-00-2307_233024_233956910"/>
    <s v="07_243024_24039569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39"/>
    <s v="039"/>
    <s v="SERVICIOS MÉDICOS DE CALIDAD"/>
    <n v="5000"/>
    <s v="BIENES MUEBLES, INMUEBLES E INTANGIBLES"/>
    <n v="5691"/>
    <s v="OTROS EQUIPOS"/>
    <n v="0"/>
    <s v="00"/>
    <s v="SIN DESCRIPCIÓN PARA DESTINOS 00"/>
    <n v="92000"/>
    <n v="92000"/>
    <n v="92000"/>
    <s v="ADQUIRIR UNA PLANTA DE LUZ PORTATIL EN LA UNIDAD DE AGAVES"/>
  </r>
  <r>
    <s v="1.1-00-2307_233019_233321610"/>
    <s v="07_243019_24033216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2000"/>
    <s v="MATERIALES Y SUMINISTRO"/>
    <n v="2161"/>
    <s v="MATERIAL DE LIMPIEZA"/>
    <n v="0"/>
    <s v="00"/>
    <s v="SIN DESCRIPCIÓN PARA DESTINOS 00"/>
    <n v="1250000"/>
    <n v="1250000"/>
    <n v="1250000"/>
    <s v="Para la compra de bolsa negra para basura, recogedores, escobas 6 hilos, cepillos, escoba de cepillo, etc. es para la limpieza de las areas verdes plazas publicas  unidades deportivas del municipio"/>
  </r>
  <r>
    <s v="1.1-00-2307_233019_233324110"/>
    <s v="07_243019_24033241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2000"/>
    <s v="MATERIALES Y SUMINISTRO"/>
    <n v="2411"/>
    <s v="PRODUCTOS MINERALES NO METÁLICOS"/>
    <n v="0"/>
    <s v="00"/>
    <s v="SIN DESCRIPCIÓN PARA DESTINOS 00"/>
    <n v="236389.6"/>
    <n v="236389.6"/>
    <n v="236389.6"/>
    <s v="Para la compra de arena amarilla , jal, piedra, grava,arena de rio etc.  para la reparacvion de calles y avenids del  municipio"/>
  </r>
  <r>
    <s v="1.1-00-2307_233019_233324210"/>
    <s v="07_243019_24033242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2000"/>
    <s v="MATERIALES Y SUMINISTRO"/>
    <n v="2421"/>
    <s v="CEMENTO Y PRODUCTOS DE CONCRETO"/>
    <n v="0"/>
    <s v="00"/>
    <s v="SIN DESCRIPCIÓN PARA DESTINOS 00"/>
    <n v="12100000"/>
    <n v="12100000"/>
    <n v="12100000"/>
    <s v="Para compra de mezcla asfaltica caliente, emulsion super estable, cemento en el 2024 se paga lo de noviembre y diciembre 2023 y seria para cubrir enero a septiembre 2024 exise un contrato que termina en septiembre 2024 este material es para la reparacion de las calles y avenidas del municipio"/>
  </r>
  <r>
    <s v="1.1-00-2307_233019_233324710"/>
    <s v="07_243019_24033247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2000"/>
    <s v="MATERIALES Y SUMINISTRO"/>
    <n v="2471"/>
    <s v="ARTÍCULOS METÁLICOS PARA LA CONSTRUCCIÓN"/>
    <n v="0"/>
    <s v="00"/>
    <s v="SIN DESCRIPCIÓN PARA DESTINOS 00"/>
    <n v="575211.67999999993"/>
    <n v="575211.67999999993"/>
    <n v="575211.68000000005"/>
    <s v="Compra de acero  por ejemplo (vigas, angulos, estructuras, soleras, ptr, tubos,redondo, soldadura, duelas, varillas, etc. para las reparaciones de bocas de tormenta, juegos en parques y unidades deportivas, barandales en plazas publicas del municipio"/>
  </r>
  <r>
    <s v="1.1-00-2307_233019_233324910"/>
    <s v="07_243019_24033249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2000"/>
    <s v="MATERIALES Y SUMINISTRO"/>
    <n v="2491"/>
    <s v="OTROS MATERIALES Y ARTÍCULOS DE CONSTRUCCIÓN Y REPARACIÓN"/>
    <n v="0"/>
    <s v="00"/>
    <s v="SIN DESCRIPCIÓN PARA DESTINOS 00"/>
    <n v="4862000"/>
    <n v="4862000"/>
    <n v="4862000"/>
    <s v="Compra de pintura en tambos de 200lts  de balizamiento, esmalte, vinilica, thinner, sellador, impemiabilizante, rodillos, brochas, pistolas de pintura, sellador, etc para el uso en unidades deportivas, plazas publicas, calles y avenidas del minicipio, "/>
  </r>
  <r>
    <s v="1.1-00-2307_233019_233327210"/>
    <s v="07_243019_24033272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2000"/>
    <s v="MATERIALES Y SUMINISTRO"/>
    <n v="2721"/>
    <s v="PRENDAS DE SEGURIDAD Y PROTECCIÓN PERSONAL"/>
    <n v="0"/>
    <s v="00"/>
    <s v="SIN DESCRIPCIÓN PARA DESTINOS 00"/>
    <n v="366490.4"/>
    <n v="366490.4"/>
    <n v="366490.4"/>
    <s v="para la compra de guantes para soldador, botas dielectricas, mandiles, lentes, cascos, chalecos, fajas, guantes de carnaza, botas de hule,arneses  para las 6 areas  de servicios publicos del municipio"/>
  </r>
  <r>
    <s v="1.1-00-2307_233019_233329110"/>
    <s v="07_243019_24033291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2000"/>
    <s v="MATERIALES Y SUMINISTRO"/>
    <n v="2911"/>
    <s v="HERRAMIENTAS MENORES"/>
    <n v="0"/>
    <s v="00"/>
    <s v="SIN DESCRIPCIÓN PARA DESTINOS 00"/>
    <n v="921350"/>
    <n v="921350"/>
    <n v="921350"/>
    <s v="Se requiere $350,000 para la compra de compresor de ahire para pintar  y 2 maquinas de soldar costo aprox $84,000 c/u y 2 compresores de ahire $77,000 c/u   costos aprox Compra de tijeras  de podar ,caba hoyo, zapapicos, palas, carretillas, arañas de metal, cintas de medir, lijas,   para las 6 areas de espacios publicos)"/>
  </r>
  <r>
    <s v="1.1-00-2307_233019_233332610"/>
    <s v="07_243019_24033326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3000"/>
    <s v="SERVICIOS GENERALES"/>
    <n v="3261"/>
    <s v="ARRENDAMIENTO DE MAQUINARIA, OTROS EQUIPOS Y HERRAMIENTAS"/>
    <n v="0"/>
    <s v="00"/>
    <s v="SIN DESCRIPCIÓN PARA DESTINOS 00"/>
    <n v="13740256"/>
    <n v="13740256"/>
    <n v="13740256"/>
    <s v="2 Camiones de 7 metros  y  4 de 14 mts para la recoleccion de maleza escombro y basura del municipio tambien 2 retroexcavadoras con capacidad de carga de 2,547kg  para la limpieza de las diferentes areas del municipio 2 tractores con desvaradora  para la limpieza en areas verdes 1 plataforma para recoleccion de maleza, basura 2 camiones de 14mts para la recoleccion de maleza y basura  excavadora de brazo largo 322c con capacidad de carga 1mt cubico de 24tn  para el programa de limpieza y desasolve en el municipio "/>
  </r>
  <r>
    <s v="1.1-00-2307_233019_233333710"/>
    <s v="07_243019_24033337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3000"/>
    <s v="SERVICIOS GENERALES"/>
    <n v="3371"/>
    <s v="SERVICIOS DE PROTECCIÓN Y SEGURIDAD"/>
    <n v="0"/>
    <s v="00"/>
    <s v="SIN DESCRIPCIÓN PARA DESTINOS 00"/>
    <n v="5006935"/>
    <n v="5006935"/>
    <n v="5006935"/>
    <s v="Servicio de seguridad de 29 elementos para la seguridad de unidades deportivas del municipio queda pendiente pagar el mes de diciembre 2023 y se cubriria para enero a septiembre 2024  esta partida tiene un contrato que termina en septiembre 2024"/>
  </r>
  <r>
    <s v="1.1-00-2307_233019_233356110"/>
    <s v="07_243019_24033561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5000"/>
    <s v="BIENES MUEBLES, INMUEBLES E INTANGIBLES"/>
    <n v="5611"/>
    <s v="MAQUINARIA Y EQUIPO AGROPECUARIO"/>
    <n v="0"/>
    <s v="00"/>
    <s v="SIN DESCRIPCIÓN PARA DESTINOS 00"/>
    <n v="70064.399999999994"/>
    <n v="70064.399999999994"/>
    <n v="70064.399999999994"/>
    <s v="Compra de bombas de riego de lapiz, bombas de alto caballaje, bombas sumergibles, y bombas de mochila para fumigar  Solicito un aprox de $200,000  mil para esta partida ya que  se requiere comprar mas de este material para las plazas publicas, unidades deportivas del municipio"/>
  </r>
  <r>
    <s v="1.1-00-2307_233019_233356310"/>
    <s v="07_243019_24033563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5000"/>
    <s v="BIENES MUEBLES, INMUEBLES E INTANGIBLES"/>
    <n v="5631"/>
    <s v="MAQUINARIA Y EQUIPO DE CONSTRUCCIÓN"/>
    <n v="0"/>
    <s v="00"/>
    <s v="SIN DESCRIPCIÓN PARA DESTINOS 00"/>
    <n v="45765"/>
    <n v="45765"/>
    <n v="45765"/>
    <s v="Para la compra de una maquina revolvedora y yna planta de luz  costo aprox $35,000 y la revolvedora 59.000  para las diferentes areas de mantenimiento de vialidades"/>
  </r>
  <r>
    <s v="1.1-00-2307_233019_233356710"/>
    <s v="07_243019_24033567100"/>
    <m/>
    <s v="1.1-00-23"/>
    <m/>
    <n v="1"/>
    <s v="GOBIERNO"/>
    <n v="1.3"/>
    <s v="COORDINACIÓN DE LA POLÍTICA DE GOBIERNO"/>
    <s v="1.3.4"/>
    <s v="FUNCIÓN PÚBLICA"/>
    <s v="E"/>
    <s v="Prestación de Servicios Públicos "/>
    <s v="07_23"/>
    <s v="07_24"/>
    <x v="6"/>
    <n v="3"/>
    <n v="3"/>
    <s v="INFRAESTRUCTURA Y SERVICIOS PÚBLICOS"/>
    <s v="019_23"/>
    <s v="019_24"/>
    <s v="DIRECCIÓN ADMINISTRATIVA DE INFRAESTRUCTURA Y SERVICIOS PÚBLICOS"/>
    <n v="33"/>
    <s v="033"/>
    <s v="SERVICIO DE MANTENIMIENTO EN LOS ESPACIOS PÚBLICOS"/>
    <n v="5000"/>
    <s v="BIENES MUEBLES, INMUEBLES E INTANGIBLES"/>
    <n v="5671"/>
    <s v="HERRAMIENTAS Y MÁQUINAS-HERRAMIENTA"/>
    <n v="0"/>
    <s v="00"/>
    <s v="SIN DESCRIPCIÓN PARA DESTINOS 00"/>
    <n v="2006747.12"/>
    <n v="2006747.12"/>
    <n v="2006747.12"/>
    <s v="Esta partida es importante por que se compran todos los equipos para las areas verdes por ejemplo cosrtasetos, maquinas desbrozadoras, motosierras, sopladoras, cortadoras, compactadores, rotomartillos, etc (ASI TANBIEN SE PLANEA COMPRAR  10 TRACTORES PODADORES CON UN COSTO APROX DE 89,373 C/U UN TOTAL APROX $833730 MAS IVA  TAMBIEN UNA BARREDORA MECANICA A BASE DE CEPILLOS Y BANDA TRANSPORTADORA MODELO M6 AVALANCHE TE CON CONTROL DE CAMARAS PRECIO APROX $11,576,800 MN MAS IVA"/>
  </r>
  <r>
    <s v="1.1-00-2307_233020_233421610"/>
    <s v="07_243020_24034216100"/>
    <m/>
    <s v="1.1-00-23"/>
    <m/>
    <n v="2"/>
    <s v="DESARROLLO SOCIAL"/>
    <n v="2.2000000000000002"/>
    <s v="VIVIENDA Y SERVICIOS A LA COMUNIDAD"/>
    <s v="2.2.4"/>
    <s v="ALUMMBRADO PÚBLICO"/>
    <s v="E"/>
    <s v="Prestación de Servicios Públicos "/>
    <s v="07_23"/>
    <s v="07_24"/>
    <x v="6"/>
    <n v="3"/>
    <n v="3"/>
    <s v="INFRAESTRUCTURA Y SERVICIOS PÚBLICOS"/>
    <s v="020_23"/>
    <s v="020_24"/>
    <s v="DIRECCIÓN DE ALUMBRADO PÚBLICO"/>
    <n v="34"/>
    <s v="034"/>
    <s v="SERVICIO DE MANTENIMIENTO DE ALUMBRADO PÚBLICO"/>
    <n v="2000"/>
    <s v="MATERIALES Y SUMINISTRO"/>
    <n v="2161"/>
    <s v="MATERIAL DE LIMPIEZA"/>
    <n v="0"/>
    <s v="00"/>
    <s v="SIN DESCRIPCIÓN PARA DESTINOS 00"/>
    <n v="28000"/>
    <n v="28000"/>
    <n v="28000"/>
    <s v="SIN MODIFICACIÓN"/>
  </r>
  <r>
    <s v="1.1-00-2307_233020_233424610"/>
    <s v="07_243020_24034246100"/>
    <m/>
    <s v="1.1-00-23"/>
    <m/>
    <n v="2"/>
    <s v="DESARROLLO SOCIAL"/>
    <n v="2.2000000000000002"/>
    <s v="VIVIENDA Y SERVICIOS A LA COMUNIDAD"/>
    <s v="2.2.4"/>
    <s v="ALUMMBRADO PÚBLICO"/>
    <s v="E"/>
    <s v="Prestación de Servicios Públicos "/>
    <s v="07_23"/>
    <s v="07_24"/>
    <x v="6"/>
    <n v="3"/>
    <n v="3"/>
    <s v="INFRAESTRUCTURA Y SERVICIOS PÚBLICOS"/>
    <s v="020_23"/>
    <s v="020_24"/>
    <s v="DIRECCIÓN DE ALUMBRADO PÚBLICO"/>
    <n v="34"/>
    <s v="034"/>
    <s v="SERVICIO DE MANTENIMIENTO DE ALUMBRADO PÚBLICO"/>
    <n v="2000"/>
    <s v="MATERIALES Y SUMINISTRO"/>
    <n v="2461"/>
    <s v="MATERIAL ELÉCTRICO Y ELECTRÓNICO"/>
    <n v="0"/>
    <s v="00"/>
    <s v="SIN DESCRIPCIÓN PARA DESTINOS 00"/>
    <n v="9600000"/>
    <n v="9600000"/>
    <n v="9600000"/>
    <s v="SIN MODIFICACIÓN"/>
  </r>
  <r>
    <s v="1.1-00-2307_233020_233427210"/>
    <s v="07_243020_24034272100"/>
    <m/>
    <s v="1.1-00-23"/>
    <m/>
    <n v="2"/>
    <s v="DESARROLLO SOCIAL"/>
    <n v="2.2000000000000002"/>
    <s v="VIVIENDA Y SERVICIOS A LA COMUNIDAD"/>
    <s v="2.2.4"/>
    <s v="ALUMMBRADO PÚBLICO"/>
    <s v="E"/>
    <s v="Prestación de Servicios Públicos "/>
    <s v="07_23"/>
    <s v="07_24"/>
    <x v="6"/>
    <n v="3"/>
    <n v="3"/>
    <s v="INFRAESTRUCTURA Y SERVICIOS PÚBLICOS"/>
    <s v="020_23"/>
    <s v="020_24"/>
    <s v="DIRECCIÓN DE ALUMBRADO PÚBLICO"/>
    <n v="34"/>
    <s v="034"/>
    <s v="SERVICIO DE MANTENIMIENTO DE ALUMBRADO PÚBLICO"/>
    <n v="2000"/>
    <s v="MATERIALES Y SUMINISTRO"/>
    <n v="2721"/>
    <s v="PRENDAS DE SEGURIDAD Y PROTECCIÓN PERSONAL"/>
    <n v="0"/>
    <s v="00"/>
    <s v="SIN DESCRIPCIÓN PARA DESTINOS 00"/>
    <n v="96000"/>
    <n v="96000"/>
    <n v="96000"/>
    <s v="SIN MODIFICACIÓN"/>
  </r>
  <r>
    <s v="1.1-00-2307_233020_233429110"/>
    <s v="07_243020_24034291100"/>
    <m/>
    <s v="1.1-00-23"/>
    <m/>
    <n v="2"/>
    <s v="DESARROLLO SOCIAL"/>
    <n v="2.2000000000000002"/>
    <s v="VIVIENDA Y SERVICIOS A LA COMUNIDAD"/>
    <s v="2.2.4"/>
    <s v="ALUMMBRADO PÚBLICO"/>
    <s v="E"/>
    <s v="Prestación de Servicios Públicos "/>
    <s v="07_23"/>
    <s v="07_24"/>
    <x v="6"/>
    <n v="3"/>
    <n v="3"/>
    <s v="INFRAESTRUCTURA Y SERVICIOS PÚBLICOS"/>
    <s v="020_23"/>
    <s v="020_24"/>
    <s v="DIRECCIÓN DE ALUMBRADO PÚBLICO"/>
    <n v="34"/>
    <s v="034"/>
    <s v="SERVICIO DE MANTENIMIENTO DE ALUMBRADO PÚBLICO"/>
    <n v="2000"/>
    <s v="MATERIALES Y SUMINISTRO"/>
    <n v="2911"/>
    <s v="HERRAMIENTAS MENORES"/>
    <n v="0"/>
    <s v="00"/>
    <s v="SIN DESCRIPCIÓN PARA DESTINOS 00"/>
    <n v="150000"/>
    <n v="150000"/>
    <n v="150000"/>
    <s v="SIN MODIFICACIÓN"/>
  </r>
  <r>
    <s v="2.5-02-2307_233020_233431110"/>
    <s v="07_243020_24034311100"/>
    <m/>
    <s v="2.5-02-23"/>
    <s v="FONDO DE APORTACIÓN AL FORTALECIMIENTO MUNICIPAL(FORTAMUN)"/>
    <n v="2"/>
    <s v="DESARROLLO SOCIAL"/>
    <n v="2.2000000000000002"/>
    <s v="VIVIENDA Y SERVICIOS A LA COMUNIDAD"/>
    <s v="2.2.4"/>
    <s v="ALUMMBRADO PÚBLICO"/>
    <s v="E"/>
    <s v="Prestación de Servicios Públicos "/>
    <s v="07_23"/>
    <s v="07_24"/>
    <x v="6"/>
    <n v="3"/>
    <n v="3"/>
    <s v="INFRAESTRUCTURA Y SERVICIOS PÚBLICOS"/>
    <s v="020_23"/>
    <s v="020_24"/>
    <s v="DIRECCIÓN DE ALUMBRADO PÚBLICO"/>
    <n v="34"/>
    <s v="034"/>
    <s v="SERVICIO DE MANTENIMIENTO DE ALUMBRADO PÚBLICO"/>
    <n v="3000"/>
    <s v="SERVICIOS GENERALES"/>
    <n v="3111"/>
    <s v="ENERGÍA ELÉCTRICA"/>
    <n v="0"/>
    <s v="00"/>
    <s v="SIN DESCRIPCIÓN PARA DESTINOS 00"/>
    <n v="95267283.930000007"/>
    <n v="95267283.930000007"/>
    <n v="95267283.930000007"/>
    <s v="SIN MODIFICACIÓN"/>
  </r>
  <r>
    <s v="1.1-00-2307_233021_233521610"/>
    <s v="07_243021_24035216100"/>
    <m/>
    <s v="1.1-00-23"/>
    <m/>
    <n v="2"/>
    <s v="DESARROLLO SOCIAL"/>
    <n v="2.1"/>
    <s v="PROTECCIÓN AMBIENTAL"/>
    <s v="2.1.1"/>
    <s v="ORDENACIÓN DE DESECHOS"/>
    <s v="E"/>
    <s v="Prestación de Servicios Públicos "/>
    <s v="07_23"/>
    <s v="07_24"/>
    <x v="6"/>
    <n v="3"/>
    <n v="3"/>
    <s v="INFRAESTRUCTURA Y SERVICIOS PÚBLICOS"/>
    <s v="021_23"/>
    <s v="021_24"/>
    <s v="DIRECCIÓN DE ASEO PÚBLICO"/>
    <n v="35"/>
    <s v="035"/>
    <s v="RECOLECCION DE RESIDUOS SOLIDOS  URBANOS"/>
    <n v="2000"/>
    <s v="MATERIALES Y SUMINISTRO"/>
    <n v="2161"/>
    <s v="MATERIAL DE LIMPIEZA"/>
    <n v="0"/>
    <s v="00"/>
    <s v="SIN DESCRIPCIÓN PARA DESTINOS 00"/>
    <n v="175000"/>
    <n v="175000"/>
    <n v="175000"/>
    <s v="SIN MODIFICACIÓN"/>
  </r>
  <r>
    <s v="1.1-00-2307_233021_233527210"/>
    <s v="07_243021_24035272100"/>
    <m/>
    <s v="1.1-00-23"/>
    <m/>
    <n v="2"/>
    <s v="DESARROLLO SOCIAL"/>
    <n v="2.1"/>
    <s v="PROTECCIÓN AMBIENTAL"/>
    <s v="2.1.1"/>
    <s v="ORDENACIÓN DE DESECHOS"/>
    <s v="E"/>
    <s v="Prestación de Servicios Públicos "/>
    <s v="07_23"/>
    <s v="07_24"/>
    <x v="6"/>
    <n v="3"/>
    <n v="3"/>
    <s v="INFRAESTRUCTURA Y SERVICIOS PÚBLICOS"/>
    <s v="021_23"/>
    <s v="021_24"/>
    <s v="DIRECCIÓN DE ASEO PÚBLICO"/>
    <n v="35"/>
    <s v="035"/>
    <s v="RECOLECCION DE RESIDUOS SOLIDOS  URBANOS"/>
    <n v="2000"/>
    <s v="MATERIALES Y SUMINISTRO"/>
    <n v="2721"/>
    <s v="PRENDAS DE SEGURIDAD Y PROTECCIÓN PERSONAL"/>
    <n v="0"/>
    <s v="00"/>
    <s v="SIN DESCRIPCIÓN PARA DESTINOS 00"/>
    <n v="180000"/>
    <n v="180000"/>
    <n v="180000"/>
    <s v="SIN MODIFICACIÓN"/>
  </r>
  <r>
    <s v="2.5-02-2307_233021_233535810"/>
    <s v="07_243021_24035358100"/>
    <m/>
    <s v="2.5-02-23"/>
    <s v="FONDO DE APORTACIÓN AL FORTALECIMIENTO MUNICIPAL(FORTAMUN)"/>
    <n v="2"/>
    <s v="DESARROLLO SOCIAL"/>
    <n v="2.1"/>
    <s v="PROTECCIÓN AMBIENTAL"/>
    <s v="2.1.1"/>
    <s v="ORDENACIÓN DE DESECHOS"/>
    <s v="E"/>
    <s v="Prestación de Servicios Públicos "/>
    <s v="07_23"/>
    <s v="07_24"/>
    <x v="6"/>
    <n v="3"/>
    <n v="3"/>
    <s v="INFRAESTRUCTURA Y SERVICIOS PÚBLICOS"/>
    <s v="021_23"/>
    <s v="021_24"/>
    <s v="DIRECCIÓN DE ASEO PÚBLICO"/>
    <n v="35"/>
    <s v="035"/>
    <s v="RECOLECCION DE RESIDUOS SOLIDOS  URBANOS"/>
    <n v="3000"/>
    <s v="SERVICIOS GENERALES"/>
    <n v="3581"/>
    <s v="SERVICIOS DE LIMPIEZA Y MANEJO DE DESECHOS"/>
    <n v="0"/>
    <s v="00"/>
    <s v="SIN DESCRIPCIÓN PARA DESTINOS 00"/>
    <n v="184801468.845"/>
    <n v="184801468.845"/>
    <n v="184801468.845"/>
    <s v="SIN MODIFICACIÓN"/>
  </r>
  <r>
    <s v="1.1-00-2307_233021_233535810"/>
    <s v="07_243021_24035358100"/>
    <m/>
    <s v="1.1-00-23"/>
    <m/>
    <n v="2"/>
    <s v="DESARROLLO SOCIAL"/>
    <n v="2.1"/>
    <s v="PROTECCIÓN AMBIENTAL"/>
    <s v="2.1.1"/>
    <s v="ORDENACIÓN DE DESECHOS"/>
    <s v="E"/>
    <s v="Prestación de Servicios Públicos "/>
    <s v="07_23"/>
    <s v="07_24"/>
    <x v="6"/>
    <n v="3"/>
    <n v="3"/>
    <s v="INFRAESTRUCTURA Y SERVICIOS PÚBLICOS"/>
    <s v="021_23"/>
    <s v="021_24"/>
    <s v="DIRECCIÓN DE ASEO PÚBLICO"/>
    <n v="35"/>
    <s v="035"/>
    <s v="RECOLECCION DE RESIDUOS SOLIDOS  URBANOS"/>
    <n v="3000"/>
    <s v="SERVICIOS GENERALES"/>
    <n v="3581"/>
    <s v="SERVICIOS DE LIMPIEZA Y MANEJO DE DESECHOS"/>
    <n v="0"/>
    <s v="00"/>
    <s v="SIN DESCRIPCIÓN PARA DESTINOS 00"/>
    <n v="56810762"/>
    <n v="56810762"/>
    <n v="56810762"/>
    <s v="SIN MODIFICACIÓN"/>
  </r>
  <r>
    <s v="1.1-00-2308_237025_234031810"/>
    <s v="08_247025_24040318100"/>
    <m/>
    <s v="1.1-00-23"/>
    <m/>
    <n v="1"/>
    <s v="GOBIERNO"/>
    <n v="1.7"/>
    <s v="ASUNTOS DE ORDEN PÚBLICO Y DE SEGURIDAD INTERIOR"/>
    <s v="1.7.1"/>
    <s v="POLICÍA"/>
    <s v="R"/>
    <s v="Específicos"/>
    <s v="08_23"/>
    <s v="08_24"/>
    <x v="7"/>
    <n v="7"/>
    <n v="7"/>
    <s v="SEGURIDAD CIUDADANA"/>
    <s v="025_23"/>
    <s v="025_24"/>
    <s v="DESPACHO DE LA COMISARÍA DE LA POLICÍA PREVENTIVA MUNICIPAL"/>
    <n v="40"/>
    <s v="040"/>
    <s v="CAPACITACIÓN"/>
    <n v="3000"/>
    <s v="SERVICIOS GENERALES"/>
    <n v="3181"/>
    <s v="SERVICIOS POSTALES Y TELEGRÁFICOS"/>
    <n v="0"/>
    <s v="00"/>
    <s v="SIN DESCRIPCIÓN PARA DESTINOS 00"/>
    <n v="10000"/>
    <n v="10000"/>
    <n v="10000"/>
    <s v="."/>
  </r>
  <r>
    <s v="2.5-02-2308_237025_234033410"/>
    <s v="08_247025_24040334100"/>
    <m/>
    <s v="2.5-02-23"/>
    <s v="FONDO DE APORTACIÓN AL FORTALECIMIENTO MUNICIPAL(FORTAMUN)"/>
    <n v="1"/>
    <s v="GOBIERNO"/>
    <n v="1.7"/>
    <s v="ASUNTOS DE ORDEN PÚBLICO Y DE SEGURIDAD INTERIOR"/>
    <s v="1.7.1"/>
    <s v="POLICÍA"/>
    <s v="R"/>
    <s v="Específicos"/>
    <s v="08_23"/>
    <s v="08_24"/>
    <x v="7"/>
    <n v="7"/>
    <n v="7"/>
    <s v="SEGURIDAD CIUDADANA"/>
    <s v="025_23"/>
    <s v="025_24"/>
    <s v="DESPACHO DE LA COMISARÍA DE LA POLICÍA PREVENTIVA MUNICIPAL"/>
    <n v="40"/>
    <s v="040"/>
    <s v="CAPACITACIÓN"/>
    <n v="3000"/>
    <s v="SERVICIOS GENERALES"/>
    <n v="3341"/>
    <s v="SERVICIOS DE CAPACITACIÓN"/>
    <n v="0"/>
    <s v="00"/>
    <s v="SIN DESCRIPCIÓN PARA DESTINOS 00"/>
    <n v="3000000"/>
    <n v="3000000"/>
    <n v="3000000"/>
    <s v="."/>
  </r>
  <r>
    <s v="1.1-00-2308_237025_234039410"/>
    <s v="08_247025_24040394100"/>
    <m/>
    <s v="1.1-00-23"/>
    <m/>
    <n v="1"/>
    <s v="GOBIERNO"/>
    <n v="1.7"/>
    <s v="ASUNTOS DE ORDEN PÚBLICO Y DE SEGURIDAD INTERIOR"/>
    <s v="1.7.1"/>
    <s v="POLICÍA"/>
    <s v="R"/>
    <s v="Específicos"/>
    <s v="08_23"/>
    <s v="08_24"/>
    <x v="7"/>
    <n v="7"/>
    <n v="7"/>
    <s v="SEGURIDAD CIUDADANA"/>
    <s v="025_23"/>
    <s v="025_24"/>
    <s v="DESPACHO DE LA COMISARÍA DE LA POLICÍA PREVENTIVA MUNICIPAL"/>
    <n v="40"/>
    <s v="040"/>
    <s v="CAPACITACIÓN"/>
    <n v="3000"/>
    <s v="SERVICIOS GENERALES"/>
    <n v="3941"/>
    <s v="SENTENCIAS Y RESOLUCIONES POR AUTORIDAD COMPETENTE"/>
    <n v="0"/>
    <s v="00"/>
    <s v="SIN DESCRIPCIÓN PARA DESTINOS 00"/>
    <n v="45121"/>
    <n v="45121"/>
    <n v="50000"/>
    <s v="."/>
  </r>
  <r>
    <s v="1.1-00-2308_237025_234121110"/>
    <s v="08_247025_24041211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2000"/>
    <s v="MATERIALES Y SUMINISTRO"/>
    <n v="2111"/>
    <s v="MATERIALES, ÚTILES Y EQUIPOS MENORES DE OFICINA"/>
    <n v="0"/>
    <s v="00"/>
    <s v="SIN DESCRIPCIÓN PARA DESTINOS 00"/>
    <n v="1058.5999999999999"/>
    <n v="0"/>
    <n v="0"/>
    <s v="."/>
  </r>
  <r>
    <s v="1.1-00-2308_237025_234121410"/>
    <s v="08_247025_24041214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2000"/>
    <s v="MATERIALES Y SUMINISTRO"/>
    <n v="2141"/>
    <s v="MATERIALES, ÚTILES Y EQUIPOS MENORES DE TECNOLOGÍAS DE LA INFORMACIÓN Y COMUNICACIONES"/>
    <n v="0"/>
    <s v="00"/>
    <s v="SIN DESCRIPCIÓN PARA DESTINOS 00"/>
    <n v="30000"/>
    <n v="30000"/>
    <n v="0"/>
    <s v="SE VA A LA 3361"/>
  </r>
  <r>
    <s v="1.1-00-2308_237025_234122110"/>
    <s v="08_247025_24041221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2000"/>
    <s v="MATERIALES Y SUMINISTRO"/>
    <n v="2211"/>
    <s v="PRODUCTOS ALIMENTICIOS PARA PERSONAS"/>
    <n v="0"/>
    <s v="00"/>
    <s v="SIN DESCRIPCIÓN PARA DESTINOS 00"/>
    <n v="384482"/>
    <n v="384482"/>
    <n v="390000"/>
    <s v="."/>
  </r>
  <r>
    <s v="1.1-00-2308_237025_234127110"/>
    <s v="08_247025_24041271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2000"/>
    <s v="MATERIALES Y SUMINISTRO"/>
    <n v="2711"/>
    <s v="VESTUARIO Y UNIFORMES"/>
    <n v="0"/>
    <s v="00"/>
    <s v="SIN DESCRIPCIÓN PARA DESTINOS 00"/>
    <n v="1300000"/>
    <n v="1300000"/>
    <n v="1300000"/>
    <s v="."/>
  </r>
  <r>
    <s v="1.1-00-2308_237025_234128210"/>
    <s v="08_247025_24041282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2000"/>
    <s v="MATERIALES Y SUMINISTRO"/>
    <n v="2821"/>
    <s v="MATRIALES Y SUMINISTROS PARA SEGURIDAD"/>
    <n v="0"/>
    <s v="00"/>
    <s v="SIN DESCRIPCIÓN PARA DESTINOS 00"/>
    <n v="898941.4"/>
    <n v="898941.4"/>
    <n v="900000"/>
    <s v="."/>
  </r>
  <r>
    <s v="2.5-02-2308_237025_234128310"/>
    <s v="08_247025_24041283100"/>
    <m/>
    <s v="2.5-02-23"/>
    <s v="FONDO DE APORTACIÓN AL FORTALECIMIENTO MUNICIPAL(FORTAMUN)"/>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2000"/>
    <s v="MATERIALES Y SUMINISTRO"/>
    <n v="2831"/>
    <s v="PRENDAS DE PROTECCIÓN PARA SEGURIDAD PÚBLICA Y NACIONAL"/>
    <n v="0"/>
    <s v="00"/>
    <s v="SIN DESCRIPCIÓN PARA DESTINOS 00"/>
    <n v="3100000"/>
    <n v="3100000"/>
    <n v="3100000"/>
    <s v="."/>
  </r>
  <r>
    <s v="1.1-00-2308_237025_234128310"/>
    <s v="08_247025_24041283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2000"/>
    <s v="MATERIALES Y SUMINISTRO"/>
    <n v="2831"/>
    <s v="PRENDAS DE PROTECCIÓN PARA SEGURIDAD PÚBLICA Y NACIONAL"/>
    <n v="0"/>
    <s v="00"/>
    <s v="SIN DESCRIPCIÓN PARA DESTINOS 00"/>
    <n v="264514.8"/>
    <n v="264514.8"/>
    <n v="264514.8"/>
    <s v="."/>
  </r>
  <r>
    <s v="1.1-00-2308_237025_234131610"/>
    <s v="08_247025_24041316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3000"/>
    <s v="SERVICIOS GENERALES"/>
    <n v="3161"/>
    <s v="SERVICIOS DE TELECOMUNICACIONES Y SATÉLITES"/>
    <n v="0"/>
    <s v="00"/>
    <s v="SIN DESCRIPCIÓN PARA DESTINOS 00"/>
    <n v="200000"/>
    <n v="200000"/>
    <n v="230000"/>
    <s v="."/>
  </r>
  <r>
    <s v="1.1-00-2308_237025_234133610"/>
    <s v="08_247025_24041336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3000"/>
    <s v="SERVICIOS GENERALES"/>
    <n v="3361"/>
    <s v="SERVICIOS DE APOYO ADMINISTRATIVO, FOTOCOPIADO E IMPRESIÓN"/>
    <n v="0"/>
    <s v="00"/>
    <s v="SIN DESCRIPCIÓN PARA DESTINOS 00"/>
    <n v="0"/>
    <n v="0"/>
    <n v="30000"/>
    <s v="PORTACIONES DE ARMAS"/>
  </r>
  <r>
    <s v="1.1-00-2308_237025_234133910"/>
    <s v="08_247025_24041339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3000"/>
    <s v="SERVICIOS GENERALES"/>
    <n v="3391"/>
    <s v="SERVICIOS PROFESIONALES, CIENTÍFICOS Y TÉCNICOS INTEGRALES"/>
    <n v="0"/>
    <s v="00"/>
    <s v="SIN DESCRIPCIÓN PARA DESTINOS 00"/>
    <n v="1900000"/>
    <n v="1900000"/>
    <n v="1900000"/>
    <s v="."/>
  </r>
  <r>
    <s v="1.1-00-2308_237025_234139620"/>
    <s v="08_247025_240413962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3000"/>
    <s v="SERVICIOS GENERALES"/>
    <n v="3962"/>
    <s v="DIVERSOS GASTOS POR INCIDENTE VIAL"/>
    <n v="0"/>
    <s v="00"/>
    <s v="SIN DESCRIPCIÓN PARA DESTINOS 00"/>
    <n v="120000"/>
    <n v="120000"/>
    <n v="120000"/>
    <s v="."/>
  </r>
  <r>
    <s v="1.1-00-2308_237025_234151110"/>
    <s v="08_247025_24041511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5000"/>
    <s v="BIENES MUEBLES, INMUEBLES E INTANGIBLES"/>
    <n v="5111"/>
    <s v="MUEBLES DE OFICINA Y ESTANTERÍA"/>
    <n v="0"/>
    <s v="00"/>
    <s v="SIN DESCRIPCIÓN PARA DESTINOS 00"/>
    <n v="0"/>
    <n v="0"/>
    <n v="200000"/>
    <s v="MOBILIARIO ACADEMIA DE POLICIA"/>
  </r>
  <r>
    <s v="1.1-00-2308_237025_234151510"/>
    <s v="08_247025_24041515100"/>
    <m/>
    <s v="1.1-00-23"/>
    <m/>
    <n v="1"/>
    <s v="GOBIERNO"/>
    <n v="1.7"/>
    <s v="ASUNTOS DE ORDEN PÚBLICO Y DE SEGURIDAD INTERIOR"/>
    <s v="1.7.1"/>
    <s v="POLICÍA"/>
    <s v="R"/>
    <s v="Específicos"/>
    <s v="08_23"/>
    <s v="08_24"/>
    <x v="7"/>
    <n v="7"/>
    <n v="7"/>
    <s v="SEGURIDAD CIUDADANA"/>
    <s v="025_23"/>
    <s v="025_24"/>
    <s v="DESPACHO DE LA COMISARÍA DE LA POLICÍA PREVENTIVA MUNICIPAL"/>
    <n v="41"/>
    <s v="041"/>
    <s v="EQUIPAMIENTO"/>
    <n v="5000"/>
    <s v="BIENES MUEBLES, INMUEBLES E INTANGIBLES"/>
    <n v="5151"/>
    <s v="EQUIPO DE CÓMPUTO DE TECNOLOGÍAS DE LA INFORMACIÓN"/>
    <n v="0"/>
    <s v="00"/>
    <s v="SIN DESCRIPCIÓN PARA DESTINOS 00"/>
    <n v="0"/>
    <n v="0"/>
    <n v="80000"/>
    <s v="EQUIPOS DE COMPUTO"/>
  </r>
  <r>
    <s v="1.1-00-2309_238028_234425210"/>
    <s v="09_248028_24044252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8_23"/>
    <s v="028_24"/>
    <s v="DIRECCÍON GENERAL DE DESARROLLO RURAL"/>
    <n v="44"/>
    <s v="044"/>
    <s v="PAQUETE AGROECOLÓGICO"/>
    <n v="2000"/>
    <s v="MATERIALES Y SUMINISTRO"/>
    <n v="2521"/>
    <s v="FERTILIZANTES, PESTICIDAS Y OTROS AGROQUÍMICOS"/>
    <n v="0"/>
    <s v="00"/>
    <s v="SIN DESCRIPCIÓN PARA DESTINOS 00"/>
    <n v="430000"/>
    <n v="430000"/>
    <n v="500000"/>
    <s v="para igualar el presupueto otorgado en el 2023"/>
  </r>
  <r>
    <s v="1.1-00-2309_238028_234543110"/>
    <s v="09_248028_24045431100"/>
    <m/>
    <s v="1.1-00-23"/>
    <m/>
    <n v="3"/>
    <s v="DESARROLLO ECONÓMICO"/>
    <n v="3.1"/>
    <s v="ASUNTOS ECONÓMICOS, COMERCIALES Y LABORALES EN GENERAL"/>
    <s v="3.1.1"/>
    <s v="ASUNTOS ECONÓMICOS Y COMERCIALES EN GENERAL"/>
    <s v="S"/>
    <s v="Sujetos a Reglas de Operación"/>
    <s v="09_23"/>
    <s v="09_24"/>
    <x v="8"/>
    <n v="8"/>
    <n v="8"/>
    <s v="DESARROLLO ECONÓMICO Y EMPLEO"/>
    <s v="028_23"/>
    <s v="028_24"/>
    <s v="DIRECCÍON GENERAL DE DESARROLLO RURAL"/>
    <n v="45"/>
    <s v="045"/>
    <s v="REAHBILITACIÓN Y CONSERVACIÓN DE SUELOS &quot;CAL AGRÍCOLA&quot;"/>
    <n v="4000"/>
    <s v="TRANSFERENCIAS, SUBSIDIOS, SUBVENCIONES Y CONTINGENCIAS"/>
    <n v="4311"/>
    <s v="SUBSIDIOS A LA PRODUCCIÓN"/>
    <n v="0"/>
    <s v="00"/>
    <s v="SIN DESCRIPCIÓN PARA DESTINOS 00"/>
    <n v="2000000"/>
    <n v="2000000"/>
    <n v="3000000"/>
    <s v="porque el costo de la cal agrícola se ha estado incrementando en los últimos años ocasionando que el numero de beneficiarios sea menor al año anterior"/>
  </r>
  <r>
    <s v="1.1-00-2309_238028_234643110"/>
    <s v="09_248028_24046431100"/>
    <m/>
    <s v="1.1-00-23"/>
    <m/>
    <n v="3"/>
    <s v="DESARROLLO ECONÓMICO"/>
    <n v="3.1"/>
    <s v="ASUNTOS ECONÓMICOS, COMERCIALES Y LABORALES EN GENERAL"/>
    <s v="3.1.1"/>
    <s v="ASUNTOS ECONÓMICOS Y COMERCIALES EN GENERAL"/>
    <s v="S"/>
    <s v="Sujetos a Reglas de Operación"/>
    <s v="09_23"/>
    <s v="09_24"/>
    <x v="8"/>
    <n v="8"/>
    <n v="8"/>
    <s v="DESARROLLO ECONÓMICO Y EMPLEO"/>
    <s v="028_23"/>
    <s v="028_24"/>
    <s v="DIRECCÍON GENERAL DE DESARROLLO RURAL"/>
    <n v="46"/>
    <s v="046"/>
    <s v="INDEMINIZACIÓN Y ADQUISICIÓN DE SEMOVIENTES"/>
    <n v="4000"/>
    <s v="TRANSFERENCIAS, SUBSIDIOS, SUBVENCIONES Y CONTINGENCIAS"/>
    <n v="4311"/>
    <s v="SUBSIDIOS A LA PRODUCCIÓN"/>
    <n v="0"/>
    <s v="00"/>
    <s v="SIN DESCRIPCIÓN PARA DESTINOS 00"/>
    <n v="300000"/>
    <n v="300000"/>
    <n v="400000"/>
    <s v="buscamos incrementar el numero de beneficiarios del programa de indemnización de semovientes."/>
  </r>
  <r>
    <s v="1.1-00-2309_238026_234222210"/>
    <s v="09_248026_24042222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2000"/>
    <s v="MATERIALES Y SUMINISTRO"/>
    <n v="2221"/>
    <s v="PRODUCTOS ALIMENTICIOS PARA ANIMALES"/>
    <n v="0"/>
    <s v="00"/>
    <s v="SIN DESCRIPCIÓN PARA DESTINOS 00"/>
    <n v="96000"/>
    <n v="96000"/>
    <n v="96000"/>
    <s v="."/>
  </r>
  <r>
    <s v="1.1-00-2309_238026_234223510"/>
    <s v="09_248026_24042235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2000"/>
    <s v="MATERIALES Y SUMINISTRO"/>
    <n v="2351"/>
    <s v="PRODUCTOS QUÍMICOS, FARMACÉUTICOS Y DE LABORATORIO ADQUIRIDOS COMO MATERIA PRIMA"/>
    <n v="0"/>
    <s v="00"/>
    <s v="SIN DESCRIPCIÓN PARA DESTINOS 00"/>
    <n v="1073225.1100000001"/>
    <n v="1073225.1100000001"/>
    <n v="1073225.1100000001"/>
    <s v="."/>
  </r>
  <r>
    <s v="1.1-00-2309_238026_234223910"/>
    <s v="09_248026_24042239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2000"/>
    <s v="MATERIALES Y SUMINISTRO"/>
    <n v="2391"/>
    <s v="OTROS PRODUCTOS ADQUIRIDOS COMO MATERIA PRIMA"/>
    <n v="0"/>
    <s v="00"/>
    <s v="SIN DESCRIPCIÓN PARA DESTINOS 00"/>
    <n v="630000"/>
    <n v="630000"/>
    <n v="700000"/>
    <s v="Se busca incrementar la elaboración de composta"/>
  </r>
  <r>
    <s v="1.1-00-2309_238026_234224310"/>
    <s v="09_248026_24042243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2000"/>
    <s v="MATERIALES Y SUMINISTRO"/>
    <n v="2431"/>
    <s v="CAL, YESO Y PRODUCTOS DE YESO"/>
    <n v="0"/>
    <s v="00"/>
    <s v="SIN DESCRIPCIÓN PARA DESTINOS 00"/>
    <n v="10000"/>
    <n v="10000"/>
    <n v="50000"/>
    <s v="para la adquisición de cal en caso de ser requerida por alguna contingencia ambiental en la laguna de Cajititlán"/>
  </r>
  <r>
    <s v="1.1-00-2309_238026_234224510"/>
    <s v="09_248026_24042245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2000"/>
    <s v="MATERIALES Y SUMINISTRO"/>
    <n v="2451"/>
    <s v="VIDRIO Y PRODUCTOS DE VIDRIO"/>
    <n v="0"/>
    <s v="00"/>
    <s v="SIN DESCRIPCIÓN PARA DESTINOS 00"/>
    <n v="0"/>
    <n v="0"/>
    <n v="500000"/>
    <s v="Renovación de los contenedores de madera plástica para la recolección de platicos de agroquímicos de la campaña municipal de Campo Limpio de la Dirección de Desarrollo Rural"/>
  </r>
  <r>
    <s v="1.1-00-2309_238026_234227210"/>
    <s v="09_248026_24042272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2000"/>
    <s v="MATERIALES Y SUMINISTRO"/>
    <n v="2721"/>
    <s v="PRENDAS DE SEGURIDAD Y PROTECCIÓN PERSONAL"/>
    <n v="0"/>
    <s v="00"/>
    <s v="SIN DESCRIPCIÓN PARA DESTINOS 00"/>
    <n v="200000"/>
    <n v="200000"/>
    <n v="200000"/>
    <s v="."/>
  </r>
  <r>
    <s v="1.1-00-2309_238026_234229110"/>
    <s v="09_248026_24042291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2000"/>
    <s v="MATERIALES Y SUMINISTRO"/>
    <n v="2911"/>
    <s v="HERRAMIENTAS MENORES"/>
    <n v="0"/>
    <s v="00"/>
    <s v="SIN DESCRIPCIÓN PARA DESTINOS 00"/>
    <n v="150000"/>
    <n v="150000"/>
    <n v="150000"/>
    <s v="."/>
  </r>
  <r>
    <s v="1.1-00-2309_238026_2342326118"/>
    <s v="09_248026_240423261XX"/>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3000"/>
    <s v="SERVICIOS GENERALES"/>
    <n v="3261"/>
    <s v="ARRENDAMIENTO DE MAQUINARIA, OTROS EQUIPOS Y HERRAMIENTAS"/>
    <n v="18"/>
    <s v="XX"/>
    <s v="LIMPIEZA DE MINAS DE BASALTO"/>
    <n v="495088"/>
    <n v="495088"/>
    <n v="800000"/>
    <s v="será utilizado para la limpieza de las minas de basalto con un monto aproximado de 500,000 y para la renta de camiones tipo pipa para el riego en temporada de sequía en el centro de compostaje por un monto de 300,000"/>
  </r>
  <r>
    <s v="1.1-00-2309_238026_234232910"/>
    <s v="09_248026_24042329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3000"/>
    <s v="SERVICIOS GENERALES"/>
    <n v="3291"/>
    <s v="OTROS ARRENDAMIENTOS"/>
    <n v="0"/>
    <s v="00"/>
    <s v="SIN DESCRIPCIÓN PARA DESTINOS 00"/>
    <n v="42000"/>
    <n v="42000"/>
    <n v="42000"/>
    <s v="."/>
  </r>
  <r>
    <s v="1.1-00-2309_238026_234238210"/>
    <s v="09_248026_24042382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3000"/>
    <s v="SERVICIOS GENERALES"/>
    <n v="3821"/>
    <s v="GASTOS DE ORDEN  SOCIAL Y CULTURAL"/>
    <n v="0"/>
    <s v="00"/>
    <s v="SIN DESCRIPCIÓN PARA DESTINOS 00"/>
    <n v="1330817"/>
    <n v="1330817"/>
    <n v="1350000"/>
    <s v="para dar solvencia a los distintos eventos de la coordinación"/>
  </r>
  <r>
    <s v="1.1-00-2309_238026_2342382119"/>
    <s v="09_248026_240423821XX"/>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3000"/>
    <s v="SERVICIOS GENERALES"/>
    <n v="3821"/>
    <s v="GASTOS DE ORDEN  SOCIAL Y CULTURAL"/>
    <n v="19"/>
    <s v="XX"/>
    <s v="CABALGATA"/>
    <n v="445000"/>
    <n v="445000"/>
    <n v="500000"/>
    <s v="para dar solvencia a los requerimientos de la cabalgata"/>
  </r>
  <r>
    <s v="1.1-00-2309_238026_2342382120"/>
    <s v="09_248026_240423821XX"/>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3000"/>
    <s v="SERVICIOS GENERALES"/>
    <n v="3821"/>
    <s v="GASTOS DE ORDEN  SOCIAL Y CULTURAL"/>
    <n v="20"/>
    <s v="XX"/>
    <s v="EXPO AGROPECUARIA"/>
    <n v="448000"/>
    <n v="448000"/>
    <n v="500000"/>
    <s v="para dar solvencia a los requerimientos de la expo agropecuaria"/>
  </r>
  <r>
    <s v="1.1-00-2309_238026_2342382121"/>
    <s v="09_248026_240423821XX"/>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3000"/>
    <s v="SERVICIOS GENERALES"/>
    <n v="3821"/>
    <s v="GASTOS DE ORDEN  SOCIAL Y CULTURAL"/>
    <n v="21"/>
    <s v="XX"/>
    <s v="CHARRERIA"/>
    <n v="497495"/>
    <n v="497495"/>
    <n v="600000"/>
    <s v="para la participación en los torneos charros que se efectúan desde enero a junio del 2024"/>
  </r>
  <r>
    <s v="1.1-00-2309_238026_2342382122"/>
    <s v="09_248026_240423821XX"/>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3000"/>
    <s v="SERVICIOS GENERALES"/>
    <n v="3821"/>
    <s v="GASTOS DE ORDEN  SOCIAL Y CULTURAL"/>
    <n v="22"/>
    <s v="XX"/>
    <s v="MICTLAN"/>
    <n v="500000"/>
    <n v="500000"/>
    <n v="750000"/>
    <s v="para dar solvencia al Festival Mictlán 2024"/>
  </r>
  <r>
    <s v="1.1-00-2309_238026_2342382123"/>
    <s v="09_248026_240423821XX"/>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3000"/>
    <s v="SERVICIOS GENERALES"/>
    <n v="3821"/>
    <s v="GASTOS DE ORDEN  SOCIAL Y CULTURAL"/>
    <n v="23"/>
    <s v="XX"/>
    <s v="ARBOL NAVIDEÑO"/>
    <n v="350000"/>
    <n v="350000"/>
    <n v="450000"/>
    <s v="para dar solvencia al Montaje Navideño 2024"/>
  </r>
  <r>
    <s v="1.1-00-2309_238026_2342382129"/>
    <s v="09_248026_240423821XX"/>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3000"/>
    <s v="SERVICIOS GENERALES"/>
    <n v="3821"/>
    <s v="GASTOS DE ORDEN  SOCIAL Y CULTURAL"/>
    <n v="29"/>
    <s v="XX"/>
    <s v="ROSCA DE REYES"/>
    <n v="200000"/>
    <n v="200000"/>
    <n v="200000"/>
    <s v="."/>
  </r>
  <r>
    <s v="1.1-00-2309_238026_234251210"/>
    <s v="09_248026_24042512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5000"/>
    <s v="BIENES MUEBLES, INMUEBLES E INTANGIBLES"/>
    <n v="5121"/>
    <s v="MUEBLES, EXCEPTO DE OFICINA Y ESTANTERÍA"/>
    <n v="0"/>
    <s v="00"/>
    <s v="SIN DESCRIPCIÓN PARA DESTINOS 00"/>
    <n v="0"/>
    <n v="0"/>
    <n v="100000"/>
    <s v="para la adquisición de toldos para las ferias del empleo"/>
  </r>
  <r>
    <s v="1.1-00-2309_238026_234253110"/>
    <s v="09_248026_24042531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5000"/>
    <s v="BIENES MUEBLES, INMUEBLES E INTANGIBLES"/>
    <n v="5311"/>
    <s v="EQUIPO MÉDICO Y DE LABORATORIO"/>
    <n v="0"/>
    <s v="00"/>
    <s v="SIN DESCRIPCIÓN PARA DESTINOS 00"/>
    <n v="173919.61"/>
    <n v="173919.61"/>
    <n v="250000"/>
    <s v="para la adquisición de un equipo de ultrasonido equino y un equipo de extracción de dientes de lobo para equinos."/>
  </r>
  <r>
    <s v="1.1-00-2309_238026_234254510"/>
    <s v="09_248026_24042545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5000"/>
    <s v="BIENES MUEBLES, INMUEBLES E INTANGIBLES"/>
    <n v="5451"/>
    <s v="EMBARCACIONES"/>
    <n v="0"/>
    <s v="00"/>
    <s v="SIN DESCRIPCIÓN PARA DESTINOS 00"/>
    <n v="120000"/>
    <n v="120000"/>
    <n v="120000"/>
    <s v="."/>
  </r>
  <r>
    <s v="1.1-00-2309_238026_234256710"/>
    <s v="09_248026_24042567100"/>
    <m/>
    <s v="1.1-00-23"/>
    <m/>
    <n v="3"/>
    <s v="DESARROLLO ECONÓMICO"/>
    <n v="3.1"/>
    <s v="ASUNTOS ECONÓMICOS, COMERCIALES Y LABORALES EN GENERAL"/>
    <s v="3.1.1"/>
    <s v="ASUNTOS ECONÓMICOS Y COMERCIALES EN GENERAL"/>
    <s v="E"/>
    <s v="Prestación de Servicios Públicos"/>
    <s v="09_23"/>
    <s v="09_24"/>
    <x v="8"/>
    <n v="8"/>
    <n v="8"/>
    <s v="DESARROLLO ECONÓMICO Y EMPLEO"/>
    <s v="026_23"/>
    <s v="026_24"/>
    <s v="DESPACHO DE LA COORDINACIÓN GENERAL DE DESARROLLO ECONÓMICO"/>
    <n v="42"/>
    <s v="042"/>
    <s v="ADMINISTRACIÓN CENTRAL DE LA COORDINACIÓN GENERAL DE DESARROLLO ECONÓMICO"/>
    <n v="5000"/>
    <s v="BIENES MUEBLES, INMUEBLES E INTANGIBLES"/>
    <n v="5671"/>
    <s v="HERRAMIENTAS Y MÁQUINAS-HERRAMIENTA"/>
    <n v="0"/>
    <s v="00"/>
    <s v="SIN DESCRIPCIÓN PARA DESTINOS 00"/>
    <n v="150000"/>
    <n v="150000"/>
    <n v="150000"/>
    <s v="."/>
  </r>
  <r>
    <s v="1.1-00-2309_233027_234322210"/>
    <s v="09_243027_24043222100"/>
    <m/>
    <s v="1.1-00-23"/>
    <m/>
    <n v="1"/>
    <s v="GOBIERNO"/>
    <n v="1.3"/>
    <s v="COORDINACIÓN DE LA POLÍTICA DE GOBIERNO"/>
    <s v="1.3.4"/>
    <s v="FUNCIÓN PÚBLICA"/>
    <s v="E"/>
    <s v="Prestación de Servicios Públicos"/>
    <s v="09_23"/>
    <s v="09_24"/>
    <x v="8"/>
    <n v="3"/>
    <n v="3"/>
    <s v="INFRAESTRUCTURA Y SERVICIOS PÚBLICOS"/>
    <s v="027_23"/>
    <s v="027_24"/>
    <s v="DIRECCIÓN DE RASTRO MUNICIPAL"/>
    <n v="43"/>
    <s v="043"/>
    <s v="SACRIFICIO DE BOVINOS Y PORCINOS EN EL RASTRO MUNICIPAL"/>
    <n v="2000"/>
    <s v="MATERIALES Y SUMINISTRO"/>
    <n v="2221"/>
    <s v="PRODUCTOS ALIMENTICIOS PARA ANIMALES"/>
    <n v="0"/>
    <s v="00"/>
    <s v="SIN DESCRIPCIÓN PARA DESTINOS 00"/>
    <n v="59000"/>
    <n v="59000"/>
    <n v="70000"/>
    <s v="Se busca incrementar el numero de sacrificios en el Rastro Municipal por lo que a su vez aumentaran la recepción de animales"/>
  </r>
  <r>
    <s v="1.1-00-2309_233027_234327210"/>
    <s v="09_243027_24043272100"/>
    <m/>
    <s v="1.1-00-23"/>
    <m/>
    <n v="1"/>
    <s v="GOBIERNO"/>
    <n v="1.3"/>
    <s v="COORDINACIÓN DE LA POLÍTICA DE GOBIERNO"/>
    <s v="1.3.4"/>
    <s v="FUNCIÓN PÚBLICA"/>
    <s v="E"/>
    <s v="Prestación de Servicios Públicos"/>
    <s v="09_23"/>
    <s v="09_24"/>
    <x v="8"/>
    <n v="3"/>
    <n v="3"/>
    <s v="INFRAESTRUCTURA Y SERVICIOS PÚBLICOS"/>
    <s v="027_23"/>
    <s v="027_24"/>
    <s v="DIRECCIÓN DE RASTRO MUNICIPAL"/>
    <n v="43"/>
    <s v="043"/>
    <s v="SACRIFICIO DE BOVINOS Y PORCINOS EN EL RASTRO MUNICIPAL"/>
    <n v="2000"/>
    <s v="MATERIALES Y SUMINISTRO"/>
    <n v="2721"/>
    <s v="PRENDAS DE SEGURIDAD Y PROTECCIÓN PERSONAL"/>
    <n v="0"/>
    <s v="00"/>
    <s v="SIN DESCRIPCIÓN PARA DESTINOS 00"/>
    <n v="34000"/>
    <n v="34000"/>
    <n v="50000"/>
    <s v="Para la adquisición de equipo de protección de seguridad para el personal operativo, ya que por las actividades desempeñadas y al desgaste de las mismas se requiere de más equipo de protección para el buen desempeño del trabajo"/>
  </r>
  <r>
    <s v="1.1-00-2309_233027_234329110"/>
    <s v="09_243027_24043291100"/>
    <m/>
    <s v="1.1-00-23"/>
    <m/>
    <n v="1"/>
    <s v="GOBIERNO"/>
    <n v="1.3"/>
    <s v="COORDINACIÓN DE LA POLÍTICA DE GOBIERNO"/>
    <s v="1.3.4"/>
    <s v="FUNCIÓN PÚBLICA"/>
    <s v="E"/>
    <s v="Prestación de Servicios Públicos"/>
    <s v="09_23"/>
    <s v="09_24"/>
    <x v="8"/>
    <n v="3"/>
    <n v="3"/>
    <s v="INFRAESTRUCTURA Y SERVICIOS PÚBLICOS"/>
    <s v="027_23"/>
    <s v="027_24"/>
    <s v="DIRECCIÓN DE RASTRO MUNICIPAL"/>
    <n v="43"/>
    <s v="043"/>
    <s v="SACRIFICIO DE BOVINOS Y PORCINOS EN EL RASTRO MUNICIPAL"/>
    <n v="2000"/>
    <s v="MATERIALES Y SUMINISTRO"/>
    <n v="2911"/>
    <s v="HERRAMIENTAS MENORES"/>
    <n v="0"/>
    <s v="00"/>
    <s v="SIN DESCRIPCIÓN PARA DESTINOS 00"/>
    <n v="50000"/>
    <n v="50000"/>
    <n v="70000"/>
    <s v="Para la adquisición de herramientas de trabajo para el personal operativo ya que por el desgaste de las mismas se requiere de más equipo para el buen desempeño del trabajo"/>
  </r>
  <r>
    <s v="1.1-00-2309_233027_234335710"/>
    <s v="09_243027_24043357100"/>
    <m/>
    <s v="1.1-00-23"/>
    <m/>
    <n v="1"/>
    <s v="GOBIERNO"/>
    <n v="1.3"/>
    <s v="COORDINACIÓN DE LA POLÍTICA DE GOBIERNO"/>
    <s v="1.3.4"/>
    <s v="FUNCIÓN PÚBLICA"/>
    <s v="E"/>
    <s v="Prestación de Servicios Públicos"/>
    <s v="09_23"/>
    <s v="09_24"/>
    <x v="8"/>
    <n v="3"/>
    <n v="3"/>
    <s v="INFRAESTRUCTURA Y SERVICIOS PÚBLICOS"/>
    <s v="027_23"/>
    <s v="027_24"/>
    <s v="DIRECCIÓN DE RASTRO MUNICIPAL"/>
    <n v="43"/>
    <s v="043"/>
    <s v="SACRIFICIO DE BOVINOS Y PORCINOS EN EL RASTRO MUNICIPAL"/>
    <n v="3000"/>
    <s v="SERVICIOS GENERALES"/>
    <n v="3571"/>
    <s v="INSTALACIÓN, REPARACIÓN Y MANTENIMIENTO DE MAQUINARIA, OTROS EQUIPOS Y HERRAMIENTA"/>
    <n v="0"/>
    <s v="00"/>
    <s v="SIN DESCRIPCIÓN PARA DESTINOS 00"/>
    <n v="250000"/>
    <n v="250000"/>
    <n v="300000"/>
    <s v="se busca arreglar las cámaras de refrigeración para incrementar los servicios"/>
  </r>
  <r>
    <s v="1.1-00-2309_238029_2347382126"/>
    <s v="09_248029_240473821XX"/>
    <m/>
    <s v="1.1-00-23"/>
    <m/>
    <n v="3"/>
    <s v="DESARROLLO ECONÓMICO"/>
    <n v="3.7"/>
    <s v="TURISMO"/>
    <s v="3.7.1"/>
    <s v="TURISMO"/>
    <s v="E"/>
    <s v="Prestación de Servicios Públicos"/>
    <s v="09_23"/>
    <s v="09_24"/>
    <x v="8"/>
    <n v="8"/>
    <n v="8"/>
    <s v="DESARROLLO ECONÓMICO Y EMPLEO"/>
    <s v="029_23"/>
    <s v="029_24"/>
    <s v="DIRECCIÓN GENERAL DE TURISMO Y PROMOCIÓN"/>
    <n v="47"/>
    <s v="047"/>
    <s v="APOYO A TRADICIONES"/>
    <n v="3000"/>
    <s v="SERVICIOS GENERALES"/>
    <n v="3821"/>
    <s v="GASTOS DE ORDEN  SOCIAL Y CULTURAL"/>
    <n v="26"/>
    <s v="XX"/>
    <s v="ESCUELA DE CHARRERIA"/>
    <n v="691600"/>
    <n v="691600"/>
    <n v="700000"/>
    <s v="mismos que serán utilizados para la participación de la Escuela Municipal de Charrería en los distintos torneos charros durante los meses de Julio a Diciembre 2024, siendo estos las participaciones en localidades como Querétaro, Aguascalientes, Tepic siendo estos los mas costosos por el tema del traslado de los caballos."/>
  </r>
  <r>
    <s v="1.1-00-2309_238029_2347441127"/>
    <s v="09_248029_240474411XX"/>
    <m/>
    <s v="1.1-00-23"/>
    <m/>
    <n v="3"/>
    <s v="DESARROLLO ECONÓMICO"/>
    <n v="3.7"/>
    <s v="TURISMO"/>
    <s v="3.7.1"/>
    <s v="TURISMO"/>
    <s v="E"/>
    <s v="Prestación de Servicios Públicos"/>
    <s v="09_23"/>
    <s v="09_24"/>
    <x v="8"/>
    <n v="8"/>
    <n v="8"/>
    <s v="DESARROLLO ECONÓMICO Y EMPLEO"/>
    <s v="029_23"/>
    <s v="029_24"/>
    <s v="DIRECCIÓN GENERAL DE TURISMO Y PROMOCIÓN"/>
    <n v="47"/>
    <s v="047"/>
    <s v="APOYO A TRADICIONES"/>
    <n v="4000"/>
    <s v="TRANSFERENCIAS, SUBSIDIOS, SUBVENCIONES Y CONTINGENCIAS"/>
    <n v="4411"/>
    <s v="AYUDAS SOCIALES A PERSONAS"/>
    <n v="27"/>
    <s v="XX"/>
    <s v="APOYO A LAS TRADICIONES (XAYACATES)"/>
    <n v="50000"/>
    <n v="50000"/>
    <n v="100000"/>
    <s v="buscamos duplicar el apoyo a los artesanos para que cada vez sean mas los beneficiados de este programa._x000a_"/>
  </r>
  <r>
    <s v="1.1-00-2310_234030_234821710"/>
    <s v="10_244030_24048217100"/>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2000"/>
    <s v="MATERIALES Y SUMINISTRO"/>
    <n v="2171"/>
    <s v="MATERIALES Y ÚTILES DE ENSEÑANZA"/>
    <n v="0"/>
    <s v="00"/>
    <s v="SIN DESCRIPCIÓN PARA DESTINOS 00"/>
    <n v="30000"/>
    <n v="30000"/>
    <n v="30000"/>
    <s v="SIN MODIFICACIÓN"/>
  </r>
  <r>
    <s v="1.1-00-2310_234030_234822210"/>
    <s v="10_244030_24048222100"/>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2000"/>
    <s v="MATERIALES Y SUMINISTRO"/>
    <n v="2221"/>
    <s v="PRODUCTOS ALIMENTICIOS PARA ANIMALES"/>
    <n v="0"/>
    <s v="00"/>
    <s v="SIN DESCRIPCIÓN PARA DESTINOS 00"/>
    <n v="40000"/>
    <n v="40000"/>
    <n v="40000"/>
    <s v="SIN MODIFICACIÓN"/>
  </r>
  <r>
    <s v="1.1-00-2310_234030_234825210"/>
    <s v="10_244030_24048252100"/>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2000"/>
    <s v="MATERIALES Y SUMINISTRO"/>
    <n v="2521"/>
    <s v="FERTILIZANTES, PESTICIDAS Y OTROS AGROQUÍMICOS"/>
    <n v="0"/>
    <s v="00"/>
    <s v="SIN DESCRIPCIÓN PARA DESTINOS 00"/>
    <n v="50000"/>
    <n v="50000"/>
    <n v="50000"/>
    <s v="SIN MODIFICACIÓN"/>
  </r>
  <r>
    <s v="1.1-00-2310_234030_234825910"/>
    <s v="10_244030_24048259100"/>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2000"/>
    <s v="MATERIALES Y SUMINISTRO"/>
    <n v="2591"/>
    <s v="OTROS PRODUCTOS QUÍMICOS"/>
    <n v="0"/>
    <s v="00"/>
    <s v="SIN DESCRIPCIÓN PARA DESTINOS 00"/>
    <n v="3775271.34"/>
    <n v="3775271.34"/>
    <n v="3775271.34"/>
    <s v="SIN MODIFICACIÓN"/>
  </r>
  <r>
    <s v="1.1-00-2310_234030_234833910"/>
    <s v="10_244030_24048339100"/>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3000"/>
    <s v="SERVICIOS GENERALES"/>
    <n v="3391"/>
    <s v="SERVICIOS PROFESIONALES, CIENTÍFICOS Y TÉCNICOS INTEGRALES"/>
    <n v="0"/>
    <s v="00"/>
    <s v="SIN DESCRIPCIÓN PARA DESTINOS 00"/>
    <n v="600000"/>
    <n v="600000"/>
    <n v="600000"/>
    <s v="SIN MODIFICACIÓN"/>
  </r>
  <r>
    <s v="1.1-00-2310_234030_234838210"/>
    <s v="10_244030_24048382100"/>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3000"/>
    <s v="SERVICIOS GENERALES"/>
    <n v="3821"/>
    <s v="GASTOS DE ORDEN  SOCIAL Y CULTURAL"/>
    <n v="0"/>
    <s v="00"/>
    <s v="SIN DESCRIPCIÓN PARA DESTINOS 00"/>
    <n v="619981"/>
    <n v="619981"/>
    <n v="619981"/>
    <s v="SIN MODIFICACIÓN"/>
  </r>
  <r>
    <s v="1.1-00-2310_234030_234842110"/>
    <s v="10_244030_24048421100"/>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4000"/>
    <s v="TRANSFERENCIAS, SUBSIDIOS, SUBVENCIONES Y CONTINGENCIAS"/>
    <n v="4211"/>
    <s v="TRANSFERENCIAS OTORGADAS A ENTIDADES PARAESTATALES NO EMPRESARIALES Y NO FINANCIERAS"/>
    <n v="0"/>
    <s v="00"/>
    <s v="SIN DESCRIPCIÓN PARA DESTINOS 00"/>
    <n v="199200"/>
    <n v="199200"/>
    <n v="199200"/>
    <s v="SIN MODIFICACIÓN"/>
  </r>
  <r>
    <s v="1.1-00-2310_234030_2348441132"/>
    <s v="10_244030_240484411XX"/>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4000"/>
    <s v="TRANSFERENCIAS, SUBSIDIOS, SUBVENCIONES Y CONTINGENCIAS"/>
    <n v="4411"/>
    <s v="AYUDAS SOCIALES A PERSONAS"/>
    <n v="32"/>
    <s v="XX"/>
    <s v="PROGRAMA DE APOYO A LADRILLEROS"/>
    <n v="450000"/>
    <n v="450000"/>
    <n v="450000"/>
    <s v="SIN MODIFICACIÓN"/>
  </r>
  <r>
    <s v="1.1-00-2310_234030_234856710"/>
    <s v="10_244030_24048567100"/>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5000"/>
    <s v="BIENES MUEBLES, INMUEBLES E INTANGIBLES"/>
    <n v="5671"/>
    <s v="HERRAMIENTAS Y MÁQUINAS-HERRAMIENTA"/>
    <n v="0"/>
    <s v="00"/>
    <s v="SIN DESCRIPCIÓN PARA DESTINOS 00"/>
    <n v="100000"/>
    <n v="100000"/>
    <n v="100000"/>
    <s v="SIN MODIFICACIÓN"/>
  </r>
  <r>
    <s v="1.1-00-2310_234030_234857810"/>
    <s v="10_244030_24048578100"/>
    <m/>
    <s v="1.1-00-23"/>
    <m/>
    <n v="2"/>
    <s v="DESARROLLO SOCIAL"/>
    <n v="2.2000000000000002"/>
    <s v="VIVIENDA Y SERVICIOS A LA COMUNIDAD"/>
    <s v="2.2.7"/>
    <s v="DESARROLLO REGIONAL"/>
    <s v="E"/>
    <s v="Prestación de Servicios Públicos"/>
    <s v="10_23"/>
    <s v="10_24"/>
    <x v="8"/>
    <n v="4"/>
    <n v="4"/>
    <s v="CIUDAD SUSTENTABLE"/>
    <s v="030_23"/>
    <s v="030_24"/>
    <s v="DIRECCIÓN DE PROYECTOS ESTRATEGICOS"/>
    <n v="48"/>
    <s v="048"/>
    <s v="POLITICA DE GESTIÓN INTEGRAL DE LA CIUDAD"/>
    <n v="5000"/>
    <s v="BIENES MUEBLES, INMUEBLES E INTANGIBLES"/>
    <n v="5781"/>
    <s v="ÁRBOLES Y PLANTAS"/>
    <n v="0"/>
    <s v="00"/>
    <s v="SIN DESCRIPCIÓN PARA DESTINOS 00"/>
    <n v="50000"/>
    <n v="50000"/>
    <n v="50000"/>
    <s v="SIN MODIFICACIÓN"/>
  </r>
  <r>
    <s v="1.1-00-2312_231032_235111310"/>
    <s v="12_241032_24051113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1000"/>
    <s v="SERVICIOS PERSONALES"/>
    <n v="1131"/>
    <s v="SUELDO BASE AL PERSONAL PERMANENTE"/>
    <n v="0"/>
    <s v="00"/>
    <s v="SIN DESCRIPCIÓN PARA DESTINOS 00"/>
    <n v="0"/>
    <n v="0"/>
    <n v="28749226.18"/>
    <s v="Aumento Gral Personal Base"/>
  </r>
  <r>
    <s v="1.1-00-2312_231032_235113210"/>
    <s v="12_241032_24051132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1000"/>
    <s v="SERVICIOS PERSONALES"/>
    <n v="1321"/>
    <s v="PRIMAS VACACIONALES"/>
    <n v="0"/>
    <s v="00"/>
    <s v="SIN DESCRIPCIÓN PARA DESTINOS 00"/>
    <n v="0"/>
    <n v="0"/>
    <n v="690881.22"/>
    <s v="Prestacion por Ley"/>
  </r>
  <r>
    <s v="1.1-00-2312_231032_235113220"/>
    <s v="12_241032_240511322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1000"/>
    <s v="SERVICIOS PERSONALES"/>
    <n v="1322"/>
    <s v="GRATIFICACIÓN DE FIN DE AÑO"/>
    <n v="0"/>
    <s v="00"/>
    <s v="SIN DESCRIPCIÓN PARA DESTINOS 00"/>
    <n v="0"/>
    <n v="0"/>
    <n v="4641667.87"/>
    <s v="Prestacion por Ley"/>
  </r>
  <r>
    <s v="1.1-00-2312_231032_235114110"/>
    <s v="12_241032_24051141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1000"/>
    <s v="SERVICIOS PERSONALES"/>
    <n v="1411"/>
    <s v="CUOTAS AL IMSS POR ENFERMEDADES Y MATERNIDAD (Modalidad 38)"/>
    <n v="0"/>
    <s v="00"/>
    <s v="SIN DESCRIPCIÓN PARA DESTINOS 00"/>
    <n v="0"/>
    <n v="0"/>
    <n v="2933847.29"/>
    <s v="Obligacion patronal"/>
  </r>
  <r>
    <s v="1.1-00-2312_231032_235114210"/>
    <s v="12_241032_24051142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1000"/>
    <s v="SERVICIOS PERSONALES"/>
    <n v="1421"/>
    <s v="CUOTAS PARA LA VIVIENDA (IPEJAL 3%)"/>
    <n v="0"/>
    <s v="00"/>
    <s v="SIN DESCRIPCIÓN PARA DESTINOS 00"/>
    <n v="0"/>
    <n v="0"/>
    <n v="862476.79"/>
    <s v="Obligacion patronal"/>
  </r>
  <r>
    <s v="1.1-00-2312_231032_235114320"/>
    <s v="12_241032_240511432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1000"/>
    <s v="SERVICIOS PERSONALES"/>
    <n v="1432"/>
    <s v="APORTACIONES AL SISTEMA DE RETIRO DE PENSIONES"/>
    <n v="0"/>
    <s v="00"/>
    <s v="SIN DESCRIPCIÓN PARA DESTINOS 00"/>
    <n v="0"/>
    <n v="0"/>
    <n v="7857801.6299999999"/>
    <s v="Obligacion patronal"/>
  </r>
  <r>
    <s v="1.1-00-2312_231032_235114410"/>
    <s v="12_241032_24051144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1000"/>
    <s v="SERVICIOS PERSONALES"/>
    <n v="1441"/>
    <s v="APORTACIONES PARA SEGUROS"/>
    <n v="0"/>
    <s v="00"/>
    <s v="SIN DESCRIPCIÓN PARA DESTINOS 00"/>
    <n v="0"/>
    <n v="0"/>
    <n v="120000"/>
    <s v="Prestacion "/>
  </r>
  <r>
    <s v="1.1-00-2312_231032_235115910"/>
    <s v="12_241032_24051159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1000"/>
    <s v="SERVICIOS PERSONALES"/>
    <n v="1591"/>
    <s v="OTRAS PRESTACIONES SOCIALES Y ECONÓMICAS"/>
    <n v="0"/>
    <s v="00"/>
    <s v="SIN DESCRIPCIÓN PARA DESTINOS 00"/>
    <n v="0"/>
    <n v="0"/>
    <n v="3651960"/>
    <s v="Prestacion "/>
  </r>
  <r>
    <s v="1.1-00-2312_231032_235117180"/>
    <s v="12_241032_240511718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1000"/>
    <s v="SERVICIOS PERSONALES"/>
    <n v="1718"/>
    <s v="GRATIFICACIONES"/>
    <n v="0"/>
    <s v="00"/>
    <s v="SIN DESCRIPCIÓN PARA DESTINOS 00"/>
    <n v="0"/>
    <n v="0"/>
    <n v="960691.17"/>
    <s v="Prestacion "/>
  </r>
  <r>
    <s v="1.1-00-2312_231032_235121110"/>
    <s v="12_241032_24051211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111"/>
    <s v="MATERIALES, ÚTILES Y EQUIPOS MENORES DE OFICINA"/>
    <n v="0"/>
    <s v="00"/>
    <s v="SIN DESCRIPCIÓN PARA DESTINOS 00"/>
    <n v="0"/>
    <n v="0"/>
    <n v="234888.44"/>
    <s v="Papeleria para la operatividad"/>
  </r>
  <r>
    <s v="1.1-00-2312_231032_235121510"/>
    <s v="12_241032_24051215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151"/>
    <s v="MATERIAL IMPRESO E INFORMACIÓN DIGITAL"/>
    <n v="0"/>
    <s v="00"/>
    <s v="SIN DESCRIPCIÓN PARA DESTINOS 00"/>
    <n v="0"/>
    <n v="0"/>
    <n v="89111.29"/>
    <s v="Impresion formato oficial y eventos"/>
  </r>
  <r>
    <s v="1.1-00-2312_231032_235121610"/>
    <s v="12_241032_24051216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161"/>
    <s v="MATERIAL DE LIMPIEZA"/>
    <n v="0"/>
    <s v="00"/>
    <s v="SIN DESCRIPCIÓN PARA DESTINOS 00"/>
    <n v="0"/>
    <n v="0"/>
    <n v="352200.22"/>
    <s v="Material de limpieza para la operatividad"/>
  </r>
  <r>
    <s v="1.1-00-2312_231032_235121710"/>
    <s v="12_241032_24051217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171"/>
    <s v="MATERIALES Y ÚTILES DE ENSEÑANZA"/>
    <n v="0"/>
    <s v="00"/>
    <s v="SIN DESCRIPCIÓN PARA DESTINOS 00"/>
    <n v="0"/>
    <n v="0"/>
    <n v="157978.07999999999"/>
    <s v="Material de talleres"/>
  </r>
  <r>
    <s v="1.1-00-2312_231032_235122110"/>
    <s v="12_241032_24051221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211"/>
    <s v="PRODUCTOS ALIMENTICIOS PARA PERSONAS"/>
    <n v="0"/>
    <s v="00"/>
    <s v="SIN DESCRIPCIÓN PARA DESTINOS 00"/>
    <n v="0"/>
    <n v="0"/>
    <n v="156600"/>
    <s v="Agua para consumo de comedores y personal"/>
  </r>
  <r>
    <s v="1.1-00-2312_231032_235124910"/>
    <s v="12_241032_24051249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491"/>
    <s v="OTROS MATERIALES Y ARTÍCULOS DE CONSTRUCCIÓN Y REPARACIÓN"/>
    <n v="0"/>
    <s v="00"/>
    <s v="SIN DESCRIPCIÓN PARA DESTINOS 00"/>
    <n v="0"/>
    <n v="0"/>
    <n v="439718.99"/>
    <s v="Mantenimiento de edificios"/>
  </r>
  <r>
    <s v="1.1-00-2312_231032_235125210"/>
    <s v="12_241032_24051252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521"/>
    <s v="FERTILIZANTES, PESTICIDAS Y OTROS AGROQUÍMICOS"/>
    <n v="0"/>
    <s v="00"/>
    <s v="SIN DESCRIPCIÓN PARA DESTINOS 00"/>
    <n v="0"/>
    <n v="0"/>
    <n v="79310.070000000007"/>
    <s v="Mantenimiento de albercas"/>
  </r>
  <r>
    <s v="1.1-00-2312_231032_235125410"/>
    <s v="12_241032_24051254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541"/>
    <s v="MATERIALES, ACCESORIOS Y SUMINISTROS MÉDICOS"/>
    <n v="0"/>
    <s v="00"/>
    <s v="SIN DESCRIPCIÓN PARA DESTINOS 00"/>
    <n v="0"/>
    <n v="0"/>
    <n v="35490.18"/>
    <s v="materiales de rehabilitacion"/>
  </r>
  <r>
    <s v="1.1-00-2312_231032_235125510"/>
    <s v="12_241032_24051255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551"/>
    <s v="MATERIALES, ACCESORIOS Y SUMINISTROS DE LABORATORIO"/>
    <n v="0"/>
    <s v="00"/>
    <s v="SIN DESCRIPCIÓN PARA DESTINOS 00"/>
    <n v="0"/>
    <n v="0"/>
    <n v="105652.8"/>
    <s v="materiales dentales"/>
  </r>
  <r>
    <s v="1.1-00-2312_231032_235126110"/>
    <s v="12_241032_24051261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611"/>
    <s v="COMBUSTIBLES, LUBRICANTES Y ADITIVOS"/>
    <n v="0"/>
    <s v="00"/>
    <s v="SIN DESCRIPCIÓN PARA DESTINOS 00"/>
    <n v="0"/>
    <n v="0"/>
    <n v="2042642.97"/>
    <s v="gasolina para vehiculos oficiales"/>
  </r>
  <r>
    <s v="1.1-00-2312_231032_235127210"/>
    <s v="12_241032_24051272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721"/>
    <s v="PRENDAS DE SEGURIDAD Y PROTECCIÓN PERSONAL"/>
    <n v="0"/>
    <s v="00"/>
    <s v="SIN DESCRIPCIÓN PARA DESTINOS 00"/>
    <n v="0"/>
    <n v="0"/>
    <n v="10000"/>
    <s v="material de proteccion y seguridad civil"/>
  </r>
  <r>
    <s v="1.1-00-2312_231032_235129410"/>
    <s v="12_241032_24051294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941"/>
    <s v="REFACCIONES Y ACCESORIOS MENORES DE EQUIPO DE CÓMPUTO Y TECNOLOGÍAS DE LA INFORMACIÓN"/>
    <n v="0"/>
    <s v="00"/>
    <s v="SIN DESCRIPCIÓN PARA DESTINOS 00"/>
    <n v="0"/>
    <n v="0"/>
    <n v="37342.839999999997"/>
    <s v="material y refacciones de equipo de computo"/>
  </r>
  <r>
    <s v="1.1-00-2312_231032_235129610"/>
    <s v="12_241032_24051296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2000"/>
    <s v="MATERIALES Y SUMINISTRO"/>
    <n v="2961"/>
    <s v="REFACCIONES Y ACCESORIOS MENORES DE EQUIPO DE TRANSPORTE"/>
    <n v="0"/>
    <s v="00"/>
    <s v="SIN DESCRIPCIÓN PARA DESTINOS 00"/>
    <n v="0"/>
    <n v="0"/>
    <n v="100000"/>
    <s v="reparacion de vehiculos oficiales"/>
  </r>
  <r>
    <s v="1.1-00-2312_231032_235131210"/>
    <s v="12_241032_24051312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121"/>
    <s v="GAS"/>
    <n v="0"/>
    <s v="00"/>
    <s v="SIN DESCRIPCIÓN PARA DESTINOS 00"/>
    <n v="0"/>
    <n v="0"/>
    <n v="700524"/>
    <s v="servicio de luz"/>
  </r>
  <r>
    <s v="1.1-00-2312_231032_235131410"/>
    <s v="12_241032_24051314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141"/>
    <s v="TELEFONÍA TRADICIONAL"/>
    <n v="0"/>
    <s v="00"/>
    <s v="SIN DESCRIPCIÓN PARA DESTINOS 00"/>
    <n v="0"/>
    <n v="0"/>
    <n v="198777.60000000001"/>
    <s v="servicio de gas para comedores"/>
  </r>
  <r>
    <s v="1.1-00-2312_231032_235131510"/>
    <s v="12_241032_24051315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151"/>
    <s v="TELEFONÍA CELULAR"/>
    <n v="0"/>
    <s v="00"/>
    <s v="SIN DESCRIPCIÓN PARA DESTINOS 00"/>
    <n v="0"/>
    <n v="0"/>
    <n v="346974.82"/>
    <s v="servicio de telefonia para los cdc"/>
  </r>
  <r>
    <s v="1.1-00-2312_231032_235131810"/>
    <s v="12_241032_24051318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181"/>
    <s v="SERVICIOS POSTALES Y TELEGRÁFICOS"/>
    <n v="0"/>
    <s v="00"/>
    <s v="SIN DESCRIPCIÓN PARA DESTINOS 00"/>
    <n v="0"/>
    <n v="0"/>
    <n v="498665.18"/>
    <s v="servicio de  internet para los cdc"/>
  </r>
  <r>
    <s v="1.1-00-2312_231032_235132310"/>
    <s v="12_241032_24051323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231"/>
    <s v="ARRENDAMIENTO DE MOBILIARIO Y EQUIPO DE ADMINISTRACIÓN, EDUCACIONAL Y RECREATIVO"/>
    <n v="0"/>
    <s v="00"/>
    <s v="SIN DESCRIPCIÓN PARA DESTINOS 00"/>
    <n v="0"/>
    <n v="0"/>
    <n v="181551.6"/>
    <s v="arrendamiento de estacionamiento para vehiculos oficiales"/>
  </r>
  <r>
    <s v="1.1-00-2312_231032_235132510"/>
    <s v="12_241032_24051325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251"/>
    <s v="ARRENDAMIENTO DE EQUIPO DE TRANSPORTE"/>
    <n v="0"/>
    <s v="00"/>
    <s v="SIN DESCRIPCIÓN PARA DESTINOS 00"/>
    <n v="0"/>
    <n v="0"/>
    <n v="386280"/>
    <s v="arrendamiento de impresoras"/>
  </r>
  <r>
    <s v="1.1-00-2312_231032_235133410"/>
    <s v="12_241032_24051334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341"/>
    <s v="SERVICIOS DE CAPACITACIÓN"/>
    <n v="0"/>
    <s v="00"/>
    <s v="SIN DESCRIPCIÓN PARA DESTINOS 00"/>
    <n v="0"/>
    <n v="0"/>
    <n v="21777.84"/>
    <s v="actualizaciones y asesorias del sistema de RH"/>
  </r>
  <r>
    <s v="1.1-00-2312_231032_235134110"/>
    <s v="12_241032_24051341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411"/>
    <s v="SERVICIOS FINANCIEROS Y BANCARIOS"/>
    <n v="0"/>
    <s v="00"/>
    <s v="SIN DESCRIPCIÓN PARA DESTINOS 00"/>
    <n v="0"/>
    <n v="0"/>
    <n v="188629.92"/>
    <s v="servicios doctora de rehabilitacion, reparacion de llantas, lavado de manteles y otros"/>
  </r>
  <r>
    <s v="1.1-00-2312_231032_235134710"/>
    <s v="12_241032_24051347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471"/>
    <s v="FLETES Y MANIOBRAS"/>
    <n v="0"/>
    <s v="00"/>
    <s v="SIN DESCRIPCIÓN PARA DESTINOS 00"/>
    <n v="0"/>
    <n v="0"/>
    <n v="120000"/>
    <s v="seguro de vehiculos oficiales"/>
  </r>
  <r>
    <s v="1.1-00-2312_231032_235135110"/>
    <s v="12_241032_24051351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511"/>
    <s v="CONSERVACIÓN Y MANTENIMIENTO MENOR DE INMUEBLES"/>
    <n v="0"/>
    <s v="00"/>
    <s v="SIN DESCRIPCIÓN PARA DESTINOS 00"/>
    <n v="0"/>
    <n v="0"/>
    <n v="26622"/>
    <s v="comisiones bancarias y comerciales"/>
  </r>
  <r>
    <s v="1.1-00-2312_231032_235135210"/>
    <s v="12_241032_24051352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521"/>
    <s v="INSTALACIÓN, REPARACIÓN Y MANTENIMIENTO DE MOBILIARIO Y EQUIPO DE ADMINISTRACIÓN, EDUCACIONAL Y RECREATIVO"/>
    <n v="0"/>
    <s v="00"/>
    <s v="SIN DESCRIPCIÓN PARA DESTINOS 00"/>
    <n v="0"/>
    <n v="0"/>
    <n v="853247.96"/>
    <s v="mantenimiento de los cdc"/>
  </r>
  <r>
    <s v="1.1-00-2312_231032_235135610"/>
    <s v="12_241032_24051356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561"/>
    <s v="REPARACIÓN Y MANTENIMIENTO DE EQUIPO DE DEFENSA Y SEGURIDAD"/>
    <n v="0"/>
    <s v="00"/>
    <s v="SIN DESCRIPCIÓN PARA DESTINOS 00"/>
    <n v="0"/>
    <n v="0"/>
    <n v="588159.85"/>
    <s v="reparacion de vehiculos oficiales"/>
  </r>
  <r>
    <s v="1.1-00-2312_231032_235135810"/>
    <s v="12_241032_24051358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581"/>
    <s v="SERVICIOS DE LIMPIEZA Y MANEJO DE DESECHOS"/>
    <n v="0"/>
    <s v="00"/>
    <s v="SIN DESCRIPCIÓN PARA DESTINOS 00"/>
    <n v="0"/>
    <n v="0"/>
    <n v="174493.69"/>
    <s v="reparacion de refrigeradores, licuadoras, desbrozadoras"/>
  </r>
  <r>
    <s v="1.1-00-2312_231032_235136110"/>
    <s v="12_241032_24051361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611"/>
    <s v="DIFUSIÓN POR RADIO, TELEVISIÓN Y OTROS MEDIOS DE MENSAJES SOBRE PROGRAMAS Y ACTIVIDADES GUBERNAMENTALES"/>
    <n v="0"/>
    <s v="00"/>
    <s v="SIN DESCRIPCIÓN PARA DESTINOS 00"/>
    <n v="0"/>
    <n v="0"/>
    <n v="196898.4"/>
    <s v="servicio de control de plagas"/>
  </r>
  <r>
    <s v="1.1-00-2312_231032_235137610"/>
    <s v="12_241032_24051376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761"/>
    <s v="VIÁTICOS EN EL EXTRANJERO"/>
    <n v="0"/>
    <s v="00"/>
    <s v="SIN DESCRIPCIÓN PARA DESTINOS 00"/>
    <n v="0"/>
    <n v="0"/>
    <n v="52200"/>
    <s v="traslados de pupilos"/>
  </r>
  <r>
    <s v="1.1-00-2312_231032_235138210"/>
    <s v="12_241032_24051382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821"/>
    <s v="GASTOS DE ORDEN  SOCIAL Y CULTURAL"/>
    <n v="0"/>
    <s v="00"/>
    <s v="SIN DESCRIPCIÓN PARA DESTINOS 00"/>
    <n v="0"/>
    <n v="0"/>
    <n v="15660"/>
    <s v="eventos "/>
  </r>
  <r>
    <s v="1.1-00-2312_231032_235138210"/>
    <s v="12_241032_24051382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821"/>
    <s v="GASTOS DE ORDEN  SOCIAL Y CULTURAL"/>
    <n v="0"/>
    <s v="00"/>
    <s v="SIN DESCRIPCIÓN PARA DESTINOS 00"/>
    <n v="0"/>
    <n v="0"/>
    <n v="52200"/>
    <s v="."/>
  </r>
  <r>
    <s v="1.1-00-2312_231032_235139410"/>
    <s v="12_241032_24051394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3000"/>
    <s v="SERVICIOS GENERALES"/>
    <n v="3941"/>
    <s v="SENTENCIAS Y RESOLUCIONES POR AUTORIDAD COMPETENTE"/>
    <n v="0"/>
    <s v="00"/>
    <s v="SIN DESCRIPCIÓN PARA DESTINOS 00"/>
    <n v="0"/>
    <n v="0"/>
    <n v="47502"/>
    <s v="Pago de refrendos y verificaciones vehiculares"/>
  </r>
  <r>
    <s v="1.1-00-2312_231032_235142110"/>
    <s v="12_241032_24051421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4000"/>
    <s v="TRANSFERENCIAS, SUBSIDIOS, SUBVENCIONES Y CONTINGENCIAS"/>
    <n v="4211"/>
    <s v="TRANSFERENCIAS OTORGADAS A ENTIDADES PARAESTATALES NO EMPRESARIALES Y NO FINANCIERAS"/>
    <n v="0"/>
    <s v="00"/>
    <s v="SIN DESCRIPCIÓN PARA DESTINOS 00"/>
    <n v="66533232.560000002"/>
    <n v="66533232.560000002"/>
    <n v="0"/>
    <s v="."/>
  </r>
  <r>
    <s v="1.1-00-2312_231032_235144210"/>
    <s v="12_241032_24051442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4000"/>
    <s v="TRANSFERENCIAS, SUBSIDIOS, SUBVENCIONES Y CONTINGENCIAS"/>
    <n v="4421"/>
    <s v="BECAS Y OTRAS AYUDAS PARA PROGRAMAS DE CAPACITACIÓN"/>
    <n v="0"/>
    <s v="00"/>
    <s v="SIN DESCRIPCIÓN PARA DESTINOS 00"/>
    <n v="0"/>
    <n v="0"/>
    <n v="11234617.630000001"/>
    <s v="compra de alimentos para comedores, despensas para programas sociales, ayudas sociales como: medicamentos, estudios, gastos funerarios, aparatos ortpedicos, casos urgentes, enseres domesticos, compra de productos de higiene personal para pulilos, ropa y zapatos para pupilos, ayuda de colegiaturas e utiles"/>
  </r>
  <r>
    <s v="1.1-00-2312_231032_235144510"/>
    <s v="12_241032_24051445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4000"/>
    <s v="TRANSFERENCIAS, SUBSIDIOS, SUBVENCIONES Y CONTINGENCIAS"/>
    <n v="4451"/>
    <s v="AYUDAS SOCIALES A INSTITUCIONES SIN FINES DE LUCRO"/>
    <n v="0"/>
    <s v="00"/>
    <s v="SIN DESCRIPCIÓN PARA DESTINOS 00"/>
    <n v="0"/>
    <n v="0"/>
    <n v="3548650.63"/>
    <s v="estadias para pupilos y adultos mayores"/>
  </r>
  <r>
    <s v="1.1-00-2312_231032_235159110"/>
    <s v="12_241032_24051591100"/>
    <m/>
    <s v="1.1-00-23"/>
    <m/>
    <n v="2"/>
    <s v="DESARROLLO SOCIAL"/>
    <n v="2.6"/>
    <s v="PROTECCIÓN SOCIAL"/>
    <s v="2.6.3"/>
    <s v="FAMILIA E HIJOS"/>
    <s v="R"/>
    <s v="Específicos"/>
    <s v="12_23"/>
    <s v="12_24"/>
    <x v="9"/>
    <n v="1"/>
    <n v="1"/>
    <s v="CORRESPONSABILIDAD SOCIAL (TRANSVERSAL)"/>
    <s v="032_23"/>
    <s v="032_24"/>
    <s v="SISTEMA INTEGRAL PARA EL DESARROLLO DE LA FAMILIA (DIF)"/>
    <n v="51"/>
    <s v="051"/>
    <s v="SISTEMA INTEGRAL PARA EL DESARROLLO DE LA FAMILIA"/>
    <n v="5000"/>
    <s v="BIENES MUEBLES, INMUEBLES E INTANGIBLES"/>
    <n v="5911"/>
    <s v="SOFTWARE"/>
    <n v="0"/>
    <s v="00"/>
    <s v="SIN DESCRIPCIÓN PARA DESTINOS 00"/>
    <n v="0"/>
    <n v="0"/>
    <n v="14616"/>
    <s v="actualizacion de sofware de contabilidad"/>
  </r>
  <r>
    <s v="1.1-00-2313_231033_235211310"/>
    <s v="13_241033_240521131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1000"/>
    <s v="SERVICIOS PERSONALES"/>
    <n v="1131"/>
    <s v="SUELDO BASE AL PERSONAL PERMANENTE"/>
    <n v="0"/>
    <s v="00"/>
    <s v="SIN DESCRIPCIÓN PARA DESTINOS 00"/>
    <n v="0"/>
    <n v="0"/>
    <n v="3233288.88"/>
    <s v="nomina immt "/>
  </r>
  <r>
    <s v="1.1-00-2313_231033_235212210"/>
    <s v="13_241033_240521221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1000"/>
    <s v="SERVICIOS PERSONALES"/>
    <n v="1221"/>
    <s v="SUELDOS BASE AL PERSONAL EVENTUAL"/>
    <n v="0"/>
    <s v="00"/>
    <s v="SIN DESCRIPCIÓN PARA DESTINOS 00"/>
    <n v="0"/>
    <n v="0"/>
    <n v="455880"/>
    <s v="nomina eventuales immt"/>
  </r>
  <r>
    <s v="1.1-00-2313_231033_235213210"/>
    <s v="13_241033_240521321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1000"/>
    <s v="SERVICIOS PERSONALES"/>
    <n v="1321"/>
    <s v="PRIMAS VACACIONALES"/>
    <n v="0"/>
    <s v="00"/>
    <s v="SIN DESCRIPCIÓN PARA DESTINOS 00"/>
    <n v="0"/>
    <n v="0"/>
    <n v="51434.29"/>
    <s v="nomina"/>
  </r>
  <r>
    <s v="1.1-00-2313_231033_235213220"/>
    <s v="13_241033_240521322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1000"/>
    <s v="SERVICIOS PERSONALES"/>
    <n v="1322"/>
    <s v="GRATIFICACIÓN DE FIN DE AÑO"/>
    <n v="0"/>
    <s v="00"/>
    <s v="SIN DESCRIPCIÓN PARA DESTINOS 00"/>
    <n v="0"/>
    <n v="0"/>
    <n v="514342.9"/>
    <s v="nomina"/>
  </r>
  <r>
    <s v="1.1-00-2313_231033_235214110"/>
    <s v="13_241033_240521411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1000"/>
    <s v="SERVICIOS PERSONALES"/>
    <n v="1411"/>
    <s v="CUOTAS AL IMSS POR ENFERMEDADES Y MATERNIDAD (Modalidad 38)"/>
    <n v="0"/>
    <s v="00"/>
    <s v="SIN DESCRIPCIÓN PARA DESTINOS 00"/>
    <n v="0"/>
    <n v="0"/>
    <n v="265620.15999999997"/>
    <s v="nomina"/>
  </r>
  <r>
    <s v="1.1-00-2313_231033_235214210"/>
    <s v="13_241033_240521421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1000"/>
    <s v="SERVICIOS PERSONALES"/>
    <n v="1421"/>
    <s v="CUOTAS PARA LA VIVIENDA (IPEJAL 3%)"/>
    <n v="0"/>
    <s v="00"/>
    <s v="SIN DESCRIPCIÓN PARA DESTINOS 00"/>
    <n v="0"/>
    <n v="0"/>
    <n v="110675.07"/>
    <s v="nomina"/>
  </r>
  <r>
    <s v="1.1-00-2313_231033_235214310"/>
    <s v="13_241033_240521431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1000"/>
    <s v="SERVICIOS PERSONALES"/>
    <n v="1431"/>
    <s v="APORTACIONES AL SISTEMA DE RETIRO SEDAR"/>
    <n v="0"/>
    <s v="00"/>
    <s v="SIN DESCRIPCIÓN PARA DESTINOS 00"/>
    <n v="0"/>
    <n v="0"/>
    <n v="73783.38"/>
    <s v="nomina"/>
  </r>
  <r>
    <s v="1.1-00-2313_231033_235214320"/>
    <s v="13_241033_240521432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1000"/>
    <s v="SERVICIOS PERSONALES"/>
    <n v="1432"/>
    <s v="APORTACIONES AL SISTEMA DE RETIRO DE PENSIONES"/>
    <n v="0"/>
    <s v="00"/>
    <s v="SIN DESCRIPCIÓN PARA DESTINOS 00"/>
    <n v="0"/>
    <n v="0"/>
    <n v="645604.55000000005"/>
    <s v="nomina"/>
  </r>
  <r>
    <s v="1.1-00-2313_231033_235215910"/>
    <s v="13_241033_240521591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1000"/>
    <s v="SERVICIOS PERSONALES"/>
    <n v="1591"/>
    <s v="OTRAS PRESTACIONES SOCIALES Y ECONÓMICAS"/>
    <n v="0"/>
    <s v="00"/>
    <s v="SIN DESCRIPCIÓN PARA DESTINOS 00"/>
    <n v="0"/>
    <n v="0"/>
    <n v="462240"/>
    <s v="nomina"/>
  </r>
  <r>
    <s v="1.1-00-2313_231033_235232310"/>
    <s v="13_241033_240523231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3000"/>
    <s v="SERVICIOS GENERALES"/>
    <n v="3231"/>
    <s v="ARRENDAMIENTO DE MOBILIARIO Y EQUIPO DE ADMINISTRACIÓN, EDUCACIONAL Y RECREATIVO"/>
    <n v="0"/>
    <s v="00"/>
    <s v="SIN DESCRIPCIÓN PARA DESTINOS 00"/>
    <n v="0"/>
    <n v="0"/>
    <n v="97130.77"/>
    <s v="arrendamiento del edificio y no alcanza ya que seria un total de 115,765.92 aproximadamente"/>
  </r>
  <r>
    <s v="1.1-00-2313_231033_235242110"/>
    <s v="13_241033_24052421100"/>
    <m/>
    <s v="1.1-00-23"/>
    <m/>
    <n v="2"/>
    <s v="DESARROLLO SOCIAL"/>
    <n v="2.6"/>
    <s v="PROTECCIÓN SOCIAL"/>
    <s v="2.6.8"/>
    <s v="OTROS GRUPOS VULNERABLES"/>
    <s v="R"/>
    <s v="Específicos"/>
    <s v="13_23"/>
    <s v="13_24"/>
    <x v="10"/>
    <n v="1"/>
    <n v="1"/>
    <s v="CORRESPONSABILIDAD SOCIAL (TRANSVERSAL)"/>
    <s v="033_23"/>
    <s v="033_24"/>
    <s v="INSTITUTO MUNICIPAL DE LA MUJER TLAJOMULQUENSE (IMMT)"/>
    <n v="52"/>
    <s v="052"/>
    <s v="INSTITUTO MUNICIPAL DE LA MUJER TLAJOMULQUENSE"/>
    <n v="4000"/>
    <s v="TRANSFERENCIAS, SUBSIDIOS, SUBVENCIONES Y CONTINGENCIAS"/>
    <n v="4211"/>
    <s v="TRANSFERENCIAS OTORGADAS A ENTIDADES PARAESTATALES NO EMPRESARIALES Y NO FINANCIERAS"/>
    <n v="0"/>
    <s v="00"/>
    <s v="SIN DESCRIPCIÓN PARA DESTINOS 00"/>
    <n v="5910000"/>
    <n v="5910000"/>
    <n v="0"/>
    <s v="."/>
  </r>
  <r>
    <s v="1.1-00-2314_231034_235342110"/>
    <s v="14_231034_24053421100"/>
    <m/>
    <s v="1.1-00-23"/>
    <m/>
    <n v="2"/>
    <s v="DESARROLLO SOCIAL"/>
    <n v="2.6"/>
    <s v="PROTECCIÓN SOCIAL"/>
    <s v="2.6.8"/>
    <s v="OTROS GRUPOS VULNERABLES"/>
    <s v="R"/>
    <s v="Específicos"/>
    <s v="14_23"/>
    <s v="14_23"/>
    <x v="11"/>
    <n v="1"/>
    <n v="1"/>
    <s v="CORRESPONSABILIDAD SOCIAL (TRANSVERSAL)"/>
    <s v="034_23"/>
    <s v="034_24"/>
    <s v="CENTRO DE ESTIMULACIÓN PARA PERSONAS CON DISCAPACIDAD INTELECTUAL (CENDI)"/>
    <n v="53"/>
    <s v="053"/>
    <s v="CENTRO DE ESTIMULACIÓN PARA PERSONAS CON DISCAPACIDAD INTELECTUAL"/>
    <n v="4000"/>
    <s v="TRANSFERENCIAS, SUBSIDIOS, SUBVENCIONES Y CONTINGENCIAS"/>
    <n v="4211"/>
    <s v="TRANSFERENCIAS OTORGADAS A ENTIDADES PARAESTATALES NO EMPRESARIALES Y NO FINANCIERAS"/>
    <n v="0"/>
    <s v="00"/>
    <s v="SIN DESCRIPCIÓN PARA DESTINOS 00"/>
    <n v="10000000"/>
    <n v="10000000"/>
    <n v="13000000"/>
    <s v="Supuesto Incremento autorizado por la Tesorera"/>
  </r>
  <r>
    <s v="1.1-00-2315_231035_235411310"/>
    <s v="15_241035_24054113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1000"/>
    <s v="SERVICIOS PERSONALES"/>
    <n v="1131"/>
    <s v="SUELDO BASE AL PERSONAL PERMANENTE"/>
    <n v="0"/>
    <s v="00"/>
    <s v="SIN DESCRIPCIÓN PARA DESTINOS 00"/>
    <n v="0"/>
    <n v="2672476"/>
    <n v="2672476"/>
    <s v="."/>
  </r>
  <r>
    <s v="1.1-00-2315_231035_235413210"/>
    <s v="15_241035_24054132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1000"/>
    <s v="SERVICIOS PERSONALES"/>
    <n v="1321"/>
    <s v="PRIMAS VACACIONALES"/>
    <n v="0"/>
    <s v="00"/>
    <s v="SIN DESCRIPCIÓN PARA DESTINOS 00"/>
    <n v="0"/>
    <n v="37118"/>
    <n v="37118"/>
    <s v="."/>
  </r>
  <r>
    <s v="1.1-00-2315_231035_235413220"/>
    <s v="15_241035_240541322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1000"/>
    <s v="SERVICIOS PERSONALES"/>
    <n v="1322"/>
    <s v="GRATIFICACIÓN DE FIN DE AÑO"/>
    <n v="0"/>
    <s v="00"/>
    <s v="SIN DESCRIPCIÓN PARA DESTINOS 00"/>
    <n v="0"/>
    <n v="371177"/>
    <n v="371177"/>
    <s v="."/>
  </r>
  <r>
    <s v="1.1-00-2315_231035_235414110"/>
    <s v="15_241035_2405414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1000"/>
    <s v="SERVICIOS PERSONALES"/>
    <n v="1411"/>
    <s v="CUOTAS AL IMSS POR ENFERMEDADES Y MATERNIDAD (Modalidad 38)"/>
    <n v="0"/>
    <s v="00"/>
    <s v="SIN DESCRIPCIÓN PARA DESTINOS 00"/>
    <n v="0"/>
    <n v="192418"/>
    <n v="192418"/>
    <s v="."/>
  </r>
  <r>
    <s v="1.1-00-2315_231035_235414210"/>
    <s v="15_241035_24054142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1000"/>
    <s v="SERVICIOS PERSONALES"/>
    <n v="1421"/>
    <s v="CUOTAS PARA LA VIVIENDA (IPEJAL 3%)"/>
    <n v="0"/>
    <s v="00"/>
    <s v="SIN DESCRIPCIÓN PARA DESTINOS 00"/>
    <n v="0"/>
    <n v="80174"/>
    <n v="80174"/>
    <s v="."/>
  </r>
  <r>
    <s v="1.1-00-2315_231035_235414310"/>
    <s v="15_241035_24054143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1000"/>
    <s v="SERVICIOS PERSONALES"/>
    <n v="1431"/>
    <s v="APORTACIONES AL SISTEMA DE RETIRO SEDAR"/>
    <n v="0"/>
    <s v="00"/>
    <s v="SIN DESCRIPCIÓN PARA DESTINOS 00"/>
    <n v="0"/>
    <n v="53450"/>
    <n v="53450"/>
    <s v="."/>
  </r>
  <r>
    <s v="1.1-00-2315_231035_235414320"/>
    <s v="15_241035_240541432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1000"/>
    <s v="SERVICIOS PERSONALES"/>
    <n v="1432"/>
    <s v="APORTACIONES AL SISTEMA DE RETIRO DE PENSIONES"/>
    <n v="0"/>
    <s v="00"/>
    <s v="SIN DESCRIPCIÓN PARA DESTINOS 00"/>
    <n v="0"/>
    <n v="467683"/>
    <n v="467683"/>
    <s v="."/>
  </r>
  <r>
    <s v="1.1-00-2315_231035_235415910"/>
    <s v="15_241035_24054159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1000"/>
    <s v="SERVICIOS PERSONALES"/>
    <n v="1591"/>
    <s v="OTRAS PRESTACIONES SOCIALES Y ECONÓMICAS"/>
    <n v="0"/>
    <s v="00"/>
    <s v="SIN DESCRIPCIÓN PARA DESTINOS 00"/>
    <n v="0"/>
    <n v="108345"/>
    <n v="108345"/>
    <s v="."/>
  </r>
  <r>
    <s v="1.1-00-2315_231035_235421110"/>
    <s v="15_241035_2405421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111"/>
    <s v="MATERIALES, ÚTILES Y EQUIPOS MENORES DE OFICINA"/>
    <n v="0"/>
    <s v="00"/>
    <s v="SIN DESCRIPCIÓN PARA DESTINOS 00"/>
    <n v="0"/>
    <n v="105000"/>
    <n v="105000"/>
    <s v="Papeleria para la escuela de artes- Desarrollo del programa &quot;consentimiento&quot;- Administración del Instituto"/>
  </r>
  <r>
    <s v="1.1-00-2315_231035_235421210"/>
    <s v="15_241035_24054212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121"/>
    <s v="MATERIALES Y ÚTILES DE IMPRESIÓN Y REPRODUCCIÓN"/>
    <n v="0"/>
    <s v="00"/>
    <s v="SIN DESCRIPCIÓN PARA DESTINOS 00"/>
    <n v="0"/>
    <n v="36000"/>
    <n v="36000"/>
    <s v="Toner para impresora"/>
  </r>
  <r>
    <s v="1.1-00-2315_231035_235421510"/>
    <s v="15_241035_24054215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151"/>
    <s v="MATERIAL IMPRESO E INFORMACIÓN DIGITAL"/>
    <n v="0"/>
    <s v="00"/>
    <s v="SIN DESCRIPCIÓN PARA DESTINOS 00"/>
    <n v="0"/>
    <n v="310000"/>
    <n v="310000"/>
    <s v="Kit de bienvenida para los alumnos de la EAME- Material para talleres de consentimiento y ferias de la salud sexual"/>
  </r>
  <r>
    <s v="1.1-00-2315_231035_235421610"/>
    <s v="15_241035_24054216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161"/>
    <s v="MATERIAL DE LIMPIEZA"/>
    <n v="0"/>
    <s v="00"/>
    <s v="SIN DESCRIPCIÓN PARA DESTINOS 00"/>
    <n v="0"/>
    <n v="130000"/>
    <n v="130000"/>
    <s v="Material de Aseo para las oficinas del Instituto- Las bases "/>
  </r>
  <r>
    <s v="1.1-00-2315_231035_235422110"/>
    <s v="15_241035_2405422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211"/>
    <s v="PRODUCTOS ALIMENTICIOS PARA PERSONAS"/>
    <n v="0"/>
    <s v="00"/>
    <s v="SIN DESCRIPCIÓN PARA DESTINOS 00"/>
    <n v="0"/>
    <n v="105000"/>
    <n v="105000"/>
    <s v="Alimentos para comites con causa, catering para ferias de la salud y congresos - Agua purificada para las oficinas del Instituto"/>
  </r>
  <r>
    <s v="1.1-00-2315_231035_235423110"/>
    <s v="15_241035_2405423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311"/>
    <s v="PRODUCTOS ALIMENTICIOS AGROPECUARIOS Y FORESTALES ADQUIRIDOS COMO MATERIA PRIMA"/>
    <n v="0"/>
    <s v="00"/>
    <s v="SIN DESCRIPCIÓN PARA DESTINOS 00"/>
    <n v="0"/>
    <n v="25000"/>
    <n v="25000"/>
    <s v="Semillas para el huerto urbano "/>
  </r>
  <r>
    <s v="1.1-00-2315_231035_235424610"/>
    <s v="15_241035_24054246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461"/>
    <s v="MATERIAL ELÉCTRICO Y ELECTRÓNICO"/>
    <n v="0"/>
    <s v="00"/>
    <s v="SIN DESCRIPCIÓN PARA DESTINOS 00"/>
    <n v="0"/>
    <n v="70000"/>
    <n v="70000"/>
    <s v="Ploter de impresión y corte para la escuela de artes"/>
  </r>
  <r>
    <s v="1.1-00-2315_231035_235424910"/>
    <s v="15_241035_24054249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491"/>
    <s v="OTROS MATERIALES Y ARTÍCULOS DE CONSTRUCCIÓN Y REPARACIÓN"/>
    <n v="0"/>
    <s v="00"/>
    <s v="SIN DESCRIPCIÓN PARA DESTINOS 00"/>
    <n v="0"/>
    <n v="515500"/>
    <n v="515500"/>
    <s v="Aerosoles, Tintas, Barro para la escuela de Arte- Materiales para los talleres de las bases"/>
  </r>
  <r>
    <s v="1.1-00-2315_231035_235425310"/>
    <s v="15_241035_24054253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531"/>
    <s v="MEDICINAS Y PRODUCTOS FARMACÉUTICOS"/>
    <n v="0"/>
    <s v="00"/>
    <s v="SIN DESCRIPCIÓN PARA DESTINOS 00"/>
    <n v="0"/>
    <n v="350000"/>
    <n v="350000"/>
    <s v="Aticonceptivos para condoneras y ferias de la salud"/>
  </r>
  <r>
    <s v="1.1-00-2315_231035_235426110"/>
    <s v="15_241035_2405426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611"/>
    <s v="COMBUSTIBLES, LUBRICANTES Y ADITIVOS"/>
    <n v="0"/>
    <s v="00"/>
    <s v="SIN DESCRIPCIÓN PARA DESTINOS 00"/>
    <n v="0"/>
    <n v="412000"/>
    <n v="412000"/>
    <s v="Traslado de mobiliario y personal que los proyectos y la operatividad requieren "/>
  </r>
  <r>
    <s v="1.1-00-2315_231035_235427310"/>
    <s v="15_241035_24054273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731"/>
    <s v="ARTICULOS DEPORTIVOS"/>
    <n v="0"/>
    <s v="00"/>
    <s v="SIN DESCRIPCIÓN PARA DESTINOS 00"/>
    <n v="0"/>
    <n v="60000"/>
    <n v="60000"/>
    <s v="Trofeos para la copa indajo"/>
  </r>
  <r>
    <s v="1.1-00-2315_231035_235429110"/>
    <s v="15_241035_2405429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911"/>
    <s v="HERRAMIENTAS MENORES"/>
    <n v="0"/>
    <s v="00"/>
    <s v="SIN DESCRIPCIÓN PARA DESTINOS 00"/>
    <n v="0"/>
    <n v="10000"/>
    <n v="10000"/>
    <s v="Bastidores para la escuela de artes"/>
  </r>
  <r>
    <s v="1.1-00-2315_231035_235429410"/>
    <s v="15_241035_24054294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941"/>
    <s v="REFACCIONES Y ACCESORIOS MENORES DE EQUIPO DE CÓMPUTO Y TECNOLOGÍAS DE LA INFORMACIÓN"/>
    <n v="0"/>
    <s v="00"/>
    <s v="SIN DESCRIPCIÓN PARA DESTINOS 00"/>
    <n v="0"/>
    <n v="7000"/>
    <n v="7000"/>
    <s v="USB, Discos duros, cables HDMI"/>
  </r>
  <r>
    <s v="1.1-00-2315_231035_235429610"/>
    <s v="15_241035_24054296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961"/>
    <s v="REFACCIONES Y ACCESORIOS MENORES DE EQUIPO DE TRANSPORTE"/>
    <n v="0"/>
    <s v="00"/>
    <s v="SIN DESCRIPCIÓN PARA DESTINOS 00"/>
    <n v="0"/>
    <n v="18000"/>
    <n v="18000"/>
    <s v="Para mantenimiento de la camioneta y la ambulancia"/>
  </r>
  <r>
    <s v="1.1-00-2315_231035_235429810"/>
    <s v="15_241035_24054298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2000"/>
    <s v="MATERIALES Y SUMINISTRO"/>
    <n v="2981"/>
    <s v="REFACCIONES Y ACCESORIOS MENORES DE MAQUINARIA Y OTROS EQUIPOS"/>
    <n v="0"/>
    <s v="00"/>
    <s v="SIN DESCRIPCIÓN PARA DESTINOS 00"/>
    <n v="0"/>
    <n v="6000"/>
    <n v="6000"/>
    <s v="Material para reparación de maquinaria "/>
  </r>
  <r>
    <s v="1.1-00-2315_231035_235431510"/>
    <s v="15_241035_24054315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151"/>
    <s v="TELEFONÍA CELULAR"/>
    <n v="0"/>
    <s v="00"/>
    <s v="SIN DESCRIPCIÓN PARA DESTINOS 00"/>
    <n v="0"/>
    <n v="6960"/>
    <n v="6960"/>
    <s v="Plan telefonico para asesoria y orientación anonima "/>
  </r>
  <r>
    <s v="1.1-00-2315_231035_235432510"/>
    <s v="15_241035_24054325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251"/>
    <s v="ARRENDAMIENTO DE EQUIPO DE TRANSPORTE"/>
    <n v="0"/>
    <s v="00"/>
    <s v="SIN DESCRIPCIÓN PARA DESTINOS 00"/>
    <n v="0"/>
    <n v="100000"/>
    <n v="100000"/>
    <s v="Arrendamiento de camiones para traslado de jóvenes al congreso de salud "/>
  </r>
  <r>
    <s v="1.1-00-2315_231035_235433310"/>
    <s v="15_241035_24054333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331"/>
    <s v="SERVICIOS DE CONSULTORÍA ADMINISTRATIVA, PROCESOS, TÉCNICA Y EN TECNOLOGÍAS DE LA INFORMACIÓN"/>
    <n v="0"/>
    <s v="00"/>
    <s v="SIN DESCRIPCIÓN PARA DESTINOS 00"/>
    <n v="0"/>
    <n v="75000"/>
    <n v="75000"/>
    <s v="Pago anual de licencias que requiere la administración, consultorias externas, "/>
  </r>
  <r>
    <s v="1.1-00-2315_231035_235433410"/>
    <s v="15_241035_24054334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341"/>
    <s v="SERVICIOS DE CAPACITACIÓN"/>
    <n v="0"/>
    <s v="00"/>
    <s v="SIN DESCRIPCIÓN PARA DESTINOS 00"/>
    <n v="0"/>
    <n v="130000"/>
    <n v="130000"/>
    <s v="Capacitación para el personal de la coordinación formativa en temas de salud sexual "/>
  </r>
  <r>
    <s v="1.1-00-2315_231035_235433910"/>
    <s v="15_241035_24054339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391"/>
    <s v="SERVICIOS PROFESIONALES, CIENTÍFICOS Y TÉCNICOS INTEGRALES"/>
    <n v="0"/>
    <s v="00"/>
    <s v="SIN DESCRIPCIÓN PARA DESTINOS 00"/>
    <n v="0"/>
    <n v="3668000"/>
    <n v="5988000"/>
    <s v="Sueldo de profesores de tres trimestres, servicios legales, certificación anual y adquisición de dominio de página web- Apoyo de consulta terapeutica o ginecologica- Talleristas para las bases - ($2,320,000)MACRO MURALES DE ENTRADAS A LA CIUDAD "/>
  </r>
  <r>
    <s v="1.1-00-2315_231035_235434110"/>
    <s v="15_241035_2405434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411"/>
    <s v="SERVICIOS FINANCIEROS Y BANCARIOS"/>
    <n v="0"/>
    <s v="00"/>
    <s v="SIN DESCRIPCIÓN PARA DESTINOS 00"/>
    <n v="0"/>
    <n v="12000"/>
    <n v="12000"/>
    <s v="Comisiones bancarias "/>
  </r>
  <r>
    <s v="1.1-00-2315_231035_235435110"/>
    <s v="15_241035_2405435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511"/>
    <s v="CONSERVACIÓN Y MANTENIMIENTO MENOR DE INMUEBLES"/>
    <n v="0"/>
    <s v="00"/>
    <s v="SIN DESCRIPCIÓN PARA DESTINOS 00"/>
    <n v="0"/>
    <n v="350000"/>
    <n v="350000"/>
    <s v="Mantenimiento preventivo y correctivo del inmueble del INDAJO- Las bases"/>
  </r>
  <r>
    <s v="1.1-00-2315_231035_235435710"/>
    <s v="15_241035_24054357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571"/>
    <s v="INSTALACIÓN, REPARACIÓN Y MANTENIMIENTO DE MAQUINARIA, OTROS EQUIPOS Y HERRAMIENTA"/>
    <n v="0"/>
    <s v="00"/>
    <s v="SIN DESCRIPCIÓN PARA DESTINOS 00"/>
    <n v="0"/>
    <n v="20000"/>
    <n v="20000"/>
    <s v="Mantenimiento para G-MAX, equipo de audio, plantas de luz"/>
  </r>
  <r>
    <s v="1.1-00-2315_231035_235437610"/>
    <s v="15_241035_24054376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761"/>
    <s v="VIÁTICOS EN EL EXTRANJERO"/>
    <n v="0"/>
    <s v="00"/>
    <s v="SIN DESCRIPCIÓN PARA DESTINOS 00"/>
    <n v="0"/>
    <n v="100000"/>
    <n v="100000"/>
    <s v="Viaje de intercambio "/>
  </r>
  <r>
    <s v="1.1-00-2315_231035_235438210"/>
    <s v="15_241035_24054382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3000"/>
    <s v="SERVICIOS GENERALES"/>
    <n v="3821"/>
    <s v="GASTOS DE ORDEN  SOCIAL Y CULTURAL"/>
    <n v="0"/>
    <s v="00"/>
    <s v="SIN DESCRIPCIÓN PARA DESTINOS 00"/>
    <n v="0"/>
    <n v="1600000"/>
    <n v="1600000"/>
    <s v="Festival artistico- congreso de salud sexual II, pasarela drag, actividades de diversidad y ferias de la salud- Eventos para las bases"/>
  </r>
  <r>
    <s v="1.1-00-2315_231035_235442110"/>
    <s v="15_241035_2405442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4000"/>
    <s v="TRANSFERENCIAS, SUBSIDIOS, SUBVENCIONES Y CONTINGENCIAS"/>
    <n v="4211"/>
    <s v="TRANSFERENCIAS OTORGADAS A ENTIDADES PARAESTATALES NO EMPRESARIALES Y NO FINANCIERAS"/>
    <n v="0"/>
    <s v="00"/>
    <s v="SIN DESCRIPCIÓN PARA DESTINOS 00"/>
    <n v="12625430"/>
    <n v="0"/>
    <n v="0"/>
    <s v="."/>
  </r>
  <r>
    <s v="1.1-00-2315_231035_235451110"/>
    <s v="15_241035_2405451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5000"/>
    <s v="BIENES MUEBLES, INMUEBLES E INTANGIBLES"/>
    <n v="5111"/>
    <s v="MUEBLES DE OFICINA Y ESTANTERÍA"/>
    <n v="0"/>
    <s v="00"/>
    <s v="SIN DESCRIPCIÓN PARA DESTINOS 00"/>
    <n v="0"/>
    <n v="88129"/>
    <n v="88129"/>
    <s v="Módulos para exposición de obras artísticas  Centro Multidisciplinario para la Escuela de Artes Mixtas y Emergentes "/>
  </r>
  <r>
    <s v="1.1-00-2315_231035_235451510"/>
    <s v="15_241035_24054515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5000"/>
    <s v="BIENES MUEBLES, INMUEBLES E INTANGIBLES"/>
    <n v="5151"/>
    <s v="EQUIPO DE CÓMPUTO DE TECNOLOGÍAS DE LA INFORMACIÓN"/>
    <n v="0"/>
    <s v="00"/>
    <s v="SIN DESCRIPCIÓN PARA DESTINOS 00"/>
    <n v="0"/>
    <n v="63000"/>
    <n v="933000"/>
    <s v="2 Lap top para la coordinación formativa- 1 Para administración - PARA EL CENTRO DE ENTRENAMIENTO EN DESAROLLO DE SOFTWARE ($870,000)"/>
  </r>
  <r>
    <s v="1.1-00-2315_231035_235452110"/>
    <s v="15_241035_2405452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5000"/>
    <s v="BIENES MUEBLES, INMUEBLES E INTANGIBLES"/>
    <n v="5211"/>
    <s v="EQUIPOS Y APARATOS AUDIOVISUALES"/>
    <n v="0"/>
    <s v="00"/>
    <s v="SIN DESCRIPCIÓN PARA DESTINOS 00"/>
    <n v="0"/>
    <n v="90000"/>
    <n v="90000"/>
    <s v="Cabinas de fotografía, Equipo de Audio, Equipo de comunicación "/>
  </r>
  <r>
    <s v="1.1-00-2315_231035_235456710"/>
    <s v="15_241035_24054567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5000"/>
    <s v="BIENES MUEBLES, INMUEBLES E INTANGIBLES"/>
    <n v="5671"/>
    <s v="HERRAMIENTAS Y MÁQUINAS-HERRAMIENTA"/>
    <n v="0"/>
    <s v="00"/>
    <s v="SIN DESCRIPCIÓN PARA DESTINOS 00"/>
    <n v="0"/>
    <n v="180000"/>
    <n v="180000"/>
    <s v="Herramientas para talleres de las bases"/>
  </r>
  <r>
    <s v="1.1-00-2315_231035_235459110"/>
    <s v="15_241035_24054591100"/>
    <m/>
    <s v="1.1-00-23"/>
    <m/>
    <n v="2"/>
    <s v="DESARROLLO SOCIAL"/>
    <n v="2.7"/>
    <s v="OTROS ASUNTOS SOCIALES"/>
    <s v="2.7.1"/>
    <s v="OTROS ASUNTOS SOCIALES"/>
    <s v="R"/>
    <s v="Específicos"/>
    <s v="15_23"/>
    <s v="15_24"/>
    <x v="12"/>
    <n v="1"/>
    <n v="1"/>
    <s v="CORRESPONSABILIDAD SOCIAL (TRANSVERSAL)"/>
    <s v="035_23"/>
    <s v="035_24"/>
    <s v="INSTITUTO DE ALTERNATIVAS PARA LOS JÓVENES (INDAJO)"/>
    <n v="54"/>
    <s v="054"/>
    <s v="PROGRAMAS Y ACCIONES CULTURALES, RECREATIVOS Y DEPORTIVAS"/>
    <n v="5000"/>
    <s v="BIENES MUEBLES, INMUEBLES E INTANGIBLES"/>
    <n v="5911"/>
    <s v="SOFTWARE"/>
    <n v="0"/>
    <s v="00"/>
    <s v="SIN DESCRIPCIÓN PARA DESTINOS 00"/>
    <n v="0"/>
    <n v="0"/>
    <n v="870000"/>
    <s v="PARA EL CENTRO DE ENTRENAMIENTO DE DESARROLLO DE SOFTWARE"/>
  </r>
  <r>
    <s v="1.1-00-2316_235036_235511310"/>
    <s v="16_245036_24055113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131"/>
    <s v="SUELDO BASE AL PERSONAL PERMANENTE"/>
    <n v="0"/>
    <s v="00"/>
    <s v="SIN DESCRIPCIÓN PARA DESTINOS 00"/>
    <n v="0"/>
    <n v="5947057.1900000004"/>
    <n v="6496706.8799999999"/>
    <s v="Aumento general de un 4% en relacion al capitiulo 1,000"/>
  </r>
  <r>
    <s v="1.1-00-2316_235036_235512210"/>
    <s v="16_245036_24055122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221"/>
    <s v="SUELDOS BASE AL PERSONAL EVENTUAL"/>
    <n v="0"/>
    <s v="00"/>
    <s v="SIN DESCRIPCIÓN PARA DESTINOS 00"/>
    <n v="0"/>
    <n v="3463193.41"/>
    <n v="3463193.41"/>
    <s v="."/>
  </r>
  <r>
    <s v="1.1-00-2316_235036_235513210"/>
    <s v="16_245036_24055132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321"/>
    <s v="PRIMAS VACACIONALES"/>
    <n v="0"/>
    <s v="00"/>
    <s v="SIN DESCRIPCIÓN PARA DESTINOS 00"/>
    <n v="0"/>
    <n v="98995.06"/>
    <n v="98995.06"/>
    <s v="."/>
  </r>
  <r>
    <s v="1.1-00-2316_235036_235513220"/>
    <s v="16_245036_240551322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322"/>
    <s v="GRATIFICACIÓN DE FIN DE AÑO"/>
    <n v="0"/>
    <s v="00"/>
    <s v="SIN DESCRIPCIÓN PARA DESTINOS 00"/>
    <n v="0"/>
    <n v="1187674.74"/>
    <n v="1187674.74"/>
    <s v="."/>
  </r>
  <r>
    <s v="1.1-00-2316_235036_235514110"/>
    <s v="16_245036_2405514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411"/>
    <s v="CUOTAS AL IMSS POR ENFERMEDADES Y MATERNIDAD (Modalidad 38)"/>
    <n v="0"/>
    <s v="00"/>
    <s v="SIN DESCRIPCIÓN PARA DESTINOS 00"/>
    <n v="0"/>
    <n v="513190.38"/>
    <n v="513190.38"/>
    <s v="."/>
  </r>
  <r>
    <s v="1.1-00-2316_235036_235514210"/>
    <s v="16_245036_24055142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421"/>
    <s v="CUOTAS PARA LA VIVIENDA (IPEJAL 3%)"/>
    <n v="0"/>
    <s v="00"/>
    <s v="SIN DESCRIPCIÓN PARA DESTINOS 00"/>
    <n v="0"/>
    <n v="211351.5"/>
    <n v="211351.5"/>
    <s v="."/>
  </r>
  <r>
    <s v="1.1-00-2316_235036_235514310"/>
    <s v="16_245036_24055143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431"/>
    <s v="APORTACIONES AL SISTEMA DE RETIRO SEDAR"/>
    <n v="0"/>
    <s v="00"/>
    <s v="SIN DESCRIPCIÓN PARA DESTINOS 00"/>
    <n v="0"/>
    <n v="140901"/>
    <n v="140901"/>
    <s v="."/>
  </r>
  <r>
    <s v="1.1-00-2316_235036_235514320"/>
    <s v="16_245036_240551432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432"/>
    <s v="APORTACIONES AL SISTEMA DE RETIRO DE PENSIONES"/>
    <n v="0"/>
    <s v="00"/>
    <s v="SIN DESCRIPCIÓN PARA DESTINOS 00"/>
    <n v="0"/>
    <n v="1232883.75"/>
    <n v="1232883.75"/>
    <s v="."/>
  </r>
  <r>
    <s v="1.1-00-2316_235036_235514410"/>
    <s v="16_245036_24055144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441"/>
    <s v="APORTACIONES PARA SEGUROS"/>
    <n v="0"/>
    <s v="00"/>
    <s v="SIN DESCRIPCIÓN PARA DESTINOS 00"/>
    <n v="0"/>
    <n v="40000"/>
    <n v="40000"/>
    <s v="."/>
  </r>
  <r>
    <s v="1.1-00-2316_235036_235515910"/>
    <s v="16_245036_24055159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1000"/>
    <s v="SERVICIOS PERSONALES"/>
    <n v="1591"/>
    <s v="OTRAS PRESTACIONES SOCIALES Y ECONÓMICAS"/>
    <n v="0"/>
    <s v="00"/>
    <s v="SIN DESCRIPCIÓN PARA DESTINOS 00"/>
    <n v="0"/>
    <n v="906000"/>
    <n v="906000"/>
    <s v="."/>
  </r>
  <r>
    <s v="1.1-00-2316_235036_235521110"/>
    <s v="16_245036_2405521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2000"/>
    <s v="MATERIALES Y SUMINISTRO"/>
    <n v="2111"/>
    <s v="MATERIALES, ÚTILES Y EQUIPOS MENORES DE OFICINA"/>
    <n v="0"/>
    <s v="00"/>
    <s v="SIN DESCRIPCIÓN PARA DESTINOS 00"/>
    <n v="0"/>
    <n v="40000"/>
    <n v="40000"/>
    <s v="."/>
  </r>
  <r>
    <s v="1.1-00-2316_235036_235521510"/>
    <s v="16_245036_24055215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2000"/>
    <s v="MATERIALES Y SUMINISTRO"/>
    <n v="2151"/>
    <s v="MATERIAL IMPRESO E INFORMACIÓN DIGITAL"/>
    <n v="0"/>
    <s v="00"/>
    <s v="SIN DESCRIPCIÓN PARA DESTINOS 00"/>
    <n v="0"/>
    <n v="61250.12"/>
    <n v="61250.12"/>
    <s v="."/>
  </r>
  <r>
    <s v="1.1-00-2316_235036_235521610"/>
    <s v="16_245036_24055216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2000"/>
    <s v="MATERIALES Y SUMINISTRO"/>
    <n v="2161"/>
    <s v="MATERIAL DE LIMPIEZA"/>
    <n v="0"/>
    <s v="00"/>
    <s v="SIN DESCRIPCIÓN PARA DESTINOS 00"/>
    <n v="0"/>
    <n v="195000"/>
    <n v="195000"/>
    <s v="."/>
  </r>
  <r>
    <s v="1.1-00-2316_235036_235521810"/>
    <s v="16_245036_24055218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2000"/>
    <s v="MATERIALES Y SUMINISTRO"/>
    <n v="2181"/>
    <s v="MATERIALES PARA EL REGISTRO E IDENTIFICACIÓN DE BIENES Y PERSONAS"/>
    <n v="0"/>
    <s v="00"/>
    <s v="SIN DESCRIPCIÓN PARA DESTINOS 00"/>
    <n v="0"/>
    <n v="2000"/>
    <n v="2000"/>
    <s v="."/>
  </r>
  <r>
    <s v="1.1-00-2316_235036_235522110"/>
    <s v="16_245036_2405522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2000"/>
    <s v="MATERIALES Y SUMINISTRO"/>
    <n v="2211"/>
    <s v="PRODUCTOS ALIMENTICIOS PARA PERSONAS"/>
    <n v="0"/>
    <s v="00"/>
    <s v="SIN DESCRIPCIÓN PARA DESTINOS 00"/>
    <n v="0"/>
    <n v="180000"/>
    <n v="180000"/>
    <s v="."/>
  </r>
  <r>
    <s v="1.1-00-2316_235036_235526110"/>
    <s v="16_245036_2405526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2000"/>
    <s v="MATERIALES Y SUMINISTRO"/>
    <n v="2611"/>
    <s v="COMBUSTIBLES, LUBRICANTES Y ADITIVOS"/>
    <n v="0"/>
    <s v="00"/>
    <s v="SIN DESCRIPCIÓN PARA DESTINOS 00"/>
    <n v="0"/>
    <n v="390000"/>
    <n v="390000"/>
    <s v="."/>
  </r>
  <r>
    <s v="1.1-00-2316_235036_235527110"/>
    <s v="16_245036_2405527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2000"/>
    <s v="MATERIALES Y SUMINISTRO"/>
    <n v="2711"/>
    <s v="VESTUARIO Y UNIFORMES"/>
    <n v="0"/>
    <s v="00"/>
    <s v="SIN DESCRIPCIÓN PARA DESTINOS 00"/>
    <n v="0"/>
    <n v="255000"/>
    <n v="555000"/>
    <s v="."/>
  </r>
  <r>
    <s v="1.1-00-2316_235036_235527510"/>
    <s v="16_245036_24055275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2000"/>
    <s v="MATERIALES Y SUMINISTRO"/>
    <n v="2751"/>
    <s v="BLANCOS Y OTROS PRODUCTOS TEXTILES, EXCEPTO PRENDAS DE VESTIR"/>
    <n v="0"/>
    <s v="00"/>
    <s v="SIN DESCRIPCIÓN PARA DESTINOS 00"/>
    <n v="0"/>
    <n v="675952.97"/>
    <n v="675952.97"/>
    <s v="."/>
  </r>
  <r>
    <s v="1.1-00-2316_235036_235529110"/>
    <s v="16_245036_2405529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2000"/>
    <s v="MATERIALES Y SUMINISTRO"/>
    <n v="2911"/>
    <s v="HERRAMIENTAS MENORES"/>
    <n v="0"/>
    <s v="00"/>
    <s v="SIN DESCRIPCIÓN PARA DESTINOS 00"/>
    <n v="0"/>
    <n v="40000"/>
    <n v="40000"/>
    <s v="."/>
  </r>
  <r>
    <s v="1.1-00-2316_235036_235531410"/>
    <s v="16_245036_24055314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3000"/>
    <s v="SERVICIOS GENERALES"/>
    <n v="3141"/>
    <s v="TELEFONÍA TRADICIONAL"/>
    <n v="0"/>
    <s v="00"/>
    <s v="SIN DESCRIPCIÓN PARA DESTINOS 00"/>
    <n v="0"/>
    <n v="30000"/>
    <n v="30000"/>
    <s v="."/>
  </r>
  <r>
    <s v="1.1-00-2316_235036_235532910"/>
    <s v="16_245036_24055329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3000"/>
    <s v="SERVICIOS GENERALES"/>
    <n v="3291"/>
    <s v="OTROS ARRENDAMIENTOS"/>
    <n v="0"/>
    <s v="00"/>
    <s v="SIN DESCRIPCIÓN PARA DESTINOS 00"/>
    <n v="0"/>
    <n v="338049.88"/>
    <n v="338049.88"/>
    <s v="."/>
  </r>
  <r>
    <s v="1.1-00-2316_235036_235533310"/>
    <s v="16_245036_24055333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3000"/>
    <s v="SERVICIOS GENERALES"/>
    <n v="3331"/>
    <s v="SERVICIOS DE CONSULTORÍA ADMINISTRATIVA, PROCESOS, TÉCNICA Y EN TECNOLOGÍAS DE LA INFORMACIÓN"/>
    <n v="0"/>
    <s v="00"/>
    <s v="SIN DESCRIPCIÓN PARA DESTINOS 00"/>
    <n v="0"/>
    <n v="26500"/>
    <n v="26500"/>
    <s v="."/>
  </r>
  <r>
    <s v="1.1-00-2316_235036_235534510"/>
    <s v="16_245036_24055345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3000"/>
    <s v="SERVICIOS GENERALES"/>
    <n v="3451"/>
    <s v="SEGURO DE BIENES PATRIMONIALES"/>
    <n v="0"/>
    <s v="00"/>
    <s v="SIN DESCRIPCIÓN PARA DESTINOS 00"/>
    <n v="0"/>
    <n v="54000"/>
    <n v="54000"/>
    <s v="."/>
  </r>
  <r>
    <s v="1.1-00-2316_235036_235535510"/>
    <s v="16_245036_24055355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3000"/>
    <s v="SERVICIOS GENERALES"/>
    <n v="3551"/>
    <s v="REPARACIÓN Y MANTENIMIENTO DE EQUIPO DE TRANSPORTE"/>
    <n v="0"/>
    <s v="00"/>
    <s v="SIN DESCRIPCIÓN PARA DESTINOS 00"/>
    <n v="0"/>
    <n v="30000"/>
    <n v="30000"/>
    <s v="."/>
  </r>
  <r>
    <s v="1.1-00-2316_235036_235537510"/>
    <s v="16_245036_24055375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3000"/>
    <s v="SERVICIOS GENERALES"/>
    <n v="3751"/>
    <s v="VIÁTICOS EN EL PAÍS"/>
    <n v="0"/>
    <s v="00"/>
    <s v="SIN DESCRIPCIÓN PARA DESTINOS 00"/>
    <n v="0"/>
    <n v="50000"/>
    <n v="50000"/>
    <s v="."/>
  </r>
  <r>
    <s v="1.1-00-2316_235036_235538210"/>
    <s v="16_245036_24055382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3000"/>
    <s v="SERVICIOS GENERALES"/>
    <n v="3821"/>
    <s v="GASTOS DE ORDEN  SOCIAL Y CULTURAL"/>
    <n v="0"/>
    <s v="00"/>
    <s v="SIN DESCRIPCIÓN PARA DESTINOS 00"/>
    <n v="0"/>
    <n v="120000"/>
    <n v="120000"/>
    <s v="."/>
  </r>
  <r>
    <s v="1.1-00-2316_235036_235542110"/>
    <s v="16_245036_2405542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4000"/>
    <s v="TRANSFERENCIAS, SUBSIDIOS, SUBVENCIONES Y CONTINGENCIAS"/>
    <n v="4211"/>
    <s v="TRANSFERENCIAS OTORGADAS A ENTIDADES PARAESTATALES NO EMPRESARIALES Y NO FINANCIERAS"/>
    <n v="0"/>
    <s v="00"/>
    <s v="SIN DESCRIPCIÓN PARA DESTINOS 00"/>
    <n v="16510000.000000004"/>
    <n v="0"/>
    <n v="0"/>
    <s v="."/>
  </r>
  <r>
    <s v="1.1-00-2316_235036_235544110"/>
    <s v="16_245036_2405544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4000"/>
    <s v="TRANSFERENCIAS, SUBSIDIOS, SUBVENCIONES Y CONTINGENCIAS"/>
    <n v="4411"/>
    <s v="AYUDAS SOCIALES A PERSONAS"/>
    <n v="0"/>
    <s v="00"/>
    <s v="SIN DESCRIPCIÓN PARA DESTINOS 00"/>
    <n v="0"/>
    <n v="150000"/>
    <n v="150000"/>
    <s v="."/>
  </r>
  <r>
    <s v="1.1-00-2316_235036_235544210"/>
    <s v="16_245036_24055442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4000"/>
    <s v="TRANSFERENCIAS, SUBSIDIOS, SUBVENCIONES Y CONTINGENCIAS"/>
    <n v="4421"/>
    <s v="BECAS Y OTRAS AYUDAS PARA PROGRAMAS DE CAPACITACIÓN"/>
    <n v="0"/>
    <s v="00"/>
    <s v="SIN DESCRIPCIÓN PARA DESTINOS 00"/>
    <n v="0"/>
    <n v="24000"/>
    <n v="24000"/>
    <s v="."/>
  </r>
  <r>
    <s v="1.1-00-2316_235036_235551110"/>
    <s v="16_245036_2405551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5000"/>
    <s v="BIENES MUEBLES, INMUEBLES E INTANGIBLES"/>
    <n v="5111"/>
    <s v="MUEBLES DE OFICINA Y ESTANTERÍA"/>
    <n v="0"/>
    <s v="00"/>
    <s v="SIN DESCRIPCIÓN PARA DESTINOS 00"/>
    <n v="0"/>
    <n v="49000"/>
    <n v="49000"/>
    <s v="."/>
  </r>
  <r>
    <s v="1.1-00-2316_235036_235551510"/>
    <s v="16_245036_24055515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5000"/>
    <s v="BIENES MUEBLES, INMUEBLES E INTANGIBLES"/>
    <n v="5151"/>
    <s v="EQUIPO DE CÓMPUTO DE TECNOLOGÍAS DE LA INFORMACIÓN"/>
    <n v="0"/>
    <s v="00"/>
    <s v="SIN DESCRIPCIÓN PARA DESTINOS 00"/>
    <n v="0"/>
    <n v="30000"/>
    <n v="30000"/>
    <s v="."/>
  </r>
  <r>
    <s v="1.1-00-2316_235036_235552110"/>
    <s v="16_245036_2405552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5000"/>
    <s v="BIENES MUEBLES, INMUEBLES E INTANGIBLES"/>
    <n v="5211"/>
    <s v="EQUIPOS Y APARATOS AUDIOVISUALES"/>
    <n v="0"/>
    <s v="00"/>
    <s v="SIN DESCRIPCIÓN PARA DESTINOS 00"/>
    <n v="0"/>
    <n v="15000"/>
    <n v="15000"/>
    <s v="."/>
  </r>
  <r>
    <s v="1.1-00-2316_235036_235553110"/>
    <s v="16_245036_24055531100"/>
    <m/>
    <s v="1.1-00-23"/>
    <m/>
    <n v="2"/>
    <s v="DESARROLLO SOCIAL"/>
    <n v="2.4"/>
    <s v="RECREACIÓN, CULTURA Y OTRAS MANIFESTACIONES SOCIALES"/>
    <s v="2.4.1"/>
    <s v="DEPORTE Y RECREACIÓN"/>
    <s v="F"/>
    <s v="Promoción y fomento"/>
    <s v="16_23"/>
    <s v="16_24"/>
    <x v="13"/>
    <n v="5"/>
    <n v="5"/>
    <s v="SOCIEDAD COHESIVA Y RESILENTE"/>
    <s v="036_23"/>
    <s v="036_24"/>
    <s v="CONSEJO MUNICIPAL DEL DEPORTE (COMUDE)"/>
    <n v="55"/>
    <s v="055"/>
    <s v="ACTIVIDADES DEPORTIVAS Y RECREATIVAS EN EL MUNICIPIO"/>
    <n v="5000"/>
    <s v="BIENES MUEBLES, INMUEBLES E INTANGIBLES"/>
    <n v="5311"/>
    <s v="EQUIPO MÉDICO Y DE LABORATORIO"/>
    <n v="0"/>
    <s v="00"/>
    <s v="SIN DESCRIPCIÓN PARA DESTINOS 00"/>
    <n v="0"/>
    <n v="13000"/>
    <n v="13000"/>
    <s v="."/>
  </r>
  <r>
    <s v="1.1-00-2317_234037_235621110"/>
    <s v="17_244037_24056211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2000"/>
    <s v="MATERIALES Y SUMINISTRO"/>
    <n v="2111"/>
    <s v="MATERIALES, ÚTILES Y EQUIPOS MENORES DE OFICINA"/>
    <n v="0"/>
    <s v="00"/>
    <s v="SIN DESCRIPCIÓN PARA DESTINOS 00"/>
    <n v="21657"/>
    <n v="21657"/>
    <n v="21657"/>
    <s v="Compra de artículos de papelería para las necesidades administrativas de la Unidad de Acopio y Salud Animal del Municipio de Tlajomulco de Zúñiga, Jalisco, (UNASAM)."/>
  </r>
  <r>
    <s v="1.1-00-2317_234037_235621610"/>
    <s v="17_244037_24056216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2000"/>
    <s v="MATERIALES Y SUMINISTRO"/>
    <n v="2161"/>
    <s v="MATERIAL DE LIMPIEZA"/>
    <n v="0"/>
    <s v="00"/>
    <s v="SIN DESCRIPCIÓN PARA DESTINOS 00"/>
    <n v="20000"/>
    <n v="20000"/>
    <n v="20000"/>
    <s v="Compra de artículos de limpieza y enseres para el aseo, para las instalaciones de Control y Maltrato Animal, para las instalaciones de la  Unidad de Rescate de Fauna Silvestre y para la Clinica de Pequeñas Especies del Centro Multidisciplinario El Valle."/>
  </r>
  <r>
    <s v="1.1-00-2317_234037_235622210"/>
    <s v="17_244037_24056222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2000"/>
    <s v="MATERIALES Y SUMINISTRO"/>
    <n v="2221"/>
    <s v="PRODUCTOS ALIMENTICIOS PARA ANIMALES"/>
    <n v="0"/>
    <s v="00"/>
    <s v="SIN DESCRIPCIÓN PARA DESTINOS 00"/>
    <n v="420000"/>
    <n v="420000"/>
    <n v="420000"/>
    <s v="Adquisición de productos alimenticios para la manuntención de los ejemplares de la Unidad de Rescate de Fauna Silvestre y para los animales de compañia (perros y gatos) de la Jefatura de Control y Maltrato Animal."/>
  </r>
  <r>
    <s v="1.1-00-2317_234037_235625310"/>
    <s v="17_244037_24056253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2000"/>
    <s v="MATERIALES Y SUMINISTRO"/>
    <n v="2531"/>
    <s v="MEDICINAS Y PRODUCTOS FARMACÉUTICOS"/>
    <n v="0"/>
    <s v="00"/>
    <s v="SIN DESCRIPCIÓN PARA DESTINOS 00"/>
    <n v="826202"/>
    <n v="826202"/>
    <n v="900000"/>
    <s v="Compra de medicamento para la Jefatura de Control y Maltrato Animal, para los animales de la Unidad de Rescate de Fauna Silvestre, para la Clínica de Pequeñas Especies del Centro Multidisciplinario El Valle, así como continuar con la campaña de esterilización gratuita a caninos y felinos , se tiene contemplado realizar 2,600 esterilizaciones gratuitas al año.   "/>
  </r>
  <r>
    <s v="1.1-00-2317_234037_235625410"/>
    <s v="17_244037_24056254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2000"/>
    <s v="MATERIALES Y SUMINISTRO"/>
    <n v="2541"/>
    <s v="MATERIALES, ACCESORIOS Y SUMINISTROS MÉDICOS"/>
    <n v="0"/>
    <s v="00"/>
    <s v="SIN DESCRIPCIÓN PARA DESTINOS 00"/>
    <n v="540000"/>
    <n v="540000"/>
    <n v="600000"/>
    <s v="Compra de material de curación para la Jefatura de Control y Maltrato Animal, para la Unidad de Rescate de Fauna Silvestre, para la Clínica de Pequeñas Especies,  así como para la campaña de 2,600 esterlizaciones gratuitas de caninos y felinos que se tiene contemplado realizar."/>
  </r>
  <r>
    <s v="1.1-00-2317_234037_235629110"/>
    <s v="17_244037_24056291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2000"/>
    <s v="MATERIALES Y SUMINISTRO"/>
    <n v="2911"/>
    <s v="HERRAMIENTAS MENORES"/>
    <n v="0"/>
    <s v="00"/>
    <s v="SIN DESCRIPCIÓN PARA DESTINOS 00"/>
    <n v="20000"/>
    <n v="20000"/>
    <n v="20000"/>
    <s v="Adquisicion de herramientas menores auxiliares en las labores de trabajo que se realizan a diario en la Jefatura de Control y Maltrato Animal y en la Unidad de Rescate Fauna Silvestre. "/>
  </r>
  <r>
    <s v="1.1-00-2317_234037_235629710"/>
    <s v="17_244037_24056297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2000"/>
    <s v="MATERIALES Y SUMINISTRO"/>
    <n v="2971"/>
    <s v="REFACCIONES Y ACCESORIOS MENORES DE EQUIPO DE DEFE"/>
    <n v="0"/>
    <s v="00"/>
    <s v="SIN DESCRIPCIÓN PARA DESTINOS 00"/>
    <n v="60000"/>
    <n v="60000"/>
    <n v="60000"/>
    <s v="Adquisición  de equipo de defensa y  seguridad como son dardos, kennel, guantes anti-mordedura,  trajes de apicultor, etc. para la Unidad de Rescate de Fauna Silvestre, S.O.S. Abejas y Control y Maltrato Animal."/>
  </r>
  <r>
    <s v="1.1-00-2317_234037_235635810"/>
    <s v="17_244037_24056358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3000"/>
    <s v="SERVICIOS GENERALES"/>
    <n v="3581"/>
    <s v="SERVICIOS DE LIMPIEZA Y MANEJO DE DESECHOS"/>
    <n v="0"/>
    <s v="00"/>
    <s v="SIN DESCRIPCIÓN PARA DESTINOS 00"/>
    <n v="0"/>
    <n v="0"/>
    <n v="80000"/>
    <s v="Servicio de mantenimiento anual del horno crematorio de la Unidad de Acopio y Salud Animal del Municipio de Tlajomulco de Zúñiga, Jalisco, (UNASAM). Limpieza general del equipo, mantenimiento interno del incinerador con concreto."/>
  </r>
  <r>
    <s v="1.1-00-2317_234037_235638210"/>
    <s v="17_244037_24056382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3000"/>
    <s v="SERVICIOS GENERALES"/>
    <n v="3821"/>
    <s v="GASTOS DE ORDEN  SOCIAL Y CULTURAL"/>
    <n v="0"/>
    <s v="00"/>
    <s v="SIN DESCRIPCIÓN PARA DESTINOS 00"/>
    <n v="0"/>
    <n v="0"/>
    <n v="100000"/>
    <s v="Gastos de alimentación y coffe break para invitados y ponentes; y demás gastos para la Tercera Cumbre de Fauna Silvestre, se tiene contemplado que haya 10,000 asistentes durante los 5 dias que se realizará este evento."/>
  </r>
  <r>
    <s v="1.1-00-2317_234037_235653110"/>
    <s v="17_244037_24056531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5000"/>
    <s v="BIENES MUEBLES, INMUEBLES E INTANGIBLES"/>
    <n v="5311"/>
    <s v="EQUIPO MÉDICO Y DE LABORATORIO"/>
    <n v="0"/>
    <s v="00"/>
    <s v="SIN DESCRIPCIÓN PARA DESTINOS 00"/>
    <n v="110000"/>
    <n v="110000"/>
    <n v="200000"/>
    <s v="Compra de Rayos X para una mejor atención a los animales de compañía y fauna silvestre del Municipio. "/>
  </r>
  <r>
    <s v="1.1-00-2317_234037_235653210"/>
    <s v="17_244037_24056532100"/>
    <m/>
    <s v="1.1-00-23"/>
    <m/>
    <n v="2"/>
    <s v="DESARROLLO SOCIAL"/>
    <n v="2.1"/>
    <s v="PROTECCIÓN AMBIENTAL"/>
    <s v="2.1.5"/>
    <s v="PROTECCIÓN DE LA DIVERSIDAD BIOLÓGICA Y DEL PAISAJE"/>
    <s v="R"/>
    <s v="Específicos"/>
    <s v="17_23"/>
    <s v="17_24"/>
    <x v="14"/>
    <n v="4"/>
    <n v="4"/>
    <s v="CIUDAD SUSTENTABLE"/>
    <s v="037_23"/>
    <s v="037_24"/>
    <s v="UNIDAD DE ACOPIO Y SALUD ANIMAL MUNICIPAL (UNASAM)"/>
    <n v="56"/>
    <s v="056"/>
    <s v="CONTROL DE FELINOS, CANINOS Y VIDA SILVESTRE EN EL MUNICIPIO"/>
    <n v="5000"/>
    <s v="BIENES MUEBLES, INMUEBLES E INTANGIBLES"/>
    <n v="5321"/>
    <s v="INSTRUMENTAL MÉDICO Y DE LABORATORIO"/>
    <n v="0"/>
    <s v="00"/>
    <s v="SIN DESCRIPCIÓN PARA DESTINOS 00"/>
    <n v="10000"/>
    <n v="10000"/>
    <n v="100000"/>
    <s v="Compra de instrumental y equipo médico para equipar la Clinica de Pequeñas Especies que se abrirá en el Centro Multidisciplinario El Valle, así como instrumental médico para la Jefatura de Control y Maltrato Animal y para la Unidad de Rescate de Fauna Silvestre."/>
  </r>
  <r>
    <s v="1.1-00-2311_236031_235032310"/>
    <s v="11_246031_24050323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50"/>
    <s v="050"/>
    <s v="SISTEMAS INFORMATICOS MODERNIZADOS RECIBIDOS"/>
    <n v="3000"/>
    <s v="SERVICIOS GENERALES"/>
    <n v="3231"/>
    <s v="ARRENDAMIENTO DE MOBILIARIO Y EQUIPO DE ADMINISTRACIÓN, EDUCACIONAL Y RECREATIVO"/>
    <n v="0"/>
    <s v="00"/>
    <s v="SIN DESCRIPCIÓN PARA DESTINOS 00"/>
    <n v="5250000"/>
    <n v="5250000"/>
    <n v="5651997"/>
    <s v="Instacrops (500,000.00), Perspective (741,796.80 todo el año), Merviza (4,300,000.00 todo el año) Sistema Integral de apoyo SER (110,200)"/>
  </r>
  <r>
    <s v="1.1-00-2311_236031_235033310"/>
    <s v="11_246031_24050333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50"/>
    <s v="050"/>
    <s v="SISTEMAS INFORMATICOS MODERNIZADOS RECIBIDOS"/>
    <n v="3000"/>
    <s v="SERVICIOS GENERALES"/>
    <n v="3331"/>
    <s v="SERVICIOS DE CONSULTORÍA ADMINISTRATIVA, PROCESOS, TÉCNICA Y EN TECNOLOGÍAS DE LA INFORMACIÓN"/>
    <n v="0"/>
    <s v="00"/>
    <s v="SIN DESCRIPCIÓN PARA DESTINOS 00"/>
    <n v="13000000"/>
    <n v="13000000"/>
    <n v="9512245"/>
    <s v="soporte ingresos, RH y egresos (3,000,000) Gestor de trámites (5,346,045.60) y auditoría externa (250,000) RH y Nominas (916,200)"/>
  </r>
  <r>
    <s v="1.1-00-2311_236031_235033410"/>
    <s v="11_246031_24050334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50"/>
    <s v="050"/>
    <s v="SISTEMAS INFORMATICOS MODERNIZADOS RECIBIDOS"/>
    <n v="3000"/>
    <s v="SERVICIOS GENERALES"/>
    <n v="3341"/>
    <s v="SERVICIOS DE CAPACITACIÓN"/>
    <n v="0"/>
    <s v="00"/>
    <s v="SIN DESCRIPCIÓN PARA DESTINOS 00"/>
    <n v="0"/>
    <n v="0"/>
    <n v="300000"/>
    <s v="cursos de ISO (120,000) y servicio al cliente (180,000)"/>
  </r>
  <r>
    <s v="1.1-00-2311_236031_235033910"/>
    <s v="11_246031_24050339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50"/>
    <s v="050"/>
    <s v="SISTEMAS INFORMATICOS MODERNIZADOS RECIBIDOS"/>
    <n v="3000"/>
    <s v="SERVICIOS GENERALES"/>
    <n v="3391"/>
    <s v="SERVICIOS PROFESIONALES, CIENTÍFICOS Y TÉCNICOS INTEGRALES"/>
    <n v="0"/>
    <s v="00"/>
    <s v="SIN DESCRIPCIÓN PARA DESTINOS 00"/>
    <n v="0"/>
    <n v="0"/>
    <n v="600000"/>
    <s v="valuación masiva"/>
  </r>
  <r>
    <s v="1.1-00-2311_236031_235056510"/>
    <s v="11_246031_24050565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50"/>
    <s v="050"/>
    <s v="SISTEMAS INFORMATICOS MODERNIZADOS RECIBIDOS"/>
    <n v="5000"/>
    <s v="BIENES MUEBLES, INMUEBLES E INTANGIBLES"/>
    <n v="5651"/>
    <s v="EQUIPO DE COMUNICACIÓN Y TELECOMUNICACIÓN"/>
    <n v="0"/>
    <s v="00"/>
    <s v="SIN DESCRIPCIÓN PARA DESTINOS 00"/>
    <n v="0"/>
    <n v="0"/>
    <n v="3230790"/>
    <s v="conmutador 9 meses (3,205,789.92) 2 enlaces Dos enlaces punto a punto completo para el sitio de San Agustín y otro para Santa Cruz del Valle (25,000)"/>
  </r>
  <r>
    <s v="2.5-02-2311_236031_235056910"/>
    <s v="11_246031_24050569100"/>
    <m/>
    <s v="2.5-02-23"/>
    <s v="FONDO DE APORTACIÓN AL FORTALECIMIENTO MUNICIPAL(FORTAMUN)"/>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50"/>
    <s v="050"/>
    <s v="SISTEMAS INFORMATICOS MODERNIZADOS RECIBIDOS"/>
    <n v="5000"/>
    <s v="BIENES MUEBLES, INMUEBLES E INTANGIBLES"/>
    <n v="5691"/>
    <s v="OTROS EQUIPOS"/>
    <n v="0"/>
    <s v="00"/>
    <s v="SIN DESCRIPCIÓN PARA DESTINOS 00"/>
    <n v="70724000"/>
    <n v="70724000"/>
    <n v="70724000"/>
    <s v="Tercer pago de la 3ra fase del c4"/>
  </r>
  <r>
    <s v="1.1-00-2311_236031_235059110"/>
    <s v="11_246031_24050591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50"/>
    <s v="050"/>
    <s v="SISTEMAS INFORMATICOS MODERNIZADOS RECIBIDOS"/>
    <n v="5000"/>
    <s v="BIENES MUEBLES, INMUEBLES E INTANGIBLES"/>
    <n v="5911"/>
    <s v="SOFTWARE"/>
    <n v="0"/>
    <s v="00"/>
    <s v="SIN DESCRIPCIÓN PARA DESTINOS 00"/>
    <n v="6020779.5999999996"/>
    <n v="6020779.5999999996"/>
    <n v="42021000"/>
    <s v="Tlajoapp (4,701,163.56 todo el año) Póliza de soporte APA Perspective (1,319,616.99 todo el año) Proyecto de Digitalización (16,000,000.00) Proyectos de SW (20,000,000)"/>
  </r>
  <r>
    <s v="1.1-00-2311_236031_235059710"/>
    <s v="11_246031_24050597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50"/>
    <s v="050"/>
    <s v="SISTEMAS INFORMATICOS MODERNIZADOS RECIBIDOS"/>
    <n v="5000"/>
    <s v="BIENES MUEBLES, INMUEBLES E INTANGIBLES"/>
    <n v="5971"/>
    <s v="LICENCIAS INFORMÁTICAS E INTELECTUALES"/>
    <n v="0"/>
    <s v="00"/>
    <s v="SIN DESCRIPCIÓN PARA DESTINOS 00"/>
    <n v="4972314.42"/>
    <n v="4972314.42"/>
    <n v="4294761"/>
    <s v="zetech (718,898), fiber channel (129,222.4), veeam backup (337,420.8), microsoft (2,296,398), adobe (70,640.52) Fortinet (100,000) Azure de Microsoft para Geomática (250,000) y tlajoapp Apple (1,749) más la inflación"/>
  </r>
  <r>
    <s v="1.1-00-2311_236031_234921410"/>
    <s v="11_246031_24049214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2000"/>
    <s v="MATERIALES Y SUMINISTRO"/>
    <n v="2141"/>
    <s v="MATERIALES, ÚTILES Y EQUIPOS MENORES DE TECNOLOGÍAS DE LA INFORMACIÓN Y COMUNICACIONES"/>
    <n v="0"/>
    <s v="00"/>
    <s v="SIN DESCRIPCIÓN PARA DESTINOS 00"/>
    <n v="201914"/>
    <n v="201914"/>
    <n v="180000"/>
    <s v="compra de tóner y sellos para el CATS (120,000)"/>
  </r>
  <r>
    <s v="1.1-00-2311_236031_234924610"/>
    <s v="11_246031_24049246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2000"/>
    <s v="MATERIALES Y SUMINISTRO"/>
    <n v="2461"/>
    <s v="MATERIAL ELÉCTRICO Y ELECTRÓNICO"/>
    <n v="0"/>
    <s v="00"/>
    <s v="SIN DESCRIPCIÓN PARA DESTINOS 00"/>
    <n v="243600"/>
    <n v="243600"/>
    <n v="501333"/>
    <s v="compra de equipo para soporte y redes (251,333.00), Instalación de radios en c4, cableado (250,000)"/>
  </r>
  <r>
    <s v="1.1-00-2311_236031_234924710"/>
    <s v="11_246031_24049247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2000"/>
    <s v="MATERIALES Y SUMINISTRO"/>
    <n v="2471"/>
    <s v="ARTÍCULOS METÁLICOS PARA LA CONSTRUCCIÓN"/>
    <n v="0"/>
    <s v="00"/>
    <s v="SIN DESCRIPCIÓN PARA DESTINOS 00"/>
    <n v="1862"/>
    <n v="1862"/>
    <n v="1414"/>
    <s v="compra de equipo para soporte y redes"/>
  </r>
  <r>
    <s v="1.1-00-2311_236031_234924910"/>
    <s v="11_246031_24049249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2000"/>
    <s v="MATERIALES Y SUMINISTRO"/>
    <n v="2491"/>
    <s v="OTROS MATERIALES Y ARTÍCULOS DE CONSTRUCCIÓN Y REPARACIÓN"/>
    <n v="0"/>
    <s v="00"/>
    <s v="SIN DESCRIPCIÓN PARA DESTINOS 00"/>
    <n v="6000"/>
    <n v="6000"/>
    <n v="2000"/>
    <s v="material para instalación de cámaras de video vigilancia"/>
  </r>
  <r>
    <s v="1.1-00-2311_236031_234927210"/>
    <s v="11_246031_24049272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2000"/>
    <s v="MATERIALES Y SUMINISTRO"/>
    <n v="2721"/>
    <s v="PRENDAS DE SEGURIDAD Y PROTECCIÓN PERSONAL"/>
    <n v="0"/>
    <s v="00"/>
    <s v="SIN DESCRIPCIÓN PARA DESTINOS 00"/>
    <n v="18100"/>
    <n v="18100"/>
    <n v="6780"/>
    <s v="compra material para instalar cámaras de video vigilancia"/>
  </r>
  <r>
    <s v="1.1-00-2311_236031_234929110"/>
    <s v="11_246031_24049291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2000"/>
    <s v="MATERIALES Y SUMINISTRO"/>
    <n v="2911"/>
    <s v="HERRAMIENTAS MENORES"/>
    <n v="0"/>
    <s v="00"/>
    <s v="SIN DESCRIPCIÓN PARA DESTINOS 00"/>
    <n v="33180"/>
    <n v="33180"/>
    <n v="44519"/>
    <s v="Material de soporte y redes para la Dirección de Infraestructura de TI"/>
  </r>
  <r>
    <s v="1.1-00-2311_236031_234929410"/>
    <s v="11_246031_24049294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2000"/>
    <s v="MATERIALES Y SUMINISTRO"/>
    <n v="2941"/>
    <s v="REFACCIONES Y ACCESORIOS MENORES DE EQUIPO DE CÓMPUTO Y TECNOLOGÍAS DE LA INFORMACIÓN"/>
    <n v="0"/>
    <s v="00"/>
    <s v="SIN DESCRIPCIÓN PARA DESTINOS 00"/>
    <n v="267385"/>
    <n v="267385"/>
    <n v="1137000"/>
    <s v="Material de soporte y redes para la Dirección de Infraestructura de TI (281,697) más una pantalla de 60 pulgadas para CATS  (25,000) Y 4 pantallas 55&quot; para los puntos CATS (80,000.00) Pilas para Dron de Geomática (50,000.00), 120 Discos duros y Memorias (200,000) Banco de baterías para almacenar energía de los panel solar (500,000)"/>
  </r>
  <r>
    <s v="1.1-00-2311_236031_234929910"/>
    <s v="11_246031_24049299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2000"/>
    <s v="MATERIALES Y SUMINISTRO"/>
    <n v="2991"/>
    <s v="HERRAMIENTAS, REFACCIONES Y ACCESORIOS MENORES"/>
    <n v="0"/>
    <s v="00"/>
    <s v="SIN DESCRIPCIÓN PARA DESTINOS 00"/>
    <n v="1624"/>
    <n v="1624"/>
    <n v="1624"/>
    <s v="material de redes"/>
  </r>
  <r>
    <s v="1.1-00-2311_236031_234931110"/>
    <s v="11_246031_24049311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111"/>
    <s v="ENERGÍA ELÉCTRICA"/>
    <n v="0"/>
    <s v="00"/>
    <s v="SIN DESCRIPCIÓN PARA DESTINOS 00"/>
    <n v="0"/>
    <n v="0"/>
    <n v="1873046"/>
    <s v="."/>
  </r>
  <r>
    <s v="1.1-00-2311_236031_234931410"/>
    <s v="11_246031_24049314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141"/>
    <s v="TELEFONÍA TRADICIONAL"/>
    <n v="0"/>
    <s v="00"/>
    <s v="SIN DESCRIPCIÓN PARA DESTINOS 00"/>
    <n v="1824700"/>
    <n v="1824700"/>
    <n v="0"/>
    <s v="."/>
  </r>
  <r>
    <s v="1.1-00-2311_236031_234931510"/>
    <s v="11_246031_24049315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151"/>
    <s v="TELEFONÍA CELULAR"/>
    <n v="0"/>
    <s v="00"/>
    <s v="SIN DESCRIPCIÓN PARA DESTINOS 00"/>
    <n v="0"/>
    <n v="0"/>
    <n v="2000000"/>
    <s v="TELEFONIA POR CABLE, S.A. DE C.V.(1,325,490.24 todo el año) y enlace punto a punto CAT gavilanes y CAT Valle (415,976), 10% más a telefonía para más enlaces"/>
  </r>
  <r>
    <s v="1.1-00-2311_236031_234931610"/>
    <s v="11_246031_24049316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161"/>
    <s v="SERVICIOS DE TELECOMUNICACIONES Y SATÉLITES"/>
    <n v="0"/>
    <s v="00"/>
    <s v="SIN DESCRIPCIÓN PARA DESTINOS 00"/>
    <n v="97022.399999999994"/>
    <n v="97022.399999999994"/>
    <n v="0"/>
    <s v="."/>
  </r>
  <r>
    <s v="1.1-00-2311_236031_234931810"/>
    <s v="11_246031_24049318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181"/>
    <s v="SERVICIOS POSTALES Y TELEGRÁFICOS"/>
    <n v="0"/>
    <s v="00"/>
    <s v="SIN DESCRIPCIÓN PARA DESTINOS 00"/>
    <n v="2897.76"/>
    <n v="2897.76"/>
    <n v="7097022.4000000004"/>
    <s v="Servicio starlink (27,422.40 todo el año), plataforma México (69,600) Conectividad de la red de PMI´s del C4 (7,000,000.00)"/>
  </r>
  <r>
    <s v="1.1-00-2311_236031_234933610"/>
    <s v="11_246031_24049336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361"/>
    <s v="SERVICIOS DE APOYO ADMINISTRATIVO, FOTOCOPIADO E IMPRESIÓN"/>
    <n v="0"/>
    <s v="00"/>
    <s v="SIN DESCRIPCIÓN PARA DESTINOS 00"/>
    <n v="1255"/>
    <n v="1255"/>
    <n v="0"/>
    <s v="."/>
  </r>
  <r>
    <s v="1.1-00-2311_236031_234934710"/>
    <s v="11_246031_24049347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471"/>
    <s v="FLETES Y MANIOBRAS"/>
    <n v="0"/>
    <s v="00"/>
    <s v="SIN DESCRIPCIÓN PARA DESTINOS 00"/>
    <n v="7192"/>
    <n v="7192"/>
    <n v="400000"/>
    <s v="Mantenimiento Torre Latillas y cerro de la Cruz"/>
  </r>
  <r>
    <s v="1.1-00-2311_236031_234934810"/>
    <s v="11_246031_24049348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481"/>
    <s v="COMISIONES POR VENTAS"/>
    <n v="0"/>
    <s v="00"/>
    <s v="SIN DESCRIPCIÓN PARA DESTINOS 00"/>
    <n v="0"/>
    <n v="0"/>
    <n v="0"/>
    <s v="."/>
  </r>
  <r>
    <s v="1.1-00-2311_236031_234935210"/>
    <s v="11_246031_24049352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521"/>
    <s v="INSTALACIÓN, REPARACIÓN Y MANTENIMIENTO DE MOBILIARIO Y EQUIPO DE ADMINISTRACIÓN, EDUCACIONAL Y RECREATIVO"/>
    <n v="0"/>
    <s v="00"/>
    <s v="SIN DESCRIPCIÓN PARA DESTINOS 00"/>
    <n v="5220"/>
    <n v="5220"/>
    <n v="25000"/>
    <s v="mantenimiento planta honda (5 mil) Mantenimiento maquinaria de emergencia c4 (20,000)"/>
  </r>
  <r>
    <s v="1.1-00-2311_236031_234935310"/>
    <s v="11_246031_24049353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531"/>
    <s v="INSTALACIÓN, REPARACIÓN Y MANTENIMIENTO DE EQUIPO DE CÓMPUTO Y TECNOLOGÍA DE LA INFORMACIÓN"/>
    <n v="0"/>
    <s v="00"/>
    <s v="SIN DESCRIPCIÓN PARA DESTINOS 00"/>
    <n v="253550"/>
    <n v="253550"/>
    <n v="129193"/>
    <s v="reparación de escáner canon (3,000.00), mantenimiento ups con 108 pilas (82,000.00) y kit de mantenimiento a escáner de contabilidad y sistema del agua (44,193.00)"/>
  </r>
  <r>
    <s v="1.1-00-2311_236031_234935410"/>
    <s v="11_246031_24049354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3000"/>
    <s v="SERVICIOS GENERALES"/>
    <n v="3541"/>
    <s v="INSTALACIÓN, REPARACIÓN Y MANTENIMIENTO DE EQUIPO E INSTRUMENTAL MÉDICO Y DE LABORATORIO"/>
    <n v="0"/>
    <s v="00"/>
    <s v="SIN DESCRIPCIÓN PARA DESTINOS 00"/>
    <n v="0"/>
    <n v="0"/>
    <n v="0"/>
    <s v="."/>
  </r>
  <r>
    <s v="1.1-00-2311_236031_234942510"/>
    <s v="11_246031_24049425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4000"/>
    <s v="TRANSFERENCIAS, SUBSIDIOS, SUBVENCIONES Y CONTINGENCIAS"/>
    <n v="4251"/>
    <s v="TRANSFERENCIAS A FIDEICOMISOS DE ENTIDADES FEDERATIVAS Y MUNICIPIOS"/>
    <n v="0"/>
    <s v="00"/>
    <s v="SIN DESCRIPCIÓN PARA DESTINOS 00"/>
    <n v="0"/>
    <n v="0"/>
    <n v="0"/>
    <s v="."/>
  </r>
  <r>
    <s v="1.1-00-2311_236031_234951510"/>
    <s v="11_246031_24049515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5000"/>
    <s v="BIENES MUEBLES, INMUEBLES E INTANGIBLES"/>
    <n v="5151"/>
    <s v="EQUIPO DE CÓMPUTO DE TECNOLOGÍAS DE LA INFORMACIÓN"/>
    <n v="0"/>
    <s v="00"/>
    <s v="SIN DESCRIPCIÓN PARA DESTINOS 00"/>
    <n v="1777947.48"/>
    <n v="1777947.48"/>
    <n v="300000"/>
    <s v="Anaqueles y archiveros para CATS"/>
  </r>
  <r>
    <s v="1.1-00-2311_236031_234951910"/>
    <s v="11_246031_24049519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5000"/>
    <s v="BIENES MUEBLES, INMUEBLES E INTANGIBLES"/>
    <n v="5191"/>
    <s v="OTROS MOBILIARIOS Y EQUIPOS DE ADMINISTRACIÓN"/>
    <n v="0"/>
    <s v="00"/>
    <s v="SIN DESCRIPCIÓN PARA DESTINOS 00"/>
    <n v="16200"/>
    <n v="16200"/>
    <n v="0"/>
    <s v="."/>
  </r>
  <r>
    <s v="1.1-00-2311_236031_234952110"/>
    <s v="11_246031_24049521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5000"/>
    <s v="BIENES MUEBLES, INMUEBLES E INTANGIBLES"/>
    <n v="5211"/>
    <s v="EQUIPOS Y APARATOS AUDIOVISUALES"/>
    <n v="0"/>
    <s v="00"/>
    <s v="SIN DESCRIPCIÓN PARA DESTINOS 00"/>
    <n v="25052.52"/>
    <n v="25052.52"/>
    <n v="0"/>
    <s v="."/>
  </r>
  <r>
    <s v="1.1-00-2311_236031_234952310"/>
    <s v="11_246031_24049523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5000"/>
    <s v="BIENES MUEBLES, INMUEBLES E INTANGIBLES"/>
    <n v="5231"/>
    <s v="CÁMARAS FOTOGRÁFICAS Y DE VIDEO"/>
    <n v="0"/>
    <s v="00"/>
    <s v="SIN DESCRIPCIÓN PARA DESTINOS 00"/>
    <n v="236398.35"/>
    <n v="236398.35"/>
    <n v="31117400"/>
    <s v="equipo de cómputo para la CGGIIG (600,000) Y equipos de cómputo para CATS (260,000) Nuevo Edificio del C4 (30 mdp) 13 escáner para CATS (257,400)"/>
  </r>
  <r>
    <s v="1.1-00-2311_236031_234952910"/>
    <s v="11_246031_24049529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5000"/>
    <s v="BIENES MUEBLES, INMUEBLES E INTANGIBLES"/>
    <n v="5291"/>
    <s v="OTRO MOBILIARIO Y EQUIPO EDUCACIONAL Y RECREATIVO"/>
    <n v="0"/>
    <s v="00"/>
    <s v="SIN DESCRIPCIÓN PARA DESTINOS 00"/>
    <n v="0"/>
    <n v="0"/>
    <n v="7212000"/>
    <s v="Adquisición de equipamiento y nominas, para el proyecto de la Oficina de Relaciones Exteriores, expedición de pasaportes."/>
  </r>
  <r>
    <s v="1.1-00-2311_236031_234953210"/>
    <s v="11_246031_24049532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5000"/>
    <s v="BIENES MUEBLES, INMUEBLES E INTANGIBLES"/>
    <n v="5321"/>
    <s v="INSTRUMENTAL MÉDICO Y DE LABORATORIO"/>
    <n v="0"/>
    <s v="00"/>
    <s v="SIN DESCRIPCIÓN PARA DESTINOS 00"/>
    <n v="0"/>
    <n v="0"/>
    <n v="147400"/>
    <s v="cámaras de video vigilancia"/>
  </r>
  <r>
    <s v="1.1-00-2311_236031_234954910"/>
    <s v="11_246031_24049549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5000"/>
    <s v="BIENES MUEBLES, INMUEBLES E INTANGIBLES"/>
    <n v="5491"/>
    <s v="OTROS EQUIPOS DE TRANSPORTES"/>
    <n v="0"/>
    <s v="00"/>
    <s v="SIN DESCRIPCIÓN PARA DESTINOS 00"/>
    <n v="0"/>
    <n v="0"/>
    <n v="1200000"/>
    <s v="Automóvil para CATS (400,000) camioneta Infraestructura (800,000)"/>
  </r>
  <r>
    <s v="1.1-00-2311_236031_234956710"/>
    <s v="11_246031_24049567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5000"/>
    <s v="BIENES MUEBLES, INMUEBLES E INTANGIBLES"/>
    <n v="5671"/>
    <s v="HERRAMIENTAS Y MÁQUINAS-HERRAMIENTA"/>
    <n v="0"/>
    <s v="00"/>
    <s v="SIN DESCRIPCIÓN PARA DESTINOS 00"/>
    <n v="0"/>
    <n v="0"/>
    <n v="600000"/>
    <s v="Enlaces sectoriales y suscriptores"/>
  </r>
  <r>
    <s v="1.1-00-2311_236031_234957710"/>
    <s v="11_246031_24049577100"/>
    <m/>
    <s v="1.1-00-23"/>
    <m/>
    <n v="3"/>
    <s v="DESARROLLO ECONÓMICO"/>
    <n v="3.8"/>
    <s v="CIENCIA, TECNOLOGÍA E INNOVACIÓN"/>
    <s v="3.8.4"/>
    <s v="INNOVACIÓN"/>
    <s v="E"/>
    <s v="Prestación de Servicios Públicos"/>
    <s v="11_23"/>
    <s v="11_24"/>
    <x v="15"/>
    <n v="6"/>
    <n v="6"/>
    <s v="GOBIERNO EFECTIVO"/>
    <s v="031_23"/>
    <s v="031_24"/>
    <s v="DESPACHO DE LA COORDINACIÓN GENERAL DE GOBIERNO INTELIGENTE E INNOVACIÓN GUBERNAMENTAL"/>
    <n v="49"/>
    <s v="049"/>
    <s v="INFRAESTRUCTURA TECNOLOGICA ENTREGADA"/>
    <n v="5000"/>
    <s v="BIENES MUEBLES, INMUEBLES E INTANGIBLES"/>
    <n v="5771"/>
    <s v="ESPECIES MENORES Y DE ZOOLÓGICO"/>
    <n v="0"/>
    <s v="00"/>
    <s v="SIN DESCRIPCIÓN PARA DESTINOS 00"/>
    <n v="0"/>
    <n v="0"/>
    <n v="45000"/>
    <s v="Equipo para sonido ambiental en Cabecera y puntos foráneos del CATS"/>
  </r>
  <r>
    <s v="1.1-00-2307_233024_235821610"/>
    <s v="07_243024_24058216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2000"/>
    <s v="MATERIALES Y SUMINISTRO"/>
    <n v="2161"/>
    <s v="MATERIAL DE LIMPIEZA"/>
    <n v="0"/>
    <s v="00"/>
    <s v="SIN DESCRIPCIÓN PARA DESTINOS 00"/>
    <n v="0"/>
    <n v="0"/>
    <n v="300000"/>
    <s v="MATERIAL DE LIMPIEZA GENERAL"/>
  </r>
  <r>
    <s v="1.1-00-2307_233024_235825310"/>
    <s v="07_243024_24058253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2000"/>
    <s v="MATERIALES Y SUMINISTRO"/>
    <n v="2531"/>
    <s v="MEDICINAS Y PRODUCTOS FARMACÉUTICOS"/>
    <n v="0"/>
    <s v="00"/>
    <s v="SIN DESCRIPCIÓN PARA DESTINOS 00"/>
    <n v="0"/>
    <n v="0"/>
    <n v="2500000"/>
    <s v="MEDICAMENTO PARA ATENCION DE URGENCIAS"/>
  </r>
  <r>
    <s v="1.1-00-2307_233024_235825410"/>
    <s v="07_243024_24058254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2000"/>
    <s v="MATERIALES Y SUMINISTRO"/>
    <n v="2541"/>
    <s v="MATERIALES, ACCESORIOS Y SUMINISTROS MÉDICOS"/>
    <n v="0"/>
    <s v="00"/>
    <s v="SIN DESCRIPCIÓN PARA DESTINOS 00"/>
    <n v="0"/>
    <n v="0"/>
    <n v="3000000"/>
    <s v="MATERIAL DE CURACION PARA ATENCION DE URGENCIAS"/>
  </r>
  <r>
    <s v="1.1-00-2307_233024_235825610"/>
    <s v="07_243024_24058256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2000"/>
    <s v="MATERIALES Y SUMINISTRO"/>
    <n v="2561"/>
    <s v="FIBRAS SINTÉTICAS, HULES PLÁSTICOS Y DERIVADOS"/>
    <n v="0"/>
    <s v="00"/>
    <s v="SIN DESCRIPCIÓN PARA DESTINOS 00"/>
    <n v="0"/>
    <n v="0"/>
    <n v="15000"/>
    <s v="BOTES PLASTICOS PARA RECOLECCION DE RESIDUOS"/>
  </r>
  <r>
    <s v="1.1-00-2307_233024_235827110"/>
    <s v="07_243024_24058271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2000"/>
    <s v="MATERIALES Y SUMINISTRO"/>
    <n v="2711"/>
    <s v="VESTUARIO Y UNIFORMES"/>
    <n v="0"/>
    <s v="00"/>
    <s v="SIN DESCRIPCIÓN PARA DESTINOS 00"/>
    <n v="0"/>
    <n v="0"/>
    <n v="1000000"/>
    <s v="COMPRA DE UNIFORMES PARA TODO EL PERSONAL OPERATIVO MEDICO"/>
  </r>
  <r>
    <s v="1.1-00-2307_233024_235827210"/>
    <s v="07_243024_24058272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2000"/>
    <s v="MATERIALES Y SUMINISTRO"/>
    <n v="2721"/>
    <s v="PRENDAS DE SEGURIDAD Y PROTECCIÓN PERSONAL"/>
    <n v="0"/>
    <s v="00"/>
    <s v="SIN DESCRIPCIÓN PARA DESTINOS 00"/>
    <n v="0"/>
    <n v="0"/>
    <n v="200000"/>
    <s v="UNIFORMES ESPECIALES DE SEGURIDAD PARA PERSONAL MOTORIZADO"/>
  </r>
  <r>
    <s v="1.1-00-2307_233024_235829110"/>
    <s v="07_243024_24058291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2000"/>
    <s v="MATERIALES Y SUMINISTRO"/>
    <n v="2911"/>
    <s v="HERRAMIENTAS MENORES"/>
    <n v="0"/>
    <s v="00"/>
    <s v="SIN DESCRIPCIÓN PARA DESTINOS 00"/>
    <n v="0"/>
    <n v="0"/>
    <n v="250000"/>
    <s v="HERRAMIENTAS VARIAS PARA EL MANTENIMIENTO GENERAL DE LA UNIDAD"/>
  </r>
  <r>
    <s v="1.1-00-2307_233024_235833610"/>
    <s v="07_243024_24058336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3000"/>
    <s v="SERVICIOS GENERALES"/>
    <n v="3361"/>
    <s v="SERVICIOS DE APOYO ADMINISTRATIVO, FOTOCOPIADO E IMPRESIÓN"/>
    <n v="0"/>
    <s v="00"/>
    <s v="SIN DESCRIPCIÓN PARA DESTINOS 00"/>
    <n v="0"/>
    <n v="0"/>
    <n v="1000000"/>
    <s v="FORMAS IMPRESAS PARA ATENCION DE URGENCIAS Y CONSULTA EXTERNA"/>
  </r>
  <r>
    <s v="1.1-00-2307_233024_235833910"/>
    <s v="07_243024_24058339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3000"/>
    <s v="SERVICIOS GENERALES"/>
    <n v="3391"/>
    <s v="SERVICIOS PROFESIONALES, CIENTÍFICOS Y TÉCNICOS INTEGRALES"/>
    <n v="0"/>
    <s v="00"/>
    <s v="SIN DESCRIPCIÓN PARA DESTINOS 00"/>
    <n v="0"/>
    <n v="0"/>
    <n v="12000000"/>
    <s v="LABORATORIO, RAYOS X Y TOMOGRAFIA"/>
  </r>
  <r>
    <s v="1.1-00-2307_233024_235835410"/>
    <s v="07_243024_24058354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3000"/>
    <s v="SERVICIOS GENERALES"/>
    <n v="3541"/>
    <s v="INSTALACIÓN, REPARACIÓN Y MANTENIMIENTO DE EQUIPO E INSTRUMENTAL MÉDICO Y DE LABORATORIO"/>
    <n v="0"/>
    <s v="00"/>
    <s v="SIN DESCRIPCIÓN PARA DESTINOS 00"/>
    <n v="0"/>
    <n v="0"/>
    <n v="700000"/>
    <s v="MANTENIMIENTO PREVENTIVO Y CORRECTIVO DE TODO EL ELECTROMEDICO"/>
  </r>
  <r>
    <s v="1.1-00-2307_233024_235835810"/>
    <s v="07_243024_24058358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3000"/>
    <s v="SERVICIOS GENERALES"/>
    <n v="3581"/>
    <s v="SERVICIOS DE LIMPIEZA Y MANEJO DE DESECHOS"/>
    <n v="0"/>
    <s v="00"/>
    <s v="SIN DESCRIPCIÓN PARA DESTINOS 00"/>
    <n v="0"/>
    <n v="0"/>
    <n v="1000000"/>
    <s v="LAVANDERIA DE ROPA SUCIA Y RECOLECCION DE RESIDUOS BIOLOGICO INFECCIOSO"/>
  </r>
  <r>
    <s v="1.1-00-2307_233024_235851110"/>
    <s v="07_243024_24058511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5000"/>
    <s v="BIENES MUEBLES, INMUEBLES E INTANGIBLES"/>
    <n v="5111"/>
    <s v="MUEBLES DE OFICINA Y ESTANTERÍA"/>
    <n v="0"/>
    <s v="00"/>
    <s v="SIN DESCRIPCIÓN PARA DESTINOS 00"/>
    <n v="0"/>
    <n v="0"/>
    <n v="5000000"/>
    <s v="MUEBLES Y ESTANTERIA PARA TODAS LAS AREAS DE LA UNIDAD"/>
  </r>
  <r>
    <s v="1.1-00-2307_233024_235851910"/>
    <s v="07_243024_24058519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5000"/>
    <s v="BIENES MUEBLES, INMUEBLES E INTANGIBLES"/>
    <n v="5191"/>
    <s v="OTROS MOBILIARIOS Y EQUIPOS DE ADMINISTRACIÓN"/>
    <n v="0"/>
    <s v="00"/>
    <s v="SIN DESCRIPCIÓN PARA DESTINOS 00"/>
    <n v="0"/>
    <n v="0"/>
    <n v="14000"/>
    <s v="HORNOS DE MICROONDAS PARA URGENCIAS Y COMEDOR  "/>
  </r>
  <r>
    <s v="1.1-00-2307_233024_235853110"/>
    <s v="07_243024_24058531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5000"/>
    <s v="BIENES MUEBLES, INMUEBLES E INTANGIBLES"/>
    <n v="5311"/>
    <s v="EQUIPO MÉDICO Y DE LABORATORIO"/>
    <n v="0"/>
    <s v="00"/>
    <s v="SIN DESCRIPCIÓN PARA DESTINOS 00"/>
    <n v="0"/>
    <n v="0"/>
    <n v="5000000"/>
    <s v="EQUIPAMIENTO GENERAL DE TODA LA UNIDAD"/>
  </r>
  <r>
    <s v="1.1-00-2307_233024_235853210"/>
    <s v="07_243024_24058532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5000"/>
    <s v="BIENES MUEBLES, INMUEBLES E INTANGIBLES"/>
    <n v="5321"/>
    <s v="INSTRUMENTAL MÉDICO Y DE LABORATORIO"/>
    <n v="0"/>
    <s v="00"/>
    <s v="SIN DESCRIPCIÓN PARA DESTINOS 00"/>
    <n v="0"/>
    <n v="0"/>
    <n v="3000000"/>
    <s v="INSTRUMENTAL MEDICO"/>
  </r>
  <r>
    <s v="1.1-00-2307_233024_235854110"/>
    <s v="07_243024_24058541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5000"/>
    <s v="BIENES MUEBLES, INMUEBLES E INTANGIBLES"/>
    <n v="5411"/>
    <s v="VEHICULOS Y EQUIPO DE TRANSPORTE"/>
    <n v="0"/>
    <s v="00"/>
    <s v="SIN DESCRIPCIÓN PARA DESTINOS 00"/>
    <n v="0"/>
    <n v="0"/>
    <n v="4900000"/>
    <s v="3 MOTOCICLETAS EQUIPADAS (CON CONVERSION) Y 3 AMBULACIAS EQUIPAS Y (CON CONVERSION)"/>
  </r>
  <r>
    <s v="1.1-00-2307_233024_235856610"/>
    <s v="07_243024_24058566100"/>
    <m/>
    <s v="1.1-00-23"/>
    <m/>
    <n v="2"/>
    <s v="DESARROLLO SOCIAL"/>
    <n v="2.2999999999999998"/>
    <s v="SALUD"/>
    <s v="2.3.1"/>
    <s v="PRESTACIÓN DE SERVICIOS DE SALUD A LA COMUNIDAD"/>
    <s v="E"/>
    <s v="Prestación de Servicios Públicos"/>
    <s v="07_23"/>
    <s v="07_24"/>
    <x v="6"/>
    <n v="3"/>
    <n v="3"/>
    <s v="INFRAESTRUCTURA Y SERVICIOS PÚBLICOS"/>
    <s v="024_23"/>
    <s v="024_24"/>
    <s v="DIRECCIÓN GENERAL DE SALUD PÚBLICA"/>
    <n v="58"/>
    <s v="058"/>
    <s v="CLINICA CHULAVISTA"/>
    <n v="5000"/>
    <s v="BIENES MUEBLES, INMUEBLES E INTANGIBLES"/>
    <n v="5661"/>
    <s v="EQUIPO DE GENERACIÓN ELÉCTRICA, APARATOS Y ACCESORIOS ELÉCTRICOS"/>
    <n v="0"/>
    <s v="00"/>
    <s v="SIN DESCRIPCIÓN PARA DESTINOS 00"/>
    <n v="0"/>
    <n v="0"/>
    <n v="110000"/>
    <s v="1 REFRIGERADOR PARA RESGUARDO DE RESIDUOS BIOLOGICO INFECCIOSOS,1 REFRIGERADOR PARA RESGUARDO DE MEDICAMENTOS EN EL ALMACEN Y 1 REFRIGERADOR PARA COMEDOR"/>
  </r>
  <r>
    <m/>
    <m/>
    <m/>
    <m/>
    <m/>
    <m/>
    <m/>
    <m/>
    <m/>
    <m/>
    <m/>
    <m/>
    <m/>
    <m/>
    <m/>
    <x v="16"/>
    <m/>
    <m/>
    <m/>
    <m/>
    <m/>
    <m/>
    <m/>
    <m/>
    <m/>
    <m/>
    <m/>
    <m/>
    <m/>
    <m/>
    <m/>
    <m/>
    <n v="3988110618.855"/>
    <n v="3928109560.2549996"/>
    <n v="4118503958.3149996"/>
    <m/>
  </r>
  <r>
    <m/>
    <m/>
    <m/>
    <m/>
    <m/>
    <m/>
    <m/>
    <m/>
    <m/>
    <m/>
    <m/>
    <m/>
    <m/>
    <m/>
    <m/>
    <x v="16"/>
    <m/>
    <m/>
    <m/>
    <m/>
    <m/>
    <m/>
    <m/>
    <m/>
    <m/>
    <m/>
    <m/>
    <m/>
    <m/>
    <m/>
    <m/>
    <m/>
    <m/>
    <m/>
    <m/>
    <m/>
  </r>
  <r>
    <m/>
    <m/>
    <m/>
    <m/>
    <m/>
    <m/>
    <m/>
    <m/>
    <m/>
    <m/>
    <m/>
    <m/>
    <m/>
    <m/>
    <m/>
    <x v="16"/>
    <m/>
    <m/>
    <m/>
    <m/>
    <m/>
    <m/>
    <m/>
    <m/>
    <m/>
    <m/>
    <m/>
    <m/>
    <m/>
    <m/>
    <m/>
    <m/>
    <m/>
    <m/>
    <m/>
    <m/>
  </r>
</pivotCacheRecords>
</file>

<file path=xl/pivotCache/pivotCacheRecords2.xml><?xml version="1.0" encoding="utf-8"?>
<pivotCacheRecords xmlns="http://schemas.openxmlformats.org/spreadsheetml/2006/main" xmlns:r="http://schemas.openxmlformats.org/officeDocument/2006/relationships" count="552">
  <r>
    <s v="1.1-00-2305_236015_232411110"/>
    <s v="1.1-00-23"/>
    <x v="0"/>
    <x v="0"/>
    <s v="1.3.4"/>
    <s v="FUNCIÓN PÚBLICA"/>
    <s v="E"/>
    <s v="Actividades del sector público, que realiza en for"/>
    <s v="05_23"/>
    <x v="0"/>
    <n v="6"/>
    <s v="GOBIERNO EFECTIVO"/>
    <n v="24"/>
    <s v="SERVICIOS PERSONALES"/>
    <s v="015_23"/>
    <s v="DIRECCIÓN GENERAL DE ADMINISTRACIÓN"/>
    <n v="1000"/>
    <s v="SERVICIOS PERSONALES"/>
    <m/>
    <n v="1111"/>
    <s v="DIETAS"/>
    <n v="0"/>
    <s v="SIN DESCRIPCIÓN PARA DESTINOS 00"/>
    <n v="12975991.18"/>
    <n v="12358086.84"/>
    <n v="9671183.1899999995"/>
    <n v="9671183.1899999995"/>
    <n v="9671183.1899999995"/>
    <n v="9671183.1899999995"/>
    <n v="9671183.1899999995"/>
    <n v="3304807.99"/>
    <n v="0"/>
    <n v="0"/>
    <n v="0"/>
    <s v="Revisar porcentaje de incremento"/>
  </r>
  <r>
    <s v="1.5-01-2305_236015_232411310"/>
    <s v="1.5-01-23"/>
    <x v="0"/>
    <x v="1"/>
    <s v="1.3.4"/>
    <s v="FUNCIÓN PÚBLICA"/>
    <s v="E"/>
    <s v="Actividades del sector público, que realiza en for"/>
    <s v="05_23"/>
    <x v="0"/>
    <n v="6"/>
    <s v="GOBIERNO EFECTIVO"/>
    <n v="24"/>
    <s v="SERVICIOS PERSONALES"/>
    <s v="015_23"/>
    <s v="DIRECCIÓN GENERAL DE ADMINISTRACIÓN"/>
    <n v="1000"/>
    <s v="SERVICIOS PERSONALES"/>
    <m/>
    <n v="1131"/>
    <s v="SUELDO BASE AL PERSONAL PERMANENTE"/>
    <n v="0"/>
    <s v="SIN DESCRIPCIÓN PARA DESTINOS 00"/>
    <n v="717821089.28999996"/>
    <n v="599999994.70000005"/>
    <n v="499217775.70999998"/>
    <n v="499217775.70999998"/>
    <n v="499217775.70999998"/>
    <n v="499217775.70999998"/>
    <n v="499208230.70999998"/>
    <n v="218603313.57999998"/>
    <n v="1416935802"/>
    <n v="1416935802"/>
    <n v="1416935802"/>
    <s v="."/>
  </r>
  <r>
    <s v="1.1-00-2305_236015_232411310"/>
    <s v="1.1-00-23"/>
    <x v="0"/>
    <x v="0"/>
    <s v="1.3.4"/>
    <s v="FUNCIÓN PÚBLICA"/>
    <s v="E"/>
    <s v="Actividades del sector público, que realiza en for"/>
    <s v="05_23"/>
    <x v="0"/>
    <n v="6"/>
    <s v="GOBIERNO EFECTIVO"/>
    <n v="24"/>
    <s v="SERVICIOS PERSONALES"/>
    <s v="015_23"/>
    <s v="DIRECCIÓN GENERAL DE ADMINISTRACIÓN"/>
    <n v="1000"/>
    <s v="SERVICIOS PERSONALES"/>
    <m/>
    <n v="1131"/>
    <s v="SUELDO BASE AL PERSONAL PERMANENTE"/>
    <n v="0"/>
    <s v="SIN DESCRIPCIÓN PARA DESTINOS 00"/>
    <n v="26371314.77"/>
    <n v="44684572.030000001"/>
    <n v="27032739.329999998"/>
    <n v="27032739.329999998"/>
    <n v="27032739.329999998"/>
    <n v="27032739.329999998"/>
    <n v="27032739.329999998"/>
    <n v="-661424.55999999866"/>
    <n v="0"/>
    <n v="0"/>
    <n v="0"/>
    <s v="Revisar porcentaje de incremento"/>
  </r>
  <r>
    <s v="2.6-06-2305_236015_2321121142"/>
    <s v="2.6-06-23"/>
    <x v="0"/>
    <x v="2"/>
    <s v="1.3.4"/>
    <s v="FUNCIÓN PÚBLICA"/>
    <s v="E"/>
    <s v="Actividades del sector público, que realiza en for"/>
    <s v="05_23"/>
    <x v="0"/>
    <n v="6"/>
    <s v="GOBIERNO EFECTIVO"/>
    <n v="21"/>
    <s v="BIENES ADQUIRIDOS"/>
    <s v="015_23"/>
    <s v="DIRECCIÓN GENERAL DE ADMINISTRACIÓN"/>
    <n v="1000"/>
    <s v="SERVICIOS PERSONALES"/>
    <m/>
    <n v="1211"/>
    <s v="HONORARIOS ASIMILABLES A SALARIOS"/>
    <n v="42"/>
    <s v="NOS MOVEMOS SEGURAS"/>
    <n v="480000"/>
    <n v="0"/>
    <n v="135000"/>
    <n v="135000"/>
    <n v="135000"/>
    <n v="135000"/>
    <n v="135000"/>
    <n v="345000"/>
    <n v="0"/>
    <n v="0"/>
    <n v="0"/>
    <s v="."/>
  </r>
  <r>
    <s v="2.6-06-2305_236015_2321121151"/>
    <s v="2.6-06-23"/>
    <x v="0"/>
    <x v="2"/>
    <s v="1.3.4"/>
    <s v="FUNCIÓN PÚBLICA"/>
    <s v="E"/>
    <s v="Actividades del sector público, que realiza en for"/>
    <s v="05_23"/>
    <x v="0"/>
    <n v="6"/>
    <s v="GOBIERNO EFECTIVO"/>
    <n v="21"/>
    <s v="BIENES ADQUIRIDOS"/>
    <s v="015_23"/>
    <s v="DIRECCIÓN GENERAL DE ADMINISTRACIÓN"/>
    <n v="1000"/>
    <s v="SERVICIOS PERSONALES"/>
    <m/>
    <n v="1211"/>
    <s v="HONORARIOS ASIMILABLES A SALARIOS"/>
    <n v="51"/>
    <s v="EDUCANDO PARA LA IGUALDAD"/>
    <n v="480000"/>
    <n v="0"/>
    <n v="230000"/>
    <n v="230000"/>
    <n v="230000"/>
    <n v="210000"/>
    <n v="210000"/>
    <n v="250000"/>
    <n v="0"/>
    <n v="0"/>
    <n v="0"/>
    <s v="."/>
  </r>
  <r>
    <s v="1.1-00-2305_236015_232412110"/>
    <s v="1.1-00-23"/>
    <x v="0"/>
    <x v="0"/>
    <s v="1.3.4"/>
    <s v="FUNCIÓN PÚBLICA"/>
    <s v="E"/>
    <s v="Actividades del sector público, que realiza en for"/>
    <s v="05_23"/>
    <x v="0"/>
    <n v="6"/>
    <s v="GOBIERNO EFECTIVO"/>
    <n v="24"/>
    <s v="SERVICIOS PERSONALES"/>
    <s v="015_23"/>
    <s v="DIRECCIÓN GENERAL DE ADMINISTRACIÓN"/>
    <n v="1000"/>
    <s v="SERVICIOS PERSONALES"/>
    <m/>
    <n v="1211"/>
    <s v="HONORARIOS ASIMILABLES A SALARIOS"/>
    <n v="0"/>
    <s v="SIN DESCRIPCIÓN PARA DESTINOS 00"/>
    <n v="0"/>
    <n v="0"/>
    <n v="384709.88"/>
    <n v="384709.88"/>
    <n v="384709.88"/>
    <n v="384709.88"/>
    <n v="384709.88"/>
    <n v="-384709.88"/>
    <n v="0"/>
    <n v="0"/>
    <n v="0"/>
    <s v="Revisar porcentaje de incremento"/>
  </r>
  <r>
    <s v="1.6-01-2305_236015_232412210"/>
    <s v="1.6-01-23"/>
    <x v="0"/>
    <x v="3"/>
    <s v="1.3.4"/>
    <s v="FUNCIÓN PÚBLICA"/>
    <s v="E"/>
    <s v="Actividades del sector público, que realiza en for"/>
    <s v="05_23"/>
    <x v="0"/>
    <n v="6"/>
    <s v="GOBIERNO EFECTIVO"/>
    <n v="24"/>
    <s v="SERVICIOS PERSONALES"/>
    <s v="015_23"/>
    <s v="DIRECCIÓN GENERAL DE ADMINISTRACIÓN"/>
    <n v="1000"/>
    <s v="SERVICIOS PERSONALES"/>
    <m/>
    <n v="1221"/>
    <s v="SUELDOS BASE AL PERSONAL EVENTUAL"/>
    <n v="0"/>
    <s v="SIN DESCRIPCIÓN PARA DESTINOS 00"/>
    <n v="26983786.079999998"/>
    <n v="0"/>
    <n v="4616810.3600000003"/>
    <n v="4616810.3600000003"/>
    <n v="4616810.3600000003"/>
    <n v="4616810.3600000003"/>
    <n v="4616810.3600000003"/>
    <n v="22366975.719999999"/>
    <n v="0"/>
    <n v="0"/>
    <n v="0"/>
    <s v="."/>
  </r>
  <r>
    <s v="1.1-00-2305_236015_232412210"/>
    <s v="1.1-00-23"/>
    <x v="0"/>
    <x v="0"/>
    <s v="1.3.4"/>
    <s v="FUNCIÓN PÚBLICA"/>
    <s v="E"/>
    <s v="Actividades del sector público, que realiza en for"/>
    <s v="05_23"/>
    <x v="0"/>
    <n v="6"/>
    <s v="GOBIERNO EFECTIVO"/>
    <n v="24"/>
    <s v="SERVICIOS PERSONALES"/>
    <s v="015_23"/>
    <s v="DIRECCIÓN GENERAL DE ADMINISTRACIÓN"/>
    <n v="1000"/>
    <s v="SERVICIOS PERSONALES"/>
    <m/>
    <n v="1221"/>
    <s v="SUELDOS BASE AL PERSONAL EVENTUAL"/>
    <n v="0"/>
    <s v="SIN DESCRIPCIÓN PARA DESTINOS 00"/>
    <n v="93113377.049999997"/>
    <n v="96348361.019999996"/>
    <n v="79799216.620000005"/>
    <n v="79799216.620000005"/>
    <n v="79799216.620000005"/>
    <n v="79799216.620000005"/>
    <n v="79799216.620000005"/>
    <n v="13314160.429999992"/>
    <n v="0"/>
    <n v="0"/>
    <n v="0"/>
    <s v="Revisar porcentaje de incremento"/>
  </r>
  <r>
    <s v="1.1-00-2305_236015_232412310"/>
    <s v="1.1-00-23"/>
    <x v="0"/>
    <x v="0"/>
    <s v="1.3.4"/>
    <s v="FUNCIÓN PÚBLICA"/>
    <s v="E"/>
    <s v="Actividades del sector público, que realiza en for"/>
    <s v="05_23"/>
    <x v="0"/>
    <n v="6"/>
    <s v="GOBIERNO EFECTIVO"/>
    <n v="24"/>
    <s v="SERVICIOS PERSONALES"/>
    <s v="015_23"/>
    <s v="DIRECCIÓN GENERAL DE ADMINISTRACIÓN"/>
    <n v="1000"/>
    <s v="SERVICIOS PERSONALES"/>
    <m/>
    <n v="1231"/>
    <s v="RETRIBUCIONES POR SERVICIOS DE CARÁCTER SOCIAL"/>
    <n v="0"/>
    <s v="SIN DESCRIPCIÓN PARA DESTINOS 00"/>
    <n v="26400"/>
    <n v="26400"/>
    <n v="0"/>
    <n v="0"/>
    <n v="0"/>
    <n v="0"/>
    <n v="0"/>
    <n v="26400"/>
    <n v="0"/>
    <n v="0"/>
    <n v="0"/>
    <s v="Revisar porcentaje de incremento"/>
  </r>
  <r>
    <s v="1.1-00-2305_236015_232413210"/>
    <s v="1.1-00-23"/>
    <x v="0"/>
    <x v="0"/>
    <s v="1.3.4"/>
    <s v="FUNCIÓN PÚBLICA"/>
    <s v="E"/>
    <s v="Actividades del sector público, que realiza en for"/>
    <s v="05_23"/>
    <x v="0"/>
    <n v="6"/>
    <s v="GOBIERNO EFECTIVO"/>
    <n v="24"/>
    <s v="SERVICIOS PERSONALES"/>
    <s v="015_23"/>
    <s v="DIRECCIÓN GENERAL DE ADMINISTRACIÓN"/>
    <n v="1000"/>
    <s v="SERVICIOS PERSONALES"/>
    <m/>
    <n v="1321"/>
    <s v="PRIMAS VACACIONALES"/>
    <n v="0"/>
    <s v="SIN DESCRIPCIÓN PARA DESTINOS 00"/>
    <n v="12028554"/>
    <n v="20250338.210000001"/>
    <n v="10816066.539999999"/>
    <n v="10816066.539999999"/>
    <n v="10816066.539999999"/>
    <n v="10815617.050000001"/>
    <n v="10809033.560000001"/>
    <n v="1212487.4600000009"/>
    <n v="0"/>
    <n v="0"/>
    <n v="0"/>
    <s v="Revisar porcentaje de incremento"/>
  </r>
  <r>
    <s v="1.5-01-2305_236015_232413220"/>
    <s v="1.5-01-23"/>
    <x v="0"/>
    <x v="1"/>
    <s v="1.3.4"/>
    <s v="FUNCIÓN PÚBLICA"/>
    <s v="E"/>
    <s v="Actividades del sector público, que realiza en for"/>
    <s v="05_23"/>
    <x v="0"/>
    <n v="6"/>
    <s v="GOBIERNO EFECTIVO"/>
    <n v="24"/>
    <s v="SERVICIOS PERSONALES"/>
    <s v="015_23"/>
    <s v="DIRECCIÓN GENERAL DE ADMINISTRACIÓN"/>
    <n v="1000"/>
    <s v="SERVICIOS PERSONALES"/>
    <m/>
    <n v="1322"/>
    <s v="GRATIFICACIÓN DE FIN DE AÑO"/>
    <n v="0"/>
    <s v="SIN DESCRIPCIÓN PARA DESTINOS 00"/>
    <n v="110301618.84999999"/>
    <n v="69091134.349999994"/>
    <n v="0"/>
    <n v="0"/>
    <n v="0"/>
    <n v="0"/>
    <n v="0"/>
    <n v="110301618.84999999"/>
    <n v="0"/>
    <n v="0"/>
    <n v="0"/>
    <s v="."/>
  </r>
  <r>
    <s v="1.1-00-2305_236015_232413220"/>
    <s v="1.1-00-23"/>
    <x v="0"/>
    <x v="0"/>
    <s v="1.3.4"/>
    <s v="FUNCIÓN PÚBLICA"/>
    <s v="E"/>
    <s v="Actividades del sector público, que realiza en for"/>
    <s v="05_23"/>
    <x v="0"/>
    <n v="6"/>
    <s v="GOBIERNO EFECTIVO"/>
    <n v="24"/>
    <s v="SERVICIOS PERSONALES"/>
    <s v="015_23"/>
    <s v="DIRECCIÓN GENERAL DE ADMINISTRACIÓN"/>
    <n v="1000"/>
    <s v="SERVICIOS PERSONALES"/>
    <m/>
    <n v="1322"/>
    <s v="GRATIFICACIÓN DE FIN DE AÑO"/>
    <n v="0"/>
    <s v="SIN DESCRIPCIÓN PARA DESTINOS 00"/>
    <n v="9983921.1799999997"/>
    <n v="88907687.939999998"/>
    <n v="9382134.4700000007"/>
    <n v="9382134.4700000007"/>
    <n v="9382134.4700000007"/>
    <n v="9363445.0999999996"/>
    <n v="9305568.4600000009"/>
    <n v="601786.70999999903"/>
    <n v="0"/>
    <n v="0"/>
    <n v="0"/>
    <s v="Revisar porcentaje de incremento"/>
  </r>
  <r>
    <s v="1.1-00-2305_236015_232413310"/>
    <s v="1.1-00-23"/>
    <x v="0"/>
    <x v="0"/>
    <s v="1.3.4"/>
    <s v="FUNCIÓN PÚBLICA"/>
    <s v="E"/>
    <s v="Actividades del sector público, que realiza en for"/>
    <s v="05_23"/>
    <x v="0"/>
    <n v="6"/>
    <s v="GOBIERNO EFECTIVO"/>
    <n v="24"/>
    <s v="SERVICIOS PERSONALES"/>
    <s v="015_23"/>
    <s v="DIRECCIÓN GENERAL DE ADMINISTRACIÓN"/>
    <n v="1000"/>
    <s v="SERVICIOS PERSONALES"/>
    <m/>
    <n v="1331"/>
    <s v="HORAS EXTRAORDINARIAS"/>
    <n v="0"/>
    <s v="SIN DESCRIPCIÓN PARA DESTINOS 00"/>
    <n v="700000"/>
    <n v="600000"/>
    <n v="629301.63"/>
    <n v="629301.63"/>
    <n v="629301.63"/>
    <n v="629301.63"/>
    <n v="629301.63"/>
    <n v="70698.37"/>
    <n v="0"/>
    <n v="0"/>
    <n v="0"/>
    <s v="Revisar porcentaje de incremento"/>
  </r>
  <r>
    <s v="1.1-00-2305_236015_232413410"/>
    <s v="1.1-00-23"/>
    <x v="0"/>
    <x v="0"/>
    <s v="1.3.4"/>
    <s v="FUNCIÓN PÚBLICA"/>
    <s v="E"/>
    <s v="Actividades del sector público, que realiza en for"/>
    <s v="05_23"/>
    <x v="0"/>
    <n v="6"/>
    <s v="GOBIERNO EFECTIVO"/>
    <n v="24"/>
    <s v="SERVICIOS PERSONALES"/>
    <s v="015_23"/>
    <s v="DIRECCIÓN GENERAL DE ADMINISTRACIÓN"/>
    <n v="1000"/>
    <s v="SERVICIOS PERSONALES"/>
    <m/>
    <n v="1341"/>
    <s v="COMPENSACIONES"/>
    <n v="0"/>
    <s v="SIN DESCRIPCIÓN PARA DESTINOS 00"/>
    <n v="7500000"/>
    <n v="7500000"/>
    <n v="1731048.8"/>
    <n v="1731048.8"/>
    <n v="1731048.8"/>
    <n v="1731048.8"/>
    <n v="1731048.8"/>
    <n v="5768951.2000000002"/>
    <n v="0"/>
    <n v="0"/>
    <n v="0"/>
    <s v="Revisar porcentaje de incremento"/>
  </r>
  <r>
    <s v="1.1-00-2305_236015_232414110"/>
    <s v="1.1-00-23"/>
    <x v="0"/>
    <x v="0"/>
    <s v="1.3.4"/>
    <s v="FUNCIÓN PÚBLICA"/>
    <s v="E"/>
    <s v="Actividades del sector público, que realiza en for"/>
    <s v="05_23"/>
    <x v="0"/>
    <n v="6"/>
    <s v="GOBIERNO EFECTIVO"/>
    <n v="24"/>
    <s v="SERVICIOS PERSONALES"/>
    <s v="015_23"/>
    <s v="DIRECCIÓN GENERAL DE ADMINISTRACIÓN"/>
    <n v="1000"/>
    <s v="SERVICIOS PERSONALES"/>
    <m/>
    <n v="1411"/>
    <s v="CUOTAS AL IMSS POR ENFERMEDADES Y MATERNIDAD (Modalidad 38)"/>
    <n v="0"/>
    <s v="SIN DESCRIPCIÓN PARA DESTINOS 00"/>
    <n v="51963353.280000001"/>
    <n v="51611491.210000001"/>
    <n v="38381875.340000004"/>
    <n v="38381875.340000004"/>
    <n v="38381875.340000004"/>
    <n v="38381875.340000004"/>
    <n v="34544366.600000001"/>
    <n v="13581477.939999998"/>
    <n v="0"/>
    <n v="0"/>
    <n v="0"/>
    <s v="Revisar porcentaje de incremento"/>
  </r>
  <r>
    <s v="1.1-00-2305_236015_232414210"/>
    <s v="1.1-00-23"/>
    <x v="0"/>
    <x v="0"/>
    <s v="1.3.4"/>
    <s v="FUNCIÓN PÚBLICA"/>
    <s v="E"/>
    <s v="Actividades del sector público, que realiza en for"/>
    <s v="05_23"/>
    <x v="0"/>
    <n v="6"/>
    <s v="GOBIERNO EFECTIVO"/>
    <n v="24"/>
    <s v="SERVICIOS PERSONALES"/>
    <s v="015_23"/>
    <s v="DIRECCIÓN GENERAL DE ADMINISTRACIÓN"/>
    <n v="1000"/>
    <s v="SERVICIOS PERSONALES"/>
    <m/>
    <n v="1421"/>
    <s v="CUOTAS PARA LA VIVIENDA (IPEJAL 3%)"/>
    <n v="0"/>
    <s v="SIN DESCRIPCIÓN PARA DESTINOS 00"/>
    <n v="25981676.649999999"/>
    <n v="32055745.600000001"/>
    <n v="18798039.469999999"/>
    <n v="18798039.469999999"/>
    <n v="18798039.469999999"/>
    <n v="18798039.469999999"/>
    <n v="18798039.469999999"/>
    <n v="7183637.1799999997"/>
    <n v="0"/>
    <n v="0"/>
    <n v="0"/>
    <s v="Revisar porcentaje de incremento"/>
  </r>
  <r>
    <s v="1.1-00-2305_236015_232414310"/>
    <s v="1.1-00-23"/>
    <x v="0"/>
    <x v="0"/>
    <s v="1.3.4"/>
    <s v="FUNCIÓN PÚBLICA"/>
    <s v="E"/>
    <s v="Actividades del sector público, que realiza en for"/>
    <s v="05_23"/>
    <x v="0"/>
    <n v="6"/>
    <s v="GOBIERNO EFECTIVO"/>
    <n v="24"/>
    <s v="SERVICIOS PERSONALES"/>
    <s v="015_23"/>
    <s v="DIRECCIÓN GENERAL DE ADMINISTRACIÓN"/>
    <n v="1000"/>
    <s v="SERVICIOS PERSONALES"/>
    <m/>
    <n v="1431"/>
    <s v="APORTACIONES AL SISTEMA DE RETIRO SEDAR"/>
    <n v="0"/>
    <s v="SIN DESCRIPCIÓN PARA DESTINOS 00"/>
    <n v="17321117.760000002"/>
    <n v="21703830.41"/>
    <n v="12352635.76"/>
    <n v="12352635.76"/>
    <n v="12352635.76"/>
    <n v="12352635.76"/>
    <n v="12352635.76"/>
    <n v="4968482.0000000019"/>
    <n v="0"/>
    <n v="0"/>
    <n v="0"/>
    <s v="Revisar porcentaje de incremento"/>
  </r>
  <r>
    <s v="1.5-01-2305_236015_232414320"/>
    <s v="1.5-01-23"/>
    <x v="0"/>
    <x v="1"/>
    <s v="1.3.4"/>
    <s v="FUNCIÓN PÚBLICA"/>
    <s v="E"/>
    <s v="Actividades del sector público, que realiza en for"/>
    <s v="05_23"/>
    <x v="0"/>
    <n v="6"/>
    <s v="GOBIERNO EFECTIVO"/>
    <n v="24"/>
    <s v="SERVICIOS PERSONALES"/>
    <s v="015_23"/>
    <s v="DIRECCIÓN GENERAL DE ADMINISTRACIÓN"/>
    <n v="1000"/>
    <s v="SERVICIOS PERSONALES"/>
    <m/>
    <n v="1432"/>
    <s v="APORTACIONES AL SISTEMA DE RETIRO DE PENSIONES"/>
    <n v="0"/>
    <s v="SIN DESCRIPCIÓN PARA DESTINOS 00"/>
    <n v="99200284.109999999"/>
    <n v="0"/>
    <n v="80062609.629999995"/>
    <n v="80062609.629999995"/>
    <n v="80062609.629999995"/>
    <n v="80062609.629999995"/>
    <n v="80062609.629999995"/>
    <n v="19137674.480000004"/>
    <n v="0"/>
    <n v="0"/>
    <n v="0"/>
    <s v="."/>
  </r>
  <r>
    <s v="1.1-00-2305_236015_232414320"/>
    <s v="1.1-00-23"/>
    <x v="0"/>
    <x v="0"/>
    <s v="1.3.4"/>
    <s v="FUNCIÓN PÚBLICA"/>
    <s v="E"/>
    <s v="Actividades del sector público, que realiza en for"/>
    <s v="05_23"/>
    <x v="0"/>
    <n v="6"/>
    <s v="GOBIERNO EFECTIVO"/>
    <n v="24"/>
    <s v="SERVICIOS PERSONALES"/>
    <s v="015_23"/>
    <s v="DIRECCIÓN GENERAL DE ADMINISTRACIÓN"/>
    <n v="1000"/>
    <s v="SERVICIOS PERSONALES"/>
    <m/>
    <n v="1432"/>
    <s v="APORTACIONES AL SISTEMA DE RETIRO DE PENSIONES"/>
    <n v="0"/>
    <s v="SIN DESCRIPCIÓN PARA DESTINOS 00"/>
    <n v="52359496.310000002"/>
    <n v="148886916.09"/>
    <n v="123274528.16"/>
    <n v="123274528.16"/>
    <n v="123274528.16"/>
    <n v="123274528.16"/>
    <n v="123274528.16"/>
    <n v="-70915031.849999994"/>
    <n v="0"/>
    <n v="0"/>
    <n v="0"/>
    <s v="Revisar porcentaje de incremento"/>
  </r>
  <r>
    <s v="1.1-00-2305_236015_232414410"/>
    <s v="1.1-00-23"/>
    <x v="0"/>
    <x v="0"/>
    <s v="1.3.4"/>
    <s v="FUNCIÓN PÚBLICA"/>
    <s v="E"/>
    <s v="Actividades del sector público, que realiza en for"/>
    <s v="05_23"/>
    <x v="0"/>
    <n v="6"/>
    <s v="GOBIERNO EFECTIVO"/>
    <n v="24"/>
    <s v="SERVICIOS PERSONALES"/>
    <s v="015_23"/>
    <s v="DIRECCIÓN GENERAL DE ADMINISTRACIÓN"/>
    <n v="1000"/>
    <s v="SERVICIOS PERSONALES"/>
    <m/>
    <n v="1441"/>
    <s v="APORTACIONES PARA SEGUROS"/>
    <n v="0"/>
    <s v="SIN DESCRIPCIÓN PARA DESTINOS 00"/>
    <n v="13616211"/>
    <n v="10000000"/>
    <n v="13606210.52"/>
    <n v="13606210.52"/>
    <n v="13606210.52"/>
    <n v="13606210.52"/>
    <n v="13606210.52"/>
    <n v="10000.480000000447"/>
    <n v="0"/>
    <n v="0"/>
    <n v="0"/>
    <s v="Revisar porcentaje de incremento"/>
  </r>
  <r>
    <s v="1.1-00-2305_236015_232415210"/>
    <s v="1.1-00-23"/>
    <x v="0"/>
    <x v="0"/>
    <s v="1.3.4"/>
    <s v="FUNCIÓN PÚBLICA"/>
    <s v="E"/>
    <s v="Actividades del sector público, que realiza en for"/>
    <s v="05_23"/>
    <x v="0"/>
    <n v="6"/>
    <s v="GOBIERNO EFECTIVO"/>
    <n v="24"/>
    <s v="SERVICIOS PERSONALES"/>
    <s v="015_23"/>
    <s v="DIRECCIÓN GENERAL DE ADMINISTRACIÓN"/>
    <n v="1000"/>
    <s v="SERVICIOS PERSONALES"/>
    <m/>
    <n v="1521"/>
    <s v="INDEMNIZACIONES"/>
    <n v="0"/>
    <s v="SIN DESCRIPCIÓN PARA DESTINOS 00"/>
    <n v="5373789"/>
    <n v="6000000"/>
    <n v="0"/>
    <n v="0"/>
    <n v="0"/>
    <n v="0"/>
    <n v="0"/>
    <n v="5373789"/>
    <n v="0"/>
    <n v="0"/>
    <n v="0"/>
    <s v="Revisar porcentaje de incremento"/>
  </r>
  <r>
    <s v="1.6-01-2305_236015_232415910"/>
    <s v="1.6-01-23"/>
    <x v="0"/>
    <x v="3"/>
    <s v="1.3.4"/>
    <s v="FUNCIÓN PÚBLICA"/>
    <s v="E"/>
    <s v="Actividades del sector público, que realiza en for"/>
    <s v="05_23"/>
    <x v="0"/>
    <n v="6"/>
    <s v="GOBIERNO EFECTIVO"/>
    <n v="24"/>
    <s v="SERVICIOS PERSONALES"/>
    <s v="015_23"/>
    <s v="DIRECCIÓN GENERAL DE ADMINISTRACIÓN"/>
    <n v="1000"/>
    <s v="SERVICIOS PERSONALES"/>
    <m/>
    <n v="1591"/>
    <s v="OTRAS PRESTACIONES SOCIALES Y ECONÓMICAS"/>
    <n v="0"/>
    <s v="SIN DESCRIPCIÓN PARA DESTINOS 00"/>
    <n v="99913663.920000002"/>
    <n v="0"/>
    <n v="85297525.170000002"/>
    <n v="85297525.170000002"/>
    <n v="72783155.790000007"/>
    <n v="72783155.790000007"/>
    <n v="72783155.790000007"/>
    <n v="14616138.75"/>
    <n v="0"/>
    <n v="0"/>
    <n v="0"/>
    <s v="."/>
  </r>
  <r>
    <s v="1.1-00-2305_236015_232415910"/>
    <s v="1.1-00-23"/>
    <x v="0"/>
    <x v="0"/>
    <s v="1.3.4"/>
    <s v="FUNCIÓN PÚBLICA"/>
    <s v="E"/>
    <s v="Actividades del sector público, que realiza en for"/>
    <s v="05_23"/>
    <x v="0"/>
    <n v="6"/>
    <s v="GOBIERNO EFECTIVO"/>
    <n v="24"/>
    <s v="SERVICIOS PERSONALES"/>
    <s v="015_23"/>
    <s v="DIRECCIÓN GENERAL DE ADMINISTRACIÓN"/>
    <n v="1000"/>
    <s v="SERVICIOS PERSONALES"/>
    <m/>
    <n v="1591"/>
    <s v="OTRAS PRESTACIONES SOCIALES Y ECONÓMICAS"/>
    <n v="0"/>
    <s v="SIN DESCRIPCIÓN PARA DESTINOS 00"/>
    <n v="12200157.57"/>
    <n v="0"/>
    <n v="8605364.7599999998"/>
    <n v="8605364.7599999998"/>
    <n v="8605364.7599999998"/>
    <n v="8605364.7599999998"/>
    <n v="8604164.7699999996"/>
    <n v="3594792.8100000005"/>
    <n v="0"/>
    <n v="0"/>
    <n v="0"/>
    <s v="Revisar porcentaje de incremento"/>
  </r>
  <r>
    <s v="2.6-01-2305_236015_232417110"/>
    <s v="2.6-01-23"/>
    <x v="0"/>
    <x v="4"/>
    <s v="1.3.4"/>
    <s v="FUNCIÓN PÚBLICA"/>
    <s v="E"/>
    <s v="Actividades del sector público, que realiza en for"/>
    <s v="05_23"/>
    <x v="0"/>
    <n v="6"/>
    <s v="GOBIERNO EFECTIVO"/>
    <n v="24"/>
    <s v="SERVICIOS PERSONALES"/>
    <s v="015_23"/>
    <s v="DIRECCIÓN GENERAL DE ADMINISTRACIÓN"/>
    <n v="1000"/>
    <s v="SERVICIOS PERSONALES"/>
    <m/>
    <n v="1711"/>
    <s v="ESTÍMULOS"/>
    <n v="0"/>
    <s v="SIN DESCRIPCIÓN PARA DESTINOS 00"/>
    <n v="21200000"/>
    <n v="0"/>
    <n v="15444241.17"/>
    <n v="15444241.17"/>
    <n v="15444241.17"/>
    <n v="15444241.17"/>
    <n v="15444241.17"/>
    <n v="5755758.8300000001"/>
    <n v="0"/>
    <n v="0"/>
    <n v="0"/>
    <s v="."/>
  </r>
  <r>
    <s v="1.1-00-2306_235017_232921110"/>
    <s v="1.1-00-23"/>
    <x v="0"/>
    <x v="0"/>
    <s v="2.4.2"/>
    <s v="CULTURA"/>
    <s v="F"/>
    <s v="Actividades destinadas a la promoción y fomento de"/>
    <s v="06_23"/>
    <x v="1"/>
    <n v="5"/>
    <s v="SOCIEDAD COHESIVA Y RESILENTE"/>
    <n v="29"/>
    <s v="POLITICA CULTURAL DE TLAJOMULCO DE ZUÑIGA"/>
    <s v="017_23"/>
    <s v="DIRECCIÓN GENERAL DE CULTURA"/>
    <n v="2000"/>
    <s v="MATERIALES Y SUMINISTROS"/>
    <s v="si"/>
    <n v="2111"/>
    <s v="MATERIALES, ÚTILES Y EQUIPOS MENORES DE OFICINA"/>
    <n v="0"/>
    <s v="SIN DESCRIPCIÓN PARA DESTINOS 00"/>
    <n v="0"/>
    <n v="0"/>
    <n v="0"/>
    <n v="0"/>
    <n v="0"/>
    <n v="0"/>
    <n v="0"/>
    <n v="0"/>
    <n v="0"/>
    <n v="0"/>
    <n v="100000"/>
    <s v="PAPELERIA PARA BIBLIOTECAS"/>
  </r>
  <r>
    <s v="2.6-15-2305_236015_232121110"/>
    <s v="2.6-15-23"/>
    <x v="0"/>
    <x v="5"/>
    <s v="1.3.4"/>
    <s v="FUNCIÓN PÚBLICA"/>
    <s v="E"/>
    <s v="Actividades del sector público, que realiza en for"/>
    <s v="05_23"/>
    <x v="0"/>
    <n v="6"/>
    <s v="GOBIERNO EFECTIVO"/>
    <n v="21"/>
    <s v="BIENES ADQUIRIDOS"/>
    <s v="015_23"/>
    <s v="DIRECCIÓN GENERAL DE ADMINISTRACIÓN"/>
    <n v="2000"/>
    <s v="MATERIALES Y SUMINISTROS"/>
    <m/>
    <n v="2111"/>
    <s v="MATERIALES, ÚTILES Y EQUIPOS MENORES DE OFICINA"/>
    <n v="0"/>
    <s v="SIN DESCRIPCIÓN PARA DESTINOS 00"/>
    <n v="8000"/>
    <n v="0"/>
    <n v="7907.72"/>
    <n v="0"/>
    <n v="0"/>
    <n v="0"/>
    <n v="0"/>
    <n v="92.279999999999745"/>
    <n v="0"/>
    <n v="0"/>
    <n v="0"/>
    <s v="."/>
  </r>
  <r>
    <s v="1.1-00-2308_237025_234121110"/>
    <s v="1.1-00-23"/>
    <x v="0"/>
    <x v="0"/>
    <s v="1.7.1"/>
    <s v="POLICÍA"/>
    <s v="R"/>
    <s v="Solamente actividades específicas, distintas a las"/>
    <s v="08_23"/>
    <x v="2"/>
    <n v="7"/>
    <s v="SEGURIDAD CIUDADANA"/>
    <n v="41"/>
    <s v="EQUIPAMIENTO"/>
    <s v="025_23"/>
    <s v="DESPACHO DE LA COMISARÍA DE LA POLICÍA P"/>
    <n v="2000"/>
    <s v="MATERIALES Y SUMINISTROS"/>
    <s v="si"/>
    <n v="2111"/>
    <s v="MATERIALES, ÚTILES Y EQUIPOS MENORES DE OFICINA"/>
    <n v="0"/>
    <s v="SIN DESCRIPCIÓN PARA DESTINOS 00"/>
    <n v="1058.5999999999999"/>
    <n v="0"/>
    <n v="1058.5999999999999"/>
    <n v="1058.5999999999999"/>
    <n v="1058.5999999999999"/>
    <n v="1058.5999999999999"/>
    <n v="1058.5999999999999"/>
    <n v="0"/>
    <n v="1058.5999999999999"/>
    <n v="0"/>
    <n v="0"/>
    <s v="."/>
  </r>
  <r>
    <s v="2.6-06-2305_236015_2321211143"/>
    <s v="2.6-06-23"/>
    <x v="0"/>
    <x v="2"/>
    <s v="1.3.4"/>
    <s v="FUNCIÓN PÚBLICA"/>
    <s v="E"/>
    <s v="Actividades del sector público, que realiza en for"/>
    <s v="05_23"/>
    <x v="0"/>
    <n v="6"/>
    <s v="GOBIERNO EFECTIVO"/>
    <n v="21"/>
    <s v="BIENES ADQUIRIDOS"/>
    <s v="015_23"/>
    <s v="DIRECCIÓN GENERAL DE ADMINISTRACIÓN"/>
    <n v="2000"/>
    <s v="MATERIALES Y SUMINISTROS"/>
    <m/>
    <n v="2111"/>
    <s v="MATERIALES, ÚTILES Y EQUIPOS MENORES DE OFICINA"/>
    <n v="43"/>
    <s v="NOS MOVEMOS SEGURAS"/>
    <n v="3724.92"/>
    <n v="0"/>
    <n v="14824.8"/>
    <n v="14824.8"/>
    <n v="14824.8"/>
    <n v="1844.4"/>
    <n v="1844.4"/>
    <n v="-11099.88"/>
    <n v="0"/>
    <n v="0"/>
    <n v="0"/>
    <s v="."/>
  </r>
  <r>
    <s v="1.1-00-2305_236015_232121110"/>
    <s v="1.1-00-23"/>
    <x v="0"/>
    <x v="0"/>
    <s v="1.3.4"/>
    <s v="FUNCIÓN PÚBLICA"/>
    <s v="E"/>
    <s v="Actividades del sector público, que realiza en for"/>
    <s v="05_23"/>
    <x v="0"/>
    <n v="6"/>
    <s v="GOBIERNO EFECTIVO"/>
    <n v="21"/>
    <s v="BIENES ADQUIRIDOS"/>
    <s v="015_23"/>
    <s v="DIRECCIÓN GENERAL DE ADMINISTRACIÓN"/>
    <n v="2000"/>
    <s v="MATERIALES Y SUMINISTROS"/>
    <s v="si"/>
    <n v="2111"/>
    <s v="MATERIALES, ÚTILES Y EQUIPOS MENORES DE OFICINA"/>
    <n v="0"/>
    <s v="SIN DESCRIPCIÓN PARA DESTINOS 00"/>
    <n v="3474000"/>
    <n v="0"/>
    <n v="2261382.5"/>
    <n v="2261382.5"/>
    <n v="1660423.6"/>
    <n v="1264703.6299999999"/>
    <n v="1156440.83"/>
    <n v="1212617.5"/>
    <n v="3474000"/>
    <n v="3474000"/>
    <n v="3474000"/>
    <s v="."/>
  </r>
  <r>
    <s v="2.6-06-2305_236015_2321211152"/>
    <s v="2.6-06-23"/>
    <x v="0"/>
    <x v="2"/>
    <s v="1.3.4"/>
    <s v="FUNCIÓN PÚBLICA"/>
    <s v="E"/>
    <s v="Actividades del sector público, que realiza en for"/>
    <s v="05_23"/>
    <x v="0"/>
    <n v="6"/>
    <s v="GOBIERNO EFECTIVO"/>
    <n v="21"/>
    <s v="BIENES ADQUIRIDOS"/>
    <s v="015_23"/>
    <s v="DIRECCIÓN GENERAL DE ADMINISTRACIÓN"/>
    <n v="2000"/>
    <s v="MATERIALES Y SUMINISTROS"/>
    <m/>
    <n v="2111"/>
    <s v="MATERIALES, ÚTILES Y EQUIPOS MENORES DE OFICINA"/>
    <n v="52"/>
    <s v="EDUCANDO PARA LA IGUALDAD"/>
    <n v="15179.08"/>
    <n v="0"/>
    <n v="10208.719999999999"/>
    <n v="9759.7999999999993"/>
    <n v="9759.7999999999993"/>
    <n v="0"/>
    <n v="0"/>
    <n v="4970.3600000000006"/>
    <n v="0"/>
    <n v="0"/>
    <n v="0"/>
    <s v="."/>
  </r>
  <r>
    <s v="1.1-14-2302_231007_23721110"/>
    <s v="1.1-14-23"/>
    <x v="0"/>
    <x v="6"/>
    <s v="1.3.4"/>
    <s v="FUNCIÓN PÚBLICA"/>
    <s v="O"/>
    <s v="Actividades que realizan la función pública o cont"/>
    <s v="02_23"/>
    <x v="3"/>
    <n v="1"/>
    <s v="CORRESPONSABILIDAD SOCIAL (TRANSVERSAL)"/>
    <n v="7"/>
    <s v="CONDONACIÓN Y/O REDUCCIÓN DE SANCIONES"/>
    <s v="007_23"/>
    <s v="DIRECCIÓN DE LA SECRETARÍA GENERAL"/>
    <n v="2000"/>
    <s v="MATERIALES Y SUMINISTROS"/>
    <m/>
    <n v="2111"/>
    <s v="MATERIALES, ÚTILES Y EQUIPOS MENORES DE OFICINA"/>
    <n v="0"/>
    <s v="SIN DESCRIPCIÓN PARA DESTINOS 00"/>
    <n v="0"/>
    <n v="0"/>
    <n v="0"/>
    <n v="0"/>
    <n v="0"/>
    <n v="0"/>
    <n v="0"/>
    <n v="0"/>
    <n v="0"/>
    <n v="0"/>
    <n v="50000"/>
    <s v="PRESUPUESTO SOLICITADO PARA LA ADQUISICION DE CAJAS PARA ARCHIVO PC50 Y AA40 PARA LAS DIRECCIONES ARCHIVO MUNICIPAL Y REGISTRO CIVIL"/>
  </r>
  <r>
    <s v="1.1-00-2302_231010_2316211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2000"/>
    <s v="MATERIALES Y SUMINISTROS"/>
    <s v="si"/>
    <n v="2111"/>
    <s v="MATERIALES, ÚTILES Y EQUIPOS MENORES DE OFICINA"/>
    <n v="0"/>
    <s v="SIN DESCRIPCIÓN PARA DESTINOS 00"/>
    <n v="17493"/>
    <n v="0"/>
    <n v="13600.53"/>
    <n v="13600.53"/>
    <n v="12636.28"/>
    <n v="12636.28"/>
    <n v="12636.28"/>
    <n v="3892.4699999999993"/>
    <n v="17493"/>
    <n v="17493"/>
    <n v="20000"/>
    <s v="Materiales de papeleria para la ejecución del Programa, así como su comprobación."/>
  </r>
  <r>
    <s v="1.1-00-2317_234037_2356211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2000"/>
    <s v="MATERIALES Y SUMINISTROS"/>
    <s v="si"/>
    <n v="2111"/>
    <s v="MATERIALES, ÚTILES Y EQUIPOS MENORES DE OFICINA"/>
    <n v="0"/>
    <s v="SIN DESCRIPCIÓN PARA DESTINOS 00"/>
    <n v="657"/>
    <n v="21657"/>
    <n v="0"/>
    <n v="0"/>
    <n v="0"/>
    <n v="0"/>
    <n v="0"/>
    <n v="657"/>
    <n v="21657"/>
    <n v="21657"/>
    <n v="21657"/>
    <s v="Compra de artículos de papelería para las necesidades administrativas de la Unidad de Acopio y Salud Animal del Municipio de Tlajomulco de Zúñiga, Jalisco, (UNASAM)."/>
  </r>
  <r>
    <s v="1.1-00-2304_236012_231821110"/>
    <s v="1.1-00-23"/>
    <x v="0"/>
    <x v="0"/>
    <s v="1.3.4"/>
    <s v="FUNCIÓN PÚBLICA"/>
    <s v="M"/>
    <s v="Actividades de apoyo administrativo desarrolladas "/>
    <s v="04_23"/>
    <x v="5"/>
    <n v="6"/>
    <s v="GOBIERNO EFECTIVO"/>
    <n v="18"/>
    <s v="DESPACHO DE LA TESORERÍA MUNICIPAL"/>
    <s v="012_23"/>
    <s v="DIRECCIÓN DE PROCESOS ADMINISTRATIVOS Y"/>
    <n v="2000"/>
    <s v="MATERIALES Y SUMINISTROS"/>
    <s v="si"/>
    <n v="2111"/>
    <s v="MATERIALES, ÚTILES Y EQUIPOS MENORES DE OFICINA"/>
    <n v="0"/>
    <s v="SIN DESCRIPCIÓN PARA DESTINOS 00"/>
    <n v="65811.5"/>
    <n v="0"/>
    <n v="64771.5"/>
    <n v="64771.5"/>
    <n v="42771.5"/>
    <n v="42771.5"/>
    <n v="42771.5"/>
    <n v="1040"/>
    <n v="65811.5"/>
    <n v="65811.5"/>
    <n v="65811.5"/>
    <s v="."/>
  </r>
  <r>
    <s v="1.1-00-2302_231010_2314211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2000"/>
    <s v="MATERIALES Y SUMINISTRO"/>
    <s v="si"/>
    <n v="2111"/>
    <s v="MATERIALES, ÚTILES Y EQUIPOS MENORES DE OFICINA"/>
    <n v="0"/>
    <s v="SIN DESCRIPCIÓN PARA DESTINOS 00"/>
    <n v="0"/>
    <n v="0"/>
    <n v="0"/>
    <n v="0"/>
    <n v="0"/>
    <n v="0"/>
    <n v="0"/>
    <n v="0"/>
    <n v="0"/>
    <n v="0"/>
    <n v="50000"/>
    <s v="Adquisición de articulos diversos para la operación de los talleres y actividades en la Red de Bases tales como adquisición de artículos de dibujo, engrápadoras, cestos de basura, papelería, entre otros. "/>
  </r>
  <r>
    <s v="2.6-06-2305_236015_2321212144"/>
    <s v="2.6-06-23"/>
    <x v="0"/>
    <x v="2"/>
    <s v="1.3.4"/>
    <s v="FUNCIÓN PÚBLICA"/>
    <s v="E"/>
    <s v="Actividades del sector público, que realiza en for"/>
    <s v="05_23"/>
    <x v="0"/>
    <n v="6"/>
    <s v="GOBIERNO EFECTIVO"/>
    <n v="21"/>
    <s v="BIENES ADQUIRIDOS"/>
    <s v="015_23"/>
    <s v="DIRECCIÓN GENERAL DE ADMINISTRACIÓN"/>
    <n v="2000"/>
    <s v="MATERIALES Y SUMINISTROS"/>
    <m/>
    <n v="2121"/>
    <s v="MATERIALES Y ÚTILES DE IMPRESIÓN Y REPRODUCCIÓN"/>
    <n v="44"/>
    <s v="NOS MOVEMOS SEGURAS"/>
    <n v="7571"/>
    <n v="0"/>
    <n v="0"/>
    <n v="0"/>
    <n v="0"/>
    <n v="0"/>
    <n v="0"/>
    <n v="7571"/>
    <n v="0"/>
    <n v="0"/>
    <n v="0"/>
    <s v="."/>
  </r>
  <r>
    <s v="1.1-00-2302_231010_2314212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2000"/>
    <s v="MATERIALES Y SUMINISTRO"/>
    <m/>
    <n v="2121"/>
    <s v="MATERIALES Y ÚTILES DE IMPRESIÓN Y REPRODUCCIÓN"/>
    <n v="0"/>
    <s v="SIN DESCRIPCIÓN PARA DESTINOS 00"/>
    <n v="0"/>
    <n v="0"/>
    <n v="0"/>
    <n v="0"/>
    <n v="0"/>
    <n v="0"/>
    <n v="0"/>
    <n v="0"/>
    <n v="0"/>
    <n v="0"/>
    <n v="70000"/>
    <s v="Adquisición de tintas, fijadores y demás material de impresión utilizado en el taller de serigrafía y grabado."/>
  </r>
  <r>
    <s v="1.1-00-2302_233009_2311213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2000"/>
    <s v="MATERIALES Y SUMINISTROS"/>
    <m/>
    <n v="2131"/>
    <s v="MATERIAL ESTADÍSTICO Y GEOGRÁFICO"/>
    <n v="0"/>
    <s v="SIN DESCRIPCIÓN PARA DESTINOS 00"/>
    <n v="0"/>
    <n v="0"/>
    <n v="0"/>
    <n v="0"/>
    <n v="0"/>
    <n v="0"/>
    <n v="0"/>
    <n v="0"/>
    <n v="0"/>
    <n v="0"/>
    <n v="2000000"/>
    <s v="Se solicita la asignación de techo presupuestal para la Actualización, Desarrollo, y culminacion del Atlas de riesgo ya que el mismo se encuentra absoleto y es una herramienta de suma importancia para el apoyo de la ciudadania asi como las interdependencias para la consulta e investigación del medio fisico del municipio, asi como también este proyecto se establecio como compromiso de administración por lo que es importante se lleve a cabo para su pleno cumplimiento "/>
  </r>
  <r>
    <s v="1.1-00-2306_235017_232921410"/>
    <s v="1.1-00-23"/>
    <x v="0"/>
    <x v="0"/>
    <s v="2.4.2"/>
    <s v="CULTURA"/>
    <s v="F"/>
    <s v="Actividades destinadas a la promoción y fomento de"/>
    <s v="06_23"/>
    <x v="1"/>
    <n v="5"/>
    <s v="SOCIEDAD COHESIVA Y RESILENTE"/>
    <n v="29"/>
    <s v="POLITICA CULTURAL DE TLAJOMULCO DE ZUÑIGA"/>
    <s v="017_23"/>
    <s v="DIRECCIÓN GENERAL DE CULTURA"/>
    <n v="2000"/>
    <s v="MATERIALES Y SUMINISTROS"/>
    <s v="si"/>
    <n v="2141"/>
    <s v="MATERIALES, ÚTILES Y EQUIPOS MENORES DE TECNOLOGÍAS DE LA INFORMACIÓN Y COMUNICACIONES"/>
    <n v="0"/>
    <s v="SIN DESCRIPCIÓN PARA DESTINOS 00"/>
    <n v="0"/>
    <n v="0"/>
    <n v="0"/>
    <n v="0"/>
    <n v="0"/>
    <n v="0"/>
    <n v="0"/>
    <n v="0"/>
    <n v="0"/>
    <n v="0"/>
    <n v="0"/>
    <s v="."/>
  </r>
  <r>
    <s v="1.1-00-2308_237025_234121410"/>
    <s v="1.1-00-23"/>
    <x v="0"/>
    <x v="0"/>
    <s v="1.7.1"/>
    <s v="POLICÍA"/>
    <s v="R"/>
    <s v="Solamente actividades específicas, distintas a las"/>
    <s v="08_23"/>
    <x v="2"/>
    <n v="7"/>
    <s v="SEGURIDAD CIUDADANA"/>
    <n v="41"/>
    <s v="EQUIPAMIENTO"/>
    <s v="025_23"/>
    <s v="DESPACHO DE LA COMISARÍA DE LA POLICÍA P"/>
    <n v="2000"/>
    <s v="MATERIALES Y SUMINISTROS"/>
    <s v="si"/>
    <n v="2141"/>
    <s v="MATERIALES, ÚTILES Y EQUIPOS MENORES DE TECNOLOGÍAS DE LA INFORMACIÓN Y COMUNICACIONES"/>
    <n v="0"/>
    <s v="SIN DESCRIPCIÓN PARA DESTINOS 00"/>
    <n v="30000"/>
    <n v="0"/>
    <n v="0"/>
    <n v="0"/>
    <n v="0"/>
    <n v="0"/>
    <n v="0"/>
    <n v="30000"/>
    <n v="30000"/>
    <n v="30000"/>
    <n v="0"/>
    <s v="SE VA A LA 3361"/>
  </r>
  <r>
    <s v="1.1-00-2311_236031_234921410"/>
    <s v="1.1-00-23"/>
    <x v="0"/>
    <x v="0"/>
    <s v="3.8.4"/>
    <s v="INNOVACIÓN"/>
    <s v="E"/>
    <s v="Actividades del sector público, que realiza en for"/>
    <s v="11_23"/>
    <x v="6"/>
    <n v="6"/>
    <s v="GOBIERNO EFECTIVO"/>
    <n v="49"/>
    <s v="INFRAESTRUCTURA TECNOLOGICA ENTREGADA"/>
    <s v="031_23"/>
    <s v="DESPACHO DE LA COORDINACIÓN GENERAL DE G"/>
    <n v="2000"/>
    <s v="MATERIALES Y SUMINISTROS"/>
    <s v="si"/>
    <n v="2141"/>
    <s v="MATERIALES, ÚTILES Y EQUIPOS MENORES DE TECNOLOGÍAS DE LA INFORMACIÓN Y COMUNICACIONES"/>
    <n v="0"/>
    <s v="SIN DESCRIPCIÓN PARA DESTINOS 00"/>
    <n v="176914"/>
    <n v="205400"/>
    <n v="50854.22"/>
    <n v="50854.22"/>
    <n v="50854.23"/>
    <n v="50854.23"/>
    <n v="50854.23"/>
    <n v="126059.78"/>
    <n v="201914"/>
    <n v="201914"/>
    <n v="180000"/>
    <s v="compra de tóner y sellos para el CATS (120,000)"/>
  </r>
  <r>
    <s v="2.6-05-2305_236015_232121410"/>
    <s v="2.6-05-23"/>
    <x v="0"/>
    <x v="7"/>
    <s v="1.3.4"/>
    <s v="FUNCIÓN PÚBLICA"/>
    <s v="E"/>
    <s v="Actividades del sector público, que realiza en for"/>
    <s v="05_23"/>
    <x v="0"/>
    <n v="6"/>
    <s v="GOBIERNO EFECTIVO"/>
    <n v="21"/>
    <s v="BIENES ADQUIRIDOS"/>
    <s v="015_23"/>
    <s v="DIRECCIÓN GENERAL DE ADMINISTRACIÓN"/>
    <n v="2000"/>
    <s v="MATERIALES Y SUMINISTROS"/>
    <m/>
    <n v="2141"/>
    <s v="MATERIALES, ÚTILES Y EQUIPOS MENORES DE TECNOLOGÍAS DE LA INFORMACIÓN Y COMUNICACIONES"/>
    <n v="0"/>
    <s v="SIN DESCRIPCIÓN PARA DESTINOS 00"/>
    <n v="8250"/>
    <n v="0"/>
    <n v="0"/>
    <n v="0"/>
    <n v="0"/>
    <n v="0"/>
    <n v="0"/>
    <n v="8250"/>
    <n v="0"/>
    <n v="0"/>
    <n v="0"/>
    <s v="."/>
  </r>
  <r>
    <s v="2.6-06-2305_236015_2321214145"/>
    <s v="2.6-06-23"/>
    <x v="0"/>
    <x v="2"/>
    <s v="1.3.4"/>
    <s v="FUNCIÓN PÚBLICA"/>
    <s v="E"/>
    <s v="Actividades del sector público, que realiza en for"/>
    <s v="05_23"/>
    <x v="0"/>
    <n v="6"/>
    <s v="GOBIERNO EFECTIVO"/>
    <n v="21"/>
    <s v="BIENES ADQUIRIDOS"/>
    <s v="015_23"/>
    <s v="DIRECCIÓN GENERAL DE ADMINISTRACIÓN"/>
    <n v="2000"/>
    <s v="MATERIALES Y SUMINISTROS"/>
    <m/>
    <n v="2141"/>
    <s v="MATERIALES, ÚTILES Y EQUIPOS MENORES DE TECNOLOGÍAS DE LA INFORMACIÓN Y COMUNICACIONES"/>
    <n v="45"/>
    <s v="NOS MOVEMOS SEGURAS"/>
    <n v="220"/>
    <n v="0"/>
    <n v="0"/>
    <n v="0"/>
    <n v="0"/>
    <n v="0"/>
    <n v="0"/>
    <n v="220"/>
    <n v="0"/>
    <n v="0"/>
    <n v="0"/>
    <s v="."/>
  </r>
  <r>
    <s v="1.1-00-2302_231010_2314214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2000"/>
    <s v="MATERIALES Y SUMINISTRO"/>
    <s v="si"/>
    <n v="2141"/>
    <s v="MATERIALES, ÚTILES Y EQUIPOS MENORES DE TECNOLOGÍAS DE LA INFORMACIÓN Y COMUNICACIONES"/>
    <n v="0"/>
    <s v="SIN DESCRIPCIÓN PARA DESTINOS 00"/>
    <n v="0"/>
    <n v="0"/>
    <n v="0"/>
    <n v="0"/>
    <n v="0"/>
    <n v="0"/>
    <n v="0"/>
    <n v="0"/>
    <n v="0"/>
    <n v="0"/>
    <n v="50000"/>
    <s v="Adquisición de tóner para impresoras "/>
  </r>
  <r>
    <s v="1.1-00-2305_236015_232121410"/>
    <s v="1.1-00-23"/>
    <x v="0"/>
    <x v="0"/>
    <s v="1.3.4"/>
    <s v="FUNCIÓN PÚBLICA"/>
    <s v="E"/>
    <s v="Actividades del sector público, que realiza en for"/>
    <s v="05_23"/>
    <x v="0"/>
    <n v="6"/>
    <s v="GOBIERNO EFECTIVO"/>
    <n v="21"/>
    <s v="BIENES ADQUIRIDOS"/>
    <s v="015_23"/>
    <s v="DIRECCIÓN GENERAL DE ADMINISTRACIÓN"/>
    <n v="2000"/>
    <s v="MATERIALES Y SUMINISTROS"/>
    <s v="si"/>
    <n v="2141"/>
    <s v="MATERIALES, ÚTILES Y EQUIPOS MENORES DE TECNOLOGÍAS DE LA INFORMACIÓN Y COMUNICACIONES"/>
    <n v="0"/>
    <s v="SIN DESCRIPCIÓN PARA DESTINOS 00"/>
    <n v="24760.1"/>
    <n v="0"/>
    <n v="24759.15"/>
    <n v="24759.15"/>
    <n v="24759.15"/>
    <n v="24759.15"/>
    <n v="2154.0500000000002"/>
    <n v="0.94999999999708962"/>
    <n v="22605.1"/>
    <n v="22605.1"/>
    <n v="22605.1"/>
    <s v="."/>
  </r>
  <r>
    <s v="2.6-06-2305_236015_2321214153"/>
    <s v="2.6-06-23"/>
    <x v="0"/>
    <x v="2"/>
    <s v="1.3.4"/>
    <s v="FUNCIÓN PÚBLICA"/>
    <s v="E"/>
    <s v="Actividades del sector público, que realiza en for"/>
    <s v="05_23"/>
    <x v="0"/>
    <n v="6"/>
    <s v="GOBIERNO EFECTIVO"/>
    <n v="21"/>
    <s v="BIENES ADQUIRIDOS"/>
    <s v="015_23"/>
    <s v="DIRECCIÓN GENERAL DE ADMINISTRACIÓN"/>
    <n v="2000"/>
    <s v="MATERIALES Y SUMINISTROS"/>
    <m/>
    <n v="2141"/>
    <s v="MATERIALES, ÚTILES Y EQUIPOS MENORES DE TECNOLOGÍAS DE LA INFORMACIÓN Y COMUNICACIONES"/>
    <n v="53"/>
    <s v="EDUCANDO PARA LA IGUALDAD"/>
    <n v="310"/>
    <n v="0"/>
    <n v="0"/>
    <n v="0"/>
    <n v="0"/>
    <n v="0"/>
    <n v="0"/>
    <n v="310"/>
    <n v="0"/>
    <n v="0"/>
    <n v="0"/>
    <s v="."/>
  </r>
  <r>
    <s v="1.1-00-2311_236031_235021510"/>
    <s v="1.1-00-23"/>
    <x v="0"/>
    <x v="0"/>
    <s v="3.8.4"/>
    <s v="INNOVACIÓN"/>
    <s v="E"/>
    <s v="Actividades del sector público, que realiza en for"/>
    <s v="11_23"/>
    <x v="6"/>
    <n v="6"/>
    <s v="GOBIERNO EFECTIVO"/>
    <n v="50"/>
    <s v="SISTEMAS INFORMATICOS MODERNIZADOS RECIBIDOS"/>
    <s v="031_23"/>
    <s v="DESPACHO DE LA COORDINACIÓN GENERAL DE G"/>
    <n v="2000"/>
    <s v="MATERIALES Y SUMINISTROS"/>
    <m/>
    <n v="2151"/>
    <s v="MATERIAL IMPRESO E INFORMACIÓN DIGITAL"/>
    <n v="0"/>
    <s v="SIN DESCRIPCIÓN PARA DESTINOS 00"/>
    <n v="0"/>
    <n v="0"/>
    <n v="0"/>
    <n v="0"/>
    <n v="0"/>
    <n v="0"/>
    <n v="0"/>
    <n v="0"/>
    <n v="0"/>
    <n v="0"/>
    <n v="0"/>
    <s v="."/>
  </r>
  <r>
    <s v="1.1-00-2305_236015_232121510"/>
    <s v="1.1-00-23"/>
    <x v="0"/>
    <x v="0"/>
    <s v="1.3.4"/>
    <s v="FUNCIÓN PÚBLICA"/>
    <s v="E"/>
    <s v="Actividades del sector público, que realiza en for"/>
    <s v="05_23"/>
    <x v="0"/>
    <n v="6"/>
    <s v="GOBIERNO EFECTIVO"/>
    <n v="21"/>
    <s v="BIENES ADQUIRIDOS"/>
    <s v="015_23"/>
    <s v="DIRECCIÓN GENERAL DE ADMINISTRACIÓN"/>
    <n v="2000"/>
    <s v="MATERIALES Y SUMINISTROS"/>
    <m/>
    <n v="2151"/>
    <s v="MATERIAL IMPRESO E INFORMACIÓN DIGITAL"/>
    <n v="0"/>
    <s v="SIN DESCRIPCIÓN PARA DESTINOS 00"/>
    <n v="420"/>
    <n v="0"/>
    <n v="420"/>
    <n v="420"/>
    <n v="420"/>
    <n v="420"/>
    <n v="420"/>
    <n v="0"/>
    <n v="420"/>
    <n v="420"/>
    <n v="420"/>
    <s v="."/>
  </r>
  <r>
    <s v="1.1-00-2302_231010_2316216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2000"/>
    <s v="MATERIALES Y SUMINISTROS"/>
    <s v="si"/>
    <n v="2161"/>
    <s v="MATERIAL DE LIMPIEZA"/>
    <n v="0"/>
    <s v="SIN DESCRIPCIÓN PARA DESTINOS 00"/>
    <n v="210000"/>
    <n v="0"/>
    <n v="168342.87"/>
    <n v="168342.87"/>
    <n v="168342.87"/>
    <n v="161691.43"/>
    <n v="161691.43"/>
    <n v="41657.130000000005"/>
    <n v="210000"/>
    <n v="210000"/>
    <n v="200000"/>
    <s v="Articulos de limpieza empleados en las brigadas del Programa en el espacio público."/>
  </r>
  <r>
    <s v="1.1-00-2317_234037_2356216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2000"/>
    <s v="MATERIALES Y SUMINISTROS"/>
    <s v="si"/>
    <n v="2161"/>
    <s v="MATERIAL DE LIMPIEZA"/>
    <n v="0"/>
    <s v="SIN DESCRIPCIÓN PARA DESTINOS 00"/>
    <n v="0"/>
    <n v="20000"/>
    <n v="0"/>
    <n v="0"/>
    <n v="0"/>
    <n v="0"/>
    <n v="0"/>
    <n v="0"/>
    <n v="20000"/>
    <n v="20000"/>
    <n v="20000"/>
    <s v="Compra de artículos de limpieza y enseres para el aseo, para las instalaciones de Control y Maltrato Animal, para las instalaciones de la  Unidad de Rescate de Fauna Silvestre y para la Clinica de Pequeñas Especies del Centro Multidisciplinario El Valle."/>
  </r>
  <r>
    <s v="1.1-00-2306_235017_232921610"/>
    <s v="1.1-00-23"/>
    <x v="0"/>
    <x v="0"/>
    <s v="2.4.2"/>
    <s v="CULTURA"/>
    <s v="F"/>
    <s v="Actividades destinadas a la promoción y fomento de"/>
    <s v="06_23"/>
    <x v="1"/>
    <n v="5"/>
    <s v="SOCIEDAD COHESIVA Y RESILENTE"/>
    <n v="29"/>
    <s v="POLITICA CULTURAL DE TLAJOMULCO DE ZUÑIGA"/>
    <s v="017_23"/>
    <s v="DIRECCIÓN GENERAL DE CULTURA"/>
    <n v="2000"/>
    <s v="MATERIALES Y SUMINISTROS"/>
    <s v="si"/>
    <n v="2161"/>
    <s v="MATERIAL DE LIMPIEZA"/>
    <n v="0"/>
    <s v="SIN DESCRIPCIÓN PARA DESTINOS 00"/>
    <n v="0"/>
    <n v="0"/>
    <n v="0"/>
    <n v="0"/>
    <n v="0"/>
    <n v="0"/>
    <n v="0"/>
    <n v="0"/>
    <n v="0"/>
    <n v="0"/>
    <n v="0"/>
    <s v="."/>
  </r>
  <r>
    <s v="1.1-00-2307_233021_233521610"/>
    <s v="1.1-00-23"/>
    <x v="0"/>
    <x v="0"/>
    <s v="2.1.1"/>
    <s v="ORDENACIÓN DE DESECHOS"/>
    <s v="E"/>
    <s v="Actividades del sector público, que realiza en for"/>
    <s v="07_23"/>
    <x v="7"/>
    <n v="3"/>
    <s v="INFRAESTRUCTURA Y SERVICIOS PÚBLICOS"/>
    <n v="35"/>
    <s v="RECOLECCION DE RESIDUOS SOLIDOS  URBANOS"/>
    <s v="021_23"/>
    <s v="DIRECCIÓN DE ASEO PÚBLICO"/>
    <n v="2000"/>
    <s v="MATERIALES Y SUMINISTROS"/>
    <s v="si"/>
    <n v="2161"/>
    <s v="MATERIAL DE LIMPIEZA"/>
    <n v="0"/>
    <s v="SIN DESCRIPCIÓN PARA DESTINOS 00"/>
    <n v="175000"/>
    <n v="175000"/>
    <n v="167264.17000000001"/>
    <n v="167264.17000000001"/>
    <n v="167264.17000000001"/>
    <n v="153894.88"/>
    <n v="153894.88"/>
    <n v="7735.8299999999872"/>
    <n v="175000"/>
    <n v="175000"/>
    <n v="175000"/>
    <s v="SIN MODIFICACIÓN"/>
  </r>
  <r>
    <s v="1.1-00-2307_233024_2339216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s v="si"/>
    <n v="2161"/>
    <s v="MATERIAL DE LIMPIEZA"/>
    <n v="0"/>
    <s v="SIN DESCRIPCIÓN PARA DESTINOS 00"/>
    <n v="450000"/>
    <n v="500000"/>
    <n v="442326.13"/>
    <n v="442326.13"/>
    <n v="433545.57"/>
    <n v="433545.57"/>
    <n v="433545.57"/>
    <n v="7673.8699999999953"/>
    <n v="650000"/>
    <n v="650000"/>
    <n v="650000"/>
    <s v="MATERIAL  Y ARTICULOS DE LIMPIEZA DE LAS (4) UNIDADES DE SALUD PUBLICA."/>
  </r>
  <r>
    <s v="1.1-00-2307_233020_233421610"/>
    <s v="1.1-00-23"/>
    <x v="0"/>
    <x v="0"/>
    <s v="2.2.4"/>
    <s v="ALUMBRADO PÚBLICO"/>
    <s v="E"/>
    <s v="Actividades del sector público, que realiza en for"/>
    <s v="07_23"/>
    <x v="7"/>
    <n v="3"/>
    <s v="INFRAESTRUCTURA Y SERVICIOS PÚBLICOS"/>
    <n v="34"/>
    <s v="SERVICIO DE MANTENIMIENTO DE ALUMBRADO PÚBLICO"/>
    <s v="020_23"/>
    <s v="DIRECCIÓN DE ALUMBRADO PÚBLICO"/>
    <n v="2000"/>
    <s v="MATERIALES Y SUMINISTROS"/>
    <s v="si"/>
    <n v="2161"/>
    <s v="MATERIAL DE LIMPIEZA"/>
    <n v="0"/>
    <s v="SIN DESCRIPCIÓN PARA DESTINOS 00"/>
    <n v="28000"/>
    <n v="0"/>
    <n v="0"/>
    <n v="0"/>
    <n v="0"/>
    <n v="0"/>
    <n v="0"/>
    <n v="28000"/>
    <n v="28000"/>
    <n v="28000"/>
    <n v="28000"/>
    <s v="SIN MODIFICACIÓN"/>
  </r>
  <r>
    <s v="1.1-00-2302_231010_2314216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2000"/>
    <s v="MATERIALES Y SUMINISTRO"/>
    <s v="si"/>
    <n v="2161"/>
    <s v="MATERIAL DE LIMPIEZA"/>
    <n v="0"/>
    <s v="SIN DESCRIPCIÓN PARA DESTINOS 00"/>
    <n v="0"/>
    <n v="0"/>
    <n v="0"/>
    <n v="0"/>
    <n v="0"/>
    <n v="0"/>
    <n v="0"/>
    <n v="0"/>
    <n v="0"/>
    <n v="0"/>
    <n v="100000"/>
    <s v="articulos de limpieza para la red de las bases"/>
  </r>
  <r>
    <s v="1.1-00-2305_236015_232121610"/>
    <s v="1.1-00-23"/>
    <x v="0"/>
    <x v="0"/>
    <s v="1.3.4"/>
    <s v="FUNCIÓN PÚBLICA"/>
    <s v="E"/>
    <s v="Actividades del sector público, que realiza en for"/>
    <s v="05_23"/>
    <x v="0"/>
    <n v="6"/>
    <s v="GOBIERNO EFECTIVO"/>
    <n v="21"/>
    <s v="BIENES ADQUIRIDOS"/>
    <s v="015_23"/>
    <s v="DIRECCIÓN GENERAL DE ADMINISTRACIÓN"/>
    <n v="2000"/>
    <s v="MATERIALES Y SUMINISTROS"/>
    <s v="si"/>
    <n v="2161"/>
    <s v="MATERIAL DE LIMPIEZA"/>
    <n v="0"/>
    <s v="SIN DESCRIPCIÓN PARA DESTINOS 00"/>
    <n v="1828856.1"/>
    <n v="1450000"/>
    <n v="1726476.99"/>
    <n v="1717196.99"/>
    <n v="1590602.59"/>
    <n v="1542698.07"/>
    <n v="1542698.07"/>
    <n v="102379.1100000001"/>
    <n v="1828856.1"/>
    <n v="1828856.1"/>
    <n v="1828856.1"/>
    <s v="."/>
  </r>
  <r>
    <s v="1.1-00-2307_233019_2333216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2000"/>
    <s v="MATERIALES Y SUMINISTROS"/>
    <s v="si"/>
    <n v="2161"/>
    <s v="MATERIAL DE LIMPIEZA"/>
    <n v="0"/>
    <s v="SIN DESCRIPCIÓN PARA DESTINOS 00"/>
    <n v="825593.95"/>
    <n v="0"/>
    <n v="825593.95"/>
    <n v="825593.95"/>
    <n v="348450.68"/>
    <n v="31207.48"/>
    <n v="31207.48"/>
    <n v="0"/>
    <n v="1250000"/>
    <n v="1250000"/>
    <n v="1250000"/>
    <s v="Para la compra de bolsa negra para basura, recogedores, escobas 6 hilos, cepillos, escoba de cepillo, etc. es para la limpieza de las areas verdes plazas publicas  unidades deportivas del municipio"/>
  </r>
  <r>
    <s v="1.1-00-2307_243024_235821610"/>
    <s v="1.1-00-23"/>
    <x v="0"/>
    <x v="0"/>
    <s v="2.3.1"/>
    <s v="PRESTACIÓN DE SERVICIOS DE SALUD A LA COMUNIDAD"/>
    <s v="E"/>
    <s v="Prestación de Servicios Públicos"/>
    <s v="07_24"/>
    <x v="7"/>
    <n v="3"/>
    <s v="INFRAESTRUCTURA Y SERVICIOS PÚBLICOS"/>
    <n v="58"/>
    <s v="CLINICA CHULAVISTA"/>
    <s v="024_23"/>
    <s v="DIRECCIÓN GENERAL DE SALUD PÚBLICA"/>
    <n v="2000"/>
    <s v="MATERIALES Y SUMINISTRO"/>
    <s v="si"/>
    <n v="2161"/>
    <s v="MATERIAL DE LIMPIEZA"/>
    <n v="0"/>
    <s v="SIN DESCRIPCIÓN PARA DESTINOS 00"/>
    <n v="0"/>
    <n v="0"/>
    <n v="0"/>
    <n v="0"/>
    <n v="0"/>
    <n v="0"/>
    <n v="0"/>
    <n v="0"/>
    <n v="0"/>
    <n v="0"/>
    <n v="300000"/>
    <s v="MATERIAL DE LIMPIEZA GENERAL"/>
  </r>
  <r>
    <s v="1.1-00-2310_234030_234821710"/>
    <s v="1.1-00-23"/>
    <x v="0"/>
    <x v="0"/>
    <s v="2.7.1"/>
    <s v="OTROS ASUNTOS SOCIALES"/>
    <s v="E"/>
    <s v="Actividades del sector público, que realiza en for"/>
    <s v="10_23"/>
    <x v="8"/>
    <n v="4"/>
    <s v="CIUDAD SUSTENTABLE"/>
    <n v="48"/>
    <s v="POLITICA DE INTEGRAL DE LA CIUDAD"/>
    <s v="030_23"/>
    <s v="DIRECCIÓN DE PROYECTOS ESTRATEGICOS"/>
    <n v="2000"/>
    <s v="MATERIALES Y SUMINISTROS"/>
    <m/>
    <n v="2171"/>
    <s v="MATERIALES Y ÚTILES DE ENSEÑANZA"/>
    <n v="0"/>
    <s v="SIN DESCRIPCIÓN PARA DESTINOS 00"/>
    <n v="30000"/>
    <n v="0"/>
    <n v="0"/>
    <n v="0"/>
    <n v="0"/>
    <n v="0"/>
    <n v="0"/>
    <n v="30000"/>
    <n v="30000"/>
    <n v="30000"/>
    <n v="30000"/>
    <s v="SIN MODIFICACIÓN"/>
  </r>
  <r>
    <s v="1.1-00-2302_231010_2315217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2000"/>
    <s v="MATERIALES Y SUMINISTRO"/>
    <m/>
    <n v="2171"/>
    <s v="MATERIALES Y ÚTILES DE ENSEÑANZA"/>
    <n v="0"/>
    <s v="SIN DESCRIPCIÓN PARA DESTINOS 00"/>
    <n v="0"/>
    <n v="0"/>
    <n v="0"/>
    <n v="0"/>
    <n v="0"/>
    <n v="0"/>
    <n v="0"/>
    <n v="0"/>
    <n v="0"/>
    <n v="0"/>
    <n v="300000"/>
    <s v="Adquisición de materiales didácticos para la programación de actividades en los Espacios de Paz "/>
  </r>
  <r>
    <s v="2.6-06-2305_236015_2321217154"/>
    <s v="2.6-06-23"/>
    <x v="0"/>
    <x v="2"/>
    <s v="1.3.4"/>
    <s v="FUNCIÓN PÚBLICA"/>
    <s v="E"/>
    <s v="Actividades del sector público, que realiza en for"/>
    <s v="05_23"/>
    <x v="0"/>
    <n v="6"/>
    <s v="GOBIERNO EFECTIVO"/>
    <n v="21"/>
    <s v="BIENES ADQUIRIDOS"/>
    <s v="015_23"/>
    <s v="DIRECCIÓN GENERAL DE ADMINISTRACIÓN"/>
    <n v="2000"/>
    <s v="MATERIALES Y SUMINISTROS"/>
    <m/>
    <n v="2171"/>
    <s v="MATERIALES Y ÚTILES DE ENSEÑANZA"/>
    <n v="54"/>
    <s v="EDUCANDO PARA LA IGUALDAD"/>
    <n v="3000"/>
    <n v="0"/>
    <n v="2999.76"/>
    <n v="2999.76"/>
    <n v="2999.76"/>
    <n v="0"/>
    <n v="0"/>
    <n v="0.23999999999978172"/>
    <n v="0"/>
    <n v="0"/>
    <n v="0"/>
    <s v="."/>
  </r>
  <r>
    <s v="1.1-00-2304_236014_232021810"/>
    <s v="1.1-00-23"/>
    <x v="0"/>
    <x v="0"/>
    <s v="1.3.4"/>
    <s v="FUNCIÓN PÚBLICA"/>
    <s v="M"/>
    <s v="Actividades de apoyo administrativo desarrolladas "/>
    <s v="04_23"/>
    <x v="5"/>
    <n v="6"/>
    <s v="GOBIERNO EFECTIVO"/>
    <n v="20"/>
    <s v="RECURSOS RECAUDADOS DE MANERA EFICIENTE PROGRAMADOS"/>
    <s v="014_23"/>
    <s v="DIRECCIÓN GENERAL DE INGRESOS"/>
    <n v="2000"/>
    <s v="MATERIALES Y SUMINISTROS"/>
    <m/>
    <n v="2181"/>
    <s v="MATERIALES PARA EL REGISTRO E IDENTIFICACIÓN DE BIENES Y PERSONAS"/>
    <n v="0"/>
    <s v="SIN DESCRIPCIÓN PARA DESTINOS 00"/>
    <n v="5464942.6500000004"/>
    <n v="4385000"/>
    <n v="3721716"/>
    <n v="3721716"/>
    <n v="1406000"/>
    <n v="1406000"/>
    <n v="1406000"/>
    <n v="1743226.6500000004"/>
    <n v="5464942.6500000004"/>
    <n v="5464942.6500000004"/>
    <n v="5464942.6500000004"/>
    <s v="."/>
  </r>
  <r>
    <s v="1.1-00-2308_237025_234122110"/>
    <s v="1.1-00-23"/>
    <x v="0"/>
    <x v="0"/>
    <s v="1.7.1"/>
    <s v="POLICÍA"/>
    <s v="R"/>
    <s v="Solamente actividades específicas, distintas a las"/>
    <s v="08_23"/>
    <x v="2"/>
    <n v="7"/>
    <s v="SEGURIDAD CIUDADANA"/>
    <n v="41"/>
    <s v="EQUIPAMIENTO"/>
    <s v="025_23"/>
    <s v="DESPACHO DE LA COMISARÍA DE LA POLICÍA P"/>
    <n v="2000"/>
    <s v="MATERIALES Y SUMINISTROS"/>
    <m/>
    <n v="2211"/>
    <s v="PRODUCTOS ALIMENTICIOS PARA PERSONAS"/>
    <n v="0"/>
    <s v="SIN DESCRIPCIÓN PARA DESTINOS 00"/>
    <n v="384482"/>
    <n v="0"/>
    <n v="384482"/>
    <n v="384482"/>
    <n v="279850"/>
    <n v="279850"/>
    <n v="279850"/>
    <n v="0"/>
    <n v="384482"/>
    <n v="384482"/>
    <n v="390000"/>
    <s v="."/>
  </r>
  <r>
    <s v="1.1-00-2306_235017_232922110"/>
    <s v="1.1-00-23"/>
    <x v="0"/>
    <x v="0"/>
    <s v="2.4.2"/>
    <s v="CULTURA"/>
    <s v="F"/>
    <s v="Actividades destinadas a la promoción y fomento de"/>
    <s v="06_23"/>
    <x v="1"/>
    <n v="5"/>
    <s v="SOCIEDAD COHESIVA Y RESILENTE"/>
    <n v="29"/>
    <s v="POLITICA CULTURAL DE TLAJOMULCO DE ZUÑIGA"/>
    <s v="017_23"/>
    <s v="DIRECCIÓN GENERAL DE CULTURA"/>
    <n v="2000"/>
    <s v="MATERIALES Y SUMINISTROS"/>
    <m/>
    <n v="2211"/>
    <s v="PRODUCTOS ALIMENTICIOS PARA PERSONAS"/>
    <n v="0"/>
    <s v="SIN DESCRIPCIÓN PARA DESTINOS 00"/>
    <n v="0"/>
    <n v="0"/>
    <n v="0"/>
    <n v="0"/>
    <n v="0"/>
    <n v="0"/>
    <n v="0"/>
    <n v="0"/>
    <n v="0"/>
    <n v="0"/>
    <n v="0"/>
    <s v="."/>
  </r>
  <r>
    <s v="1.1-00-2304_236012_231822110"/>
    <s v="1.1-00-23"/>
    <x v="0"/>
    <x v="0"/>
    <s v="1.3.4"/>
    <s v="FUNCIÓN PÚBLICA"/>
    <s v="M"/>
    <s v="Actividades de apoyo administrativo desarrolladas "/>
    <s v="04_23"/>
    <x v="5"/>
    <n v="6"/>
    <s v="GOBIERNO EFECTIVO"/>
    <n v="18"/>
    <s v="DESPACHO DE LA TESORERÍA MUNICIPAL"/>
    <s v="012_23"/>
    <s v="DIRECCIÓN DE PROCESOS ADMINISTRATIVOS Y"/>
    <n v="2000"/>
    <s v="MATERIALES Y SUMINISTROS"/>
    <m/>
    <n v="2211"/>
    <s v="PRODUCTOS ALIMENTICIOS PARA PERSONAS"/>
    <n v="0"/>
    <s v="SIN DESCRIPCIÓN PARA DESTINOS 00"/>
    <n v="2545"/>
    <n v="0"/>
    <n v="2161.0100000000002"/>
    <n v="2161.0100000000002"/>
    <n v="2161.0100000000002"/>
    <n v="2161.0100000000002"/>
    <n v="2161.0100000000002"/>
    <n v="383.98999999999978"/>
    <n v="2545"/>
    <n v="2545"/>
    <n v="2545"/>
    <s v="."/>
  </r>
  <r>
    <s v="1.1-00-2305_236015_232122110"/>
    <s v="1.1-00-23"/>
    <x v="0"/>
    <x v="0"/>
    <s v="1.3.4"/>
    <s v="FUNCIÓN PÚBLICA"/>
    <s v="E"/>
    <s v="Actividades del sector público, que realiza en for"/>
    <s v="05_23"/>
    <x v="0"/>
    <n v="6"/>
    <s v="GOBIERNO EFECTIVO"/>
    <n v="21"/>
    <s v="BIENES ADQUIRIDOS"/>
    <s v="015_23"/>
    <s v="DIRECCIÓN GENERAL DE ADMINISTRACIÓN"/>
    <n v="2000"/>
    <s v="MATERIALES Y SUMINISTROS"/>
    <m/>
    <n v="2211"/>
    <s v="PRODUCTOS ALIMENTICIOS PARA PERSONAS"/>
    <n v="0"/>
    <s v="SIN DESCRIPCIÓN PARA DESTINOS 00"/>
    <n v="382000"/>
    <n v="247860"/>
    <n v="338992.5"/>
    <n v="289492.5"/>
    <n v="227067.5"/>
    <n v="227067.5"/>
    <n v="197477.5"/>
    <n v="43007.5"/>
    <n v="332000"/>
    <n v="332000"/>
    <n v="332000"/>
    <s v="."/>
  </r>
  <r>
    <s v="1.1-00-2301_235002_23222110"/>
    <s v="1.1-00-23"/>
    <x v="0"/>
    <x v="0"/>
    <s v="1.3.4"/>
    <s v="FUNCIÓN PÚBLICA"/>
    <s v="E"/>
    <s v="Actividades del sector público, que realiza en for"/>
    <s v="01_23"/>
    <x v="9"/>
    <n v="5"/>
    <s v="SOCIEDAD COHESIVA Y RESILENTE"/>
    <n v="2"/>
    <s v="ATENCIÓN A EVENTOS DEL GOBIERNO MUNICIPAL  Y AGENDA GUBERNAMENTAL"/>
    <s v="002_23"/>
    <s v="DIRECCIÓN GENERAL DE RELACIONES PÚBLICAS"/>
    <n v="2000"/>
    <s v="MATERIALES Y SUMINISTROS"/>
    <m/>
    <n v="2211"/>
    <s v="PRODUCTOS ALIMENTICIOS PARA PERSONAS"/>
    <n v="0"/>
    <s v="SIN DESCRIPCIÓN PARA DESTINOS 00"/>
    <n v="300000"/>
    <n v="150000"/>
    <n v="103029.69"/>
    <n v="103029.69"/>
    <n v="103029.69"/>
    <n v="69446.12"/>
    <n v="69446.12"/>
    <n v="196970.31"/>
    <n v="300000"/>
    <n v="300000"/>
    <n v="300000"/>
    <s v="SIN MODIFICACIÓN"/>
  </r>
  <r>
    <s v="1.1-00-2301_236006_23622110"/>
    <s v="1.1-00-23"/>
    <x v="0"/>
    <x v="8"/>
    <s v="1.3.4"/>
    <s v="FUNCIÓN PÚBLICA"/>
    <s v="E"/>
    <s v="Prestación de Servicios Públicos"/>
    <s v="01_23"/>
    <x v="9"/>
    <n v="6"/>
    <s v="GOBIERNO EFECTIVO"/>
    <n v="6"/>
    <s v="PROCESOS ESTADISTICOS DEL MUNICIPIO"/>
    <s v="006_23"/>
    <s v="DIRECCIÓN GENERAL DE CENSOS Y ESTADISTIC"/>
    <n v="2000"/>
    <s v="MATERIALES Y SUMINISTROS"/>
    <m/>
    <n v="2211"/>
    <s v="PRODUCTOS ALIMENTICIOS PARA PERSONAS"/>
    <n v="0"/>
    <s v="SIN DESCRIPCIÓN PARA DESTINOS 00"/>
    <n v="0"/>
    <n v="0"/>
    <n v="0"/>
    <n v="0"/>
    <n v="0"/>
    <n v="0"/>
    <n v="0"/>
    <n v="0"/>
    <n v="0"/>
    <n v="0"/>
    <n v="100000"/>
    <s v="."/>
  </r>
  <r>
    <s v="1.1-00-2302_233009_2311221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2000"/>
    <s v="MATERIALES Y SUMINISTROS"/>
    <m/>
    <n v="2211"/>
    <s v="PRODUCTOS ALIMENTICIOS PARA PERSONAS"/>
    <n v="0"/>
    <s v="SIN DESCRIPCIÓN PARA DESTINOS 00"/>
    <n v="270000"/>
    <n v="150000"/>
    <n v="176984.49"/>
    <n v="176984.49"/>
    <n v="169984.49"/>
    <n v="169984.49"/>
    <n v="163434.23000000001"/>
    <n v="93015.510000000009"/>
    <n v="270000"/>
    <n v="270000"/>
    <n v="300000"/>
    <s v="Se solicita una ampliación del presupuesto como resultado de los diferentes eventos adversos por los que ha atravesado el Municipio rebansando su capacidad de respuesta, debiendo intervenir apoyos de otras dependencias de la zona metropolitana de Guadalajara a su como de los diferentes niveles tal es el caso de la temporada de estiaje 2023 donde aproximadamente el 50% del techo presupuestal asignado fue utilizado para la compra de alimentos y bebidad de los combatientes tanto de esta Dirección como brihgadas forestales externas, así como las diferentes comtingencias de inundaciones registradas con alto impacto lo cual ha demandando la concentración del personal por largas horas posteriores a su jornada laboral "/>
  </r>
  <r>
    <s v="1.1-00-2303_231011_231722110"/>
    <s v="1.1-00-23"/>
    <x v="0"/>
    <x v="0"/>
    <s v="1.3.5"/>
    <s v="ASUNTOS JURÍDICOS"/>
    <s v="O"/>
    <s v="Actividades que realizan la función pública o cont"/>
    <s v="03_23"/>
    <x v="10"/>
    <n v="1"/>
    <s v="CORRESPONSABILIDAD SOCIAL (TRANSVERSAL)"/>
    <n v="17"/>
    <s v="DEFENSORÍA LEGAL"/>
    <s v="011_23"/>
    <s v="DIRECCIÓN GENERAL JURIDÍCA"/>
    <n v="2000"/>
    <s v="MATERIALES Y SUMINISTROS"/>
    <m/>
    <n v="2211"/>
    <s v="PRODUCTOS ALIMENTICIOS PARA PERSONAS"/>
    <n v="0"/>
    <s v="SIN DESCRIPCIÓN PARA DESTINOS 00"/>
    <n v="85000"/>
    <n v="85000"/>
    <n v="65168.5"/>
    <n v="65168.5"/>
    <n v="65168.5"/>
    <n v="65168.5"/>
    <n v="65168.5"/>
    <n v="19831.5"/>
    <n v="85000"/>
    <n v="85000"/>
    <n v="85000"/>
    <s v="Alimentos"/>
  </r>
  <r>
    <s v="1.1-00-2309_238026_2342222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2000"/>
    <s v="MATERIALES Y SUMINISTROS"/>
    <m/>
    <n v="2221"/>
    <s v="PRODUCTOS ALIMENTICIOS PARA ANIMALES"/>
    <n v="0"/>
    <s v="SIN DESCRIPCIÓN PARA DESTINOS 00"/>
    <n v="96000"/>
    <n v="0"/>
    <n v="95999.4"/>
    <n v="95999.4"/>
    <n v="95999.4"/>
    <n v="95999.4"/>
    <n v="95999.4"/>
    <n v="0.60000000000582077"/>
    <n v="96000"/>
    <n v="96000"/>
    <n v="96000"/>
    <s v="."/>
  </r>
  <r>
    <s v="1.1-00-2310_234030_234822210"/>
    <s v="1.1-00-23"/>
    <x v="0"/>
    <x v="0"/>
    <s v="2.7.1"/>
    <s v="OTROS ASUNTOS SOCIALES"/>
    <s v="E"/>
    <s v="Actividades del sector público, que realiza en for"/>
    <s v="10_23"/>
    <x v="8"/>
    <n v="4"/>
    <s v="CIUDAD SUSTENTABLE"/>
    <n v="48"/>
    <s v="POLITICA DE INTEGRAL DE LA CIUDAD"/>
    <s v="030_23"/>
    <s v="DIRECCIÓN DE PROYECTOS ESTRATEGICOS"/>
    <n v="2000"/>
    <s v="MATERIALES Y SUMINISTROS"/>
    <m/>
    <n v="2221"/>
    <s v="PRODUCTOS ALIMENTICIOS PARA ANIMALES"/>
    <n v="0"/>
    <s v="SIN DESCRIPCIÓN PARA DESTINOS 00"/>
    <n v="40000"/>
    <n v="0"/>
    <n v="20000"/>
    <n v="20000"/>
    <n v="0"/>
    <n v="0"/>
    <n v="0"/>
    <n v="20000"/>
    <n v="40000"/>
    <n v="40000"/>
    <n v="40000"/>
    <s v="SIN MODIFICACIÓN"/>
  </r>
  <r>
    <s v="1.1-00-2317_234037_2356222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2000"/>
    <s v="MATERIALES Y SUMINISTROS"/>
    <m/>
    <n v="2221"/>
    <s v="PRODUCTOS ALIMENTICIOS PARA ANIMALES"/>
    <n v="0"/>
    <s v="SIN DESCRIPCIÓN PARA DESTINOS 00"/>
    <n v="420000"/>
    <n v="420000"/>
    <n v="419920"/>
    <n v="393180"/>
    <n v="393180"/>
    <n v="393180"/>
    <n v="393180"/>
    <n v="80"/>
    <n v="420000"/>
    <n v="420000"/>
    <n v="420000"/>
    <s v="Adquisición de productos alimenticios para la manuntención de los ejemplares de la Unidad de Rescate de Fauna Silvestre y para los animales de compañia (perros y gatos) de la Jefatura de Control y Maltrato Animal."/>
  </r>
  <r>
    <s v="1.1-00-2309_233027_234322210"/>
    <s v="1.1-00-23"/>
    <x v="0"/>
    <x v="0"/>
    <s v="1.3.4"/>
    <s v="FUNCIÓN PÚBLICA"/>
    <s v="E"/>
    <s v="Actividades del sector público, que realiza en for"/>
    <s v="09_23"/>
    <x v="11"/>
    <n v="3"/>
    <s v="INFRAESTRUCTURA Y SERVICIOS PÚBLICOS"/>
    <n v="43"/>
    <s v="SACRIFICIO DE BOVINOS Y PORCINOS EN EL RASTRO MUNICIPAL"/>
    <s v="027_23"/>
    <s v="DIRECCIÓN DE RASTRO MUNICIPAL"/>
    <n v="2000"/>
    <s v="MATERIALES Y SUMINISTROS"/>
    <m/>
    <n v="2221"/>
    <s v="PRODUCTOS ALIMENTICIOS PARA ANIMALES"/>
    <n v="0"/>
    <s v="SIN DESCRIPCIÓN PARA DESTINOS 00"/>
    <n v="59000"/>
    <n v="25000"/>
    <n v="59000"/>
    <n v="59000"/>
    <n v="59000"/>
    <n v="59000"/>
    <n v="59000"/>
    <n v="0"/>
    <n v="59000"/>
    <n v="59000"/>
    <n v="70000"/>
    <s v="Se busca incrementar el numero de sacrificios en el Rastro Municipal por lo que a su vez aumentaran la recepción de animales"/>
  </r>
  <r>
    <s v="1.1-00-2304_236012_231822310"/>
    <s v="1.1-00-23"/>
    <x v="0"/>
    <x v="0"/>
    <s v="1.3.4"/>
    <s v="FUNCIÓN PÚBLICA"/>
    <s v="M"/>
    <s v="Actividades de apoyo administrativo desarrolladas "/>
    <s v="04_23"/>
    <x v="5"/>
    <n v="6"/>
    <s v="GOBIERNO EFECTIVO"/>
    <n v="18"/>
    <s v="DESPACHO DE LA TESORERÍA MUNICIPAL"/>
    <s v="012_23"/>
    <s v="DIRECCIÓN DE PROCESOS ADMINISTRATIVOS Y"/>
    <n v="2000"/>
    <s v="MATERIALES Y SUMINISTROS"/>
    <m/>
    <n v="2231"/>
    <s v="UTENSILIOS PARA EL SERVICIO DE ALIMENTACIÓN"/>
    <n v="0"/>
    <s v="SIN DESCRIPCIÓN PARA DESTINOS 00"/>
    <n v="0"/>
    <n v="0"/>
    <n v="0"/>
    <n v="0"/>
    <n v="0"/>
    <n v="0"/>
    <n v="0"/>
    <n v="0"/>
    <n v="0"/>
    <n v="0"/>
    <n v="0"/>
    <s v="."/>
  </r>
  <r>
    <s v="1.1-00-2302_233009_2311223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2000"/>
    <s v="MATERIALES Y SUMINISTROS"/>
    <m/>
    <n v="2231"/>
    <s v="UTENSILIOS PARA EL SERVICIO DE ALIMENTACIÓN"/>
    <n v="0"/>
    <s v="SIN DESCRIPCIÓN PARA DESTINOS 00"/>
    <n v="5000"/>
    <n v="0"/>
    <n v="4955.41"/>
    <n v="4955.41"/>
    <n v="4955.41"/>
    <n v="4955.41"/>
    <n v="4955.41"/>
    <n v="44.590000000000146"/>
    <n v="5000"/>
    <n v="5000"/>
    <n v="5000"/>
    <s v="El techo presuúestal asignado sera utilizado para la compra de utensilios de apoyo para la distribución de alimentos y bebidas durante las contingencias, las cuales este año han sido relevantes ya que nos hemos permanecido en horarios prolongados en las comtingencias de incendios forestales e inundacion "/>
  </r>
  <r>
    <s v="1.1-00-2309_238026_2342235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2000"/>
    <s v="MATERIALES Y SUMINISTROS"/>
    <m/>
    <n v="2351"/>
    <s v="PRODUCTOS QUÍMICOS, FARMACÉUTICOS Y DE LABORATORIO ADQUIRIDOS COMO MATERIA PRIMA"/>
    <n v="0"/>
    <s v="SIN DESCRIPCIÓN PARA DESTINOS 00"/>
    <n v="1073225.1100000001"/>
    <n v="0"/>
    <n v="1072791.8700000001"/>
    <n v="575850.04"/>
    <n v="575154.04"/>
    <n v="575154.04"/>
    <n v="575154.04"/>
    <n v="433.23999999999069"/>
    <n v="1073225.1100000001"/>
    <n v="1073225.1100000001"/>
    <n v="1073225.1100000001"/>
    <s v="."/>
  </r>
  <r>
    <s v="1.1-00-2317_234037_2356235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2000"/>
    <s v="MATERIALES Y SUMINISTROS"/>
    <m/>
    <n v="2351"/>
    <s v="PRODUCTOS QUÍMICOS, FARMACÉUTICOS Y DE LABORATORIO ADQUIRIDOS COMO MATERIA PRIMA"/>
    <n v="0"/>
    <s v="SIN DESCRIPCIÓN PARA DESTINOS 00"/>
    <n v="55000"/>
    <n v="0"/>
    <n v="54206.8"/>
    <n v="0"/>
    <n v="0"/>
    <n v="0"/>
    <n v="0"/>
    <n v="793.19999999999709"/>
    <n v="0"/>
    <n v="0"/>
    <n v="0"/>
    <s v="."/>
  </r>
  <r>
    <s v="1.1-00-2309_238026_2342239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2000"/>
    <s v="MATERIALES Y SUMINISTROS"/>
    <m/>
    <n v="2391"/>
    <s v="OTROS PRODUCTOS ADQUIRIDOS COMO MATERIA PRIMA"/>
    <n v="0"/>
    <s v="SIN DESCRIPCIÓN PARA DESTINOS 00"/>
    <n v="630000"/>
    <n v="0"/>
    <n v="625500"/>
    <n v="625500"/>
    <n v="450000"/>
    <n v="450000"/>
    <n v="450000"/>
    <n v="4500"/>
    <n v="630000"/>
    <n v="630000"/>
    <n v="700000"/>
    <s v="Se busca incrementar la elaboración de composta"/>
  </r>
  <r>
    <s v="1.1-00-2307_232022_2336241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411"/>
    <s v="PRODUCTOS MINERALES NO METÁLICOS"/>
    <n v="0"/>
    <s v="SIN DESCRIPCIÓN PARA DESTINOS 00"/>
    <n v="80000"/>
    <n v="200000"/>
    <n v="67338"/>
    <n v="67338"/>
    <n v="67338"/>
    <n v="67338"/>
    <n v="67338"/>
    <n v="12662"/>
    <n v="100000"/>
    <n v="100000"/>
    <n v="100000"/>
    <s v="MATERIAL CAL, GRAVA Y ARENA"/>
  </r>
  <r>
    <s v="1.1-00-2302_231010_2315241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2000"/>
    <s v="MATERIALES Y SUMINISTRO"/>
    <m/>
    <n v="2411"/>
    <s v="PRODUCTOS MINERALES NO METÁLICOS"/>
    <n v="0"/>
    <s v="SIN DESCRIPCIÓN PARA DESTINOS 00"/>
    <n v="0"/>
    <n v="0"/>
    <n v="0"/>
    <n v="0"/>
    <n v="0"/>
    <n v="0"/>
    <n v="0"/>
    <n v="0"/>
    <n v="0"/>
    <n v="0"/>
    <n v="150000"/>
    <s v="Adquisición de material tal como grava, arena, ladrillos, azulejo, block y similares utilizados para la consolidación de los Espacios de Paz &quot;Hecho a Mano&quot;"/>
  </r>
  <r>
    <s v="1.1-00-2305_236015_232124110"/>
    <s v="1.1-00-23"/>
    <x v="0"/>
    <x v="0"/>
    <s v="1.3.4"/>
    <s v="FUNCIÓN PÚBLICA"/>
    <s v="E"/>
    <s v="Actividades del sector público, que realiza en for"/>
    <s v="05_23"/>
    <x v="0"/>
    <n v="6"/>
    <s v="GOBIERNO EFECTIVO"/>
    <n v="21"/>
    <s v="BIENES ADQUIRIDOS"/>
    <s v="015_23"/>
    <s v="DIRECCIÓN GENERAL DE ADMINISTRACIÓN"/>
    <n v="2000"/>
    <s v="MATERIALES Y SUMINISTROS"/>
    <m/>
    <n v="2411"/>
    <s v="PRODUCTOS MINERALES NO METÁLICOS"/>
    <n v="0"/>
    <s v="SIN DESCRIPCIÓN PARA DESTINOS 00"/>
    <n v="1175.5999999999999"/>
    <n v="0"/>
    <n v="1175.5999999999999"/>
    <n v="1175.5999999999999"/>
    <n v="1175.5999999999999"/>
    <n v="1175.5999999999999"/>
    <n v="1175.5999999999999"/>
    <n v="0"/>
    <n v="1175.5999999999999"/>
    <n v="1175.5999999999999"/>
    <n v="1175.5999999999999"/>
    <s v="."/>
  </r>
  <r>
    <s v="1.1-00-2307_233019_2333241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2000"/>
    <s v="MATERIALES Y SUMINISTROS"/>
    <m/>
    <n v="2411"/>
    <s v="PRODUCTOS MINERALES NO METÁLICOS"/>
    <n v="0"/>
    <s v="SIN DESCRIPCIÓN PARA DESTINOS 00"/>
    <n v="56163.519999999997"/>
    <n v="300000"/>
    <n v="56125.440000000002"/>
    <n v="56125.440000000002"/>
    <n v="0"/>
    <n v="0"/>
    <n v="0"/>
    <n v="38.07999999999447"/>
    <n v="236389.6"/>
    <n v="236389.6"/>
    <n v="236389.6"/>
    <s v="Para la compra de arena amarilla , jal, piedra, grava,arena de rio etc.  para la reparacvion de calles y avenids del  municipio"/>
  </r>
  <r>
    <s v="1.1-00-2302_231010_2316242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2000"/>
    <s v="MATERIALES Y SUMINISTROS"/>
    <m/>
    <n v="2421"/>
    <s v="CEMENTO Y PRODUCTOS DE CONCRETO"/>
    <n v="0"/>
    <s v="SIN DESCRIPCIÓN PARA DESTINOS 00"/>
    <n v="40537.18"/>
    <n v="0"/>
    <n v="8687.18"/>
    <n v="8687.18"/>
    <n v="8687.18"/>
    <n v="8687.18"/>
    <n v="8687.18"/>
    <n v="31850"/>
    <n v="40537.18"/>
    <n v="40537.18"/>
    <n v="0"/>
    <s v="."/>
  </r>
  <r>
    <s v="1.1-00-2307_232022_2336242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421"/>
    <s v="CEMENTO Y PRODUCTOS DE CONCRETO"/>
    <n v="0"/>
    <s v="SIN DESCRIPCIÓN PARA DESTINOS 00"/>
    <n v="700000"/>
    <n v="700000"/>
    <n v="694410.8"/>
    <n v="694410.8"/>
    <n v="694410.8"/>
    <n v="669586.80000000005"/>
    <n v="527080.80000000005"/>
    <n v="5589.1999999999534"/>
    <n v="700000"/>
    <n v="700000"/>
    <n v="750000"/>
    <s v="CEMENTO Y TAPAS CONCRETO RED ALCANTARILLADO"/>
  </r>
  <r>
    <s v="1.1-00-2307_233024_2339242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421"/>
    <s v="CEMENTO Y PRODUCTOS DE CONCRETO"/>
    <n v="0"/>
    <s v="SIN DESCRIPCIÓN PARA DESTINOS 00"/>
    <n v="10000"/>
    <n v="10000"/>
    <n v="2078.7199999999998"/>
    <n v="2078.7199999999998"/>
    <n v="2078.7199999999998"/>
    <n v="2078.7199999999998"/>
    <n v="2078.7199999999998"/>
    <n v="7921.2800000000007"/>
    <n v="10000"/>
    <n v="10000"/>
    <n v="10000"/>
    <s v="COMPRAS DIVERSAS PARA MANTENIMIENTO DE LAS (4) UNIDADES DE SALUD PUBLICA"/>
  </r>
  <r>
    <s v="1.1-00-2302_231010_2315242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2000"/>
    <s v="MATERIALES Y SUMINISTRO"/>
    <m/>
    <n v="2421"/>
    <s v="CEMENTO Y PRODUCTOS DE CONCRETO"/>
    <n v="0"/>
    <s v="SIN DESCRIPCIÓN PARA DESTINOS 00"/>
    <n v="0"/>
    <n v="0"/>
    <n v="0"/>
    <n v="0"/>
    <n v="0"/>
    <n v="0"/>
    <n v="0"/>
    <n v="0"/>
    <n v="0"/>
    <n v="0"/>
    <n v="100000"/>
    <s v="Adquisición de material tal como cemento y pega azulejo utilizados para la consolidación de los Espacios de Paz &quot;Hecho a Mano&quot;"/>
  </r>
  <r>
    <s v="1.1-00-2305_236015_232124210"/>
    <s v="1.1-00-23"/>
    <x v="0"/>
    <x v="0"/>
    <s v="1.3.4"/>
    <s v="FUNCIÓN PÚBLICA"/>
    <s v="E"/>
    <s v="Actividades del sector público, que realiza en for"/>
    <s v="05_23"/>
    <x v="0"/>
    <n v="6"/>
    <s v="GOBIERNO EFECTIVO"/>
    <n v="21"/>
    <s v="BIENES ADQUIRIDOS"/>
    <s v="015_23"/>
    <s v="DIRECCIÓN GENERAL DE ADMINISTRACIÓN"/>
    <n v="2000"/>
    <s v="MATERIALES Y SUMINISTROS"/>
    <m/>
    <n v="2421"/>
    <s v="CEMENTO Y PRODUCTOS DE CONCRETO"/>
    <n v="0"/>
    <s v="SIN DESCRIPCIÓN PARA DESTINOS 00"/>
    <n v="54450.01"/>
    <n v="20000"/>
    <n v="54450.01"/>
    <n v="54450.01"/>
    <n v="54450.01"/>
    <n v="54450.01"/>
    <n v="54450.01"/>
    <n v="0"/>
    <n v="54450.01"/>
    <n v="54450.01"/>
    <n v="54450.01"/>
    <s v="."/>
  </r>
  <r>
    <s v="1.1-00-2307_233019_2333242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2000"/>
    <s v="MATERIALES Y SUMINISTROS"/>
    <m/>
    <n v="2421"/>
    <s v="CEMENTO Y PRODUCTOS DE CONCRETO"/>
    <n v="0"/>
    <s v="SIN DESCRIPCIÓN PARA DESTINOS 00"/>
    <n v="12743545.01"/>
    <n v="11000000"/>
    <n v="12668757"/>
    <n v="12668757"/>
    <n v="10629047.460000001"/>
    <n v="10612674.960000001"/>
    <n v="10612674.960000001"/>
    <n v="74788.009999999776"/>
    <n v="12100000"/>
    <n v="12100000"/>
    <n v="12100000"/>
    <s v="Para compra de mezcla asfaltica caliente, emulsion super estable, cemento en el 2024 se paga lo de noviembre y diciembre 2023 y seria para cubrir enero a septiembre 2024 exise un contrato que termina en septiembre 2024 este material es para la reparacion de las calles y avenidas del municipio"/>
  </r>
  <r>
    <s v="1.1-00-2309_238026_2342243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2000"/>
    <s v="MATERIALES Y SUMINISTROS"/>
    <m/>
    <n v="2431"/>
    <s v="CAL, YESO Y PRODUCTOS DE YESO"/>
    <n v="0"/>
    <s v="SIN DESCRIPCIÓN PARA DESTINOS 00"/>
    <n v="10000"/>
    <n v="0"/>
    <n v="9164"/>
    <n v="9164"/>
    <n v="0"/>
    <n v="0"/>
    <n v="0"/>
    <n v="836"/>
    <n v="10000"/>
    <n v="10000"/>
    <n v="50000"/>
    <s v="para la adquisición de cal en caso de ser requerida por alguna contingencia ambiental en la laguna de Cajititlán"/>
  </r>
  <r>
    <s v="1.1-00-2302_231010_2315244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2000"/>
    <s v="MATERIALES Y SUMINISTRO"/>
    <m/>
    <n v="2441"/>
    <s v="MADERA Y PRODUCTOS DE MADERA"/>
    <n v="0"/>
    <s v="SIN DESCRIPCIÓN PARA DESTINOS 00"/>
    <n v="0"/>
    <n v="0"/>
    <n v="0"/>
    <n v="0"/>
    <n v="0"/>
    <n v="0"/>
    <n v="0"/>
    <n v="0"/>
    <n v="0"/>
    <n v="0"/>
    <n v="100000"/>
    <s v="Adquisición de material tal como hojas de triplay, hojas de osb, vigas de madera, entre otras para la consolidación de los Espacios de Paz &quot;Hecho a Mano&quot;"/>
  </r>
  <r>
    <s v="1.1-00-2309_238026_2342245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2000"/>
    <s v="MATERIALES Y SUMINISTROS"/>
    <m/>
    <n v="2451"/>
    <s v="VIDRIO Y PRODUCTOS DE VIDRIO"/>
    <n v="0"/>
    <s v="SIN DESCRIPCIÓN PARA DESTINOS 00"/>
    <n v="0"/>
    <n v="0"/>
    <n v="0"/>
    <n v="0"/>
    <n v="0"/>
    <n v="0"/>
    <n v="0"/>
    <n v="0"/>
    <n v="0"/>
    <n v="0"/>
    <n v="500000"/>
    <s v="Renovación de los contenedores de madera plástica para la recolección de platicos de agroquímicos de la campaña municipal de Campo Limpio de la Dirección de Desarrollo Rural"/>
  </r>
  <r>
    <s v="1.1-00-2305_236015_232124510"/>
    <s v="1.1-00-23"/>
    <x v="0"/>
    <x v="0"/>
    <s v="1.3.4"/>
    <s v="FUNCIÓN PÚBLICA"/>
    <s v="E"/>
    <s v="Actividades del sector público, que realiza en for"/>
    <s v="05_23"/>
    <x v="0"/>
    <n v="6"/>
    <s v="GOBIERNO EFECTIVO"/>
    <n v="21"/>
    <s v="BIENES ADQUIRIDOS"/>
    <s v="015_23"/>
    <s v="DIRECCIÓN GENERAL DE ADMINISTRACIÓN"/>
    <n v="2000"/>
    <s v="MATERIALES Y SUMINISTROS"/>
    <m/>
    <n v="2451"/>
    <s v="VIDRIO Y PRODUCTOS DE VIDRIO"/>
    <n v="0"/>
    <s v="SIN DESCRIPCIÓN PARA DESTINOS 00"/>
    <n v="47757.2"/>
    <n v="50000"/>
    <n v="48708.4"/>
    <n v="48708.4"/>
    <n v="48708.4"/>
    <n v="48708.4"/>
    <n v="48708.4"/>
    <n v="-951.20000000000437"/>
    <n v="47757.2"/>
    <n v="47757.2"/>
    <n v="47757.2"/>
    <s v="."/>
  </r>
  <r>
    <s v="1.1-00-2302_231010_2316246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2000"/>
    <s v="MATERIALES Y SUMINISTROS"/>
    <m/>
    <n v="2461"/>
    <s v="MATERIAL ELÉCTRICO Y ELECTRÓNICO"/>
    <n v="0"/>
    <s v="SIN DESCRIPCIÓN PARA DESTINOS 00"/>
    <n v="10650"/>
    <n v="0"/>
    <n v="10592.98"/>
    <n v="10592.98"/>
    <n v="0"/>
    <n v="0"/>
    <n v="0"/>
    <n v="57.020000000000437"/>
    <n v="10650"/>
    <n v="10650"/>
    <n v="0"/>
    <s v="."/>
  </r>
  <r>
    <s v="1.1-00-2307_232022_2336246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461"/>
    <s v="MATERIAL ELÉCTRICO Y ELECTRÓNICO"/>
    <n v="0"/>
    <s v="SIN DESCRIPCIÓN PARA DESTINOS 00"/>
    <n v="1116140"/>
    <n v="150000"/>
    <n v="880056.59"/>
    <n v="491410.19"/>
    <n v="234280.33"/>
    <n v="234280.33"/>
    <n v="234280.33"/>
    <n v="236083.41000000003"/>
    <n v="650000"/>
    <n v="650000"/>
    <n v="650000"/>
    <s v="CONTACTORES, FUSSIBLES TIMMER, MAT ELEC. REPARACIONES MENORES"/>
  </r>
  <r>
    <s v="1.1-00-2317_234037_2356246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2000"/>
    <s v="MATERIALES Y SUMINISTROS"/>
    <m/>
    <n v="2461"/>
    <s v="MATERIAL ELÉCTRICO Y ELECTRÓNICO"/>
    <n v="0"/>
    <s v="SIN DESCRIPCIÓN PARA DESTINOS 00"/>
    <n v="4000"/>
    <n v="0"/>
    <n v="3944"/>
    <n v="0"/>
    <n v="0"/>
    <n v="0"/>
    <n v="0"/>
    <n v="56"/>
    <n v="0"/>
    <n v="0"/>
    <n v="0"/>
    <s v="."/>
  </r>
  <r>
    <s v="1.1-00-2311_236031_234924610"/>
    <s v="1.1-00-23"/>
    <x v="0"/>
    <x v="0"/>
    <s v="3.8.4"/>
    <s v="INNOVACIÓN"/>
    <s v="E"/>
    <s v="Actividades del sector público, que realiza en for"/>
    <s v="11_23"/>
    <x v="6"/>
    <n v="6"/>
    <s v="GOBIERNO EFECTIVO"/>
    <n v="49"/>
    <s v="INFRAESTRUCTURA TECNOLOGICA ENTREGADA"/>
    <s v="031_23"/>
    <s v="DESPACHO DE LA COORDINACIÓN GENERAL DE G"/>
    <n v="2000"/>
    <s v="MATERIALES Y SUMINISTROS"/>
    <m/>
    <n v="2461"/>
    <s v="MATERIAL ELÉCTRICO Y ELECTRÓNICO"/>
    <n v="0"/>
    <s v="SIN DESCRIPCIÓN PARA DESTINOS 00"/>
    <n v="251600"/>
    <n v="150000"/>
    <n v="148848.98000000001"/>
    <n v="93476.38"/>
    <n v="65878.720000000001"/>
    <n v="51001.72"/>
    <n v="51001.72"/>
    <n v="102751.01999999999"/>
    <n v="243600"/>
    <n v="243600"/>
    <n v="501333"/>
    <s v="compra de equipo para soporte y redes (251,333.00), Instalación de radios en c4, cableado (250,000)"/>
  </r>
  <r>
    <s v="1.1-00-2307_233020_233424610"/>
    <s v="1.1-00-23"/>
    <x v="0"/>
    <x v="0"/>
    <s v="2.2.4"/>
    <s v="ALUMBRADO PÚBLICO"/>
    <s v="E"/>
    <s v="Actividades del sector público, que realiza en for"/>
    <s v="07_23"/>
    <x v="7"/>
    <n v="3"/>
    <s v="INFRAESTRUCTURA Y SERVICIOS PÚBLICOS"/>
    <n v="34"/>
    <s v="SERVICIO DE MANTENIMIENTO DE ALUMBRADO PÚBLICO"/>
    <s v="020_23"/>
    <s v="DIRECCIÓN DE ALUMBRADO PÚBLICO"/>
    <n v="2000"/>
    <s v="MATERIALES Y SUMINISTROS"/>
    <m/>
    <n v="2461"/>
    <s v="MATERIAL ELÉCTRICO Y ELECTRÓNICO"/>
    <n v="0"/>
    <s v="SIN DESCRIPCIÓN PARA DESTINOS 00"/>
    <n v="9600000"/>
    <n v="9600000"/>
    <n v="9695208.3100000005"/>
    <n v="9695208.3100000005"/>
    <n v="9587751.7100000009"/>
    <n v="9587751.7100000009"/>
    <n v="9587751.7100000009"/>
    <n v="-95208.310000000522"/>
    <n v="9600000"/>
    <n v="9600000"/>
    <n v="9600000"/>
    <s v="SIN MODIFICACIÓN"/>
  </r>
  <r>
    <s v="1.1-00-2305_236015_232124610"/>
    <s v="1.1-00-23"/>
    <x v="0"/>
    <x v="0"/>
    <s v="1.3.4"/>
    <s v="FUNCIÓN PÚBLICA"/>
    <s v="E"/>
    <s v="Actividades del sector público, que realiza en for"/>
    <s v="05_23"/>
    <x v="0"/>
    <n v="6"/>
    <s v="GOBIERNO EFECTIVO"/>
    <n v="21"/>
    <s v="BIENES ADQUIRIDOS"/>
    <s v="015_23"/>
    <s v="DIRECCIÓN GENERAL DE ADMINISTRACIÓN"/>
    <n v="2000"/>
    <s v="MATERIALES Y SUMINISTROS"/>
    <m/>
    <n v="2461"/>
    <s v="MATERIAL ELÉCTRICO Y ELECTRÓNICO"/>
    <n v="0"/>
    <s v="SIN DESCRIPCIÓN PARA DESTINOS 00"/>
    <n v="177400"/>
    <n v="110000"/>
    <n v="175652.23"/>
    <n v="109574.11"/>
    <n v="67756.11"/>
    <n v="67756.11"/>
    <n v="67756.11"/>
    <n v="1747.7699999999895"/>
    <n v="110000"/>
    <n v="110000"/>
    <n v="110000"/>
    <s v="."/>
  </r>
  <r>
    <s v="1.1-00-2302_233009_2311246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2000"/>
    <s v="MATERIALES Y SUMINISTROS"/>
    <m/>
    <n v="2461"/>
    <s v="MATERIAL ELÉCTRICO Y ELECTRÓNICO"/>
    <n v="0"/>
    <s v="SIN DESCRIPCIÓN PARA DESTINOS 00"/>
    <n v="1000"/>
    <n v="1000"/>
    <n v="0"/>
    <n v="0"/>
    <n v="0"/>
    <n v="0"/>
    <n v="0"/>
    <n v="1000"/>
    <n v="1000"/>
    <n v="1000"/>
    <n v="1000"/>
    <s v="Sera destinado para el mantenimiento y reparacion de las instalaciones lectricas de las diferentes bases con las que contamos "/>
  </r>
  <r>
    <s v="1.1-00-2307_232022_2336247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471"/>
    <s v="ARTÍCULOS METÁLICOS PARA LA CONSTRUCCIÓN"/>
    <n v="0"/>
    <s v="SIN DESCRIPCIÓN PARA DESTINOS 00"/>
    <n v="2457000"/>
    <n v="2250000"/>
    <n v="2379480.2200000002"/>
    <n v="2379480.2200000002"/>
    <n v="1998665.7"/>
    <n v="1998665.7"/>
    <n v="1774929.54"/>
    <n v="77519.779999999795"/>
    <n v="2457000"/>
    <n v="2457000"/>
    <n v="2300000"/>
    <s v="TUBERIAS, VALVULAS, JUNTAS, EXTREMIDADES EN FOFO Y GALV ETC"/>
  </r>
  <r>
    <s v="1.1-00-2311_236031_234924710"/>
    <s v="1.1-00-23"/>
    <x v="0"/>
    <x v="0"/>
    <s v="3.8.4"/>
    <s v="INNOVACIÓN"/>
    <s v="E"/>
    <s v="Actividades del sector público, que realiza en for"/>
    <s v="11_23"/>
    <x v="6"/>
    <n v="6"/>
    <s v="GOBIERNO EFECTIVO"/>
    <n v="49"/>
    <s v="INFRAESTRUCTURA TECNOLOGICA ENTREGADA"/>
    <s v="031_23"/>
    <s v="DESPACHO DE LA COORDINACIÓN GENERAL DE G"/>
    <n v="2000"/>
    <s v="MATERIALES Y SUMINISTROS"/>
    <m/>
    <n v="2471"/>
    <s v="ARTÍCULOS METÁLICOS PARA LA CONSTRUCCIÓN"/>
    <n v="0"/>
    <s v="SIN DESCRIPCIÓN PARA DESTINOS 00"/>
    <n v="1862"/>
    <n v="0"/>
    <n v="301.60000000000002"/>
    <n v="301.60000000000002"/>
    <n v="0"/>
    <n v="0"/>
    <n v="0"/>
    <n v="1560.4"/>
    <n v="1862"/>
    <n v="1862"/>
    <n v="1414"/>
    <s v="compra de equipo para soporte y redes"/>
  </r>
  <r>
    <s v="1.1-00-2302_231010_2315247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2000"/>
    <s v="MATERIALES Y SUMINISTRO"/>
    <m/>
    <n v="2471"/>
    <s v="ARTÍCULOS METÁLICOS PARA LA CONSTRUCCIÓN"/>
    <n v="0"/>
    <s v="SIN DESCRIPCIÓN PARA DESTINOS 00"/>
    <n v="0"/>
    <n v="0"/>
    <n v="0"/>
    <n v="0"/>
    <n v="0"/>
    <n v="0"/>
    <n v="0"/>
    <n v="0"/>
    <n v="0"/>
    <n v="0"/>
    <n v="150000"/>
    <s v="Adquisición de material tal como varillas, ptr, alambre, clavos, tuercas, mallas ciclónicas entre otras utilizados para la consolidación de los Espacios de Paz &quot;Hecho a Mano&quot;"/>
  </r>
  <r>
    <s v="1.1-00-2305_236015_232124710"/>
    <s v="1.1-00-23"/>
    <x v="0"/>
    <x v="0"/>
    <s v="1.3.4"/>
    <s v="FUNCIÓN PÚBLICA"/>
    <s v="E"/>
    <s v="Actividades del sector público, que realiza en for"/>
    <s v="05_23"/>
    <x v="0"/>
    <n v="6"/>
    <s v="GOBIERNO EFECTIVO"/>
    <n v="21"/>
    <s v="BIENES ADQUIRIDOS"/>
    <s v="015_23"/>
    <s v="DIRECCIÓN GENERAL DE ADMINISTRACIÓN"/>
    <n v="2000"/>
    <s v="MATERIALES Y SUMINISTROS"/>
    <m/>
    <n v="2471"/>
    <s v="ARTÍCULOS METÁLICOS PARA LA CONSTRUCCIÓN"/>
    <n v="0"/>
    <s v="SIN DESCRIPCIÓN PARA DESTINOS 00"/>
    <n v="30000.42"/>
    <n v="80000"/>
    <n v="18875.22"/>
    <n v="8359.82"/>
    <n v="8359.82"/>
    <n v="7791.42"/>
    <n v="7791.42"/>
    <n v="11125.199999999997"/>
    <n v="30000.42"/>
    <n v="30000.42"/>
    <n v="30000.42"/>
    <s v="."/>
  </r>
  <r>
    <s v="1.1-00-2307_233019_2333247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2000"/>
    <s v="MATERIALES Y SUMINISTROS"/>
    <m/>
    <n v="2471"/>
    <s v="ARTÍCULOS METÁLICOS PARA LA CONSTRUCCIÓN"/>
    <n v="0"/>
    <s v="SIN DESCRIPCIÓN PARA DESTINOS 00"/>
    <n v="575211.68000000005"/>
    <n v="750000"/>
    <n v="721140.8"/>
    <n v="721140.8"/>
    <n v="566389.88"/>
    <n v="566080.16"/>
    <n v="566080.16"/>
    <n v="-145929.12"/>
    <n v="575211.67999999993"/>
    <n v="575211.67999999993"/>
    <n v="575211.68000000005"/>
    <s v="Compra de acero  por ejemplo (vigas, angulos, estructuras, soleras, ptr, tubos,redondo, soldadura, duelas, varillas, etc. para las reparaciones de bocas de tormenta, juegos en parques y unidades deportivas, barandales en plazas publicas del municipio"/>
  </r>
  <r>
    <s v="1.1-00-2302_233009_2311247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2000"/>
    <s v="MATERIALES Y SUMINISTROS"/>
    <m/>
    <n v="2471"/>
    <s v="ARTÍCULOS METÁLICOS PARA LA CONSTRUCCIÓN"/>
    <n v="0"/>
    <s v="SIN DESCRIPCIÓN PARA DESTINOS 00"/>
    <n v="2000"/>
    <n v="2000"/>
    <n v="279.44"/>
    <n v="279.44"/>
    <n v="279.44"/>
    <n v="279.44"/>
    <n v="279.44"/>
    <n v="1720.56"/>
    <n v="2000"/>
    <n v="2000"/>
    <n v="2000"/>
    <s v="Sera destinado para el mantenimiento y reparacion de las instalaciones de las diferente bases con las que contamos "/>
  </r>
  <r>
    <s v="1.1-00-2307_233024_2339248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481"/>
    <s v="MATERIALES COMPLEMENTARIOS"/>
    <n v="0"/>
    <s v="SIN DESCRIPCIÓN PARA DESTINOS 00"/>
    <n v="10000"/>
    <n v="10000"/>
    <n v="9284.5499999999993"/>
    <n v="9284.5499999999993"/>
    <n v="9284.5499999999993"/>
    <n v="6646.79"/>
    <n v="6646.79"/>
    <n v="715.45000000000073"/>
    <n v="10000"/>
    <n v="10000"/>
    <n v="10000"/>
    <s v="COMPRAS DIVERSAS PARA MANTENIMIENTO DE LAS (4) UNIDADES DE SALUD PUBLICA"/>
  </r>
  <r>
    <s v="1.1-00-2302_231010_2316249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2000"/>
    <s v="MATERIALES Y SUMINISTROS"/>
    <m/>
    <n v="2491"/>
    <s v="OTROS MATERIALES Y ARTÍCULOS DE CONSTRUCCIÓN Y REPARACIÓN"/>
    <n v="0"/>
    <s v="SIN DESCRIPCIÓN PARA DESTINOS 00"/>
    <n v="144969.82"/>
    <n v="0"/>
    <n v="131692.13"/>
    <n v="80072.13"/>
    <n v="80072.13"/>
    <n v="74172.72"/>
    <n v="74172.72"/>
    <n v="13277.690000000002"/>
    <n v="144969.82"/>
    <n v="144969.82"/>
    <n v="54948.2"/>
    <s v="Materiales para los trabajos de rehabilitación de los espacios públicos intervenidos con "/>
  </r>
  <r>
    <s v="1.1-00-2307_232022_2336249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491"/>
    <s v="OTROS MATERIALES Y ARTÍCULOS DE CONSTRUCCIÓN Y REPARACIÓN"/>
    <n v="0"/>
    <s v="SIN DESCRIPCIÓN PARA DESTINOS 00"/>
    <n v="5860"/>
    <n v="30000"/>
    <n v="5860"/>
    <n v="5860"/>
    <n v="5860"/>
    <n v="5860"/>
    <n v="5860"/>
    <n v="0"/>
    <n v="7000"/>
    <n v="7000"/>
    <n v="7000"/>
    <s v="INSUMOS MENORES E IMPREVISTOS F REV"/>
  </r>
  <r>
    <s v="1.1-00-2311_236031_234924910"/>
    <s v="1.1-00-23"/>
    <x v="0"/>
    <x v="0"/>
    <s v="3.8.4"/>
    <s v="INNOVACIÓN"/>
    <s v="E"/>
    <s v="Actividades del sector público, que realiza en for"/>
    <s v="11_23"/>
    <x v="6"/>
    <n v="6"/>
    <s v="GOBIERNO EFECTIVO"/>
    <n v="49"/>
    <s v="INFRAESTRUCTURA TECNOLOGICA ENTREGADA"/>
    <s v="031_23"/>
    <s v="DESPACHO DE LA COORDINACIÓN GENERAL DE G"/>
    <n v="2000"/>
    <s v="MATERIALES Y SUMINISTROS"/>
    <m/>
    <n v="2491"/>
    <s v="OTROS MATERIALES Y ARTÍCULOS DE CONSTRUCCIÓN Y REPARACIÓN"/>
    <n v="0"/>
    <s v="SIN DESCRIPCIÓN PARA DESTINOS 00"/>
    <n v="6000"/>
    <n v="5000"/>
    <n v="849.7"/>
    <n v="849.7"/>
    <n v="0"/>
    <n v="0"/>
    <n v="0"/>
    <n v="5150.3"/>
    <n v="6000"/>
    <n v="6000"/>
    <n v="2000"/>
    <s v="material para instalación de cámaras de video vigilancia"/>
  </r>
  <r>
    <s v="1.1-00-2306_235017_232924910"/>
    <s v="1.1-00-23"/>
    <x v="0"/>
    <x v="0"/>
    <s v="2.4.2"/>
    <s v="CULTURA"/>
    <s v="F"/>
    <s v="Actividades destinadas a la promoción y fomento de"/>
    <s v="06_23"/>
    <x v="1"/>
    <n v="5"/>
    <s v="SOCIEDAD COHESIVA Y RESILENTE"/>
    <n v="29"/>
    <s v="POLITICA CULTURAL DE TLAJOMULCO DE ZUÑIGA"/>
    <s v="017_23"/>
    <s v="DIRECCIÓN GENERAL DE CULTURA"/>
    <n v="2000"/>
    <s v="MATERIALES Y SUMINISTROS"/>
    <m/>
    <n v="2491"/>
    <s v="OTROS MATERIALES Y ARTÍCULOS DE CONSTRUCCIÓN Y REPARACIÓN"/>
    <n v="0"/>
    <s v="SIN DESCRIPCIÓN PARA DESTINOS 00"/>
    <n v="0"/>
    <n v="150000"/>
    <n v="0"/>
    <n v="0"/>
    <n v="0"/>
    <n v="0"/>
    <n v="0"/>
    <n v="0"/>
    <n v="150000"/>
    <n v="150000"/>
    <n v="150000"/>
    <s v="."/>
  </r>
  <r>
    <s v="1.1-00-2307_233024_2339249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491"/>
    <s v="OTROS MATERIALES Y ARTÍCULOS DE CONSTRUCCIÓN Y REPARACIÓN"/>
    <n v="0"/>
    <s v="SIN DESCRIPCIÓN PARA DESTINOS 00"/>
    <n v="100000"/>
    <n v="100000"/>
    <n v="39395.56"/>
    <n v="39395.56"/>
    <n v="39395.58"/>
    <n v="39395.58"/>
    <n v="39395.58"/>
    <n v="60604.44"/>
    <n v="100000"/>
    <n v="100000"/>
    <n v="100000"/>
    <s v="COMPRAS DIVERSAS PARA MANTENIMIENTO DE LAS  (4) UNIDADES DE SALUD PUBLICA"/>
  </r>
  <r>
    <s v="1.1-00-2302_231010_2315249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2000"/>
    <s v="MATERIALES Y SUMINISTRO"/>
    <m/>
    <n v="2491"/>
    <s v="OTROS MATERIALES Y ARTÍCULOS DE CONSTRUCCIÓN Y REPARACIÓN"/>
    <n v="0"/>
    <s v="SIN DESCRIPCIÓN PARA DESTINOS 00"/>
    <n v="0"/>
    <n v="0"/>
    <n v="0"/>
    <n v="0"/>
    <n v="0"/>
    <n v="0"/>
    <n v="0"/>
    <n v="0"/>
    <n v="0"/>
    <n v="0"/>
    <n v="500000"/>
    <s v="Adquisición de material tal como pintura, recubrimiento, sellador, lacas, barnices, removedor de pintura, aerosoles, thinner, entre otros utilizados para la consolidación de los Espacios de Paz &quot;Hecho a Mano&quot;"/>
  </r>
  <r>
    <s v="1.1-00-2305_236015_232124910"/>
    <s v="1.1-00-23"/>
    <x v="0"/>
    <x v="0"/>
    <s v="1.3.4"/>
    <s v="FUNCIÓN PÚBLICA"/>
    <s v="E"/>
    <s v="Actividades del sector público, que realiza en for"/>
    <s v="05_23"/>
    <x v="0"/>
    <n v="6"/>
    <s v="GOBIERNO EFECTIVO"/>
    <n v="21"/>
    <s v="BIENES ADQUIRIDOS"/>
    <s v="015_23"/>
    <s v="DIRECCIÓN GENERAL DE ADMINISTRACIÓN"/>
    <n v="2000"/>
    <s v="MATERIALES Y SUMINISTROS"/>
    <m/>
    <n v="2491"/>
    <s v="OTROS MATERIALES Y ARTÍCULOS DE CONSTRUCCIÓN Y REPARACIÓN"/>
    <n v="0"/>
    <s v="SIN DESCRIPCIÓN PARA DESTINOS 00"/>
    <n v="567531.9"/>
    <n v="320000"/>
    <n v="399569.41"/>
    <n v="398606.61"/>
    <n v="361378.73"/>
    <n v="325252.74"/>
    <n v="325252.74"/>
    <n v="167962.49000000005"/>
    <n v="417531.9"/>
    <n v="417531.9"/>
    <n v="417531.9"/>
    <s v="."/>
  </r>
  <r>
    <s v="1.1-00-2307_233019_2333249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2000"/>
    <s v="MATERIALES Y SUMINISTROS"/>
    <m/>
    <n v="2491"/>
    <s v="OTROS MATERIALES Y ARTÍCULOS DE CONSTRUCCIÓN Y REPARACIÓN"/>
    <n v="0"/>
    <s v="SIN DESCRIPCIÓN PARA DESTINOS 00"/>
    <n v="4710776.16"/>
    <n v="3650000"/>
    <n v="4670848.96"/>
    <n v="4575148.96"/>
    <n v="4156736.96"/>
    <n v="3794796.76"/>
    <n v="3794796.76"/>
    <n v="39927.200000000186"/>
    <n v="4862000"/>
    <n v="4862000"/>
    <n v="4862000"/>
    <s v="Compra de pintura en tambos de 200lts  de balizamiento, esmalte, vinilica, thinner, sellador, impemiabilizante, rodillos, brochas, pistolas de pintura, sellador, etc para el uso en unidades deportivas, plazas publicas, calles y avenidas del minicipio, "/>
  </r>
  <r>
    <s v="1.1-00-2303_231011_231724910"/>
    <s v="1.1-00-23"/>
    <x v="0"/>
    <x v="0"/>
    <s v="1.3.5"/>
    <s v="ASUNTOS JURÍDICOS"/>
    <s v="O"/>
    <s v="Actividades que realizan la función pública o cont"/>
    <s v="03_23"/>
    <x v="10"/>
    <n v="1"/>
    <s v="CORRESPONSABILIDAD SOCIAL (TRANSVERSAL)"/>
    <n v="17"/>
    <s v="DEFENSORÍA LEGAL"/>
    <s v="011_23"/>
    <s v="DIRECCIÓN GENERAL JURIDÍCA"/>
    <n v="2000"/>
    <s v="MATERIALES Y SUMINISTROS"/>
    <m/>
    <n v="2491"/>
    <s v="OTROS MATERIALES Y ARTÍCULOS DE CONSTRUCCIÓN Y REPARACIÓN"/>
    <n v="0"/>
    <s v="SIN DESCRIPCIÓN PARA DESTINOS 00"/>
    <n v="75000"/>
    <n v="75000"/>
    <n v="0"/>
    <n v="0"/>
    <n v="0"/>
    <n v="0"/>
    <n v="0"/>
    <n v="75000"/>
    <n v="75000"/>
    <n v="75000"/>
    <n v="75000"/>
    <s v="Construcción y Reparación"/>
  </r>
  <r>
    <s v="1.1-00-2306_235016_232524910"/>
    <s v="1.1-00-23"/>
    <x v="0"/>
    <x v="0"/>
    <s v="2.5.6"/>
    <s v="OTRO SERVICIOS EDUCATIVOS Y ACTIVIDADES INHERENTES"/>
    <s v="S"/>
    <s v="Definidos en el Presupuesto de Egresos y los que s"/>
    <s v="06_23"/>
    <x v="1"/>
    <n v="5"/>
    <s v="SOCIEDAD COHESIVA Y RESILENTE"/>
    <n v="25"/>
    <s v="APOYO A INSTITUCIONES EDUCATIVAS"/>
    <s v="016_23"/>
    <s v="DESPACHO DE LA COORDINACIÓN GENERAL DE C"/>
    <n v="2000"/>
    <s v="MATERIALES Y SUMINISTROS"/>
    <m/>
    <n v="2491"/>
    <s v="OTROS MATERIALES Y ARTÍCULOS DE CONSTRUCCIÓN Y REPARACIÓN"/>
    <n v="0"/>
    <s v="SIN DESCRIPCIÓN PARA DESTINOS 00"/>
    <n v="247774.89"/>
    <n v="502000"/>
    <n v="247774.89"/>
    <n v="247774.89"/>
    <n v="0"/>
    <n v="0"/>
    <n v="0"/>
    <n v="0"/>
    <n v="247774.89"/>
    <n v="247774.89"/>
    <n v="250000"/>
    <s v="."/>
  </r>
  <r>
    <s v="1.1-00-2307_232022_2336251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511"/>
    <s v="PRODUCTOS QUÍMICOS BÁSICOS"/>
    <n v="0"/>
    <s v="SIN DESCRIPCIÓN PARA DESTINOS 00"/>
    <n v="1770000"/>
    <n v="1700000"/>
    <n v="1879959.67"/>
    <n v="1879959.67"/>
    <n v="1499642.2"/>
    <n v="1499642.2"/>
    <n v="1499642.2"/>
    <n v="-109959.66999999993"/>
    <n v="2500000"/>
    <n v="2500000"/>
    <n v="4500000"/>
    <s v="CLORO, POLIFOSFATO, SAL INDUSTRIAL"/>
  </r>
  <r>
    <s v="1.1-00-2310_234030_234825210"/>
    <s v="1.1-00-23"/>
    <x v="0"/>
    <x v="0"/>
    <s v="2.7.1"/>
    <s v="OTROS ASUNTOS SOCIALES"/>
    <s v="E"/>
    <s v="Actividades del sector público, que realiza en for"/>
    <s v="10_23"/>
    <x v="8"/>
    <n v="4"/>
    <s v="CIUDAD SUSTENTABLE"/>
    <n v="48"/>
    <s v="POLITICA DE INTEGRAL DE LA CIUDAD"/>
    <s v="030_23"/>
    <s v="DIRECCIÓN DE PROYECTOS ESTRATEGICOS"/>
    <n v="2000"/>
    <s v="MATERIALES Y SUMINISTROS"/>
    <m/>
    <n v="2521"/>
    <s v="FERTILIZANTES, PESTICIDAS Y OTROS AGROQUÍMICOS"/>
    <n v="0"/>
    <s v="SIN DESCRIPCIÓN PARA DESTINOS 00"/>
    <n v="50000"/>
    <n v="0"/>
    <n v="0"/>
    <n v="0"/>
    <n v="0"/>
    <n v="0"/>
    <n v="0"/>
    <n v="50000"/>
    <n v="50000"/>
    <n v="50000"/>
    <n v="50000"/>
    <s v="SIN MODIFICACIÓN"/>
  </r>
  <r>
    <s v="1.1-00-2307_233024_2339252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521"/>
    <s v="FERTILIZANTES, PESTICIDAS Y OTROS AGROQUÍMICOS"/>
    <n v="0"/>
    <s v="SIN DESCRIPCIÓN PARA DESTINOS 00"/>
    <n v="450000"/>
    <n v="450000"/>
    <n v="435613.62"/>
    <n v="435613.62"/>
    <n v="420613.62"/>
    <n v="273873.62"/>
    <n v="273873.62"/>
    <n v="14386.380000000005"/>
    <n v="450000"/>
    <n v="450000"/>
    <n v="450000"/>
    <s v="PARA LA FUMIGACION  Y  PREVENCION (DENGUE) EN TODO EL MUNICIPIO"/>
  </r>
  <r>
    <s v="1.1-00-2305_236015_232125210"/>
    <s v="1.1-00-23"/>
    <x v="0"/>
    <x v="0"/>
    <s v="1.3.4"/>
    <s v="FUNCIÓN PÚBLICA"/>
    <s v="E"/>
    <s v="Actividades del sector público, que realiza en for"/>
    <s v="05_23"/>
    <x v="0"/>
    <n v="6"/>
    <s v="GOBIERNO EFECTIVO"/>
    <n v="21"/>
    <s v="BIENES ADQUIRIDOS"/>
    <s v="015_23"/>
    <s v="DIRECCIÓN GENERAL DE ADMINISTRACIÓN"/>
    <n v="2000"/>
    <s v="MATERIALES Y SUMINISTROS"/>
    <m/>
    <n v="2521"/>
    <s v="FERTILIZANTES, PESTICIDAS Y OTROS AGROQUÍMICOS"/>
    <n v="0"/>
    <s v="SIN DESCRIPCIÓN PARA DESTINOS 00"/>
    <n v="123580"/>
    <n v="50000"/>
    <n v="90467.34"/>
    <n v="90467.34"/>
    <n v="65467.34"/>
    <n v="61800"/>
    <n v="61800"/>
    <n v="33112.660000000003"/>
    <n v="123580"/>
    <n v="123580"/>
    <n v="123580"/>
    <s v="."/>
  </r>
  <r>
    <s v="1.1-00-2309_238028_234425210"/>
    <s v="1.1-00-23"/>
    <x v="0"/>
    <x v="0"/>
    <s v="3.1.1"/>
    <s v="ASUNTOS ECONÓMICOS Y COMERCIALES EN GENERAL"/>
    <s v="E"/>
    <s v="Actividades del sector público, que realiza en for"/>
    <s v="09_23"/>
    <x v="11"/>
    <n v="8"/>
    <s v="DESARROLLO ECONÓMICO Y EMPLEO"/>
    <n v="44"/>
    <s v="PAQUETE AGROECOLÓGICO"/>
    <s v="028_23"/>
    <s v="DIRECCÍON GENERAL DE DESARROLLO RURAL"/>
    <n v="2000"/>
    <s v="MATERIALES Y SUMINISTROS"/>
    <m/>
    <n v="2521"/>
    <s v="FERTILIZANTES, PESTICIDAS Y OTROS AGROQUÍMICOS"/>
    <n v="0"/>
    <s v="SIN DESCRIPCIÓN PARA DESTINOS 00"/>
    <n v="430000"/>
    <n v="500000"/>
    <n v="429988.8"/>
    <n v="429988.8"/>
    <n v="429988.8"/>
    <n v="429988.8"/>
    <n v="429988.8"/>
    <n v="11.200000000011642"/>
    <n v="430000"/>
    <n v="430000"/>
    <n v="500000"/>
    <s v="para igualar el presupueto otorgado en el 2023"/>
  </r>
  <r>
    <s v="1.1-00-2317_234037_2356253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2000"/>
    <s v="MATERIALES Y SUMINISTROS"/>
    <m/>
    <n v="2531"/>
    <s v="MEDICINAS Y PRODUCTOS FARMACÉUTICOS"/>
    <n v="0"/>
    <s v="SIN DESCRIPCIÓN PARA DESTINOS 00"/>
    <n v="884202"/>
    <n v="366202"/>
    <n v="883142"/>
    <n v="678439"/>
    <n v="614888"/>
    <n v="614888"/>
    <n v="614888"/>
    <n v="1060"/>
    <n v="826202"/>
    <n v="826202"/>
    <n v="900000"/>
    <s v="Compra de medicamento para la Jefatura de Control y Maltrato Animal, para los animales de la Unidad de Rescate de Fauna Silvestre, para la Clínica de Pequeñas Especies del Centro Multidisciplinario El Valle, así como continuar con la campaña de esterilización gratuita a caninos y felinos , se tiene contemplado realizar 2,600 esterilizaciones gratuitas al año.   "/>
  </r>
  <r>
    <s v="1.1-00-2307_233024_2339253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531"/>
    <s v="MEDICINAS Y PRODUCTOS FARMACÉUTICOS"/>
    <n v="0"/>
    <s v="SIN DESCRIPCIÓN PARA DESTINOS 00"/>
    <n v="5500000"/>
    <n v="5000000"/>
    <n v="5145797.7300000004"/>
    <n v="4204008.43"/>
    <n v="3284821.95"/>
    <n v="3117025.69"/>
    <n v="3117025.69"/>
    <n v="354202.26999999955"/>
    <n v="5000000"/>
    <n v="5000000"/>
    <n v="5500000"/>
    <s v="De acuerdo al incremento  y compra de insumos de medicamentos para urgencias medicas"/>
  </r>
  <r>
    <s v="1.1-00-2302_233009_231225310"/>
    <s v="1.1-00-23"/>
    <x v="0"/>
    <x v="0"/>
    <s v="1.7.2"/>
    <s v="PROTECCIÓN CIVIL"/>
    <s v="E"/>
    <s v="Actividades del sector público, que realiza en for"/>
    <s v="02_23"/>
    <x v="3"/>
    <n v="3"/>
    <s v="INFRAESTRUCTURA Y SERVICIOS PÚBLICOS"/>
    <n v="12"/>
    <s v="EQUIPOS DE PROTECCIÓN  Y HERRAMIENTA MANUAL"/>
    <s v="009_23"/>
    <s v="DIRECCIÓN GENERAL ADJUNTA DE PROTECCIÓN"/>
    <n v="2000"/>
    <s v="MATERIALES Y SUMINISTROS"/>
    <m/>
    <n v="2531"/>
    <s v="MEDICINAS Y PRODUCTOS FARMACÉUTICOS"/>
    <n v="0"/>
    <s v="SIN DESCRIPCIÓN PARA DESTINOS 00"/>
    <n v="50000"/>
    <n v="50000"/>
    <n v="25640.15"/>
    <n v="25640.15"/>
    <n v="25640.15"/>
    <n v="25640.15"/>
    <n v="25640.15"/>
    <n v="24359.85"/>
    <n v="50000"/>
    <n v="50000"/>
    <n v="50000"/>
    <s v="El presupuesto sera destinado para el fortalecimiento y abastecimiento de botiquines de todo el personal para la atención basíca prehospitaliaria durante la atención de emergencias"/>
  </r>
  <r>
    <s v="1.1-00-2307_243024_235825310"/>
    <s v="1.1-00-23"/>
    <x v="0"/>
    <x v="0"/>
    <s v="2.3.1"/>
    <s v="PRESTACIÓN DE SERVICIOS DE SALUD A LA COMUNIDAD"/>
    <s v="E"/>
    <s v="Prestación de Servicios Públicos"/>
    <s v="07_24"/>
    <x v="7"/>
    <n v="3"/>
    <s v="INFRAESTRUCTURA Y SERVICIOS PÚBLICOS"/>
    <n v="58"/>
    <s v="CLINICA CHULAVISTA"/>
    <s v="024_23"/>
    <s v="DIRECCIÓN GENERAL DE SALUD PÚBLICA"/>
    <n v="2000"/>
    <s v="MATERIALES Y SUMINISTRO"/>
    <m/>
    <n v="2531"/>
    <s v="MEDICINAS Y PRODUCTOS FARMACÉUTICOS"/>
    <n v="0"/>
    <s v="SIN DESCRIPCIÓN PARA DESTINOS 00"/>
    <n v="0"/>
    <n v="0"/>
    <n v="0"/>
    <n v="0"/>
    <n v="0"/>
    <n v="0"/>
    <n v="0"/>
    <n v="0"/>
    <n v="0"/>
    <n v="0"/>
    <n v="2500000"/>
    <s v="MEDICAMENTO PARA ATENCION DE URGENCIAS"/>
  </r>
  <r>
    <s v="1.1-00-2317_234037_2356254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2000"/>
    <s v="MATERIALES Y SUMINISTROS"/>
    <m/>
    <n v="2541"/>
    <s v="MATERIALES, ACCESORIOS Y SUMINISTROS MÉDICOS"/>
    <n v="0"/>
    <s v="SIN DESCRIPCIÓN PARA DESTINOS 00"/>
    <n v="495000"/>
    <n v="1000000"/>
    <n v="489322.47"/>
    <n v="375651.75"/>
    <n v="360628.93"/>
    <n v="360628.93"/>
    <n v="360628.93"/>
    <n v="5677.5300000000279"/>
    <n v="540000"/>
    <n v="540000"/>
    <n v="600000"/>
    <s v="Compra de material de curación para la Jefatura de Control y Maltrato Animal, para la Unidad de Rescate de Fauna Silvestre, para la Clínica de Pequeñas Especies,  así como para la campaña de 2,600 esterlizaciones gratuitas de caninos y felinos que se tiene contemplado realizar."/>
  </r>
  <r>
    <s v="1.1-00-2306_235017_232925410"/>
    <s v="1.1-00-23"/>
    <x v="0"/>
    <x v="0"/>
    <s v="2.4.2"/>
    <s v="CULTURA"/>
    <s v="F"/>
    <s v="Actividades destinadas a la promoción y fomento de"/>
    <s v="06_23"/>
    <x v="1"/>
    <n v="5"/>
    <s v="SOCIEDAD COHESIVA Y RESILENTE"/>
    <n v="29"/>
    <s v="POLITICA CULTURAL DE TLAJOMULCO DE ZUÑIGA"/>
    <s v="017_23"/>
    <s v="DIRECCIÓN GENERAL DE CULTURA"/>
    <n v="2000"/>
    <s v="MATERIALES Y SUMINISTROS"/>
    <m/>
    <n v="2541"/>
    <s v="MATERIALES, ACCESORIOS Y SUMINISTROS MÉDICOS"/>
    <n v="0"/>
    <s v="SIN DESCRIPCIÓN PARA DESTINOS 00"/>
    <n v="2169.1999999999998"/>
    <n v="3000"/>
    <n v="2169.1999999999998"/>
    <n v="2169.1999999999998"/>
    <n v="2169.1999999999998"/>
    <n v="2169.1999999999998"/>
    <n v="2169.1999999999998"/>
    <n v="0"/>
    <n v="2169.1999999999998"/>
    <n v="2169.1999999999998"/>
    <n v="2500"/>
    <s v="."/>
  </r>
  <r>
    <s v="1.1-00-2307_233024_2339254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541"/>
    <s v="MATERIALES, ACCESORIOS Y SUMINISTROS MÉDICOS"/>
    <n v="0"/>
    <s v="SIN DESCRIPCIÓN PARA DESTINOS 00"/>
    <n v="6200000"/>
    <n v="6500000"/>
    <n v="5964189.5199999996"/>
    <n v="5101501.58"/>
    <n v="4665239.97"/>
    <n v="4582160.99"/>
    <n v="4582160.99"/>
    <n v="235810.48000000045"/>
    <n v="6500000"/>
    <n v="6500000"/>
    <n v="6500000"/>
    <s v="MATERIAL DE CURACION PARA URGENCIAS DE LAS (4) UNIDADES  DEL MUNICIPIO"/>
  </r>
  <r>
    <s v="1.1-00-2302_233009_231225410"/>
    <s v="1.1-00-23"/>
    <x v="0"/>
    <x v="0"/>
    <s v="1.7.2"/>
    <s v="PROTECCIÓN CIVIL"/>
    <s v="E"/>
    <s v="Actividades del sector público, que realiza en for"/>
    <s v="02_23"/>
    <x v="3"/>
    <n v="3"/>
    <s v="INFRAESTRUCTURA Y SERVICIOS PÚBLICOS"/>
    <n v="12"/>
    <s v="EQUIPOS DE PROTECCIÓN  Y HERRAMIENTA MANUAL"/>
    <s v="009_23"/>
    <s v="DIRECCIÓN GENERAL ADJUNTA DE PROTECCIÓN"/>
    <n v="2000"/>
    <s v="MATERIALES Y SUMINISTROS"/>
    <m/>
    <n v="2541"/>
    <s v="MATERIALES, ACCESORIOS Y SUMINISTROS MÉDICOS"/>
    <n v="0"/>
    <s v="SIN DESCRIPCIÓN PARA DESTINOS 00"/>
    <n v="52000"/>
    <n v="52000"/>
    <n v="44217.08"/>
    <n v="32037.08"/>
    <n v="23346.799999999999"/>
    <n v="23346.799999999999"/>
    <n v="23346.799999999999"/>
    <n v="7782.9199999999983"/>
    <n v="52000"/>
    <n v="52000"/>
    <n v="52000"/>
    <s v="El presupuesto sera destinado para el fortalecimiento y abastecimiento de botiquines de todo el personal para la atención basíca prehospitaliaria durante la atención de emergencias"/>
  </r>
  <r>
    <s v="1.1-00-2307_243024_235825410"/>
    <s v="1.1-00-23"/>
    <x v="0"/>
    <x v="0"/>
    <s v="2.3.1"/>
    <s v="PRESTACIÓN DE SERVICIOS DE SALUD A LA COMUNIDAD"/>
    <s v="E"/>
    <s v="Prestación de Servicios Públicos"/>
    <s v="07_24"/>
    <x v="7"/>
    <n v="3"/>
    <s v="INFRAESTRUCTURA Y SERVICIOS PÚBLICOS"/>
    <n v="58"/>
    <s v="CLINICA CHULAVISTA"/>
    <s v="024_23"/>
    <s v="DIRECCIÓN GENERAL DE SALUD PÚBLICA"/>
    <n v="2000"/>
    <s v="MATERIALES Y SUMINISTRO"/>
    <m/>
    <n v="2541"/>
    <s v="MATERIALES, ACCESORIOS Y SUMINISTROS MÉDICOS"/>
    <n v="0"/>
    <s v="SIN DESCRIPCIÓN PARA DESTINOS 00"/>
    <n v="0"/>
    <n v="0"/>
    <n v="0"/>
    <n v="0"/>
    <n v="0"/>
    <n v="0"/>
    <n v="0"/>
    <n v="0"/>
    <n v="0"/>
    <n v="0"/>
    <n v="3000000"/>
    <s v="MATERIAL DE CURACION PARA ATENCION DE URGENCIAS"/>
  </r>
  <r>
    <s v="1.1-00-2307_232022_2336255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551"/>
    <s v="MATERIALES, ACCESORIOS Y SUMINISTROS DE LABORATORIO"/>
    <n v="0"/>
    <s v="SIN DESCRIPCIÓN PARA DESTINOS 00"/>
    <n v="250000"/>
    <n v="200000"/>
    <n v="215444.39"/>
    <n v="215444.39"/>
    <n v="0"/>
    <n v="0"/>
    <n v="0"/>
    <n v="34555.609999999986"/>
    <n v="250000"/>
    <n v="250000"/>
    <n v="250000"/>
    <s v="REACTIVOS PARA LABORATORIO"/>
  </r>
  <r>
    <s v="1.1-00-2309_238026_2342256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2000"/>
    <s v="MATERIALES Y SUMINISTROS"/>
    <m/>
    <n v="2561"/>
    <s v="FIBRAS SINTÉTICAS, HULES PLÁSTICOS Y DERIVADOS"/>
    <n v="0"/>
    <s v="SIN DESCRIPCIÓN PARA DESTINOS 00"/>
    <n v="0"/>
    <n v="0"/>
    <n v="0"/>
    <n v="0"/>
    <n v="0"/>
    <n v="0"/>
    <n v="0"/>
    <n v="0"/>
    <n v="0"/>
    <n v="0"/>
    <n v="0"/>
    <s v="."/>
  </r>
  <r>
    <s v="1.1-00-2307_232022_2336256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561"/>
    <s v="FIBRAS SINTÉTICAS, HULES PLÁSTICOS Y DERIVADOS"/>
    <n v="0"/>
    <s v="SIN DESCRIPCIÓN PARA DESTINOS 00"/>
    <n v="2750000"/>
    <n v="2250000"/>
    <n v="2642237.75"/>
    <n v="2642237.75"/>
    <n v="1763824.96"/>
    <n v="1749380.64"/>
    <n v="1749380.64"/>
    <n v="107762.25"/>
    <n v="2750000"/>
    <n v="2750000"/>
    <n v="2750000"/>
    <s v="TUBERIAS, VALVULAS, JUNTAS, EXTREMIDADES EN PVC  ETC"/>
  </r>
  <r>
    <s v="1.1-00-2307_233024_2339256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561"/>
    <s v="FIBRAS SINTÉTICAS, HULES PLÁSTICOS Y DERIVADOS"/>
    <n v="0"/>
    <s v="SIN DESCRIPCIÓN PARA DESTINOS 00"/>
    <n v="6000"/>
    <n v="6000"/>
    <n v="5579.6"/>
    <n v="5579.6"/>
    <n v="5579.6"/>
    <n v="5579.6"/>
    <n v="5579.6"/>
    <n v="420.39999999999964"/>
    <n v="6000"/>
    <n v="6000"/>
    <n v="6000"/>
    <s v="CAJAS DE  PLASTICOS Y CONTENEDORES PARA LA RECOLECCION DE RESIDUOS "/>
  </r>
  <r>
    <s v="1.1-00-2305_236015_232125610"/>
    <s v="1.1-00-23"/>
    <x v="0"/>
    <x v="0"/>
    <s v="1.3.4"/>
    <s v="FUNCIÓN PÚBLICA"/>
    <s v="E"/>
    <s v="Actividades del sector público, que realiza en for"/>
    <s v="05_23"/>
    <x v="0"/>
    <n v="6"/>
    <s v="GOBIERNO EFECTIVO"/>
    <n v="21"/>
    <s v="BIENES ADQUIRIDOS"/>
    <s v="015_23"/>
    <s v="DIRECCIÓN GENERAL DE ADMINISTRACIÓN"/>
    <n v="2000"/>
    <s v="MATERIALES Y SUMINISTROS"/>
    <m/>
    <n v="2561"/>
    <s v="FIBRAS SINTÉTICAS, HULES PLÁSTICOS Y DERIVADOS"/>
    <n v="0"/>
    <s v="SIN DESCRIPCIÓN PARA DESTINOS 00"/>
    <n v="2807"/>
    <n v="0"/>
    <n v="2807"/>
    <n v="2807"/>
    <n v="2807"/>
    <n v="2807"/>
    <n v="2807"/>
    <n v="0"/>
    <n v="2387"/>
    <n v="2387"/>
    <n v="2387"/>
    <s v="."/>
  </r>
  <r>
    <s v="1.1-00-2307_243024_235825610"/>
    <s v="1.1-00-23"/>
    <x v="0"/>
    <x v="0"/>
    <s v="2.3.1"/>
    <s v="PRESTACIÓN DE SERVICIOS DE SALUD A LA COMUNIDAD"/>
    <s v="E"/>
    <s v="Prestación de Servicios Públicos"/>
    <s v="07_24"/>
    <x v="7"/>
    <n v="3"/>
    <s v="INFRAESTRUCTURA Y SERVICIOS PÚBLICOS"/>
    <n v="58"/>
    <s v="CLINICA CHULAVISTA"/>
    <s v="024_23"/>
    <s v="DIRECCIÓN GENERAL DE SALUD PÚBLICA"/>
    <n v="2000"/>
    <s v="MATERIALES Y SUMINISTRO"/>
    <m/>
    <n v="2561"/>
    <s v="FIBRAS SINTÉTICAS, HULES PLÁSTICOS Y DERIVADOS"/>
    <n v="0"/>
    <s v="SIN DESCRIPCIÓN PARA DESTINOS 00"/>
    <n v="0"/>
    <n v="0"/>
    <n v="0"/>
    <n v="0"/>
    <n v="0"/>
    <n v="0"/>
    <n v="0"/>
    <n v="0"/>
    <n v="0"/>
    <n v="0"/>
    <n v="15000"/>
    <s v="BOTES PLASTICOS PARA RECOLECCION DE RESIDUOS"/>
  </r>
  <r>
    <s v="1.1-00-2310_234030_234825910"/>
    <s v="1.1-00-23"/>
    <x v="0"/>
    <x v="0"/>
    <s v="2.7.1"/>
    <s v="OTROS ASUNTOS SOCIALES"/>
    <s v="E"/>
    <s v="Actividades del sector público, que realiza en for"/>
    <s v="10_23"/>
    <x v="8"/>
    <n v="4"/>
    <s v="CIUDAD SUSTENTABLE"/>
    <n v="48"/>
    <s v="POLITICA DE INTEGRAL DE LA CIUDAD"/>
    <s v="030_23"/>
    <s v="DIRECCIÓN DE PROYECTOS ESTRATEGICOS"/>
    <n v="2000"/>
    <s v="MATERIALES Y SUMINISTROS"/>
    <m/>
    <n v="2591"/>
    <s v="OTROS PRODUCTOS QUÍMICOS"/>
    <n v="0"/>
    <s v="SIN DESCRIPCIÓN PARA DESTINOS 00"/>
    <n v="3775271.34"/>
    <n v="0"/>
    <n v="3757792.84"/>
    <n v="3757792.84"/>
    <n v="3757792.84"/>
    <n v="3757792.84"/>
    <n v="3757792.84"/>
    <n v="17478.5"/>
    <n v="3775271.34"/>
    <n v="3775271.34"/>
    <n v="3775271.34"/>
    <s v="SIN MODIFICACIÓN"/>
  </r>
  <r>
    <s v="2.5-02-2305_236015_232226110"/>
    <s v="2.5-02-23"/>
    <x v="0"/>
    <x v="9"/>
    <s v="1.7.1"/>
    <s v="POLICÍA"/>
    <s v="E"/>
    <s v="Actividades del sector público, que realiza en for"/>
    <s v="05_23"/>
    <x v="0"/>
    <n v="6"/>
    <s v="GOBIERNO EFECTIVO"/>
    <n v="22"/>
    <s v="DESPLIEGUE OPERATIVO COMISARIA DE LA POLICIA"/>
    <s v="015_23"/>
    <s v="DIRECCIÓN GENERAL DE ADMINISTRACIÓN"/>
    <n v="2000"/>
    <s v="MATERIALES Y SUMINISTROS"/>
    <s v="si"/>
    <n v="2611"/>
    <s v="COMBUSTIBLES, LUBRICANTES Y ADITIVOS"/>
    <n v="0"/>
    <s v="SIN DESCRIPCIÓN PARA DESTINOS 00"/>
    <n v="35000000"/>
    <n v="0"/>
    <n v="27125463.920000002"/>
    <n v="27125463.920000002"/>
    <n v="27125463.920000002"/>
    <n v="27125463.920000002"/>
    <n v="27125463.920000002"/>
    <n v="7874536.0799999982"/>
    <n v="35000000"/>
    <n v="35000000"/>
    <n v="35000000"/>
    <s v="SIN MODIFICACIÓN"/>
  </r>
  <r>
    <s v="2.5-02-2305_236015_232326110"/>
    <s v="2.5-02-23"/>
    <x v="0"/>
    <x v="9"/>
    <s v="1.7.2"/>
    <s v="PROTECCIÓN CIVIL"/>
    <s v="E"/>
    <s v="Actividades del sector público, que realiza en for"/>
    <s v="05_23"/>
    <x v="0"/>
    <n v="6"/>
    <s v="GOBIERNO EFECTIVO"/>
    <n v="23"/>
    <s v="DESPLIEGUE OPERATIVO PROTECCIÓN CIVIL Y SERVICIOS MEDICOS"/>
    <s v="015_23"/>
    <s v="DIRECCIÓN GENERAL DE ADMINISTRACIÓN"/>
    <n v="2000"/>
    <s v="MATERIALES Y SUMINISTROS"/>
    <s v="si"/>
    <n v="2611"/>
    <s v="COMBUSTIBLES, LUBRICANTES Y ADITIVOS"/>
    <n v="0"/>
    <s v="SIN DESCRIPCIÓN PARA DESTINOS 00"/>
    <n v="9000000"/>
    <n v="0"/>
    <n v="6574917.4900000002"/>
    <n v="6574917.4900000002"/>
    <n v="6574917.4900000002"/>
    <n v="6574917.4900000002"/>
    <n v="6574917.4900000002"/>
    <n v="2425082.5099999998"/>
    <n v="9000000"/>
    <n v="9000000"/>
    <n v="9000000"/>
    <s v="SIN MODIFICACIÓN"/>
  </r>
  <r>
    <s v="1.1-00-2302_231010_2315261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2000"/>
    <s v="MATERIALES Y SUMINISTRO"/>
    <s v="si"/>
    <n v="2611"/>
    <s v="COMBUSTIBLES, LUBRICANTES Y ADITIVOS"/>
    <n v="0"/>
    <s v="SIN DESCRIPCIÓN PARA DESTINOS 00"/>
    <n v="0"/>
    <n v="0"/>
    <n v="0"/>
    <n v="0"/>
    <n v="0"/>
    <n v="0"/>
    <n v="0"/>
    <n v="0"/>
    <n v="0"/>
    <n v="0"/>
    <n v="50000"/>
    <s v="Adquisición de gasolina y aditivo para las desbrozadoras utilizadas en las intervenciones de los Espacios de Paz"/>
  </r>
  <r>
    <s v="2.6-15-2305_236015_232126110"/>
    <s v="2.6-15-23"/>
    <x v="0"/>
    <x v="5"/>
    <s v="1.3.4"/>
    <s v="FUNCIÓN PÚBLICA"/>
    <s v="E"/>
    <s v="Actividades del sector público, que realiza en for"/>
    <s v="05_23"/>
    <x v="0"/>
    <n v="6"/>
    <s v="GOBIERNO EFECTIVO"/>
    <n v="21"/>
    <s v="BIENES ADQUIRIDOS"/>
    <s v="015_23"/>
    <s v="DIRECCIÓN GENERAL DE ADMINISTRACIÓN"/>
    <n v="2000"/>
    <s v="MATERIALES Y SUMINISTROS"/>
    <m/>
    <n v="2611"/>
    <s v="COMBUSTIBLES, LUBRICANTES Y ADITIVOS"/>
    <n v="0"/>
    <s v="SIN DESCRIPCIÓN PARA DESTINOS 00"/>
    <n v="9200"/>
    <n v="0"/>
    <n v="0"/>
    <n v="0"/>
    <n v="0"/>
    <n v="0"/>
    <n v="0"/>
    <n v="9200"/>
    <n v="0"/>
    <n v="0"/>
    <n v="0"/>
    <s v="."/>
  </r>
  <r>
    <s v="2.6-06-2305_236015_2321261146"/>
    <s v="2.6-06-23"/>
    <x v="0"/>
    <x v="2"/>
    <s v="1.3.4"/>
    <s v="FUNCIÓN PÚBLICA"/>
    <s v="E"/>
    <s v="Actividades del sector público, que realiza en for"/>
    <s v="05_23"/>
    <x v="0"/>
    <n v="6"/>
    <s v="GOBIERNO EFECTIVO"/>
    <n v="21"/>
    <s v="BIENES ADQUIRIDOS"/>
    <s v="015_23"/>
    <s v="DIRECCIÓN GENERAL DE ADMINISTRACIÓN"/>
    <n v="2000"/>
    <s v="MATERIALES Y SUMINISTROS"/>
    <m/>
    <n v="2611"/>
    <s v="COMBUSTIBLES, LUBRICANTES Y ADITIVOS"/>
    <n v="46"/>
    <s v="NOS MOVEMOS SEGURAS"/>
    <n v="11000"/>
    <n v="0"/>
    <n v="10962"/>
    <n v="10962"/>
    <n v="0"/>
    <n v="0"/>
    <n v="0"/>
    <n v="38"/>
    <n v="0"/>
    <n v="0"/>
    <n v="0"/>
    <s v="."/>
  </r>
  <r>
    <s v="1.1-00-2305_236015_232126110"/>
    <s v="1.1-00-23"/>
    <x v="0"/>
    <x v="0"/>
    <s v="1.3.4"/>
    <s v="FUNCIÓN PÚBLICA"/>
    <s v="E"/>
    <s v="Actividades del sector público, que realiza en for"/>
    <s v="05_23"/>
    <x v="0"/>
    <n v="6"/>
    <s v="GOBIERNO EFECTIVO"/>
    <n v="21"/>
    <s v="BIENES ADQUIRIDOS"/>
    <s v="015_23"/>
    <s v="DIRECCIÓN GENERAL DE ADMINISTRACIÓN"/>
    <n v="2000"/>
    <s v="MATERIALES Y SUMINISTROS"/>
    <s v="si"/>
    <n v="2611"/>
    <s v="COMBUSTIBLES, LUBRICANTES Y ADITIVOS"/>
    <n v="0"/>
    <s v="SIN DESCRIPCIÓN PARA DESTINOS 00"/>
    <n v="42000000"/>
    <n v="35000000"/>
    <n v="41281691.799999997"/>
    <n v="41228197.909999996"/>
    <n v="41104686.909999996"/>
    <n v="41104686.909999996"/>
    <n v="41104686.909999996"/>
    <n v="718308.20000000298"/>
    <n v="42000000"/>
    <n v="42000000"/>
    <n v="47577000"/>
    <s v="se incremento el consumo por la adquisicion de los compactadores y compra de urea"/>
  </r>
  <r>
    <s v="2.6-06-2305_236015_2321261155"/>
    <s v="2.6-06-23"/>
    <x v="0"/>
    <x v="2"/>
    <s v="1.3.4"/>
    <s v="FUNCIÓN PÚBLICA"/>
    <s v="E"/>
    <s v="Actividades del sector público, que realiza en for"/>
    <s v="05_23"/>
    <x v="0"/>
    <n v="6"/>
    <s v="GOBIERNO EFECTIVO"/>
    <n v="21"/>
    <s v="BIENES ADQUIRIDOS"/>
    <s v="015_23"/>
    <s v="DIRECCIÓN GENERAL DE ADMINISTRACIÓN"/>
    <n v="2000"/>
    <s v="MATERIALES Y SUMINISTROS"/>
    <m/>
    <n v="2611"/>
    <s v="COMBUSTIBLES, LUBRICANTES Y ADITIVOS"/>
    <n v="55"/>
    <s v="EDUCANDO PARA LA IGUALDAD"/>
    <n v="11000"/>
    <n v="0"/>
    <n v="10962"/>
    <n v="10962"/>
    <n v="0"/>
    <n v="0"/>
    <n v="0"/>
    <n v="38"/>
    <n v="0"/>
    <n v="0"/>
    <n v="0"/>
    <s v="."/>
  </r>
  <r>
    <s v="1.1-00-2308_237025_234127110"/>
    <s v="1.1-00-23"/>
    <x v="0"/>
    <x v="0"/>
    <s v="1.7.1"/>
    <s v="POLICÍA"/>
    <s v="R"/>
    <s v="Solamente actividades específicas, distintas a las"/>
    <s v="08_23"/>
    <x v="2"/>
    <n v="7"/>
    <s v="SEGURIDAD CIUDADANA"/>
    <n v="41"/>
    <s v="EQUIPAMIENTO"/>
    <s v="025_23"/>
    <s v="DESPACHO DE LA COMISARÍA DE LA POLICÍA P"/>
    <n v="2000"/>
    <s v="MATERIALES Y SUMINISTROS"/>
    <m/>
    <n v="2711"/>
    <s v="VESTUARIO Y UNIFORMES"/>
    <n v="0"/>
    <s v="SIN DESCRIPCIÓN PARA DESTINOS 00"/>
    <n v="1300000"/>
    <n v="0"/>
    <n v="1093153.8400000001"/>
    <n v="1093153.8400000001"/>
    <n v="0"/>
    <n v="0"/>
    <n v="0"/>
    <n v="206846.15999999992"/>
    <n v="1300000"/>
    <n v="1300000"/>
    <n v="1300000"/>
    <s v="."/>
  </r>
  <r>
    <s v="1.1-00-2307_233021_233527110"/>
    <s v="1.1-00-23"/>
    <x v="0"/>
    <x v="0"/>
    <s v="2.1.1"/>
    <s v="ORDENACIÓN DE DESECHOS"/>
    <s v="E"/>
    <s v="Actividades del sector público, que realiza en for"/>
    <s v="07_23"/>
    <x v="7"/>
    <n v="3"/>
    <s v="INFRAESTRUCTURA Y SERVICIOS PÚBLICOS"/>
    <n v="35"/>
    <s v="RECOLECCION DE RESIDUOS SOLIDOS  URBANOS"/>
    <s v="021_23"/>
    <s v="DIRECCIÓN DE ASEO PÚBLICO"/>
    <n v="2000"/>
    <s v="MATERIALES Y SUMINISTROS"/>
    <m/>
    <n v="2711"/>
    <s v="VESTUARIO Y UNIFORMES"/>
    <n v="0"/>
    <s v="SIN DESCRIPCIÓN PARA DESTINOS 00"/>
    <n v="0"/>
    <n v="150000"/>
    <n v="0"/>
    <n v="0"/>
    <n v="0"/>
    <n v="0"/>
    <n v="0"/>
    <n v="0"/>
    <n v="0"/>
    <n v="0"/>
    <n v="0"/>
    <s v="."/>
  </r>
  <r>
    <s v="1.1-00-2307_233024_2339271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711"/>
    <s v="VESTUARIO Y UNIFORMES"/>
    <n v="0"/>
    <s v="SIN DESCRIPCIÓN PARA DESTINOS 00"/>
    <n v="1187100"/>
    <n v="1187100"/>
    <n v="1195892.72"/>
    <n v="1195892.72"/>
    <n v="951624.56"/>
    <n v="951624.56"/>
    <n v="951624.56"/>
    <n v="-8792.7199999999721"/>
    <n v="1187100"/>
    <n v="1187100"/>
    <n v="1187100"/>
    <s v="UNIFORMES PARA LAS AREAS OPERATIVAS DE LA DIRECCION DE SALUD PUBLICA"/>
  </r>
  <r>
    <s v="2.6-06-2301_236003_233271147"/>
    <s v="2.6-06-23"/>
    <x v="0"/>
    <x v="2"/>
    <s v="1.3.4"/>
    <s v="FUNCIÓN PÚBLICA"/>
    <s v="E"/>
    <s v="Actividades del sector público, que realiza en for"/>
    <s v="01_23"/>
    <x v="9"/>
    <n v="6"/>
    <s v="GOBIERNO EFECTIVO"/>
    <n v="3"/>
    <s v="DESPACHO DE LA JEFATURA DE GABINETE"/>
    <s v="003_23"/>
    <s v="JEFATURA DE GABINETE"/>
    <n v="2000"/>
    <s v="MATERIALES Y SUMINISTROS"/>
    <m/>
    <n v="2711"/>
    <s v="VESTUARIO Y UNIFORMES"/>
    <n v="47"/>
    <s v="NOS MOVEMOS SEGURAS"/>
    <n v="0"/>
    <n v="0"/>
    <n v="0"/>
    <n v="0"/>
    <n v="0"/>
    <n v="0"/>
    <n v="0"/>
    <n v="0"/>
    <n v="0"/>
    <n v="0"/>
    <n v="0"/>
    <s v="."/>
  </r>
  <r>
    <s v="1.1-00-2301_236003_23327110"/>
    <s v="1.1-00-23"/>
    <x v="0"/>
    <x v="0"/>
    <s v="1.3.4"/>
    <s v="FUNCIÓN PÚBLICA"/>
    <s v="E"/>
    <s v="Actividades del sector público, que realiza en for"/>
    <s v="01_23"/>
    <x v="9"/>
    <n v="6"/>
    <s v="GOBIERNO EFECTIVO"/>
    <n v="3"/>
    <s v="DESPACHO DE LA JEFATURA DE GABINETE"/>
    <s v="003_23"/>
    <s v="JEFATURA DE GABINETE"/>
    <n v="2000"/>
    <s v="MATERIALES Y SUMINISTROS"/>
    <m/>
    <n v="2711"/>
    <s v="VESTUARIO Y UNIFORMES"/>
    <n v="0"/>
    <s v="SIN DESCRIPCIÓN PARA DESTINOS 00"/>
    <n v="2926756.09"/>
    <n v="1500000"/>
    <n v="484607.4"/>
    <n v="484607.4"/>
    <n v="484607.4"/>
    <n v="0"/>
    <n v="0"/>
    <n v="2442148.69"/>
    <n v="2926756.09"/>
    <n v="2926756.09"/>
    <n v="2926756.09"/>
    <s v="SIN MODIFICACIÓN"/>
  </r>
  <r>
    <s v="2.6-06-2305_236015_2321271162"/>
    <s v="2.6-06-23"/>
    <x v="0"/>
    <x v="2"/>
    <s v="1.3.4"/>
    <s v="FUNCIÓN PÚBLICA"/>
    <s v="E"/>
    <s v="Actividades del sector público, que realiza en for"/>
    <s v="05_23"/>
    <x v="0"/>
    <n v="6"/>
    <s v="GOBIERNO EFECTIVO"/>
    <n v="21"/>
    <s v="BIENES ADQUIRIDOS"/>
    <s v="015_23"/>
    <s v="DIRECCIÓN GENERAL DE ADMINISTRACIÓN"/>
    <n v="2000"/>
    <s v="MATERIALES Y SUMINISTROS"/>
    <m/>
    <n v="2711"/>
    <s v="VESTUARIO Y UNIFORMES"/>
    <n v="62"/>
    <s v="NOS MOVEMOS SEGURAS"/>
    <n v="3150"/>
    <n v="0"/>
    <n v="2919.14"/>
    <n v="2919.14"/>
    <n v="0"/>
    <n v="0"/>
    <n v="0"/>
    <n v="230.86000000000013"/>
    <n v="0"/>
    <n v="0"/>
    <n v="0"/>
    <s v="."/>
  </r>
  <r>
    <s v="2.6-06-2305_236015_2321271164"/>
    <s v="2.6-06-23"/>
    <x v="0"/>
    <x v="2"/>
    <s v="1.3.4"/>
    <s v="FUNCIÓN PÚBLICA"/>
    <s v="E"/>
    <s v="Actividades del sector público, que realiza en for"/>
    <s v="05_23"/>
    <x v="0"/>
    <n v="6"/>
    <s v="GOBIERNO EFECTIVO"/>
    <n v="21"/>
    <s v="BIENES ADQUIRIDOS"/>
    <s v="015_23"/>
    <s v="DIRECCIÓN GENERAL DE ADMINISTRACIÓN"/>
    <n v="2000"/>
    <s v="MATERIALES Y SUMINISTROS"/>
    <m/>
    <n v="2711"/>
    <s v="VESTUARIO Y UNIFORMES"/>
    <n v="64"/>
    <s v="EDUCANDO PARA LA IGUALDAD"/>
    <n v="4500"/>
    <n v="0"/>
    <n v="4495"/>
    <n v="4495"/>
    <n v="0"/>
    <n v="0"/>
    <n v="0"/>
    <n v="5"/>
    <n v="0"/>
    <n v="0"/>
    <n v="0"/>
    <s v="."/>
  </r>
  <r>
    <s v="1.1-00-2302_233009_2311271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2000"/>
    <s v="MATERIALES Y SUMINISTROS"/>
    <m/>
    <n v="2711"/>
    <s v="VESTUARIO Y UNIFORMES"/>
    <n v="0"/>
    <s v="SIN DESCRIPCIÓN PARA DESTINOS 00"/>
    <n v="0"/>
    <n v="0"/>
    <n v="0"/>
    <n v="0"/>
    <n v="0"/>
    <n v="0"/>
    <n v="0"/>
    <n v="0"/>
    <n v="0"/>
    <n v="0"/>
    <n v="1000000"/>
    <s v="Se solicita la asignacion de presupuesto para la compra de vestuario y uniformes para el personal, ya que se tenia un deficit en la distribucion de los mismos donde desde el 2018 aproximadamente se realizo la ultima compra, y hasta este 2023 se realizo una nueva compra, sin embargo en virtud  al deficit de asignación de uniformes con los que cuenta el personal se encuentran en muy mal estado y siendo un institucion de contacto directo con la ciudadania se requiere una presencia adecuada "/>
  </r>
  <r>
    <s v="2.6-06-2301_236003_233271156"/>
    <s v="2.6-06-23"/>
    <x v="0"/>
    <x v="2"/>
    <s v="1.3.4"/>
    <s v="FUNCIÓN PÚBLICA"/>
    <s v="E"/>
    <s v="Actividades del sector público, que realiza en for"/>
    <s v="01_23"/>
    <x v="9"/>
    <n v="6"/>
    <s v="GOBIERNO EFECTIVO"/>
    <n v="3"/>
    <s v="DESPACHO DE LA JEFATURA DE GABINETE"/>
    <s v="003_23"/>
    <s v="JEFATURA DE GABINETE"/>
    <n v="2000"/>
    <s v="MATERIALES Y SUMINISTROS"/>
    <m/>
    <n v="2711"/>
    <s v="VESTUARIO Y UNIFORMES"/>
    <n v="56"/>
    <s v="EDUCANDO PARA LA IGUALDAD"/>
    <n v="0"/>
    <n v="0"/>
    <n v="0"/>
    <n v="0"/>
    <n v="0"/>
    <n v="0"/>
    <n v="0"/>
    <n v="0"/>
    <n v="0"/>
    <n v="0"/>
    <n v="0"/>
    <s v="."/>
  </r>
  <r>
    <s v="1.1-00-2307_243024_235827110"/>
    <s v="1.1-00-23"/>
    <x v="0"/>
    <x v="0"/>
    <s v="2.3.1"/>
    <s v="PRESTACIÓN DE SERVICIOS DE SALUD A LA COMUNIDAD"/>
    <s v="E"/>
    <s v="Prestación de Servicios Públicos"/>
    <s v="07_24"/>
    <x v="7"/>
    <n v="3"/>
    <s v="INFRAESTRUCTURA Y SERVICIOS PÚBLICOS"/>
    <n v="58"/>
    <s v="CLINICA CHULAVISTA"/>
    <s v="024_23"/>
    <s v="DIRECCIÓN GENERAL DE SALUD PÚBLICA"/>
    <n v="2000"/>
    <s v="MATERIALES Y SUMINISTRO"/>
    <m/>
    <n v="2711"/>
    <s v="VESTUARIO Y UNIFORMES"/>
    <n v="0"/>
    <s v="SIN DESCRIPCIÓN PARA DESTINOS 00"/>
    <n v="0"/>
    <n v="0"/>
    <n v="0"/>
    <n v="0"/>
    <n v="0"/>
    <n v="0"/>
    <n v="0"/>
    <n v="0"/>
    <n v="0"/>
    <n v="0"/>
    <n v="1000000"/>
    <s v="COMPRA DE UNIFORMES PARA TODO EL PERSONAL OPERATIVO MEDICO"/>
  </r>
  <r>
    <s v="1.1-00-2309_238026_2342272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2000"/>
    <s v="MATERIALES Y SUMINISTROS"/>
    <m/>
    <n v="2721"/>
    <s v="PRENDAS DE SEGURIDAD Y PROTECCIÓN PERSONAL"/>
    <n v="0"/>
    <s v="SIN DESCRIPCIÓN PARA DESTINOS 00"/>
    <n v="158600"/>
    <n v="0"/>
    <n v="158350.57"/>
    <n v="156842.57"/>
    <n v="112289.41"/>
    <n v="101153.78"/>
    <n v="101153.78"/>
    <n v="249.42999999999302"/>
    <n v="200000"/>
    <n v="200000"/>
    <n v="200000"/>
    <s v="."/>
  </r>
  <r>
    <s v="1.1-00-2302_231010_2316272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2000"/>
    <s v="MATERIALES Y SUMINISTROS"/>
    <m/>
    <n v="2721"/>
    <s v="PRENDAS DE SEGURIDAD Y PROTECCIÓN PERSONAL"/>
    <n v="0"/>
    <s v="SIN DESCRIPCIÓN PARA DESTINOS 00"/>
    <n v="79000"/>
    <n v="0"/>
    <n v="39904"/>
    <n v="19952"/>
    <n v="0"/>
    <n v="0"/>
    <n v="0"/>
    <n v="39096"/>
    <n v="79000"/>
    <n v="79000"/>
    <n v="50000"/>
    <s v="Equipo para protección y seguridad de brigadistas participantes en el Programa"/>
  </r>
  <r>
    <s v="1.1-00-2307_232022_2336272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721"/>
    <s v="PRENDAS DE SEGURIDAD Y PROTECCIÓN PERSONAL"/>
    <n v="0"/>
    <s v="SIN DESCRIPCIÓN PARA DESTINOS 00"/>
    <n v="336000"/>
    <n v="360000"/>
    <n v="334663.40999999997"/>
    <n v="334663.40999999997"/>
    <n v="301178.05"/>
    <n v="301178.05"/>
    <n v="301178.05"/>
    <n v="1336.5900000000256"/>
    <n v="336000"/>
    <n v="336000"/>
    <n v="480000"/>
    <s v="BOTAS, IMPREMEABLES, GUANTES Y CASCOS"/>
  </r>
  <r>
    <s v="1.1-00-2311_236031_234927210"/>
    <s v="1.1-00-23"/>
    <x v="0"/>
    <x v="0"/>
    <s v="3.8.4"/>
    <s v="INNOVACIÓN"/>
    <s v="E"/>
    <s v="Actividades del sector público, que realiza en for"/>
    <s v="11_23"/>
    <x v="6"/>
    <n v="6"/>
    <s v="GOBIERNO EFECTIVO"/>
    <n v="49"/>
    <s v="INFRAESTRUCTURA TECNOLOGICA ENTREGADA"/>
    <s v="031_23"/>
    <s v="DESPACHO DE LA COORDINACIÓN GENERAL DE G"/>
    <n v="2000"/>
    <s v="MATERIALES Y SUMINISTROS"/>
    <m/>
    <n v="2721"/>
    <s v="PRENDAS DE SEGURIDAD Y PROTECCIÓN PERSONAL"/>
    <n v="0"/>
    <s v="SIN DESCRIPCIÓN PARA DESTINOS 00"/>
    <n v="18100"/>
    <n v="15000"/>
    <n v="973.7"/>
    <n v="973.7"/>
    <n v="0"/>
    <n v="0"/>
    <n v="0"/>
    <n v="17126.3"/>
    <n v="18100"/>
    <n v="18100"/>
    <n v="6780"/>
    <s v="compra material para instalar cámaras de video vigilancia"/>
  </r>
  <r>
    <s v="1.1-00-2307_233021_233527210"/>
    <s v="1.1-00-23"/>
    <x v="0"/>
    <x v="0"/>
    <s v="2.1.1"/>
    <s v="ORDENACIÓN DE DESECHOS"/>
    <s v="E"/>
    <s v="Actividades del sector público, que realiza en for"/>
    <s v="07_23"/>
    <x v="7"/>
    <n v="3"/>
    <s v="INFRAESTRUCTURA Y SERVICIOS PÚBLICOS"/>
    <n v="35"/>
    <s v="RECOLECCION DE RESIDUOS SOLIDOS  URBANOS"/>
    <s v="021_23"/>
    <s v="DIRECCIÓN DE ASEO PÚBLICO"/>
    <n v="2000"/>
    <s v="MATERIALES Y SUMINISTROS"/>
    <m/>
    <n v="2721"/>
    <s v="PRENDAS DE SEGURIDAD Y PROTECCIÓN PERSONAL"/>
    <n v="0"/>
    <s v="SIN DESCRIPCIÓN PARA DESTINOS 00"/>
    <n v="180000"/>
    <n v="180000"/>
    <n v="119808.4"/>
    <n v="119808.4"/>
    <n v="84290.240000000005"/>
    <n v="84290.240000000005"/>
    <n v="84290.240000000005"/>
    <n v="60191.600000000006"/>
    <n v="180000"/>
    <n v="180000"/>
    <n v="180000"/>
    <s v="SIN MODIFICACIÓN"/>
  </r>
  <r>
    <s v="1.1-00-2307_233024_2339272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721"/>
    <s v="PRENDAS DE SEGURIDAD Y PROTECCIÓN PERSONAL"/>
    <n v="0"/>
    <s v="SIN DESCRIPCIÓN PARA DESTINOS 00"/>
    <n v="442200"/>
    <n v="442200"/>
    <n v="434847.5"/>
    <n v="423247.5"/>
    <n v="418155.1"/>
    <n v="418155.1"/>
    <n v="418155.1"/>
    <n v="7352.5"/>
    <n v="442200"/>
    <n v="442200"/>
    <n v="442200"/>
    <s v="PRENDAS DE SEGURIDAD PARA LAS AREAS OPERATIVAS DE LA DIRECCION DE SALUD PUBLICA"/>
  </r>
  <r>
    <s v="1.1-00-2307_233020_233427210"/>
    <s v="1.1-00-23"/>
    <x v="0"/>
    <x v="0"/>
    <s v="2.2.4"/>
    <s v="ALUMBRADO PÚBLICO"/>
    <s v="E"/>
    <s v="Actividades del sector público, que realiza en for"/>
    <s v="07_23"/>
    <x v="7"/>
    <n v="3"/>
    <s v="INFRAESTRUCTURA Y SERVICIOS PÚBLICOS"/>
    <n v="34"/>
    <s v="SERVICIO DE MANTENIMIENTO DE ALUMBRADO PÚBLICO"/>
    <s v="020_23"/>
    <s v="DIRECCIÓN DE ALUMBRADO PÚBLICO"/>
    <n v="2000"/>
    <s v="MATERIALES Y SUMINISTROS"/>
    <m/>
    <n v="2721"/>
    <s v="PRENDAS DE SEGURIDAD Y PROTECCIÓN PERSONAL"/>
    <n v="0"/>
    <s v="SIN DESCRIPCIÓN PARA DESTINOS 00"/>
    <n v="96000"/>
    <n v="96000"/>
    <n v="88525.4"/>
    <n v="88525.4"/>
    <n v="88525.4"/>
    <n v="88525.4"/>
    <n v="88525.4"/>
    <n v="7474.6000000000058"/>
    <n v="96000"/>
    <n v="96000"/>
    <n v="96000"/>
    <s v="SIN MODIFICACIÓN"/>
  </r>
  <r>
    <s v="1.1-00-2302_231010_2315272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2000"/>
    <s v="MATERIALES Y SUMINISTRO"/>
    <m/>
    <n v="2721"/>
    <s v="PRENDAS DE SEGURIDAD Y PROTECCIÓN PERSONAL"/>
    <n v="0"/>
    <s v="SIN DESCRIPCIÓN PARA DESTINOS 00"/>
    <n v="0"/>
    <n v="0"/>
    <n v="0"/>
    <n v="0"/>
    <n v="0"/>
    <n v="0"/>
    <n v="0"/>
    <n v="0"/>
    <n v="0"/>
    <n v="0"/>
    <n v="300000"/>
    <s v="Adquisición de herramientas tales como martillo, seguetas,  tijeras, entre otras utilizadas para las intervenciones de los Espacios de paz “Hecho a mano” "/>
  </r>
  <r>
    <s v="1.1-00-2305_236015_232127210"/>
    <s v="1.1-00-23"/>
    <x v="0"/>
    <x v="0"/>
    <s v="1.3.4"/>
    <s v="FUNCIÓN PÚBLICA"/>
    <s v="E"/>
    <s v="Actividades del sector público, que realiza en for"/>
    <s v="05_23"/>
    <x v="0"/>
    <n v="6"/>
    <s v="GOBIERNO EFECTIVO"/>
    <n v="21"/>
    <s v="BIENES ADQUIRIDOS"/>
    <s v="015_23"/>
    <s v="DIRECCIÓN GENERAL DE ADMINISTRACIÓN"/>
    <n v="2000"/>
    <s v="MATERIALES Y SUMINISTROS"/>
    <m/>
    <n v="2721"/>
    <s v="PRENDAS DE SEGURIDAD Y PROTECCIÓN PERSONAL"/>
    <n v="0"/>
    <s v="SIN DESCRIPCIÓN PARA DESTINOS 00"/>
    <n v="15542.8"/>
    <n v="0"/>
    <n v="14697.2"/>
    <n v="1542.8"/>
    <n v="1542.8"/>
    <n v="1542.8"/>
    <n v="1542.8"/>
    <n v="845.59999999999854"/>
    <n v="1542.8"/>
    <n v="1542.8"/>
    <n v="1542.8"/>
    <s v="."/>
  </r>
  <r>
    <s v="1.1-00-2307_233019_2333272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2000"/>
    <s v="MATERIALES Y SUMINISTROS"/>
    <m/>
    <n v="2721"/>
    <s v="PRENDAS DE SEGURIDAD Y PROTECCIÓN PERSONAL"/>
    <n v="0"/>
    <s v="SIN DESCRIPCIÓN PARA DESTINOS 00"/>
    <n v="366490.4"/>
    <n v="350000"/>
    <n v="366490.4"/>
    <n v="346190.4"/>
    <n v="346190.4"/>
    <n v="346190.4"/>
    <n v="346190.4"/>
    <n v="0"/>
    <n v="366490.4"/>
    <n v="366490.4"/>
    <n v="366490.4"/>
    <s v="para la compra de guantes para soldador, botas dielectricas, mandiles, lentes, cascos, chalecos, fajas, guantes de carnaza, botas de hule,arneses  para las 6 areas  de servicios publicos del municipio"/>
  </r>
  <r>
    <s v="1.1-00-2309_233027_234327210"/>
    <s v="1.1-00-23"/>
    <x v="0"/>
    <x v="0"/>
    <s v="1.3.4"/>
    <s v="FUNCIÓN PÚBLICA"/>
    <s v="E"/>
    <s v="Actividades del sector público, que realiza en for"/>
    <s v="09_23"/>
    <x v="11"/>
    <n v="3"/>
    <s v="INFRAESTRUCTURA Y SERVICIOS PÚBLICOS"/>
    <n v="43"/>
    <s v="SACRIFICIO DE BOVINOS Y PORCINOS EN EL RASTRO MUNICIPAL"/>
    <s v="027_23"/>
    <s v="DIRECCIÓN DE RASTRO MUNICIPAL"/>
    <n v="2000"/>
    <s v="MATERIALES Y SUMINISTROS"/>
    <m/>
    <n v="2721"/>
    <s v="PRENDAS DE SEGURIDAD Y PROTECCIÓN PERSONAL"/>
    <n v="0"/>
    <s v="SIN DESCRIPCIÓN PARA DESTINOS 00"/>
    <n v="34000"/>
    <n v="75000"/>
    <n v="33872.230000000003"/>
    <n v="33872.230000000003"/>
    <n v="33872.230000000003"/>
    <n v="33872.230000000003"/>
    <n v="33872.230000000003"/>
    <n v="127.7699999999968"/>
    <n v="34000"/>
    <n v="34000"/>
    <n v="50000"/>
    <s v="Para la adquisición de equipo de protección de seguridad para el personal operativo, ya que por las actividades desempeñadas y al desgaste de las mismas se requiere de más equipo de protección para el buen desempeño del trabajo"/>
  </r>
  <r>
    <s v="1.1-00-2307_233023_233727210"/>
    <s v="1.1-00-23"/>
    <x v="0"/>
    <x v="0"/>
    <s v="1.3.4"/>
    <s v="FUNCIÓN PÚBLICA"/>
    <s v="K"/>
    <s v="Proyectos de inversión sujetos a registro en la Ca"/>
    <s v="07_23"/>
    <x v="7"/>
    <n v="3"/>
    <s v="INFRAESTRUCTURA Y SERVICIOS PÚBLICOS"/>
    <n v="37"/>
    <s v="OBRAS DE INFRAESTRUCTURA MUNICIPAL"/>
    <s v="023_23"/>
    <s v="DIRECCIÓN GENERAL DE OBRAS PÚBLICAS"/>
    <n v="2000"/>
    <s v="MATERIALES Y SUMINISTROS"/>
    <m/>
    <n v="2721"/>
    <s v="PRENDAS DE SEGURIDAD Y PROTECCIÓN PERSONAL"/>
    <n v="0"/>
    <s v="SIN DESCRIPCIÓN PARA DESTINOS 00"/>
    <n v="20000"/>
    <n v="0"/>
    <n v="14249.95"/>
    <n v="14249.95"/>
    <n v="14249.95"/>
    <n v="0"/>
    <n v="0"/>
    <n v="5750.0499999999993"/>
    <n v="20000"/>
    <n v="20000"/>
    <n v="20000"/>
    <s v="Prendas de seguridad para temporal de lluvias"/>
  </r>
  <r>
    <s v="1.1-00-2302_233009_231227210"/>
    <s v="1.1-00-23"/>
    <x v="0"/>
    <x v="0"/>
    <s v="1.7.2"/>
    <s v="PROTECCIÓN CIVIL"/>
    <s v="E"/>
    <s v="Actividades del sector público, que realiza en for"/>
    <s v="02_23"/>
    <x v="3"/>
    <n v="3"/>
    <s v="INFRAESTRUCTURA Y SERVICIOS PÚBLICOS"/>
    <n v="12"/>
    <s v="EQUIPOS DE PROTECCIÓN  Y HERRAMIENTA MANUAL"/>
    <s v="009_23"/>
    <s v="DIRECCIÓN GENERAL ADJUNTA DE PROTECCIÓN"/>
    <n v="2000"/>
    <s v="MATERIALES Y SUMINISTROS"/>
    <m/>
    <n v="2721"/>
    <s v="PRENDAS DE SEGURIDAD Y PROTECCIÓN PERSONAL"/>
    <n v="0"/>
    <s v="SIN DESCRIPCIÓN PARA DESTINOS 00"/>
    <n v="2000000"/>
    <n v="2000000"/>
    <n v="1979577.12"/>
    <n v="1979577.12"/>
    <n v="0"/>
    <n v="0"/>
    <n v="0"/>
    <n v="20422.879999999888"/>
    <n v="2000000"/>
    <n v="2000000"/>
    <n v="2500000"/>
    <s v="Se solicita la ampliacion del techo presupuestal asignado para continuar con el fortalecimiento del equipamiento de proteccion personal del personal asignado a la Brigada Forestal y Dirección Operativo con el objetivo de avanzar año con año de un 20 al 25% del personal equipado con la finalidad de obtener ideal en el que cada uno de ellos cuente con equipo individual y no compartiddo como actualmente se viene manejando por condiciones de norma como de seguridad e higiene de los mismos "/>
  </r>
  <r>
    <s v="1.1-00-2303_231011_231727210"/>
    <s v="1.1-00-23"/>
    <x v="0"/>
    <x v="0"/>
    <s v="1.3.5"/>
    <s v="ASUNTOS JURÍDICOS"/>
    <s v="O"/>
    <s v="Actividades que realizan la función pública o cont"/>
    <s v="03_23"/>
    <x v="10"/>
    <n v="1"/>
    <s v="CORRESPONSABILIDAD SOCIAL (TRANSVERSAL)"/>
    <n v="17"/>
    <s v="DEFENSORÍA LEGAL"/>
    <s v="011_23"/>
    <s v="DIRECCIÓN GENERAL JURIDÍCA"/>
    <n v="2000"/>
    <s v="MATERIALES Y SUMINISTROS"/>
    <m/>
    <n v="2721"/>
    <s v="PRENDAS DE SEGURIDAD Y PROTECCIÓN PERSONAL"/>
    <n v="0"/>
    <s v="SIN DESCRIPCIÓN PARA DESTINOS 00"/>
    <n v="50000"/>
    <n v="50000"/>
    <n v="0"/>
    <n v="0"/>
    <n v="0"/>
    <n v="0"/>
    <n v="0"/>
    <n v="50000"/>
    <n v="50000"/>
    <n v="50000"/>
    <n v="50000"/>
    <s v="Equipo especializado "/>
  </r>
  <r>
    <s v="1.1-00-2307_243024_235827210"/>
    <s v="1.1-00-23"/>
    <x v="0"/>
    <x v="0"/>
    <s v="2.3.1"/>
    <s v="PRESTACIÓN DE SERVICIOS DE SALUD A LA COMUNIDAD"/>
    <s v="E"/>
    <s v="Prestación de Servicios Públicos"/>
    <s v="07_24"/>
    <x v="7"/>
    <n v="3"/>
    <s v="INFRAESTRUCTURA Y SERVICIOS PÚBLICOS"/>
    <n v="58"/>
    <s v="CLINICA CHULAVISTA"/>
    <s v="024_23"/>
    <s v="DIRECCIÓN GENERAL DE SALUD PÚBLICA"/>
    <n v="2000"/>
    <s v="MATERIALES Y SUMINISTRO"/>
    <m/>
    <n v="2721"/>
    <s v="PRENDAS DE SEGURIDAD Y PROTECCIÓN PERSONAL"/>
    <n v="0"/>
    <s v="SIN DESCRIPCIÓN PARA DESTINOS 00"/>
    <n v="0"/>
    <n v="0"/>
    <n v="0"/>
    <n v="0"/>
    <n v="0"/>
    <n v="0"/>
    <n v="0"/>
    <n v="0"/>
    <n v="0"/>
    <n v="0"/>
    <n v="200000"/>
    <s v="UNIFORMES ESPECIALES DE SEGURIDAD PARA PERSONAL MOTORIZADO"/>
  </r>
  <r>
    <s v="2.6-15-2306_235016_232527310"/>
    <s v="2.6-15-23"/>
    <x v="0"/>
    <x v="5"/>
    <s v="2.5.6"/>
    <s v="OTRO SERVICIOS EDUCATIVOS Y ACTIVIDADES INHERENTES"/>
    <s v="S"/>
    <s v="Definidos en el Presupuesto de Egresos y los que s"/>
    <s v="06_23"/>
    <x v="1"/>
    <n v="5"/>
    <s v="SOCIEDAD COHESIVA Y RESILENTE"/>
    <n v="25"/>
    <s v="APOYO A INSTITUCIONES EDUCATIVAS"/>
    <s v="016_23"/>
    <s v="DESPACHO DE LA COORDINACIÓN GENERAL DE C"/>
    <n v="2000"/>
    <s v="MATERIALES Y SUMINISTROS"/>
    <m/>
    <n v="2731"/>
    <s v="ARTÍCULOS DEPORTIVOS"/>
    <n v="0"/>
    <s v="SIN DESCRIPCIÓN PARA DESTINOS 00"/>
    <n v="10000"/>
    <n v="0"/>
    <n v="9999.2000000000007"/>
    <n v="0"/>
    <n v="0"/>
    <n v="0"/>
    <n v="0"/>
    <n v="0.7999999999992724"/>
    <n v="0"/>
    <n v="0"/>
    <n v="0"/>
    <s v="."/>
  </r>
  <r>
    <s v="1.1-00-2308_237025_234128210"/>
    <s v="1.1-00-23"/>
    <x v="0"/>
    <x v="0"/>
    <s v="1.7.1"/>
    <s v="POLICÍA"/>
    <s v="R"/>
    <s v="Solamente actividades específicas, distintas a las"/>
    <s v="08_23"/>
    <x v="2"/>
    <n v="7"/>
    <s v="SEGURIDAD CIUDADANA"/>
    <n v="41"/>
    <s v="EQUIPAMIENTO"/>
    <s v="025_23"/>
    <s v="DESPACHO DE LA COMISARÍA DE LA POLICÍA P"/>
    <n v="2000"/>
    <s v="MATERIALES Y SUMINISTROS"/>
    <m/>
    <n v="2821"/>
    <s v="MATRIALES Y SUMINISTROS PARA SEGURIDAD"/>
    <n v="0"/>
    <s v="SIN DESCRIPCIÓN PARA DESTINOS 00"/>
    <n v="898941.4"/>
    <n v="900000"/>
    <n v="702100.9"/>
    <n v="495319.3"/>
    <n v="35319.300000000003"/>
    <n v="35319.300000000003"/>
    <n v="35319.300000000003"/>
    <n v="196840.5"/>
    <n v="898941.4"/>
    <n v="898941.4"/>
    <n v="900000"/>
    <s v="."/>
  </r>
  <r>
    <s v="2.5-02-2308_237025_234128310"/>
    <s v="2.5-02-23"/>
    <x v="0"/>
    <x v="9"/>
    <s v="1.7.1"/>
    <s v="POLICÍA"/>
    <s v="R"/>
    <s v="Solamente actividades específicas, distintas a las"/>
    <s v="08_23"/>
    <x v="2"/>
    <n v="7"/>
    <s v="SEGURIDAD CIUDADANA"/>
    <n v="41"/>
    <s v="EQUIPAMIENTO"/>
    <s v="025_23"/>
    <s v="DESPACHO DE LA COMISARÍA DE LA POLICÍA P"/>
    <n v="2000"/>
    <s v="MATERIALES Y SUMINISTROS"/>
    <m/>
    <n v="2831"/>
    <s v="PRENDAS DE PROTECCIÓN PARA SEGURIDAD PÚBLICA Y NACIONAL"/>
    <n v="0"/>
    <s v="SIN DESCRIPCIÓN PARA DESTINOS 00"/>
    <n v="3100000"/>
    <n v="3100000"/>
    <n v="3099900.48"/>
    <n v="2673936.88"/>
    <n v="20300"/>
    <n v="0"/>
    <n v="0"/>
    <n v="99.520000000018626"/>
    <n v="3100000"/>
    <n v="3100000"/>
    <n v="3100000"/>
    <s v="."/>
  </r>
  <r>
    <s v="1.1-00-2308_237025_234128310"/>
    <s v="1.1-00-23"/>
    <x v="0"/>
    <x v="0"/>
    <s v="1.7.1"/>
    <s v="POLICÍA"/>
    <s v="R"/>
    <s v="Solamente actividades específicas, distintas a las"/>
    <s v="08_23"/>
    <x v="2"/>
    <n v="7"/>
    <s v="SEGURIDAD CIUDADANA"/>
    <n v="41"/>
    <s v="EQUIPAMIENTO"/>
    <s v="025_23"/>
    <s v="DESPACHO DE LA COMISARÍA DE LA POLICÍA P"/>
    <n v="2000"/>
    <s v="MATERIALES Y SUMINISTROS"/>
    <m/>
    <n v="2831"/>
    <s v="PRENDAS DE PROTECCIÓN PARA SEGURIDAD PÚBLICA Y NACIONAL"/>
    <n v="0"/>
    <s v="SIN DESCRIPCIÓN PARA DESTINOS 00"/>
    <n v="264514.8"/>
    <n v="0"/>
    <n v="430394.8"/>
    <n v="430394.8"/>
    <n v="220666.8"/>
    <n v="220666.8"/>
    <n v="220666.8"/>
    <n v="-165880"/>
    <n v="264514.8"/>
    <n v="264514.8"/>
    <n v="264514.8"/>
    <s v="."/>
  </r>
  <r>
    <s v="1.1-00-2309_238026_2342291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2000"/>
    <s v="MATERIALES Y SUMINISTROS"/>
    <m/>
    <n v="2911"/>
    <s v="HERRAMIENTAS MENORES"/>
    <n v="0"/>
    <s v="SIN DESCRIPCIÓN PARA DESTINOS 00"/>
    <n v="191400"/>
    <n v="0"/>
    <n v="183632.28"/>
    <n v="93291.48"/>
    <n v="76553.75"/>
    <n v="76553.75"/>
    <n v="76553.75"/>
    <n v="7767.7200000000012"/>
    <n v="150000"/>
    <n v="150000"/>
    <n v="150000"/>
    <s v="."/>
  </r>
  <r>
    <s v="1.1-00-2302_231010_2316291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2000"/>
    <s v="MATERIALES Y SUMINISTROS"/>
    <m/>
    <n v="2911"/>
    <s v="HERRAMIENTAS MENORES"/>
    <n v="0"/>
    <s v="SIN DESCRIPCIÓN PARA DESTINOS 00"/>
    <n v="107850"/>
    <n v="0"/>
    <n v="106196.94"/>
    <n v="96510.94"/>
    <n v="96510.94"/>
    <n v="87760.639999999999"/>
    <n v="87760.639999999999"/>
    <n v="1653.0599999999977"/>
    <n v="107850"/>
    <n v="107850"/>
    <n v="70000"/>
    <s v="Herramientas de apoyo para el trabajo de rehabilitación y limpieza de los espacios públicos."/>
  </r>
  <r>
    <s v="1.1-00-2307_232022_2336291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m/>
    <n v="2911"/>
    <s v="HERRAMIENTAS MENORES"/>
    <n v="0"/>
    <s v="SIN DESCRIPCIÓN PARA DESTINOS 00"/>
    <n v="1867000"/>
    <n v="2500000"/>
    <n v="1685897.75"/>
    <n v="1685897.75"/>
    <n v="1319900.82"/>
    <n v="1162416.3700000001"/>
    <n v="1162416.3700000001"/>
    <n v="181102.25"/>
    <n v="1867000"/>
    <n v="1867000"/>
    <n v="1650000"/>
    <s v="HERRAMIENTAS MANUALES Y ELECTRICAS"/>
  </r>
  <r>
    <s v="1.1-00-2317_234037_2356291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2000"/>
    <s v="MATERIALES Y SUMINISTROS"/>
    <m/>
    <n v="2911"/>
    <s v="HERRAMIENTAS MENORES"/>
    <n v="0"/>
    <s v="SIN DESCRIPCIÓN PARA DESTINOS 00"/>
    <n v="37000"/>
    <n v="20000"/>
    <n v="36540"/>
    <n v="0"/>
    <n v="0"/>
    <n v="0"/>
    <n v="0"/>
    <n v="460"/>
    <n v="20000"/>
    <n v="20000"/>
    <n v="20000"/>
    <s v="Adquisicion de herramientas menores auxiliares en las labores de trabajo que se realizan a diario en la Jefatura de Control y Maltrato Animal y en la Unidad de Rescate Fauna Silvestre. "/>
  </r>
  <r>
    <s v="1.1-00-2311_236031_234929110"/>
    <s v="1.1-00-23"/>
    <x v="0"/>
    <x v="0"/>
    <s v="3.8.4"/>
    <s v="INNOVACIÓN"/>
    <s v="E"/>
    <s v="Actividades del sector público, que realiza en for"/>
    <s v="11_23"/>
    <x v="6"/>
    <n v="6"/>
    <s v="GOBIERNO EFECTIVO"/>
    <n v="49"/>
    <s v="INFRAESTRUCTURA TECNOLOGICA ENTREGADA"/>
    <s v="031_23"/>
    <s v="DESPACHO DE LA COORDINACIÓN GENERAL DE G"/>
    <n v="2000"/>
    <s v="MATERIALES Y SUMINISTROS"/>
    <m/>
    <n v="2911"/>
    <s v="HERRAMIENTAS MENORES"/>
    <n v="0"/>
    <s v="SIN DESCRIPCIÓN PARA DESTINOS 00"/>
    <n v="50180"/>
    <n v="20000"/>
    <n v="48894"/>
    <n v="4999.6000000000004"/>
    <n v="4999.6000000000004"/>
    <n v="0"/>
    <n v="0"/>
    <n v="1286"/>
    <n v="33180"/>
    <n v="33180"/>
    <n v="44519"/>
    <s v="Material de soporte y redes para la Dirección de Infraestructura de TI"/>
  </r>
  <r>
    <s v="1.1-00-2306_235017_232929110"/>
    <s v="1.1-00-23"/>
    <x v="0"/>
    <x v="0"/>
    <s v="2.4.2"/>
    <s v="CULTURA"/>
    <s v="F"/>
    <s v="Actividades destinadas a la promoción y fomento de"/>
    <s v="06_23"/>
    <x v="1"/>
    <n v="5"/>
    <s v="SOCIEDAD COHESIVA Y RESILENTE"/>
    <n v="29"/>
    <s v="POLITICA CULTURAL DE TLAJOMULCO DE ZUÑIGA"/>
    <s v="017_23"/>
    <s v="DIRECCIÓN GENERAL DE CULTURA"/>
    <n v="2000"/>
    <s v="MATERIALES Y SUMINISTROS"/>
    <m/>
    <n v="2911"/>
    <s v="HERRAMIENTAS MENORES"/>
    <n v="0"/>
    <s v="SIN DESCRIPCIÓN PARA DESTINOS 00"/>
    <n v="3263.12"/>
    <n v="7000"/>
    <n v="3263.12"/>
    <n v="3263.12"/>
    <n v="3263.13"/>
    <n v="3263.13"/>
    <n v="3263.13"/>
    <n v="0"/>
    <n v="3263.12"/>
    <n v="3263.12"/>
    <n v="3500"/>
    <s v="."/>
  </r>
  <r>
    <s v="1.1-00-2307_233024_2339291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2000"/>
    <s v="MATERIALES Y SUMINISTROS"/>
    <m/>
    <n v="2911"/>
    <s v="HERRAMIENTAS MENORES"/>
    <n v="0"/>
    <s v="SIN DESCRIPCIÓN PARA DESTINOS 00"/>
    <n v="300000"/>
    <n v="150000"/>
    <n v="170998.29"/>
    <n v="169098.21"/>
    <n v="114633.51"/>
    <n v="93823.11"/>
    <n v="93823.11"/>
    <n v="129001.70999999999"/>
    <n v="300000"/>
    <n v="300000"/>
    <n v="300000"/>
    <s v="HERRAMIENTAS PARA LAS AREAS DE MANTENIMIENTO DE LA DIRECCION DE SALUD PUBLICA"/>
  </r>
  <r>
    <s v="1.1-00-2307_233020_233429110"/>
    <s v="1.1-00-23"/>
    <x v="0"/>
    <x v="0"/>
    <s v="2.2.4"/>
    <s v="ALUMBRADO PÚBLICO"/>
    <s v="E"/>
    <s v="Actividades del sector público, que realiza en for"/>
    <s v="07_23"/>
    <x v="7"/>
    <n v="3"/>
    <s v="INFRAESTRUCTURA Y SERVICIOS PÚBLICOS"/>
    <n v="34"/>
    <s v="SERVICIO DE MANTENIMIENTO DE ALUMBRADO PÚBLICO"/>
    <s v="020_23"/>
    <s v="DIRECCIÓN DE ALUMBRADO PÚBLICO"/>
    <n v="2000"/>
    <s v="MATERIALES Y SUMINISTROS"/>
    <m/>
    <n v="2911"/>
    <s v="HERRAMIENTAS MENORES"/>
    <n v="0"/>
    <s v="SIN DESCRIPCIÓN PARA DESTINOS 00"/>
    <n v="150000"/>
    <n v="150000"/>
    <n v="99012.87"/>
    <n v="99012.87"/>
    <n v="99012.87"/>
    <n v="99012.87"/>
    <n v="99012.87"/>
    <n v="50987.130000000005"/>
    <n v="150000"/>
    <n v="150000"/>
    <n v="150000"/>
    <s v="SIN MODIFICACIÓN"/>
  </r>
  <r>
    <s v="1.1-00-2304_236012_231829110"/>
    <s v="1.1-00-23"/>
    <x v="0"/>
    <x v="0"/>
    <s v="1.3.4"/>
    <s v="FUNCIÓN PÚBLICA"/>
    <s v="M"/>
    <s v="Actividades de apoyo administrativo desarrolladas "/>
    <s v="04_23"/>
    <x v="5"/>
    <n v="6"/>
    <s v="GOBIERNO EFECTIVO"/>
    <n v="18"/>
    <s v="DESPACHO DE LA TESORERÍA MUNICIPAL"/>
    <s v="012_23"/>
    <s v="DIRECCIÓN DE PROCESOS ADMINISTRATIVOS Y"/>
    <n v="2000"/>
    <s v="MATERIALES Y SUMINISTROS"/>
    <m/>
    <n v="2911"/>
    <s v="HERRAMIENTAS MENORES"/>
    <n v="0"/>
    <s v="SIN DESCRIPCIÓN PARA DESTINOS 00"/>
    <n v="350"/>
    <n v="0"/>
    <n v="342.15"/>
    <n v="342.15"/>
    <n v="342.15"/>
    <n v="342.15"/>
    <n v="342.15"/>
    <n v="7.8500000000000227"/>
    <n v="350"/>
    <n v="350"/>
    <n v="350"/>
    <s v="."/>
  </r>
  <r>
    <s v="1.1-00-2305_236015_232129110"/>
    <s v="1.1-00-23"/>
    <x v="0"/>
    <x v="0"/>
    <s v="1.3.4"/>
    <s v="FUNCIÓN PÚBLICA"/>
    <s v="E"/>
    <s v="Actividades del sector público, que realiza en for"/>
    <s v="05_23"/>
    <x v="0"/>
    <n v="6"/>
    <s v="GOBIERNO EFECTIVO"/>
    <n v="21"/>
    <s v="BIENES ADQUIRIDOS"/>
    <s v="015_23"/>
    <s v="DIRECCIÓN GENERAL DE ADMINISTRACIÓN"/>
    <n v="2000"/>
    <s v="MATERIALES Y SUMINISTROS"/>
    <m/>
    <n v="2911"/>
    <s v="HERRAMIENTAS MENORES"/>
    <n v="0"/>
    <s v="SIN DESCRIPCIÓN PARA DESTINOS 00"/>
    <n v="144985.85999999999"/>
    <n v="150000"/>
    <n v="131946.53"/>
    <n v="131946.53"/>
    <n v="122041.53"/>
    <n v="88480.99"/>
    <n v="88480.99"/>
    <n v="13039.329999999987"/>
    <n v="147560.85999999999"/>
    <n v="147560.85999999999"/>
    <n v="147560.85999999999"/>
    <s v="."/>
  </r>
  <r>
    <s v="1.1-00-2307_233019_2333291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2000"/>
    <s v="MATERIALES Y SUMINISTROS"/>
    <m/>
    <n v="2911"/>
    <s v="HERRAMIENTAS MENORES"/>
    <n v="0"/>
    <s v="SIN DESCRIPCIÓN PARA DESTINOS 00"/>
    <n v="921350"/>
    <n v="1000000"/>
    <n v="996230"/>
    <n v="950294"/>
    <n v="337415.09"/>
    <n v="335925.09"/>
    <n v="335925.09"/>
    <n v="-74880"/>
    <n v="921350"/>
    <n v="921350"/>
    <n v="921350"/>
    <s v="Se requiere $350,000 para la compra de compresor de ahire para pintar  y 2 maquinas de soldar costo aprox $84,000 c/u y 2 compresores de ahire $77,000 c/u   costos aprox Compra de tijeras  de podar ,caba hoyo, zapapicos, palas, carretillas, arañas de metal, cintas de medir, lijas,   para las 6 areas de espacios publicos)"/>
  </r>
  <r>
    <s v="1.1-00-2309_233027_234329110"/>
    <s v="1.1-00-23"/>
    <x v="0"/>
    <x v="0"/>
    <s v="1.3.4"/>
    <s v="FUNCIÓN PÚBLICA"/>
    <s v="E"/>
    <s v="Actividades del sector público, que realiza en for"/>
    <s v="09_23"/>
    <x v="11"/>
    <n v="3"/>
    <s v="INFRAESTRUCTURA Y SERVICIOS PÚBLICOS"/>
    <n v="43"/>
    <s v="SACRIFICIO DE BOVINOS Y PORCINOS EN EL RASTRO MUNICIPAL"/>
    <s v="027_23"/>
    <s v="DIRECCIÓN DE RASTRO MUNICIPAL"/>
    <n v="2000"/>
    <s v="MATERIALES Y SUMINISTROS"/>
    <m/>
    <n v="2911"/>
    <s v="HERRAMIENTAS MENORES"/>
    <n v="0"/>
    <s v="SIN DESCRIPCIÓN PARA DESTINOS 00"/>
    <n v="50000"/>
    <n v="50000"/>
    <n v="49938"/>
    <n v="49938"/>
    <n v="49938"/>
    <n v="0"/>
    <n v="0"/>
    <n v="62"/>
    <n v="50000"/>
    <n v="50000"/>
    <n v="70000"/>
    <s v="Para la adquisición de herramientas de trabajo para el personal operativo ya que por el desgaste de las mismas se requiere de más equipo para el buen desempeño del trabajo"/>
  </r>
  <r>
    <s v="1.1-00-2302_233009_231229110"/>
    <s v="1.1-00-23"/>
    <x v="0"/>
    <x v="0"/>
    <s v="1.7.2"/>
    <s v="PROTECCIÓN CIVIL"/>
    <s v="E"/>
    <s v="Actividades del sector público, que realiza en for"/>
    <s v="02_23"/>
    <x v="3"/>
    <n v="3"/>
    <s v="INFRAESTRUCTURA Y SERVICIOS PÚBLICOS"/>
    <n v="12"/>
    <s v="EQUIPOS DE PROTECCIÓN  Y HERRAMIENTA MANUAL"/>
    <s v="009_23"/>
    <s v="DIRECCIÓN GENERAL ADJUNTA DE PROTECCIÓN"/>
    <n v="2000"/>
    <s v="MATERIALES Y SUMINISTROS"/>
    <m/>
    <n v="2911"/>
    <s v="HERRAMIENTAS MENORES"/>
    <n v="0"/>
    <s v="SIN DESCRIPCIÓN PARA DESTINOS 00"/>
    <n v="30000"/>
    <n v="30000"/>
    <n v="17650.86"/>
    <n v="17650.86"/>
    <n v="17650.86"/>
    <n v="17650.86"/>
    <n v="17650.86"/>
    <n v="12349.14"/>
    <n v="30000"/>
    <n v="30000"/>
    <n v="100000"/>
    <s v="Se solicita ampliacion del techo presupuestal de esta partida ya que es indispensable la compra continua de herramientas menores las cuales son utilizadas durante las comtigencias y servicios de emergencia y al ser consumibles su tiempo de vida es corta "/>
  </r>
  <r>
    <s v="1.1-00-2307_243024_235829110"/>
    <s v="1.1-00-23"/>
    <x v="0"/>
    <x v="0"/>
    <s v="2.3.1"/>
    <s v="PRESTACIÓN DE SERVICIOS DE SALUD A LA COMUNIDAD"/>
    <s v="E"/>
    <s v="Prestación de Servicios Públicos"/>
    <s v="07_24"/>
    <x v="7"/>
    <n v="3"/>
    <s v="INFRAESTRUCTURA Y SERVICIOS PÚBLICOS"/>
    <n v="58"/>
    <s v="CLINICA CHULAVISTA"/>
    <s v="024_23"/>
    <s v="DIRECCIÓN GENERAL DE SALUD PÚBLICA"/>
    <n v="2000"/>
    <s v="MATERIALES Y SUMINISTRO"/>
    <m/>
    <n v="2911"/>
    <s v="HERRAMIENTAS MENORES"/>
    <n v="0"/>
    <s v="SIN DESCRIPCIÓN PARA DESTINOS 00"/>
    <n v="0"/>
    <n v="0"/>
    <n v="0"/>
    <n v="0"/>
    <n v="0"/>
    <n v="0"/>
    <n v="0"/>
    <n v="0"/>
    <n v="0"/>
    <n v="0"/>
    <n v="250000"/>
    <s v="HERRAMIENTAS VARIAS PARA EL MANTENIMIENTO GENERAL DE LA UNIDAD"/>
  </r>
  <r>
    <s v="1.1-00-2311_236031_234929210"/>
    <s v="1.1-00-23"/>
    <x v="0"/>
    <x v="0"/>
    <s v="3.8.4"/>
    <s v="INNOVACIÓN"/>
    <s v="E"/>
    <s v="Actividades del sector público, que realiza en for"/>
    <s v="11_23"/>
    <x v="6"/>
    <n v="6"/>
    <s v="GOBIERNO EFECTIVO"/>
    <n v="49"/>
    <s v="INFRAESTRUCTURA TECNOLOGICA ENTREGADA"/>
    <s v="031_23"/>
    <s v="DESPACHO DE LA COORDINACIÓN GENERAL DE G"/>
    <n v="2000"/>
    <s v="MATERIALES Y SUMINISTROS"/>
    <m/>
    <n v="2921"/>
    <s v="REFACCIONES Y ACCESORIOS MENORES DE EDIFICIOS"/>
    <n v="0"/>
    <s v="SIN DESCRIPCIÓN PARA DESTINOS 00"/>
    <n v="0"/>
    <n v="0"/>
    <n v="0"/>
    <n v="0"/>
    <n v="0"/>
    <n v="0"/>
    <n v="0"/>
    <n v="0"/>
    <n v="0"/>
    <n v="0"/>
    <n v="0"/>
    <s v="."/>
  </r>
  <r>
    <s v="1.1-00-2306_235017_232929210"/>
    <s v="1.1-00-23"/>
    <x v="0"/>
    <x v="0"/>
    <s v="2.4.2"/>
    <s v="CULTURA"/>
    <s v="F"/>
    <s v="Actividades destinadas a la promoción y fomento de"/>
    <s v="06_23"/>
    <x v="1"/>
    <n v="5"/>
    <s v="SOCIEDAD COHESIVA Y RESILENTE"/>
    <n v="29"/>
    <s v="POLITICA CULTURAL DE TLAJOMULCO DE ZUÑIGA"/>
    <s v="017_23"/>
    <s v="DIRECCIÓN GENERAL DE CULTURA"/>
    <n v="2000"/>
    <s v="MATERIALES Y SUMINISTROS"/>
    <m/>
    <n v="2921"/>
    <s v="REFACCIONES Y ACCESORIOS MENORES DE EDIFICIOS"/>
    <n v="0"/>
    <s v="SIN DESCRIPCIÓN PARA DESTINOS 00"/>
    <n v="0"/>
    <n v="10000"/>
    <n v="0"/>
    <n v="0"/>
    <n v="0"/>
    <n v="0"/>
    <n v="0"/>
    <n v="0"/>
    <n v="0"/>
    <n v="0"/>
    <n v="0"/>
    <s v="."/>
  </r>
  <r>
    <s v="1.1-00-2302_231010_2314292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2000"/>
    <s v="MATERIALES Y SUMINISTRO"/>
    <m/>
    <n v="2921"/>
    <s v="REFACCIONES Y ACCESORIOS MENORES DE EDIFICIOS"/>
    <n v="0"/>
    <s v="SIN DESCRIPCIÓN PARA DESTINOS 00"/>
    <n v="0"/>
    <n v="0"/>
    <n v="0"/>
    <n v="0"/>
    <n v="0"/>
    <n v="0"/>
    <n v="0"/>
    <n v="0"/>
    <n v="0"/>
    <n v="0"/>
    <n v="50000"/>
    <s v="Adquisición de candados utlizados en las diversas sedes de la Red de Bases para brindar seguridad"/>
  </r>
  <r>
    <s v="1.1-00-2305_236015_232129210"/>
    <s v="1.1-00-23"/>
    <x v="0"/>
    <x v="0"/>
    <s v="1.3.4"/>
    <s v="FUNCIÓN PÚBLICA"/>
    <s v="E"/>
    <s v="Actividades del sector público, que realiza en for"/>
    <s v="05_23"/>
    <x v="0"/>
    <n v="6"/>
    <s v="GOBIERNO EFECTIVO"/>
    <n v="21"/>
    <s v="BIENES ADQUIRIDOS"/>
    <s v="015_23"/>
    <s v="DIRECCIÓN GENERAL DE ADMINISTRACIÓN"/>
    <n v="2000"/>
    <s v="MATERIALES Y SUMINISTROS"/>
    <m/>
    <n v="2921"/>
    <s v="REFACCIONES Y ACCESORIOS MENORES DE EDIFICIOS"/>
    <n v="0"/>
    <s v="SIN DESCRIPCIÓN PARA DESTINOS 00"/>
    <n v="96091.08"/>
    <n v="0"/>
    <n v="94496.28"/>
    <n v="88499.08"/>
    <n v="63791.08"/>
    <n v="63791.08"/>
    <n v="63791.08"/>
    <n v="1594.8000000000029"/>
    <n v="63791.08"/>
    <n v="63791.08"/>
    <n v="63791.08"/>
    <s v="."/>
  </r>
  <r>
    <s v="1.1-00-2302_233009_2311292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2000"/>
    <s v="MATERIALES Y SUMINISTROS"/>
    <m/>
    <n v="2921"/>
    <s v="REFACCIONES Y ACCESORIOS MENORES DE EDIFICIOS"/>
    <n v="0"/>
    <s v="SIN DESCRIPCIÓN PARA DESTINOS 00"/>
    <n v="1000"/>
    <n v="0"/>
    <n v="126.97"/>
    <n v="126.97"/>
    <n v="126.97"/>
    <n v="126.97"/>
    <n v="126.97"/>
    <n v="873.03"/>
    <n v="1000"/>
    <n v="1000"/>
    <n v="1000"/>
    <s v="Sera destinado para el mantenimiento y reparacion de las instalaciones de las diferente bases con las que contamos "/>
  </r>
  <r>
    <s v="1.1-00-2306_235016_232529210"/>
    <s v="1.1-00-23"/>
    <x v="0"/>
    <x v="0"/>
    <s v="2.5.6"/>
    <s v="OTRO SERVICIOS EDUCATIVOS Y ACTIVIDADES INHERENTES"/>
    <s v="S"/>
    <s v="Definidos en el Presupuesto de Egresos y los que s"/>
    <s v="06_23"/>
    <x v="1"/>
    <n v="5"/>
    <s v="SOCIEDAD COHESIVA Y RESILENTE"/>
    <n v="25"/>
    <s v="APOYO A INSTITUCIONES EDUCATIVAS"/>
    <s v="016_23"/>
    <s v="DESPACHO DE LA COORDINACIÓN GENERAL DE C"/>
    <n v="2000"/>
    <s v="MATERIALES Y SUMINISTROS"/>
    <m/>
    <n v="2921"/>
    <s v="REFACCIONES Y ACCESORIOS MENORES DE EDIFICIOS"/>
    <n v="0"/>
    <s v="SIN DESCRIPCIÓN PARA DESTINOS 00"/>
    <n v="0"/>
    <n v="300000"/>
    <n v="0"/>
    <n v="0"/>
    <n v="0"/>
    <n v="0"/>
    <n v="0"/>
    <n v="0"/>
    <n v="0"/>
    <n v="0"/>
    <n v="0"/>
    <s v="."/>
  </r>
  <r>
    <s v="1.1-00-2311_236031_234929410"/>
    <s v="1.1-00-23"/>
    <x v="0"/>
    <x v="0"/>
    <s v="3.8.4"/>
    <s v="INNOVACIÓN"/>
    <s v="E"/>
    <s v="Actividades del sector público, que realiza en for"/>
    <s v="11_23"/>
    <x v="6"/>
    <n v="6"/>
    <s v="GOBIERNO EFECTIVO"/>
    <n v="49"/>
    <s v="INFRAESTRUCTURA TECNOLOGICA ENTREGADA"/>
    <s v="031_23"/>
    <s v="DESPACHO DE LA COORDINACIÓN GENERAL DE G"/>
    <n v="2000"/>
    <s v="MATERIALES Y SUMINISTROS"/>
    <s v="si"/>
    <n v="2941"/>
    <s v="REFACCIONES Y ACCESORIOS MENORES DE EQUIPO DE CÓMPUTO Y TECNOLOGÍAS DE LA INFORMACIÓN"/>
    <n v="0"/>
    <s v="SIN DESCRIPCIÓN PARA DESTINOS 00"/>
    <n v="267385"/>
    <n v="210000"/>
    <n v="231251.44"/>
    <n v="228933.76000000001"/>
    <n v="193908.42"/>
    <n v="191020.4"/>
    <n v="191020.4"/>
    <n v="36133.56"/>
    <n v="267385"/>
    <n v="267385"/>
    <n v="1137000"/>
    <s v="Material de soporte y redes para la Dirección de Infraestructura de TI (281,697) más una pantalla de 60 pulgadas para CATS  (25,000) Y 4 pantallas 55&quot; para los puntos CATS (80,000.00) Pilas para Dron de Geomática (50,000.00), 120 Discos duros y Memorias (200,000) Banco de baterías para almacenar energía de los panel solar (500,000)"/>
  </r>
  <r>
    <s v="1.1-00-2304_236012_231829410"/>
    <s v="1.1-00-23"/>
    <x v="0"/>
    <x v="0"/>
    <s v="1.3.4"/>
    <s v="FUNCIÓN PÚBLICA"/>
    <s v="M"/>
    <s v="Actividades de apoyo administrativo desarrolladas "/>
    <s v="04_23"/>
    <x v="5"/>
    <n v="6"/>
    <s v="GOBIERNO EFECTIVO"/>
    <n v="18"/>
    <s v="DESPACHO DE LA TESORERÍA MUNICIPAL"/>
    <s v="012_23"/>
    <s v="DIRECCIÓN DE PROCESOS ADMINISTRATIVOS Y"/>
    <n v="2000"/>
    <s v="MATERIALES Y SUMINISTROS"/>
    <s v="si"/>
    <n v="2941"/>
    <s v="REFACCIONES Y ACCESORIOS MENORES DE EQUIPO DE CÓMPUTO Y TECNOLOGÍAS DE LA INFORMACIÓN"/>
    <n v="0"/>
    <s v="SIN DESCRIPCIÓN PARA DESTINOS 00"/>
    <n v="200"/>
    <n v="0"/>
    <n v="199"/>
    <n v="199"/>
    <n v="199"/>
    <n v="199"/>
    <n v="199"/>
    <n v="1"/>
    <n v="200"/>
    <n v="200"/>
    <n v="200"/>
    <s v="."/>
  </r>
  <r>
    <s v="1.1-00-2305_236015_232129610"/>
    <s v="1.1-00-23"/>
    <x v="0"/>
    <x v="0"/>
    <s v="1.3.4"/>
    <s v="FUNCIÓN PÚBLICA"/>
    <s v="E"/>
    <s v="Actividades del sector público, que realiza en for"/>
    <s v="05_23"/>
    <x v="0"/>
    <n v="6"/>
    <s v="GOBIERNO EFECTIVO"/>
    <n v="21"/>
    <s v="BIENES ADQUIRIDOS"/>
    <s v="015_23"/>
    <s v="DIRECCIÓN GENERAL DE ADMINISTRACIÓN"/>
    <n v="2000"/>
    <s v="MATERIALES Y SUMINISTROS"/>
    <s v="si"/>
    <n v="2961"/>
    <s v="REFACCIONES Y ACCESORIOS MENORES DE EQUIPO DE TRANSPORTE"/>
    <n v="0"/>
    <s v="SIN DESCRIPCIÓN PARA DESTINOS 00"/>
    <n v="1266271.83"/>
    <n v="800000"/>
    <n v="381871.3"/>
    <n v="369641.19"/>
    <n v="369641.19"/>
    <n v="350129.41"/>
    <n v="350129.41"/>
    <n v="884400.53"/>
    <n v="1429971.83"/>
    <n v="1429971.83"/>
    <n v="1429971.83"/>
    <s v="."/>
  </r>
  <r>
    <s v="1.1-00-2302_233009_2311296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2000"/>
    <s v="MATERIALES Y SUMINISTROS"/>
    <s v="si"/>
    <n v="2961"/>
    <s v="REFACCIONES Y ACCESORIOS MENORES DE EQUIPO DE TRANSPORTE"/>
    <n v="0"/>
    <s v="SIN DESCRIPCIÓN PARA DESTINOS 00"/>
    <n v="45000"/>
    <n v="45000"/>
    <n v="11634.8"/>
    <n v="11634.8"/>
    <n v="11634.8"/>
    <n v="11634.8"/>
    <n v="11634.8"/>
    <n v="33365.199999999997"/>
    <n v="45000"/>
    <n v="45000"/>
    <n v="50000"/>
    <s v="Se solicita una amplicacion de $5,000 pesos del la propuesta proyectada para el nuevo techo presupuestal como resultado del deficit del parque vehicular lo cual esto origina mayor desgaste en los mismos ya que son utilizados para toda la atención de servicios como areas administrativas para solventar todas las solcitudes como apoyo a la ciudadania "/>
  </r>
  <r>
    <s v="1.1-00-2317_234037_2356297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2000"/>
    <s v="MATERIALES Y SUMINISTROS"/>
    <m/>
    <n v="2971"/>
    <s v="REFACCIONES Y ACCESORIOS MENORES DE EQUIPO DE DEFE"/>
    <n v="0"/>
    <s v="SIN DESCRIPCIÓN PARA DESTINOS 00"/>
    <n v="12000"/>
    <n v="60000"/>
    <n v="11136"/>
    <n v="0"/>
    <n v="0"/>
    <n v="0"/>
    <n v="0"/>
    <n v="864"/>
    <n v="60000"/>
    <n v="60000"/>
    <n v="60000"/>
    <s v="Adquisición  de equipo de defensa y  seguridad como son dardos, kennel, guantes anti-mordedura,  trajes de apicultor, etc. para la Unidad de Rescate de Fauna Silvestre, S.O.S. Abejas y Control y Maltrato Animal."/>
  </r>
  <r>
    <s v="1.1-00-2307_233019_2333297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2000"/>
    <s v="MATERIALES Y SUMINISTROS"/>
    <m/>
    <n v="2971"/>
    <s v="REFACCIONES Y ACCESORIOS MENORES DE EQUIPO DE DEFE"/>
    <n v="0"/>
    <s v="SIN DESCRIPCIÓN PARA DESTINOS 00"/>
    <n v="0"/>
    <n v="400000"/>
    <n v="0"/>
    <n v="0"/>
    <n v="0"/>
    <n v="0"/>
    <n v="0"/>
    <n v="0"/>
    <n v="0"/>
    <n v="0"/>
    <n v="0"/>
    <s v="."/>
  </r>
  <r>
    <s v="1.1-00-2302_231010_2316298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2000"/>
    <s v="MATERIALES Y SUMINISTROS"/>
    <s v="si"/>
    <n v="2981"/>
    <s v="REFACCIONES Y ACCESORIOS MENORES DE MAQUINARIA Y OTROS EQUIPOS"/>
    <n v="0"/>
    <s v="SIN DESCRIPCIÓN PARA DESTINOS 00"/>
    <n v="20000"/>
    <n v="0"/>
    <n v="0"/>
    <n v="0"/>
    <n v="0"/>
    <n v="0"/>
    <n v="0"/>
    <n v="20000"/>
    <n v="20000"/>
    <n v="20000"/>
    <n v="0"/>
    <s v="."/>
  </r>
  <r>
    <s v="1.1-00-2307_232022_233629810"/>
    <s v="1.1-00-23"/>
    <x v="0"/>
    <x v="0"/>
    <s v="2.2.7"/>
    <s v="DESARROLLO REGIONAL"/>
    <s v="E"/>
    <s v="Actividades del sector público, que realiza en for"/>
    <s v="07_23"/>
    <x v="7"/>
    <n v="2"/>
    <s v="GESTIÓN INTEGRAL DEL AGUA"/>
    <n v="36"/>
    <s v="SUMINISTRO DE AGUA"/>
    <s v="022_23"/>
    <s v="DIRECCIÓN GENERAL DE AGUA POTABLE Y SANE"/>
    <n v="2000"/>
    <s v="MATERIALES Y SUMINISTROS"/>
    <s v="si"/>
    <n v="2981"/>
    <s v="REFACCIONES Y ACCESORIOS MENORES DE MAQUINARIA Y OTROS EQUIPOS"/>
    <n v="0"/>
    <s v="SIN DESCRIPCIÓN PARA DESTINOS 00"/>
    <n v="350000"/>
    <n v="350000"/>
    <n v="87672.8"/>
    <n v="87672.8"/>
    <n v="87672.8"/>
    <n v="87672.8"/>
    <n v="87672.8"/>
    <n v="262327.2"/>
    <n v="350000"/>
    <n v="350000"/>
    <n v="200000"/>
    <s v="BOMBAS DOSIFICADORAS CALIDAD DEL AGUA"/>
  </r>
  <r>
    <s v="1.1-00-2305_236015_232129810"/>
    <s v="1.1-00-23"/>
    <x v="0"/>
    <x v="0"/>
    <s v="1.3.4"/>
    <s v="FUNCIÓN PÚBLICA"/>
    <s v="E"/>
    <s v="Actividades del sector público, que realiza en for"/>
    <s v="05_23"/>
    <x v="0"/>
    <n v="6"/>
    <s v="GOBIERNO EFECTIVO"/>
    <n v="21"/>
    <s v="BIENES ADQUIRIDOS"/>
    <s v="015_23"/>
    <s v="DIRECCIÓN GENERAL DE ADMINISTRACIÓN"/>
    <n v="2000"/>
    <s v="MATERIALES Y SUMINISTROS"/>
    <s v="si"/>
    <n v="2981"/>
    <s v="REFACCIONES Y ACCESORIOS MENORES DE MAQUINARIA Y OTROS EQUIPOS"/>
    <n v="0"/>
    <s v="SIN DESCRIPCIÓN PARA DESTINOS 00"/>
    <n v="810661.36"/>
    <n v="50000"/>
    <n v="785408.58"/>
    <n v="572217.98"/>
    <n v="464419.18"/>
    <n v="454063.16"/>
    <n v="454063.16"/>
    <n v="25252.780000000028"/>
    <n v="698350.4"/>
    <n v="698350.4"/>
    <n v="698350.4"/>
    <s v="."/>
  </r>
  <r>
    <s v="1.1-00-2311_236031_234929910"/>
    <s v="1.1-00-23"/>
    <x v="0"/>
    <x v="0"/>
    <s v="3.8.4"/>
    <s v="INNOVACIÓN"/>
    <s v="E"/>
    <s v="Actividades del sector público, que realiza en for"/>
    <s v="11_23"/>
    <x v="6"/>
    <n v="6"/>
    <s v="GOBIERNO EFECTIVO"/>
    <n v="49"/>
    <s v="INFRAESTRUCTURA TECNOLOGICA ENTREGADA"/>
    <s v="031_23"/>
    <s v="DESPACHO DE LA COORDINACIÓN GENERAL DE G"/>
    <n v="2000"/>
    <s v="MATERIALES Y SUMINISTROS"/>
    <m/>
    <n v="2991"/>
    <s v="HERRAMIENTAS, REFACCIONES Y ACCESORIOS MENORES"/>
    <n v="0"/>
    <s v="SIN DESCRIPCIÓN PARA DESTINOS 00"/>
    <n v="1624"/>
    <n v="0"/>
    <n v="1624"/>
    <n v="0"/>
    <n v="0"/>
    <n v="0"/>
    <n v="0"/>
    <n v="0"/>
    <n v="1624"/>
    <n v="1624"/>
    <n v="1624"/>
    <s v="material de redes"/>
  </r>
  <r>
    <s v="2.5-02-2307_233020_233431110"/>
    <s v="2.5-02-23"/>
    <x v="0"/>
    <x v="9"/>
    <s v="2.2.4"/>
    <s v="ALUMBRADO PÚBLICO"/>
    <s v="E"/>
    <s v="Actividades del sector público, que realiza en for"/>
    <s v="07_23"/>
    <x v="7"/>
    <n v="3"/>
    <s v="INFRAESTRUCTURA Y SERVICIOS PÚBLICOS"/>
    <n v="34"/>
    <s v="SERVICIO DE MANTENIMIENTO DE ALUMBRADO PÚBLICO"/>
    <s v="020_23"/>
    <s v="DIRECCIÓN DE ALUMBRADO PÚBLICO"/>
    <n v="3000"/>
    <s v="SERVICIOS GENERALES"/>
    <m/>
    <n v="3111"/>
    <s v="ENERGÍA ELÉCTRICA"/>
    <n v="0"/>
    <s v="SIN DESCRIPCIÓN PARA DESTINOS 00"/>
    <n v="85500000"/>
    <n v="0"/>
    <n v="80155711.950000003"/>
    <n v="80155711.950000003"/>
    <n v="80155711.950000003"/>
    <n v="80155711.950000003"/>
    <n v="80155711.950000003"/>
    <n v="5344288.049999997"/>
    <n v="95267283.930000007"/>
    <n v="95267283.930000007"/>
    <n v="95267283.930000007"/>
    <s v="SIN MODIFICACIÓN"/>
  </r>
  <r>
    <s v="1.1-00-2307_232022_233631110"/>
    <s v="1.1-00-23"/>
    <x v="0"/>
    <x v="0"/>
    <s v="2.2.7"/>
    <s v="DESARROLLO REGIONAL"/>
    <s v="E"/>
    <s v="Actividades del sector público, que realiza en for"/>
    <s v="07_23"/>
    <x v="7"/>
    <n v="2"/>
    <s v="GESTIÓN INTEGRAL DEL AGUA"/>
    <n v="36"/>
    <s v="SUMINISTRO DE AGUA"/>
    <s v="022_23"/>
    <s v="DIRECCIÓN GENERAL DE AGUA POTABLE Y SANE"/>
    <n v="3000"/>
    <s v="SERVICIOS GENERALES"/>
    <m/>
    <n v="3111"/>
    <s v="ENERGÍA ELÉCTRICA"/>
    <n v="0"/>
    <s v="SIN DESCRIPCIÓN PARA DESTINOS 00"/>
    <n v="203460000"/>
    <n v="116185349.58"/>
    <n v="187558130.19999999"/>
    <n v="187558130.19999999"/>
    <n v="187558130.19999999"/>
    <n v="187558130.19999999"/>
    <n v="187558130.19999999"/>
    <n v="15901869.800000012"/>
    <n v="223000000"/>
    <n v="223000000"/>
    <n v="223000000"/>
    <s v="CONSUMO ENERGIA POZOS Y PLANTAS"/>
  </r>
  <r>
    <s v="1.1-00-2311_236031_2349311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111"/>
    <s v="ENERGÍA ELÉCTRICA"/>
    <n v="0"/>
    <s v="SIN DESCRIPCIÓN PARA DESTINOS 00"/>
    <n v="0"/>
    <n v="0"/>
    <n v="0"/>
    <n v="0"/>
    <n v="0"/>
    <n v="0"/>
    <n v="0"/>
    <n v="0"/>
    <n v="0"/>
    <n v="0"/>
    <n v="1873046"/>
    <s v="."/>
  </r>
  <r>
    <s v="1.1-00-2305_236015_232131110"/>
    <s v="1.1-00-23"/>
    <x v="0"/>
    <x v="0"/>
    <s v="1.3.4"/>
    <s v="FUNCIÓN PÚBLICA"/>
    <s v="E"/>
    <s v="Actividades del sector público, que realiza en for"/>
    <s v="05_23"/>
    <x v="0"/>
    <n v="6"/>
    <s v="GOBIERNO EFECTIVO"/>
    <n v="21"/>
    <s v="BIENES ADQUIRIDOS"/>
    <s v="015_23"/>
    <s v="DIRECCIÓN GENERAL DE ADMINISTRACIÓN"/>
    <n v="3000"/>
    <s v="SERVICIOS GENERALES"/>
    <m/>
    <n v="3111"/>
    <s v="ENERGÍA ELÉCTRICA"/>
    <n v="0"/>
    <s v="SIN DESCRIPCIÓN PARA DESTINOS 00"/>
    <n v="5197048"/>
    <n v="5197048"/>
    <n v="4615703.8"/>
    <n v="4615703.8"/>
    <n v="5003012"/>
    <n v="5003012"/>
    <n v="5003012"/>
    <n v="581344.20000000019"/>
    <n v="5600000"/>
    <n v="5600000"/>
    <n v="5600000"/>
    <s v="."/>
  </r>
  <r>
    <s v="1.1-00-2311_236031_2349314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141"/>
    <s v="TELEFONÍA TRADICIONAL"/>
    <n v="0"/>
    <s v="SIN DESCRIPCIÓN PARA DESTINOS 00"/>
    <n v="1741466.7"/>
    <n v="1813000"/>
    <n v="1741466.24"/>
    <n v="1741466.24"/>
    <n v="1148372.1599999999"/>
    <n v="1148372.1599999999"/>
    <n v="1148372.1599999999"/>
    <n v="0.4599999999627471"/>
    <n v="1824700"/>
    <n v="1824700"/>
    <n v="0"/>
    <s v="."/>
  </r>
  <r>
    <s v="1.1-00-2305_236015_232131410"/>
    <s v="1.1-00-23"/>
    <x v="0"/>
    <x v="0"/>
    <s v="1.3.4"/>
    <s v="FUNCIÓN PÚBLICA"/>
    <s v="E"/>
    <s v="Actividades del sector público, que realiza en for"/>
    <s v="05_23"/>
    <x v="0"/>
    <n v="6"/>
    <s v="GOBIERNO EFECTIVO"/>
    <n v="21"/>
    <s v="BIENES ADQUIRIDOS"/>
    <s v="015_23"/>
    <s v="DIRECCIÓN GENERAL DE ADMINISTRACIÓN"/>
    <n v="3000"/>
    <s v="SERVICIOS GENERALES"/>
    <m/>
    <n v="3141"/>
    <s v="TELEFONÍA TRADICIONAL"/>
    <n v="0"/>
    <s v="SIN DESCRIPCIÓN PARA DESTINOS 00"/>
    <n v="600000"/>
    <n v="600000"/>
    <n v="599999.56000000006"/>
    <n v="599999.56000000006"/>
    <n v="464836.67"/>
    <n v="464836.67"/>
    <n v="464836.67"/>
    <n v="0.43999999994412065"/>
    <n v="600000"/>
    <n v="600000"/>
    <n v="600000"/>
    <s v="."/>
  </r>
  <r>
    <s v="1.1-00-2311_236031_2349315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151"/>
    <s v="TELEFONÍA CELULAR"/>
    <n v="0"/>
    <s v="SIN DESCRIPCIÓN PARA DESTINOS 00"/>
    <n v="0"/>
    <n v="0"/>
    <n v="0"/>
    <n v="0"/>
    <n v="0"/>
    <n v="0"/>
    <n v="0"/>
    <n v="0"/>
    <n v="0"/>
    <n v="0"/>
    <n v="2000000"/>
    <s v="TELEFONIA POR CABLE, S.A. DE C.V.(1,325,490.24 todo el año) y enlace punto a punto CAT gavilanes y CAT Valle (415,976), 10% más a telefonía para más enlaces"/>
  </r>
  <r>
    <s v="1.6-05-2308_237025_234131610"/>
    <s v="1.6-05-23"/>
    <x v="0"/>
    <x v="10"/>
    <s v="1.7.1"/>
    <s v="POLICÍA"/>
    <s v="R"/>
    <s v="Solamente actividades específicas, distintas a las"/>
    <s v="08_23"/>
    <x v="2"/>
    <n v="7"/>
    <s v="SEGURIDAD CIUDADANA"/>
    <n v="41"/>
    <s v="EQUIPAMIENTO"/>
    <s v="025_23"/>
    <s v="DESPACHO DE LA COMISARÍA DE LA POLICÍA P"/>
    <n v="3000"/>
    <s v="SERVICIOS GENERALES"/>
    <m/>
    <n v="3161"/>
    <s v="SERVICIOS DE TELECOMUNICACIONES Y SATÉLITES"/>
    <n v="0"/>
    <s v="SIN DESCRIPCIÓN PARA DESTINOS 00"/>
    <n v="55000"/>
    <n v="0"/>
    <n v="54627.3"/>
    <n v="54627.3"/>
    <n v="18209.099999999999"/>
    <n v="0"/>
    <n v="0"/>
    <n v="372.69999999999709"/>
    <n v="0"/>
    <n v="0"/>
    <n v="0"/>
    <s v="."/>
  </r>
  <r>
    <s v="1.1-00-2308_237025_234131610"/>
    <s v="1.1-00-23"/>
    <x v="0"/>
    <x v="0"/>
    <s v="1.7.1"/>
    <s v="POLICÍA"/>
    <s v="R"/>
    <s v="Solamente actividades específicas, distintas a las"/>
    <s v="08_23"/>
    <x v="2"/>
    <n v="7"/>
    <s v="SEGURIDAD CIUDADANA"/>
    <n v="41"/>
    <s v="EQUIPAMIENTO"/>
    <s v="025_23"/>
    <s v="DESPACHO DE LA COMISARÍA DE LA POLICÍA P"/>
    <n v="3000"/>
    <s v="SERVICIOS GENERALES"/>
    <m/>
    <n v="3161"/>
    <s v="SERVICIOS DE TELECOMUNICACIONES Y SATÉLITES"/>
    <n v="0"/>
    <s v="SIN DESCRIPCIÓN PARA DESTINOS 00"/>
    <n v="200000"/>
    <n v="200000"/>
    <n v="145672.79999999999"/>
    <n v="145672.79999999999"/>
    <n v="127463.7"/>
    <n v="109254.6"/>
    <n v="109254.6"/>
    <n v="54327.200000000012"/>
    <n v="200000"/>
    <n v="200000"/>
    <n v="230000"/>
    <s v="."/>
  </r>
  <r>
    <s v="1.1-00-2311_236031_2349316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161"/>
    <s v="SERVICIOS DE TELECOMUNICACIONES Y SATÉLITES"/>
    <n v="0"/>
    <s v="SIN DESCRIPCIÓN PARA DESTINOS 00"/>
    <n v="97022.399999999994"/>
    <n v="0"/>
    <n v="97022.399999999994"/>
    <n v="97022.399999999994"/>
    <n v="19195.68"/>
    <n v="16453.439999999999"/>
    <n v="16453.439999999999"/>
    <n v="0"/>
    <n v="97022.399999999994"/>
    <n v="97022.399999999994"/>
    <n v="0"/>
    <s v="."/>
  </r>
  <r>
    <s v="1.1-00-2305_236015_232131610"/>
    <s v="1.1-00-23"/>
    <x v="0"/>
    <x v="0"/>
    <s v="1.3.4"/>
    <s v="FUNCIÓN PÚBLICA"/>
    <s v="E"/>
    <s v="Actividades del sector público, que realiza en for"/>
    <s v="05_23"/>
    <x v="0"/>
    <n v="6"/>
    <s v="GOBIERNO EFECTIVO"/>
    <n v="21"/>
    <s v="BIENES ADQUIRIDOS"/>
    <s v="015_23"/>
    <s v="DIRECCIÓN GENERAL DE ADMINISTRACIÓN"/>
    <n v="3000"/>
    <s v="SERVICIOS GENERALES"/>
    <m/>
    <n v="3161"/>
    <s v="SERVICIOS DE TELECOMUNICACIONES Y SATÉLITES"/>
    <n v="0"/>
    <s v="SIN DESCRIPCIÓN PARA DESTINOS 00"/>
    <n v="2700000"/>
    <n v="2700000"/>
    <n v="2593760"/>
    <n v="2593760"/>
    <n v="2368801.2000000002"/>
    <n v="2368801.2000000002"/>
    <n v="2368801.2000000002"/>
    <n v="106240"/>
    <n v="2700000"/>
    <n v="2700000"/>
    <n v="2700000"/>
    <s v="."/>
  </r>
  <r>
    <s v="1.1-00-2308_237025_234031810"/>
    <s v="1.1-00-23"/>
    <x v="0"/>
    <x v="0"/>
    <s v="1.7.1"/>
    <s v="POLICÍA"/>
    <s v="R"/>
    <s v="Solamente actividades específicas, distintas a las"/>
    <s v="08_23"/>
    <x v="2"/>
    <n v="7"/>
    <s v="SEGURIDAD CIUDADANA"/>
    <n v="40"/>
    <s v="CAPACITACIÓN"/>
    <s v="025_23"/>
    <s v="DESPACHO DE LA COMISARÍA DE LA POLICÍA P"/>
    <n v="3000"/>
    <s v="SERVICIOS GENERALES"/>
    <m/>
    <n v="3181"/>
    <s v="SERVICIOS POSTALES Y TELEGRÁFICOS"/>
    <n v="0"/>
    <s v="SIN DESCRIPCIÓN PARA DESTINOS 00"/>
    <n v="10000"/>
    <n v="10000"/>
    <n v="0"/>
    <n v="0"/>
    <n v="0"/>
    <n v="0"/>
    <n v="0"/>
    <n v="10000"/>
    <n v="10000"/>
    <n v="10000"/>
    <n v="10000"/>
    <s v="."/>
  </r>
  <r>
    <s v="1.1-00-2311_236031_2349318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181"/>
    <s v="SERVICIOS POSTALES Y TELEGRÁFICOS"/>
    <n v="0"/>
    <s v="SIN DESCRIPCIÓN PARA DESTINOS 00"/>
    <n v="2897.76"/>
    <n v="0"/>
    <n v="1779.43"/>
    <n v="1779.43"/>
    <n v="1779.43"/>
    <n v="1779.43"/>
    <n v="1779.43"/>
    <n v="1118.3300000000002"/>
    <n v="2897.76"/>
    <n v="2897.76"/>
    <n v="7097022.4000000004"/>
    <s v="Servicio starlink (27,422.40 todo el año), plataforma México (69,600) Conectividad de la red de PMI´s del C4 (7,000,000.00)"/>
  </r>
  <r>
    <s v="1.1-00-2304_236012_2318318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181"/>
    <s v="SERVICIOS POSTALES Y TELEGRÁFICOS"/>
    <n v="0"/>
    <s v="SIN DESCRIPCIÓN PARA DESTINOS 00"/>
    <n v="5500"/>
    <n v="5500"/>
    <n v="3274.18"/>
    <n v="3274.18"/>
    <n v="3274.18"/>
    <n v="3274.18"/>
    <n v="3274.18"/>
    <n v="2225.8200000000002"/>
    <n v="5500"/>
    <n v="5500"/>
    <n v="5500"/>
    <s v="."/>
  </r>
  <r>
    <s v="1.1-00-2301_236004_23431810"/>
    <s v="1.1-00-23"/>
    <x v="0"/>
    <x v="0"/>
    <s v="1.3.4"/>
    <s v="FUNCIÓN PÚBLICA"/>
    <s v="E"/>
    <s v="Actividades del sector público, que realiza en for"/>
    <s v="01_23"/>
    <x v="9"/>
    <n v="6"/>
    <s v="GOBIERNO EFECTIVO"/>
    <n v="4"/>
    <s v="COMUNICACIÓN ESTRATÉGICA DEL GOBIERNO"/>
    <s v="004_23"/>
    <s v="DIRECCIÓN DE COMUNICACIÓN"/>
    <n v="3000"/>
    <s v="SERVICIOS GENERALES"/>
    <m/>
    <n v="3181"/>
    <s v="SERVICIOS POSTALES Y TELEGRÁFICOS"/>
    <n v="0"/>
    <s v="SIN DESCRIPCIÓN PARA DESTINOS 00"/>
    <n v="5000"/>
    <n v="0"/>
    <n v="0"/>
    <n v="0"/>
    <n v="0"/>
    <n v="0"/>
    <n v="0"/>
    <n v="5000"/>
    <n v="5000"/>
    <n v="5000"/>
    <n v="5000"/>
    <s v="."/>
  </r>
  <r>
    <s v="1.1-00-2306_235017_232932210"/>
    <s v="1.1-00-23"/>
    <x v="0"/>
    <x v="0"/>
    <s v="2.4.2"/>
    <s v="CULTURA"/>
    <s v="F"/>
    <s v="Actividades destinadas a la promoción y fomento de"/>
    <s v="06_23"/>
    <x v="1"/>
    <n v="5"/>
    <s v="SOCIEDAD COHESIVA Y RESILENTE"/>
    <n v="29"/>
    <s v="POLITICA CULTURAL DE TLAJOMULCO DE ZUÑIGA"/>
    <s v="017_23"/>
    <s v="DIRECCIÓN GENERAL DE CULTURA"/>
    <n v="3000"/>
    <s v="SERVICIOS GENERALES"/>
    <m/>
    <n v="3221"/>
    <s v="ARRENDAMIENTO DE EDIFICIOS"/>
    <n v="0"/>
    <s v="SIN DESCRIPCIÓN PARA DESTINOS 00"/>
    <n v="0"/>
    <n v="0"/>
    <n v="0"/>
    <n v="0"/>
    <n v="0"/>
    <n v="0"/>
    <n v="0"/>
    <n v="0"/>
    <n v="0"/>
    <n v="0"/>
    <n v="348000"/>
    <s v="ARRENDAMIENTO DE LOCALES DE LA DIRECCIÓN DE ABC"/>
  </r>
  <r>
    <s v="1.1-00-2305_236015_232132210"/>
    <s v="1.1-00-23"/>
    <x v="0"/>
    <x v="0"/>
    <s v="1.3.4"/>
    <s v="FUNCIÓN PÚBLICA"/>
    <s v="E"/>
    <s v="Actividades del sector público, que realiza en for"/>
    <s v="05_23"/>
    <x v="0"/>
    <n v="6"/>
    <s v="GOBIERNO EFECTIVO"/>
    <n v="21"/>
    <s v="BIENES ADQUIRIDOS"/>
    <s v="015_23"/>
    <s v="DIRECCIÓN GENERAL DE ADMINISTRACIÓN"/>
    <n v="3000"/>
    <s v="SERVICIOS GENERALES"/>
    <m/>
    <n v="3221"/>
    <s v="ARRENDAMIENTO DE EDIFICIOS"/>
    <n v="0"/>
    <s v="SIN DESCRIPCIÓN PARA DESTINOS 00"/>
    <n v="2698000"/>
    <n v="2350000"/>
    <n v="2273560.91"/>
    <n v="2273560.91"/>
    <n v="1866059.17"/>
    <n v="1866059.17"/>
    <n v="1756739.17"/>
    <n v="424439.08999999985"/>
    <n v="2698000"/>
    <n v="2698000"/>
    <n v="2698000"/>
    <s v="."/>
  </r>
  <r>
    <s v="1.1-00-2311_236031_235032310"/>
    <s v="1.1-00-23"/>
    <x v="0"/>
    <x v="0"/>
    <s v="3.8.4"/>
    <s v="INNOVACIÓN"/>
    <s v="E"/>
    <s v="Actividades del sector público, que realiza en for"/>
    <s v="11_23"/>
    <x v="6"/>
    <n v="6"/>
    <s v="GOBIERNO EFECTIVO"/>
    <n v="50"/>
    <s v="SISTEMAS INFORMATICOS MODERNIZADOS RECIBIDOS"/>
    <s v="031_23"/>
    <s v="DESPACHO DE LA COORDINACIÓN GENERAL DE G"/>
    <n v="3000"/>
    <s v="SERVICIOS GENERALES"/>
    <m/>
    <n v="3231"/>
    <s v="ARRENDAMIENTO DE MOBILIARIO Y EQUIPO DE ADMINISTRACIÓN, EDUCACIONAL Y RECREATIVO"/>
    <n v="0"/>
    <s v="SIN DESCRIPCIÓN PARA DESTINOS 00"/>
    <n v="5445198"/>
    <n v="750000"/>
    <n v="5445182.6299999999"/>
    <n v="5445182.6299999999"/>
    <n v="4597810.2699999996"/>
    <n v="4214544.2300000004"/>
    <n v="4214544.2300000004"/>
    <n v="15.370000000111759"/>
    <n v="5250000"/>
    <n v="5250000"/>
    <n v="5651997"/>
    <s v="Instacrops (500,000.00), Perspective (741,796.80 todo el año), Merviza (4,300,000.00 todo el año) Sistema Integral de apoyo SER (110,200)"/>
  </r>
  <r>
    <s v="1.1-00-2305_236015_232132310"/>
    <s v="1.1-00-23"/>
    <x v="0"/>
    <x v="0"/>
    <s v="1.3.4"/>
    <s v="FUNCIÓN PÚBLICA"/>
    <s v="E"/>
    <s v="Actividades del sector público, que realiza en for"/>
    <s v="05_23"/>
    <x v="0"/>
    <n v="6"/>
    <s v="GOBIERNO EFECTIVO"/>
    <n v="21"/>
    <s v="BIENES ADQUIRIDOS"/>
    <s v="015_23"/>
    <s v="DIRECCIÓN GENERAL DE ADMINISTRACIÓN"/>
    <n v="3000"/>
    <s v="SERVICIOS GENERALES"/>
    <m/>
    <n v="3231"/>
    <s v="ARRENDAMIENTO DE MOBILIARIO Y EQUIPO DE ADMINISTRACIÓN, EDUCACIONAL Y RECREATIVO"/>
    <n v="0"/>
    <s v="SIN DESCRIPCIÓN PARA DESTINOS 00"/>
    <n v="3000000"/>
    <n v="3000000"/>
    <n v="0"/>
    <n v="0"/>
    <n v="0"/>
    <n v="0"/>
    <n v="0"/>
    <n v="3000000"/>
    <n v="3000000"/>
    <n v="3000000"/>
    <n v="3000000"/>
    <s v="."/>
  </r>
  <r>
    <s v="2.5-02-2302_233009_231332510"/>
    <s v="2.5-02-23"/>
    <x v="0"/>
    <x v="9"/>
    <s v="1.7.2"/>
    <s v="PROTECCIÓN CIVIL"/>
    <s v="E"/>
    <s v="Actividades del sector público, que realiza en for"/>
    <s v="02_23"/>
    <x v="3"/>
    <n v="3"/>
    <s v="INFRAESTRUCTURA Y SERVICIOS PÚBLICOS"/>
    <n v="13"/>
    <s v="SERVICIO DE UNIDADES MOVILES ARRENDADAS"/>
    <s v="009_23"/>
    <s v="DIRECCIÓN GENERAL ADJUNTA DE PROTECCIÓN"/>
    <n v="3000"/>
    <s v="SERVICIOS GENERALES"/>
    <m/>
    <n v="3251"/>
    <s v="ARRENDAMIENTO DE EQUIPO DE TRANSPORTE"/>
    <n v="0"/>
    <s v="SIN DESCRIPCIÓN PARA DESTINOS 00"/>
    <n v="9003456"/>
    <n v="0"/>
    <n v="9003456"/>
    <n v="9003456"/>
    <n v="9003456"/>
    <n v="9003456"/>
    <n v="9003456"/>
    <n v="0"/>
    <n v="9003456"/>
    <n v="9003456"/>
    <n v="9003456"/>
    <s v="Se requiere la asignación de este nuevo presupuesto ya que hemos observado incremento en las comtigencias con mayor afectacion y temporadas de estiaje mas agresivas y cercanas"/>
  </r>
  <r>
    <s v="1.1-00-2302_231010_2315325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3000"/>
    <s v="SERVICIOS GENERALES"/>
    <m/>
    <n v="3251"/>
    <s v="ARRENDAMIENTO DE EQUIPO DE TRANSPORTE"/>
    <n v="0"/>
    <s v="SIN DESCRIPCIÓN PARA DESTINOS 00"/>
    <n v="0"/>
    <n v="0"/>
    <n v="0"/>
    <n v="0"/>
    <n v="0"/>
    <n v="0"/>
    <n v="0"/>
    <n v="0"/>
    <n v="0"/>
    <n v="0"/>
    <n v="100000"/>
    <s v="Arrendamiento de transporte para realizar presentaciones con la orquesta de PAZ ECOS Valle. "/>
  </r>
  <r>
    <s v="2.5-02-2305_236015_232132510"/>
    <s v="2.5-02-23"/>
    <x v="0"/>
    <x v="9"/>
    <s v="1.3.4"/>
    <s v="FUNCIÓN PÚBLICA"/>
    <s v="E"/>
    <s v="Actividades del sector público, que realiza en for"/>
    <s v="05_23"/>
    <x v="0"/>
    <n v="6"/>
    <s v="GOBIERNO EFECTIVO"/>
    <n v="21"/>
    <s v="BIENES ADQUIRIDOS"/>
    <s v="015_23"/>
    <s v="DIRECCIÓN GENERAL DE ADMINISTRACIÓN"/>
    <n v="3000"/>
    <s v="SERVICIOS GENERALES"/>
    <m/>
    <n v="3251"/>
    <s v="ARRENDAMIENTO DE EQUIPO DE TRANSPORTE"/>
    <n v="0"/>
    <s v="SIN DESCRIPCIÓN PARA DESTINOS 00"/>
    <n v="97926185.769999996"/>
    <n v="66696971"/>
    <n v="97926185.769999996"/>
    <n v="97926185.769999996"/>
    <n v="89794132.319999993"/>
    <n v="89794132.319999993"/>
    <n v="89794132.319999993"/>
    <n v="0"/>
    <n v="76833008.099999994"/>
    <n v="76833008.099999994"/>
    <n v="76833008.099999994"/>
    <s v="."/>
  </r>
  <r>
    <s v="1.1-00-2305_236015_232132510"/>
    <s v="1.1-00-23"/>
    <x v="0"/>
    <x v="0"/>
    <s v="1.3.4"/>
    <s v="FUNCIÓN PÚBLICA"/>
    <s v="E"/>
    <s v="Actividades del sector público, que realiza en for"/>
    <s v="05_23"/>
    <x v="0"/>
    <n v="6"/>
    <s v="GOBIERNO EFECTIVO"/>
    <n v="21"/>
    <s v="BIENES ADQUIRIDOS"/>
    <s v="015_23"/>
    <s v="DIRECCIÓN GENERAL DE ADMINISTRACIÓN"/>
    <n v="3000"/>
    <s v="SERVICIOS GENERALES"/>
    <m/>
    <n v="3251"/>
    <s v="ARRENDAMIENTO DE EQUIPO DE TRANSPORTE"/>
    <n v="0"/>
    <s v="SIN DESCRIPCIÓN PARA DESTINOS 00"/>
    <n v="0"/>
    <n v="0"/>
    <n v="9945232.6300000008"/>
    <n v="9945232.6300000008"/>
    <n v="0"/>
    <n v="0"/>
    <n v="0"/>
    <n v="-9945232.6300000008"/>
    <n v="0"/>
    <n v="0"/>
    <n v="0"/>
    <s v="."/>
  </r>
  <r>
    <s v="1.1-00-2309_238026_2342326117"/>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261"/>
    <s v="ARRENDAMIENTO DE MAQUINARIA, OTROS EQUIPOS Y HERRAMIENTAS"/>
    <n v="17"/>
    <s v="ELABORACIÓN DE COMPOSTA"/>
    <n v="0"/>
    <n v="0"/>
    <n v="0"/>
    <n v="0"/>
    <n v="0"/>
    <n v="0"/>
    <n v="0"/>
    <n v="0"/>
    <n v="0"/>
    <n v="0"/>
    <n v="0"/>
    <s v="."/>
  </r>
  <r>
    <s v="1.1-00-2309_238026_2342326118"/>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261"/>
    <s v="ARRENDAMIENTO DE MAQUINARIA, OTROS EQUIPOS Y HERRAMIENTAS"/>
    <n v="18"/>
    <s v="LIMPIEZA DE MINAS DE BASALTO"/>
    <n v="495088"/>
    <n v="500009.36"/>
    <n v="495088"/>
    <n v="495088"/>
    <n v="495088"/>
    <n v="495088"/>
    <n v="495088"/>
    <n v="0"/>
    <n v="495088"/>
    <n v="495088"/>
    <n v="800000"/>
    <s v="será utilizado para la limpieza de las minas de basalto con un monto aproximado de 500,000 y para la renta de camiones tipo pipa para el riego en temporada de sequía en el centro de compostaje por un monto de 300,000"/>
  </r>
  <r>
    <s v="1.1-00-2307_232022_233632610"/>
    <s v="1.1-00-23"/>
    <x v="0"/>
    <x v="0"/>
    <s v="2.2.7"/>
    <s v="DESARROLLO REGIONAL"/>
    <s v="E"/>
    <s v="Actividades del sector público, que realiza en for"/>
    <s v="07_23"/>
    <x v="7"/>
    <n v="2"/>
    <s v="GESTIÓN INTEGRAL DEL AGUA"/>
    <n v="36"/>
    <s v="SUMINISTRO DE AGUA"/>
    <s v="022_23"/>
    <s v="DIRECCIÓN GENERAL DE AGUA POTABLE Y SANE"/>
    <n v="3000"/>
    <s v="SERVICIOS GENERALES"/>
    <m/>
    <n v="3261"/>
    <s v="ARRENDAMIENTO DE MAQUINARIA, OTROS EQUIPOS Y HERRAMIENTAS"/>
    <n v="0"/>
    <s v="SIN DESCRIPCIÓN PARA DESTINOS 00"/>
    <n v="60000000"/>
    <n v="30000000"/>
    <n v="52995828.439999998"/>
    <n v="50126545.240000002"/>
    <n v="50126545.240000002"/>
    <n v="49249585.240000002"/>
    <n v="44490818.640000001"/>
    <n v="7004171.5600000024"/>
    <n v="60000000"/>
    <n v="60000000"/>
    <n v="65000000"/>
    <s v="SERV. PIPAS, VACTOR Y RETRO"/>
  </r>
  <r>
    <s v="1.1-00-2307_233021_233532610"/>
    <s v="1.1-00-23"/>
    <x v="0"/>
    <x v="0"/>
    <s v="2.1.1"/>
    <s v="ORDENACIÓN DE DESECHOS"/>
    <s v="E"/>
    <s v="Actividades del sector público, que realiza en for"/>
    <s v="07_23"/>
    <x v="7"/>
    <n v="3"/>
    <s v="INFRAESTRUCTURA Y SERVICIOS PÚBLICOS"/>
    <n v="35"/>
    <s v="RECOLECCION DE RESIDUOS SOLIDOS  URBANOS"/>
    <s v="021_23"/>
    <s v="DIRECCIÓN DE ASEO PÚBLICO"/>
    <n v="3000"/>
    <s v="SERVICIOS GENERALES"/>
    <m/>
    <n v="3261"/>
    <s v="ARRENDAMIENTO DE MAQUINARIA, OTROS EQUIPOS Y HERRAMIENTAS"/>
    <n v="0"/>
    <s v="SIN DESCRIPCIÓN PARA DESTINOS 00"/>
    <n v="0"/>
    <n v="0"/>
    <n v="0"/>
    <n v="0"/>
    <n v="0"/>
    <n v="0"/>
    <n v="0"/>
    <n v="0"/>
    <n v="0"/>
    <n v="0"/>
    <n v="0"/>
    <s v="."/>
  </r>
  <r>
    <s v="1.1-00-2307_233019_2333326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3000"/>
    <s v="SERVICIOS GENERALES"/>
    <m/>
    <n v="3261"/>
    <s v="ARRENDAMIENTO DE MAQUINARIA, OTROS EQUIPOS Y HERRAMIENTAS"/>
    <n v="0"/>
    <s v="SIN DESCRIPCIÓN PARA DESTINOS 00"/>
    <n v="13740256"/>
    <n v="10000000"/>
    <n v="15431062.4"/>
    <n v="14143810.4"/>
    <n v="9902552.2799999993"/>
    <n v="9822489.0800000001"/>
    <n v="9822489.0800000001"/>
    <n v="-1690806.4000000004"/>
    <n v="13740256"/>
    <n v="13740256"/>
    <n v="13740256"/>
    <s v="2 Camiones de 7 metros  y  4 de 14 mts para la recoleccion de maleza escombro y basura del municipio tambien 2 retroexcavadoras con capacidad de carga de 2,547kg  para la limpieza de las diferentes areas del municipio 2 tractores con desvaradora  para la limpieza en areas verdes 1 plataforma para recoleccion de maleza, basura 2 camiones de 14mts para la recoleccion de maleza y basura  excavadora de brazo largo 322c con capacidad de carga 1mt cubico de 24tn  para el programa de limpieza y desasolve en el municipio "/>
  </r>
  <r>
    <s v="1.1-00-2304_236012_2318329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291"/>
    <s v="OTROS ARRENDAMIENTOS"/>
    <n v="0"/>
    <s v="SIN DESCRIPCIÓN PARA DESTINOS 00"/>
    <n v="126633.02"/>
    <n v="120000"/>
    <n v="126633.02"/>
    <n v="126633.02"/>
    <n v="105527.5"/>
    <n v="105527.5"/>
    <n v="105527.5"/>
    <n v="0"/>
    <n v="126633.02"/>
    <n v="126633.02"/>
    <n v="140000"/>
    <s v="."/>
  </r>
  <r>
    <s v="1.1-00-2301_235002_23232910"/>
    <s v="1.1-00-23"/>
    <x v="0"/>
    <x v="0"/>
    <s v="1.3.4"/>
    <s v="FUNCIÓN PÚBLICA"/>
    <s v="E"/>
    <s v="Actividades del sector público, que realiza en for"/>
    <s v="01_23"/>
    <x v="9"/>
    <n v="5"/>
    <s v="SOCIEDAD COHESIVA Y RESILENTE"/>
    <n v="2"/>
    <s v="ATENCIÓN A EVENTOS DEL GOBIERNO MUNICIPAL  Y AGENDA GUBERNAMENTAL"/>
    <s v="002_23"/>
    <s v="DIRECCIÓN GENERAL DE RELACIONES PÚBLICAS"/>
    <n v="3000"/>
    <s v="SERVICIOS GENERALES"/>
    <m/>
    <n v="3291"/>
    <s v="OTROS ARRENDAMIENTOS"/>
    <n v="0"/>
    <s v="SIN DESCRIPCIÓN PARA DESTINOS 00"/>
    <n v="500000"/>
    <n v="500000"/>
    <n v="292646"/>
    <n v="292646"/>
    <n v="272246"/>
    <n v="272246"/>
    <n v="272246"/>
    <n v="207354"/>
    <n v="500000"/>
    <n v="500000"/>
    <n v="995000"/>
    <s v="SIN MODIFICACIÓN"/>
  </r>
  <r>
    <s v="1.1-00-2305_236015_232132910"/>
    <s v="1.1-00-23"/>
    <x v="0"/>
    <x v="0"/>
    <s v="1.3.4"/>
    <s v="FUNCIÓN PÚBLICA"/>
    <s v="E"/>
    <s v="Actividades del sector público, que realiza en for"/>
    <s v="05_23"/>
    <x v="0"/>
    <n v="6"/>
    <s v="GOBIERNO EFECTIVO"/>
    <n v="21"/>
    <s v="BIENES ADQUIRIDOS"/>
    <s v="015_23"/>
    <s v="DIRECCIÓN GENERAL DE ADMINISTRACIÓN"/>
    <n v="3000"/>
    <s v="SERVICIOS GENERALES"/>
    <m/>
    <n v="3291"/>
    <s v="OTROS ARRENDAMIENTOS"/>
    <n v="0"/>
    <s v="SIN DESCRIPCIÓN PARA DESTINOS 00"/>
    <n v="10000"/>
    <n v="0"/>
    <n v="0"/>
    <n v="0"/>
    <n v="0"/>
    <n v="0"/>
    <n v="0"/>
    <n v="10000"/>
    <n v="10000"/>
    <n v="10000"/>
    <n v="10000"/>
    <s v="."/>
  </r>
  <r>
    <s v="1.1-00-2309_238026_2342329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291"/>
    <s v="OTROS ARRENDAMIENTOS"/>
    <n v="0"/>
    <s v="SIN DESCRIPCIÓN PARA DESTINOS 00"/>
    <n v="0"/>
    <n v="0"/>
    <n v="0"/>
    <n v="0"/>
    <n v="0"/>
    <n v="0"/>
    <n v="0"/>
    <n v="0"/>
    <n v="42000"/>
    <n v="42000"/>
    <n v="42000"/>
    <s v="."/>
  </r>
  <r>
    <s v="1.1-00-2307_232022_233633110"/>
    <s v="1.1-00-23"/>
    <x v="0"/>
    <x v="0"/>
    <s v="2.2.7"/>
    <s v="DESARROLLO REGIONAL"/>
    <s v="E"/>
    <s v="Actividades del sector público, que realiza en for"/>
    <s v="07_23"/>
    <x v="7"/>
    <n v="2"/>
    <s v="GESTIÓN INTEGRAL DEL AGUA"/>
    <n v="36"/>
    <s v="SUMINISTRO DE AGUA"/>
    <s v="022_23"/>
    <s v="DIRECCIÓN GENERAL DE AGUA POTABLE Y SANE"/>
    <n v="3000"/>
    <s v="SERVICIOS GENERALES"/>
    <m/>
    <n v="3311"/>
    <s v="SERVICIOS LEGALES, DE CONTABILIDAD, AUDITORÍA Y RELACIONADOS"/>
    <n v="0"/>
    <s v="SIN DESCRIPCIÓN PARA DESTINOS 00"/>
    <n v="3480000"/>
    <n v="3480000"/>
    <n v="3480000"/>
    <n v="3480000"/>
    <n v="2088000"/>
    <n v="2088000"/>
    <n v="2088000"/>
    <n v="0"/>
    <n v="3480000"/>
    <n v="3480000"/>
    <n v="3480000"/>
    <s v="REGULARIZACION DE TITULOS"/>
  </r>
  <r>
    <s v="1.1-00-2304_236012_2318331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311"/>
    <s v="SERVICIOS LEGALES, DE CONTABILIDAD, AUDITORÍA Y RELACIONADOS"/>
    <n v="0"/>
    <s v="SIN DESCRIPCIÓN PARA DESTINOS 00"/>
    <n v="3231350"/>
    <n v="3900000"/>
    <n v="232000"/>
    <n v="232000"/>
    <n v="232000"/>
    <n v="232000"/>
    <n v="0"/>
    <n v="2999350"/>
    <n v="3325000"/>
    <n v="3325000"/>
    <n v="3325000"/>
    <s v="."/>
  </r>
  <r>
    <s v="1.1-00-2305_236015_232133110"/>
    <s v="1.1-00-23"/>
    <x v="0"/>
    <x v="0"/>
    <s v="1.3.4"/>
    <s v="FUNCIÓN PÚBLICA"/>
    <s v="E"/>
    <s v="Actividades del sector público, que realiza en for"/>
    <s v="05_23"/>
    <x v="0"/>
    <n v="6"/>
    <s v="GOBIERNO EFECTIVO"/>
    <n v="21"/>
    <s v="BIENES ADQUIRIDOS"/>
    <s v="015_23"/>
    <s v="DIRECCIÓN GENERAL DE ADMINISTRACIÓN"/>
    <n v="3000"/>
    <s v="SERVICIOS GENERALES"/>
    <m/>
    <n v="3311"/>
    <s v="SERVICIOS LEGALES, DE CONTABILIDAD, AUDITORÍA Y RELACIONADOS"/>
    <n v="0"/>
    <s v="SIN DESCRIPCIÓN PARA DESTINOS 00"/>
    <n v="230000"/>
    <n v="230000"/>
    <n v="225620"/>
    <n v="225620"/>
    <n v="225620"/>
    <n v="225620"/>
    <n v="90248"/>
    <n v="4380"/>
    <n v="230000"/>
    <n v="230000"/>
    <n v="230000"/>
    <s v="."/>
  </r>
  <r>
    <s v="1.1-00-2303_231011_231733110"/>
    <s v="1.1-00-23"/>
    <x v="0"/>
    <x v="0"/>
    <s v="1.3.5"/>
    <s v="ASUNTOS JURÍDICOS"/>
    <s v="O"/>
    <s v="Actividades que realizan la función pública o cont"/>
    <s v="03_23"/>
    <x v="10"/>
    <n v="1"/>
    <s v="CORRESPONSABILIDAD SOCIAL (TRANSVERSAL)"/>
    <n v="17"/>
    <s v="DEFENSORÍA LEGAL"/>
    <s v="011_23"/>
    <s v="DIRECCIÓN GENERAL JURIDÍCA"/>
    <n v="3000"/>
    <s v="SERVICIOS GENERALES"/>
    <m/>
    <n v="3311"/>
    <s v="SERVICIOS LEGALES, DE CONTABILIDAD, AUDITORÍA Y RELACIONADOS"/>
    <n v="0"/>
    <s v="SIN DESCRIPCIÓN PARA DESTINOS 00"/>
    <n v="2367000"/>
    <n v="2375000"/>
    <n v="1859400"/>
    <n v="1859400"/>
    <n v="1392000"/>
    <n v="1392000"/>
    <n v="1392000"/>
    <n v="507600"/>
    <n v="2367000"/>
    <n v="2367000"/>
    <n v="2367000"/>
    <s v="Pago de Despachos"/>
  </r>
  <r>
    <s v="2.6-05-2308_237025_234133210"/>
    <s v="2.6-05-23"/>
    <x v="0"/>
    <x v="7"/>
    <s v="1.7.1"/>
    <s v="POLICÍA"/>
    <s v="R"/>
    <s v="Solamente actividades específicas, distintas a las"/>
    <s v="08_23"/>
    <x v="2"/>
    <n v="7"/>
    <s v="SEGURIDAD CIUDADANA"/>
    <n v="41"/>
    <s v="EQUIPAMIENTO"/>
    <s v="025_23"/>
    <s v="DESPACHO DE LA COMISARÍA DE LA POLICÍA P"/>
    <n v="3000"/>
    <s v="SERVICIOS GENERALES"/>
    <m/>
    <n v="3321"/>
    <s v="SERVICIOS DE DISEÑO, ARQUITECTURA, INGENIERÍA Y ACTIVIDADES RELACIONADAS"/>
    <n v="0"/>
    <s v="SIN DESCRIPCIÓN PARA DESTINOS 00"/>
    <n v="148790.01"/>
    <n v="0"/>
    <n v="0"/>
    <n v="0"/>
    <n v="0"/>
    <n v="0"/>
    <n v="0"/>
    <n v="148790.01"/>
    <n v="0"/>
    <n v="0"/>
    <n v="0"/>
    <s v="."/>
  </r>
  <r>
    <s v="1.1-00-2307_232022_233633210"/>
    <s v="1.1-00-23"/>
    <x v="0"/>
    <x v="0"/>
    <s v="2.2.7"/>
    <s v="DESARROLLO REGIONAL"/>
    <s v="E"/>
    <s v="Actividades del sector público, que realiza en for"/>
    <s v="07_23"/>
    <x v="7"/>
    <n v="2"/>
    <s v="GESTIÓN INTEGRAL DEL AGUA"/>
    <n v="36"/>
    <s v="SUMINISTRO DE AGUA"/>
    <s v="022_23"/>
    <s v="DIRECCIÓN GENERAL DE AGUA POTABLE Y SANE"/>
    <n v="3000"/>
    <s v="SERVICIOS GENERALES"/>
    <m/>
    <n v="3321"/>
    <s v="SERVICIOS DE DISEÑO, ARQUITECTURA, INGENIERÍA Y ACTIVIDADES RELACIONADAS"/>
    <n v="0"/>
    <s v="SIN DESCRIPCIÓN PARA DESTINOS 00"/>
    <n v="6775246"/>
    <n v="5000000"/>
    <n v="5555159.96"/>
    <n v="5555159.96"/>
    <n v="5555159.96"/>
    <n v="5555159.96"/>
    <n v="5555159.96"/>
    <n v="1220086.04"/>
    <n v="5400000"/>
    <n v="5400000"/>
    <n v="5400000"/>
    <s v="SERV. LABORATORIO Y MUESTREO"/>
  </r>
  <r>
    <s v="1.1-00-2305_236015_232133210"/>
    <s v="1.1-00-23"/>
    <x v="0"/>
    <x v="0"/>
    <s v="1.3.4"/>
    <s v="FUNCIÓN PÚBLICA"/>
    <s v="E"/>
    <s v="Actividades del sector público, que realiza en for"/>
    <s v="05_23"/>
    <x v="0"/>
    <n v="6"/>
    <s v="GOBIERNO EFECTIVO"/>
    <n v="21"/>
    <s v="BIENES ADQUIRIDOS"/>
    <s v="015_23"/>
    <s v="DIRECCIÓN GENERAL DE ADMINISTRACIÓN"/>
    <n v="3000"/>
    <s v="SERVICIOS GENERALES"/>
    <m/>
    <n v="3321"/>
    <s v="SERVICIOS DE DISEÑO, ARQUITECTURA, INGENIERÍA Y ACTIVIDADES RELACIONADAS"/>
    <n v="0"/>
    <s v="SIN DESCRIPCIÓN PARA DESTINOS 00"/>
    <n v="69408"/>
    <n v="0"/>
    <n v="68987.75"/>
    <n v="68987.75"/>
    <n v="68987.75"/>
    <n v="68987.75"/>
    <n v="68987.75"/>
    <n v="420.25"/>
    <n v="69408"/>
    <n v="69408"/>
    <n v="69408"/>
    <s v="."/>
  </r>
  <r>
    <s v="1.1-14-2302_231007_23733310"/>
    <s v="1.1-14-23"/>
    <x v="0"/>
    <x v="6"/>
    <s v="1.3.4"/>
    <s v="FUNCIÓN PÚBLICA"/>
    <s v="O"/>
    <s v="Actividades que realizan la función pública o cont"/>
    <s v="02_23"/>
    <x v="3"/>
    <n v="1"/>
    <s v="CORRESPONSABILIDAD SOCIAL (TRANSVERSAL)"/>
    <n v="7"/>
    <s v="CONDONACIÓN Y/O REDUCCIÓN DE SANCIONES"/>
    <s v="007_23"/>
    <s v="DIRECCIÓN DE LA SECRETARÍA GENERAL"/>
    <n v="3000"/>
    <s v="SERVICIOS GENERALES"/>
    <m/>
    <n v="3331"/>
    <s v="SERVICIOS DE CONSULTORÍA ADMINISTRATIVA, PROCESOS, TÉCNICA Y EN TECNOLOGÍAS DE LA INFORMACIÓN"/>
    <n v="0"/>
    <s v="SIN DESCRIPCIÓN PARA DESTINOS 00"/>
    <n v="0"/>
    <n v="0"/>
    <n v="0"/>
    <n v="0"/>
    <n v="0"/>
    <n v="0"/>
    <n v="0"/>
    <n v="0"/>
    <n v="0"/>
    <n v="0"/>
    <n v="340000"/>
    <s v="IMPRESION DE GACETAS  Y EMPASTADO DE GACETAS"/>
  </r>
  <r>
    <s v="1.1-00-2311_236031_2349333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331"/>
    <s v="SERVICIOS DE CONSULTORÍA ADMINISTRATIVA, PROCESOS, TÉCNICA Y EN TECNOLOGÍAS DE LA INFORMACIÓN"/>
    <n v="0"/>
    <s v="SIN DESCRIPCIÓN PARA DESTINOS 00"/>
    <n v="0"/>
    <n v="0"/>
    <n v="0"/>
    <n v="0"/>
    <n v="0"/>
    <n v="0"/>
    <n v="0"/>
    <n v="0"/>
    <n v="0"/>
    <n v="0"/>
    <n v="0"/>
    <s v="."/>
  </r>
  <r>
    <s v="1.1-00-2311_236031_235033310"/>
    <s v="1.1-00-23"/>
    <x v="0"/>
    <x v="0"/>
    <s v="3.8.4"/>
    <s v="INNOVACIÓN"/>
    <s v="E"/>
    <s v="Actividades del sector público, que realiza en for"/>
    <s v="11_23"/>
    <x v="6"/>
    <n v="6"/>
    <s v="GOBIERNO EFECTIVO"/>
    <n v="50"/>
    <s v="SISTEMAS INFORMATICOS MODERNIZADOS RECIBIDOS"/>
    <s v="031_23"/>
    <s v="DESPACHO DE LA COORDINACIÓN GENERAL DE G"/>
    <n v="3000"/>
    <s v="SERVICIOS GENERALES"/>
    <m/>
    <n v="3331"/>
    <s v="SERVICIOS DE CONSULTORÍA ADMINISTRATIVA, PROCESOS, TÉCNICA Y EN TECNOLOGÍAS DE LA INFORMACIÓN"/>
    <n v="0"/>
    <s v="SIN DESCRIPCIÓN PARA DESTINOS 00"/>
    <n v="10496425.59"/>
    <n v="275000"/>
    <n v="10493919.99"/>
    <n v="10493919.99"/>
    <n v="6013286.79"/>
    <n v="6013286.79"/>
    <n v="3875486.8"/>
    <n v="2505.5999999996275"/>
    <n v="13000000"/>
    <n v="13000000"/>
    <n v="9512245"/>
    <s v="soporte ingresos, RH y egresos (3,000,000) Gestor de trámites (5,346,045.60) y auditoría externa (250,000) RH y Nominas (916,200)"/>
  </r>
  <r>
    <s v="1.1-00-2304_236012_2318333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331"/>
    <s v="SERVICIOS DE CONSULTORÍA ADMINISTRATIVA, PROCESOS, TÉCNICA Y EN TECNOLOGÍAS DE LA INFORMACIÓN"/>
    <n v="0"/>
    <s v="SIN DESCRIPCIÓN PARA DESTINOS 00"/>
    <n v="2605267.2000000002"/>
    <n v="994495"/>
    <n v="2605267.2000000002"/>
    <n v="2605267.2000000002"/>
    <n v="2466815.4"/>
    <n v="2420664.7999999998"/>
    <n v="2420664.7999999998"/>
    <n v="0"/>
    <n v="2605267.2000000002"/>
    <n v="2605267.2000000002"/>
    <n v="2605267.2000000002"/>
    <s v="."/>
  </r>
  <r>
    <s v="1.1-00-2305_236015_232133310"/>
    <s v="1.1-00-23"/>
    <x v="0"/>
    <x v="0"/>
    <s v="1.3.4"/>
    <s v="FUNCIÓN PÚBLICA"/>
    <s v="E"/>
    <s v="Actividades del sector público, que realiza en for"/>
    <s v="05_23"/>
    <x v="0"/>
    <n v="6"/>
    <s v="GOBIERNO EFECTIVO"/>
    <n v="21"/>
    <s v="BIENES ADQUIRIDOS"/>
    <s v="015_23"/>
    <s v="DIRECCIÓN GENERAL DE ADMINISTRACIÓN"/>
    <n v="3000"/>
    <s v="SERVICIOS GENERALES"/>
    <m/>
    <n v="3331"/>
    <s v="SERVICIOS DE CONSULTORÍA ADMINISTRATIVA, PROCESOS, TÉCNICA Y EN TECNOLOGÍAS DE LA INFORMACIÓN"/>
    <n v="0"/>
    <s v="SIN DESCRIPCIÓN PARA DESTINOS 00"/>
    <n v="100000"/>
    <n v="100000"/>
    <n v="69600"/>
    <n v="69600"/>
    <n v="69600"/>
    <n v="69600"/>
    <n v="69600"/>
    <n v="30400"/>
    <n v="100000"/>
    <n v="100000"/>
    <n v="100000"/>
    <s v="."/>
  </r>
  <r>
    <s v="2.5-02-2308_237025_234033410"/>
    <s v="2.5-02-23"/>
    <x v="0"/>
    <x v="9"/>
    <s v="1.7.1"/>
    <s v="POLICÍA"/>
    <s v="R"/>
    <s v="Solamente actividades específicas, distintas a las"/>
    <s v="08_23"/>
    <x v="2"/>
    <n v="7"/>
    <s v="SEGURIDAD CIUDADANA"/>
    <n v="40"/>
    <s v="CAPACITACIÓN"/>
    <s v="025_23"/>
    <s v="DESPACHO DE LA COMISARÍA DE LA POLICÍA P"/>
    <n v="3000"/>
    <s v="SERVICIOS GENERALES"/>
    <s v="si"/>
    <n v="3341"/>
    <s v="SERVICIOS DE CAPACITACIÓN"/>
    <n v="0"/>
    <s v="SIN DESCRIPCIÓN PARA DESTINOS 00"/>
    <n v="3000000"/>
    <n v="0"/>
    <n v="2963000"/>
    <n v="2963000"/>
    <n v="0"/>
    <n v="0"/>
    <n v="0"/>
    <n v="37000"/>
    <n v="3000000"/>
    <n v="3000000"/>
    <n v="3000000"/>
    <s v="."/>
  </r>
  <r>
    <s v="1.1-00-2311_236031_235033410"/>
    <s v="1.1-00-23"/>
    <x v="0"/>
    <x v="0"/>
    <s v="3.8.4"/>
    <s v="INNOVACIÓN"/>
    <s v="E"/>
    <s v="Actividades del sector público, que realiza en for"/>
    <s v="11_23"/>
    <x v="6"/>
    <n v="6"/>
    <s v="GOBIERNO EFECTIVO"/>
    <n v="50"/>
    <s v="SISTEMAS INFORMATICOS MODERNIZADOS RECIBIDOS"/>
    <s v="031_23"/>
    <s v="DESPACHO DE LA COORDINACIÓN GENERAL DE G"/>
    <n v="3000"/>
    <s v="SERVICIOS GENERALES"/>
    <s v="si"/>
    <n v="3341"/>
    <s v="SERVICIOS DE CAPACITACIÓN"/>
    <n v="0"/>
    <s v="SIN DESCRIPCIÓN PARA DESTINOS 00"/>
    <n v="0"/>
    <n v="0"/>
    <n v="0"/>
    <n v="0"/>
    <n v="0"/>
    <n v="0"/>
    <n v="0"/>
    <n v="0"/>
    <n v="0"/>
    <n v="0"/>
    <n v="300000"/>
    <s v="cursos de ISO (120,000) y servicio al cliente (180,000)"/>
  </r>
  <r>
    <s v="1.1-00-2305_236015_232133410"/>
    <s v="1.1-00-23"/>
    <x v="0"/>
    <x v="0"/>
    <s v="1.3.4"/>
    <s v="FUNCIÓN PÚBLICA"/>
    <s v="E"/>
    <s v="Actividades del sector público, que realiza en for"/>
    <s v="05_23"/>
    <x v="0"/>
    <n v="6"/>
    <s v="GOBIERNO EFECTIVO"/>
    <n v="21"/>
    <s v="BIENES ADQUIRIDOS"/>
    <s v="015_23"/>
    <s v="DIRECCIÓN GENERAL DE ADMINISTRACIÓN"/>
    <n v="3000"/>
    <s v="SERVICIOS GENERALES"/>
    <s v="si"/>
    <n v="3341"/>
    <s v="SERVICIOS DE CAPACITACIÓN"/>
    <n v="0"/>
    <s v="SIN DESCRIPCIÓN PARA DESTINOS 00"/>
    <n v="0"/>
    <n v="0"/>
    <n v="0"/>
    <n v="0"/>
    <n v="0"/>
    <n v="0"/>
    <n v="0"/>
    <n v="0"/>
    <n v="735486"/>
    <n v="735486"/>
    <n v="735486"/>
    <s v="."/>
  </r>
  <r>
    <s v="1.1-00-2305_236015_2321334133"/>
    <s v="1.1-00-23"/>
    <x v="0"/>
    <x v="0"/>
    <s v="1.3.4"/>
    <s v="FUNCIÓN PÚBLICA"/>
    <s v="E"/>
    <s v="Actividades del sector público, que realiza en for"/>
    <s v="05_23"/>
    <x v="0"/>
    <n v="6"/>
    <s v="GOBIERNO EFECTIVO"/>
    <n v="21"/>
    <s v="BIENES ADQUIRIDOS"/>
    <s v="015_23"/>
    <s v="DIRECCIÓN GENERAL DE ADMINISTRACIÓN"/>
    <n v="3000"/>
    <s v="SERVICIOS GENERALES"/>
    <s v="si"/>
    <n v="3341"/>
    <s v="SERVICIOS DE CAPACITACIÓN"/>
    <n v="33"/>
    <s v="BANDA MUNICIPAL"/>
    <n v="139200"/>
    <n v="0"/>
    <n v="139200"/>
    <n v="139200"/>
    <n v="97440"/>
    <n v="83520"/>
    <n v="83520"/>
    <n v="0"/>
    <n v="139200"/>
    <n v="139200"/>
    <n v="139200"/>
    <s v="."/>
  </r>
  <r>
    <s v="1.1-00-2305_236015_2321334134"/>
    <s v="1.1-00-23"/>
    <x v="0"/>
    <x v="0"/>
    <s v="1.3.4"/>
    <s v="FUNCIÓN PÚBLICA"/>
    <s v="E"/>
    <s v="Actividades del sector público, que realiza en for"/>
    <s v="05_23"/>
    <x v="0"/>
    <n v="6"/>
    <s v="GOBIERNO EFECTIVO"/>
    <n v="21"/>
    <s v="BIENES ADQUIRIDOS"/>
    <s v="015_23"/>
    <s v="DIRECCIÓN GENERAL DE ADMINISTRACIÓN"/>
    <n v="3000"/>
    <s v="SERVICIOS GENERALES"/>
    <s v="si"/>
    <n v="3341"/>
    <s v="SERVICIOS DE CAPACITACIÓN"/>
    <n v="34"/>
    <s v="CAPACITACIÓN ISO"/>
    <n v="50386"/>
    <n v="0"/>
    <n v="40136"/>
    <n v="40136"/>
    <n v="40136"/>
    <n v="0"/>
    <n v="0"/>
    <n v="10250"/>
    <n v="0"/>
    <n v="0"/>
    <n v="0"/>
    <s v="."/>
  </r>
  <r>
    <s v="1.1-00-2305_236015_2321334135"/>
    <s v="1.1-00-23"/>
    <x v="0"/>
    <x v="0"/>
    <s v="1.3.4"/>
    <s v="FUNCIÓN PÚBLICA"/>
    <s v="E"/>
    <s v="Actividades del sector público, que realiza en for"/>
    <s v="05_23"/>
    <x v="0"/>
    <n v="6"/>
    <s v="GOBIERNO EFECTIVO"/>
    <n v="21"/>
    <s v="BIENES ADQUIRIDOS"/>
    <s v="015_23"/>
    <s v="DIRECCIÓN GENERAL DE ADMINISTRACIÓN"/>
    <n v="3000"/>
    <s v="SERVICIOS GENERALES"/>
    <s v="si"/>
    <n v="3341"/>
    <s v="SERVICIOS DE CAPACITACIÓN"/>
    <n v="35"/>
    <s v="CAPACITACIÓN SERVICIO A CLIENTES"/>
    <n v="685100"/>
    <n v="0"/>
    <n v="73044.5"/>
    <n v="62604.5"/>
    <n v="62604.5"/>
    <n v="62604.5"/>
    <n v="62604.5"/>
    <n v="612055.5"/>
    <n v="0"/>
    <n v="0"/>
    <n v="0"/>
    <s v="."/>
  </r>
  <r>
    <s v="1.1-00-2306_235018_233033510"/>
    <s v="1.1-00-23"/>
    <x v="0"/>
    <x v="0"/>
    <s v="2.7.1"/>
    <s v="OTROS ASUNTOS SOCIALES"/>
    <s v="S"/>
    <s v="Definidos en el Presupuesto de Egresos y los que s"/>
    <s v="06_23"/>
    <x v="1"/>
    <n v="5"/>
    <s v="SOCIEDAD COHESIVA Y RESILENTE"/>
    <n v="30"/>
    <s v="BECAS  A ESTUDIANTES"/>
    <s v="018_23"/>
    <s v="DIRECCIÓN GENERAL DE POLÍTICA SOCIAL"/>
    <n v="3000"/>
    <s v="SERVICIOS GENERALES"/>
    <m/>
    <n v="3351"/>
    <s v="SERVICIOS DE INVESTIGACION CIENTIFICA Y DESARROLLO"/>
    <n v="0"/>
    <s v="SIN DESCRIPCIÓN PARA DESTINOS 00"/>
    <n v="462979.2"/>
    <n v="0"/>
    <n v="462979.2"/>
    <n v="462979.2"/>
    <n v="462979.2"/>
    <n v="462979.2"/>
    <n v="462979.2"/>
    <n v="0"/>
    <n v="462979.2"/>
    <n v="462979.2"/>
    <n v="470000"/>
    <s v="."/>
  </r>
  <r>
    <s v="2.6-15-2301_236003_23333610"/>
    <s v="2.6-15-23"/>
    <x v="0"/>
    <x v="5"/>
    <s v="1.3.4"/>
    <s v="FUNCIÓN PÚBLICA"/>
    <s v="E"/>
    <s v="Actividades del sector público, que realiza en for"/>
    <s v="01_23"/>
    <x v="9"/>
    <n v="6"/>
    <s v="GOBIERNO EFECTIVO"/>
    <n v="3"/>
    <s v="DESPACHO DE LA JEFATURA DE GABINETE"/>
    <s v="003_23"/>
    <s v="JEFATURA DE GABINETE"/>
    <n v="3000"/>
    <s v="SERVICIOS GENERALES"/>
    <m/>
    <n v="3361"/>
    <s v="SERVICIOS DE APOYO ADMINISTRATIVO, FOTOCOPIADO E IMPRESIÓN"/>
    <n v="0"/>
    <s v="SIN DESCRIPCIÓN PARA DESTINOS 00"/>
    <n v="30000"/>
    <n v="0"/>
    <n v="0"/>
    <n v="0"/>
    <n v="0"/>
    <n v="0"/>
    <n v="0"/>
    <n v="30000"/>
    <n v="0"/>
    <n v="0"/>
    <n v="0"/>
    <s v="."/>
  </r>
  <r>
    <s v="2.6-05-2301_236003_23333610"/>
    <s v="2.6-05-23"/>
    <x v="0"/>
    <x v="7"/>
    <s v="1.3.4"/>
    <s v="FUNCIÓN PÚBLICA"/>
    <s v="E"/>
    <s v="Actividades del sector público, que realiza en for"/>
    <s v="01_23"/>
    <x v="9"/>
    <n v="6"/>
    <s v="GOBIERNO EFECTIVO"/>
    <n v="3"/>
    <s v="DESPACHO DE LA JEFATURA DE GABINETE"/>
    <s v="003_23"/>
    <s v="JEFATURA DE GABINETE"/>
    <n v="3000"/>
    <s v="SERVICIOS GENERALES"/>
    <m/>
    <n v="3361"/>
    <s v="SERVICIOS DE APOYO ADMINISTRATIVO, FOTOCOPIADO E IMPRESIÓN"/>
    <n v="0"/>
    <s v="SIN DESCRIPCIÓN PARA DESTINOS 00"/>
    <n v="27500"/>
    <n v="0"/>
    <n v="0"/>
    <n v="0"/>
    <n v="0"/>
    <n v="0"/>
    <n v="0"/>
    <n v="27500"/>
    <n v="0"/>
    <n v="0"/>
    <n v="0"/>
    <s v="."/>
  </r>
  <r>
    <s v="2.6-05-2301_236004_23433610"/>
    <s v="2.6-05-23"/>
    <x v="0"/>
    <x v="7"/>
    <s v="1.3.4"/>
    <s v="FUNCIÓN PÚBLICA"/>
    <s v="E"/>
    <s v="Actividades del sector público, que realiza en for"/>
    <s v="01_23"/>
    <x v="9"/>
    <n v="6"/>
    <s v="GOBIERNO EFECTIVO"/>
    <n v="4"/>
    <s v="COMUNICACIÓN ESTRATÉGICA DEL GOBIERNO"/>
    <s v="004_23"/>
    <s v="DIRECCIÓN DE COMUNICACIÓN"/>
    <n v="3000"/>
    <s v="SERVICIOS GENERALES"/>
    <m/>
    <n v="3361"/>
    <s v="SERVICIOS DE APOYO ADMINISTRATIVO, FOTOCOPIADO E IMPRESIÓN"/>
    <n v="0"/>
    <s v="SIN DESCRIPCIÓN PARA DESTINOS 00"/>
    <n v="0"/>
    <n v="0"/>
    <n v="0"/>
    <n v="0"/>
    <n v="0"/>
    <n v="0"/>
    <n v="0"/>
    <n v="0"/>
    <n v="0"/>
    <n v="0"/>
    <n v="0"/>
    <s v="."/>
  </r>
  <r>
    <s v="1.1-00-2308_237025_234133610"/>
    <s v="1.1-00-23"/>
    <x v="0"/>
    <x v="0"/>
    <s v="1.7.1"/>
    <s v="POLICÍA"/>
    <s v="R"/>
    <s v="Solamente actividades específicas, distintas a las"/>
    <s v="08_23"/>
    <x v="2"/>
    <n v="7"/>
    <s v="SEGURIDAD CIUDADANA"/>
    <n v="41"/>
    <s v="EQUIPAMIENTO"/>
    <s v="025_23"/>
    <s v="DESPACHO DE LA COMISARÍA DE LA POLICÍA P"/>
    <n v="3000"/>
    <s v="SERVICIOS GENERALES"/>
    <s v="si"/>
    <n v="3361"/>
    <s v="SERVICIOS DE APOYO ADMINISTRATIVO, FOTOCOPIADO E IMPRESIÓN"/>
    <n v="0"/>
    <s v="SIN DESCRIPCIÓN PARA DESTINOS 00"/>
    <n v="0"/>
    <n v="0"/>
    <n v="0"/>
    <n v="0"/>
    <n v="0"/>
    <n v="0"/>
    <n v="0"/>
    <n v="0"/>
    <n v="0"/>
    <n v="0"/>
    <n v="30000"/>
    <s v="PORTACIONES DE ARMAS"/>
  </r>
  <r>
    <s v="1.1-00-2311_236031_234933610"/>
    <s v="1.1-00-23"/>
    <x v="0"/>
    <x v="0"/>
    <s v="3.8.4"/>
    <s v="INNOVACIÓN"/>
    <s v="E"/>
    <s v="Actividades del sector público, que realiza en for"/>
    <s v="11_23"/>
    <x v="6"/>
    <n v="6"/>
    <s v="GOBIERNO EFECTIVO"/>
    <n v="49"/>
    <s v="INFRAESTRUCTURA TECNOLOGICA ENTREGADA"/>
    <s v="031_23"/>
    <s v="DESPACHO DE LA COORDINACIÓN GENERAL DE G"/>
    <n v="3000"/>
    <s v="SERVICIOS GENERALES"/>
    <s v="si"/>
    <n v="3361"/>
    <s v="SERVICIOS DE APOYO ADMINISTRATIVO, FOTOCOPIADO E IMPRESIÓN"/>
    <n v="0"/>
    <s v="SIN DESCRIPCIÓN PARA DESTINOS 00"/>
    <n v="1255"/>
    <n v="1500000"/>
    <n v="0"/>
    <n v="0"/>
    <n v="0"/>
    <n v="0"/>
    <n v="0"/>
    <n v="1255"/>
    <n v="1255"/>
    <n v="1255"/>
    <n v="0"/>
    <s v="."/>
  </r>
  <r>
    <s v="1.1-00-2307_233024_2339336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3000"/>
    <s v="SERVICIOS GENERALES"/>
    <s v="si"/>
    <n v="3361"/>
    <s v="SERVICIOS DE APOYO ADMINISTRATIVO, FOTOCOPIADO E IMPRESIÓN"/>
    <n v="0"/>
    <s v="SIN DESCRIPCIÓN PARA DESTINOS 00"/>
    <n v="1100000"/>
    <n v="1100000"/>
    <n v="0"/>
    <n v="0"/>
    <n v="0"/>
    <n v="0"/>
    <n v="0"/>
    <n v="1100000"/>
    <n v="1100000"/>
    <n v="1100000"/>
    <n v="1100000"/>
    <s v="FORMAS IMPRESAS PARA LA OPERATIVIDAD Y LA ATENCION MEDICA DE URGENCIAS Y CONSULTA EXTERNA"/>
  </r>
  <r>
    <s v="1.1-00-2304_236012_2318336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s v="si"/>
    <n v="3361"/>
    <s v="SERVICIOS DE APOYO ADMINISTRATIVO, FOTOCOPIADO E IMPRESIÓN"/>
    <n v="0"/>
    <s v="SIN DESCRIPCIÓN PARA DESTINOS 00"/>
    <n v="9566"/>
    <n v="0"/>
    <n v="4566"/>
    <n v="4566"/>
    <n v="4566"/>
    <n v="4566"/>
    <n v="4566"/>
    <n v="5000"/>
    <n v="9566"/>
    <n v="9566"/>
    <n v="9566"/>
    <s v="."/>
  </r>
  <r>
    <s v="2.6-06-2301_236003_233336148"/>
    <s v="2.6-06-23"/>
    <x v="0"/>
    <x v="2"/>
    <s v="1.3.4"/>
    <s v="FUNCIÓN PÚBLICA"/>
    <s v="E"/>
    <s v="Actividades del sector público, que realiza en for"/>
    <s v="01_23"/>
    <x v="9"/>
    <n v="6"/>
    <s v="GOBIERNO EFECTIVO"/>
    <n v="3"/>
    <s v="DESPACHO DE LA JEFATURA DE GABINETE"/>
    <s v="003_23"/>
    <s v="JEFATURA DE GABINETE"/>
    <n v="3000"/>
    <s v="SERVICIOS GENERALES"/>
    <m/>
    <n v="3361"/>
    <s v="SERVICIOS DE APOYO ADMINISTRATIVO, FOTOCOPIADO E IMPRESIÓN"/>
    <n v="48"/>
    <s v="NOS MOVEMOS SEGURAS"/>
    <n v="0"/>
    <n v="0"/>
    <n v="0"/>
    <n v="0"/>
    <n v="0"/>
    <n v="0"/>
    <n v="0"/>
    <n v="0"/>
    <n v="0"/>
    <n v="0"/>
    <n v="0"/>
    <s v="."/>
  </r>
  <r>
    <s v="1.1-00-2301_236003_23333610"/>
    <s v="1.1-00-23"/>
    <x v="0"/>
    <x v="0"/>
    <s v="1.3.4"/>
    <s v="FUNCIÓN PÚBLICA"/>
    <s v="E"/>
    <s v="Actividades del sector público, que realiza en for"/>
    <s v="01_23"/>
    <x v="9"/>
    <n v="6"/>
    <s v="GOBIERNO EFECTIVO"/>
    <n v="3"/>
    <s v="DESPACHO DE LA JEFATURA DE GABINETE"/>
    <s v="003_23"/>
    <s v="JEFATURA DE GABINETE"/>
    <n v="3000"/>
    <s v="SERVICIOS GENERALES"/>
    <s v="si"/>
    <n v="3361"/>
    <s v="SERVICIOS DE APOYO ADMINISTRATIVO, FOTOCOPIADO E IMPRESIÓN"/>
    <n v="0"/>
    <s v="SIN DESCRIPCIÓN PARA DESTINOS 00"/>
    <n v="13485565.449999999"/>
    <n v="10500000"/>
    <n v="11885226.6"/>
    <n v="11885226.6"/>
    <n v="10653227.720000001"/>
    <n v="10653227.720000001"/>
    <n v="10653227.720000001"/>
    <n v="1600338.8499999996"/>
    <n v="13515565.449999999"/>
    <n v="13515565.449999999"/>
    <n v="13515565.449999999"/>
    <s v="SIN MODIFICACIÓN"/>
  </r>
  <r>
    <s v="2.6-06-2305_236015_2321336163"/>
    <s v="2.6-06-23"/>
    <x v="0"/>
    <x v="2"/>
    <s v="1.3.4"/>
    <s v="FUNCIÓN PÚBLICA"/>
    <s v="E"/>
    <s v="Actividades del sector público, que realiza en for"/>
    <s v="05_23"/>
    <x v="0"/>
    <n v="6"/>
    <s v="GOBIERNO EFECTIVO"/>
    <n v="21"/>
    <s v="BIENES ADQUIRIDOS"/>
    <s v="015_23"/>
    <s v="DIRECCIÓN GENERAL DE ADMINISTRACIÓN"/>
    <n v="3000"/>
    <s v="SERVICIOS GENERALES"/>
    <m/>
    <n v="3361"/>
    <s v="SERVICIOS DE APOYO ADMINISTRATIVO, FOTOCOPIADO E IMPRESIÓN"/>
    <n v="63"/>
    <s v="NOS MOVEMOS SEGURAS"/>
    <n v="9846.66"/>
    <n v="0"/>
    <n v="9790.4"/>
    <n v="9790.4"/>
    <n v="0"/>
    <n v="0"/>
    <n v="0"/>
    <n v="56.260000000000218"/>
    <n v="0"/>
    <n v="0"/>
    <n v="0"/>
    <s v="."/>
  </r>
  <r>
    <s v="2.6-06-2305_236015_2321336165"/>
    <s v="2.6-06-23"/>
    <x v="0"/>
    <x v="2"/>
    <s v="1.3.4"/>
    <s v="FUNCIÓN PÚBLICA"/>
    <s v="E"/>
    <s v="Actividades del sector público, que realiza en for"/>
    <s v="05_23"/>
    <x v="0"/>
    <n v="6"/>
    <s v="GOBIERNO EFECTIVO"/>
    <n v="21"/>
    <s v="BIENES ADQUIRIDOS"/>
    <s v="015_23"/>
    <s v="DIRECCIÓN GENERAL DE ADMINISTRACIÓN"/>
    <n v="3000"/>
    <s v="SERVICIOS GENERALES"/>
    <m/>
    <n v="3361"/>
    <s v="SERVICIOS DE APOYO ADMINISTRATIVO, FOTOCOPIADO E IMPRESIÓN"/>
    <n v="65"/>
    <s v="EDUCANDO PARA LA IGUALDAD"/>
    <n v="6478.6"/>
    <n v="0"/>
    <n v="6478.6"/>
    <n v="6478.6"/>
    <n v="0"/>
    <n v="0"/>
    <n v="0"/>
    <n v="0"/>
    <n v="0"/>
    <n v="0"/>
    <n v="0"/>
    <s v="."/>
  </r>
  <r>
    <s v="1.1-00-2307_233023_233733610"/>
    <s v="1.1-00-23"/>
    <x v="0"/>
    <x v="0"/>
    <s v="1.3.4"/>
    <s v="FUNCIÓN PÚBLICA"/>
    <s v="K"/>
    <s v="Proyectos de inversión sujetos a registro en la Ca"/>
    <s v="07_23"/>
    <x v="7"/>
    <n v="3"/>
    <s v="INFRAESTRUCTURA Y SERVICIOS PÚBLICOS"/>
    <n v="37"/>
    <s v="OBRAS DE INFRAESTRUCTURA MUNICIPAL"/>
    <s v="023_23"/>
    <s v="DIRECCIÓN GENERAL DE OBRAS PÚBLICAS"/>
    <n v="3000"/>
    <s v="SERVICIOS GENERALES"/>
    <s v="si"/>
    <n v="3361"/>
    <s v="SERVICIOS DE APOYO ADMINISTRATIVO, FOTOCOPIADO E IMPRESIÓN"/>
    <n v="0"/>
    <s v="SIN DESCRIPCIÓN PARA DESTINOS 00"/>
    <n v="12318.5"/>
    <n v="0"/>
    <n v="12318.5"/>
    <n v="12318.5"/>
    <n v="12318.5"/>
    <n v="12318.5"/>
    <n v="12318.5"/>
    <n v="0"/>
    <n v="12318.5"/>
    <n v="12318.5"/>
    <n v="12318.5"/>
    <s v="Para pagos de publicaciones"/>
  </r>
  <r>
    <s v="2.6-06-2301_236003_233336157"/>
    <s v="2.6-06-23"/>
    <x v="0"/>
    <x v="2"/>
    <s v="1.3.4"/>
    <s v="FUNCIÓN PÚBLICA"/>
    <s v="E"/>
    <s v="Actividades del sector público, que realiza en for"/>
    <s v="01_23"/>
    <x v="9"/>
    <n v="6"/>
    <s v="GOBIERNO EFECTIVO"/>
    <n v="3"/>
    <s v="DESPACHO DE LA JEFATURA DE GABINETE"/>
    <s v="003_23"/>
    <s v="JEFATURA DE GABINETE"/>
    <n v="3000"/>
    <s v="SERVICIOS GENERALES"/>
    <m/>
    <n v="3361"/>
    <s v="SERVICIOS DE APOYO ADMINISTRATIVO, FOTOCOPIADO E IMPRESIÓN"/>
    <n v="57"/>
    <s v="EDUCANDO PARA LA IGUALDAD"/>
    <n v="0"/>
    <n v="0"/>
    <n v="0"/>
    <n v="0"/>
    <n v="0"/>
    <n v="0"/>
    <n v="0"/>
    <n v="0"/>
    <n v="0"/>
    <n v="0"/>
    <n v="0"/>
    <s v="."/>
  </r>
  <r>
    <s v="1.1-00-2307_243024_235833610"/>
    <s v="1.1-00-23"/>
    <x v="0"/>
    <x v="0"/>
    <s v="2.3.1"/>
    <s v="PRESTACIÓN DE SERVICIOS DE SALUD A LA COMUNIDAD"/>
    <s v="E"/>
    <s v="Prestación de Servicios Públicos"/>
    <s v="07_24"/>
    <x v="7"/>
    <n v="3"/>
    <s v="INFRAESTRUCTURA Y SERVICIOS PÚBLICOS"/>
    <n v="58"/>
    <s v="CLINICA CHULAVISTA"/>
    <s v="024_23"/>
    <s v="DIRECCIÓN GENERAL DE SALUD PÚBLICA"/>
    <n v="3000"/>
    <s v="SERVICIOS GENERALES"/>
    <s v="si"/>
    <n v="3361"/>
    <s v="SERVICIOS DE APOYO ADMINISTRATIVO, FOTOCOPIADO E IMPRESIÓN"/>
    <n v="0"/>
    <s v="SIN DESCRIPCIÓN PARA DESTINOS 00"/>
    <n v="0"/>
    <n v="0"/>
    <n v="0"/>
    <n v="0"/>
    <n v="0"/>
    <n v="0"/>
    <n v="0"/>
    <n v="0"/>
    <n v="0"/>
    <n v="0"/>
    <n v="1000000"/>
    <s v="FORMAS IMPRESAS PARA ATENCION DE URGENCIAS Y CONSULTA EXTERNA"/>
  </r>
  <r>
    <s v="1.1-00-2305_236015_232133710"/>
    <s v="1.1-00-23"/>
    <x v="0"/>
    <x v="0"/>
    <s v="1.3.4"/>
    <s v="FUNCIÓN PÚBLICA"/>
    <s v="E"/>
    <s v="Actividades del sector público, que realiza en for"/>
    <s v="05_23"/>
    <x v="0"/>
    <n v="6"/>
    <s v="GOBIERNO EFECTIVO"/>
    <n v="21"/>
    <s v="BIENES ADQUIRIDOS"/>
    <s v="015_23"/>
    <s v="DIRECCIÓN GENERAL DE ADMINISTRACIÓN"/>
    <n v="3000"/>
    <s v="SERVICIOS GENERALES"/>
    <m/>
    <n v="3371"/>
    <s v="SERVICIOS DE PROTECCIÓN Y SEGURIDAD"/>
    <n v="0"/>
    <s v="SIN DESCRIPCIÓN PARA DESTINOS 00"/>
    <n v="20885568"/>
    <n v="0"/>
    <n v="20885568"/>
    <n v="19145104"/>
    <n v="17404640"/>
    <n v="17404640"/>
    <n v="17404640"/>
    <n v="0"/>
    <n v="20885568"/>
    <n v="20885568"/>
    <n v="20885568"/>
    <s v="."/>
  </r>
  <r>
    <s v="1.1-00-2307_233019_2333337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3000"/>
    <s v="SERVICIOS GENERALES"/>
    <m/>
    <n v="3371"/>
    <s v="SERVICIOS DE PROTECCIÓN Y SEGURIDAD"/>
    <n v="0"/>
    <s v="SIN DESCRIPCIÓN PARA DESTINOS 00"/>
    <n v="5006935"/>
    <n v="5000000"/>
    <n v="5006935"/>
    <n v="5006935"/>
    <n v="4171360"/>
    <n v="4171360"/>
    <n v="4171360"/>
    <n v="0"/>
    <n v="5006935"/>
    <n v="5006935"/>
    <n v="5006935"/>
    <s v="Servicio de seguridad de 29 elementos para la seguridad de unidades deportivas del municipio queda pendiente pagar el mes de diciembre 2023 y se cubriria para enero a septiembre 2024  esta partida tiene un contrato que termina en septiembre 2024"/>
  </r>
  <r>
    <s v="1.1-00-2307_232022_233633810"/>
    <s v="1.1-00-23"/>
    <x v="0"/>
    <x v="0"/>
    <s v="2.2.7"/>
    <s v="DESARROLLO REGIONAL"/>
    <s v="E"/>
    <s v="Actividades del sector público, que realiza en for"/>
    <s v="07_23"/>
    <x v="7"/>
    <n v="2"/>
    <s v="GESTIÓN INTEGRAL DEL AGUA"/>
    <n v="36"/>
    <s v="SUMINISTRO DE AGUA"/>
    <s v="022_23"/>
    <s v="DIRECCIÓN GENERAL DE AGUA POTABLE Y SANE"/>
    <n v="3000"/>
    <s v="SERVICIOS GENERALES"/>
    <m/>
    <n v="3381"/>
    <s v="SERVICIOS DE VIGILANCIA"/>
    <n v="0"/>
    <s v="SIN DESCRIPCIÓN PARA DESTINOS 00"/>
    <n v="42000000"/>
    <n v="42000000"/>
    <n v="41396920"/>
    <n v="34355024"/>
    <n v="34355024"/>
    <n v="34355024"/>
    <n v="34355024"/>
    <n v="603080"/>
    <n v="42000000"/>
    <n v="42000000"/>
    <n v="42000000"/>
    <s v="SERVICIO DE SEGURIDAD"/>
  </r>
  <r>
    <s v="1.1-00-2302_231010_2314338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3000"/>
    <s v="SERVICIOS GENERALES"/>
    <m/>
    <n v="3381"/>
    <s v="SERVICIOS DE VIGILANCIA"/>
    <n v="0"/>
    <s v="SIN DESCRIPCIÓN PARA DESTINOS 00"/>
    <n v="0"/>
    <n v="0"/>
    <n v="0"/>
    <n v="0"/>
    <n v="0"/>
    <n v="0"/>
    <n v="0"/>
    <n v="0"/>
    <n v="0"/>
    <n v="0"/>
    <n v="4050000"/>
    <s v="Seguridad privada para resguardar los equipamientos de la Red de Bases "/>
  </r>
  <r>
    <s v="1.1-00-2302_231008_231033910"/>
    <s v="1.1-00-23"/>
    <x v="0"/>
    <x v="0"/>
    <s v="2.2.7"/>
    <s v="DESARROLLO REGIONAL"/>
    <s v="S"/>
    <s v="Definidos en el Presupuesto de Egresos y los que s"/>
    <s v="02_23"/>
    <x v="3"/>
    <n v="1"/>
    <s v="CORRESPONSABILIDAD SOCIAL (TRANSVERSAL)"/>
    <n v="10"/>
    <s v="POLÍTICA DE VIVIENDA"/>
    <s v="008_23"/>
    <s v="DIRECCIÓN DE VIVIENDA"/>
    <n v="3000"/>
    <s v="SERVICIOS GENERALES"/>
    <m/>
    <n v="3391"/>
    <s v="SERVICIOS PROFESIONALES, CIENTÍFICOS Y TÉCNICOS INTEGRALES"/>
    <n v="0"/>
    <s v="SIN DESCRIPCIÓN PARA DESTINOS 00"/>
    <n v="0"/>
    <n v="0"/>
    <n v="0"/>
    <n v="0"/>
    <n v="0"/>
    <n v="0"/>
    <n v="0"/>
    <n v="0"/>
    <n v="0"/>
    <n v="0"/>
    <n v="500000"/>
    <s v="Para apoyo de escrituración y trámites legales a los beneficiarios de la Campaña de reestructura de crédito hipotecario en Jardines de Verano"/>
  </r>
  <r>
    <s v="1.1-00-2310_234030_234833910"/>
    <s v="1.1-00-23"/>
    <x v="0"/>
    <x v="0"/>
    <s v="2.7.1"/>
    <s v="OTROS ASUNTOS SOCIALES"/>
    <s v="E"/>
    <s v="Actividades del sector público, que realiza en for"/>
    <s v="10_23"/>
    <x v="8"/>
    <n v="4"/>
    <s v="CIUDAD SUSTENTABLE"/>
    <n v="48"/>
    <s v="POLITICA DE INTEGRAL DE LA CIUDAD"/>
    <s v="030_23"/>
    <s v="DIRECCIÓN DE PROYECTOS ESTRATEGICOS"/>
    <n v="3000"/>
    <s v="SERVICIOS GENERALES"/>
    <m/>
    <n v="3391"/>
    <s v="SERVICIOS PROFESIONALES, CIENTÍFICOS Y TÉCNICOS INTEGRALES"/>
    <n v="0"/>
    <s v="SIN DESCRIPCIÓN PARA DESTINOS 00"/>
    <n v="600000"/>
    <n v="0"/>
    <n v="0"/>
    <n v="0"/>
    <n v="0"/>
    <n v="0"/>
    <n v="0"/>
    <n v="600000"/>
    <n v="600000"/>
    <n v="600000"/>
    <n v="600000"/>
    <s v="SIN MODIFICACIÓN"/>
  </r>
  <r>
    <s v="1.1-00-2308_237025_234133910"/>
    <s v="1.1-00-23"/>
    <x v="0"/>
    <x v="0"/>
    <s v="1.7.1"/>
    <s v="POLICÍA"/>
    <s v="R"/>
    <s v="Solamente actividades específicas, distintas a las"/>
    <s v="08_23"/>
    <x v="2"/>
    <n v="7"/>
    <s v="SEGURIDAD CIUDADANA"/>
    <n v="41"/>
    <s v="EQUIPAMIENTO"/>
    <s v="025_23"/>
    <s v="DESPACHO DE LA COMISARÍA DE LA POLICÍA P"/>
    <n v="3000"/>
    <s v="SERVICIOS GENERALES"/>
    <m/>
    <n v="3391"/>
    <s v="SERVICIOS PROFESIONALES, CIENTÍFICOS Y TÉCNICOS INTEGRALES"/>
    <n v="0"/>
    <s v="SIN DESCRIPCIÓN PARA DESTINOS 00"/>
    <n v="1900000"/>
    <n v="1900000"/>
    <n v="1900000"/>
    <n v="1900000"/>
    <n v="1500000"/>
    <n v="1500000"/>
    <n v="1500000"/>
    <n v="0"/>
    <n v="1900000"/>
    <n v="1900000"/>
    <n v="1900000"/>
    <s v="."/>
  </r>
  <r>
    <s v="1.1-00-2302_231010_2316339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3000"/>
    <s v="SERVICIOS GENERALES"/>
    <m/>
    <n v="3391"/>
    <s v="SERVICIOS PROFESIONALES, CIENTÍFICOS Y TÉCNICOS INTEGRALES"/>
    <n v="0"/>
    <s v="SIN DESCRIPCIÓN PARA DESTINOS 00"/>
    <n v="0"/>
    <n v="0"/>
    <n v="0"/>
    <n v="0"/>
    <n v="0"/>
    <n v="0"/>
    <n v="0"/>
    <n v="0"/>
    <n v="0"/>
    <n v="0"/>
    <n v="230000"/>
    <s v="Talleres de capacitación en materia de administración y finanzas  dirigidos a los comercios locales beneficiarios e interesados en el Programa Chamba para todos "/>
  </r>
  <r>
    <s v="1.1-00-2311_236031_235033910"/>
    <s v="1.1-00-23"/>
    <x v="0"/>
    <x v="0"/>
    <s v="3.8.4"/>
    <s v="INNOVACIÓN"/>
    <s v="E"/>
    <s v="Actividades del sector público, que realiza en for"/>
    <s v="11_23"/>
    <x v="6"/>
    <n v="6"/>
    <s v="GOBIERNO EFECTIVO"/>
    <n v="50"/>
    <s v="SISTEMAS INFORMATICOS MODERNIZADOS RECIBIDOS"/>
    <s v="031_23"/>
    <s v="DESPACHO DE LA COORDINACIÓN GENERAL DE G"/>
    <n v="3000"/>
    <s v="SERVICIOS GENERALES"/>
    <m/>
    <n v="3391"/>
    <s v="SERVICIOS PROFESIONALES, CIENTÍFICOS Y TÉCNICOS INTEGRALES"/>
    <n v="0"/>
    <s v="SIN DESCRIPCIÓN PARA DESTINOS 00"/>
    <n v="0"/>
    <n v="0"/>
    <n v="498000"/>
    <n v="0"/>
    <n v="0"/>
    <n v="0"/>
    <n v="0"/>
    <n v="-498000"/>
    <n v="0"/>
    <n v="0"/>
    <n v="600000"/>
    <s v="valuación masiva"/>
  </r>
  <r>
    <s v="1.1-00-2307_233024_2339339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3000"/>
    <s v="SERVICIOS GENERALES"/>
    <m/>
    <n v="3391"/>
    <s v="SERVICIOS PROFESIONALES, CIENTÍFICOS Y TÉCNICOS INTEGRALES"/>
    <n v="0"/>
    <s v="SIN DESCRIPCIÓN PARA DESTINOS 00"/>
    <n v="12000000"/>
    <n v="4000000"/>
    <n v="8112179.3300000001"/>
    <n v="8112179.3300000001"/>
    <n v="8112179.3300000001"/>
    <n v="8112179.3300000001"/>
    <n v="8112179.3399999999"/>
    <n v="3887820.67"/>
    <n v="12000000"/>
    <n v="12000000"/>
    <n v="12000000"/>
    <s v="SERVICIO DE LABORATORIO ANALISIS CLINICOS, RAYOS X Y TOMOGRAFIA."/>
  </r>
  <r>
    <s v="1.1-00-2302_231010_2315339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3000"/>
    <s v="SERVICIOS GENERALES"/>
    <m/>
    <n v="3391"/>
    <s v="SERVICIOS PROFESIONALES, CIENTÍFICOS Y TÉCNICOS INTEGRALES"/>
    <n v="0"/>
    <s v="SIN DESCRIPCIÓN PARA DESTINOS 00"/>
    <n v="1000000"/>
    <n v="1000000"/>
    <n v="998992"/>
    <n v="0"/>
    <n v="0"/>
    <n v="0"/>
    <n v="0"/>
    <n v="1008"/>
    <n v="1000000"/>
    <n v="1000000"/>
    <n v="500000"/>
    <s v="Contratación de servicios profesionales para las intervenciones de los Espacios de Paz"/>
  </r>
  <r>
    <s v="1.1-00-2302_231010_2314339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3000"/>
    <s v="SERVICIOS GENERALES"/>
    <m/>
    <n v="3391"/>
    <s v="SERVICIOS PROFESIONALES, CIENTÍFICOS Y TÉCNICOS INTEGRALES"/>
    <n v="0"/>
    <s v="SIN DESCRIPCIÓN PARA DESTINOS 00"/>
    <n v="0"/>
    <n v="0"/>
    <n v="0"/>
    <n v="0"/>
    <n v="0"/>
    <n v="0"/>
    <n v="0"/>
    <n v="0"/>
    <n v="0"/>
    <n v="0"/>
    <n v="2000000"/>
    <s v="Contratación de servicios profesionales para la impartición de cursos, talleres y capacitaciones en la Red de Bases"/>
  </r>
  <r>
    <s v="1.1-00-2301_236004_23433910"/>
    <s v="1.1-00-23"/>
    <x v="0"/>
    <x v="0"/>
    <s v="1.3.4"/>
    <s v="FUNCIÓN PÚBLICA"/>
    <s v="E"/>
    <s v="Actividades del sector público, que realiza en for"/>
    <s v="01_23"/>
    <x v="9"/>
    <n v="6"/>
    <s v="GOBIERNO EFECTIVO"/>
    <n v="4"/>
    <s v="COMUNICACIÓN ESTRATÉGICA DEL GOBIERNO"/>
    <s v="004_23"/>
    <s v="DIRECCIÓN DE COMUNICACIÓN"/>
    <n v="3000"/>
    <s v="SERVICIOS GENERALES"/>
    <m/>
    <n v="3391"/>
    <s v="SERVICIOS PROFESIONALES, CIENTÍFICOS Y TÉCNICOS INTEGRALES"/>
    <n v="0"/>
    <s v="SIN DESCRIPCIÓN PARA DESTINOS 00"/>
    <n v="450000"/>
    <n v="450000"/>
    <n v="350400"/>
    <n v="350400"/>
    <n v="350400"/>
    <n v="262800"/>
    <n v="262800"/>
    <n v="99600"/>
    <n v="450000"/>
    <n v="450000"/>
    <n v="450000"/>
    <s v="."/>
  </r>
  <r>
    <s v="2.6-15-2305_236015_232133910"/>
    <s v="2.6-15-23"/>
    <x v="0"/>
    <x v="5"/>
    <s v="1.3.4"/>
    <s v="FUNCIÓN PÚBLICA"/>
    <s v="E"/>
    <s v="Actividades del sector público, que realiza en for"/>
    <s v="05_23"/>
    <x v="0"/>
    <n v="6"/>
    <s v="GOBIERNO EFECTIVO"/>
    <n v="21"/>
    <s v="BIENES ADQUIRIDOS"/>
    <s v="015_23"/>
    <s v="DIRECCIÓN GENERAL DE ADMINISTRACIÓN"/>
    <n v="3000"/>
    <s v="SERVICIOS GENERALES"/>
    <m/>
    <n v="3391"/>
    <s v="SERVICIOS PROFESIONALES, CIENTÍFICOS Y TÉCNICOS INTEGRALES"/>
    <n v="0"/>
    <s v="SIN DESCRIPCIÓN PARA DESTINOS 00"/>
    <n v="79424"/>
    <n v="0"/>
    <n v="79204.800000000003"/>
    <n v="68208"/>
    <n v="0"/>
    <n v="0"/>
    <n v="0"/>
    <n v="219.19999999999709"/>
    <n v="0"/>
    <n v="0"/>
    <n v="0"/>
    <s v="."/>
  </r>
  <r>
    <s v="2.6-06-2305_236015_2321339158"/>
    <s v="2.6-06-23"/>
    <x v="0"/>
    <x v="2"/>
    <s v="1.3.4"/>
    <s v="FUNCIÓN PÚBLICA"/>
    <s v="E"/>
    <s v="Actividades del sector público, que realiza en for"/>
    <s v="05_23"/>
    <x v="0"/>
    <n v="6"/>
    <s v="GOBIERNO EFECTIVO"/>
    <n v="21"/>
    <s v="BIENES ADQUIRIDOS"/>
    <s v="015_23"/>
    <s v="DIRECCIÓN GENERAL DE ADMINISTRACIÓN"/>
    <n v="3000"/>
    <s v="SERVICIOS GENERALES"/>
    <m/>
    <n v="3391"/>
    <s v="SERVICIOS PROFESIONALES, CIENTÍFICOS Y TÉCNICOS INTEGRALES"/>
    <n v="58"/>
    <s v="EDUCANDO PARA LA IGUALDAD"/>
    <n v="2549.7399999999998"/>
    <n v="0"/>
    <n v="0"/>
    <n v="0"/>
    <n v="0"/>
    <n v="0"/>
    <n v="0"/>
    <n v="2549.7399999999998"/>
    <n v="0"/>
    <n v="0"/>
    <n v="0"/>
    <s v="."/>
  </r>
  <r>
    <s v="1.1-00-2302_231007_23733910"/>
    <s v="1.1-00-23"/>
    <x v="0"/>
    <x v="0"/>
    <s v="1.3.4"/>
    <s v="FUNCIÓN PÚBLICA"/>
    <s v="O"/>
    <s v="Actividades que realizan la función pública o cont"/>
    <s v="02_23"/>
    <x v="3"/>
    <n v="1"/>
    <s v="CORRESPONSABILIDAD SOCIAL (TRANSVERSAL)"/>
    <n v="7"/>
    <s v="CONDONACIÓN Y/O REDUCCIÓN DE SANCIONES"/>
    <s v="007_23"/>
    <s v="DIRECCIÓN DE LA SECRETARÍA GENERAL"/>
    <n v="3000"/>
    <s v="SERVICIOS GENERALES"/>
    <m/>
    <n v="3391"/>
    <s v="SERVICIOS PROFESIONALES, CIENTÍFICOS Y TÉCNICOS INTEGRALES"/>
    <n v="0"/>
    <s v="SIN DESCRIPCIÓN PARA DESTINOS 00"/>
    <n v="812000"/>
    <n v="0"/>
    <n v="1457888"/>
    <n v="726508"/>
    <n v="726508"/>
    <n v="726508"/>
    <n v="726508"/>
    <n v="-645888"/>
    <n v="812000"/>
    <n v="812000"/>
    <n v="2000000"/>
    <s v="CANTIDAD REQUERIDA PARA LA AREALIZACION DE AVALUOS DE PREDIOS DEL MUNCIPIO "/>
  </r>
  <r>
    <s v="1.1-00-2301_236006_23633910"/>
    <s v="1.1-00-23"/>
    <x v="0"/>
    <x v="0"/>
    <s v="1.3.4"/>
    <s v="FUNCIÓN PÚBLICA"/>
    <s v="P"/>
    <s v="Actividades destinadas al desarrollo de programas "/>
    <s v="01_23"/>
    <x v="9"/>
    <n v="6"/>
    <s v="GOBIERNO EFECTIVO"/>
    <n v="6"/>
    <s v="PROCESOS ESTADISTICOS DEL MUNICIPIO"/>
    <s v="006_23"/>
    <s v="DIRECCIÓN GENERAL DE CENSOS Y ESTADISTIC"/>
    <n v="3000"/>
    <s v="SERVICIOS GENERALES"/>
    <m/>
    <n v="3391"/>
    <s v="SERVICIOS PROFESIONALES, CIENTÍFICOS Y TÉCNICOS INTEGRALES"/>
    <n v="0"/>
    <s v="SIN DESCRIPCIÓN PARA DESTINOS 00"/>
    <n v="2111015.56"/>
    <n v="1570000"/>
    <n v="2111015.56"/>
    <n v="2111015.56"/>
    <n v="1165416.01"/>
    <n v="1165416.01"/>
    <n v="1165416.01"/>
    <n v="0"/>
    <n v="2111015.56"/>
    <n v="2111015.56"/>
    <n v="3000000"/>
    <s v="."/>
  </r>
  <r>
    <s v="1.1-00-2309_238026_2342339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391"/>
    <s v="SERVICIOS PROFESIONALES, CIENTÍFICOS Y TÉCNICOS INTEGRALES"/>
    <n v="0"/>
    <s v="SIN DESCRIPCIÓN PARA DESTINOS 00"/>
    <n v="42000"/>
    <n v="0"/>
    <n v="41064"/>
    <n v="41064"/>
    <n v="0"/>
    <n v="0"/>
    <n v="0"/>
    <n v="936"/>
    <n v="0"/>
    <n v="0"/>
    <n v="0"/>
    <s v="."/>
  </r>
  <r>
    <s v="1.1-00-2307_243024_235833910"/>
    <s v="1.1-00-23"/>
    <x v="0"/>
    <x v="0"/>
    <s v="2.3.1"/>
    <s v="PRESTACIÓN DE SERVICIOS DE SALUD A LA COMUNIDAD"/>
    <s v="E"/>
    <s v="Prestación de Servicios Públicos"/>
    <s v="07_24"/>
    <x v="7"/>
    <n v="3"/>
    <s v="INFRAESTRUCTURA Y SERVICIOS PÚBLICOS"/>
    <n v="58"/>
    <s v="CLINICA CHULAVISTA"/>
    <s v="024_23"/>
    <s v="DIRECCIÓN GENERAL DE SALUD PÚBLICA"/>
    <n v="3000"/>
    <s v="SERVICIOS GENERALES"/>
    <m/>
    <n v="3391"/>
    <s v="SERVICIOS PROFESIONALES, CIENTÍFICOS Y TÉCNICOS INTEGRALES"/>
    <n v="0"/>
    <s v="SIN DESCRIPCIÓN PARA DESTINOS 00"/>
    <n v="0"/>
    <n v="0"/>
    <n v="0"/>
    <n v="0"/>
    <n v="0"/>
    <n v="0"/>
    <n v="0"/>
    <n v="0"/>
    <n v="0"/>
    <n v="0"/>
    <n v="12000000"/>
    <s v="LABORATORIO, RAYOS X Y TOMOGRAFIA"/>
  </r>
  <r>
    <s v="1.1-00-2304_236012_2318341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411"/>
    <s v="SERVICIOS FINANCIEROS Y BANCARIOS"/>
    <n v="0"/>
    <s v="SIN DESCRIPCIÓN PARA DESTINOS 00"/>
    <n v="12846689.84"/>
    <n v="8358322.8600000003"/>
    <n v="10171005.529999999"/>
    <n v="10171005.529999999"/>
    <n v="10171005.529999999"/>
    <n v="10171005.529999999"/>
    <n v="10171005.529999999"/>
    <n v="2675684.3100000005"/>
    <n v="12846689.84"/>
    <n v="12846689.84"/>
    <n v="12846689.84"/>
    <s v="."/>
  </r>
  <r>
    <s v="1.1-00-2305_236015_232434110"/>
    <s v="1.1-00-23"/>
    <x v="0"/>
    <x v="0"/>
    <s v="1.3.4"/>
    <s v="FUNCIÓN PÚBLICA"/>
    <s v="E"/>
    <s v="Actividades del sector público, que realiza en for"/>
    <s v="05_23"/>
    <x v="0"/>
    <n v="6"/>
    <s v="GOBIERNO EFECTIVO"/>
    <n v="24"/>
    <s v="SERVICIOS PERSONALES"/>
    <s v="015_23"/>
    <s v="DIRECCIÓN GENERAL DE ADMINISTRACIÓN"/>
    <n v="3000"/>
    <s v="SERVICIOS GENERALES"/>
    <m/>
    <n v="3411"/>
    <s v="SERVICIOS FINANCIEROS Y BANCARIOS"/>
    <n v="0"/>
    <s v="SIN DESCRIPCIÓN PARA DESTINOS 00"/>
    <n v="5254432.8499999996"/>
    <n v="0"/>
    <n v="2924049.82"/>
    <n v="2924049.82"/>
    <n v="2924049.82"/>
    <n v="2924049.82"/>
    <n v="2924049.82"/>
    <n v="2330383.0299999998"/>
    <n v="3251192.54"/>
    <n v="3251192.54"/>
    <n v="3251192.54"/>
    <s v="Revisar porcentaje de incremento"/>
  </r>
  <r>
    <s v="1.1-00-2302_231007_23734110"/>
    <s v="1.1-00-23"/>
    <x v="0"/>
    <x v="0"/>
    <s v="1.3.4"/>
    <s v="FUNCIÓN PÚBLICA"/>
    <s v="O"/>
    <s v="Actividades que realizan la función pública o cont"/>
    <s v="02_23"/>
    <x v="3"/>
    <n v="1"/>
    <s v="CORRESPONSABILIDAD SOCIAL (TRANSVERSAL)"/>
    <n v="7"/>
    <s v="CONDONACIÓN Y/O REDUCCIÓN DE SANCIONES"/>
    <s v="007_23"/>
    <s v="DIRECCIÓN DE LA SECRETARÍA GENERAL"/>
    <n v="3000"/>
    <s v="SERVICIOS GENERALES"/>
    <m/>
    <n v="3411"/>
    <s v="SERVICIOS FINANCIEROS Y BANCARIOS"/>
    <n v="0"/>
    <s v="SIN DESCRIPCIÓN PARA DESTINOS 00"/>
    <n v="2112609.0699999998"/>
    <n v="500000"/>
    <n v="2053765.24"/>
    <n v="1248609.24"/>
    <n v="1248609.24"/>
    <n v="1248609.24"/>
    <n v="1248609.24"/>
    <n v="58843.829999999842"/>
    <n v="1000000"/>
    <n v="1000000"/>
    <n v="1000000"/>
    <s v="."/>
  </r>
  <r>
    <s v="1.1-00-2304_236012_2318341161"/>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411"/>
    <s v="SERVICIOS FINANCIEROS Y BANCARIOS"/>
    <n v="61"/>
    <s v="CONVENIO"/>
    <n v="0"/>
    <n v="0"/>
    <n v="638092.61"/>
    <n v="638092.61"/>
    <n v="638092.61"/>
    <n v="638092.61"/>
    <n v="638092.61"/>
    <n v="-638092.61"/>
    <n v="0"/>
    <n v="0"/>
    <n v="0"/>
    <s v="."/>
  </r>
  <r>
    <s v="1.1-00-2304_236012_2318342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421"/>
    <s v="SERVICIOS DE COBRANZA, INVESTIGACIÓN CREDITICIA Y SIMILAR"/>
    <n v="0"/>
    <s v="SIN DESCRIPCIÓN PARA DESTINOS 00"/>
    <n v="67083372.82"/>
    <n v="37831073"/>
    <n v="64084142.780000001"/>
    <n v="64084142.780000001"/>
    <n v="52352096.189999998"/>
    <n v="50926324.899999999"/>
    <n v="50054515.43"/>
    <n v="2999230.0399999991"/>
    <n v="70000000"/>
    <n v="70000000"/>
    <n v="80000000"/>
    <s v="."/>
  </r>
  <r>
    <s v="1.1-00-2304_236012_2318343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431"/>
    <s v="SERVICIOS DE RECAUDACIÓN, TRASLADO Y CUSTODIA DE VALORES"/>
    <n v="0"/>
    <s v="SIN DESCRIPCIÓN PARA DESTINOS 00"/>
    <n v="1850000"/>
    <n v="850000"/>
    <n v="1700000"/>
    <n v="1700000"/>
    <n v="1250070.8999999999"/>
    <n v="803398.88"/>
    <n v="803398.88"/>
    <n v="150000"/>
    <n v="1850000"/>
    <n v="1850000"/>
    <n v="1850000"/>
    <s v="."/>
  </r>
  <r>
    <s v="1.1-00-2305_236015_232134410"/>
    <s v="1.1-00-23"/>
    <x v="0"/>
    <x v="0"/>
    <s v="1.3.4"/>
    <s v="FUNCIÓN PÚBLICA"/>
    <s v="E"/>
    <s v="Actividades del sector público, que realiza en for"/>
    <s v="05_23"/>
    <x v="0"/>
    <n v="6"/>
    <s v="GOBIERNO EFECTIVO"/>
    <n v="21"/>
    <s v="BIENES ADQUIRIDOS"/>
    <s v="015_23"/>
    <s v="DIRECCIÓN GENERAL DE ADMINISTRACIÓN"/>
    <n v="3000"/>
    <s v="SERVICIOS GENERALES"/>
    <m/>
    <n v="3441"/>
    <s v="SEGUROS DE RESPONSABILIDAD PATRIMONIAL Y FIANZAS"/>
    <n v="0"/>
    <s v="SIN DESCRIPCIÓN PARA DESTINOS 00"/>
    <n v="160000"/>
    <n v="160000"/>
    <n v="138003.72"/>
    <n v="126403.72"/>
    <n v="126403.72"/>
    <n v="126403.72"/>
    <n v="126403.72"/>
    <n v="21996.28"/>
    <n v="160000"/>
    <n v="160000"/>
    <n v="160000"/>
    <s v="."/>
  </r>
  <r>
    <s v="1.1-00-2305_236015_232134510"/>
    <s v="1.1-00-23"/>
    <x v="0"/>
    <x v="0"/>
    <s v="1.3.4"/>
    <s v="FUNCIÓN PÚBLICA"/>
    <s v="E"/>
    <s v="Actividades del sector público, que realiza en for"/>
    <s v="05_23"/>
    <x v="0"/>
    <n v="6"/>
    <s v="GOBIERNO EFECTIVO"/>
    <n v="21"/>
    <s v="BIENES ADQUIRIDOS"/>
    <s v="015_23"/>
    <s v="DIRECCIÓN GENERAL DE ADMINISTRACIÓN"/>
    <n v="3000"/>
    <s v="SERVICIOS GENERALES"/>
    <m/>
    <n v="3451"/>
    <s v="SEGURO DE BIENES PATRIMONIALES"/>
    <n v="0"/>
    <s v="SIN DESCRIPCIÓN PARA DESTINOS 00"/>
    <n v="5400000"/>
    <n v="5000000"/>
    <n v="5375561.7699999996"/>
    <n v="5375561.7699999996"/>
    <n v="5374582.1200000001"/>
    <n v="5374582.1200000001"/>
    <n v="5374582.1200000001"/>
    <n v="24438.230000000447"/>
    <n v="5400000"/>
    <n v="5400000"/>
    <n v="5400000"/>
    <s v="."/>
  </r>
  <r>
    <s v="1.1-00-2311_236031_2349347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471"/>
    <s v="FLETES Y MANIOBRAS"/>
    <n v="0"/>
    <s v="SIN DESCRIPCIÓN PARA DESTINOS 00"/>
    <n v="7192"/>
    <n v="0"/>
    <n v="6960"/>
    <n v="6960"/>
    <n v="6960"/>
    <n v="0"/>
    <n v="0"/>
    <n v="232"/>
    <n v="7192"/>
    <n v="7192"/>
    <n v="400000"/>
    <s v="Mantenimiento Torre Latillas y cerro de la Cruz"/>
  </r>
  <r>
    <s v="1.1-00-2305_236015_232134810"/>
    <s v="1.1-00-23"/>
    <x v="0"/>
    <x v="0"/>
    <s v="1.3.4"/>
    <s v="FUNCIÓN PÚBLICA"/>
    <s v="E"/>
    <s v="Actividades del sector público, que realiza en for"/>
    <s v="05_23"/>
    <x v="0"/>
    <n v="6"/>
    <s v="GOBIERNO EFECTIVO"/>
    <n v="21"/>
    <s v="BIENES ADQUIRIDOS"/>
    <s v="015_23"/>
    <s v="DIRECCIÓN GENERAL DE ADMINISTRACIÓN"/>
    <n v="3000"/>
    <s v="SERVICIOS GENERALES"/>
    <m/>
    <n v="3481"/>
    <s v="COMISIONES POR VENTAS"/>
    <n v="0"/>
    <s v="SIN DESCRIPCIÓN PARA DESTINOS 00"/>
    <n v="1080000"/>
    <n v="1080000"/>
    <n v="856935.19"/>
    <n v="856935.19"/>
    <n v="856935.19"/>
    <n v="856935.19"/>
    <n v="856935.19"/>
    <n v="223064.81000000006"/>
    <n v="1080000"/>
    <n v="1080000"/>
    <n v="1080000"/>
    <s v="."/>
  </r>
  <r>
    <s v="1.1-00-2304_236012_2318351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511"/>
    <s v="CONSERVACIÓN Y MANTENIMIENTO MENOR DE INMUEBLES"/>
    <n v="0"/>
    <s v="SIN DESCRIPCIÓN PARA DESTINOS 00"/>
    <n v="15000000"/>
    <n v="36385568"/>
    <n v="13421854.42"/>
    <n v="13421854.42"/>
    <n v="13421854.42"/>
    <n v="13421854.42"/>
    <n v="13421854.42"/>
    <n v="1578145.58"/>
    <n v="15000000"/>
    <n v="15000000"/>
    <n v="18000000"/>
    <s v="."/>
  </r>
  <r>
    <s v="1.1-00-2305_236015_232135110"/>
    <s v="1.1-00-23"/>
    <x v="0"/>
    <x v="0"/>
    <s v="1.3.4"/>
    <s v="FUNCIÓN PÚBLICA"/>
    <s v="E"/>
    <s v="Actividades del sector público, que realiza en for"/>
    <s v="05_23"/>
    <x v="0"/>
    <n v="6"/>
    <s v="GOBIERNO EFECTIVO"/>
    <n v="21"/>
    <s v="BIENES ADQUIRIDOS"/>
    <s v="015_23"/>
    <s v="DIRECCIÓN GENERAL DE ADMINISTRACIÓN"/>
    <n v="3000"/>
    <s v="SERVICIOS GENERALES"/>
    <m/>
    <n v="3511"/>
    <s v="CONSERVACIÓN Y MANTENIMIENTO MENOR DE INMUEBLES"/>
    <n v="0"/>
    <s v="SIN DESCRIPCIÓN PARA DESTINOS 00"/>
    <n v="685740"/>
    <n v="800000"/>
    <n v="126578.04"/>
    <n v="126578.04"/>
    <n v="105481.7"/>
    <n v="105481.7"/>
    <n v="105481.7"/>
    <n v="559161.96"/>
    <n v="685740"/>
    <n v="685740"/>
    <n v="685740"/>
    <s v="."/>
  </r>
  <r>
    <s v="1.1-00-2311_236031_2349352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521"/>
    <s v="INSTALACIÓN, REPARACIÓN Y MANTENIMIENTO DE MOBILIARIO Y EQUIPO DE ADMINISTRACIÓN, EDUCACIONAL Y RECREATIVO"/>
    <n v="0"/>
    <s v="SIN DESCRIPCIÓN PARA DESTINOS 00"/>
    <n v="5220"/>
    <n v="0"/>
    <n v="4988"/>
    <n v="4988"/>
    <n v="4988"/>
    <n v="4988"/>
    <n v="4988"/>
    <n v="232"/>
    <n v="5220"/>
    <n v="5220"/>
    <n v="25000"/>
    <s v="mantenimiento planta honda (5 mil) Mantenimiento maquinaria de emergencia c4 (20,000)"/>
  </r>
  <r>
    <s v="1.1-00-2305_236015_232135210"/>
    <s v="1.1-00-23"/>
    <x v="0"/>
    <x v="0"/>
    <s v="1.3.4"/>
    <s v="FUNCIÓN PÚBLICA"/>
    <s v="E"/>
    <s v="Actividades del sector público, que realiza en for"/>
    <s v="05_23"/>
    <x v="0"/>
    <n v="6"/>
    <s v="GOBIERNO EFECTIVO"/>
    <n v="21"/>
    <s v="BIENES ADQUIRIDOS"/>
    <s v="015_23"/>
    <s v="DIRECCIÓN GENERAL DE ADMINISTRACIÓN"/>
    <n v="3000"/>
    <s v="SERVICIOS GENERALES"/>
    <m/>
    <n v="3521"/>
    <s v="INSTALACIÓN, REPARACIÓN Y MANTENIMIENTO DE MOBILIARIO Y EQUIPO DE ADMINISTRACIÓN, EDUCACIONAL Y RECREATIVO"/>
    <n v="0"/>
    <s v="SIN DESCRIPCIÓN PARA DESTINOS 00"/>
    <n v="26000"/>
    <n v="0"/>
    <n v="14913.43"/>
    <n v="14913.43"/>
    <n v="0"/>
    <n v="0"/>
    <n v="0"/>
    <n v="11086.57"/>
    <n v="26000"/>
    <n v="26000"/>
    <n v="26000"/>
    <s v="."/>
  </r>
  <r>
    <s v="1.1-00-2303_231011_231735210"/>
    <s v="1.1-00-23"/>
    <x v="0"/>
    <x v="0"/>
    <s v="1.3.5"/>
    <s v="ASUNTOS JURÍDICOS"/>
    <s v="O"/>
    <s v="Actividades que realizan la función pública o cont"/>
    <s v="03_23"/>
    <x v="10"/>
    <n v="1"/>
    <s v="CORRESPONSABILIDAD SOCIAL (TRANSVERSAL)"/>
    <n v="17"/>
    <s v="DEFENSORÍA LEGAL"/>
    <s v="011_23"/>
    <s v="DIRECCIÓN GENERAL JURIDÍCA"/>
    <n v="3000"/>
    <s v="SERVICIOS GENERALES"/>
    <m/>
    <n v="3521"/>
    <s v="INSTALACIÓN, REPARACIÓN Y MANTENIMIENTO DE MOBILIARIO Y EQUIPO DE ADMINISTRACIÓN, EDUCACIONAL Y RECREATIVO"/>
    <n v="0"/>
    <s v="SIN DESCRIPCIÓN PARA DESTINOS 00"/>
    <n v="8000"/>
    <n v="0"/>
    <n v="7656"/>
    <n v="0"/>
    <n v="0"/>
    <n v="0"/>
    <n v="0"/>
    <n v="344"/>
    <n v="8000"/>
    <n v="8000"/>
    <n v="8000"/>
    <s v="Equipo y mantenimiento de oficina"/>
  </r>
  <r>
    <s v="1.1-00-2311_236031_2349353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531"/>
    <s v="INSTALACIÓN, REPARACIÓN Y MANTENIMIENTO DE EQUIPO DE CÓMPUTO Y TECNOLOGÍA DE LA INFORMACIÓN"/>
    <n v="0"/>
    <s v="SIN DESCRIPCIÓN PARA DESTINOS 00"/>
    <n v="136550"/>
    <n v="275000"/>
    <n v="128155.02"/>
    <n v="128155.02"/>
    <n v="23998.92"/>
    <n v="0"/>
    <n v="0"/>
    <n v="8394.9799999999959"/>
    <n v="253550"/>
    <n v="253550"/>
    <n v="129193"/>
    <s v="reparación de escáner canon (3,000.00), mantenimiento ups con 108 pilas (82,000.00) y kit de mantenimiento a escáner de contabilidad y sistema del agua (44,193.00)"/>
  </r>
  <r>
    <s v="1.1-00-2307_233024_2339354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3000"/>
    <s v="SERVICIOS GENERALES"/>
    <m/>
    <n v="3541"/>
    <s v="INSTALACIÓN, REPARACIÓN Y MANTENIMIENTO DE EQUIPO E INSTRUMENTAL MÉDICO Y DE LABORATORIO"/>
    <n v="0"/>
    <s v="SIN DESCRIPCIÓN PARA DESTINOS 00"/>
    <n v="650000"/>
    <n v="650000"/>
    <n v="626843.77"/>
    <n v="626843.77"/>
    <n v="470567.82"/>
    <n v="417605.84"/>
    <n v="417605.84"/>
    <n v="23156.229999999981"/>
    <n v="650000"/>
    <n v="650000"/>
    <n v="650000"/>
    <s v="MANTENIMIENTO PREVENTIVO Y CORRECTIVO DE TODO EL EQUIPO ELECTROMEDICO"/>
  </r>
  <r>
    <s v="1.1-00-2307_243024_235835410"/>
    <s v="1.1-00-23"/>
    <x v="0"/>
    <x v="0"/>
    <s v="2.3.1"/>
    <s v="PRESTACIÓN DE SERVICIOS DE SALUD A LA COMUNIDAD"/>
    <s v="E"/>
    <s v="Prestación de Servicios Públicos"/>
    <s v="07_24"/>
    <x v="7"/>
    <n v="3"/>
    <s v="INFRAESTRUCTURA Y SERVICIOS PÚBLICOS"/>
    <n v="58"/>
    <s v="CLINICA CHULAVISTA"/>
    <s v="024_23"/>
    <s v="DIRECCIÓN GENERAL DE SALUD PÚBLICA"/>
    <n v="3000"/>
    <s v="SERVICIOS GENERALES"/>
    <m/>
    <n v="3541"/>
    <s v="INSTALACIÓN, REPARACIÓN Y MANTENIMIENTO DE EQUIPO E INSTRUMENTAL MÉDICO Y DE LABORATORIO"/>
    <n v="0"/>
    <s v="SIN DESCRIPCIÓN PARA DESTINOS 00"/>
    <n v="0"/>
    <n v="0"/>
    <n v="0"/>
    <n v="0"/>
    <n v="0"/>
    <n v="0"/>
    <n v="0"/>
    <n v="0"/>
    <n v="0"/>
    <n v="0"/>
    <n v="700000"/>
    <s v="MANTENIMIENTO PREVENTIVO Y CORRECTIVO DE TODO EL ELECTROMEDICO"/>
  </r>
  <r>
    <s v="1.1-00-2305_236015_232135510"/>
    <s v="1.1-00-23"/>
    <x v="0"/>
    <x v="0"/>
    <s v="1.3.4"/>
    <s v="FUNCIÓN PÚBLICA"/>
    <s v="E"/>
    <s v="Actividades del sector público, que realiza en for"/>
    <s v="05_23"/>
    <x v="0"/>
    <n v="6"/>
    <s v="GOBIERNO EFECTIVO"/>
    <n v="21"/>
    <s v="BIENES ADQUIRIDOS"/>
    <s v="015_23"/>
    <s v="DIRECCIÓN GENERAL DE ADMINISTRACIÓN"/>
    <n v="3000"/>
    <s v="SERVICIOS GENERALES"/>
    <s v="si"/>
    <n v="3551"/>
    <s v="REPARACIÓN Y MANTENIMIENTO DE EQUIPO DE TRANSPORTE"/>
    <n v="0"/>
    <s v="SIN DESCRIPCIÓN PARA DESTINOS 00"/>
    <n v="16000000"/>
    <n v="7000000"/>
    <n v="14398484.73"/>
    <n v="14398484.73"/>
    <n v="14413094.41"/>
    <n v="13587736.5"/>
    <n v="12442630.59"/>
    <n v="1601515.2699999996"/>
    <n v="16000000"/>
    <n v="16000000"/>
    <n v="16000000"/>
    <s v="."/>
  </r>
  <r>
    <s v="1.1-00-2307_233024_2339356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3000"/>
    <s v="SERVICIOS GENERALES"/>
    <m/>
    <n v="3561"/>
    <s v="REPARACIÓN Y MANTENIMIENTO DE EQUIPO DE DEFENSA Y SEGURIDAD"/>
    <n v="0"/>
    <s v="SIN DESCRIPCIÓN PARA DESTINOS 00"/>
    <n v="30000"/>
    <n v="10000"/>
    <n v="13058.12"/>
    <n v="13058.12"/>
    <n v="13058.12"/>
    <n v="13058.12"/>
    <n v="13058.12"/>
    <n v="16941.879999999997"/>
    <n v="30000"/>
    <n v="30000"/>
    <n v="30000"/>
    <s v=" RECARGA DE EXTINTORES PARA PREVENCION DE INCENDIOS."/>
  </r>
  <r>
    <s v="1.1-00-2307_232022_233635710"/>
    <s v="1.1-00-23"/>
    <x v="0"/>
    <x v="0"/>
    <s v="2.2.7"/>
    <s v="DESARROLLO REGIONAL"/>
    <s v="E"/>
    <s v="Actividades del sector público, que realiza en for"/>
    <s v="07_23"/>
    <x v="7"/>
    <n v="2"/>
    <s v="GESTIÓN INTEGRAL DEL AGUA"/>
    <n v="36"/>
    <s v="SUMINISTRO DE AGUA"/>
    <s v="022_23"/>
    <s v="DIRECCIÓN GENERAL DE AGUA POTABLE Y SANE"/>
    <n v="3000"/>
    <s v="SERVICIOS GENERALES"/>
    <s v="si"/>
    <n v="3571"/>
    <s v="INSTALACIÓN, REPARACIÓN Y MANTENIMIENTO DE MAQUINARIA, OTROS EQUIPOS Y HERRAMIENTA"/>
    <n v="0"/>
    <s v="SIN DESCRIPCIÓN PARA DESTINOS 00"/>
    <n v="198664000"/>
    <n v="43006351"/>
    <n v="193073300.50999999"/>
    <n v="178888763.63"/>
    <n v="170423140.41999999"/>
    <n v="163840718.19"/>
    <n v="162021020.44"/>
    <n v="5590699.4900000095"/>
    <n v="200000000"/>
    <n v="200000000"/>
    <n v="217000000"/>
    <s v="Intervenciones, Electromecanicas, Electricas, potabilizadoras, PTAR y Suministros esp."/>
  </r>
  <r>
    <s v="1.1-00-2307_233024_2339357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3000"/>
    <s v="SERVICIOS GENERALES"/>
    <s v="si"/>
    <n v="3571"/>
    <s v="INSTALACIÓN, REPARACIÓN Y MANTENIMIENTO DE MAQUINARIA, OTROS EQUIPOS Y HERRAMIENTA"/>
    <n v="0"/>
    <s v="SIN DESCRIPCIÓN PARA DESTINOS 00"/>
    <n v="24119"/>
    <n v="0"/>
    <n v="0"/>
    <n v="0"/>
    <n v="0"/>
    <n v="0"/>
    <n v="0"/>
    <n v="24119"/>
    <n v="24119"/>
    <n v="24119"/>
    <n v="24119"/>
    <s v="MANTENIMIENTO PREVENTIVO DE LAS (2) PLANTAS DE LUZ."/>
  </r>
  <r>
    <s v="1.1-00-2305_236015_232135710"/>
    <s v="1.1-00-23"/>
    <x v="0"/>
    <x v="0"/>
    <s v="1.3.4"/>
    <s v="FUNCIÓN PÚBLICA"/>
    <s v="E"/>
    <s v="Actividades del sector público, que realiza en for"/>
    <s v="05_23"/>
    <x v="0"/>
    <n v="6"/>
    <s v="GOBIERNO EFECTIVO"/>
    <n v="21"/>
    <s v="BIENES ADQUIRIDOS"/>
    <s v="015_23"/>
    <s v="DIRECCIÓN GENERAL DE ADMINISTRACIÓN"/>
    <n v="3000"/>
    <s v="SERVICIOS GENERALES"/>
    <s v="si"/>
    <n v="3571"/>
    <s v="INSTALACIÓN, REPARACIÓN Y MANTENIMIENTO DE MAQUINARIA, OTROS EQUIPOS Y HERRAMIENTA"/>
    <n v="0"/>
    <s v="SIN DESCRIPCIÓN PARA DESTINOS 00"/>
    <n v="17150000"/>
    <n v="13000000"/>
    <n v="19944307.68"/>
    <n v="19944307.68"/>
    <n v="16636769.09"/>
    <n v="15562647.369999999"/>
    <n v="14721017.609999999"/>
    <n v="-2794307.6799999997"/>
    <n v="17150000"/>
    <n v="17150000"/>
    <n v="17150000"/>
    <s v="."/>
  </r>
  <r>
    <s v="1.1-00-2309_233027_234335710"/>
    <s v="1.1-00-23"/>
    <x v="0"/>
    <x v="0"/>
    <s v="1.3.4"/>
    <s v="FUNCIÓN PÚBLICA"/>
    <s v="E"/>
    <s v="Actividades del sector público, que realiza en for"/>
    <s v="09_23"/>
    <x v="11"/>
    <n v="3"/>
    <s v="INFRAESTRUCTURA Y SERVICIOS PÚBLICOS"/>
    <n v="43"/>
    <s v="SACRIFICIO DE BOVINOS Y PORCINOS EN EL RASTRO MUNICIPAL"/>
    <s v="027_23"/>
    <s v="DIRECCIÓN DE RASTRO MUNICIPAL"/>
    <n v="3000"/>
    <s v="SERVICIOS GENERALES"/>
    <s v="si"/>
    <n v="3571"/>
    <s v="INSTALACIÓN, REPARACIÓN Y MANTENIMIENTO DE MAQUINARIA, OTROS EQUIPOS Y HERRAMIENTA"/>
    <n v="0"/>
    <s v="SIN DESCRIPCIÓN PARA DESTINOS 00"/>
    <n v="197664"/>
    <n v="200000"/>
    <n v="197664"/>
    <n v="197664"/>
    <n v="109736"/>
    <n v="109736"/>
    <n v="109736"/>
    <n v="0"/>
    <n v="250000"/>
    <n v="250000"/>
    <n v="300000"/>
    <s v="se busca arreglar las cámaras de refrigeración para incrementar los servicios"/>
  </r>
  <r>
    <s v="1.1-00-2302_233009_2311357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3000"/>
    <s v="SERVICIOS GENERALES"/>
    <s v="si"/>
    <n v="3571"/>
    <s v="INSTALACIÓN, REPARACIÓN Y MANTENIMIENTO DE MAQUINARIA, OTROS EQUIPOS Y HERRAMIENTA"/>
    <n v="0"/>
    <s v="SIN DESCRIPCIÓN PARA DESTINOS 00"/>
    <n v="80000"/>
    <n v="50000"/>
    <n v="20000"/>
    <n v="20000"/>
    <n v="0"/>
    <n v="0"/>
    <n v="0"/>
    <n v="60000"/>
    <n v="80000"/>
    <n v="80000"/>
    <n v="80000"/>
    <s v="El presupuesto sera destinado para el mantenimiento y/o reparación de equipos especializados como bombas de succion, sumergibles, equipos especiales de los vehiculos de emergencia "/>
  </r>
  <r>
    <s v="2.5-02-2307_233021_233535810"/>
    <s v="2.5-02-23"/>
    <x v="0"/>
    <x v="9"/>
    <s v="2.1.1"/>
    <s v="ORDENACIÓN DE DESECHOS"/>
    <s v="E"/>
    <s v="Actividades del sector público, que realiza en for"/>
    <s v="07_23"/>
    <x v="7"/>
    <n v="3"/>
    <s v="INFRAESTRUCTURA Y SERVICIOS PÚBLICOS"/>
    <n v="35"/>
    <s v="RECOLECCION DE RESIDUOS SOLIDOS  URBANOS"/>
    <s v="021_23"/>
    <s v="DIRECCIÓN DE ASEO PÚBLICO"/>
    <n v="3000"/>
    <s v="SERVICIOS GENERALES"/>
    <m/>
    <n v="3581"/>
    <s v="SERVICIOS DE LIMPIEZA Y MANEJO DE DESECHOS"/>
    <n v="0"/>
    <s v="SIN DESCRIPCIÓN PARA DESTINOS 00"/>
    <n v="123189238"/>
    <n v="0"/>
    <n v="123200979.23999999"/>
    <n v="123200979.23999999"/>
    <n v="123200979.23"/>
    <n v="123200979.23"/>
    <n v="123200979.23"/>
    <n v="-11741.239999994636"/>
    <n v="184801468.845"/>
    <n v="184801468.845"/>
    <n v="184801468.845"/>
    <s v="SIN MODIFICACIÓN"/>
  </r>
  <r>
    <s v="1.1-00-2317_234037_2356358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3000"/>
    <s v="SERVICIOS GENERALES"/>
    <m/>
    <n v="3581"/>
    <s v="SERVICIOS DE LIMPIEZA Y MANEJO DE DESECHOS"/>
    <n v="0"/>
    <s v="SIN DESCRIPCIÓN PARA DESTINOS 00"/>
    <n v="0"/>
    <n v="0"/>
    <n v="0"/>
    <n v="0"/>
    <n v="0"/>
    <n v="0"/>
    <n v="0"/>
    <n v="0"/>
    <n v="0"/>
    <n v="0"/>
    <n v="80000"/>
    <s v="Servicio de mantenimiento anual del horno crematorio de la Unidad de Acopio y Salud Animal del Municipio de Tlajomulco de Zúñiga, Jalisco, (UNASAM). Limpieza general del equipo, mantenimiento interno del incinerador con concreto."/>
  </r>
  <r>
    <s v="1.1-00-2307_233021_233535810"/>
    <s v="1.1-00-23"/>
    <x v="0"/>
    <x v="0"/>
    <s v="2.1.1"/>
    <s v="ORDENACIÓN DE DESECHOS"/>
    <s v="E"/>
    <s v="Actividades del sector público, que realiza en for"/>
    <s v="07_23"/>
    <x v="7"/>
    <n v="3"/>
    <s v="INFRAESTRUCTURA Y SERVICIOS PÚBLICOS"/>
    <n v="35"/>
    <s v="RECOLECCION DE RESIDUOS SOLIDOS  URBANOS"/>
    <s v="021_23"/>
    <s v="DIRECCIÓN DE ASEO PÚBLICO"/>
    <n v="3000"/>
    <s v="SERVICIOS GENERALES"/>
    <m/>
    <n v="3581"/>
    <s v="SERVICIOS DE LIMPIEZA Y MANEJO DE DESECHOS"/>
    <n v="0"/>
    <s v="SIN DESCRIPCIÓN PARA DESTINOS 00"/>
    <n v="56810762"/>
    <n v="0"/>
    <n v="27549642.34"/>
    <n v="27549642.34"/>
    <n v="26389643.5"/>
    <n v="26389643.5"/>
    <n v="26389643.5"/>
    <n v="29261119.66"/>
    <n v="56810762"/>
    <n v="56810762"/>
    <n v="56810762"/>
    <s v="SIN MODIFICACIÓN"/>
  </r>
  <r>
    <s v="1.1-00-2307_233024_2339358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3000"/>
    <s v="SERVICIOS GENERALES"/>
    <m/>
    <n v="3581"/>
    <s v="SERVICIOS DE LIMPIEZA Y MANEJO DE DESECHOS"/>
    <n v="0"/>
    <s v="SIN DESCRIPCIÓN PARA DESTINOS 00"/>
    <n v="1000000"/>
    <n v="1000000"/>
    <n v="994604.12"/>
    <n v="994604.12"/>
    <n v="597801.4"/>
    <n v="597801.4"/>
    <n v="597801.4"/>
    <n v="5395.8800000000047"/>
    <n v="1000000"/>
    <n v="1000000"/>
    <n v="1000000"/>
    <s v="RECOLECCION DE RESIDUOS BIOLOGICO INFECCIOSOS DE TODA LA DIRECCION DE SALUD PUBLICA"/>
  </r>
  <r>
    <s v="1.1-00-2301_235002_23235810"/>
    <s v="1.1-00-23"/>
    <x v="0"/>
    <x v="0"/>
    <s v="1.3.4"/>
    <s v="FUNCIÓN PÚBLICA"/>
    <s v="E"/>
    <s v="Actividades del sector público, que realiza en for"/>
    <s v="01_23"/>
    <x v="9"/>
    <n v="5"/>
    <s v="SOCIEDAD COHESIVA Y RESILENTE"/>
    <n v="2"/>
    <s v="ATENCIÓN A EVENTOS DEL GOBIERNO MUNICIPAL  Y AGENDA GUBERNAMENTAL"/>
    <s v="002_23"/>
    <s v="DIRECCIÓN GENERAL DE RELACIONES PÚBLICAS"/>
    <n v="3000"/>
    <s v="SERVICIOS GENERALES"/>
    <m/>
    <n v="3581"/>
    <s v="SERVICIOS DE LIMPIEZA Y MANEJO DE DESECHOS"/>
    <n v="0"/>
    <s v="SIN DESCRIPCIÓN PARA DESTINOS 00"/>
    <n v="5000"/>
    <n v="5000"/>
    <n v="2295.84"/>
    <n v="2295.84"/>
    <n v="2295.84"/>
    <n v="2087.04"/>
    <n v="2087.04"/>
    <n v="2704.16"/>
    <n v="5000"/>
    <n v="5000"/>
    <n v="15000"/>
    <s v="SIN MODIFICACIÓN"/>
  </r>
  <r>
    <s v="1.1-00-2307_243024_235835810"/>
    <s v="1.1-00-23"/>
    <x v="0"/>
    <x v="0"/>
    <s v="2.3.1"/>
    <s v="PRESTACIÓN DE SERVICIOS DE SALUD A LA COMUNIDAD"/>
    <s v="E"/>
    <s v="Prestación de Servicios Públicos"/>
    <s v="07_24"/>
    <x v="7"/>
    <n v="3"/>
    <s v="INFRAESTRUCTURA Y SERVICIOS PÚBLICOS"/>
    <n v="58"/>
    <s v="CLINICA CHULAVISTA"/>
    <s v="024_23"/>
    <s v="DIRECCIÓN GENERAL DE SALUD PÚBLICA"/>
    <n v="3000"/>
    <s v="SERVICIOS GENERALES"/>
    <m/>
    <n v="3581"/>
    <s v="SERVICIOS DE LIMPIEZA Y MANEJO DE DESECHOS"/>
    <n v="0"/>
    <s v="SIN DESCRIPCIÓN PARA DESTINOS 00"/>
    <n v="0"/>
    <n v="0"/>
    <n v="0"/>
    <n v="0"/>
    <n v="0"/>
    <n v="0"/>
    <n v="0"/>
    <n v="0"/>
    <n v="0"/>
    <n v="0"/>
    <n v="1000000"/>
    <s v="LAVANDERIA DE ROPA SUCIA Y RECOLECCION DE RESIDUOS BIOLOGICO INFECCIOSO"/>
  </r>
  <r>
    <s v="1.1-00-2301_236004_23436117"/>
    <s v="1.1-00-23"/>
    <x v="0"/>
    <x v="0"/>
    <s v="1.3.4"/>
    <s v="FUNCIÓN PÚBLICA"/>
    <s v="E"/>
    <s v="Actividades del sector público, que realiza en for"/>
    <s v="01_23"/>
    <x v="9"/>
    <n v="6"/>
    <s v="GOBIERNO EFECTIVO"/>
    <n v="4"/>
    <s v="COMUNICACIÓN ESTRATÉGICA DEL GOBIERNO"/>
    <s v="004_23"/>
    <s v="DIRECCIÓN DE COMUNICACIÓN"/>
    <n v="3000"/>
    <s v="SERVICIOS GENERALES"/>
    <m/>
    <n v="3611"/>
    <s v="DIFUSIÓN POR RADIO, TELEVISIÓN Y OTROS MEDIOS DE MENSAJES SOBRE PROGRAMAS Y ACTIVIDADES GUBERNAMENTALES"/>
    <n v="7"/>
    <s v="TRAILER CONCERT"/>
    <n v="1740000"/>
    <n v="1500000"/>
    <n v="1740000"/>
    <n v="0"/>
    <n v="0"/>
    <n v="0"/>
    <n v="0"/>
    <n v="0"/>
    <n v="1740000"/>
    <n v="1740000"/>
    <n v="1740000"/>
    <s v="Cumplir con medios sin solicitar ampliación presupuestal, ya que se dejará presupuesto para el último trimestre."/>
  </r>
  <r>
    <s v="2.6-05-2301_236004_23436110"/>
    <s v="2.6-05-23"/>
    <x v="0"/>
    <x v="7"/>
    <s v="1.3.4"/>
    <s v="FUNCIÓN PÚBLICA"/>
    <s v="E"/>
    <s v="Actividades del sector público, que realiza en for"/>
    <s v="01_23"/>
    <x v="9"/>
    <n v="6"/>
    <s v="GOBIERNO EFECTIVO"/>
    <n v="4"/>
    <s v="COMUNICACIÓN ESTRATÉGICA DEL GOBIERNO"/>
    <s v="004_23"/>
    <s v="DIRECCIÓN DE COMUNICACIÓN"/>
    <n v="3000"/>
    <s v="SERVICIOS GENERALES"/>
    <m/>
    <n v="3611"/>
    <s v="DIFUSIÓN POR RADIO, TELEVISIÓN Y OTROS MEDIOS DE MENSAJES SOBRE PROGRAMAS Y ACTIVIDADES GUBERNAMENTALES"/>
    <n v="0"/>
    <s v="SIN DESCRIPCIÓN PARA DESTINOS 00"/>
    <n v="0"/>
    <n v="0"/>
    <n v="0"/>
    <n v="0"/>
    <n v="0"/>
    <n v="0"/>
    <n v="0"/>
    <n v="0"/>
    <n v="0"/>
    <n v="0"/>
    <n v="0"/>
    <s v="."/>
  </r>
  <r>
    <s v="1.1-00-2301_236004_23436110"/>
    <s v="1.1-00-23"/>
    <x v="0"/>
    <x v="0"/>
    <s v="1.3.4"/>
    <s v="FUNCIÓN PÚBLICA"/>
    <s v="E"/>
    <s v="Actividades del sector público, que realiza en for"/>
    <s v="01_23"/>
    <x v="9"/>
    <n v="6"/>
    <s v="GOBIERNO EFECTIVO"/>
    <n v="4"/>
    <s v="COMUNICACIÓN ESTRATÉGICA DEL GOBIERNO"/>
    <s v="004_23"/>
    <s v="DIRECCIÓN DE COMUNICACIÓN"/>
    <n v="3000"/>
    <s v="SERVICIOS GENERALES"/>
    <m/>
    <n v="3611"/>
    <s v="DIFUSIÓN POR RADIO, TELEVISIÓN Y OTROS MEDIOS DE MENSAJES SOBRE PROGRAMAS Y ACTIVIDADES GUBERNAMENTALES"/>
    <n v="0"/>
    <s v="SIN DESCRIPCIÓN PARA DESTINOS 00"/>
    <n v="32495912.920000002"/>
    <n v="30500000"/>
    <n v="32610043.5"/>
    <n v="29350076.289999999"/>
    <n v="26178088.370000001"/>
    <n v="25047985.850000001"/>
    <n v="24226259.309999999"/>
    <n v="-114130.57999999821"/>
    <n v="32495912.920000002"/>
    <n v="32495912.920000002"/>
    <n v="35000000"/>
    <s v="."/>
  </r>
  <r>
    <s v="1.1-00-2305_236015_232136310"/>
    <s v="1.1-00-23"/>
    <x v="0"/>
    <x v="0"/>
    <s v="1.3.4"/>
    <s v="FUNCIÓN PÚBLICA"/>
    <s v="E"/>
    <s v="Actividades del sector público, que realiza en for"/>
    <s v="05_23"/>
    <x v="0"/>
    <n v="6"/>
    <s v="GOBIERNO EFECTIVO"/>
    <n v="21"/>
    <s v="BIENES ADQUIRIDOS"/>
    <s v="015_23"/>
    <s v="DIRECCIÓN GENERAL DE ADMINISTRACIÓN"/>
    <n v="3000"/>
    <s v="SERVICIOS GENERALES"/>
    <m/>
    <n v="3631"/>
    <s v="SERVICIOS DE CREATIVIDAD, PREPRODUCCIÓN Y PRODUCCIÓN DE PUBLICIDAD, EXCEPTO INTERNET"/>
    <n v="0"/>
    <s v="SIN DESCRIPCIÓN PARA DESTINOS 00"/>
    <n v="4866666.55"/>
    <n v="4000000"/>
    <n v="4866666.55"/>
    <n v="4866666.55"/>
    <n v="4866666.5999999996"/>
    <n v="3649999.95"/>
    <n v="3649999.95"/>
    <n v="0"/>
    <n v="4866666.55"/>
    <n v="4866666.55"/>
    <n v="4866666.55"/>
    <s v="."/>
  </r>
  <r>
    <s v="1.1-00-2301_236004_23436510"/>
    <s v="1.1-00-23"/>
    <x v="0"/>
    <x v="0"/>
    <s v="1.3.4"/>
    <s v="FUNCIÓN PÚBLICA"/>
    <s v="E"/>
    <s v="Actividades del sector público, que realiza en for"/>
    <s v="01_23"/>
    <x v="9"/>
    <n v="6"/>
    <s v="GOBIERNO EFECTIVO"/>
    <n v="4"/>
    <s v="COMUNICACIÓN ESTRATÉGICA DEL GOBIERNO"/>
    <s v="004_23"/>
    <s v="DIRECCIÓN DE COMUNICACIÓN"/>
    <n v="3000"/>
    <s v="SERVICIOS GENERALES"/>
    <m/>
    <n v="3651"/>
    <s v="SERVICIOS DE LA INDUSTRIA FÍLMICA, DEL SONIDO Y DEL VIDEO"/>
    <n v="0"/>
    <s v="SIN DESCRIPCIÓN PARA DESTINOS 00"/>
    <n v="4728216"/>
    <n v="3228216"/>
    <n v="3115199.95"/>
    <n v="3115199.95"/>
    <n v="2336400"/>
    <n v="2336400"/>
    <n v="2336400"/>
    <n v="1613016.0499999998"/>
    <n v="4728216"/>
    <n v="4728216"/>
    <n v="4728216"/>
    <s v="."/>
  </r>
  <r>
    <s v="1.1-00-2301_236004_23436610"/>
    <s v="1.1-00-23"/>
    <x v="0"/>
    <x v="0"/>
    <s v="1.3.4"/>
    <s v="FUNCIÓN PÚBLICA"/>
    <s v="E"/>
    <s v="Actividades del sector público, que realiza en for"/>
    <s v="01_23"/>
    <x v="9"/>
    <n v="6"/>
    <s v="GOBIERNO EFECTIVO"/>
    <n v="4"/>
    <s v="COMUNICACIÓN ESTRATÉGICA DEL GOBIERNO"/>
    <s v="004_23"/>
    <s v="DIRECCIÓN DE COMUNICACIÓN"/>
    <n v="3000"/>
    <s v="SERVICIOS GENERALES"/>
    <m/>
    <n v="3661"/>
    <s v="SERVICIO DE CREACIÓN Y DIFUSIÓN DE CONTENIDO EXCLUSIVAMENTE A  TRAVÉS DE INTERNET"/>
    <n v="0"/>
    <s v="SIN DESCRIPCIÓN PARA DESTINOS 00"/>
    <n v="8995784"/>
    <n v="7515784"/>
    <n v="6171220.2999999998"/>
    <n v="6171220.2999999998"/>
    <n v="6171220.2999999998"/>
    <n v="5364164.96"/>
    <n v="5364164.96"/>
    <n v="2824563.7"/>
    <n v="8995784"/>
    <n v="8995784"/>
    <n v="8995784"/>
    <s v="."/>
  </r>
  <r>
    <s v="1.1-00-2311_236031_2349371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711"/>
    <s v="PASAJES AÉREOS"/>
    <n v="0"/>
    <s v="SIN DESCRIPCIÓN PARA DESTINOS 00"/>
    <n v="2840.3"/>
    <n v="0"/>
    <n v="2839.3"/>
    <n v="2839.3"/>
    <n v="2839.3"/>
    <n v="2839.3"/>
    <n v="2839.3"/>
    <n v="1"/>
    <n v="0"/>
    <n v="0"/>
    <n v="0"/>
    <s v="."/>
  </r>
  <r>
    <s v="1.1-00-2302_231010_2315371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3000"/>
    <s v="SERVICIOS GENERALES"/>
    <m/>
    <n v="3711"/>
    <s v="PASAJES AÉREOS"/>
    <n v="0"/>
    <s v="SIN DESCRIPCIÓN PARA DESTINOS 00"/>
    <n v="8710"/>
    <n v="0"/>
    <n v="8710"/>
    <n v="8710"/>
    <n v="8710"/>
    <n v="8710"/>
    <n v="8710"/>
    <n v="0"/>
    <n v="8710"/>
    <n v="8710"/>
    <n v="0"/>
    <s v="."/>
  </r>
  <r>
    <s v="1.1-00-2304_236012_2318371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711"/>
    <s v="PASAJES AÉREOS"/>
    <n v="0"/>
    <s v="SIN DESCRIPCIÓN PARA DESTINOS 00"/>
    <n v="16960"/>
    <n v="0"/>
    <n v="8960"/>
    <n v="8960"/>
    <n v="8960"/>
    <n v="8960"/>
    <n v="8960"/>
    <n v="8000"/>
    <n v="8960"/>
    <n v="8960"/>
    <n v="8960"/>
    <s v="."/>
  </r>
  <r>
    <s v="1.1-00-2301_236003_23337110"/>
    <s v="1.1-00-23"/>
    <x v="0"/>
    <x v="0"/>
    <s v="1.3.4"/>
    <s v="FUNCIÓN PÚBLICA"/>
    <s v="E"/>
    <s v="Actividades del sector público, que realiza en for"/>
    <s v="01_23"/>
    <x v="9"/>
    <n v="6"/>
    <s v="GOBIERNO EFECTIVO"/>
    <n v="3"/>
    <s v="DESPACHO DE LA JEFATURA DE GABINETE"/>
    <s v="003_23"/>
    <s v="JEFATURA DE GABINETE"/>
    <n v="3000"/>
    <s v="SERVICIOS GENERALES"/>
    <m/>
    <n v="3711"/>
    <s v="PASAJES AÉREOS"/>
    <n v="0"/>
    <s v="SIN DESCRIPCIÓN PARA DESTINOS 00"/>
    <n v="32707.68"/>
    <n v="0"/>
    <n v="12555.74"/>
    <n v="12555.74"/>
    <n v="12555.74"/>
    <n v="12555.74"/>
    <n v="12555.74"/>
    <n v="20151.940000000002"/>
    <n v="14707.68"/>
    <n v="14707.68"/>
    <n v="14707.68"/>
    <s v="SIN MODIFICACIÓN"/>
  </r>
  <r>
    <s v="1.1-00-2304_236012_2318372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721"/>
    <s v="PASAJES TERRESTRES"/>
    <n v="0"/>
    <s v="SIN DESCRIPCIÓN PARA DESTINOS 00"/>
    <n v="0"/>
    <n v="0"/>
    <n v="0"/>
    <n v="0"/>
    <n v="0"/>
    <n v="0"/>
    <n v="0"/>
    <n v="0"/>
    <n v="2480"/>
    <n v="2480"/>
    <n v="2480"/>
    <s v="."/>
  </r>
  <r>
    <s v="1.1-00-2311_236031_234937510"/>
    <s v="1.1-00-23"/>
    <x v="0"/>
    <x v="0"/>
    <s v="3.8.4"/>
    <s v="INNOVACIÓN"/>
    <s v="E"/>
    <s v="Actividades del sector público, que realiza en for"/>
    <s v="11_23"/>
    <x v="6"/>
    <n v="6"/>
    <s v="GOBIERNO EFECTIVO"/>
    <n v="49"/>
    <s v="INFRAESTRUCTURA TECNOLOGICA ENTREGADA"/>
    <s v="031_23"/>
    <s v="DESPACHO DE LA COORDINACIÓN GENERAL DE G"/>
    <n v="3000"/>
    <s v="SERVICIOS GENERALES"/>
    <m/>
    <n v="3751"/>
    <s v="VIÁTICOS EN EL PAÍS"/>
    <n v="0"/>
    <s v="SIN DESCRIPCIÓN PARA DESTINOS 00"/>
    <n v="2195"/>
    <n v="0"/>
    <n v="2192.4"/>
    <n v="2192.4"/>
    <n v="2192.4"/>
    <n v="2192.4"/>
    <n v="2192.4"/>
    <n v="2.5999999999999091"/>
    <n v="0"/>
    <n v="0"/>
    <n v="0"/>
    <s v="."/>
  </r>
  <r>
    <s v="1.1-00-2302_231010_2315375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3000"/>
    <s v="SERVICIOS GENERALES"/>
    <m/>
    <n v="3751"/>
    <s v="VIÁTICOS EN EL PAÍS"/>
    <n v="0"/>
    <s v="SIN DESCRIPCIÓN PARA DESTINOS 00"/>
    <n v="1357.98"/>
    <n v="0"/>
    <n v="1357.98"/>
    <n v="1357.98"/>
    <n v="1357.98"/>
    <n v="1357.98"/>
    <n v="1357.98"/>
    <n v="0"/>
    <n v="1357.98"/>
    <n v="1357.98"/>
    <n v="0"/>
    <s v="."/>
  </r>
  <r>
    <s v="1.1-00-2304_236012_2318375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751"/>
    <s v="VIÁTICOS EN EL PAÍS"/>
    <n v="0"/>
    <s v="SIN DESCRIPCIÓN PARA DESTINOS 00"/>
    <n v="4480"/>
    <n v="0"/>
    <n v="1213"/>
    <n v="1213"/>
    <n v="1213"/>
    <n v="1213"/>
    <n v="1213"/>
    <n v="3267"/>
    <n v="0"/>
    <n v="0"/>
    <n v="0"/>
    <s v="."/>
  </r>
  <r>
    <s v="1.1-00-2301_236003_23337510"/>
    <s v="1.1-00-23"/>
    <x v="0"/>
    <x v="0"/>
    <s v="1.3.4"/>
    <s v="FUNCIÓN PÚBLICA"/>
    <s v="E"/>
    <s v="Actividades del sector público, que realiza en for"/>
    <s v="01_23"/>
    <x v="9"/>
    <n v="6"/>
    <s v="GOBIERNO EFECTIVO"/>
    <n v="3"/>
    <s v="DESPACHO DE LA JEFATURA DE GABINETE"/>
    <s v="003_23"/>
    <s v="JEFATURA DE GABINETE"/>
    <n v="3000"/>
    <s v="SERVICIOS GENERALES"/>
    <m/>
    <n v="3751"/>
    <s v="VIÁTICOS EN EL PAÍS"/>
    <n v="0"/>
    <s v="SIN DESCRIPCIÓN PARA DESTINOS 00"/>
    <n v="23397.95"/>
    <n v="0"/>
    <n v="10154.280000000001"/>
    <n v="10154.280000000001"/>
    <n v="10154.280000000001"/>
    <n v="10154.280000000001"/>
    <n v="10154.280000000001"/>
    <n v="13243.67"/>
    <n v="11397.95"/>
    <n v="11397.95"/>
    <n v="11397.95"/>
    <s v="SIN MODIFICACIÓN"/>
  </r>
  <r>
    <s v="1.1-00-2306_235017_232937910"/>
    <s v="1.1-00-23"/>
    <x v="0"/>
    <x v="0"/>
    <s v="2.4.2"/>
    <s v="CULTURA"/>
    <s v="F"/>
    <s v="Actividades destinadas a la promoción y fomento de"/>
    <s v="06_23"/>
    <x v="1"/>
    <n v="5"/>
    <s v="SOCIEDAD COHESIVA Y RESILENTE"/>
    <n v="29"/>
    <s v="POLITICA CULTURAL DE TLAJOMULCO DE ZUÑIGA"/>
    <s v="017_23"/>
    <s v="DIRECCIÓN GENERAL DE CULTURA"/>
    <n v="3000"/>
    <s v="SERVICIOS GENERALES"/>
    <m/>
    <n v="3791"/>
    <s v="OTROS SERVICIOS DE TRASLADO Y HOSPEDAJE"/>
    <n v="0"/>
    <s v="SIN DESCRIPCIÓN PARA DESTINOS 00"/>
    <n v="0"/>
    <n v="0"/>
    <n v="0"/>
    <n v="0"/>
    <n v="0"/>
    <n v="0"/>
    <n v="0"/>
    <n v="0"/>
    <n v="0"/>
    <n v="0"/>
    <n v="0"/>
    <s v="."/>
  </r>
  <r>
    <s v="1.1-00-2302_231010_2315379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3000"/>
    <s v="SERVICIOS GENERALES"/>
    <m/>
    <n v="3791"/>
    <s v="OTROS SERVICIOS DE TRASLADO Y HOSPEDAJE"/>
    <n v="0"/>
    <s v="SIN DESCRIPCIÓN PARA DESTINOS 00"/>
    <n v="9324.6"/>
    <n v="0"/>
    <n v="9324.6"/>
    <n v="9324.6"/>
    <n v="9324.6"/>
    <n v="9324.6"/>
    <n v="9324.6"/>
    <n v="0"/>
    <n v="9324.6"/>
    <n v="9324.6"/>
    <n v="0"/>
    <s v="."/>
  </r>
  <r>
    <s v="1.1-00-2304_236012_2318379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791"/>
    <s v="OTROS SERVICIOS DE TRASLADO Y HOSPEDAJE"/>
    <n v="0"/>
    <s v="SIN DESCRIPCIÓN PARA DESTINOS 00"/>
    <n v="3500"/>
    <n v="0"/>
    <n v="1771"/>
    <n v="1771"/>
    <n v="1771"/>
    <n v="1771"/>
    <n v="1771"/>
    <n v="1729"/>
    <n v="3500"/>
    <n v="3500"/>
    <n v="3500"/>
    <s v="."/>
  </r>
  <r>
    <s v="2.6-15-2306_235016_232538210"/>
    <s v="2.6-15-23"/>
    <x v="0"/>
    <x v="5"/>
    <s v="2.5.6"/>
    <s v="OTRO SERVICIOS EDUCATIVOS Y ACTIVIDADES INHERENTES"/>
    <s v="S"/>
    <s v="Definidos en el Presupuesto de Egresos y los que s"/>
    <s v="06_23"/>
    <x v="1"/>
    <n v="5"/>
    <s v="SOCIEDAD COHESIVA Y RESILENTE"/>
    <n v="25"/>
    <s v="APOYO A INSTITUCIONES EDUCATIVAS"/>
    <s v="016_23"/>
    <s v="DESPACHO DE LA COORDINACIÓN GENERAL DE C"/>
    <n v="3000"/>
    <s v="SERVICIOS GENERALES"/>
    <m/>
    <n v="3821"/>
    <s v="GASTOS DE ORDEN  SOCIAL Y CULTURAL"/>
    <n v="0"/>
    <s v="SIN DESCRIPCIÓN PARA DESTINOS 00"/>
    <n v="243000"/>
    <n v="0"/>
    <n v="242614"/>
    <n v="167678"/>
    <n v="0"/>
    <n v="0"/>
    <n v="0"/>
    <n v="386"/>
    <n v="0"/>
    <n v="0"/>
    <n v="0"/>
    <s v="."/>
  </r>
  <r>
    <s v="1.1-00-2306_235016_232638210"/>
    <s v="1.1-00-23"/>
    <x v="0"/>
    <x v="0"/>
    <s v="2.7.1"/>
    <s v="OTROS ASUNTOS SOCIALES"/>
    <s v="S"/>
    <s v="Definidos en el Presupuesto de Egresos y los que s"/>
    <s v="06_23"/>
    <x v="1"/>
    <n v="5"/>
    <s v="SOCIEDAD COHESIVA Y RESILENTE"/>
    <n v="26"/>
    <s v="APOYO A LAS AGENCIAS Y DELEGACIONES DEL MUNICIPIO"/>
    <s v="016_23"/>
    <s v="DESPACHO DE LA COORDINACIÓN GENERAL DE C"/>
    <n v="3000"/>
    <s v="SERVICIOS GENERALES"/>
    <m/>
    <n v="3821"/>
    <s v="GASTOS DE ORDEN  SOCIAL Y CULTURAL"/>
    <n v="0"/>
    <s v="SIN DESCRIPCIÓN PARA DESTINOS 00"/>
    <n v="4000000"/>
    <n v="0"/>
    <n v="4000000"/>
    <n v="4000000"/>
    <n v="2853600"/>
    <n v="2853600"/>
    <n v="2853600"/>
    <n v="0"/>
    <n v="4000000"/>
    <n v="4000000"/>
    <n v="4000000"/>
    <s v="SIN MODIFICACIÓN"/>
  </r>
  <r>
    <s v="1.1-00-2306_235018_233038210"/>
    <s v="1.1-00-23"/>
    <x v="0"/>
    <x v="0"/>
    <s v="2.7.1"/>
    <s v="OTROS ASUNTOS SOCIALES"/>
    <s v="S"/>
    <s v="Definidos en el Presupuesto de Egresos y los que s"/>
    <s v="06_23"/>
    <x v="1"/>
    <n v="5"/>
    <s v="SOCIEDAD COHESIVA Y RESILENTE"/>
    <n v="30"/>
    <s v="BECAS  A ESTUDIANTES"/>
    <s v="018_23"/>
    <s v="DIRECCIÓN GENERAL DE POLÍTICA SOCIAL"/>
    <n v="3000"/>
    <s v="SERVICIOS GENERALES"/>
    <m/>
    <n v="3821"/>
    <s v="GASTOS DE ORDEN  SOCIAL Y CULTURAL"/>
    <n v="0"/>
    <s v="SIN DESCRIPCIÓN PARA DESTINOS 00"/>
    <n v="74530"/>
    <n v="0"/>
    <n v="74530"/>
    <n v="74530"/>
    <n v="74530"/>
    <n v="74530"/>
    <n v="74530"/>
    <n v="0"/>
    <n v="74530"/>
    <n v="74530"/>
    <n v="74530"/>
    <s v="."/>
  </r>
  <r>
    <s v="1.1-00-2310_234030_234838210"/>
    <s v="1.1-00-23"/>
    <x v="0"/>
    <x v="0"/>
    <s v="2.7.1"/>
    <s v="OTROS ASUNTOS SOCIALES"/>
    <s v="E"/>
    <s v="Actividades del sector público, que realiza en for"/>
    <s v="10_23"/>
    <x v="8"/>
    <n v="4"/>
    <s v="CIUDAD SUSTENTABLE"/>
    <n v="48"/>
    <s v="POLITICA DE INTEGRAL DE LA CIUDAD"/>
    <s v="030_23"/>
    <s v="DIRECCIÓN DE PROYECTOS ESTRATEGICOS"/>
    <n v="3000"/>
    <s v="SERVICIOS GENERALES"/>
    <m/>
    <n v="3821"/>
    <s v="GASTOS DE ORDEN  SOCIAL Y CULTURAL"/>
    <n v="0"/>
    <s v="SIN DESCRIPCIÓN PARA DESTINOS 00"/>
    <n v="619981"/>
    <n v="500000"/>
    <n v="599981"/>
    <n v="599981"/>
    <n v="599981"/>
    <n v="599981"/>
    <n v="599981"/>
    <n v="20000"/>
    <n v="619981"/>
    <n v="619981"/>
    <n v="619981"/>
    <s v="SIN MODIFICACIÓN"/>
  </r>
  <r>
    <s v="1.1-00-2309_238029_2347382126"/>
    <s v="1.1-00-23"/>
    <x v="0"/>
    <x v="0"/>
    <s v="3.7.1"/>
    <s v="TURISMO"/>
    <s v="E"/>
    <s v="Actividades del sector público, que realiza en for"/>
    <s v="09_23"/>
    <x v="11"/>
    <n v="8"/>
    <s v="DESARROLLO ECONÓMICO Y EMPLEO"/>
    <n v="47"/>
    <s v="APOYO A TRADICIONES"/>
    <s v="029_23"/>
    <s v="DIRECCIÓN GENERAL DE TURISMO Y PROMOCIÓN"/>
    <n v="3000"/>
    <s v="SERVICIOS GENERALES"/>
    <m/>
    <n v="3821"/>
    <s v="GASTOS DE ORDEN  SOCIAL Y CULTURAL"/>
    <n v="26"/>
    <s v="ESCUELA DE CHARRERIA"/>
    <n v="591600"/>
    <n v="700000"/>
    <n v="591600"/>
    <n v="591600"/>
    <n v="591600"/>
    <n v="591600"/>
    <n v="591600"/>
    <n v="0"/>
    <n v="691600"/>
    <n v="691600"/>
    <n v="700000"/>
    <s v="mismos que serán utilizados para la participación de la Escuela Municipal de Charrería en los distintos torneos charros durante los meses de Julio a Diciembre 2024, siendo estos las participaciones en localidades como Querétaro, Aguascalientes, Tepic siendo estos los mas costosos por el tema del traslado de los caballos."/>
  </r>
  <r>
    <s v="1.1-00-2317_234037_2356382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3000"/>
    <s v="SERVICIOS GENERALES"/>
    <m/>
    <n v="3821"/>
    <s v="GASTOS DE ORDEN  SOCIAL Y CULTURAL"/>
    <n v="0"/>
    <s v="SIN DESCRIPCIÓN PARA DESTINOS 00"/>
    <n v="0"/>
    <n v="0"/>
    <n v="56004.800000000003"/>
    <n v="56004.800000000003"/>
    <n v="0"/>
    <n v="0"/>
    <n v="0"/>
    <n v="-56004.800000000003"/>
    <n v="0"/>
    <n v="0"/>
    <n v="100000"/>
    <s v="Gastos de alimentación y coffe break para invitados y ponentes; y demás gastos para la Tercera Cumbre de Fauna Silvestre, se tiene contemplado que haya 10,000 asistentes durante los 5 dias que se realizará este evento."/>
  </r>
  <r>
    <s v="1.1-00-2306_235017_2329382116"/>
    <s v="1.1-00-23"/>
    <x v="0"/>
    <x v="0"/>
    <s v="2.4.2"/>
    <s v="CULTURA"/>
    <s v="F"/>
    <s v="Actividades destinadas a la promoción y fomento de"/>
    <s v="06_23"/>
    <x v="1"/>
    <n v="5"/>
    <s v="SOCIEDAD COHESIVA Y RESILENTE"/>
    <n v="29"/>
    <s v="POLITICA CULTURAL DE TLAJOMULCO DE ZUÑIGA"/>
    <s v="017_23"/>
    <s v="DIRECCIÓN GENERAL DE CULTURA"/>
    <n v="3000"/>
    <s v="SERVICIOS GENERALES"/>
    <m/>
    <n v="3821"/>
    <s v="GASTOS DE ORDEN  SOCIAL Y CULTURAL"/>
    <n v="16"/>
    <s v="FESTIVAL MAROMETA"/>
    <n v="1996400"/>
    <n v="1500000"/>
    <n v="1996400"/>
    <n v="1996400"/>
    <n v="1496400"/>
    <n v="1496400"/>
    <n v="1496400"/>
    <n v="0"/>
    <n v="1996400"/>
    <n v="1996400"/>
    <n v="2000000"/>
    <s v="."/>
  </r>
  <r>
    <s v="1.1-00-2306_235017_2329382130"/>
    <s v="1.1-00-23"/>
    <x v="0"/>
    <x v="0"/>
    <s v="2.4.2"/>
    <s v="CULTURA"/>
    <s v="F"/>
    <s v="Actividades destinadas a la promoción y fomento de"/>
    <s v="06_23"/>
    <x v="1"/>
    <n v="5"/>
    <s v="SOCIEDAD COHESIVA Y RESILENTE"/>
    <n v="29"/>
    <s v="POLITICA CULTURAL DE TLAJOMULCO DE ZUÑIGA"/>
    <s v="017_23"/>
    <s v="DIRECCIÓN GENERAL DE CULTURA"/>
    <n v="3000"/>
    <s v="SERVICIOS GENERALES"/>
    <m/>
    <n v="3821"/>
    <s v="GASTOS DE ORDEN  SOCIAL Y CULTURAL"/>
    <n v="30"/>
    <s v="DIA DEL MAESTRO"/>
    <n v="665928.16"/>
    <n v="600006.92000000004"/>
    <n v="665928.16"/>
    <n v="665928.16"/>
    <n v="665928.16"/>
    <n v="665928.16"/>
    <n v="665928.16"/>
    <n v="0"/>
    <n v="665928.16"/>
    <n v="665928.16"/>
    <n v="900000"/>
    <s v="."/>
  </r>
  <r>
    <s v="1.1-00-2306_235017_232938210"/>
    <s v="1.1-00-23"/>
    <x v="0"/>
    <x v="0"/>
    <s v="2.4.2"/>
    <s v="CULTURA"/>
    <s v="F"/>
    <s v="Actividades destinadas a la promoción y fomento de"/>
    <s v="06_23"/>
    <x v="1"/>
    <n v="5"/>
    <s v="SOCIEDAD COHESIVA Y RESILENTE"/>
    <n v="29"/>
    <s v="POLITICA CULTURAL DE TLAJOMULCO DE ZUÑIGA"/>
    <s v="017_23"/>
    <s v="DIRECCIÓN GENERAL DE CULTURA"/>
    <n v="3000"/>
    <s v="SERVICIOS GENERALES"/>
    <m/>
    <n v="3821"/>
    <s v="GASTOS DE ORDEN  SOCIAL Y CULTURAL"/>
    <n v="0"/>
    <s v="SIN DESCRIPCIÓN PARA DESTINOS 00"/>
    <n v="1305409.32"/>
    <n v="429793.08"/>
    <n v="1281400"/>
    <n v="376600"/>
    <n v="301600"/>
    <n v="301600"/>
    <n v="301600"/>
    <n v="24009.320000000065"/>
    <n v="1305409.3199999998"/>
    <n v="1305409.3199999998"/>
    <n v="1300000"/>
    <s v="."/>
  </r>
  <r>
    <s v="1.1-00-2302_231010_231538210"/>
    <s v="1.1-00-23"/>
    <x v="0"/>
    <x v="0"/>
    <s v="1.3.4"/>
    <s v="FUNCIÓN PÚBLICA"/>
    <s v="F"/>
    <s v="Actividades destinadas a la promoción y fomento de"/>
    <s v="02_23"/>
    <x v="3"/>
    <n v="1"/>
    <s v="CORRESPONSABILIDAD SOCIAL (TRANSVERSAL)"/>
    <n v="15"/>
    <s v="ACTAS DE INSTALACIÓN DE MESAS DE PAZ (ESPACIOS DE PAZ NUEVO)"/>
    <s v="010_23"/>
    <s v="DIRECCIÓN GENERAL DE CULTURA DE LA PAZ Y CORRESPONSABILIDAD"/>
    <n v="3000"/>
    <s v="SERVICIOS GENERALES"/>
    <m/>
    <n v="3821"/>
    <s v="GASTOS DE ORDEN  SOCIAL Y CULTURAL"/>
    <n v="0"/>
    <s v="SIN DESCRIPCIÓN PARA DESTINOS 00"/>
    <n v="3480607.42"/>
    <n v="1500000"/>
    <n v="3190428"/>
    <n v="2961928"/>
    <n v="2916928"/>
    <n v="2916928"/>
    <n v="2916928"/>
    <n v="290179.41999999993"/>
    <n v="3480607.42"/>
    <n v="3480607.42"/>
    <n v="2000000"/>
    <s v="Contratación de producción del Festival Paz a Tlajo dentro de Espacios de Paz, incluye talentos, renta de sonido, mobiliario y todo lo requerido para el correcto desarrollo del Festival"/>
  </r>
  <r>
    <s v="1.1-00-2304_236012_2318382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821"/>
    <s v="GASTOS DE ORDEN  SOCIAL Y CULTURAL"/>
    <n v="0"/>
    <s v="SIN DESCRIPCIÓN PARA DESTINOS 00"/>
    <n v="1000000"/>
    <n v="1000000"/>
    <n v="0"/>
    <n v="0"/>
    <n v="0"/>
    <n v="0"/>
    <n v="0"/>
    <n v="1000000"/>
    <n v="1000000"/>
    <n v="1000000"/>
    <n v="1000000"/>
    <s v="."/>
  </r>
  <r>
    <s v="1.1-00-2302_231010_2314382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3000"/>
    <s v="SERVICIOS GENERALES"/>
    <m/>
    <n v="3821"/>
    <s v="GASTOS DE ORDEN  SOCIAL Y CULTURAL"/>
    <n v="0"/>
    <s v="SIN DESCRIPCIÓN PARA DESTINOS 00"/>
    <n v="4823470"/>
    <n v="2823470"/>
    <n v="4800000.08"/>
    <n v="4800000.08"/>
    <n v="0"/>
    <n v="0"/>
    <n v="0"/>
    <n v="23469.919999999925"/>
    <n v="4823470"/>
    <n v="4823470"/>
    <n v="1000000"/>
    <s v="Contratación de servicio de producciones de eventos en la Red de Bases"/>
  </r>
  <r>
    <s v="1.1-00-2301_235002_2323821XX"/>
    <s v="1.1-00-23"/>
    <x v="0"/>
    <x v="0"/>
    <s v="1.3.4"/>
    <s v="FUNCIÓN PÚBLICA"/>
    <s v="E"/>
    <s v="Actividades del sector público, que realiza en for"/>
    <s v="01_23"/>
    <x v="9"/>
    <n v="5"/>
    <s v="SOCIEDAD COHESIVA Y RESILENTE"/>
    <n v="2"/>
    <s v="ATENCIÓN A EVENTOS DEL GOBIERNO MUNICIPAL  Y AGENDA GUBERNAMENTAL"/>
    <s v="002_23"/>
    <s v="DIRECCIÓN GENERAL DE RELACIONES PÚBLICAS"/>
    <n v="3000"/>
    <s v="SERVICIOS GENERALES"/>
    <m/>
    <n v="3821"/>
    <s v="GASTOS DE ORDEN  SOCIAL Y CULTURAL"/>
    <s v="XX"/>
    <s v="POSADA GENERAL"/>
    <n v="0"/>
    <n v="0"/>
    <n v="0"/>
    <n v="0"/>
    <n v="0"/>
    <n v="0"/>
    <n v="0"/>
    <n v="0"/>
    <n v="1000000"/>
    <n v="1000000"/>
    <n v="1000000"/>
    <s v="SIN MODIFICACIÓN"/>
  </r>
  <r>
    <s v="1.1-00-2301_235002_23238210"/>
    <s v="1.1-00-23"/>
    <x v="0"/>
    <x v="0"/>
    <s v="1.3.4"/>
    <s v="FUNCIÓN PÚBLICA"/>
    <s v="E"/>
    <s v="Actividades del sector público, que realiza en for"/>
    <s v="01_23"/>
    <x v="9"/>
    <n v="5"/>
    <s v="SOCIEDAD COHESIVA Y RESILENTE"/>
    <n v="2"/>
    <s v="ATENCIÓN A EVENTOS DEL GOBIERNO MUNICIPAL  Y AGENDA GUBERNAMENTAL"/>
    <s v="002_23"/>
    <s v="DIRECCIÓN GENERAL DE RELACIONES PÚBLICAS"/>
    <n v="3000"/>
    <s v="SERVICIOS GENERALES"/>
    <m/>
    <n v="3821"/>
    <s v="GASTOS DE ORDEN  SOCIAL Y CULTURAL"/>
    <n v="0"/>
    <s v="SIN DESCRIPCIÓN PARA DESTINOS 00"/>
    <n v="934238.4"/>
    <n v="492000"/>
    <n v="934238.23"/>
    <n v="934238.23"/>
    <n v="888638.23"/>
    <n v="888638.23"/>
    <n v="888638.23"/>
    <n v="0.17000000004190952"/>
    <n v="850588.4"/>
    <n v="850588.4"/>
    <n v="850588.4"/>
    <s v="SIN MODIFICACIÓN"/>
  </r>
  <r>
    <s v="1.1-00-2301_235005_23538210"/>
    <s v="1.1-00-23"/>
    <x v="0"/>
    <x v="0"/>
    <s v="1.3.4"/>
    <s v="FUNCIÓN PÚBLICA"/>
    <s v="E"/>
    <s v="Actividades del sector público, que realiza en for"/>
    <s v="01_23"/>
    <x v="9"/>
    <n v="5"/>
    <s v="SOCIEDAD COHESIVA Y RESILENTE"/>
    <n v="5"/>
    <s v="RELACIONES GUBERNAMENTALES"/>
    <s v="005_23"/>
    <s v="DIRECCIÓN GENERAL DE RELACIONES GUBERNAM"/>
    <n v="3000"/>
    <s v="SERVICIOS GENERALES"/>
    <m/>
    <n v="3821"/>
    <s v="GASTOS DE ORDEN  SOCIAL Y CULTURAL"/>
    <n v="0"/>
    <s v="SIN DESCRIPCIÓN PARA DESTINOS 00"/>
    <n v="500000"/>
    <n v="500000"/>
    <n v="499500"/>
    <n v="499500"/>
    <n v="499500"/>
    <n v="499500"/>
    <n v="499500"/>
    <n v="500"/>
    <n v="500000"/>
    <n v="500000"/>
    <n v="500000"/>
    <s v="."/>
  </r>
  <r>
    <s v="1.1-00-2305_236015_232138210"/>
    <s v="1.1-00-23"/>
    <x v="0"/>
    <x v="0"/>
    <s v="1.3.4"/>
    <s v="FUNCIÓN PÚBLICA"/>
    <s v="E"/>
    <s v="Actividades del sector público, que realiza en for"/>
    <s v="05_23"/>
    <x v="0"/>
    <n v="6"/>
    <s v="GOBIERNO EFECTIVO"/>
    <n v="21"/>
    <s v="BIENES ADQUIRIDOS"/>
    <s v="015_23"/>
    <s v="DIRECCIÓN GENERAL DE ADMINISTRACIÓN"/>
    <n v="3000"/>
    <s v="SERVICIOS GENERALES"/>
    <m/>
    <n v="3821"/>
    <s v="GASTOS DE ORDEN  SOCIAL Y CULTURAL"/>
    <n v="0"/>
    <s v="SIN DESCRIPCIÓN PARA DESTINOS 00"/>
    <n v="639567.19999999995"/>
    <n v="0"/>
    <n v="628841.84"/>
    <n v="628841.84"/>
    <n v="525307.18999999994"/>
    <n v="0"/>
    <n v="0"/>
    <n v="10725.359999999986"/>
    <n v="639567.19999999995"/>
    <n v="639567.19999999995"/>
    <n v="639567.19999999995"/>
    <s v="."/>
  </r>
  <r>
    <s v="1.1-00-2302_231007_23738210"/>
    <s v="1.1-00-23"/>
    <x v="0"/>
    <x v="0"/>
    <s v="1.3.4"/>
    <s v="FUNCIÓN PÚBLICA"/>
    <s v="O"/>
    <s v="Actividades que realizan la función pública o cont"/>
    <s v="02_23"/>
    <x v="3"/>
    <n v="1"/>
    <s v="CORRESPONSABILIDAD SOCIAL (TRANSVERSAL)"/>
    <n v="7"/>
    <s v="CONDONACIÓN Y/O REDUCCIÓN DE SANCIONES"/>
    <s v="007_23"/>
    <s v="DIRECCIÓN DE LA SECRETARÍA GENERAL"/>
    <n v="3000"/>
    <s v="SERVICIOS GENERALES"/>
    <m/>
    <n v="3821"/>
    <s v="GASTOS DE ORDEN  SOCIAL Y CULTURAL"/>
    <n v="0"/>
    <s v="SIN DESCRIPCIÓN PARA DESTINOS 00"/>
    <n v="160000"/>
    <n v="0"/>
    <n v="68208"/>
    <n v="0"/>
    <n v="0"/>
    <n v="0"/>
    <n v="0"/>
    <n v="91792"/>
    <n v="160000"/>
    <n v="160000"/>
    <n v="331200"/>
    <s v="PRESUPUESTO UTILIZADO PARA103500 PARA ENTREGA DE 5 MEDALLAS AL MERITO CIVIL 227700 PARA SALA DE BANDERAS POR HERMANAMIENTOS"/>
  </r>
  <r>
    <s v="1.1-00-2302_233009_2311382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3000"/>
    <s v="SERVICIOS GENERALES"/>
    <m/>
    <n v="3821"/>
    <s v="GASTOS DE ORDEN  SOCIAL Y CULTURAL"/>
    <n v="0"/>
    <s v="SIN DESCRIPCIÓN PARA DESTINOS 00"/>
    <n v="50000"/>
    <n v="0"/>
    <n v="47281.599999999999"/>
    <n v="47281.599999999999"/>
    <n v="47281.599999999999"/>
    <n v="47281.599999999999"/>
    <n v="47281.599999999999"/>
    <n v="2718.4000000000015"/>
    <n v="50000"/>
    <n v="50000"/>
    <n v="200000"/>
    <s v="Se solicita la asignación de mayor presupuesto en esta partida con el objetivo de llevar a cabo los festejos con motivo al Día Nacional del Bombero, los cuales este año con el presupuesto asignado se cubrió únicmente el 10% aproximado del costo total, ya que el mismo fue realizado por las difeentes donaciones que realizadon diferentes empresas que reconcen el labor de esta Dirección, por lo tanto al ser un día importante y trascendente para el reconocimiento de nuestro personal como sus familias es que se solicita se ponga a consideración el monto señalado . "/>
  </r>
  <r>
    <s v="1.1-00-2309_238026_2342382119"/>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821"/>
    <s v="GASTOS DE ORDEN  SOCIAL Y CULTURAL"/>
    <n v="19"/>
    <s v="CABALGATA"/>
    <n v="445000"/>
    <n v="400006.84"/>
    <n v="445000"/>
    <n v="445000"/>
    <n v="445000"/>
    <n v="445000"/>
    <n v="445000"/>
    <n v="0"/>
    <n v="445000"/>
    <n v="445000"/>
    <n v="500000"/>
    <s v="para dar solvencia a los requerimientos de la cabalgata"/>
  </r>
  <r>
    <s v="1.1-00-2309_238026_234238212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821"/>
    <s v="GASTOS DE ORDEN  SOCIAL Y CULTURAL"/>
    <n v="20"/>
    <s v="EXPO AGROPECUARIA"/>
    <n v="448000"/>
    <n v="400006.84"/>
    <n v="448000"/>
    <n v="448000"/>
    <n v="448000"/>
    <n v="448000"/>
    <n v="448000"/>
    <n v="0"/>
    <n v="448000"/>
    <n v="448000"/>
    <n v="500000"/>
    <s v="para dar solvencia a los requerimientos de la expo agropecuaria"/>
  </r>
  <r>
    <s v="1.1-00-2309_238026_2342382121"/>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821"/>
    <s v="GASTOS DE ORDEN  SOCIAL Y CULTURAL"/>
    <n v="21"/>
    <s v="CHARRERIA"/>
    <n v="497495"/>
    <n v="499993.16"/>
    <n v="497495"/>
    <n v="497495"/>
    <n v="207495"/>
    <n v="207495"/>
    <n v="207495"/>
    <n v="0"/>
    <n v="497495"/>
    <n v="497495"/>
    <n v="600000"/>
    <s v="para la participación en los torneos charros que se efectúan desde enero a junio del 2024"/>
  </r>
  <r>
    <s v="1.1-00-2309_238026_2342382122"/>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821"/>
    <s v="GASTOS DE ORDEN  SOCIAL Y CULTURAL"/>
    <n v="22"/>
    <s v="MICTLAN"/>
    <n v="750000"/>
    <n v="499993.16"/>
    <n v="748780"/>
    <n v="0"/>
    <n v="0"/>
    <n v="0"/>
    <n v="0"/>
    <n v="1220"/>
    <n v="500000"/>
    <n v="500000"/>
    <n v="750000"/>
    <s v="para dar solvencia al Festival Mictlán 2024"/>
  </r>
  <r>
    <s v="1.1-00-2309_238026_2342382123"/>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821"/>
    <s v="GASTOS DE ORDEN  SOCIAL Y CULTURAL"/>
    <n v="23"/>
    <s v="ARBOL NAVIDEÑO"/>
    <n v="450000"/>
    <n v="349993.16"/>
    <n v="449500"/>
    <n v="0"/>
    <n v="0"/>
    <n v="0"/>
    <n v="0"/>
    <n v="500"/>
    <n v="350000"/>
    <n v="350000"/>
    <n v="450000"/>
    <s v="para dar solvencia al Montaje Navideño 2024"/>
  </r>
  <r>
    <s v="1.1-00-2309_238026_2342382124"/>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821"/>
    <s v="GASTOS DE ORDEN  SOCIAL Y CULTURAL"/>
    <n v="24"/>
    <s v="ACTIBAZAREZ"/>
    <n v="0"/>
    <n v="100006.84"/>
    <n v="0"/>
    <n v="0"/>
    <n v="0"/>
    <n v="0"/>
    <n v="0"/>
    <n v="0"/>
    <n v="0"/>
    <n v="0"/>
    <n v="0"/>
    <s v="."/>
  </r>
  <r>
    <s v="1.1-00-2309_238026_2342382125"/>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821"/>
    <s v="GASTOS DE ORDEN  SOCIAL Y CULTURAL"/>
    <n v="25"/>
    <s v="SECTOR EMPRESARIAL"/>
    <n v="0"/>
    <n v="199993.16"/>
    <n v="0"/>
    <n v="0"/>
    <n v="0"/>
    <n v="0"/>
    <n v="0"/>
    <n v="0"/>
    <n v="0"/>
    <n v="0"/>
    <n v="0"/>
    <s v="."/>
  </r>
  <r>
    <s v="1.1-00-2309_238026_2342382129"/>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821"/>
    <s v="GASTOS DE ORDEN  SOCIAL Y CULTURAL"/>
    <n v="29"/>
    <s v="ROSCA DE REYES"/>
    <n v="200000"/>
    <n v="200000"/>
    <n v="200000"/>
    <n v="200000"/>
    <n v="200000"/>
    <n v="200000"/>
    <n v="200000"/>
    <n v="0"/>
    <n v="200000"/>
    <n v="200000"/>
    <n v="200000"/>
    <s v="."/>
  </r>
  <r>
    <s v="1.1-00-2309_238026_2342382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3000"/>
    <s v="SERVICIOS GENERALES"/>
    <m/>
    <n v="3821"/>
    <s v="GASTOS DE ORDEN  SOCIAL Y CULTURAL"/>
    <n v="0"/>
    <s v="SIN DESCRIPCIÓN PARA DESTINOS 00"/>
    <n v="1133153"/>
    <n v="100006.84"/>
    <n v="1161756"/>
    <n v="856560"/>
    <n v="641960"/>
    <n v="641960"/>
    <n v="641960"/>
    <n v="-28603"/>
    <n v="1330817"/>
    <n v="1330817"/>
    <n v="1350000"/>
    <s v="para dar solvencia a los distintos eventos de la coordinación"/>
  </r>
  <r>
    <s v="1.1-00-2306_235017_232938410"/>
    <s v="1.1-00-23"/>
    <x v="0"/>
    <x v="0"/>
    <s v="2.4.2"/>
    <s v="CULTURA"/>
    <s v="F"/>
    <s v="Actividades destinadas a la promoción y fomento de"/>
    <s v="06_23"/>
    <x v="1"/>
    <n v="5"/>
    <s v="SOCIEDAD COHESIVA Y RESILENTE"/>
    <n v="29"/>
    <s v="POLITICA CULTURAL DE TLAJOMULCO DE ZUÑIGA"/>
    <s v="017_23"/>
    <s v="DIRECCIÓN GENERAL DE CULTURA"/>
    <n v="3000"/>
    <s v="SERVICIOS GENERALES"/>
    <m/>
    <n v="3841"/>
    <s v="EXPOSICIONES"/>
    <n v="0"/>
    <s v="SIN DESCRIPCIÓN PARA DESTINOS 00"/>
    <n v="570000"/>
    <n v="0"/>
    <n v="570000"/>
    <n v="570000"/>
    <n v="570000"/>
    <n v="570000"/>
    <n v="570000"/>
    <n v="0"/>
    <n v="570000"/>
    <n v="570000"/>
    <n v="0"/>
    <s v="."/>
  </r>
  <r>
    <s v="1.1-00-2305_236015_232139110"/>
    <s v="1.1-00-23"/>
    <x v="0"/>
    <x v="0"/>
    <s v="1.3.4"/>
    <s v="FUNCIÓN PÚBLICA"/>
    <s v="E"/>
    <s v="Actividades del sector público, que realiza en for"/>
    <s v="05_23"/>
    <x v="0"/>
    <n v="6"/>
    <s v="GOBIERNO EFECTIVO"/>
    <n v="21"/>
    <s v="BIENES ADQUIRIDOS"/>
    <s v="015_23"/>
    <s v="DIRECCIÓN GENERAL DE ADMINISTRACIÓN"/>
    <n v="3000"/>
    <s v="SERVICIOS GENERALES"/>
    <m/>
    <n v="3911"/>
    <s v="SERVICIOS FUNERARIOS Y DE CEMENTERIOS"/>
    <n v="0"/>
    <s v="SIN DESCRIPCIÓN PARA DESTINOS 00"/>
    <n v="700000"/>
    <n v="0"/>
    <n v="400682.26"/>
    <n v="400682.26"/>
    <n v="400682.26"/>
    <n v="400682.26"/>
    <n v="400682.26"/>
    <n v="299317.74"/>
    <n v="700000"/>
    <n v="700000"/>
    <n v="700000"/>
    <s v="."/>
  </r>
  <r>
    <s v="2.5-01-2204_236013_231939210"/>
    <s v="2.5-01-22"/>
    <x v="0"/>
    <x v="11"/>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1144594.82"/>
    <n v="0"/>
    <n v="1144594.82"/>
    <n v="1144594.82"/>
    <n v="1144594.82"/>
    <n v="1144594.82"/>
    <n v="1144594.82"/>
    <n v="0"/>
    <n v="0"/>
    <n v="0"/>
    <n v="0"/>
    <s v="."/>
  </r>
  <r>
    <s v="1.1-14-2302_231007_23739210"/>
    <s v="1.1-14-23"/>
    <x v="0"/>
    <x v="6"/>
    <s v="1.3.4"/>
    <s v="FUNCIÓN PÚBLICA"/>
    <s v="O"/>
    <s v="Actividades que realizan la función pública o cont"/>
    <s v="02_23"/>
    <x v="3"/>
    <n v="1"/>
    <s v="CORRESPONSABILIDAD SOCIAL (TRANSVERSAL)"/>
    <n v="7"/>
    <s v="CONDONACIÓN Y/O REDUCCIÓN DE SANCIONES"/>
    <s v="007_23"/>
    <s v="DIRECCIÓN DE LA SECRETARÍA GENERAL"/>
    <n v="3000"/>
    <s v="SERVICIOS GENERALES"/>
    <m/>
    <n v="3921"/>
    <s v="Reintegro de Remanentes de Recursos Federales y Estatales"/>
    <n v="0"/>
    <s v="SIN DESCRIPCIÓN PARA DESTINOS 00"/>
    <n v="0"/>
    <n v="0"/>
    <n v="0"/>
    <n v="0"/>
    <n v="0"/>
    <n v="0"/>
    <n v="0"/>
    <n v="0"/>
    <n v="0"/>
    <n v="0"/>
    <n v="0"/>
    <s v="."/>
  </r>
  <r>
    <s v="2.6-01-2204_236013_231939210"/>
    <s v="2.6-01-22"/>
    <x v="0"/>
    <x v="12"/>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688354.49"/>
    <n v="0"/>
    <n v="688354.49"/>
    <n v="688354.49"/>
    <n v="688354.49"/>
    <n v="688354.49"/>
    <n v="688354.49"/>
    <n v="0"/>
    <n v="0"/>
    <n v="0"/>
    <n v="0"/>
    <s v="."/>
  </r>
  <r>
    <s v="2.6-10-2204_236013_231939210"/>
    <s v="2.6-10-22"/>
    <x v="0"/>
    <x v="13"/>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88245.29"/>
    <n v="0"/>
    <n v="88245.29"/>
    <n v="88245.29"/>
    <n v="88245.29"/>
    <n v="88245.29"/>
    <n v="88245.29"/>
    <n v="0"/>
    <n v="0"/>
    <n v="0"/>
    <n v="0"/>
    <s v="."/>
  </r>
  <r>
    <s v="2.6-02-2204_236013_231939210"/>
    <s v="2.6-02-22"/>
    <x v="0"/>
    <x v="14"/>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1307.25"/>
    <n v="0"/>
    <n v="1307.25"/>
    <n v="1307.25"/>
    <n v="1307.25"/>
    <n v="1307.25"/>
    <n v="1307.25"/>
    <n v="0"/>
    <n v="0"/>
    <n v="0"/>
    <n v="0"/>
    <s v="."/>
  </r>
  <r>
    <s v="2.5-03-2204_236013_231939210"/>
    <s v="2.5-03-22"/>
    <x v="0"/>
    <x v="15"/>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56476.45"/>
    <n v="0"/>
    <n v="56476.45"/>
    <n v="56476.45"/>
    <n v="56476.45"/>
    <n v="56476.45"/>
    <n v="56476.45"/>
    <n v="0"/>
    <n v="0"/>
    <n v="0"/>
    <n v="0"/>
    <s v="."/>
  </r>
  <r>
    <s v="2.6-05-2204_236013_231939210"/>
    <s v="2.6-05-22"/>
    <x v="0"/>
    <x v="16"/>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8782.65"/>
    <n v="0"/>
    <n v="8782.65"/>
    <n v="8782.65"/>
    <n v="8782.65"/>
    <n v="8782.65"/>
    <n v="8782.65"/>
    <n v="0"/>
    <n v="0"/>
    <n v="0"/>
    <n v="0"/>
    <s v="."/>
  </r>
  <r>
    <s v="1.1-00-2304_236013_231939210"/>
    <s v="1.1-00-23"/>
    <x v="0"/>
    <x v="0"/>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0"/>
    <n v="0"/>
    <n v="0"/>
    <n v="0"/>
    <n v="0"/>
    <n v="0"/>
    <n v="0"/>
    <n v="0"/>
    <n v="3511469.62"/>
    <n v="3511469.62"/>
    <n v="3511469.62"/>
    <m/>
  </r>
  <r>
    <s v="2.6-11-2204_236013_231939210"/>
    <s v="2.6-11-22"/>
    <x v="0"/>
    <x v="17"/>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35741.68"/>
    <n v="0"/>
    <n v="35741.68"/>
    <n v="35741.68"/>
    <n v="35741.68"/>
    <n v="35741.68"/>
    <n v="35741.68"/>
    <n v="0"/>
    <n v="0"/>
    <n v="0"/>
    <n v="0"/>
    <s v="."/>
  </r>
  <r>
    <s v="2.5-02-2204_236013_231939210"/>
    <s v="2.5-02-22"/>
    <x v="0"/>
    <x v="18"/>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1487966.99"/>
    <n v="0"/>
    <n v="1487966.99"/>
    <n v="1487966.99"/>
    <n v="1487966.99"/>
    <n v="1487966.99"/>
    <n v="1487966.99"/>
    <n v="0"/>
    <n v="0"/>
    <n v="0"/>
    <n v="0"/>
    <s v="."/>
  </r>
  <r>
    <s v="2.6-05-2104_236013_231939210"/>
    <s v="2.6-05-21"/>
    <x v="0"/>
    <x v="19"/>
    <s v="1.3.4"/>
    <s v="FUNCIÓN PÚBLICA"/>
    <s v="M"/>
    <s v="Actividades de apoyo administrativo desarrolladas "/>
    <s v="04_23"/>
    <x v="5"/>
    <n v="6"/>
    <s v="GOBIERNO EFECTIVO"/>
    <n v="19"/>
    <s v="PROYECTO DE PRESUPUESTO"/>
    <s v="013_23"/>
    <s v="DIRECCIÓN GENERAL DE FINANZAS"/>
    <n v="3000"/>
    <s v="SERVICIOS GENERALES"/>
    <m/>
    <n v="3921"/>
    <s v="Reintegro de Remanentes de Recursos Federales y Estatales"/>
    <n v="0"/>
    <s v="SIN DESCRIPCIÓN PARA DESTINOS 00"/>
    <n v="0"/>
    <n v="0"/>
    <n v="0"/>
    <n v="0"/>
    <n v="0"/>
    <n v="0"/>
    <n v="0"/>
    <n v="0"/>
    <n v="0"/>
    <n v="0"/>
    <n v="0"/>
    <s v="."/>
  </r>
  <r>
    <s v="1.1-14-2302_231007_23739220"/>
    <s v="1.1-14-23"/>
    <x v="0"/>
    <x v="6"/>
    <s v="1.3.4"/>
    <s v="FUNCIÓN PÚBLICA"/>
    <s v="O"/>
    <s v="Actividades que realizan la función pública o cont"/>
    <s v="02_23"/>
    <x v="3"/>
    <n v="1"/>
    <s v="CORRESPONSABILIDAD SOCIAL (TRANSVERSAL)"/>
    <n v="7"/>
    <s v="CONDONACIÓN Y/O REDUCCIÓN DE SANCIONES"/>
    <s v="007_23"/>
    <s v="DIRECCIÓN DE LA SECRETARÍA GENERAL"/>
    <n v="3000"/>
    <s v="SERVICIOS GENERALES"/>
    <m/>
    <n v="3922"/>
    <s v="IMPUESTOS Y DERECHOS"/>
    <n v="0"/>
    <s v="SIN DESCRIPCIÓN PARA DESTINOS 00"/>
    <n v="812000"/>
    <n v="0"/>
    <n v="656917.01"/>
    <n v="493589.01"/>
    <n v="422859.64"/>
    <n v="0"/>
    <n v="0"/>
    <n v="155082.99"/>
    <n v="0"/>
    <n v="0"/>
    <n v="0"/>
    <s v="."/>
  </r>
  <r>
    <s v="1.1-00-2307_232022_233639220"/>
    <s v="1.1-00-23"/>
    <x v="0"/>
    <x v="0"/>
    <s v="2.2.7"/>
    <s v="DESARROLLO REGIONAL"/>
    <s v="E"/>
    <s v="Actividades del sector público, que realiza en for"/>
    <s v="07_23"/>
    <x v="7"/>
    <n v="2"/>
    <s v="GESTIÓN INTEGRAL DEL AGUA"/>
    <n v="36"/>
    <s v="SUMINISTRO DE AGUA"/>
    <s v="022_23"/>
    <s v="DIRECCIÓN GENERAL DE AGUA POTABLE Y SANE"/>
    <n v="3000"/>
    <s v="SERVICIOS GENERALES"/>
    <m/>
    <n v="3922"/>
    <s v="IMPUESTOS Y DERECHOS"/>
    <n v="0"/>
    <s v="SIN DESCRIPCIÓN PARA DESTINOS 00"/>
    <n v="9000000"/>
    <n v="9000000"/>
    <n v="9375698"/>
    <n v="9375698"/>
    <n v="9375698"/>
    <n v="6879250"/>
    <n v="6879250"/>
    <n v="-375698"/>
    <n v="9300000"/>
    <n v="9300000"/>
    <n v="9300000"/>
    <s v="Pago derechos CONAGUA"/>
  </r>
  <r>
    <s v="1.1-00-2305_236015_232139220"/>
    <s v="1.1-00-23"/>
    <x v="0"/>
    <x v="0"/>
    <s v="1.3.4"/>
    <s v="FUNCIÓN PÚBLICA"/>
    <s v="E"/>
    <s v="Actividades del sector público, que realiza en for"/>
    <s v="05_23"/>
    <x v="0"/>
    <n v="6"/>
    <s v="GOBIERNO EFECTIVO"/>
    <n v="21"/>
    <s v="BIENES ADQUIRIDOS"/>
    <s v="015_23"/>
    <s v="DIRECCIÓN GENERAL DE ADMINISTRACIÓN"/>
    <n v="3000"/>
    <s v="SERVICIOS GENERALES"/>
    <m/>
    <n v="3922"/>
    <s v="IMPUESTOS Y DERECHOS"/>
    <n v="0"/>
    <s v="SIN DESCRIPCIÓN PARA DESTINOS 00"/>
    <n v="1000000"/>
    <n v="1000000"/>
    <n v="764694.38"/>
    <n v="764694.38"/>
    <n v="150994.38"/>
    <n v="150994.38"/>
    <n v="150994.38"/>
    <n v="235305.62"/>
    <n v="1000000"/>
    <n v="1000000"/>
    <n v="1000000"/>
    <s v="."/>
  </r>
  <r>
    <s v="1.1-00-2302_231007_23739220"/>
    <s v="1.1-00-23"/>
    <x v="0"/>
    <x v="0"/>
    <s v="1.3.4"/>
    <s v="FUNCIÓN PÚBLICA"/>
    <s v="O"/>
    <s v="Actividades que realizan la función pública o cont"/>
    <s v="02_23"/>
    <x v="3"/>
    <n v="1"/>
    <s v="CORRESPONSABILIDAD SOCIAL (TRANSVERSAL)"/>
    <n v="7"/>
    <s v="CONDONACIÓN Y/O REDUCCIÓN DE SANCIONES"/>
    <s v="007_23"/>
    <s v="DIRECCIÓN DE LA SECRETARÍA GENERAL"/>
    <n v="3000"/>
    <s v="SERVICIOS GENERALES"/>
    <m/>
    <n v="3922"/>
    <s v="IMPUESTOS Y DERECHOS"/>
    <n v="0"/>
    <s v="SIN DESCRIPCIÓN PARA DESTINOS 00"/>
    <n v="1500000"/>
    <n v="0"/>
    <n v="654168.37"/>
    <n v="654168.37"/>
    <n v="654168.37"/>
    <n v="327084.45"/>
    <n v="327084.45"/>
    <n v="845831.63"/>
    <n v="1500000"/>
    <n v="1500000"/>
    <n v="1500000"/>
    <s v="PRESUPUESTO UTILIZADO PARA LA LIBERACION DE ESCRITURACIONES DE PREDIOS DEL MUNICIPIO"/>
  </r>
  <r>
    <s v="1.1-00-2308_237025_234039410"/>
    <s v="1.1-00-23"/>
    <x v="0"/>
    <x v="0"/>
    <s v="1.7.1"/>
    <s v="POLICÍA"/>
    <s v="R"/>
    <s v="Solamente actividades específicas, distintas a las"/>
    <s v="08_23"/>
    <x v="2"/>
    <n v="7"/>
    <s v="SEGURIDAD CIUDADANA"/>
    <n v="40"/>
    <s v="CAPACITACIÓN"/>
    <s v="025_23"/>
    <s v="DESPACHO DE LA COMISARÍA DE LA POLICÍA P"/>
    <n v="3000"/>
    <s v="SERVICIOS GENERALES"/>
    <m/>
    <n v="3941"/>
    <s v="SENTENCIAS Y RESOLUCIONES POR AUTORIDAD COMPETENTE"/>
    <n v="0"/>
    <s v="SIN DESCRIPCIÓN PARA DESTINOS 00"/>
    <n v="45121"/>
    <n v="35000"/>
    <n v="35121"/>
    <n v="35121"/>
    <n v="0"/>
    <n v="0"/>
    <n v="0"/>
    <n v="10000"/>
    <n v="45121"/>
    <n v="45121"/>
    <n v="50000"/>
    <s v="."/>
  </r>
  <r>
    <s v="1.1-00-2304_236013_231939410"/>
    <s v="1.1-00-23"/>
    <x v="0"/>
    <x v="0"/>
    <s v="1.3.4"/>
    <s v="FUNCIÓN PÚBLICA"/>
    <s v="M"/>
    <s v="Actividades de apoyo administrativo desarrolladas "/>
    <s v="04_23"/>
    <x v="5"/>
    <n v="6"/>
    <s v="GOBIERNO EFECTIVO"/>
    <n v="19"/>
    <s v="PROYECTO DE PRESUPUESTO"/>
    <s v="013_23"/>
    <s v="DIRECCIÓN GENERAL DE FINANZAS"/>
    <n v="3000"/>
    <s v="SERVICIOS GENERALES"/>
    <m/>
    <n v="3941"/>
    <s v="SENTENCIAS Y RESOLUCIONES POR AUTORIDAD COMPETENTE"/>
    <n v="0"/>
    <s v="SIN DESCRIPCIÓN PARA DESTINOS 00"/>
    <n v="1661937.89"/>
    <n v="150000"/>
    <n v="1661937.89"/>
    <n v="1661937.89"/>
    <n v="1661937.89"/>
    <n v="1661937.89"/>
    <n v="1661937.89"/>
    <n v="0"/>
    <n v="1661937.89"/>
    <n v="1661937.89"/>
    <n v="1661937.89"/>
    <s v="."/>
  </r>
  <r>
    <s v="1.1-00-2305_236015_232139410"/>
    <s v="1.1-00-23"/>
    <x v="0"/>
    <x v="0"/>
    <s v="1.3.4"/>
    <s v="FUNCIÓN PÚBLICA"/>
    <s v="E"/>
    <s v="Actividades del sector público, que realiza en for"/>
    <s v="05_23"/>
    <x v="0"/>
    <n v="6"/>
    <s v="GOBIERNO EFECTIVO"/>
    <n v="21"/>
    <s v="BIENES ADQUIRIDOS"/>
    <s v="015_23"/>
    <s v="DIRECCIÓN GENERAL DE ADMINISTRACIÓN"/>
    <n v="3000"/>
    <s v="SERVICIOS GENERALES"/>
    <m/>
    <n v="3941"/>
    <s v="SENTENCIAS Y RESOLUCIONES POR AUTORIDAD COMPETENTE"/>
    <n v="0"/>
    <s v="SIN DESCRIPCIÓN PARA DESTINOS 00"/>
    <n v="12000000"/>
    <n v="10000000"/>
    <n v="14456950.529999999"/>
    <n v="14456950.529999999"/>
    <n v="14456950.529999999"/>
    <n v="14361632.720000001"/>
    <n v="14361632.720000001"/>
    <n v="-2456950.5299999993"/>
    <n v="12000000"/>
    <n v="12000000"/>
    <n v="12000000"/>
    <s v="."/>
  </r>
  <r>
    <s v="1.1-00-2304_236014_232039420"/>
    <s v="1.1-00-23"/>
    <x v="0"/>
    <x v="0"/>
    <s v="1.3.4"/>
    <s v="FUNCIÓN PÚBLICA"/>
    <s v="M"/>
    <s v="Actividades de apoyo administrativo desarrolladas "/>
    <s v="04_23"/>
    <x v="5"/>
    <n v="6"/>
    <s v="GOBIERNO EFECTIVO"/>
    <n v="20"/>
    <s v="RECURSOS RECAUDADOS DE MANERA EFICIENTE PROGRAMADOS"/>
    <s v="014_23"/>
    <s v="DIRECCIÓN GENERAL DE INGRESOS"/>
    <n v="3000"/>
    <s v="SERVICIOS GENERALES"/>
    <m/>
    <n v="3942"/>
    <s v="DIVERSAS DEVOLUCIONES"/>
    <n v="0"/>
    <s v="SIN DESCRIPCIÓN PARA DESTINOS 00"/>
    <n v="750000"/>
    <n v="450000"/>
    <n v="633851.29"/>
    <n v="633851.29"/>
    <n v="633851.29"/>
    <n v="633749.19999999995"/>
    <n v="613588.6"/>
    <n v="116148.70999999996"/>
    <n v="750000"/>
    <n v="750000"/>
    <n v="750000"/>
    <s v="."/>
  </r>
  <r>
    <s v="1.1-00-2307_232022_233639510"/>
    <s v="1.1-00-23"/>
    <x v="0"/>
    <x v="0"/>
    <s v="2.2.7"/>
    <s v="DESARROLLO REGIONAL"/>
    <s v="E"/>
    <s v="Actividades del sector público, que realiza en for"/>
    <s v="07_23"/>
    <x v="7"/>
    <n v="2"/>
    <s v="GESTIÓN INTEGRAL DEL AGUA"/>
    <n v="36"/>
    <s v="SUMINISTRO DE AGUA"/>
    <s v="022_23"/>
    <s v="DIRECCIÓN GENERAL DE AGUA POTABLE Y SANE"/>
    <n v="3000"/>
    <s v="SERVICIOS GENERALES"/>
    <m/>
    <n v="3951"/>
    <s v="PENAS, MULTAS, ACCESORIOS Y ACTUALIZACIONES"/>
    <n v="0"/>
    <s v="SIN DESCRIPCIÓN PARA DESTINOS 00"/>
    <n v="0"/>
    <n v="9775246"/>
    <n v="0"/>
    <n v="0"/>
    <n v="0"/>
    <n v="0"/>
    <n v="0"/>
    <n v="0"/>
    <n v="0"/>
    <n v="0"/>
    <n v="0"/>
    <s v="."/>
  </r>
  <r>
    <s v="1.1-00-2304_236014_232039510"/>
    <s v="1.1-00-23"/>
    <x v="0"/>
    <x v="0"/>
    <s v="1.3.4"/>
    <s v="FUNCIÓN PÚBLICA"/>
    <s v="M"/>
    <s v="Actividades de apoyo administrativo desarrolladas "/>
    <s v="04_23"/>
    <x v="5"/>
    <n v="6"/>
    <s v="GOBIERNO EFECTIVO"/>
    <n v="20"/>
    <s v="RECURSOS RECAUDADOS DE MANERA EFICIENTE PROGRAMADOS"/>
    <s v="014_23"/>
    <s v="DIRECCIÓN GENERAL DE INGRESOS"/>
    <n v="3000"/>
    <s v="SERVICIOS GENERALES"/>
    <m/>
    <n v="3951"/>
    <s v="PENAS, MULTAS, ACCESORIOS Y ACTUALIZACIONES"/>
    <n v="0"/>
    <s v="SIN DESCRIPCIÓN PARA DESTINOS 00"/>
    <n v="300000"/>
    <n v="0"/>
    <n v="0"/>
    <n v="0"/>
    <n v="0"/>
    <n v="0"/>
    <n v="0"/>
    <n v="300000"/>
    <n v="300000"/>
    <n v="300000"/>
    <n v="300000"/>
    <s v="."/>
  </r>
  <r>
    <s v="1.1-00-2304_236012_231839610"/>
    <s v="1.1-00-23"/>
    <x v="0"/>
    <x v="0"/>
    <s v="1.3.4"/>
    <s v="FUNCIÓN PÚBLICA"/>
    <s v="M"/>
    <s v="Actividades de apoyo administrativo desarrolladas "/>
    <s v="04_23"/>
    <x v="5"/>
    <n v="6"/>
    <s v="GOBIERNO EFECTIVO"/>
    <n v="18"/>
    <s v="DESPACHO DE LA TESORERÍA MUNICIPAL"/>
    <s v="012_23"/>
    <s v="DIRECCIÓN DE PROCESOS ADMINISTRATIVOS Y"/>
    <n v="3000"/>
    <s v="SERVICIOS GENERALES"/>
    <m/>
    <n v="3961"/>
    <s v="OTROS GASTOS POR RESPONSABILIDADES"/>
    <n v="0"/>
    <s v="SIN DESCRIPCIÓN PARA DESTINOS 00"/>
    <n v="18000"/>
    <n v="0"/>
    <n v="15940"/>
    <n v="15940"/>
    <n v="15940"/>
    <n v="15940"/>
    <n v="15940"/>
    <n v="2060"/>
    <n v="18000"/>
    <n v="18000"/>
    <n v="18000"/>
    <s v="."/>
  </r>
  <r>
    <s v="1.1-00-2308_237025_234139620"/>
    <s v="1.1-00-23"/>
    <x v="0"/>
    <x v="0"/>
    <s v="1.7.1"/>
    <s v="POLICÍA"/>
    <s v="R"/>
    <s v="Solamente actividades específicas, distintas a las"/>
    <s v="08_23"/>
    <x v="2"/>
    <n v="7"/>
    <s v="SEGURIDAD CIUDADANA"/>
    <n v="41"/>
    <s v="EQUIPAMIENTO"/>
    <s v="025_23"/>
    <s v="DESPACHO DE LA COMISARÍA DE LA POLICÍA P"/>
    <n v="3000"/>
    <s v="SERVICIOS GENERALES"/>
    <m/>
    <n v="3962"/>
    <s v="DIVERSOS GASTOS POR INCIDENTE VIAL"/>
    <n v="0"/>
    <s v="SIN DESCRIPCIÓN PARA DESTINOS 00"/>
    <n v="120000"/>
    <n v="120000"/>
    <n v="67473"/>
    <n v="67473"/>
    <n v="14796"/>
    <n v="14796"/>
    <n v="14796"/>
    <n v="52527"/>
    <n v="120000"/>
    <n v="120000"/>
    <n v="120000"/>
    <s v="."/>
  </r>
  <r>
    <s v="1.1-00-2305_236015_232139620"/>
    <s v="1.1-00-23"/>
    <x v="0"/>
    <x v="0"/>
    <s v="1.3.4"/>
    <s v="FUNCIÓN PÚBLICA"/>
    <s v="E"/>
    <s v="Actividades del sector público, que realiza en for"/>
    <s v="05_23"/>
    <x v="0"/>
    <n v="6"/>
    <s v="GOBIERNO EFECTIVO"/>
    <n v="21"/>
    <s v="BIENES ADQUIRIDOS"/>
    <s v="015_23"/>
    <s v="DIRECCIÓN GENERAL DE ADMINISTRACIÓN"/>
    <n v="3000"/>
    <s v="SERVICIOS GENERALES"/>
    <m/>
    <n v="3962"/>
    <s v="DIVERSOS GASTOS POR INCIDENTE VIAL"/>
    <n v="0"/>
    <s v="SIN DESCRIPCIÓN PARA DESTINOS 00"/>
    <n v="75000"/>
    <n v="75000"/>
    <n v="8571"/>
    <n v="8571"/>
    <n v="5256"/>
    <n v="5256"/>
    <n v="5256"/>
    <n v="66429"/>
    <n v="75000"/>
    <n v="75000"/>
    <n v="75000"/>
    <s v="."/>
  </r>
  <r>
    <s v="1.1-00-2315_231035_235442110"/>
    <s v="1.1-00-23"/>
    <x v="0"/>
    <x v="0"/>
    <s v="2.7.1"/>
    <s v="OTROS ASUNTOS SOCIALES"/>
    <s v="R"/>
    <s v="Solamente actividades específicas, distintas a las"/>
    <s v="15_23"/>
    <x v="12"/>
    <n v="1"/>
    <s v="CORRESPONSABILIDAD SOCIAL (TRANSVERSAL)"/>
    <n v="54"/>
    <s v="PROGRAMAS Y ACCIONES CULTURALES, RECREATIVOS Y DEPORTIVAS"/>
    <s v="035_23"/>
    <s v="INSTITUTO DE ALTERNATIVAS PARA LOS JÓVEN"/>
    <n v="4000"/>
    <s v="TRANSFERENCIAS, ASIGNACIONES, SUBSIDIOS Y OTRAS AYUDAS"/>
    <m/>
    <n v="4211"/>
    <s v="TRANSFERENCIAS OTORGADAS A ENTIDADES PARAESTATALES NO EMPRESARIALES Y NO FINANCIERAS"/>
    <n v="0"/>
    <s v="SIN DESCRIPCIÓN PARA DESTINOS 00"/>
    <n v="14625430"/>
    <n v="0"/>
    <n v="13480882.640000001"/>
    <n v="13480882.640000001"/>
    <n v="13480882.640000001"/>
    <n v="13480882.640000001"/>
    <n v="13468281.08"/>
    <n v="1144547.3599999994"/>
    <n v="12625430"/>
    <n v="12625430"/>
    <n v="16685430"/>
    <s v="."/>
  </r>
  <r>
    <s v="1.1-00-2310_234030_234842110"/>
    <s v="1.1-00-23"/>
    <x v="0"/>
    <x v="0"/>
    <s v="2.7.1"/>
    <s v="OTROS ASUNTOS SOCIALES"/>
    <s v="E"/>
    <s v="Actividades del sector público, que realiza en for"/>
    <s v="10_23"/>
    <x v="8"/>
    <n v="4"/>
    <s v="CIUDAD SUSTENTABLE"/>
    <n v="48"/>
    <s v="POLITICA DE INTEGRAL DE LA CIUDAD"/>
    <s v="030_23"/>
    <s v="DIRECCIÓN DE PROYECTOS ESTRATEGICOS"/>
    <n v="4000"/>
    <s v="TRANSFERENCIAS, ASIGNACIONES, SUBSIDIOS Y OTRAS AYUDAS"/>
    <m/>
    <n v="4211"/>
    <s v="TRANSFERENCIAS OTORGADAS A ENTIDADES PARAESTATALES NO EMPRESARIALES Y NO FINANCIERAS"/>
    <n v="0"/>
    <s v="SIN DESCRIPCIÓN PARA DESTINOS 00"/>
    <n v="199200"/>
    <n v="1200000"/>
    <n v="398400"/>
    <n v="398400"/>
    <n v="398400"/>
    <n v="199200"/>
    <n v="199200"/>
    <n v="-199200"/>
    <n v="199200"/>
    <n v="199200"/>
    <n v="199200"/>
    <s v="SIN MODIFICACIÓN"/>
  </r>
  <r>
    <s v="1.1-00-2314_231034_235342110"/>
    <s v="1.1-00-23"/>
    <x v="0"/>
    <x v="0"/>
    <s v="1.3.4"/>
    <s v="FUNCIÓN PÚBLICA"/>
    <s v="R"/>
    <s v="Solamente actividades específicas, distintas a las"/>
    <s v="14_23"/>
    <x v="13"/>
    <n v="1"/>
    <s v="CORRESPONSABILIDAD SOCIAL (TRANSVERSAL)"/>
    <n v="53"/>
    <s v="ATENCIÓN PARA PERSONAS CON DISCAPACIDAD INTELECTUAL"/>
    <s v="034_23"/>
    <s v="CENTRO DE ESTIMULACIÓN PARA PERSONAS CON"/>
    <n v="4000"/>
    <s v="TRANSFERENCIAS, ASIGNACIONES, SUBSIDIOS Y OTRAS AYUDAS"/>
    <m/>
    <n v="4211"/>
    <s v="TRANSFERENCIAS OTORGADAS A ENTIDADES PARAESTATALES NO EMPRESARIALES Y NO FINANCIERAS"/>
    <n v="0"/>
    <s v="SIN DESCRIPCIÓN PARA DESTINOS 00"/>
    <n v="10000000"/>
    <n v="10000000"/>
    <n v="8333333.2999999998"/>
    <n v="8333333.2999999998"/>
    <n v="8333333.2999999998"/>
    <n v="8333333.2999999998"/>
    <n v="8333333.2999999998"/>
    <n v="1666666.7000000002"/>
    <n v="10000000"/>
    <n v="10000000"/>
    <n v="13000000"/>
    <s v="Supuesto Incremento autorizado por la Tesorera"/>
  </r>
  <r>
    <s v="1.1-00-2304_236013_231942110"/>
    <s v="1.1-00-23"/>
    <x v="0"/>
    <x v="0"/>
    <s v="1.3.4"/>
    <s v="FUNCIÓN PÚBLICA"/>
    <s v="M"/>
    <s v="Actividades de apoyo administrativo desarrolladas "/>
    <s v="04_23"/>
    <x v="5"/>
    <n v="6"/>
    <s v="GOBIERNO EFECTIVO"/>
    <n v="19"/>
    <s v="PROYECTO DE PRESUPUESTO"/>
    <s v="013_23"/>
    <s v="DIRECCIÓN GENERAL DE FINANZAS"/>
    <n v="4000"/>
    <s v="TRANSFERENCIAS, ASIGNACIONES, SUBSIDIOS Y OTRAS AYUDAS"/>
    <m/>
    <n v="4211"/>
    <s v="TRANSFERENCIAS OTORGADAS A ENTIDADES PARAESTATALES NO EMPRESARIALES Y NO FINANCIERAS"/>
    <n v="0"/>
    <s v="SIN DESCRIPCIÓN PARA DESTINOS 00"/>
    <n v="2200000"/>
    <n v="2200000"/>
    <n v="2105566.7599999998"/>
    <n v="2105566.7599999998"/>
    <n v="2105566.7599999998"/>
    <n v="2105566.7599999998"/>
    <n v="2105566.7599999998"/>
    <n v="94433.240000000224"/>
    <n v="2200000"/>
    <n v="2200000"/>
    <n v="2200000"/>
    <s v="."/>
  </r>
  <r>
    <s v="1.1-00-2316_235036_235542110"/>
    <s v="1.1-00-23"/>
    <x v="0"/>
    <x v="0"/>
    <s v="2.4.1"/>
    <s v="DEPORTE Y RECREACIÓN"/>
    <s v="F"/>
    <s v="Actividades destinadas a la promoción y fomento de"/>
    <s v="16_23"/>
    <x v="14"/>
    <n v="5"/>
    <s v="SOCIEDAD COHESIVA Y RESILENTE"/>
    <n v="55"/>
    <s v="ACTIVIDADES DEPORTIVAS Y RECREATIVAS EN EL MUNICIPIO"/>
    <s v="036_23"/>
    <s v="CONSEJO MUNICIPAL DEL DEPORTE (COMUDE)"/>
    <n v="4000"/>
    <s v="TRANSFERENCIAS, ASIGNACIONES, SUBSIDIOS Y OTRAS AYUDAS"/>
    <m/>
    <n v="4211"/>
    <s v="TRANSFERENCIAS OTORGADAS A ENTIDADES PARAESTATALES NO EMPRESARIALES Y NO FINANCIERAS"/>
    <n v="0"/>
    <s v="SIN DESCRIPCIÓN PARA DESTINOS 00"/>
    <n v="16510000"/>
    <n v="16500000"/>
    <n v="13359595.02"/>
    <n v="13359595.02"/>
    <n v="13359595.02"/>
    <n v="13359595.02"/>
    <n v="13325735.99"/>
    <n v="3150404.9800000004"/>
    <n v="16510000.000000004"/>
    <n v="16510000.000000004"/>
    <n v="17359649.690000001"/>
    <s v="."/>
  </r>
  <r>
    <s v="1.1-00-2313_231033_235242110"/>
    <s v="1.1-00-23"/>
    <x v="0"/>
    <x v="0"/>
    <s v="2.6.8"/>
    <s v="OTROS GRUPOS VULNERABLES"/>
    <s v="R"/>
    <s v="Solamente actividades específicas, distintas a las"/>
    <s v="13_23"/>
    <x v="15"/>
    <n v="1"/>
    <s v="CORRESPONSABILIDAD SOCIAL (TRANSVERSAL)"/>
    <n v="52"/>
    <s v="ATENCION A MUJERES DEL MUNICIPIO"/>
    <s v="033_23"/>
    <s v="INSTITUTO MUNICIPAL DE LA MUJER TLAJOMUL"/>
    <n v="4000"/>
    <s v="TRANSFERENCIAS, ASIGNACIONES, SUBSIDIOS Y OTRAS AYUDAS"/>
    <m/>
    <n v="4211"/>
    <s v="TRANSFERENCIAS OTORGADAS A ENTIDADES PARAESTATALES NO EMPRESARIALES Y NO FINANCIERAS"/>
    <n v="0"/>
    <s v="SIN DESCRIPCIÓN PARA DESTINOS 00"/>
    <n v="5910000"/>
    <n v="5910000"/>
    <n v="3863999.52"/>
    <n v="3863999.52"/>
    <n v="3863999.52"/>
    <n v="3863999.52"/>
    <n v="3846776.01"/>
    <n v="2046000.48"/>
    <n v="5910000"/>
    <n v="5910000"/>
    <n v="5910000"/>
    <s v="Solo nomina y arrendamiento del inmueble"/>
  </r>
  <r>
    <s v="1.1-00-2312_231032_235142110"/>
    <s v="1.1-00-23"/>
    <x v="0"/>
    <x v="0"/>
    <s v="2.6.3"/>
    <s v="FAMILIA E HIJOS"/>
    <s v="R"/>
    <s v="Solamente actividades específicas, distintas a las"/>
    <s v="12_23"/>
    <x v="16"/>
    <n v="1"/>
    <s v="CORRESPONSABILIDAD SOCIAL (TRANSVERSAL)"/>
    <n v="51"/>
    <s v="SISTEMA INTEGRAL PARA EL DESARROLLO DE LA FAMILIA"/>
    <s v="032_23"/>
    <s v="SISTEMA INTEGRAL PARA EL DESARROLLO DE L"/>
    <n v="4000"/>
    <s v="TRANSFERENCIAS, ASIGNACIONES, SUBSIDIOS Y OTRAS AYUDAS"/>
    <m/>
    <n v="4211"/>
    <s v="TRANSFERENCIAS OTORGADAS A ENTIDADES PARAESTATALES NO EMPRESARIALES Y NO FINANCIERAS"/>
    <n v="0"/>
    <s v="SIN DESCRIPCIÓN PARA DESTINOS 00"/>
    <n v="66533232.560000002"/>
    <n v="66784842"/>
    <n v="63793408.530000001"/>
    <n v="63793408.530000001"/>
    <n v="63245017.969999999"/>
    <n v="63245017.969999999"/>
    <n v="63245017.969999999"/>
    <n v="2739824.0300000012"/>
    <n v="66533232.560000002"/>
    <n v="66533232.560000002"/>
    <n v="73757537.150000006"/>
    <s v="."/>
  </r>
  <r>
    <s v="1.1-00-2304_236013_231942510"/>
    <s v="1.1-00-23"/>
    <x v="0"/>
    <x v="0"/>
    <s v="1.3.4"/>
    <s v="FUNCIÓN PÚBLICA"/>
    <s v="M"/>
    <s v="Actividades de apoyo administrativo desarrolladas "/>
    <s v="04_23"/>
    <x v="5"/>
    <n v="6"/>
    <s v="GOBIERNO EFECTIVO"/>
    <n v="19"/>
    <s v="PROYECTO DE PRESUPUESTO"/>
    <s v="013_23"/>
    <s v="DIRECCIÓN GENERAL DE FINANZAS"/>
    <n v="4000"/>
    <s v="TRANSFERENCIAS, ASIGNACIONES, SUBSIDIOS Y OTRAS AYUDAS"/>
    <m/>
    <n v="4251"/>
    <s v="TRANSFERENCIAS A FIDEICOMISOS DE ENTIDADES FEDERATIVAS Y MUNICIPIOS"/>
    <n v="0"/>
    <s v="SIN DESCRIPCIÓN PARA DESTINOS 00"/>
    <n v="9400000"/>
    <n v="5000000"/>
    <n v="7477573.4100000001"/>
    <n v="7477573.4100000001"/>
    <n v="7477573.4100000001"/>
    <n v="7477573.4100000001"/>
    <n v="7477573.4100000001"/>
    <n v="1922426.5899999999"/>
    <n v="9400000"/>
    <n v="9400000"/>
    <n v="9400000"/>
    <s v="."/>
  </r>
  <r>
    <s v="1.1-00-2302_231010_2314431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4000"/>
    <s v="TRANSFERENCIAS, ASIGNACIONES, SUBSIDIOS Y OTRAS AYUDAS"/>
    <m/>
    <n v="4311"/>
    <s v="SUBSIDIOS A LA PRODUCCIÓN"/>
    <n v="0"/>
    <s v="SIN DESCRIPCIÓN PARA DESTINOS 00"/>
    <n v="0"/>
    <n v="2000000"/>
    <n v="0"/>
    <n v="0"/>
    <n v="0"/>
    <n v="0"/>
    <n v="0"/>
    <n v="0"/>
    <n v="0"/>
    <n v="0"/>
    <n v="0"/>
    <s v="."/>
  </r>
  <r>
    <s v="1.1-00-2309_238028_234543110"/>
    <s v="1.1-00-23"/>
    <x v="0"/>
    <x v="0"/>
    <s v="3.1.1"/>
    <s v="ASUNTOS ECONÓMICOS Y COMERCIALES EN GENERAL"/>
    <s v="S"/>
    <s v="Definidos en el Presupuesto de Egresos y los que s"/>
    <s v="09_23"/>
    <x v="11"/>
    <n v="8"/>
    <s v="DESARROLLO ECONÓMICO Y EMPLEO"/>
    <n v="45"/>
    <s v="CAL AGRÍCOLA"/>
    <s v="028_23"/>
    <s v="DIRECCÍON GENERAL DE DESARROLLO RURAL"/>
    <n v="4000"/>
    <s v="TRANSFERENCIAS, ASIGNACIONES, SUBSIDIOS Y OTRAS AYUDAS"/>
    <m/>
    <n v="4311"/>
    <s v="SUBSIDIOS A LA PRODUCCIÓN"/>
    <n v="0"/>
    <s v="SIN DESCRIPCIÓN PARA DESTINOS 00"/>
    <n v="2000000"/>
    <n v="2000000"/>
    <n v="1950000"/>
    <n v="1950000"/>
    <n v="1950000"/>
    <n v="1950000"/>
    <n v="1950000"/>
    <n v="50000"/>
    <n v="2000000"/>
    <n v="2000000"/>
    <n v="3000000"/>
    <s v="porque el costo de la cal agrícola se ha estado incrementando en los últimos años ocasionando que el numero de beneficiarios sea menor al año anterior"/>
  </r>
  <r>
    <s v="1.1-00-2309_238028_234643110"/>
    <s v="1.1-00-23"/>
    <x v="0"/>
    <x v="0"/>
    <s v="3.1.1"/>
    <s v="ASUNTOS ECONÓMICOS Y COMERCIALES EN GENERAL"/>
    <s v="S"/>
    <s v="Definidos en el Presupuesto de Egresos y los que s"/>
    <s v="09_23"/>
    <x v="11"/>
    <n v="8"/>
    <s v="DESARROLLO ECONÓMICO Y EMPLEO"/>
    <n v="46"/>
    <s v="INDEMINIZACIÓN AL PRODUCTOR GANADERO"/>
    <s v="028_23"/>
    <s v="DIRECCÍON GENERAL DE DESARROLLO RURAL"/>
    <n v="4000"/>
    <s v="TRANSFERENCIAS, ASIGNACIONES, SUBSIDIOS Y OTRAS AYUDAS"/>
    <m/>
    <n v="4311"/>
    <s v="SUBSIDIOS A LA PRODUCCIÓN"/>
    <n v="0"/>
    <s v="SIN DESCRIPCIÓN PARA DESTINOS 00"/>
    <n v="300000"/>
    <n v="300000"/>
    <n v="210000"/>
    <n v="210000"/>
    <n v="210000"/>
    <n v="210000"/>
    <n v="200000"/>
    <n v="90000"/>
    <n v="300000"/>
    <n v="300000"/>
    <n v="400000"/>
    <s v="buscamos incrementar el numero de beneficiarios del programa de indemnización de semovientes."/>
  </r>
  <r>
    <s v="1.1-00-2302_231008_2310441111"/>
    <s v="1.1-00-23"/>
    <x v="0"/>
    <x v="0"/>
    <s v="2.2.7"/>
    <s v="DESARROLLO REGIONAL"/>
    <s v="S"/>
    <s v="Definidos en el Presupuesto de Egresos y los que s"/>
    <s v="02_23"/>
    <x v="3"/>
    <n v="1"/>
    <s v="CORRESPONSABILIDAD SOCIAL (TRANSVERSAL)"/>
    <n v="10"/>
    <s v="POLÍTICA DE VIVIENDA"/>
    <s v="008_23"/>
    <s v="DIRECCIÓN DE VIVIENDA"/>
    <n v="4000"/>
    <s v="TRANSFERENCIAS, ASIGNACIONES, SUBSIDIOS Y OTRAS AYUDAS"/>
    <m/>
    <n v="4411"/>
    <s v="AYUDAS SOCIALES A PERSONAS"/>
    <n v="11"/>
    <s v="RENTA TU CASA"/>
    <n v="3432000"/>
    <n v="0"/>
    <n v="2217686.46"/>
    <n v="2217686.46"/>
    <n v="1491004.46"/>
    <n v="950326.45"/>
    <n v="950326.45"/>
    <n v="1214313.54"/>
    <n v="3432000"/>
    <n v="3432000"/>
    <n v="4000000"/>
    <s v="Para continuar con la operación y pago de alquileres del programa y arrendar nuevas viviendas"/>
  </r>
  <r>
    <s v="1.1-00-2302_231008_2310441112"/>
    <s v="1.1-00-23"/>
    <x v="0"/>
    <x v="0"/>
    <s v="2.2.7"/>
    <s v="DESARROLLO REGIONAL"/>
    <s v="S"/>
    <s v="Definidos en el Presupuesto de Egresos y los que s"/>
    <s v="02_23"/>
    <x v="3"/>
    <n v="1"/>
    <s v="CORRESPONSABILIDAD SOCIAL (TRANSVERSAL)"/>
    <n v="10"/>
    <s v="POLÍTICA DE VIVIENDA"/>
    <s v="008_23"/>
    <s v="DIRECCIÓN DE VIVIENDA"/>
    <n v="4000"/>
    <s v="TRANSFERENCIAS, ASIGNACIONES, SUBSIDIOS Y OTRAS AYUDAS"/>
    <m/>
    <n v="4411"/>
    <s v="AYUDAS SOCIALES A PERSONAS"/>
    <n v="12"/>
    <s v="VIVIENDA PROTEGIDA"/>
    <n v="1000000"/>
    <n v="0"/>
    <n v="991162"/>
    <n v="991162"/>
    <n v="320542.8"/>
    <n v="0"/>
    <n v="0"/>
    <n v="8838"/>
    <n v="1000000"/>
    <n v="1000000"/>
    <n v="2000000"/>
    <s v="Para continuar con la operación del programa y lograr tapiar otras 1000 viviendas"/>
  </r>
  <r>
    <s v="1.1-00-2306_235016_232744110"/>
    <s v="1.1-00-23"/>
    <x v="0"/>
    <x v="0"/>
    <s v="2.7.1"/>
    <s v="OTROS ASUNTOS SOCIALES"/>
    <s v="S"/>
    <s v="Definidos en el Presupuesto de Egresos y los que s"/>
    <s v="06_23"/>
    <x v="1"/>
    <n v="5"/>
    <s v="SOCIEDAD COHESIVA Y RESILENTE"/>
    <n v="27"/>
    <s v="APOYO A LAS ESTANCIAS INFANTILES"/>
    <s v="016_23"/>
    <s v="DESPACHO DE LA COORDINACIÓN GENERAL DE C"/>
    <n v="4000"/>
    <s v="TRANSFERENCIAS, ASIGNACIONES, SUBSIDIOS Y OTRAS AYUDAS"/>
    <m/>
    <n v="4411"/>
    <s v="AYUDAS SOCIALES A PERSONAS"/>
    <n v="0"/>
    <s v="SIN DESCRIPCIÓN PARA DESTINOS 00"/>
    <n v="1000000"/>
    <n v="0"/>
    <n v="301466.42"/>
    <n v="301466.42"/>
    <n v="301466.42"/>
    <n v="291966.42"/>
    <n v="291966.42"/>
    <n v="698533.58000000007"/>
    <n v="1000000"/>
    <n v="1000000"/>
    <n v="1000000"/>
    <s v="SIN MODIFICACIÓN"/>
  </r>
  <r>
    <s v="1.1-00-2306_235018_233044110"/>
    <s v="1.1-00-23"/>
    <x v="0"/>
    <x v="0"/>
    <s v="2.7.1"/>
    <s v="OTROS ASUNTOS SOCIALES"/>
    <s v="S"/>
    <s v="Definidos en el Presupuesto de Egresos y los que s"/>
    <s v="06_23"/>
    <x v="1"/>
    <n v="5"/>
    <s v="SOCIEDAD COHESIVA Y RESILENTE"/>
    <n v="30"/>
    <s v="BECAS  A ESTUDIANTES"/>
    <s v="018_23"/>
    <s v="DIRECCIÓN GENERAL DE POLÍTICA SOCIAL"/>
    <n v="4000"/>
    <s v="TRANSFERENCIAS, ASIGNACIONES, SUBSIDIOS Y OTRAS AYUDAS"/>
    <m/>
    <n v="4411"/>
    <s v="AYUDAS SOCIALES A PERSONAS"/>
    <n v="0"/>
    <s v="SIN DESCRIPCIÓN PARA DESTINOS 00"/>
    <n v="10000000"/>
    <n v="0"/>
    <n v="9990000"/>
    <n v="9990000"/>
    <n v="9990000"/>
    <n v="9990000"/>
    <n v="9990000"/>
    <n v="10000"/>
    <n v="10000000"/>
    <n v="10000000"/>
    <n v="12000000"/>
    <s v="ES LO EQUIVALENTE A 4000 ESTUDIANTES BENEFICIADOS"/>
  </r>
  <r>
    <s v="1.1-00-2306_235018_233144110"/>
    <s v="1.1-00-23"/>
    <x v="0"/>
    <x v="0"/>
    <s v="2.7.1"/>
    <s v="OTROS ASUNTOS SOCIALES"/>
    <s v="S"/>
    <s v="Definidos en el Presupuesto de Egresos y los que s"/>
    <s v="06_23"/>
    <x v="1"/>
    <n v="5"/>
    <s v="SOCIEDAD COHESIVA Y RESILENTE"/>
    <n v="31"/>
    <s v="MOCHILAS Y ÚTILES ESCOLARES"/>
    <s v="018_23"/>
    <s v="DIRECCIÓN GENERAL DE POLÍTICA SOCIAL"/>
    <n v="4000"/>
    <s v="TRANSFERENCIAS, ASIGNACIONES, SUBSIDIOS Y OTRAS AYUDAS"/>
    <m/>
    <n v="4411"/>
    <s v="AYUDAS SOCIALES A PERSONAS"/>
    <n v="0"/>
    <s v="SIN DESCRIPCIÓN PARA DESTINOS 00"/>
    <n v="54793475.799999997"/>
    <n v="0"/>
    <n v="54729972.289999999"/>
    <n v="54729972.289999999"/>
    <n v="54729972.289999999"/>
    <n v="54554449.479999997"/>
    <n v="54554449.479999997"/>
    <n v="63503.509999997914"/>
    <n v="54793475.799999997"/>
    <n v="54793475.799999997"/>
    <n v="54793475.799999997"/>
    <s v="Se ajusta al monto del Punto de Acuerdo"/>
  </r>
  <r>
    <s v="1.1-00-2306_235018_233244110"/>
    <s v="1.1-00-23"/>
    <x v="0"/>
    <x v="0"/>
    <s v="2.7.1"/>
    <s v="OTROS ASUNTOS SOCIALES"/>
    <s v="S"/>
    <s v="Definidos en el Presupuesto de Egresos y los que s"/>
    <s v="06_23"/>
    <x v="1"/>
    <n v="5"/>
    <s v="SOCIEDAD COHESIVA Y RESILENTE"/>
    <n v="32"/>
    <s v="UNIFORMES ESCOLARES"/>
    <s v="018_23"/>
    <s v="DIRECCIÓN GENERAL DE POLÍTICA SOCIAL"/>
    <n v="4000"/>
    <s v="TRANSFERENCIAS, ASIGNACIONES, SUBSIDIOS Y OTRAS AYUDAS"/>
    <m/>
    <n v="4411"/>
    <s v="AYUDAS SOCIALES A PERSONAS"/>
    <n v="0"/>
    <s v="SIN DESCRIPCIÓN PARA DESTINOS 00"/>
    <n v="14162986.199999999"/>
    <n v="0"/>
    <n v="14162986.199999999"/>
    <n v="14162986.199999999"/>
    <n v="14162986.199999999"/>
    <n v="14162986.199999999"/>
    <n v="14162986.199999999"/>
    <n v="0"/>
    <n v="15085424.199999999"/>
    <n v="15085424.199999999"/>
    <n v="15085424.199999999"/>
    <s v="Se ajusta al monto del Punto de Acuerdo"/>
  </r>
  <r>
    <s v="1.1-00-2309_238029_2347441127"/>
    <s v="1.1-00-23"/>
    <x v="0"/>
    <x v="0"/>
    <s v="3.7.1"/>
    <s v="TURISMO"/>
    <s v="E"/>
    <s v="Actividades del sector público, que realiza en for"/>
    <s v="09_23"/>
    <x v="11"/>
    <n v="8"/>
    <s v="DESARROLLO ECONÓMICO Y EMPLEO"/>
    <n v="47"/>
    <s v="APOYO A TRADICIONES"/>
    <s v="029_23"/>
    <s v="DIRECCIÓN GENERAL DE TURISMO Y PROMOCIÓN"/>
    <n v="4000"/>
    <s v="TRANSFERENCIAS, ASIGNACIONES, SUBSIDIOS Y OTRAS AYUDAS"/>
    <m/>
    <n v="4411"/>
    <s v="AYUDAS SOCIALES A PERSONAS"/>
    <n v="27"/>
    <s v="APOYO A LAS TRADICIONES (XAYACATES)"/>
    <n v="50000"/>
    <n v="50000"/>
    <n v="50000"/>
    <n v="50000"/>
    <n v="50000"/>
    <n v="50000"/>
    <n v="50000"/>
    <n v="0"/>
    <n v="50000"/>
    <n v="50000"/>
    <n v="100000"/>
    <s v="buscamos duplicar el apoyo a los artesanos para que cada vez sean mas los beneficiados de este programa._x000a_"/>
  </r>
  <r>
    <s v="1.1-00-2302_231010_2316441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4000"/>
    <s v="TRANSFERENCIAS, ASIGNACIONES, SUBSIDIOS Y OTRAS AYUDAS"/>
    <m/>
    <n v="4411"/>
    <s v="AYUDAS SOCIALES A PERSONAS"/>
    <n v="0"/>
    <s v="SIN DESCRIPCIÓN PARA DESTINOS 00"/>
    <n v="5689448.2000000002"/>
    <n v="4200000"/>
    <n v="2800000"/>
    <n v="2800000"/>
    <n v="2800000"/>
    <n v="2660000"/>
    <n v="2540000"/>
    <n v="2889448.2"/>
    <n v="5689448.2000000002"/>
    <n v="5689448.2000000002"/>
    <n v="5600000"/>
    <s v="Hasta 200 Apoyos entregados de forma economica a los comercios locales inscritos al  Programa, para abastecer sus comercios de productos de la canasta básica y realizar el canje de Tlajovales a los brigadistas beneficiarios."/>
  </r>
  <r>
    <s v="1.1-00-2302_231010_2316441131"/>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4000"/>
    <s v="TRANSFERENCIAS, ASIGNACIONES, SUBSIDIOS Y OTRAS AYUDAS"/>
    <m/>
    <n v="4411"/>
    <s v="AYUDAS SOCIALES A PERSONAS"/>
    <n v="31"/>
    <s v="TLAJOMULCO CUIDA A QUIEN CUIDA"/>
    <n v="200000"/>
    <n v="0"/>
    <n v="0"/>
    <n v="0"/>
    <n v="0"/>
    <n v="0"/>
    <n v="0"/>
    <n v="200000"/>
    <n v="0"/>
    <n v="0"/>
    <n v="0"/>
    <s v="."/>
  </r>
  <r>
    <s v="1.1-00-2310_234030_2348441132"/>
    <s v="1.1-00-23"/>
    <x v="0"/>
    <x v="0"/>
    <s v="2.7.1"/>
    <s v="OTROS ASUNTOS SOCIALES"/>
    <s v="E"/>
    <s v="Actividades del sector público, que realiza en for"/>
    <s v="10_23"/>
    <x v="8"/>
    <n v="4"/>
    <s v="CIUDAD SUSTENTABLE"/>
    <n v="48"/>
    <s v="POLITICA DE INTEGRAL DE LA CIUDAD"/>
    <s v="030_23"/>
    <s v="DIRECCIÓN DE PROYECTOS ESTRATEGICOS"/>
    <n v="4000"/>
    <s v="TRANSFERENCIAS, ASIGNACIONES, SUBSIDIOS Y OTRAS AYUDAS"/>
    <m/>
    <n v="4411"/>
    <s v="AYUDAS SOCIALES A PERSONAS"/>
    <n v="32"/>
    <s v="PROGRAMA DE APOYO A LADRILLEROS"/>
    <n v="450000"/>
    <n v="0"/>
    <n v="0"/>
    <n v="0"/>
    <n v="0"/>
    <n v="0"/>
    <n v="0"/>
    <n v="450000"/>
    <n v="450000"/>
    <n v="450000"/>
    <n v="450000"/>
    <s v="SIN MODIFICACIÓN"/>
  </r>
  <r>
    <s v="1.1-00-2301_231001_231441136"/>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11"/>
    <s v="AYUDAS SOCIALES A PERSONAS"/>
    <n v="36"/>
    <s v="LAS CORONELAS"/>
    <n v="211500"/>
    <n v="0"/>
    <n v="109500"/>
    <n v="109500"/>
    <n v="109500"/>
    <n v="108000"/>
    <n v="108000"/>
    <n v="102000"/>
    <n v="324000"/>
    <n v="324000"/>
    <n v="324000"/>
    <s v="Apoyo para las presentaciones del Ballet Folklorico Las Coronelas de San Sebastian El Grande."/>
  </r>
  <r>
    <s v="1.1-00-2301_231001_231441138"/>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11"/>
    <s v="AYUDAS SOCIALES A PERSONAS"/>
    <n v="38"/>
    <s v="CAMPAMENTO AEROESPACIAL"/>
    <n v="0"/>
    <n v="0"/>
    <n v="0"/>
    <n v="0"/>
    <n v="0"/>
    <n v="0"/>
    <n v="0"/>
    <n v="0"/>
    <n v="0"/>
    <n v="0"/>
    <n v="0"/>
    <s v="."/>
  </r>
  <r>
    <s v="1.1-00-2301_231001_231441139"/>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11"/>
    <s v="AYUDAS SOCIALES A PERSONAS"/>
    <n v="39"/>
    <s v="PA/386/2021-2024"/>
    <n v="80899"/>
    <n v="0"/>
    <n v="80899"/>
    <n v="80899"/>
    <n v="80899"/>
    <n v="80899"/>
    <n v="80899"/>
    <n v="0"/>
    <n v="0"/>
    <n v="0"/>
    <n v="0"/>
    <s v="."/>
  </r>
  <r>
    <s v="1.1-00-2301_231001_23144110"/>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11"/>
    <s v="AYUDAS SOCIALES A PERSONAS"/>
    <n v="0"/>
    <s v="SIN DESCRIPCIÓN PARA DESTINOS 00"/>
    <n v="2207847"/>
    <n v="1082347"/>
    <n v="2207698"/>
    <n v="2207698"/>
    <n v="2207698"/>
    <n v="2147120"/>
    <n v="2139955"/>
    <n v="149"/>
    <n v="2163246"/>
    <n v="2163246"/>
    <n v="2163246"/>
    <s v="."/>
  </r>
  <r>
    <s v="1.1-00-2301_231001_2314411XX"/>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11"/>
    <s v="AYUDAS SOCIALES A PERSONAS"/>
    <s v="XX"/>
    <s v="CABILDO INFANTIL"/>
    <n v="0"/>
    <n v="0"/>
    <n v="0"/>
    <n v="0"/>
    <n v="0"/>
    <n v="0"/>
    <n v="0"/>
    <n v="0"/>
    <n v="0"/>
    <n v="0"/>
    <n v="170000"/>
    <s v="Compra de laptops para los integrantes del cabildo"/>
  </r>
  <r>
    <s v="1.1-00-2301_231001_2314411XX"/>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11"/>
    <s v="AYUDAS SOCIALES A PERSONAS"/>
    <s v="XX"/>
    <s v="CABILDO JUVENIL"/>
    <n v="0"/>
    <n v="0"/>
    <n v="0"/>
    <n v="0"/>
    <n v="0"/>
    <n v="0"/>
    <n v="0"/>
    <n v="0"/>
    <n v="0"/>
    <n v="0"/>
    <n v="170000"/>
    <s v="Compra de laptops para los integrantes del cabildo"/>
  </r>
  <r>
    <s v="2.6-15-2306_235016_2325441160"/>
    <s v="2.6-15-23"/>
    <x v="0"/>
    <x v="5"/>
    <s v="2.5.6"/>
    <s v="OTRO SERVICIOS EDUCATIVOS Y ACTIVIDADES INHERENTES"/>
    <s v="S"/>
    <s v="Definidos en el Presupuesto de Egresos y los que s"/>
    <s v="06_23"/>
    <x v="1"/>
    <n v="5"/>
    <s v="SOCIEDAD COHESIVA Y RESILENTE"/>
    <n v="25"/>
    <s v="APOYO A INSTITUCIONES EDUCATIVAS"/>
    <s v="016_23"/>
    <s v="DESPACHO DE LA COORDINACIÓN GENERAL DE C"/>
    <n v="4000"/>
    <s v="TRANSFERENCIAS, ASIGNACIONES, SUBSIDIOS Y OTRAS AYUDAS"/>
    <m/>
    <n v="4411"/>
    <s v="AYUDAS SOCIALES A PERSONAS"/>
    <n v="60"/>
    <s v="UNIFORMES DEPORTIVOS PARA ACADEMIAS DEPORTIVAS"/>
    <n v="60000"/>
    <n v="0"/>
    <n v="59995.199999999997"/>
    <n v="0"/>
    <n v="0"/>
    <n v="0"/>
    <n v="0"/>
    <n v="4.8000000000029104"/>
    <n v="0"/>
    <n v="0"/>
    <n v="0"/>
    <s v="."/>
  </r>
  <r>
    <s v="1.1-00-2306_235016_232544110"/>
    <s v="1.1-00-23"/>
    <x v="0"/>
    <x v="0"/>
    <s v="2.5.6"/>
    <s v="OTRO SERVICIOS EDUCATIVOS Y ACTIVIDADES INHERENTES"/>
    <s v="S"/>
    <s v="Definidos en el Presupuesto de Egresos y los que s"/>
    <s v="06_23"/>
    <x v="1"/>
    <n v="5"/>
    <s v="SOCIEDAD COHESIVA Y RESILENTE"/>
    <n v="25"/>
    <s v="APOYO A INSTITUCIONES EDUCATIVAS"/>
    <s v="016_23"/>
    <s v="DESPACHO DE LA COORDINACIÓN GENERAL DE C"/>
    <n v="4000"/>
    <s v="TRANSFERENCIAS, ASIGNACIONES, SUBSIDIOS Y OTRAS AYUDAS"/>
    <m/>
    <n v="4411"/>
    <s v="AYUDAS SOCIALES A PERSONAS"/>
    <n v="0"/>
    <s v="SIN DESCRIPCIÓN PARA DESTINOS 00"/>
    <n v="100000"/>
    <n v="100000"/>
    <n v="0"/>
    <n v="0"/>
    <n v="0"/>
    <n v="0"/>
    <n v="0"/>
    <n v="100000"/>
    <n v="100000"/>
    <n v="100000"/>
    <n v="100000"/>
    <s v="."/>
  </r>
  <r>
    <s v="1.1-00-2302_231010_235744110"/>
    <s v="1.1-00-23"/>
    <x v="0"/>
    <x v="0"/>
    <s v="2.2.7"/>
    <s v="DESARROLLO REGIONAL"/>
    <s v="S"/>
    <s v="Sujetos a Reglas de Operación"/>
    <s v="02_23"/>
    <x v="3"/>
    <n v="1"/>
    <s v="CORRESPONSABILIDAD SOCIAL (TRANSVERSAL)"/>
    <n v="57"/>
    <s v="TLAJOMULCO CUIDA A QUIEN CUIDA"/>
    <s v="010_23"/>
    <s v="DIRECCIÓN GENERAL DE CULTURA DE LA PAZ Y CORRESPONSABILIDAD"/>
    <n v="4000"/>
    <s v="TRANSFERENCIAS, SUBSIDIOS, SUBVENCIONES Y CONTINGENCIAS"/>
    <m/>
    <n v="4411"/>
    <s v="AYUDAS SOCIALES A PERSONAS"/>
    <n v="0"/>
    <s v="SIN DESCRIPCIÓN PARA DESTINOS 00"/>
    <n v="0"/>
    <n v="0"/>
    <n v="0"/>
    <n v="0"/>
    <n v="0"/>
    <n v="0"/>
    <n v="0"/>
    <n v="0"/>
    <n v="200000"/>
    <n v="200000"/>
    <n v="1200000"/>
    <s v="Entrega de un apoyo económico a 100 mujeres que cuidan a personas con discapacidad. Entregar dos apoyos por año por la cantidad de $6000 pesos "/>
  </r>
  <r>
    <s v="1.1-00-2306_235016_232844210"/>
    <s v="1.1-00-23"/>
    <x v="0"/>
    <x v="0"/>
    <s v="2.5.6"/>
    <s v="OTRO SERVICIOS EDUCATIVOS Y ACTIVIDADES INHERENTES"/>
    <s v="S"/>
    <s v="Definidos en el Presupuesto de Egresos y los que s"/>
    <s v="06_23"/>
    <x v="1"/>
    <n v="5"/>
    <s v="SOCIEDAD COHESIVA Y RESILENTE"/>
    <n v="28"/>
    <s v="PROGRAMA ABC Y REZAGO EDUCATIVO"/>
    <s v="016_23"/>
    <s v="DESPACHO DE LA COORDINACIÓN GENERAL DE C"/>
    <n v="4000"/>
    <s v="TRANSFERENCIAS, ASIGNACIONES, SUBSIDIOS Y OTRAS AYUDAS"/>
    <m/>
    <n v="4421"/>
    <s v="BECAS Y OTRAS AYUDAS PARA PROGRAMAS DE CAPACITACIÓN"/>
    <n v="0"/>
    <s v="SIN DESCRIPCIÓN PARA DESTINOS 00"/>
    <n v="200000"/>
    <n v="200000"/>
    <n v="81300"/>
    <n v="81300"/>
    <n v="81300"/>
    <n v="81300"/>
    <n v="81300"/>
    <n v="118700"/>
    <n v="200000"/>
    <n v="200000"/>
    <n v="200000"/>
    <s v="SIN MODIFICACIÓN"/>
  </r>
  <r>
    <s v="1.1-00-2306_235018_233044310"/>
    <s v="1.1-00-23"/>
    <x v="0"/>
    <x v="0"/>
    <s v="2.7.1"/>
    <s v="OTROS ASUNTOS SOCIALES"/>
    <s v="S"/>
    <s v="Definidos en el Presupuesto de Egresos y los que s"/>
    <s v="06_23"/>
    <x v="1"/>
    <n v="5"/>
    <s v="SOCIEDAD COHESIVA Y RESILENTE"/>
    <n v="30"/>
    <s v="BECAS  A ESTUDIANTES"/>
    <s v="018_23"/>
    <s v="DIRECCIÓN GENERAL DE POLÍTICA SOCIAL"/>
    <n v="4000"/>
    <s v="TRANSFERENCIAS, ASIGNACIONES, SUBSIDIOS Y OTRAS AYUDAS"/>
    <m/>
    <n v="4431"/>
    <s v="AYUDAS SOCIALES A INSTITUCIONES DE ENSEÑANZA"/>
    <n v="0"/>
    <s v="SIN DESCRIPCIÓN PARA DESTINOS 00"/>
    <n v="0"/>
    <n v="0"/>
    <n v="0"/>
    <n v="0"/>
    <n v="0"/>
    <n v="0"/>
    <n v="0"/>
    <n v="0"/>
    <n v="0"/>
    <n v="0"/>
    <n v="0"/>
    <s v="."/>
  </r>
  <r>
    <s v="1.1-00-2306_235016_2325443141"/>
    <s v="1.1-00-23"/>
    <x v="0"/>
    <x v="0"/>
    <s v="2.5.6"/>
    <s v="OTRO SERVICIOS EDUCATIVOS Y ACTIVIDADES INHERENTES"/>
    <s v="S"/>
    <s v="Definidos en el Presupuesto de Egresos y los que s"/>
    <s v="06_23"/>
    <x v="1"/>
    <n v="5"/>
    <s v="SOCIEDAD COHESIVA Y RESILENTE"/>
    <n v="25"/>
    <s v="APOYO A INSTITUCIONES EDUCATIVAS"/>
    <s v="016_23"/>
    <s v="DESPACHO DE LA COORDINACIÓN GENERAL DE C"/>
    <n v="4000"/>
    <s v="TRANSFERENCIAS, ASIGNACIONES, SUBSIDIOS Y OTRAS AYUDAS"/>
    <m/>
    <n v="4431"/>
    <s v="AYUDAS SOCIALES A INSTITUCIONES DE ENSEÑANZA"/>
    <n v="41"/>
    <s v="PINTURA PARA ESCUELAS"/>
    <n v="400000"/>
    <n v="0"/>
    <n v="298941.28000000003"/>
    <n v="298941.28000000003"/>
    <n v="0"/>
    <n v="0"/>
    <n v="0"/>
    <n v="101058.71999999997"/>
    <n v="0"/>
    <n v="0"/>
    <n v="0"/>
    <s v="."/>
  </r>
  <r>
    <s v="1.1-00-2306_235016_232544310"/>
    <s v="1.1-00-23"/>
    <x v="0"/>
    <x v="0"/>
    <s v="2.5.6"/>
    <s v="OTRO SERVICIOS EDUCATIVOS Y ACTIVIDADES INHERENTES"/>
    <s v="S"/>
    <s v="Definidos en el Presupuesto de Egresos y los que s"/>
    <s v="06_23"/>
    <x v="1"/>
    <n v="5"/>
    <s v="SOCIEDAD COHESIVA Y RESILENTE"/>
    <n v="25"/>
    <s v="APOYO A INSTITUCIONES EDUCATIVAS"/>
    <s v="016_23"/>
    <s v="DESPACHO DE LA COORDINACIÓN GENERAL DE C"/>
    <n v="4000"/>
    <s v="TRANSFERENCIAS, ASIGNACIONES, SUBSIDIOS Y OTRAS AYUDAS"/>
    <m/>
    <n v="4431"/>
    <s v="AYUDAS SOCIALES A INSTITUCIONES DE ENSEÑANZA"/>
    <n v="0"/>
    <s v="SIN DESCRIPCIÓN PARA DESTINOS 00"/>
    <n v="3900000"/>
    <n v="3800000"/>
    <n v="3156102"/>
    <n v="3156102"/>
    <n v="3156102"/>
    <n v="2244093"/>
    <n v="2244093"/>
    <n v="743898"/>
    <n v="3900000"/>
    <n v="3900000"/>
    <n v="3900000"/>
    <s v="."/>
  </r>
  <r>
    <s v="1.1-00-2306_235016_23254431XX"/>
    <s v="1.1-00-23"/>
    <x v="0"/>
    <x v="0"/>
    <s v="2.5.6"/>
    <s v="OTRO SERVICIOS EDUCATIVOS Y ACTIVIDADES INHERENTES"/>
    <s v="S"/>
    <s v="Definidos en el Presupuesto de Egresos y los que s"/>
    <s v="06_23"/>
    <x v="1"/>
    <n v="5"/>
    <s v="SOCIEDAD COHESIVA Y RESILENTE"/>
    <n v="25"/>
    <s v="APOYO A INSTITUCIONES EDUCATIVAS"/>
    <s v="016_23"/>
    <s v="DESPACHO DE LA COORDINACIÓN GENERAL DE C"/>
    <n v="4000"/>
    <s v="TRANSFERENCIAS, ASIGNACIONES, SUBSIDIOS Y OTRAS AYUDAS"/>
    <m/>
    <n v="4431"/>
    <s v="AYUDAS SOCIALES A INSTITUCIONES DE ENSEÑANZA"/>
    <s v="XX"/>
    <s v="RENOVANDO TU ESCUELA EN COMUNIDAD"/>
    <n v="0"/>
    <n v="0"/>
    <n v="0"/>
    <n v="0"/>
    <n v="0"/>
    <n v="0"/>
    <n v="0"/>
    <n v="0"/>
    <n v="400000"/>
    <n v="400000"/>
    <n v="400000"/>
    <s v="."/>
  </r>
  <r>
    <s v="1.1-00-2301_231001_23144511"/>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51"/>
    <s v="AYUDAS SOCIALES A INSTITUCIONES SIN FINES DE LUCRO"/>
    <n v="1"/>
    <s v="ALDEA PASITOS"/>
    <n v="180000"/>
    <n v="180000"/>
    <n v="165000"/>
    <n v="165000"/>
    <n v="165000"/>
    <n v="150000"/>
    <n v="150000"/>
    <n v="15000"/>
    <n v="180000"/>
    <n v="180000"/>
    <n v="180000"/>
    <s v="Apoyo para la prestación de servicios en materia de Asistencia Social a niños  y niñas del Municipio de Tlajom ulco de Zuñiga."/>
  </r>
  <r>
    <s v="1.1-00-2301_231001_23144512"/>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51"/>
    <s v="AYUDAS SOCIALES A INSTITUCIONES SIN FINES DE LUCRO"/>
    <n v="2"/>
    <s v="FESTIVAL DEL CINE EN GUADALAJARA"/>
    <n v="300000"/>
    <n v="299965.92"/>
    <n v="0"/>
    <n v="0"/>
    <n v="0"/>
    <n v="0"/>
    <n v="0"/>
    <n v="300000"/>
    <n v="300000"/>
    <n v="300000"/>
    <n v="300000"/>
    <s v="Apoyo en la organizacion del Festival de Cine en Gaudalajara "/>
  </r>
  <r>
    <s v="1.1-00-2301_231001_23144513"/>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51"/>
    <s v="AYUDAS SOCIALES A INSTITUCIONES SIN FINES DE LUCRO"/>
    <n v="3"/>
    <s v="TELETON"/>
    <n v="1000000"/>
    <n v="1000008.52"/>
    <n v="0"/>
    <n v="0"/>
    <n v="0"/>
    <n v="0"/>
    <n v="0"/>
    <n v="1000000"/>
    <n v="1000000"/>
    <n v="1000000"/>
    <n v="1000000"/>
    <s v="Apoyo para los niños discapacitados del Municipio de Tlajomulco de Zúñiga, que acuden a  la Aldea Pasitos a una Vida Mejor AC"/>
  </r>
  <r>
    <s v="1.1-00-2301_231001_23144514"/>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51"/>
    <s v="AYUDAS SOCIALES A INSTITUCIONES SIN FINES DE LUCRO"/>
    <n v="4"/>
    <s v="ONU"/>
    <n v="1000000"/>
    <n v="1000008.52"/>
    <n v="0"/>
    <n v="0"/>
    <n v="0"/>
    <n v="0"/>
    <n v="0"/>
    <n v="1000000"/>
    <n v="1000000"/>
    <n v="1000000"/>
    <n v="1000000"/>
    <s v="Apoyos  solicitados para eventos culturales, artísticos, fomento de tradiciones, deportivos, de mérito y auxilio póstumo."/>
  </r>
  <r>
    <s v="1.1-00-2301_231001_23144515"/>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51"/>
    <s v="AYUDAS SOCIALES A INSTITUCIONES SIN FINES DE LUCRO"/>
    <n v="5"/>
    <s v="MÉXICO DANZA"/>
    <n v="70000"/>
    <n v="70008.52"/>
    <n v="70000"/>
    <n v="70000"/>
    <n v="70000"/>
    <n v="70000"/>
    <n v="70000"/>
    <n v="0"/>
    <n v="70000"/>
    <n v="70000"/>
    <n v="1000000"/>
    <s v="Apoyo para el impulso, rescate de las tradiciones y costumbres mexicanas "/>
  </r>
  <r>
    <s v="1.1-00-2301_231001_23144516"/>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51"/>
    <s v="AYUDAS SOCIALES A INSTITUCIONES SIN FINES DE LUCRO"/>
    <n v="6"/>
    <s v="LAS CORONELAS"/>
    <n v="0"/>
    <n v="324000"/>
    <n v="0"/>
    <n v="0"/>
    <n v="0"/>
    <n v="0"/>
    <n v="0"/>
    <n v="0"/>
    <n v="0"/>
    <n v="0"/>
    <n v="0"/>
    <s v="."/>
  </r>
  <r>
    <s v="1.1-00-2302_231007_23844518"/>
    <s v="1.1-00-23"/>
    <x v="0"/>
    <x v="0"/>
    <s v="1.3.4"/>
    <s v="FUNCIÓN PÚBLICA"/>
    <s v="R"/>
    <s v="Solamente actividades específicas, distintas a las"/>
    <s v="02_23"/>
    <x v="3"/>
    <n v="1"/>
    <s v="CORRESPONSABILIDAD SOCIAL (TRANSVERSAL)"/>
    <n v="8"/>
    <s v="APOYO A INSTITUCIONES"/>
    <s v="007_23"/>
    <s v="DIRECCIÓN DE LA SECRETARÍA GENERAL"/>
    <n v="4000"/>
    <s v="TRANSFERENCIAS, ASIGNACIONES, SUBSIDIOS Y OTRAS AYUDAS"/>
    <m/>
    <n v="4451"/>
    <s v="AYUDAS SOCIALES A INSTITUCIONES SIN FINES DE LUCRO"/>
    <n v="8"/>
    <s v="FIL"/>
    <n v="700000"/>
    <n v="700008.48"/>
    <n v="0"/>
    <n v="0"/>
    <n v="0"/>
    <n v="0"/>
    <n v="0"/>
    <n v="700000"/>
    <n v="700000"/>
    <n v="700000"/>
    <n v="750000"/>
    <s v="COPATROCINIO Y STAND FIL 2024"/>
  </r>
  <r>
    <s v="1.1-00-2302_231007_23844519"/>
    <s v="1.1-00-23"/>
    <x v="0"/>
    <x v="0"/>
    <s v="1.3.4"/>
    <s v="FUNCIÓN PÚBLICA"/>
    <s v="R"/>
    <s v="Solamente actividades específicas, distintas a las"/>
    <s v="02_23"/>
    <x v="3"/>
    <n v="1"/>
    <s v="CORRESPONSABILIDAD SOCIAL (TRANSVERSAL)"/>
    <n v="8"/>
    <s v="APOYO A INSTITUCIONES"/>
    <s v="007_23"/>
    <s v="DIRECCIÓN DE LA SECRETARÍA GENERAL"/>
    <n v="4000"/>
    <s v="TRANSFERENCIAS, ASIGNACIONES, SUBSIDIOS Y OTRAS AYUDAS"/>
    <m/>
    <n v="4451"/>
    <s v="AYUDAS SOCIALES A INSTITUCIONES SIN FINES DE LUCRO"/>
    <n v="9"/>
    <s v="CLAD"/>
    <n v="210000"/>
    <n v="210000"/>
    <n v="0"/>
    <n v="0"/>
    <n v="0"/>
    <n v="0"/>
    <n v="0"/>
    <n v="210000"/>
    <n v="210000"/>
    <n v="210000"/>
    <n v="210000"/>
    <s v="COPATROCINIO  CLAD 2024"/>
  </r>
  <r>
    <s v="1.1-00-2302_231007_238445110"/>
    <s v="1.1-00-23"/>
    <x v="0"/>
    <x v="0"/>
    <s v="1.3.4"/>
    <s v="FUNCIÓN PÚBLICA"/>
    <s v="R"/>
    <s v="Solamente actividades específicas, distintas a las"/>
    <s v="02_23"/>
    <x v="3"/>
    <n v="1"/>
    <s v="CORRESPONSABILIDAD SOCIAL (TRANSVERSAL)"/>
    <n v="8"/>
    <s v="APOYO A INSTITUCIONES"/>
    <s v="007_23"/>
    <s v="DIRECCIÓN DE LA SECRETARÍA GENERAL"/>
    <n v="4000"/>
    <s v="TRANSFERENCIAS, ASIGNACIONES, SUBSIDIOS Y OTRAS AYUDAS"/>
    <m/>
    <n v="4451"/>
    <s v="AYUDAS SOCIALES A INSTITUCIONES SIN FINES DE LUCRO"/>
    <n v="10"/>
    <s v="FESTIVAL PAPIROLAS 2023"/>
    <n v="50000"/>
    <n v="49991.519999999997"/>
    <n v="0"/>
    <n v="0"/>
    <n v="0"/>
    <n v="0"/>
    <n v="0"/>
    <n v="50000"/>
    <n v="50000"/>
    <n v="50000"/>
    <n v="0"/>
    <s v="Se elimina"/>
  </r>
  <r>
    <s v="1.1-00-2306_235016_2326445115"/>
    <s v="1.1-00-23"/>
    <x v="0"/>
    <x v="0"/>
    <s v="2.7.1"/>
    <s v="OTROS ASUNTOS SOCIALES"/>
    <s v="S"/>
    <s v="Definidos en el Presupuesto de Egresos y los que s"/>
    <s v="06_23"/>
    <x v="1"/>
    <n v="5"/>
    <s v="SOCIEDAD COHESIVA Y RESILENTE"/>
    <n v="26"/>
    <s v="APOYO A LAS AGENCIAS Y DELEGACIONES DEL MUNICIPIO"/>
    <s v="016_23"/>
    <s v="DESPACHO DE LA COORDINACIÓN GENERAL DE C"/>
    <n v="4000"/>
    <s v="TRANSFERENCIAS, ASIGNACIONES, SUBSIDIOS Y OTRAS AYUDAS"/>
    <m/>
    <n v="4451"/>
    <s v="AYUDAS SOCIALES A INSTITUCIONES SIN FINES DE LUCRO"/>
    <n v="15"/>
    <s v="RECONSTRUCCIÓN DEL TEJIDO SOCIAL"/>
    <n v="30000000"/>
    <n v="0"/>
    <n v="25370579.079999998"/>
    <n v="25370579.079999998"/>
    <n v="25370579.079999998"/>
    <n v="25370579.079999998"/>
    <n v="25370579.079999998"/>
    <n v="4629420.9200000018"/>
    <n v="30000000"/>
    <n v="30000000"/>
    <n v="30000000"/>
    <s v="SIN MODIFICACIÓN"/>
  </r>
  <r>
    <s v="1.1-00-2301_231001_231445140"/>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51"/>
    <s v="AYUDAS SOCIALES A INSTITUCIONES SIN FINES DE LUCRO"/>
    <n v="40"/>
    <s v="CAMPAMENTO AEROESPACIAL"/>
    <n v="165000"/>
    <n v="0"/>
    <n v="165000"/>
    <n v="165000"/>
    <n v="165000"/>
    <n v="165000"/>
    <n v="165000"/>
    <n v="0"/>
    <n v="0"/>
    <n v="0"/>
    <n v="0"/>
    <s v="."/>
  </r>
  <r>
    <s v="1.1-00-2301_231001_2314451XX"/>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51"/>
    <s v="AYUDAS SOCIALES A INSTITUCIONES SIN FINES DE LUCRO"/>
    <s v="XX"/>
    <s v="CENTROS DE INTEGRACIÓN JUVENIL JALISCO"/>
    <n v="0"/>
    <n v="0"/>
    <n v="0"/>
    <n v="0"/>
    <n v="0"/>
    <n v="0"/>
    <n v="0"/>
    <n v="0"/>
    <n v="0"/>
    <n v="0"/>
    <n v="394000"/>
    <m/>
  </r>
  <r>
    <s v="1.1-00-2301_231001_23144510"/>
    <s v="1.1-00-23"/>
    <x v="0"/>
    <x v="0"/>
    <s v="1.3.4"/>
    <s v="FUNCIÓN PÚBLICA"/>
    <s v="E"/>
    <s v="Actividades del sector público, que realiza en for"/>
    <s v="01_23"/>
    <x v="9"/>
    <n v="1"/>
    <s v="CORRESPONSABILIDAD SOCIAL (TRANSVERSAL)"/>
    <n v="1"/>
    <s v="APOYO ECONÓMICO A PERSONAS FÍSICAS, ASOCIACIONES E INSTITUCIONES SIN FINES DE LUCRO"/>
    <s v="001_23"/>
    <s v="SECRETARÍA PARTICULAR"/>
    <n v="4000"/>
    <s v="TRANSFERENCIAS, ASIGNACIONES, SUBSIDIOS Y OTRAS AYUDAS"/>
    <m/>
    <n v="4451"/>
    <s v="AYUDAS SOCIALES A INSTITUCIONES SIN FINES DE LUCRO"/>
    <n v="0"/>
    <s v="SIN DESCRIPCIÓN PARA DESTINOS 00"/>
    <n v="462000"/>
    <n v="475008.52"/>
    <n v="95000"/>
    <n v="95000"/>
    <n v="95000"/>
    <n v="70000"/>
    <n v="70000"/>
    <n v="367000"/>
    <n v="640000"/>
    <n v="640000"/>
    <n v="640000"/>
    <s v="Apoyo a las solicitudes de las  asociaciones  del Municipio de Tlajomulco"/>
  </r>
  <r>
    <s v="1.1-00-2302_231007_23944810"/>
    <s v="1.1-00-23"/>
    <x v="0"/>
    <x v="0"/>
    <s v="1.3.4"/>
    <s v="FUNCIÓN PÚBLICA"/>
    <s v="N"/>
    <s v=" "/>
    <s v="02_23"/>
    <x v="3"/>
    <n v="1"/>
    <s v="CORRESPONSABILIDAD SOCIAL (TRANSVERSAL)"/>
    <n v="9"/>
    <s v="FOEDEN"/>
    <s v="007_23"/>
    <s v="DIRECCIÓN DE LA SECRETARÍA GENERAL"/>
    <n v="4000"/>
    <s v="TRANSFERENCIAS, ASIGNACIONES, SUBSIDIOS Y OTRAS AYUDAS"/>
    <m/>
    <n v="4481"/>
    <s v="AYUDAS POR DESASTRES NATURALES Y OTROS SINIESTROS"/>
    <n v="0"/>
    <s v="SIN DESCRIPCIÓN PARA DESTINOS 00"/>
    <n v="751609.44"/>
    <n v="500000"/>
    <n v="1089485.31"/>
    <n v="1089485.31"/>
    <n v="1089485.31"/>
    <n v="1089485.31"/>
    <n v="1089485.31"/>
    <n v="-337875.87000000011"/>
    <n v="750000"/>
    <n v="750000"/>
    <n v="1089485.31"/>
    <s v="Requerido para las contingencias Ambientales por inundaciones en el municipio"/>
  </r>
  <r>
    <s v="2.6-05-2308_237025_234151110"/>
    <s v="2.6-05-23"/>
    <x v="0"/>
    <x v="7"/>
    <s v="1.7.1"/>
    <s v="POLICÍA"/>
    <s v="R"/>
    <s v="Solamente actividades específicas, distintas a las"/>
    <s v="08_23"/>
    <x v="2"/>
    <n v="7"/>
    <s v="SEGURIDAD CIUDADANA"/>
    <n v="41"/>
    <s v="EQUIPAMIENTO"/>
    <s v="025_23"/>
    <s v="DESPACHO DE LA COMISARÍA DE LA POLICÍA P"/>
    <n v="5000"/>
    <s v="BIENES MUEBLES, INMUEBLES E INTANGIBLES"/>
    <m/>
    <n v="5111"/>
    <s v="MUEBLES DE OFICINA Y ESTANTERÍA"/>
    <n v="0"/>
    <s v="SIN DESCRIPCIÓN PARA DESTINOS 00"/>
    <n v="0"/>
    <n v="0"/>
    <n v="0"/>
    <n v="0"/>
    <n v="0"/>
    <n v="0"/>
    <n v="0"/>
    <n v="0"/>
    <n v="0"/>
    <n v="0"/>
    <n v="200000"/>
    <s v="MOBILIARIO ACADEMIA DE POLICIA"/>
  </r>
  <r>
    <s v="1.1-00-2302_231010_2316511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5000"/>
    <s v="BIENES MUEBLES, INMUEBLES E INTANGIBLES"/>
    <s v="si"/>
    <n v="5111"/>
    <s v="MUEBLES DE OFICINA Y ESTANTERÍA"/>
    <n v="0"/>
    <s v="SIN DESCRIPCIÓN PARA DESTINOS 00"/>
    <n v="0"/>
    <n v="0"/>
    <n v="0"/>
    <n v="0"/>
    <n v="0"/>
    <n v="0"/>
    <n v="0"/>
    <n v="0"/>
    <n v="0"/>
    <n v="0"/>
    <n v="15000"/>
    <s v="Adquisición de materiales para la instalación de brigadas del Programa en localidades de las distintas zonas del Municipio."/>
  </r>
  <r>
    <s v="1.1-00-2307_233024_2339511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5000"/>
    <s v="BIENES MUEBLES, INMUEBLES E INTANGIBLES"/>
    <s v="si"/>
    <n v="5111"/>
    <s v="MUEBLES DE OFICINA Y ESTANTERÍA"/>
    <n v="0"/>
    <s v="SIN DESCRIPCIÓN PARA DESTINOS 00"/>
    <n v="150000"/>
    <n v="0"/>
    <n v="162539.20000000001"/>
    <n v="162539.20000000001"/>
    <n v="30415.200000000001"/>
    <n v="0"/>
    <n v="0"/>
    <n v="-12539.200000000012"/>
    <n v="150000"/>
    <n v="150000"/>
    <n v="150000"/>
    <s v="COMPRA DE MUEBLES PARA OFICINA, SLAS DE ESPERA Y CONSULTORIOS DE TODAS LAS UNIDADES DE SALUD PUBLICA."/>
  </r>
  <r>
    <s v="1.1-00-2304_236012_231851110"/>
    <s v="1.1-00-23"/>
    <x v="0"/>
    <x v="0"/>
    <s v="1.3.4"/>
    <s v="FUNCIÓN PÚBLICA"/>
    <s v="M"/>
    <s v="Actividades de apoyo administrativo desarrolladas "/>
    <s v="04_23"/>
    <x v="5"/>
    <n v="6"/>
    <s v="GOBIERNO EFECTIVO"/>
    <n v="18"/>
    <s v="DESPACHO DE LA TESORERÍA MUNICIPAL"/>
    <s v="012_23"/>
    <s v="DIRECCIÓN DE PROCESOS ADMINISTRATIVOS Y"/>
    <n v="5000"/>
    <s v="BIENES MUEBLES, INMUEBLES E INTANGIBLES"/>
    <s v="si"/>
    <n v="5111"/>
    <s v="MUEBLES DE OFICINA Y ESTANTERÍA"/>
    <n v="0"/>
    <s v="SIN DESCRIPCIÓN PARA DESTINOS 00"/>
    <n v="317000"/>
    <n v="0"/>
    <n v="7598"/>
    <n v="7598"/>
    <n v="7598"/>
    <n v="7598"/>
    <n v="7598"/>
    <n v="309402"/>
    <n v="320000"/>
    <n v="320000"/>
    <n v="320000"/>
    <s v="."/>
  </r>
  <r>
    <s v="2.6-06-2305_236015_2321511149"/>
    <s v="2.6-06-23"/>
    <x v="0"/>
    <x v="2"/>
    <s v="1.3.4"/>
    <s v="FUNCIÓN PÚBLICA"/>
    <s v="E"/>
    <s v="Actividades del sector público, que realiza en for"/>
    <s v="05_23"/>
    <x v="0"/>
    <n v="6"/>
    <s v="GOBIERNO EFECTIVO"/>
    <n v="21"/>
    <s v="BIENES ADQUIRIDOS"/>
    <s v="015_23"/>
    <s v="DIRECCIÓN GENERAL DE ADMINISTRACIÓN"/>
    <n v="5000"/>
    <s v="BIENES MUEBLES, INMUEBLES E INTANGIBLES"/>
    <m/>
    <n v="5111"/>
    <s v="MUEBLES DE OFICINA Y ESTANTERÍA"/>
    <n v="49"/>
    <s v="NOS MOVEMOS SEGURAS"/>
    <n v="6449.6"/>
    <n v="0"/>
    <n v="6449.6"/>
    <n v="0"/>
    <n v="0"/>
    <n v="0"/>
    <n v="0"/>
    <n v="0"/>
    <n v="0"/>
    <n v="0"/>
    <n v="0"/>
    <s v="."/>
  </r>
  <r>
    <s v="1.1-00-2305_236015_232151110"/>
    <s v="1.1-00-23"/>
    <x v="0"/>
    <x v="0"/>
    <s v="1.3.4"/>
    <s v="FUNCIÓN PÚBLICA"/>
    <s v="E"/>
    <s v="Actividades del sector público, que realiza en for"/>
    <s v="05_23"/>
    <x v="0"/>
    <n v="6"/>
    <s v="GOBIERNO EFECTIVO"/>
    <n v="21"/>
    <s v="BIENES ADQUIRIDOS"/>
    <s v="015_23"/>
    <s v="DIRECCIÓN GENERAL DE ADMINISTRACIÓN"/>
    <n v="5000"/>
    <s v="BIENES MUEBLES, INMUEBLES E INTANGIBLES"/>
    <s v="si"/>
    <n v="5111"/>
    <s v="MUEBLES DE OFICINA Y ESTANTERÍA"/>
    <n v="0"/>
    <s v="SIN DESCRIPCIÓN PARA DESTINOS 00"/>
    <n v="637033.72"/>
    <n v="100000"/>
    <n v="621837.72"/>
    <n v="621837.72"/>
    <n v="379836.2"/>
    <n v="376240.2"/>
    <n v="376240.2"/>
    <n v="15196"/>
    <n v="397740.2"/>
    <n v="397740.2"/>
    <n v="397740.2"/>
    <s v="."/>
  </r>
  <r>
    <s v="2.6-06-2305_236015_2321511159"/>
    <s v="2.6-06-23"/>
    <x v="0"/>
    <x v="2"/>
    <s v="1.3.4"/>
    <s v="FUNCIÓN PÚBLICA"/>
    <s v="E"/>
    <s v="Actividades del sector público, que realiza en for"/>
    <s v="05_23"/>
    <x v="0"/>
    <n v="6"/>
    <s v="GOBIERNO EFECTIVO"/>
    <n v="21"/>
    <s v="BIENES ADQUIRIDOS"/>
    <s v="015_23"/>
    <s v="DIRECCIÓN GENERAL DE ADMINISTRACIÓN"/>
    <n v="5000"/>
    <s v="BIENES MUEBLES, INMUEBLES E INTANGIBLES"/>
    <m/>
    <n v="5111"/>
    <s v="MUEBLES DE OFICINA Y ESTANTERÍA"/>
    <n v="59"/>
    <s v="EDUCANDO PARA LA IGUALDAD"/>
    <n v="8220.4"/>
    <n v="0"/>
    <n v="6388.24"/>
    <n v="6388.24"/>
    <n v="6388.24"/>
    <n v="6388.24"/>
    <n v="6388.24"/>
    <n v="1832.1599999999999"/>
    <n v="0"/>
    <n v="0"/>
    <n v="0"/>
    <s v="."/>
  </r>
  <r>
    <s v="1.1-00-2307_243024_235851110"/>
    <s v="1.1-00-23"/>
    <x v="0"/>
    <x v="0"/>
    <s v="2.3.1"/>
    <s v="PRESTACIÓN DE SERVICIOS DE SALUD A LA COMUNIDAD"/>
    <s v="E"/>
    <s v="Prestación de Servicios Públicos"/>
    <s v="07_24"/>
    <x v="7"/>
    <n v="3"/>
    <s v="INFRAESTRUCTURA Y SERVICIOS PÚBLICOS"/>
    <n v="58"/>
    <s v="CLINICA CHULAVISTA"/>
    <s v="024_23"/>
    <s v="DIRECCIÓN GENERAL DE SALUD PÚBLICA"/>
    <n v="5000"/>
    <s v="BIENES MUEBLES, INMUEBLES E INTANGIBLES"/>
    <s v="si"/>
    <n v="5111"/>
    <s v="MUEBLES DE OFICINA Y ESTANTERÍA"/>
    <n v="0"/>
    <s v="SIN DESCRIPCIÓN PARA DESTINOS 00"/>
    <n v="0"/>
    <n v="0"/>
    <n v="0"/>
    <n v="0"/>
    <n v="0"/>
    <n v="0"/>
    <n v="0"/>
    <n v="0"/>
    <n v="0"/>
    <n v="0"/>
    <n v="5000000"/>
    <s v="MUEBLES Y ESTANTERIA PARA TODAS LAS AREAS DE LA UNIDAD"/>
  </r>
  <r>
    <s v="1.6-08-2309_238026_234251210"/>
    <s v="1.6-08-23"/>
    <x v="0"/>
    <x v="2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5000"/>
    <s v="BIENES MUEBLES, INMUEBLES E INTANGIBLES"/>
    <m/>
    <n v="5121"/>
    <s v="MUEBLES, EXCEPTO DE OFICINA Y ESTANTERÍA"/>
    <n v="0"/>
    <s v="SIN DESCRIPCIÓN PARA DESTINOS 00"/>
    <n v="0"/>
    <n v="0"/>
    <n v="0"/>
    <n v="0"/>
    <n v="0"/>
    <n v="0"/>
    <n v="0"/>
    <n v="0"/>
    <n v="0"/>
    <n v="0"/>
    <n v="100000"/>
    <s v="para la adquisición de toldos para las ferias del empleo"/>
  </r>
  <r>
    <s v="2.6-05-2308_237025_234151510"/>
    <s v="2.6-05-23"/>
    <x v="0"/>
    <x v="7"/>
    <s v="1.7.1"/>
    <s v="POLICÍA"/>
    <s v="R"/>
    <s v="Solamente actividades específicas, distintas a las"/>
    <s v="08_23"/>
    <x v="2"/>
    <n v="7"/>
    <s v="SEGURIDAD CIUDADANA"/>
    <n v="41"/>
    <s v="EQUIPAMIENTO"/>
    <s v="025_23"/>
    <s v="DESPACHO DE LA COMISARÍA DE LA POLICÍA P"/>
    <n v="5000"/>
    <s v="BIENES MUEBLES, INMUEBLES E INTANGIBLES"/>
    <m/>
    <n v="5151"/>
    <s v="EQUIPO DE CÓMPUTO DE TECNOLOGÍAS DE LA INFORMACIÓN"/>
    <n v="0"/>
    <s v="SIN DESCRIPCIÓN PARA DESTINOS 00"/>
    <n v="0"/>
    <n v="0"/>
    <n v="0"/>
    <n v="0"/>
    <n v="0"/>
    <n v="0"/>
    <n v="0"/>
    <n v="0"/>
    <n v="0"/>
    <n v="0"/>
    <n v="80000"/>
    <s v="EQUIPOS DE COMPUTO"/>
  </r>
  <r>
    <s v="1.1-00-2311_236031_2349515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s v="si"/>
    <n v="5151"/>
    <s v="EQUIPO DE CÓMPUTO DE TECNOLOGÍAS DE LA INFORMACIÓN"/>
    <n v="0"/>
    <s v="SIN DESCRIPCIÓN PARA DESTINOS 00"/>
    <n v="902943.48"/>
    <n v="500000"/>
    <n v="1053723.26"/>
    <n v="737855.26"/>
    <n v="737855.25"/>
    <n v="632960.72"/>
    <n v="632960.72"/>
    <n v="-150779.78000000003"/>
    <n v="1777947.48"/>
    <n v="1777947.48"/>
    <n v="300000"/>
    <s v="Anaqueles y archiveros para CATS"/>
  </r>
  <r>
    <s v="1.1-00-2304_236012_231851510"/>
    <s v="1.1-00-23"/>
    <x v="0"/>
    <x v="0"/>
    <s v="1.3.4"/>
    <s v="FUNCIÓN PÚBLICA"/>
    <s v="M"/>
    <s v="Actividades de apoyo administrativo desarrolladas "/>
    <s v="04_23"/>
    <x v="5"/>
    <n v="6"/>
    <s v="GOBIERNO EFECTIVO"/>
    <n v="18"/>
    <s v="DESPACHO DE LA TESORERÍA MUNICIPAL"/>
    <s v="012_23"/>
    <s v="DIRECCIÓN DE PROCESOS ADMINISTRATIVOS Y"/>
    <n v="5000"/>
    <s v="BIENES MUEBLES, INMUEBLES E INTANGIBLES"/>
    <s v="si"/>
    <n v="5151"/>
    <s v="EQUIPO DE CÓMPUTO DE TECNOLOGÍAS DE LA INFORMACIÓN"/>
    <n v="0"/>
    <s v="SIN DESCRIPCIÓN PARA DESTINOS 00"/>
    <n v="5445.69"/>
    <n v="0"/>
    <n v="3852.81"/>
    <n v="3852.81"/>
    <n v="3852.81"/>
    <n v="3852.81"/>
    <n v="3852.81"/>
    <n v="1592.8799999999997"/>
    <n v="332880.39"/>
    <n v="332880.39"/>
    <n v="332880.39"/>
    <s v="."/>
  </r>
  <r>
    <s v="1.1-00-2311_236031_2349515137"/>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s v="si"/>
    <n v="5151"/>
    <s v="EQUIPO DE CÓMPUTO DE TECNOLOGÍAS DE LA INFORMACIÓN"/>
    <n v="37"/>
    <s v="EQUIPAMIENTO TECNOLOGICO PROTECCIÓN CIVIL Y BOMBEROS"/>
    <n v="165489.07999999999"/>
    <n v="0"/>
    <n v="165489.07999999999"/>
    <n v="165489.07999999999"/>
    <n v="165489.07999999999"/>
    <n v="0"/>
    <n v="0"/>
    <n v="0"/>
    <n v="0"/>
    <n v="0"/>
    <n v="0"/>
    <s v="."/>
  </r>
  <r>
    <s v="1.1-00-2302_231007_23751510"/>
    <s v="1.1-00-23"/>
    <x v="0"/>
    <x v="0"/>
    <s v="1.3.4"/>
    <s v="FUNCIÓN PÚBLICA"/>
    <s v="O"/>
    <s v="Actividades que realizan la función pública o cont"/>
    <s v="02_23"/>
    <x v="3"/>
    <n v="1"/>
    <s v="CORRESPONSABILIDAD SOCIAL (TRANSVERSAL)"/>
    <n v="7"/>
    <s v="CONDONACIÓN Y/O REDUCCIÓN DE SANCIONES"/>
    <s v="007_23"/>
    <s v="DIRECCIÓN DE LA SECRETARÍA GENERAL"/>
    <n v="5000"/>
    <s v="BIENES MUEBLES, INMUEBLES E INTANGIBLES"/>
    <s v="si"/>
    <n v="5151"/>
    <s v="EQUIPO DE CÓMPUTO DE TECNOLOGÍAS DE LA INFORMACIÓN"/>
    <n v="0"/>
    <s v="SIN DESCRIPCIÓN PARA DESTINOS 00"/>
    <n v="0"/>
    <n v="0"/>
    <n v="0"/>
    <n v="0"/>
    <n v="0"/>
    <n v="0"/>
    <n v="0"/>
    <n v="0"/>
    <n v="0"/>
    <n v="0"/>
    <n v="400000"/>
    <s v="5 EQUIPOS DE COMPUTO REQUERIDOS PARA FORTALECIMIENTO DE GESTION DE LA SECRETARIA GENERAL Y ACTAS E INTEGRACION SERVIDOR Y SCANER  PARA ARCHIVO GENERAL DEL MUNICIPIO, "/>
  </r>
  <r>
    <s v="1.1-00-2302_233009_2311515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5000"/>
    <s v="BIENES MUEBLES, INMUEBLES E INTANGIBLES"/>
    <s v="si"/>
    <n v="5151"/>
    <s v="EQUIPO DE CÓMPUTO DE TECNOLOGÍAS DE LA INFORMACIÓN"/>
    <n v="0"/>
    <s v="SIN DESCRIPCIÓN PARA DESTINOS 00"/>
    <n v="0"/>
    <n v="0"/>
    <n v="0"/>
    <n v="0"/>
    <n v="0"/>
    <n v="0"/>
    <n v="0"/>
    <n v="0"/>
    <n v="0"/>
    <n v="0"/>
    <n v="200000"/>
    <s v="Se solicita la asignación de techo presupuestal para continuar con la resegunda etapoara de renovacion de equipo de computo y tecnologias de la información, las cuales fortalecera al buen desarrollo de las actividades del personal asignado a las areas de Gestión Integral de Riesgos, Dirección Administrativa así como el área de capacitación con el objetivo de contar con equipo adecuado para la atención de usuarios"/>
  </r>
  <r>
    <s v="2.5-01-2311_236031_234951510"/>
    <s v="2.5-01-23"/>
    <x v="0"/>
    <x v="21"/>
    <s v="3.8.4"/>
    <s v="INNOVACIÓN"/>
    <s v="E"/>
    <s v="Actividades del sector público, que realiza en for"/>
    <s v="11_23"/>
    <x v="6"/>
    <n v="6"/>
    <s v="GOBIERNO EFECTIVO"/>
    <n v="49"/>
    <s v="INFRAESTRUCTURA TECNOLOGICA ENTREGADA"/>
    <s v="031_23"/>
    <s v="DESPACHO DE LA COORDINACIÓN GENERAL DE G"/>
    <n v="5000"/>
    <s v="BIENES MUEBLES, INMUEBLES E INTANGIBLES"/>
    <s v="si"/>
    <n v="5151"/>
    <s v="EQUIPO DE CÓMPUTO DE TECNOLOGÍAS DE LA INFORMACIÓN"/>
    <n v="0"/>
    <s v="SIN DESCRIPCIÓN PARA DESTINOS 00"/>
    <n v="800000"/>
    <n v="0"/>
    <n v="800000"/>
    <n v="0"/>
    <n v="0"/>
    <n v="0"/>
    <n v="0"/>
    <n v="0"/>
    <n v="0"/>
    <n v="0"/>
    <n v="0"/>
    <s v="."/>
  </r>
  <r>
    <s v="1.1-00-2311_236031_2349519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m/>
    <n v="5191"/>
    <s v="OTROS MOBILIARIOS Y EQUIPOS DE ADMINISTRACIÓN"/>
    <n v="0"/>
    <s v="SIN DESCRIPCIÓN PARA DESTINOS 00"/>
    <n v="16200"/>
    <n v="0"/>
    <n v="13618.4"/>
    <n v="13618.4"/>
    <n v="13618.4"/>
    <n v="13618.4"/>
    <n v="13618.4"/>
    <n v="2581.6000000000004"/>
    <n v="16200"/>
    <n v="16200"/>
    <n v="0"/>
    <s v="."/>
  </r>
  <r>
    <s v="2.6-06-2305_236015_2321519150"/>
    <s v="2.6-06-23"/>
    <x v="0"/>
    <x v="2"/>
    <s v="1.3.4"/>
    <s v="FUNCIÓN PÚBLICA"/>
    <s v="E"/>
    <s v="Actividades del sector público, que realiza en for"/>
    <s v="05_23"/>
    <x v="0"/>
    <n v="6"/>
    <s v="GOBIERNO EFECTIVO"/>
    <n v="21"/>
    <s v="BIENES ADQUIRIDOS"/>
    <s v="015_23"/>
    <s v="DIRECCIÓN GENERAL DE ADMINISTRACIÓN"/>
    <n v="5000"/>
    <s v="BIENES MUEBLES, INMUEBLES E INTANGIBLES"/>
    <m/>
    <n v="5191"/>
    <s v="OTROS MOBILIARIOS Y EQUIPOS DE ADMINISTRACIÓN"/>
    <n v="50"/>
    <s v="NOS MOVEMOS SEGURAS"/>
    <n v="5060"/>
    <n v="0"/>
    <n v="3869.99"/>
    <n v="3869.99"/>
    <n v="0"/>
    <n v="0"/>
    <n v="0"/>
    <n v="1190.0100000000002"/>
    <n v="0"/>
    <n v="0"/>
    <n v="0"/>
    <s v="."/>
  </r>
  <r>
    <s v="1.1-00-2305_236015_232151910"/>
    <s v="1.1-00-23"/>
    <x v="0"/>
    <x v="0"/>
    <s v="1.3.4"/>
    <s v="FUNCIÓN PÚBLICA"/>
    <s v="E"/>
    <s v="Actividades del sector público, que realiza en for"/>
    <s v="05_23"/>
    <x v="0"/>
    <n v="6"/>
    <s v="GOBIERNO EFECTIVO"/>
    <n v="21"/>
    <s v="BIENES ADQUIRIDOS"/>
    <s v="015_23"/>
    <s v="DIRECCIÓN GENERAL DE ADMINISTRACIÓN"/>
    <n v="5000"/>
    <s v="BIENES MUEBLES, INMUEBLES E INTANGIBLES"/>
    <m/>
    <n v="5191"/>
    <s v="OTROS MOBILIARIOS Y EQUIPOS DE ADMINISTRACIÓN"/>
    <n v="0"/>
    <s v="SIN DESCRIPCIÓN PARA DESTINOS 00"/>
    <n v="68041"/>
    <n v="68041"/>
    <n v="0"/>
    <n v="0"/>
    <n v="0"/>
    <n v="0"/>
    <n v="0"/>
    <n v="68041"/>
    <n v="68041"/>
    <n v="68041"/>
    <n v="68041"/>
    <s v="."/>
  </r>
  <r>
    <s v="2.6-06-2305_236015_2321519167"/>
    <s v="2.6-06-23"/>
    <x v="0"/>
    <x v="2"/>
    <s v="1.3.4"/>
    <s v="FUNCIÓN PÚBLICA"/>
    <s v="E"/>
    <s v="Actividades del sector público, que realiza en for"/>
    <s v="05_23"/>
    <x v="0"/>
    <n v="6"/>
    <s v="GOBIERNO EFECTIVO"/>
    <n v="21"/>
    <s v="BIENES ADQUIRIDOS"/>
    <s v="015_23"/>
    <s v="DIRECCIÓN GENERAL DE ADMINISTRACIÓN"/>
    <n v="5000"/>
    <s v="BIENES MUEBLES, INMUEBLES E INTANGIBLES"/>
    <m/>
    <n v="5191"/>
    <s v="OTROS MOBILIARIOS Y EQUIPOS DE ADMINISTRACIÓN"/>
    <n v="67"/>
    <s v="EDUCANDO PARA LA IGUALDAD"/>
    <n v="1740"/>
    <n v="0"/>
    <n v="1935"/>
    <n v="1935"/>
    <n v="1935"/>
    <n v="0"/>
    <n v="0"/>
    <n v="-195"/>
    <n v="0"/>
    <n v="0"/>
    <n v="0"/>
    <s v="."/>
  </r>
  <r>
    <s v="1.1-00-2307_243024_235851910"/>
    <s v="1.1-00-23"/>
    <x v="0"/>
    <x v="0"/>
    <s v="2.3.1"/>
    <s v="PRESTACIÓN DE SERVICIOS DE SALUD A LA COMUNIDAD"/>
    <s v="E"/>
    <s v="Prestación de Servicios Públicos"/>
    <s v="07_24"/>
    <x v="7"/>
    <n v="3"/>
    <s v="INFRAESTRUCTURA Y SERVICIOS PÚBLICOS"/>
    <n v="58"/>
    <s v="CLINICA CHULAVISTA"/>
    <s v="024_23"/>
    <s v="DIRECCIÓN GENERAL DE SALUD PÚBLICA"/>
    <n v="5000"/>
    <s v="BIENES MUEBLES, INMUEBLES E INTANGIBLES"/>
    <m/>
    <n v="5191"/>
    <s v="OTROS MOBILIARIOS Y EQUIPOS DE ADMINISTRACIÓN"/>
    <n v="0"/>
    <s v="SIN DESCRIPCIÓN PARA DESTINOS 00"/>
    <n v="0"/>
    <n v="0"/>
    <n v="0"/>
    <n v="0"/>
    <n v="0"/>
    <n v="0"/>
    <n v="0"/>
    <n v="0"/>
    <n v="0"/>
    <n v="0"/>
    <n v="14000"/>
    <s v="HORNOS DE MICROONDAS PARA URGENCIAS Y COMEDOR  "/>
  </r>
  <r>
    <s v="1.1-00-2311_236031_2349521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m/>
    <n v="5211"/>
    <s v="EQUIPOS Y APARATOS AUDIOVISUALES"/>
    <n v="0"/>
    <s v="SIN DESCRIPCIÓN PARA DESTINOS 00"/>
    <n v="25052.52"/>
    <n v="0"/>
    <n v="30750.44"/>
    <n v="14290.04"/>
    <n v="0"/>
    <n v="0"/>
    <n v="0"/>
    <n v="-5697.9199999999983"/>
    <n v="25052.52"/>
    <n v="25052.52"/>
    <n v="0"/>
    <s v="."/>
  </r>
  <r>
    <s v="1.1-00-2305_236015_232152110"/>
    <s v="1.1-00-23"/>
    <x v="0"/>
    <x v="0"/>
    <s v="1.3.4"/>
    <s v="FUNCIÓN PÚBLICA"/>
    <s v="E"/>
    <s v="Actividades del sector público, que realiza en for"/>
    <s v="05_23"/>
    <x v="0"/>
    <n v="6"/>
    <s v="GOBIERNO EFECTIVO"/>
    <n v="21"/>
    <s v="BIENES ADQUIRIDOS"/>
    <s v="015_23"/>
    <s v="DIRECCIÓN GENERAL DE ADMINISTRACIÓN"/>
    <n v="5000"/>
    <s v="BIENES MUEBLES, INMUEBLES E INTANGIBLES"/>
    <m/>
    <n v="5211"/>
    <s v="EQUIPOS Y APARATOS AUDIOVISUALES"/>
    <n v="0"/>
    <s v="SIN DESCRIPCIÓN PARA DESTINOS 00"/>
    <n v="108130.56"/>
    <n v="0"/>
    <n v="108130.56"/>
    <n v="108130.56"/>
    <n v="108130.56"/>
    <n v="108130.56"/>
    <n v="108130.56"/>
    <n v="0"/>
    <n v="108130.56"/>
    <n v="108130.56"/>
    <n v="108130.56"/>
    <s v="."/>
  </r>
  <r>
    <s v="1.6-08-2309_238026_234252110"/>
    <s v="1.6-08-23"/>
    <x v="0"/>
    <x v="2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5000"/>
    <s v="BIENES MUEBLES, INMUEBLES E INTANGIBLES"/>
    <m/>
    <n v="5211"/>
    <s v="EQUIPOS Y APARATOS AUDIOVISUALES"/>
    <n v="0"/>
    <s v="SIN DESCRIPCIÓN PARA DESTINOS 00"/>
    <n v="1373020"/>
    <n v="0"/>
    <n v="1373020"/>
    <n v="0"/>
    <n v="0"/>
    <n v="0"/>
    <n v="0"/>
    <n v="0"/>
    <n v="0"/>
    <n v="0"/>
    <n v="0"/>
    <s v="."/>
  </r>
  <r>
    <s v="2.6-13-2309_238026_234252110"/>
    <s v="2.6-13-23"/>
    <x v="0"/>
    <x v="22"/>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5000"/>
    <s v="BIENES MUEBLES, INMUEBLES E INTANGIBLES"/>
    <m/>
    <n v="5211"/>
    <s v="EQUIPOS Y APARATOS AUDIOVISUALES"/>
    <n v="0"/>
    <s v="SIN DESCRIPCIÓN PARA DESTINOS 00"/>
    <n v="2000000"/>
    <n v="0"/>
    <n v="2000000"/>
    <n v="0"/>
    <n v="0"/>
    <n v="0"/>
    <n v="0"/>
    <n v="0"/>
    <n v="0"/>
    <n v="0"/>
    <n v="0"/>
    <s v="."/>
  </r>
  <r>
    <s v="1.1-00-2311_236031_2349523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m/>
    <n v="5231"/>
    <s v="CÁMARAS FOTOGRÁFICAS Y DE VIDEO"/>
    <n v="0"/>
    <s v="SIN DESCRIPCIÓN PARA DESTINOS 00"/>
    <n v="237054.45"/>
    <n v="0"/>
    <n v="237054.45"/>
    <n v="237054.45"/>
    <n v="191746.02"/>
    <n v="170335.85"/>
    <n v="170335.85"/>
    <n v="0"/>
    <n v="236398.35"/>
    <n v="236398.35"/>
    <n v="31117400"/>
    <s v="equipo de cómputo para la CGGIIG (600,000) Y equipos de cómputo para CATS (260,000) Nuevo Edificio del C4 (30 mdp) 13 escáner para CATS (257,400)"/>
  </r>
  <r>
    <s v="1.1-00-2302_231010_2314523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5000"/>
    <s v="BIENES MUEBLES, INMUEBLES E INTANGIBLES"/>
    <m/>
    <n v="5231"/>
    <s v="CÁMARAS FOTOGRÁFICAS Y DE VIDEO"/>
    <n v="0"/>
    <s v="SIN DESCRIPCIÓN PARA DESTINOS 00"/>
    <n v="0"/>
    <n v="0"/>
    <n v="0"/>
    <n v="0"/>
    <n v="0"/>
    <n v="0"/>
    <n v="0"/>
    <n v="0"/>
    <n v="0"/>
    <n v="0"/>
    <n v="125000"/>
    <s v="camara de video vigilancia incluir disco duro, dvr y materiales de instalacion, configuracion y puesto"/>
  </r>
  <r>
    <s v="1.1-00-2311_236031_2349529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m/>
    <n v="5291"/>
    <s v="OTRO MOBILIARIO Y EQUIPO EDUCACIONAL Y RECREATIVO"/>
    <n v="0"/>
    <s v="SIN DESCRIPCIÓN PARA DESTINOS 00"/>
    <n v="0"/>
    <n v="0"/>
    <n v="0"/>
    <n v="0"/>
    <n v="0"/>
    <n v="0"/>
    <n v="0"/>
    <n v="0"/>
    <n v="0"/>
    <n v="0"/>
    <n v="7212000"/>
    <s v="Adquisición de equipamiento y nominas, para el proyecto de la Oficina de Relaciones Exteriores, expedición de pasaportes."/>
  </r>
  <r>
    <s v="1.1-00-2317_234037_2356531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5000"/>
    <s v="BIENES MUEBLES, INMUEBLES E INTANGIBLES"/>
    <m/>
    <n v="5311"/>
    <s v="EQUIPO MÉDICO Y DE LABORATORIO"/>
    <n v="0"/>
    <s v="SIN DESCRIPCIÓN PARA DESTINOS 00"/>
    <n v="80000"/>
    <n v="110000"/>
    <n v="74356"/>
    <n v="0"/>
    <n v="0"/>
    <n v="0"/>
    <n v="0"/>
    <n v="5644"/>
    <n v="110000"/>
    <n v="110000"/>
    <n v="200000"/>
    <s v="Compra de Rayos X para una mejor atención a los animales de compañía y fauna silvestre del Municipio. "/>
  </r>
  <r>
    <s v="1.1-00-2307_233024_2339531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5000"/>
    <s v="BIENES MUEBLES, INMUEBLES E INTANGIBLES"/>
    <m/>
    <n v="5311"/>
    <s v="EQUIPO MÉDICO Y DE LABORATORIO"/>
    <n v="0"/>
    <s v="SIN DESCRIPCIÓN PARA DESTINOS 00"/>
    <n v="3966039"/>
    <n v="3966039"/>
    <n v="3921858.01"/>
    <n v="2586666.21"/>
    <n v="2586666.21"/>
    <n v="2498591.73"/>
    <n v="2498591.73"/>
    <n v="44180.990000000224"/>
    <n v="3966039"/>
    <n v="3966039"/>
    <n v="3966039"/>
    <s v="COMPRA DE EQUIPO MEDICO PARA LA OPERATIVAD DE LAS UNIDADES DE LA DIRECCION DE SALUD ´PUBLICA"/>
  </r>
  <r>
    <s v="1.1-00-2309_238026_2342531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5000"/>
    <s v="BIENES MUEBLES, INMUEBLES E INTANGIBLES"/>
    <m/>
    <n v="5311"/>
    <s v="EQUIPO MÉDICO Y DE LABORATORIO"/>
    <n v="0"/>
    <s v="SIN DESCRIPCIÓN PARA DESTINOS 00"/>
    <n v="173919.61"/>
    <n v="86000"/>
    <n v="187410.41"/>
    <n v="187410.41"/>
    <n v="115919.61"/>
    <n v="115919.61"/>
    <n v="115919.61"/>
    <n v="-13490.800000000017"/>
    <n v="173919.61"/>
    <n v="173919.61"/>
    <n v="250000"/>
    <s v="para la adquisición de un equipo de ultrasonido equino y un equipo de extracción de dientes de lobo para equinos."/>
  </r>
  <r>
    <s v="1.1-00-2307_243024_235853110"/>
    <s v="1.1-00-23"/>
    <x v="0"/>
    <x v="0"/>
    <s v="2.3.1"/>
    <s v="PRESTACIÓN DE SERVICIOS DE SALUD A LA COMUNIDAD"/>
    <s v="E"/>
    <s v="Prestación de Servicios Públicos"/>
    <s v="07_24"/>
    <x v="7"/>
    <n v="3"/>
    <s v="INFRAESTRUCTURA Y SERVICIOS PÚBLICOS"/>
    <n v="58"/>
    <s v="CLINICA CHULAVISTA"/>
    <s v="024_23"/>
    <s v="DIRECCIÓN GENERAL DE SALUD PÚBLICA"/>
    <n v="5000"/>
    <s v="BIENES MUEBLES, INMUEBLES E INTANGIBLES"/>
    <m/>
    <n v="5311"/>
    <s v="EQUIPO MÉDICO Y DE LABORATORIO"/>
    <n v="0"/>
    <s v="SIN DESCRIPCIÓN PARA DESTINOS 00"/>
    <n v="0"/>
    <n v="0"/>
    <n v="0"/>
    <n v="0"/>
    <n v="0"/>
    <n v="0"/>
    <n v="0"/>
    <n v="0"/>
    <n v="0"/>
    <n v="0"/>
    <n v="5000000"/>
    <s v="EQUIPAMIENTO GENERAL DE TODA LA UNIDAD"/>
  </r>
  <r>
    <s v="1.1-00-2317_234037_2356532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5000"/>
    <s v="BIENES MUEBLES, INMUEBLES E INTANGIBLES"/>
    <m/>
    <n v="5321"/>
    <s v="INSTRUMENTAL MÉDICO Y DE LABORATORIO"/>
    <n v="0"/>
    <s v="SIN DESCRIPCIÓN PARA DESTINOS 00"/>
    <n v="10000"/>
    <n v="10000"/>
    <n v="3712"/>
    <n v="0"/>
    <n v="0"/>
    <n v="0"/>
    <n v="0"/>
    <n v="6288"/>
    <n v="10000"/>
    <n v="10000"/>
    <n v="100000"/>
    <s v="Compra de instrumental y equipo médico para equipar la Clinica de Pequeñas Especies que se abrirá en el Centro Multidisciplinario El Valle, así como instrumental médico para la Jefatura de Control y Maltrato Animal y para la Unidad de Rescate de Fauna Silvestre."/>
  </r>
  <r>
    <s v="1.1-00-2311_236031_2349532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m/>
    <n v="5321"/>
    <s v="INSTRUMENTAL MÉDICO Y DE LABORATORIO"/>
    <n v="0"/>
    <s v="SIN DESCRIPCIÓN PARA DESTINOS 00"/>
    <n v="0"/>
    <n v="0"/>
    <n v="0"/>
    <n v="0"/>
    <n v="0"/>
    <n v="0"/>
    <n v="0"/>
    <n v="0"/>
    <n v="0"/>
    <n v="0"/>
    <n v="147400"/>
    <s v="cámaras de video vigilancia"/>
  </r>
  <r>
    <s v="1.1-00-2307_233024_2339532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5000"/>
    <s v="BIENES MUEBLES, INMUEBLES E INTANGIBLES"/>
    <m/>
    <n v="5321"/>
    <s v="INSTRUMENTAL MÉDICO Y DE LABORATORIO"/>
    <n v="0"/>
    <s v="SIN DESCRIPCIÓN PARA DESTINOS 00"/>
    <n v="1005112"/>
    <n v="1005112"/>
    <n v="990060.77"/>
    <n v="656038.77"/>
    <n v="656038.77"/>
    <n v="642422.79"/>
    <n v="642422.79"/>
    <n v="15051.229999999981"/>
    <n v="1005112"/>
    <n v="1005112"/>
    <n v="1005112"/>
    <s v="COMPRA DE INSTRUMENTAL MEDICO PARA LA OPERATIVAD DE LAS UNIDADES DE LA DIRECCION DE SALUD PUBLICA"/>
  </r>
  <r>
    <s v="1.1-00-2307_243024_235853210"/>
    <s v="1.1-00-23"/>
    <x v="0"/>
    <x v="0"/>
    <s v="2.3.1"/>
    <s v="PRESTACIÓN DE SERVICIOS DE SALUD A LA COMUNIDAD"/>
    <s v="E"/>
    <s v="Prestación de Servicios Públicos"/>
    <s v="07_24"/>
    <x v="7"/>
    <n v="3"/>
    <s v="INFRAESTRUCTURA Y SERVICIOS PÚBLICOS"/>
    <n v="58"/>
    <s v="CLINICA CHULAVISTA"/>
    <s v="024_23"/>
    <s v="DIRECCIÓN GENERAL DE SALUD PÚBLICA"/>
    <n v="5000"/>
    <s v="BIENES MUEBLES, INMUEBLES E INTANGIBLES"/>
    <m/>
    <n v="5321"/>
    <s v="INSTRUMENTAL MÉDICO Y DE LABORATORIO"/>
    <n v="0"/>
    <s v="SIN DESCRIPCIÓN PARA DESTINOS 00"/>
    <n v="0"/>
    <n v="0"/>
    <n v="0"/>
    <n v="0"/>
    <n v="0"/>
    <n v="0"/>
    <n v="0"/>
    <n v="0"/>
    <n v="0"/>
    <n v="0"/>
    <n v="3000000"/>
    <s v="INSTRUMENTAL MEDICO"/>
  </r>
  <r>
    <s v="1.1-00-2302_233009_231154110"/>
    <s v="1.1-00-23"/>
    <x v="0"/>
    <x v="0"/>
    <s v="1.7.2"/>
    <s v="PROTECCIÓN CIVIL"/>
    <s v="E"/>
    <s v="Actividades del sector público, que realiza en for"/>
    <s v="02_23"/>
    <x v="3"/>
    <n v="3"/>
    <s v="INFRAESTRUCTURA Y SERVICIOS PÚBLICOS"/>
    <n v="11"/>
    <s v="ADMINISTRACIÓN CENTRAL DE PROTECCIÓN CIVIL Y BOMBEROS"/>
    <s v="009_23"/>
    <s v="DIRECCIÓN GENERAL ADJUNTA DE PROTECCIÓN"/>
    <n v="5000"/>
    <s v="BIENES MUEBLES, INMUEBLES E INTANGIBLES"/>
    <s v="si"/>
    <n v="5411"/>
    <s v="VEHICULOS Y EQUIPO DE TRANSPORTE"/>
    <n v="0"/>
    <s v="SIN DESCRIPCIÓN PARA DESTINOS 00"/>
    <n v="0"/>
    <n v="0"/>
    <n v="0"/>
    <n v="0"/>
    <n v="0"/>
    <n v="0"/>
    <n v="0"/>
    <n v="0"/>
    <n v="0"/>
    <n v="0"/>
    <n v="2000000"/>
    <s v="Se solicita la asignación de presupuesto para llevar a cabo la adquisición o renta de vehiculos para el fortalecimiento de las áreas principalmente la Jefatura de Gestión Integral de Riesgos ya que por el momento solo cuenta con 3 vehiculos disponibles para la realización de visitas de inspeccion, valoraciones riesgos como operativo lo cual ha originado un atraso importante para el cumplimiento de metas que se han estbalecido por la recepcion de tramites que son supervisados por Mejora Regulatoria, así mismo tanto la Brigada Forestal como la Dirección Operativa requiere el fortalecimiento de unidades ya que   se tiene un parque vehicular extenso pero en malas condiciones y/o en su caso que se encuntran varados por tiempos prolongados de hasta 5 años o mas en espera de reparación, así como tambien se han recibido diferentes dictamenes para baja de unidades afectando considerablemente la atencion de servicios como los tiempos de respuesta "/>
  </r>
  <r>
    <s v="2.6-05-2305_236015_232154110"/>
    <s v="2.6-05-23"/>
    <x v="0"/>
    <x v="7"/>
    <s v="1.3.4"/>
    <s v="FUNCIÓN PÚBLICA"/>
    <s v="E"/>
    <s v="Actividades del sector público, que realiza en for"/>
    <s v="05_23"/>
    <x v="0"/>
    <n v="6"/>
    <s v="GOBIERNO EFECTIVO"/>
    <n v="21"/>
    <s v="BIENES ADQUIRIDOS"/>
    <s v="015_23"/>
    <s v="DIRECCIÓN GENERAL DE ADMINISTRACIÓN"/>
    <n v="5000"/>
    <s v="BIENES MUEBLES, INMUEBLES E INTANGIBLES"/>
    <m/>
    <n v="5411"/>
    <s v="VEHICULOS Y EQUIPO DE TRANSPORTE"/>
    <n v="0"/>
    <s v="SIN DESCRIPCIÓN PARA DESTINOS 00"/>
    <n v="361499.99"/>
    <n v="0"/>
    <n v="351399.99"/>
    <n v="351399.99"/>
    <n v="0"/>
    <n v="0"/>
    <n v="0"/>
    <n v="10100"/>
    <n v="0"/>
    <n v="0"/>
    <n v="0"/>
    <s v="."/>
  </r>
  <r>
    <s v="1.1-00-2305_236015_232154110"/>
    <s v="1.1-00-23"/>
    <x v="0"/>
    <x v="0"/>
    <s v="1.3.4"/>
    <s v="FUNCIÓN PÚBLICA"/>
    <s v="E"/>
    <s v="Actividades del sector público, que realiza en for"/>
    <s v="05_23"/>
    <x v="0"/>
    <n v="6"/>
    <s v="GOBIERNO EFECTIVO"/>
    <n v="21"/>
    <s v="BIENES ADQUIRIDOS"/>
    <s v="015_23"/>
    <s v="DIRECCIÓN GENERAL DE ADMINISTRACIÓN"/>
    <n v="5000"/>
    <s v="BIENES MUEBLES, INMUEBLES E INTANGIBLES"/>
    <s v="si"/>
    <n v="5411"/>
    <s v="VEHICULOS Y EQUIPO DE TRANSPORTE"/>
    <n v="0"/>
    <s v="SIN DESCRIPCIÓN PARA DESTINOS 00"/>
    <n v="3380000"/>
    <n v="0"/>
    <n v="3380000"/>
    <n v="3380000"/>
    <n v="3380000"/>
    <n v="3380000"/>
    <n v="3380000"/>
    <n v="0"/>
    <n v="0"/>
    <n v="0"/>
    <n v="0"/>
    <s v="."/>
  </r>
  <r>
    <s v="1.1-00-2307_243024_235854110"/>
    <s v="1.1-00-23"/>
    <x v="0"/>
    <x v="0"/>
    <s v="2.3.1"/>
    <s v="PRESTACIÓN DE SERVICIOS DE SALUD A LA COMUNIDAD"/>
    <s v="E"/>
    <s v="Prestación de Servicios Públicos"/>
    <s v="07_24"/>
    <x v="7"/>
    <n v="3"/>
    <s v="INFRAESTRUCTURA Y SERVICIOS PÚBLICOS"/>
    <n v="58"/>
    <s v="CLINICA CHULAVISTA"/>
    <s v="024_23"/>
    <s v="DIRECCIÓN GENERAL DE SALUD PÚBLICA"/>
    <n v="5000"/>
    <s v="BIENES MUEBLES, INMUEBLES E INTANGIBLES"/>
    <s v="si"/>
    <n v="5411"/>
    <s v="VEHICULOS Y EQUIPO DE TRANSPORTE"/>
    <n v="0"/>
    <s v="SIN DESCRIPCIÓN PARA DESTINOS 00"/>
    <n v="0"/>
    <n v="0"/>
    <n v="0"/>
    <n v="0"/>
    <n v="0"/>
    <n v="0"/>
    <n v="0"/>
    <n v="0"/>
    <n v="0"/>
    <n v="0"/>
    <n v="4900000"/>
    <s v="3 MOTOCICLETAS EQUIPADAS (CON CONVERSION) Y 3 AMBULACIAS EQUIPAS Y (CON CONVERSION)"/>
  </r>
  <r>
    <s v="1.1-00-2309_238026_2342545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5000"/>
    <s v="BIENES MUEBLES, INMUEBLES E INTANGIBLES"/>
    <m/>
    <n v="5451"/>
    <s v="EMBARCACIONES"/>
    <n v="0"/>
    <s v="SIN DESCRIPCIÓN PARA DESTINOS 00"/>
    <n v="120000"/>
    <n v="0"/>
    <n v="119712"/>
    <n v="0"/>
    <n v="0"/>
    <n v="0"/>
    <n v="0"/>
    <n v="288"/>
    <n v="120000"/>
    <n v="120000"/>
    <n v="120000"/>
    <s v="."/>
  </r>
  <r>
    <s v="1.1-00-2311_236031_2349549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m/>
    <n v="5491"/>
    <s v="OTROS EQUIPOS DE TRANSPORTES"/>
    <n v="0"/>
    <s v="SIN DESCRIPCIÓN PARA DESTINOS 00"/>
    <n v="0"/>
    <n v="0"/>
    <n v="0"/>
    <n v="0"/>
    <n v="0"/>
    <n v="0"/>
    <n v="0"/>
    <n v="0"/>
    <n v="0"/>
    <n v="0"/>
    <n v="1200000"/>
    <s v="Automóvil para CATS (400,000) camioneta Infraestructura (800,000)"/>
  </r>
  <r>
    <s v="1.1-00-2307_232022_233656110"/>
    <s v="1.1-00-23"/>
    <x v="0"/>
    <x v="0"/>
    <s v="2.2.7"/>
    <s v="DESARROLLO REGIONAL"/>
    <s v="E"/>
    <s v="Actividades del sector público, que realiza en for"/>
    <s v="07_23"/>
    <x v="7"/>
    <n v="2"/>
    <s v="GESTIÓN INTEGRAL DEL AGUA"/>
    <n v="36"/>
    <s v="SUMINISTRO DE AGUA"/>
    <s v="022_23"/>
    <s v="DIRECCIÓN GENERAL DE AGUA POTABLE Y SANE"/>
    <n v="5000"/>
    <s v="BIENES MUEBLES, INMUEBLES E INTANGIBLES"/>
    <m/>
    <n v="5611"/>
    <s v="MAQUINARIA Y EQUIPO AGROPECUARIO"/>
    <n v="0"/>
    <s v="SIN DESCRIPCIÓN PARA DESTINOS 00"/>
    <n v="128500"/>
    <n v="150000"/>
    <n v="0"/>
    <n v="0"/>
    <n v="0"/>
    <n v="0"/>
    <n v="0"/>
    <n v="128500"/>
    <n v="128500"/>
    <n v="128500"/>
    <n v="128500"/>
    <s v="BOMBAS BARQUEÑAS"/>
  </r>
  <r>
    <s v="1.1-00-2307_233019_2333561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5000"/>
    <s v="BIENES MUEBLES, INMUEBLES E INTANGIBLES"/>
    <m/>
    <n v="5611"/>
    <s v="MAQUINARIA Y EQUIPO AGROPECUARIO"/>
    <n v="0"/>
    <s v="SIN DESCRIPCIÓN PARA DESTINOS 00"/>
    <n v="70064.399999999994"/>
    <n v="0"/>
    <n v="131869.20000000001"/>
    <n v="70064.399999999994"/>
    <n v="48178.99"/>
    <n v="48178.99"/>
    <n v="48178.99"/>
    <n v="-61804.800000000017"/>
    <n v="70064.399999999994"/>
    <n v="70064.399999999994"/>
    <n v="70064.399999999994"/>
    <s v="Compra de bombas de riego de lapiz, bombas de alto caballaje, bombas sumergibles, y bombas de mochila para fumigar  Solicito un aprox de $200,000  mil para esta partida ya que  se requiere comprar mas de este material para las plazas publicas, unidades deportivas del municipio"/>
  </r>
  <r>
    <s v="1.1-00-2309_238026_2342561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5000"/>
    <s v="BIENES MUEBLES, INMUEBLES E INTANGIBLES"/>
    <m/>
    <n v="5611"/>
    <s v="MAQUINARIA Y EQUIPO AGROPECUARIO"/>
    <n v="0"/>
    <s v="SIN DESCRIPCIÓN PARA DESTINOS 00"/>
    <n v="0"/>
    <n v="0"/>
    <n v="0"/>
    <n v="0"/>
    <n v="0"/>
    <n v="0"/>
    <n v="0"/>
    <n v="0"/>
    <n v="0"/>
    <n v="0"/>
    <n v="0"/>
    <s v="."/>
  </r>
  <r>
    <s v="1.1-00-2307_233024_2339562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5000"/>
    <s v="BIENES MUEBLES, INMUEBLES E INTANGIBLES"/>
    <m/>
    <n v="5621"/>
    <s v="MAQUINARIA Y EQUIPO INDUSTRIAL"/>
    <n v="0"/>
    <s v="SIN DESCRIPCIÓN PARA DESTINOS 00"/>
    <n v="90000"/>
    <n v="90000"/>
    <n v="0"/>
    <n v="0"/>
    <n v="0"/>
    <n v="0"/>
    <n v="0"/>
    <n v="90000"/>
    <n v="90000"/>
    <n v="90000"/>
    <n v="90000"/>
    <s v="COMPRA DE EQUIPO CONTRA INCENDIOS"/>
  </r>
  <r>
    <s v="1.1-00-2307_233019_2333563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5000"/>
    <s v="BIENES MUEBLES, INMUEBLES E INTANGIBLES"/>
    <m/>
    <n v="5631"/>
    <s v="MAQUINARIA Y EQUIPO DE CONSTRUCCIÓN"/>
    <n v="0"/>
    <s v="SIN DESCRIPCIÓN PARA DESTINOS 00"/>
    <n v="45765"/>
    <n v="0"/>
    <n v="45765"/>
    <n v="45765"/>
    <n v="41050"/>
    <n v="41050"/>
    <n v="41050"/>
    <n v="0"/>
    <n v="45765"/>
    <n v="45765"/>
    <n v="45765"/>
    <s v="Para la compra de una maquina revolvedora y yna planta de luz  costo aprox $35,000 y la revolvedora 59.000  para las diferentes areas de mantenimiento de vialidades"/>
  </r>
  <r>
    <s v="2.6-05-2308_237025_234156410"/>
    <s v="2.6-05-23"/>
    <x v="0"/>
    <x v="7"/>
    <s v="1.7.1"/>
    <s v="POLICÍA"/>
    <s v="R"/>
    <s v="Solamente actividades específicas, distintas a las"/>
    <s v="08_23"/>
    <x v="2"/>
    <n v="7"/>
    <s v="SEGURIDAD CIUDADANA"/>
    <n v="41"/>
    <s v="EQUIPAMIENTO"/>
    <s v="025_23"/>
    <s v="DESPACHO DE LA COMISARÍA DE LA POLICÍA P"/>
    <n v="5000"/>
    <s v="BIENES MUEBLES, INMUEBLES E INTANGIBLES"/>
    <m/>
    <n v="5641"/>
    <s v="SISTEMAS DE AIRE ACONDICIONADO, CALEFACCIÓN Y DE REFRIGERACIÓN INDUSTRIAL Y COMERCIAL"/>
    <n v="0"/>
    <s v="SIN DESCRIPCIÓN PARA DESTINOS 00"/>
    <n v="3960"/>
    <n v="0"/>
    <n v="3960"/>
    <n v="0"/>
    <n v="0"/>
    <n v="0"/>
    <n v="0"/>
    <n v="0"/>
    <n v="0"/>
    <n v="0"/>
    <n v="0"/>
    <s v="."/>
  </r>
  <r>
    <s v="1.1-00-2307_233024_2339564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5000"/>
    <s v="BIENES MUEBLES, INMUEBLES E INTANGIBLES"/>
    <m/>
    <n v="5641"/>
    <s v="SISTEMAS DE AIRE ACONDICIONADO, CALEFACCIÓN Y DE REFRIGERACIÓN INDUSTRIAL Y COMERCIAL"/>
    <n v="0"/>
    <s v="SIN DESCRIPCIÓN PARA DESTINOS 00"/>
    <n v="400000"/>
    <n v="0"/>
    <n v="367720"/>
    <n v="0"/>
    <n v="0"/>
    <n v="0"/>
    <n v="0"/>
    <n v="32280"/>
    <n v="400000"/>
    <n v="400000"/>
    <n v="400000"/>
    <s v="COMPRAS DE AIRES ACONDICIONADOS PARA LOS CONSULTORIOS DE LAS UNIDADES DE SALUD PUBLICA"/>
  </r>
  <r>
    <s v="1.1-00-2305_236015_232156410"/>
    <s v="1.1-00-23"/>
    <x v="0"/>
    <x v="0"/>
    <s v="1.3.4"/>
    <s v="FUNCIÓN PÚBLICA"/>
    <s v="E"/>
    <s v="Actividades del sector público, que realiza en for"/>
    <s v="05_23"/>
    <x v="0"/>
    <n v="6"/>
    <s v="GOBIERNO EFECTIVO"/>
    <n v="21"/>
    <s v="BIENES ADQUIRIDOS"/>
    <s v="015_23"/>
    <s v="DIRECCIÓN GENERAL DE ADMINISTRACIÓN"/>
    <n v="5000"/>
    <s v="BIENES MUEBLES, INMUEBLES E INTANGIBLES"/>
    <m/>
    <n v="5641"/>
    <s v="SISTEMAS DE AIRE ACONDICIONADO, CALEFACCIÓN Y DE REFRIGERACIÓN INDUSTRIAL Y COMERCIAL"/>
    <n v="0"/>
    <s v="SIN DESCRIPCIÓN PARA DESTINOS 00"/>
    <n v="61745.64"/>
    <n v="0"/>
    <n v="61745.64"/>
    <n v="61745.64"/>
    <n v="61745.64"/>
    <n v="61745.64"/>
    <n v="61745.64"/>
    <n v="0"/>
    <n v="61745.64"/>
    <n v="61745.64"/>
    <n v="61745.64"/>
    <s v="."/>
  </r>
  <r>
    <s v="1.1-00-2311_236031_2349565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m/>
    <n v="5651"/>
    <s v="EQUIPO DE COMUNICACIÓN Y TELECOMUNICACIÓN"/>
    <n v="0"/>
    <s v="SIN DESCRIPCIÓN PARA DESTINOS 00"/>
    <n v="1911252"/>
    <n v="170000"/>
    <n v="3214151.2"/>
    <n v="3214151.2"/>
    <n v="11020"/>
    <n v="0"/>
    <n v="0"/>
    <n v="-1302899.2000000002"/>
    <n v="0"/>
    <n v="0"/>
    <n v="0"/>
    <s v="."/>
  </r>
  <r>
    <s v="1.1-00-2311_236031_235056510"/>
    <s v="1.1-00-23"/>
    <x v="0"/>
    <x v="0"/>
    <s v="3.8.4"/>
    <s v="INNOVACIÓN"/>
    <s v="E"/>
    <s v="Actividades del sector público, que realiza en for"/>
    <s v="11_23"/>
    <x v="6"/>
    <n v="6"/>
    <s v="GOBIERNO EFECTIVO"/>
    <n v="50"/>
    <s v="SISTEMAS INFORMATICOS MODERNIZADOS RECIBIDOS"/>
    <s v="031_23"/>
    <s v="DESPACHO DE LA COORDINACIÓN GENERAL DE G"/>
    <n v="5000"/>
    <s v="BIENES MUEBLES, INMUEBLES E INTANGIBLES"/>
    <m/>
    <n v="5651"/>
    <s v="EQUIPO DE COMUNICACIÓN Y TELECOMUNICACIÓN"/>
    <n v="0"/>
    <s v="SIN DESCRIPCIÓN PARA DESTINOS 00"/>
    <n v="0"/>
    <n v="0"/>
    <n v="0"/>
    <n v="0"/>
    <n v="0"/>
    <n v="0"/>
    <n v="0"/>
    <n v="0"/>
    <n v="0"/>
    <n v="0"/>
    <n v="3230790"/>
    <s v="conmutador 9 meses (3,205,789.92) 2 enlaces Dos enlaces punto a punto completo para el sitio de San Agustín y otro para Santa Cruz del Valle (25,000)"/>
  </r>
  <r>
    <s v="1.1-00-2302_231010_2316565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5000"/>
    <s v="BIENES MUEBLES, INMUEBLES E INTANGIBLES"/>
    <m/>
    <n v="5651"/>
    <s v="EQUIPO DE COMUNICACIÓN Y TELECOMUNICACIÓN"/>
    <n v="0"/>
    <s v="SIN DESCRIPCIÓN PARA DESTINOS 00"/>
    <n v="0"/>
    <n v="0"/>
    <n v="0"/>
    <n v="0"/>
    <n v="0"/>
    <n v="0"/>
    <n v="0"/>
    <n v="0"/>
    <n v="0"/>
    <n v="0"/>
    <n v="10000"/>
    <s v="Adquisición de aparatos que faliciten la comunicación instantanea de las necesidades durante las brigadas en las localidades del Municipio."/>
  </r>
  <r>
    <s v="1.1-00-2302_231010_231456510"/>
    <s v="1.1-00-23"/>
    <x v="0"/>
    <x v="0"/>
    <s v="1.3.4"/>
    <s v="FUNCIÓN PÚBLICA"/>
    <s v="S"/>
    <s v="Definidos en el Presupuesto de Egresos y los que s"/>
    <s v="02_23"/>
    <x v="3"/>
    <n v="1"/>
    <s v="CORRESPONSABILIDAD SOCIAL (TRANSVERSAL)"/>
    <n v="14"/>
    <s v="ECONOMIA ALIMENTARIA (NUEVO RED DE BASES)"/>
    <s v="010_23"/>
    <s v="DIRECCIÓN GENERAL DE CULTURA DE LA PAZ Y CORRESPONSABILIDAD"/>
    <n v="5000"/>
    <s v="BIENES MUEBLES, INMUEBLES E INTANGIBLES"/>
    <m/>
    <n v="5651"/>
    <s v="EQUIPO DE COMUNICACIÓN Y TELECOMUNICACIÓN"/>
    <n v="0"/>
    <s v="SIN DESCRIPCIÓN PARA DESTINOS 00"/>
    <n v="0"/>
    <n v="0"/>
    <n v="0"/>
    <n v="0"/>
    <n v="0"/>
    <n v="0"/>
    <n v="0"/>
    <n v="0"/>
    <n v="0"/>
    <n v="0"/>
    <n v="10000"/>
    <s v="Adquisición de equipos telefónicos fijos para 7 de las bases"/>
  </r>
  <r>
    <s v="1.1-00-2301_236006_23656510"/>
    <s v="1.1-00-23"/>
    <x v="0"/>
    <x v="8"/>
    <s v="1.3.4"/>
    <s v="FUNCIÓN PÚBLICA"/>
    <s v="E"/>
    <s v="Prestación de Servicios Públicos"/>
    <s v="01_23"/>
    <x v="9"/>
    <n v="6"/>
    <s v="GOBIERNO EFECTIVO"/>
    <n v="6"/>
    <s v="PROCESOS ESTADISTICOS DEL MUNICIPIO"/>
    <s v="006_23"/>
    <s v="DIRECCIÓN GENERAL DE CENSOS Y ESTADISTIC"/>
    <n v="5000"/>
    <s v="BIENES MUEBLES, INMUEBLES E INTANGIBLES"/>
    <m/>
    <n v="5651"/>
    <s v="EQUIPO DE COMUNICACIÓN Y TELECOMUNICACIÓN"/>
    <n v="0"/>
    <s v="SIN DESCRIPCIÓN PARA DESTINOS 00"/>
    <n v="0"/>
    <n v="0"/>
    <n v="0"/>
    <n v="0"/>
    <n v="0"/>
    <n v="0"/>
    <n v="0"/>
    <n v="0"/>
    <n v="0"/>
    <n v="0"/>
    <n v="90000"/>
    <s v="."/>
  </r>
  <r>
    <s v="1.1-00-2302_233009_231256510"/>
    <s v="1.1-00-23"/>
    <x v="0"/>
    <x v="0"/>
    <s v="1.7.2"/>
    <s v="PROTECCIÓN CIVIL"/>
    <s v="E"/>
    <s v="Actividades del sector público, que realiza en for"/>
    <s v="02_23"/>
    <x v="3"/>
    <n v="3"/>
    <s v="INFRAESTRUCTURA Y SERVICIOS PÚBLICOS"/>
    <n v="12"/>
    <s v="EQUIPOS DE PROTECCIÓN  Y HERRAMIENTA MANUAL"/>
    <s v="009_23"/>
    <s v="DIRECCIÓN GENERAL ADJUNTA DE PROTECCIÓN"/>
    <n v="5000"/>
    <s v="BIENES MUEBLES, INMUEBLES E INTANGIBLES"/>
    <m/>
    <n v="5651"/>
    <s v="EQUIPO DE COMUNICACIÓN Y TELECOMUNICACIÓN"/>
    <n v="0"/>
    <s v="SIN DESCRIPCIÓN PARA DESTINOS 00"/>
    <n v="100000"/>
    <n v="100000"/>
    <n v="71050"/>
    <n v="71050"/>
    <n v="71050"/>
    <n v="71050"/>
    <n v="71050"/>
    <n v="28950"/>
    <n v="100000"/>
    <n v="100000"/>
    <n v="200000"/>
    <s v="Se requiere la ampliación del techo presupuestal para la compra de equipo de radio comunicación el cual debe ser de  ultima generacion para que facilten el acceso a las frecuencias de las diferentes dependencias con las que se  realizan trabajos coordinados "/>
  </r>
  <r>
    <s v="1.1-00-2307_233024_2339566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5000"/>
    <s v="BIENES MUEBLES, INMUEBLES E INTANGIBLES"/>
    <m/>
    <n v="5661"/>
    <s v="EQUIPO DE GENERACIÓN ELÉCTRICA, APARATOS Y ACCESORIOS ELÉCTRICOS"/>
    <n v="0"/>
    <s v="SIN DESCRIPCIÓN PARA DESTINOS 00"/>
    <n v="81805"/>
    <n v="581805"/>
    <n v="27747.200000000001"/>
    <n v="27747.200000000001"/>
    <n v="27747.200000000001"/>
    <n v="27747.200000000001"/>
    <n v="27747.200000000001"/>
    <n v="54057.8"/>
    <n v="81805"/>
    <n v="81805"/>
    <n v="81805"/>
    <s v="."/>
  </r>
  <r>
    <s v="1.1-00-2307_243024_235856610"/>
    <s v="1.1-00-23"/>
    <x v="0"/>
    <x v="0"/>
    <s v="2.3.1"/>
    <s v="PRESTACIÓN DE SERVICIOS DE SALUD A LA COMUNIDAD"/>
    <s v="E"/>
    <s v="Prestación de Servicios Públicos"/>
    <s v="07_24"/>
    <x v="7"/>
    <n v="3"/>
    <s v="INFRAESTRUCTURA Y SERVICIOS PÚBLICOS"/>
    <n v="58"/>
    <s v="CLINICA CHULAVISTA"/>
    <s v="024_23"/>
    <s v="DIRECCIÓN GENERAL DE SALUD PÚBLICA"/>
    <n v="5000"/>
    <s v="BIENES MUEBLES, INMUEBLES E INTANGIBLES"/>
    <m/>
    <n v="5661"/>
    <s v="EQUIPO DE GENERACIÓN ELÉCTRICA, APARATOS Y ACCESORIOS ELÉCTRICOS"/>
    <n v="0"/>
    <s v="SIN DESCRIPCIÓN PARA DESTINOS 00"/>
    <n v="0"/>
    <n v="0"/>
    <n v="0"/>
    <n v="0"/>
    <n v="0"/>
    <n v="0"/>
    <n v="0"/>
    <n v="0"/>
    <n v="0"/>
    <n v="0"/>
    <n v="110000"/>
    <s v="1 REFRIGERADOR PARA RESGUARDO DE RESIDUOS BIOLOGICO INFECCIOSOS,1 REFRIGERADOR PARA RESGUARDO DE MEDICAMENTOS EN EL ALMACEN Y 1 REFRIGERADOR PARA COMEDOR"/>
  </r>
  <r>
    <s v="1.1-00-2305_236015_232156620"/>
    <s v="1.1-00-23"/>
    <x v="0"/>
    <x v="0"/>
    <s v="1.3.4"/>
    <s v="FUNCIÓN PÚBLICA"/>
    <s v="E"/>
    <s v="Actividades del sector público, que realiza en for"/>
    <s v="05_23"/>
    <x v="0"/>
    <n v="6"/>
    <s v="GOBIERNO EFECTIVO"/>
    <n v="21"/>
    <s v="BIENES ADQUIRIDOS"/>
    <s v="015_23"/>
    <s v="DIRECCIÓN GENERAL DE ADMINISTRACIÓN"/>
    <n v="5000"/>
    <s v="BIENES MUEBLES, INMUEBLES E INTANGIBLES"/>
    <m/>
    <n v="5662"/>
    <s v="PANELES SOLARES"/>
    <n v="0"/>
    <s v="SIN DESCRIPCIÓN PARA DESTINOS 00"/>
    <n v="42224"/>
    <n v="0"/>
    <n v="42224"/>
    <n v="42224"/>
    <n v="42224"/>
    <n v="42224"/>
    <n v="42224"/>
    <n v="0"/>
    <n v="42224"/>
    <n v="42224"/>
    <n v="42224"/>
    <s v="."/>
  </r>
  <r>
    <s v="1.1-00-2310_234030_234856710"/>
    <s v="1.1-00-23"/>
    <x v="0"/>
    <x v="0"/>
    <s v="2.7.1"/>
    <s v="OTROS ASUNTOS SOCIALES"/>
    <s v="E"/>
    <s v="Actividades del sector público, que realiza en for"/>
    <s v="10_23"/>
    <x v="8"/>
    <n v="4"/>
    <s v="CIUDAD SUSTENTABLE"/>
    <n v="48"/>
    <s v="POLITICA DE INTEGRAL DE LA CIUDAD"/>
    <s v="030_23"/>
    <s v="DIRECCIÓN DE PROYECTOS ESTRATEGICOS"/>
    <n v="5000"/>
    <s v="BIENES MUEBLES, INMUEBLES E INTANGIBLES"/>
    <m/>
    <n v="5671"/>
    <s v="HERRAMIENTAS Y MÁQUINAS-HERRAMIENTA"/>
    <n v="0"/>
    <s v="SIN DESCRIPCIÓN PARA DESTINOS 00"/>
    <n v="100000"/>
    <n v="100000"/>
    <n v="0"/>
    <n v="0"/>
    <n v="0"/>
    <n v="0"/>
    <n v="0"/>
    <n v="100000"/>
    <n v="100000"/>
    <n v="100000"/>
    <n v="100000"/>
    <s v="SIN MODIFICACIÓN"/>
  </r>
  <r>
    <s v="1.1-00-2317_234037_2356567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5000"/>
    <s v="BIENES MUEBLES, INMUEBLES E INTANGIBLES"/>
    <m/>
    <n v="5671"/>
    <s v="HERRAMIENTAS Y MÁQUINAS-HERRAMIENTA"/>
    <n v="0"/>
    <s v="SIN DESCRIPCIÓN PARA DESTINOS 00"/>
    <n v="10000"/>
    <n v="0"/>
    <n v="9860"/>
    <n v="0"/>
    <n v="0"/>
    <n v="0"/>
    <n v="0"/>
    <n v="140"/>
    <n v="0"/>
    <n v="0"/>
    <n v="0"/>
    <s v="."/>
  </r>
  <r>
    <s v="1.1-00-2311_236031_2349567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m/>
    <n v="5671"/>
    <s v="HERRAMIENTAS Y MÁQUINAS-HERRAMIENTA"/>
    <n v="0"/>
    <s v="SIN DESCRIPCIÓN PARA DESTINOS 00"/>
    <n v="0"/>
    <n v="0"/>
    <n v="0"/>
    <n v="0"/>
    <n v="0"/>
    <n v="0"/>
    <n v="0"/>
    <n v="0"/>
    <n v="0"/>
    <n v="0"/>
    <n v="600000"/>
    <s v="Enlaces sectoriales y suscriptores"/>
  </r>
  <r>
    <s v="1.1-00-2302_231010_231656710"/>
    <s v="1.1-00-23"/>
    <x v="0"/>
    <x v="0"/>
    <s v="2.2.7"/>
    <s v="DESARROLLO REGIONAL"/>
    <s v="S"/>
    <s v="Definidos en el Presupuesto de Egresos y los que s"/>
    <s v="02_23"/>
    <x v="3"/>
    <n v="1"/>
    <s v="CORRESPONSABILIDAD SOCIAL (TRANSVERSAL)"/>
    <n v="16"/>
    <s v="PROGRAMA DE ECONOMÍA SOLIDARIA TLAJOMULCO &quot;CHAMBA PARA TODOS&quot;"/>
    <s v="010_23"/>
    <s v="DIRECCIÓN GENERAL DE CULTURA DE LA PAZ Y CORRESPONSABILIDAD"/>
    <n v="5000"/>
    <s v="BIENES MUEBLES, INMUEBLES E INTANGIBLES"/>
    <m/>
    <n v="5671"/>
    <s v="HERRAMIENTAS Y MÁQUINAS-HERRAMIENTA"/>
    <n v="0"/>
    <s v="SIN DESCRIPCIÓN PARA DESTINOS 00"/>
    <n v="0"/>
    <n v="0"/>
    <n v="0"/>
    <n v="0"/>
    <n v="0"/>
    <n v="0"/>
    <n v="0"/>
    <n v="0"/>
    <n v="0"/>
    <n v="0"/>
    <n v="70000"/>
    <s v="Aquisición de herramientas para el mantenimiento de áreas naturales de los espacios públicos intervenidos."/>
  </r>
  <r>
    <s v="1.1-00-2307_233019_233356710"/>
    <s v="1.1-00-23"/>
    <x v="0"/>
    <x v="0"/>
    <s v="1.3.4"/>
    <s v="FUNCIÓN PÚBLICA"/>
    <s v="E"/>
    <s v="Actividades del sector público, que realiza en for"/>
    <s v="07_23"/>
    <x v="7"/>
    <n v="3"/>
    <s v="INFRAESTRUCTURA Y SERVICIOS PÚBLICOS"/>
    <n v="33"/>
    <s v="SERVICIO DE MANTENIMIENTO EN LOS ESPACIOS PÚBLICOS"/>
    <s v="019_23"/>
    <s v="DIRECCIÓN ADMINISTRATIVA DE INFRAESTRUCT"/>
    <n v="5000"/>
    <s v="BIENES MUEBLES, INMUEBLES E INTANGIBLES"/>
    <m/>
    <n v="5671"/>
    <s v="HERRAMIENTAS Y MÁQUINAS-HERRAMIENTA"/>
    <n v="0"/>
    <s v="SIN DESCRIPCIÓN PARA DESTINOS 00"/>
    <n v="2006747.12"/>
    <n v="0"/>
    <n v="1985171.12"/>
    <n v="1985171.12"/>
    <n v="1833237.48"/>
    <n v="1219600.68"/>
    <n v="1219600.68"/>
    <n v="21576"/>
    <n v="2006747.12"/>
    <n v="2006747.12"/>
    <n v="2006747.12"/>
    <s v="Esta partida es importante por que se compran todos los equipos para las areas verdes por ejemplo cosrtasetos, maquinas desbrozadoras, motosierras, sopladoras, cortadoras, compactadores, rotomartillos, etc (ASI TANBIEN SE PLANEA COMPRAR  10 TRACTORES PODADORES CON UN COSTO APROX DE 89,373 C/U UN TOTAL APROX $833730 MAS IVA  TAMBIEN UNA BARREDORA MECANICA A BASE DE CEPILLOS Y BANDA TRANSPORTADORA MODELO M6 AVALANCHE TE CON CONTROL DE CAMARAS PRECIO APROX $11,576,800 MN MAS IVA"/>
  </r>
  <r>
    <s v="1.1-00-2306_235016_232556710"/>
    <s v="1.1-00-23"/>
    <x v="0"/>
    <x v="0"/>
    <s v="2.5.6"/>
    <s v="OTRO SERVICIOS EDUCATIVOS Y ACTIVIDADES INHERENTES"/>
    <s v="S"/>
    <s v="Definidos en el Presupuesto de Egresos y los que s"/>
    <s v="06_23"/>
    <x v="1"/>
    <n v="5"/>
    <s v="SOCIEDAD COHESIVA Y RESILENTE"/>
    <n v="25"/>
    <s v="APOYO A INSTITUCIONES EDUCATIVAS"/>
    <s v="016_23"/>
    <s v="DESPACHO DE LA COORDINACIÓN GENERAL DE C"/>
    <n v="5000"/>
    <s v="BIENES MUEBLES, INMUEBLES E INTANGIBLES"/>
    <m/>
    <n v="5671"/>
    <s v="HERRAMIENTAS Y MÁQUINAS-HERRAMIENTA"/>
    <n v="0"/>
    <s v="SIN DESCRIPCIÓN PARA DESTINOS 00"/>
    <n v="250000"/>
    <n v="250000"/>
    <n v="186600"/>
    <n v="186600"/>
    <n v="186600"/>
    <n v="186600"/>
    <n v="186600"/>
    <n v="63400"/>
    <n v="250000"/>
    <n v="250000"/>
    <n v="250000"/>
    <s v="."/>
  </r>
  <r>
    <s v="1.1-00-2309_238026_234256710"/>
    <s v="1.1-00-23"/>
    <x v="0"/>
    <x v="0"/>
    <s v="3.1.1"/>
    <s v="ASUNTOS ECONÓMICOS Y COMERCIALES EN GENERAL"/>
    <s v="E"/>
    <s v="Actividades del sector público, que realiza en for"/>
    <s v="09_23"/>
    <x v="11"/>
    <n v="8"/>
    <s v="DESARROLLO ECONÓMICO Y EMPLEO"/>
    <n v="42"/>
    <s v="ADMINISTRACIÓN CENTRAL DE LA COORDINACIÓN GENERAL DE DESARROLLO ECONÓMICO"/>
    <s v="026_23"/>
    <s v="DESPACHO DE LA COORDINACIÓN GENERAL DE D"/>
    <n v="5000"/>
    <s v="BIENES MUEBLES, INMUEBLES E INTANGIBLES"/>
    <m/>
    <n v="5671"/>
    <s v="HERRAMIENTAS Y MÁQUINAS-HERRAMIENTA"/>
    <n v="0"/>
    <s v="SIN DESCRIPCIÓN PARA DESTINOS 00"/>
    <n v="150000"/>
    <n v="0"/>
    <n v="149872"/>
    <n v="0"/>
    <n v="0"/>
    <n v="0"/>
    <n v="0"/>
    <n v="128"/>
    <n v="150000"/>
    <n v="150000"/>
    <n v="150000"/>
    <s v="."/>
  </r>
  <r>
    <s v="1.1-00-2317_234037_235656910"/>
    <s v="1.1-00-23"/>
    <x v="0"/>
    <x v="0"/>
    <s v="2.1.5"/>
    <s v="PROTECCIÓN DE LA DIVERSIDAD BIOLÓGICA Y DEL PAISAJE"/>
    <s v="R"/>
    <s v="Solamente actividades específicas, distintas a las"/>
    <s v="17_23"/>
    <x v="4"/>
    <n v="4"/>
    <s v="CIUDAD SUSTENTABLE"/>
    <n v="56"/>
    <s v="CONTROL DE FELINOS, CANINOS Y VIDA SILVESTRE EN EL MUNICIPIO"/>
    <s v="037_23"/>
    <s v="UNIDAD DE ACOPIO Y SALUD ANIMAL MUNICIPA"/>
    <n v="5000"/>
    <s v="BIENES MUEBLES, INMUEBLES E INTANGIBLES"/>
    <m/>
    <n v="5691"/>
    <s v="OTROS EQUIPOS"/>
    <n v="0"/>
    <s v="SIN DESCRIPCIÓN PARA DESTINOS 00"/>
    <n v="20000"/>
    <n v="0"/>
    <n v="19140"/>
    <n v="0"/>
    <n v="0"/>
    <n v="0"/>
    <n v="0"/>
    <n v="860"/>
    <n v="0"/>
    <n v="0"/>
    <n v="0"/>
    <s v="."/>
  </r>
  <r>
    <s v="2.5-02-2311_236031_235056910"/>
    <s v="2.5-02-23"/>
    <x v="0"/>
    <x v="9"/>
    <s v="3.8.4"/>
    <s v="INNOVACIÓN"/>
    <s v="E"/>
    <s v="Actividades del sector público, que realiza en for"/>
    <s v="11_23"/>
    <x v="6"/>
    <n v="6"/>
    <s v="GOBIERNO EFECTIVO"/>
    <n v="50"/>
    <s v="SISTEMAS INFORMATICOS MODERNIZADOS RECIBIDOS"/>
    <s v="031_23"/>
    <s v="DESPACHO DE LA COORDINACIÓN GENERAL DE G"/>
    <n v="5000"/>
    <s v="BIENES MUEBLES, INMUEBLES E INTANGIBLES"/>
    <m/>
    <n v="5691"/>
    <s v="OTROS EQUIPOS"/>
    <n v="0"/>
    <s v="SIN DESCRIPCIÓN PARA DESTINOS 00"/>
    <n v="70724000"/>
    <n v="34907948"/>
    <n v="70723059.019999996"/>
    <n v="70723059.019999996"/>
    <n v="70723059.019999996"/>
    <n v="0"/>
    <n v="0"/>
    <n v="940.98000000417233"/>
    <n v="70724000"/>
    <n v="70724000"/>
    <n v="70724000"/>
    <s v="Tercer pago de la 3ra fase del c4"/>
  </r>
  <r>
    <s v="1.1-00-2307_233024_233956910"/>
    <s v="1.1-00-23"/>
    <x v="0"/>
    <x v="0"/>
    <s v="2.3.1"/>
    <s v="PRESTACIÓN DE SERVICIOS DE SALUD A LA COMUNIDAD"/>
    <s v="E"/>
    <s v="Actividades del sector público, que realiza en for"/>
    <s v="07_23"/>
    <x v="7"/>
    <n v="3"/>
    <s v="INFRAESTRUCTURA Y SERVICIOS PÚBLICOS"/>
    <n v="39"/>
    <s v="SERVICIOS MÉDICOS DE CALIDAD"/>
    <s v="024_23"/>
    <s v="DIRECCIÓN GENERAL DE SALUD PÚBLICA"/>
    <n v="5000"/>
    <s v="BIENES MUEBLES, INMUEBLES E INTANGIBLES"/>
    <m/>
    <n v="5691"/>
    <s v="OTROS EQUIPOS"/>
    <n v="0"/>
    <s v="SIN DESCRIPCIÓN PARA DESTINOS 00"/>
    <n v="92000"/>
    <n v="92000"/>
    <n v="66575.839999999997"/>
    <n v="66575.839999999997"/>
    <n v="66575.839999999997"/>
    <n v="66575.839999999997"/>
    <n v="66575.839999999997"/>
    <n v="25424.160000000003"/>
    <n v="92000"/>
    <n v="92000"/>
    <n v="92000"/>
    <s v="ADQUIRIR UNA PLANTA DE LUZ PORTATIL EN LA UNIDAD DE AGAVES"/>
  </r>
  <r>
    <s v="1.1-00-2302_233009_231256910"/>
    <s v="1.1-00-23"/>
    <x v="0"/>
    <x v="0"/>
    <s v="1.7.2"/>
    <s v="PROTECCIÓN CIVIL"/>
    <s v="E"/>
    <s v="Actividades del sector público, que realiza en for"/>
    <s v="02_23"/>
    <x v="3"/>
    <n v="3"/>
    <s v="INFRAESTRUCTURA Y SERVICIOS PÚBLICOS"/>
    <n v="12"/>
    <s v="EQUIPOS DE PROTECCIÓN  Y HERRAMIENTA MANUAL"/>
    <s v="009_23"/>
    <s v="DIRECCIÓN GENERAL ADJUNTA DE PROTECCIÓN"/>
    <n v="5000"/>
    <s v="BIENES MUEBLES, INMUEBLES E INTANGIBLES"/>
    <m/>
    <n v="5691"/>
    <s v="OTROS EQUIPOS"/>
    <n v="0"/>
    <s v="SIN DESCRIPCIÓN PARA DESTINOS 00"/>
    <n v="1581950"/>
    <n v="1000000"/>
    <n v="1581950"/>
    <n v="1581950"/>
    <n v="1581950"/>
    <n v="1581950"/>
    <n v="1581950"/>
    <n v="0"/>
    <n v="1581950"/>
    <n v="1581950"/>
    <n v="2000000"/>
    <s v="Se solicita la amplicacion presupuestal para la compra y adquisicion de equipos especializados (equipos de rescate vertical, espacios confinados equipos de rescate vehicular, rescates en alturas), asi como herramientas de apoyo de ese mismo equipo,  así como tambien continuar con el proyecto de continuidad de dquisición de equipos de respiración autónoma, equipos contra incendio  (mangueras contra incendio, chiflones extintores) , lo anterior en alcance que hasta la fecha el equipo es compartido y se pretende llegar a un ideal en el que cada uno de los elementos cuente con equipo individual en los casos que así se requiera como el de fortalecer la adquisicion de equipo de ultima generacion que faciliten la intervencion temprana y adecuada de nuestros elementos como la autoprotección "/>
  </r>
  <r>
    <s v="1.1-00-2311_236031_234957710"/>
    <s v="1.1-00-23"/>
    <x v="0"/>
    <x v="0"/>
    <s v="3.8.4"/>
    <s v="INNOVACIÓN"/>
    <s v="E"/>
    <s v="Actividades del sector público, que realiza en for"/>
    <s v="11_23"/>
    <x v="6"/>
    <n v="6"/>
    <s v="GOBIERNO EFECTIVO"/>
    <n v="49"/>
    <s v="INFRAESTRUCTURA TECNOLOGICA ENTREGADA"/>
    <s v="031_23"/>
    <s v="DESPACHO DE LA COORDINACIÓN GENERAL DE G"/>
    <n v="5000"/>
    <s v="BIENES MUEBLES, INMUEBLES E INTANGIBLES"/>
    <m/>
    <n v="5771"/>
    <s v="ESPECIES MENORES Y DE ZOOLÓGICO"/>
    <n v="0"/>
    <s v="SIN DESCRIPCIÓN PARA DESTINOS 00"/>
    <n v="0"/>
    <n v="0"/>
    <n v="0"/>
    <n v="0"/>
    <n v="0"/>
    <n v="0"/>
    <n v="0"/>
    <n v="0"/>
    <n v="0"/>
    <n v="0"/>
    <n v="45000"/>
    <s v="Equipo para sonido ambiental en Cabecera y puntos foráneos del CATS"/>
  </r>
  <r>
    <s v="1.1-00-2310_234030_234857810"/>
    <s v="1.1-00-23"/>
    <x v="0"/>
    <x v="0"/>
    <s v="2.7.1"/>
    <s v="OTROS ASUNTOS SOCIALES"/>
    <s v="E"/>
    <s v="Actividades del sector público, que realiza en for"/>
    <s v="10_23"/>
    <x v="8"/>
    <n v="4"/>
    <s v="CIUDAD SUSTENTABLE"/>
    <n v="48"/>
    <s v="POLITICA DE INTEGRAL DE LA CIUDAD"/>
    <s v="030_23"/>
    <s v="DIRECCIÓN DE PROYECTOS ESTRATEGICOS"/>
    <n v="5000"/>
    <s v="BIENES MUEBLES, INMUEBLES E INTANGIBLES"/>
    <m/>
    <n v="5781"/>
    <s v="ÁRBOLES Y PLANTAS"/>
    <n v="0"/>
    <s v="SIN DESCRIPCIÓN PARA DESTINOS 00"/>
    <n v="50000"/>
    <n v="50000"/>
    <n v="0"/>
    <n v="0"/>
    <n v="0"/>
    <n v="0"/>
    <n v="0"/>
    <n v="50000"/>
    <n v="50000"/>
    <n v="50000"/>
    <n v="50000"/>
    <s v="SIN MODIFICACIÓN"/>
  </r>
  <r>
    <s v="1.1-14-2304_236013_231958110"/>
    <s v="1.1-14-23"/>
    <x v="0"/>
    <x v="6"/>
    <s v="1.3.4"/>
    <s v="FUNCIÓN PÚBLICA"/>
    <s v="M"/>
    <s v="Actividades de apoyo administrativo desarrolladas "/>
    <s v="04_23"/>
    <x v="5"/>
    <n v="6"/>
    <s v="GOBIERNO EFECTIVO"/>
    <n v="19"/>
    <s v="PROYECTO DE PRESUPUESTO"/>
    <s v="013_23"/>
    <s v="DIRECCIÓN GENERAL DE FINANZAS"/>
    <n v="5000"/>
    <s v="BIENES MUEBLES, INMUEBLES E INTANGIBLES"/>
    <m/>
    <n v="5811"/>
    <s v="TERRENOS"/>
    <n v="0"/>
    <s v="SIN DESCRIPCIÓN PARA DESTINOS 00"/>
    <n v="0"/>
    <n v="0"/>
    <n v="0"/>
    <n v="0"/>
    <n v="0"/>
    <n v="0"/>
    <n v="0"/>
    <n v="0"/>
    <n v="0"/>
    <n v="0"/>
    <n v="0"/>
    <s v="."/>
  </r>
  <r>
    <s v="1.1-14-2302_231007_23758110"/>
    <s v="1.1-14-23"/>
    <x v="0"/>
    <x v="6"/>
    <s v="1.3.4"/>
    <s v="FUNCIÓN PÚBLICA"/>
    <s v="O"/>
    <s v="Actividades que realizan la función pública o cont"/>
    <s v="02_23"/>
    <x v="3"/>
    <n v="1"/>
    <s v="CORRESPONSABILIDAD SOCIAL (TRANSVERSAL)"/>
    <n v="7"/>
    <s v="CONDONACIÓN Y/O REDUCCIÓN DE SANCIONES"/>
    <s v="007_23"/>
    <s v="DIRECCIÓN DE LA SECRETARÍA GENERAL"/>
    <n v="5000"/>
    <s v="BIENES MUEBLES, INMUEBLES E INTANGIBLES"/>
    <m/>
    <n v="5811"/>
    <s v="TERRENOS"/>
    <n v="0"/>
    <s v="SIN DESCRIPCIÓN PARA DESTINOS 00"/>
    <n v="8970600"/>
    <n v="0"/>
    <n v="8970600"/>
    <n v="8970600"/>
    <n v="8970600"/>
    <n v="8970600"/>
    <n v="8970600"/>
    <n v="0"/>
    <n v="0"/>
    <n v="0"/>
    <n v="0"/>
    <s v="."/>
  </r>
  <r>
    <s v="1.1-00-2304_236013_231958110"/>
    <s v="1.1-00-23"/>
    <x v="0"/>
    <x v="0"/>
    <s v="1.3.4"/>
    <s v="FUNCIÓN PÚBLICA"/>
    <s v="M"/>
    <s v="Actividades de apoyo administrativo desarrolladas "/>
    <s v="04_23"/>
    <x v="5"/>
    <n v="6"/>
    <s v="GOBIERNO EFECTIVO"/>
    <n v="19"/>
    <s v="PROYECTO DE PRESUPUESTO"/>
    <s v="013_23"/>
    <s v="DIRECCIÓN GENERAL DE FINANZAS"/>
    <n v="5000"/>
    <s v="BIENES MUEBLES, INMUEBLES E INTANGIBLES"/>
    <m/>
    <n v="5811"/>
    <s v="TERRENOS"/>
    <n v="0"/>
    <s v="SIN DESCRIPCIÓN PARA DESTINOS 00"/>
    <n v="4750138.99"/>
    <n v="0"/>
    <n v="1750138.99"/>
    <n v="1750138.99"/>
    <n v="1750138.99"/>
    <n v="1750138.99"/>
    <n v="1750138.99"/>
    <n v="3000000"/>
    <n v="0"/>
    <n v="0"/>
    <n v="0"/>
    <s v="."/>
  </r>
  <r>
    <s v="1.1-00-2302_231007_23758110"/>
    <s v="1.1-00-23"/>
    <x v="0"/>
    <x v="0"/>
    <s v="1.3.4"/>
    <s v="FUNCIÓN PÚBLICA"/>
    <s v="O"/>
    <s v="Actividades que realizan la función pública o cont"/>
    <s v="02_23"/>
    <x v="3"/>
    <n v="1"/>
    <s v="CORRESPONSABILIDAD SOCIAL (TRANSVERSAL)"/>
    <n v="7"/>
    <s v="CONDONACIÓN Y/O REDUCCIÓN DE SANCIONES"/>
    <s v="007_23"/>
    <s v="DIRECCIÓN DE LA SECRETARÍA GENERAL"/>
    <n v="5000"/>
    <s v="BIENES MUEBLES, INMUEBLES E INTANGIBLES"/>
    <m/>
    <n v="5811"/>
    <s v="TERRENOS"/>
    <n v="0"/>
    <s v="SIN DESCRIPCIÓN PARA DESTINOS 00"/>
    <n v="30325555.600000001"/>
    <n v="0"/>
    <n v="26218852.010000002"/>
    <n v="26218852.010000002"/>
    <n v="26218852.010000002"/>
    <n v="26218852.010000002"/>
    <n v="26218852.010000002"/>
    <n v="4106703.59"/>
    <n v="0"/>
    <n v="0"/>
    <n v="0"/>
    <s v="."/>
  </r>
  <r>
    <s v="1.1-00-2311_236031_235059110"/>
    <s v="1.1-00-23"/>
    <x v="0"/>
    <x v="0"/>
    <s v="3.8.4"/>
    <s v="INNOVACIÓN"/>
    <s v="E"/>
    <s v="Actividades del sector público, que realiza en for"/>
    <s v="11_23"/>
    <x v="6"/>
    <n v="6"/>
    <s v="GOBIERNO EFECTIVO"/>
    <n v="50"/>
    <s v="SISTEMAS INFORMATICOS MODERNIZADOS RECIBIDOS"/>
    <s v="031_23"/>
    <s v="DESPACHO DE LA COORDINACIÓN GENERAL DE G"/>
    <n v="5000"/>
    <s v="BIENES MUEBLES, INMUEBLES E INTANGIBLES"/>
    <m/>
    <n v="5911"/>
    <s v="SOFTWARE"/>
    <n v="0"/>
    <s v="SIN DESCRIPCIÓN PARA DESTINOS 00"/>
    <n v="6020779.5999999996"/>
    <n v="5841164"/>
    <n v="6020779.5999999996"/>
    <n v="6020779.5999999996"/>
    <n v="4515584.67"/>
    <n v="4405616.67"/>
    <n v="4405616.67"/>
    <n v="0"/>
    <n v="6020779.5999999996"/>
    <n v="6020779.5999999996"/>
    <n v="42021000"/>
    <s v="Tlajoapp (4,701,163.56 todo el año) Póliza de soporte APA Perspective (1,319,616.99 todo el año) Proyecto de Digitalización (16,000,000.00) Proyectos de SW (20,000,000)"/>
  </r>
  <r>
    <s v="1.1-00-2311_236031_235059710"/>
    <s v="1.1-00-23"/>
    <x v="0"/>
    <x v="0"/>
    <s v="3.8.4"/>
    <s v="INNOVACIÓN"/>
    <s v="E"/>
    <s v="Actividades del sector público, que realiza en for"/>
    <s v="11_23"/>
    <x v="6"/>
    <n v="6"/>
    <s v="GOBIERNO EFECTIVO"/>
    <n v="50"/>
    <s v="SISTEMAS INFORMATICOS MODERNIZADOS RECIBIDOS"/>
    <s v="031_23"/>
    <s v="DESPACHO DE LA COORDINACIÓN GENERAL DE G"/>
    <n v="5000"/>
    <s v="BIENES MUEBLES, INMUEBLES E INTANGIBLES"/>
    <m/>
    <n v="5971"/>
    <s v="LICENCIAS INFORMÁTICAS E INTELECTUALES"/>
    <n v="0"/>
    <s v="SIN DESCRIPCIÓN PARA DESTINOS 00"/>
    <n v="4972314.42"/>
    <n v="4091000"/>
    <n v="5003679.0199999996"/>
    <n v="5003679.0199999996"/>
    <n v="5003679.0199999996"/>
    <n v="4874456.62"/>
    <n v="4874456.62"/>
    <n v="-31364.599999999627"/>
    <n v="4972314.42"/>
    <n v="4972314.42"/>
    <n v="4294761"/>
    <s v="zetech (718,898), fiber channel (129,222.4), veeam backup (337,420.8), microsoft (2,296,398), adobe (70,640.52) Fortinet (100,000) Azure de Microsoft para Geomática (250,000) y tlajoapp Apple (1,749) más la inflación"/>
  </r>
  <r>
    <s v="2.5-02-2307_233023_233761210"/>
    <s v="2.5-02-23"/>
    <x v="0"/>
    <x v="9"/>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21"/>
    <s v="EDIFICACIÓN NO  HABITACIONAL"/>
    <n v="0"/>
    <s v="SIN DESCRIPCIÓN PARA DESTINOS 00"/>
    <n v="32222274.07"/>
    <n v="0"/>
    <n v="27078287.640000001"/>
    <n v="27078287.640000001"/>
    <n v="13420495.970000001"/>
    <n v="11994763.07"/>
    <n v="11994763.07"/>
    <n v="5143986.43"/>
    <n v="40000000"/>
    <n v="40000000"/>
    <n v="40000000"/>
    <s v="Para ejecutar contratos conforme a la planeación del PAOP"/>
  </r>
  <r>
    <s v="1.1-00-2307_233023_233761210"/>
    <s v="1.1-00-23"/>
    <x v="0"/>
    <x v="0"/>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21"/>
    <s v="EDIFICACIÓN NO  HABITACIONAL"/>
    <n v="0"/>
    <s v="SIN DESCRIPCIÓN PARA DESTINOS 00"/>
    <n v="0"/>
    <n v="20466278.190000001"/>
    <n v="0"/>
    <n v="0"/>
    <n v="0"/>
    <n v="0"/>
    <n v="0"/>
    <n v="0"/>
    <n v="0"/>
    <n v="0"/>
    <n v="0"/>
    <s v="."/>
  </r>
  <r>
    <s v="1.1-00-2307_233023_23376121XX"/>
    <s v="1.1-00-23"/>
    <x v="0"/>
    <x v="0"/>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21"/>
    <s v="EDIFICACIÓN NO  HABITACIONAL"/>
    <s v="XX"/>
    <s v="OBRAS MULTIANUALES"/>
    <n v="0"/>
    <n v="0"/>
    <n v="0"/>
    <n v="0"/>
    <n v="0"/>
    <n v="0"/>
    <n v="0"/>
    <n v="0"/>
    <n v="125000000"/>
    <n v="65000000"/>
    <n v="65000000"/>
    <s v="."/>
  </r>
  <r>
    <s v="1.1-00-2307_233023_233861210"/>
    <s v="1.1-00-23"/>
    <x v="0"/>
    <x v="0"/>
    <s v="1.3.4"/>
    <s v="FUNCIÓN PÚBLICA"/>
    <s v="K"/>
    <s v="Proyectos de inversión sujetos a registro en la Ca"/>
    <s v="07_23"/>
    <x v="7"/>
    <n v="3"/>
    <s v="INFRAESTRUCTURA Y SERVICIOS PÚBLICOS"/>
    <n v="38"/>
    <s v="PRESUPUESTO PARTICIPATIVO"/>
    <s v="023_23"/>
    <s v="DIRECCIÓN GENERAL DE OBRAS PÚBLICAS"/>
    <n v="6000"/>
    <s v="INVERSION PUBLICA"/>
    <m/>
    <n v="6121"/>
    <s v="EDIFICACIÓN NO  HABITACIONAL"/>
    <n v="0"/>
    <s v="SIN DESCRIPCIÓN PARA DESTINOS 00"/>
    <n v="5724717.4800000004"/>
    <n v="16000000"/>
    <n v="3998966.69"/>
    <n v="3998966.69"/>
    <n v="3686713.17"/>
    <n v="999741.67"/>
    <n v="999741.67"/>
    <n v="1725750.7900000005"/>
    <n v="0"/>
    <n v="0"/>
    <n v="0"/>
    <s v="."/>
  </r>
  <r>
    <s v="1.1-00-2307_233023_2337612168"/>
    <s v="1.1-00-23"/>
    <x v="0"/>
    <x v="0"/>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21"/>
    <s v="EDIFICACIÓN NO  HABITACIONAL"/>
    <n v="68"/>
    <s v="OBRAS MULTIANUALES"/>
    <n v="75000000"/>
    <n v="0"/>
    <n v="0"/>
    <n v="0"/>
    <n v="0"/>
    <n v="0"/>
    <n v="0"/>
    <n v="75000000"/>
    <n v="0"/>
    <n v="0"/>
    <n v="0"/>
    <s v="."/>
  </r>
  <r>
    <s v="2.5-01-2307_233023_233761210"/>
    <s v="2.5-01-23"/>
    <x v="0"/>
    <x v="21"/>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21"/>
    <s v="EDIFICACIÓN NO  HABITACIONAL"/>
    <n v="0"/>
    <s v="SIN DESCRIPCIÓN PARA DESTINOS 00"/>
    <n v="3200000"/>
    <n v="0"/>
    <n v="1192184.73"/>
    <n v="1192184.73"/>
    <n v="298046.18"/>
    <n v="298046.18"/>
    <n v="298046.18"/>
    <n v="2007815.27"/>
    <n v="3200000"/>
    <n v="3200000"/>
    <n v="3200000"/>
    <s v="Para ejecutar contratos conforme a la planeación del PAOP (Fortamun)"/>
  </r>
  <r>
    <s v="2.5-02-2307_233023_233761310"/>
    <s v="2.5-02-23"/>
    <x v="0"/>
    <x v="9"/>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31"/>
    <s v="CONSTRUCCIÓN DE OBRAS PARA EL ABASTECIMIENTO DE AGUA, PETRÓLEO, GAS, ELECTRICIDAD Y TELECOMUNICACIONES"/>
    <n v="0"/>
    <s v="SIN DESCRIPCIÓN PARA DESTINOS 00"/>
    <n v="65098326.170000002"/>
    <n v="0"/>
    <n v="58429691.229999997"/>
    <n v="58429691.229999997"/>
    <n v="34633027.939999998"/>
    <n v="34633027.939999998"/>
    <n v="34633027.939999998"/>
    <n v="6668634.9400000051"/>
    <n v="60000000"/>
    <n v="60000000"/>
    <n v="56000000"/>
    <s v="Para ejecutar contratos conforme a la planeación del PAOP (Fortamun)"/>
  </r>
  <r>
    <s v="1.1-00-2307_233023_2337613128"/>
    <s v="1.1-00-23"/>
    <x v="0"/>
    <x v="0"/>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31"/>
    <s v="CONSTRUCCIÓN DE OBRAS PARA EL ABASTECIMIENTO DE AGUA, PETRÓLEO, GAS, ELECTRICIDAD Y TELECOMUNICACIONES"/>
    <n v="28"/>
    <s v="PLANTA POTABILIZADORA"/>
    <n v="70368847.280000001"/>
    <n v="34090909.229999997"/>
    <n v="68181818.180000007"/>
    <n v="68181818.180000007"/>
    <n v="39771373.950000003"/>
    <n v="39771373.950000003"/>
    <n v="39771373.950000003"/>
    <n v="2187029.099999994"/>
    <n v="0"/>
    <n v="0"/>
    <n v="0"/>
    <s v="."/>
  </r>
  <r>
    <s v="1.1-00-2304_236012_231861310"/>
    <s v="1.1-00-23"/>
    <x v="0"/>
    <x v="0"/>
    <s v="1.3.4"/>
    <s v="FUNCIÓN PÚBLICA"/>
    <s v="M"/>
    <s v="Actividades de apoyo administrativo desarrolladas "/>
    <s v="04_23"/>
    <x v="5"/>
    <n v="6"/>
    <s v="GOBIERNO EFECTIVO"/>
    <n v="18"/>
    <s v="DESPACHO DE LA TESORERÍA MUNICIPAL"/>
    <s v="012_23"/>
    <s v="DIRECCIÓN DE PROCESOS ADMINISTRATIVOS Y"/>
    <n v="6000"/>
    <s v="INVERSION PUBLICA"/>
    <m/>
    <n v="6131"/>
    <s v="CONSTRUCCIÓN DE OBRAS PARA EL ABASTECIMIENTO DE AGUA, PETRÓLEO, GAS, ELECTRICIDAD Y TELECOMUNICACIONES"/>
    <n v="0"/>
    <s v="SIN DESCRIPCIÓN PARA DESTINOS 00"/>
    <n v="0"/>
    <n v="0"/>
    <n v="0"/>
    <n v="0"/>
    <n v="0"/>
    <n v="0"/>
    <n v="0"/>
    <n v="0"/>
    <n v="15105020.039999999"/>
    <n v="15105020.039999999"/>
    <n v="15105020.039999999"/>
    <s v="."/>
  </r>
  <r>
    <s v="1.1-00-2307_233023_233761310"/>
    <s v="1.1-00-23"/>
    <x v="0"/>
    <x v="0"/>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31"/>
    <s v="CONSTRUCCIÓN DE OBRAS PARA EL ABASTECIMIENTO DE AGUA, PETRÓLEO, GAS, ELECTRICIDAD Y TELECOMUNICACIONES"/>
    <n v="0"/>
    <s v="SIN DESCRIPCIÓN PARA DESTINOS 00"/>
    <n v="33683296.25"/>
    <n v="0"/>
    <n v="13683065.539999999"/>
    <n v="13683065.539999999"/>
    <n v="2453511.9"/>
    <n v="2453511.9"/>
    <n v="2453511.9"/>
    <n v="20000230.710000001"/>
    <n v="56816248.500000007"/>
    <n v="56816248.500000007"/>
    <n v="56816248.500000007"/>
    <s v="Para ejecutar contratos conforme a la planeación del PAOP (Planta)"/>
  </r>
  <r>
    <s v="1.1-00-2304_236012_2318613166"/>
    <s v="1.1-00-23"/>
    <x v="0"/>
    <x v="0"/>
    <s v="1.3.4"/>
    <s v="FUNCIÓN PÚBLICA"/>
    <s v="M"/>
    <s v="Actividades de apoyo administrativo desarrolladas "/>
    <s v="04_23"/>
    <x v="5"/>
    <n v="6"/>
    <s v="GOBIERNO EFECTIVO"/>
    <n v="18"/>
    <s v="DESPACHO DE LA TESORERÍA MUNICIPAL"/>
    <s v="012_23"/>
    <s v="DIRECCIÓN DE PROCESOS ADMINISTRATIVOS Y"/>
    <n v="6000"/>
    <s v="INVERSION PUBLICA"/>
    <m/>
    <n v="6131"/>
    <s v="CONSTRUCCIÓN DE OBRAS PARA EL ABASTECIMIENTO DE AGUA, PETRÓLEO, GAS, ELECTRICIDAD Y TELECOMUNICACIONES"/>
    <n v="66"/>
    <s v="RECONOCIMIENTO CONTRA DERECHOS"/>
    <n v="15105020.039999999"/>
    <n v="0"/>
    <n v="28299479.25"/>
    <n v="28299479.25"/>
    <n v="28299479.25"/>
    <n v="28299479.25"/>
    <n v="28299479.25"/>
    <n v="-13194459.210000001"/>
    <n v="0"/>
    <n v="0"/>
    <n v="0"/>
    <s v="."/>
  </r>
  <r>
    <s v="2.5-01-2307_233023_233761310"/>
    <s v="2.5-01-23"/>
    <x v="0"/>
    <x v="21"/>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31"/>
    <s v="CONSTRUCCIÓN DE OBRAS PARA EL ABASTECIMIENTO DE AGUA, PETRÓLEO, GAS, ELECTRICIDAD Y TELECOMUNICACIONES"/>
    <n v="0"/>
    <s v="SIN DESCRIPCIÓN PARA DESTINOS 00"/>
    <n v="65790616"/>
    <n v="33091667.420000002"/>
    <n v="32400395.149999999"/>
    <n v="32400395.149999999"/>
    <n v="17328415.859999999"/>
    <n v="17271595.600000001"/>
    <n v="17271595.600000001"/>
    <n v="33390220.850000001"/>
    <n v="65790616"/>
    <n v="65790616"/>
    <n v="65790616"/>
    <s v="Para ejecutar contratos conforme a la planeación del PAOP (FAISM)"/>
  </r>
  <r>
    <s v="2.5-03-2307_233023_233761310"/>
    <s v="2.5-03-23"/>
    <x v="0"/>
    <x v="23"/>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31"/>
    <s v="CONSTRUCCIÓN DE OBRAS PARA EL ABASTECIMIENTO DE AGUA, PETRÓLEO, GAS, ELECTRICIDAD Y TELECOMUNICACIONES"/>
    <n v="0"/>
    <s v="SIN DESCRIPCIÓN PARA DESTINOS 00"/>
    <n v="8000000"/>
    <n v="0"/>
    <n v="0"/>
    <n v="0"/>
    <n v="0"/>
    <n v="0"/>
    <n v="0"/>
    <n v="8000000"/>
    <n v="0"/>
    <n v="0"/>
    <n v="0"/>
    <s v="."/>
  </r>
  <r>
    <s v="2.6-14-2307_233023_233761310"/>
    <s v="2.6-14-23"/>
    <x v="0"/>
    <x v="24"/>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31"/>
    <s v="CONSTRUCCIÓN DE OBRAS PARA EL ABASTECIMIENTO DE AGUA, PETRÓLEO, GAS, ELECTRICIDAD Y TELECOMUNICACIONES"/>
    <n v="0"/>
    <s v="SIN DESCRIPCIÓN PARA DESTINOS 00"/>
    <n v="15000000"/>
    <n v="0"/>
    <n v="0"/>
    <n v="0"/>
    <n v="0"/>
    <n v="0"/>
    <n v="0"/>
    <n v="15000000"/>
    <n v="0"/>
    <n v="0"/>
    <n v="0"/>
    <s v="."/>
  </r>
  <r>
    <s v="1.1-01-2307_233023_233761310"/>
    <s v="1.1-01-23"/>
    <x v="0"/>
    <x v="25"/>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31"/>
    <s v="CONSTRUCCIÓN DE OBRAS PARA EL ABASTECIMIENTO DE AGUA, PETRÓLEO, GAS, ELECTRICIDAD Y TELECOMUNICACIONES"/>
    <n v="0"/>
    <s v="SIN DESCRIPCIÓN PARA DESTINOS 00"/>
    <n v="11200000"/>
    <n v="0"/>
    <n v="0"/>
    <n v="0"/>
    <n v="0"/>
    <n v="0"/>
    <n v="0"/>
    <n v="11200000"/>
    <n v="0"/>
    <n v="0"/>
    <n v="0"/>
    <s v="."/>
  </r>
  <r>
    <s v="1.5-03-2307_233023_233761310"/>
    <s v="1.5-03-23"/>
    <x v="0"/>
    <x v="26"/>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31"/>
    <s v="CONSTRUCCIÓN DE OBRAS PARA EL ABASTECIMIENTO DE AGUA, PETRÓLEO, GAS, ELECTRICIDAD Y TELECOMUNICACIONES"/>
    <n v="0"/>
    <s v="SIN DESCRIPCIÓN PARA DESTINOS 00"/>
    <n v="8000000"/>
    <n v="0"/>
    <n v="0"/>
    <n v="0"/>
    <n v="0"/>
    <n v="0"/>
    <n v="0"/>
    <n v="8000000"/>
    <n v="0"/>
    <n v="0"/>
    <n v="0"/>
    <s v="."/>
  </r>
  <r>
    <s v="2.5-02-2307_233023_233761510"/>
    <s v="2.5-02-23"/>
    <x v="0"/>
    <x v="9"/>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51"/>
    <s v="CONSTRUCCIÓN DE VÍAS DE COMUNICACIÓN"/>
    <n v="0"/>
    <s v="SIN DESCRIPCIÓN PARA DESTINOS 00"/>
    <n v="47679399.759999998"/>
    <n v="0"/>
    <n v="46616019.539999999"/>
    <n v="46616019.539999999"/>
    <n v="33875615.479999997"/>
    <n v="33089091.120000001"/>
    <n v="33089091.120000001"/>
    <n v="1063380.2199999988"/>
    <n v="40000000"/>
    <n v="70000000"/>
    <n v="70000000"/>
    <s v="Para ejecutar contratos conforme a la planeación del PAOP (Fortamun)"/>
  </r>
  <r>
    <s v="1.1-00-2307_233023_233761510"/>
    <s v="1.1-00-23"/>
    <x v="0"/>
    <x v="0"/>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51"/>
    <s v="CONSTRUCCIÓN DE VÍAS DE COMUNICACIÓN"/>
    <n v="0"/>
    <s v="SIN DESCRIPCIÓN PARA DESTINOS 00"/>
    <n v="2833043.46"/>
    <n v="0"/>
    <n v="1983043.46"/>
    <n v="1983043.46"/>
    <n v="1983043.46"/>
    <n v="1983043.46"/>
    <n v="1983043.46"/>
    <n v="850000"/>
    <n v="0"/>
    <n v="0"/>
    <n v="0"/>
    <s v="."/>
  </r>
  <r>
    <s v="1.1-00-2307_233023_233861510"/>
    <s v="1.1-00-23"/>
    <x v="0"/>
    <x v="0"/>
    <s v="1.3.4"/>
    <s v="FUNCIÓN PÚBLICA"/>
    <s v="K"/>
    <s v="Proyectos de inversión sujetos a registro en la Ca"/>
    <s v="07_23"/>
    <x v="7"/>
    <n v="3"/>
    <s v="INFRAESTRUCTURA Y SERVICIOS PÚBLICOS"/>
    <n v="38"/>
    <s v="PRESUPUESTO PARTICIPATIVO"/>
    <s v="023_23"/>
    <s v="DIRECCIÓN GENERAL DE OBRAS PÚBLICAS"/>
    <n v="6000"/>
    <s v="INVERSION PUBLICA"/>
    <m/>
    <n v="6151"/>
    <s v="CONSTRUCCIÓN DE VÍAS DE COMUNICACIÓN"/>
    <n v="0"/>
    <s v="SIN DESCRIPCIÓN PARA DESTINOS 00"/>
    <n v="25425282.52"/>
    <n v="16000000"/>
    <n v="23808526.710000001"/>
    <n v="23808526.710000001"/>
    <n v="14133802.82"/>
    <n v="14133802.82"/>
    <n v="14133802.82"/>
    <n v="1616755.8099999987"/>
    <n v="60000000"/>
    <n v="30000000"/>
    <n v="15000000"/>
    <s v="Para ejecutar contratos conforme a la planeación del PAOP"/>
  </r>
  <r>
    <s v="2.5-01-2307_233023_233761510"/>
    <s v="2.5-01-23"/>
    <x v="0"/>
    <x v="21"/>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51"/>
    <s v="CONSTRUCCIÓN DE VÍAS DE COMUNICACIÓN"/>
    <n v="0"/>
    <s v="SIN DESCRIPCIÓN PARA DESTINOS 00"/>
    <n v="56800000"/>
    <n v="19999996.199999999"/>
    <n v="40604651.090000004"/>
    <n v="40604651.090000004"/>
    <n v="25627696.620000001"/>
    <n v="23826671.149999999"/>
    <n v="23826671.149999999"/>
    <n v="16195348.909999996"/>
    <n v="56800000"/>
    <n v="56800000"/>
    <n v="56800000"/>
    <s v="Para ejecutar contratos conforme a la planeación del PAOP (FAISM)"/>
  </r>
  <r>
    <s v="1.6-07-2307_233023_233761510"/>
    <s v="1.6-07-23"/>
    <x v="0"/>
    <x v="27"/>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51"/>
    <s v="CONSTRUCCIÓN DE VÍAS DE COMUNICACIÓN"/>
    <n v="0"/>
    <s v="SIN DESCRIPCIÓN PARA DESTINOS 00"/>
    <n v="1500000"/>
    <n v="0"/>
    <n v="0"/>
    <n v="0"/>
    <n v="0"/>
    <n v="0"/>
    <n v="0"/>
    <n v="1500000"/>
    <n v="0"/>
    <n v="0"/>
    <n v="0"/>
    <s v="."/>
  </r>
  <r>
    <s v="1.6-09-2307_233023_233761510"/>
    <s v="1.6-09-23"/>
    <x v="0"/>
    <x v="28"/>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51"/>
    <s v="CONSTRUCCIÓN DE VÍAS DE COMUNICACIÓN"/>
    <n v="0"/>
    <s v="SIN DESCRIPCIÓN PARA DESTINOS 00"/>
    <n v="15000000"/>
    <n v="0"/>
    <n v="12935820.300000001"/>
    <n v="12935820.300000001"/>
    <n v="4456497.24"/>
    <n v="4456497.24"/>
    <n v="4456497.24"/>
    <n v="2064179.6999999993"/>
    <n v="0"/>
    <n v="0"/>
    <n v="0"/>
    <s v="."/>
  </r>
  <r>
    <s v="2.6-12-2307_233023_233761510"/>
    <s v="2.6-12-23"/>
    <x v="0"/>
    <x v="29"/>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51"/>
    <s v="CONSTRUCCIÓN DE VÍAS DE COMUNICACIÓN"/>
    <n v="0"/>
    <s v="SIN DESCRIPCIÓN PARA DESTINOS 00"/>
    <n v="50000000"/>
    <n v="0"/>
    <n v="42395073.920000002"/>
    <n v="42395073.920000002"/>
    <n v="10598768.48"/>
    <n v="10598768.48"/>
    <n v="10598768.48"/>
    <n v="7604926.0799999982"/>
    <n v="0"/>
    <n v="0"/>
    <n v="0"/>
    <s v="."/>
  </r>
  <r>
    <s v="2.6-11-2307_233023_233761510"/>
    <s v="2.6-11-23"/>
    <x v="0"/>
    <x v="30"/>
    <s v="1.3.4"/>
    <s v="FUNCIÓN PÚBLICA"/>
    <s v="K"/>
    <s v="Proyectos de inversión sujetos a registro en la Ca"/>
    <s v="07_23"/>
    <x v="7"/>
    <n v="3"/>
    <s v="INFRAESTRUCTURA Y SERVICIOS PÚBLICOS"/>
    <n v="37"/>
    <s v="OBRAS DE INFRAESTRUCTURA MUNICIPAL"/>
    <s v="023_23"/>
    <s v="DIRECCIÓN GENERAL DE OBRAS PÚBLICAS"/>
    <n v="6000"/>
    <s v="INVERSION PUBLICA"/>
    <m/>
    <n v="6151"/>
    <s v="CONSTRUCCIÓN DE VÍAS DE COMUNICACIÓN"/>
    <n v="0"/>
    <s v="SIN DESCRIPCIÓN PARA DESTINOS 00"/>
    <n v="1500000"/>
    <n v="0"/>
    <n v="0"/>
    <n v="0"/>
    <n v="0"/>
    <n v="0"/>
    <n v="0"/>
    <n v="1500000"/>
    <n v="0"/>
    <n v="0"/>
    <n v="0"/>
    <s v="."/>
  </r>
  <r>
    <s v="1.1-00-2304_236012_2318632113"/>
    <s v="1.1-00-23"/>
    <x v="0"/>
    <x v="0"/>
    <s v="1.3.4"/>
    <s v="FUNCIÓN PÚBLICA"/>
    <s v="M"/>
    <s v="Actividades de apoyo administrativo desarrolladas "/>
    <s v="04_23"/>
    <x v="5"/>
    <n v="6"/>
    <s v="GOBIERNO EFECTIVO"/>
    <n v="18"/>
    <s v="DESPACHO DE LA TESORERÍA MUNICIPAL"/>
    <s v="012_23"/>
    <s v="DIRECCIÓN DE PROCESOS ADMINISTRATIVOS Y"/>
    <n v="6000"/>
    <s v="INVERSION PUBLICA"/>
    <m/>
    <n v="6321"/>
    <s v="EJECUCIÓN DE PROYECTOS PRODUCTIVOS NO INCLUIDOS EN CONCEPTOS ANTERIORES DE ESTE CAPÍTULO"/>
    <n v="13"/>
    <s v="PLANTAS DE TRATAMIENTO"/>
    <n v="25108364"/>
    <n v="0"/>
    <n v="19650300"/>
    <n v="19650300"/>
    <n v="19650300"/>
    <n v="19650300"/>
    <n v="19650300"/>
    <n v="5458064"/>
    <n v="28000000"/>
    <n v="28000000"/>
    <n v="28000000"/>
    <s v="."/>
  </r>
  <r>
    <s v="1.1-00-2304_236012_2318632114"/>
    <s v="1.1-00-23"/>
    <x v="0"/>
    <x v="0"/>
    <s v="1.3.4"/>
    <s v="FUNCIÓN PÚBLICA"/>
    <s v="M"/>
    <s v="Actividades de apoyo administrativo desarrolladas "/>
    <s v="04_23"/>
    <x v="5"/>
    <n v="6"/>
    <s v="GOBIERNO EFECTIVO"/>
    <n v="18"/>
    <s v="DESPACHO DE LA TESORERÍA MUNICIPAL"/>
    <s v="012_23"/>
    <s v="DIRECCIÓN DE PROCESOS ADMINISTRATIVOS Y"/>
    <n v="6000"/>
    <s v="INVERSION PUBLICA"/>
    <m/>
    <n v="6321"/>
    <s v="EJECUCIÓN DE PROYECTOS PRODUCTIVOS NO INCLUIDOS EN CONCEPTOS ANTERIORES DE ESTE CAPÍTULO"/>
    <n v="14"/>
    <s v="CAT"/>
    <n v="75524560.140000001"/>
    <n v="0"/>
    <n v="55380297.270000003"/>
    <n v="55380297.270000003"/>
    <n v="55380297.270000003"/>
    <n v="55380297.270000003"/>
    <n v="55380297.270000003"/>
    <n v="20144262.869999997"/>
    <n v="80000000"/>
    <n v="80000000"/>
    <n v="80000000"/>
    <s v="."/>
  </r>
  <r>
    <s v="2.5-02-2304_236013_231991110"/>
    <s v="2.5-02-23"/>
    <x v="0"/>
    <x v="9"/>
    <s v="1.3.4"/>
    <s v="FUNCIÓN PÚBLICA"/>
    <s v="M"/>
    <s v="Actividades de apoyo administrativo desarrolladas "/>
    <s v="04_23"/>
    <x v="5"/>
    <n v="6"/>
    <s v="GOBIERNO EFECTIVO"/>
    <n v="19"/>
    <s v="PROYECTO DE PRESUPUESTO"/>
    <s v="013_23"/>
    <s v="DIRECCIÓN GENERAL DE FINANZAS"/>
    <n v="9000"/>
    <s v="DEUDA PUBLICA"/>
    <m/>
    <n v="9111"/>
    <s v="AMORTIZACIÓN DE LA DEUDA INTERNA CON INSTITUCIONES DE CRÉDITO"/>
    <n v="0"/>
    <s v="SIN DESCRIPCIÓN PARA DESTINOS 00"/>
    <n v="43522784.549999997"/>
    <n v="0"/>
    <n v="32105256.98"/>
    <n v="32105256.98"/>
    <n v="32105256.98"/>
    <n v="32105256.98"/>
    <n v="32105256.98"/>
    <n v="11417527.569999997"/>
    <n v="43522784.549999997"/>
    <n v="43522784.549999997"/>
    <n v="43522784.549999997"/>
    <s v="."/>
  </r>
  <r>
    <s v="2.5-02-2304_236013_231992110"/>
    <s v="2.5-02-23"/>
    <x v="0"/>
    <x v="9"/>
    <s v="1.3.4"/>
    <s v="FUNCIÓN PÚBLICA"/>
    <s v="M"/>
    <s v="Actividades de apoyo administrativo desarrolladas "/>
    <s v="04_23"/>
    <x v="5"/>
    <n v="6"/>
    <s v="GOBIERNO EFECTIVO"/>
    <n v="19"/>
    <s v="PROYECTO DE PRESUPUESTO"/>
    <s v="013_23"/>
    <s v="DIRECCIÓN GENERAL DE FINANZAS"/>
    <n v="9000"/>
    <s v="DEUDA PUBLICA"/>
    <m/>
    <n v="9211"/>
    <s v="INTERESES DE LA DEUDA INTERNA CON INSTITUCIONES  DE CRÉDITO"/>
    <n v="0"/>
    <s v="SIN DESCRIPCIÓN PARA DESTINOS 00"/>
    <n v="26300000"/>
    <n v="0"/>
    <n v="19214139.960000001"/>
    <n v="19214139.960000001"/>
    <n v="19214139.960000001"/>
    <n v="19214139.960000001"/>
    <n v="19214139.960000001"/>
    <n v="7085860.0399999991"/>
    <n v="26300000"/>
    <n v="26300000"/>
    <n v="26300000"/>
    <s v="."/>
  </r>
  <r>
    <m/>
    <m/>
    <x v="1"/>
    <x v="8"/>
    <m/>
    <m/>
    <m/>
    <m/>
    <m/>
    <x v="17"/>
    <m/>
    <m/>
    <m/>
    <m/>
    <m/>
    <m/>
    <m/>
    <m/>
    <m/>
    <m/>
    <m/>
    <m/>
    <m/>
    <n v="4049789448.1999984"/>
    <n v="2209271330.2399998"/>
    <n v="3282914742.6599994"/>
    <n v="3233032289.6599994"/>
    <n v="2945507545.6599989"/>
    <n v="2842709214.7999969"/>
    <n v="2825169012.909997"/>
    <n v="766874705.5400002"/>
    <n v="3988110618.8549986"/>
    <n v="3928109560.2549987"/>
    <n v="4118503958.3149981"/>
    <m/>
  </r>
  <r>
    <m/>
    <m/>
    <x v="1"/>
    <x v="8"/>
    <m/>
    <m/>
    <m/>
    <m/>
    <m/>
    <x v="17"/>
    <m/>
    <m/>
    <m/>
    <m/>
    <m/>
    <m/>
    <m/>
    <m/>
    <m/>
    <m/>
    <m/>
    <m/>
    <m/>
    <n v="3899617734.5799994"/>
    <n v="2209271330.2399998"/>
    <n v="3194360609.1800003"/>
    <n v="3148189197.6200004"/>
    <n v="2901683992.8100004"/>
    <n v="2799374405.6499982"/>
    <n v="2781834203.7599983"/>
    <n v="705257125.39999998"/>
    <n v="3988110618.8549986"/>
    <n v="3928109560.2549987"/>
    <n v="4117543958.3149981"/>
    <m/>
  </r>
  <r>
    <m/>
    <m/>
    <x v="1"/>
    <x v="8"/>
    <m/>
    <m/>
    <m/>
    <m/>
    <m/>
    <x v="17"/>
    <m/>
    <m/>
    <m/>
    <m/>
    <m/>
    <m/>
    <m/>
    <m/>
    <m/>
    <m/>
    <m/>
    <m/>
    <m/>
    <m/>
    <m/>
    <m/>
    <m/>
    <m/>
    <m/>
    <m/>
    <m/>
    <m/>
    <m/>
    <m/>
    <m/>
  </r>
  <r>
    <m/>
    <m/>
    <x v="1"/>
    <x v="8"/>
    <m/>
    <m/>
    <m/>
    <m/>
    <m/>
    <x v="17"/>
    <m/>
    <m/>
    <m/>
    <m/>
    <m/>
    <m/>
    <m/>
    <m/>
    <m/>
    <m/>
    <m/>
    <m/>
    <m/>
    <m/>
    <m/>
    <m/>
    <m/>
    <m/>
    <m/>
    <m/>
    <m/>
    <m/>
    <m/>
    <m/>
    <m/>
  </r>
  <r>
    <m/>
    <m/>
    <x v="1"/>
    <x v="8"/>
    <m/>
    <m/>
    <m/>
    <m/>
    <m/>
    <x v="17"/>
    <m/>
    <m/>
    <m/>
    <m/>
    <m/>
    <m/>
    <m/>
    <m/>
    <m/>
    <m/>
    <m/>
    <m/>
    <m/>
    <m/>
    <m/>
    <m/>
    <m/>
    <m/>
    <m/>
    <m/>
    <m/>
    <m/>
    <m/>
    <m/>
    <m/>
  </r>
  <r>
    <m/>
    <m/>
    <x v="1"/>
    <x v="8"/>
    <m/>
    <m/>
    <m/>
    <m/>
    <m/>
    <x v="17"/>
    <m/>
    <m/>
    <m/>
    <m/>
    <m/>
    <m/>
    <m/>
    <m/>
    <m/>
    <m/>
    <m/>
    <m/>
    <m/>
    <m/>
    <m/>
    <m/>
    <m/>
    <m/>
    <m/>
    <m/>
    <m/>
    <m/>
    <m/>
    <m/>
    <m/>
  </r>
  <r>
    <m/>
    <m/>
    <x v="1"/>
    <x v="8"/>
    <m/>
    <m/>
    <m/>
    <m/>
    <m/>
    <x v="17"/>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count="556">
  <r>
    <s v="1.1-00-2305_236015_2324111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111"/>
    <s v="DIETAS"/>
    <n v="0"/>
    <s v="00"/>
    <s v="SIN DESCRIPCIÓN PARA DESTINOS 00"/>
    <n v="12975991.18"/>
    <n v="12358086.84"/>
    <n v="9671183.1899999995"/>
    <n v="9671183.1899999995"/>
    <n v="9671183.1899999995"/>
    <n v="9671183.1899999995"/>
    <n v="9671183.1899999995"/>
    <n v="3304807.99"/>
    <n v="0"/>
    <n v="12975991.18"/>
    <n v="12975991.18"/>
    <n v="12975991.18"/>
    <n v="12975991.18"/>
    <n v="0"/>
    <n v="12975991.18"/>
  </r>
  <r>
    <s v="1.5-01-2305_236015_232411310"/>
    <s v="1.5-01-24"/>
    <s v="1.5-01-23"/>
    <x v="1"/>
    <s v="PARTICIPACIONES FEDERALES 2024"/>
    <s v="PARTICIPACIONES FEDER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131"/>
    <s v="SUELDO BASE AL PERSONAL PERMANENTE"/>
    <n v="0"/>
    <s v="13"/>
    <s v="PLANTILLA"/>
    <n v="717821089.28999996"/>
    <n v="599999994.70000005"/>
    <n v="499217775.70999998"/>
    <n v="499217775.70999998"/>
    <n v="499217775.70999998"/>
    <n v="499217775.70999998"/>
    <n v="499208230.70999998"/>
    <n v="218603313.57999998"/>
    <n v="1416935802"/>
    <n v="717821089.28999996"/>
    <n v="746533932.86160004"/>
    <n v="746533932.86160004"/>
    <n v="614091135"/>
    <n v="-103729954.28999996"/>
    <n v="-670401869.13839996"/>
  </r>
  <r>
    <s v="1.1-00-2305_236015_2324113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131"/>
    <s v="SUELDO BASE AL PERSONAL PERMANENTE"/>
    <n v="0"/>
    <s v="13"/>
    <s v="PLANTILLA"/>
    <n v="26371314.77"/>
    <n v="44684572.030000001"/>
    <n v="27032739.329999998"/>
    <n v="27032739.329999998"/>
    <n v="27032739.329999998"/>
    <n v="27032739.329999998"/>
    <n v="27032739.329999998"/>
    <n v="-661424.55999999866"/>
    <n v="0"/>
    <n v="26371314.77"/>
    <n v="27426167.360800002"/>
    <n v="27426167.360800002"/>
    <n v="130101269.06"/>
    <n v="103729954.29000001"/>
    <n v="27426167.360800002"/>
  </r>
  <r>
    <s v="2.6-06-2305_236015_2321121142"/>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0"/>
    <s v="SERVICIOS PERSONALES"/>
    <m/>
    <n v="1211"/>
    <s v="HONORARIOS ASIMILABLES A SALARIOS"/>
    <n v="42"/>
    <s v="XX"/>
    <s v="NOS MOVEMOS SEGURAS"/>
    <n v="480000"/>
    <n v="0"/>
    <n v="135000"/>
    <n v="135000"/>
    <n v="135000"/>
    <n v="135000"/>
    <n v="135000"/>
    <n v="345000"/>
    <n v="0"/>
    <n v="0"/>
    <n v="0"/>
    <n v="0"/>
    <n v="0"/>
    <n v="-480000"/>
    <n v="0"/>
  </r>
  <r>
    <s v="2.6-06-2305_236015_2321121151"/>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0"/>
    <s v="SERVICIOS PERSONALES"/>
    <m/>
    <n v="1211"/>
    <s v="HONORARIOS ASIMILABLES A SALARIOS"/>
    <n v="51"/>
    <s v="XX"/>
    <s v="EDUCANDO PARA LA IGUALDAD"/>
    <n v="480000"/>
    <n v="0"/>
    <n v="230000"/>
    <n v="230000"/>
    <n v="230000"/>
    <n v="210000"/>
    <n v="210000"/>
    <n v="250000"/>
    <n v="0"/>
    <n v="0"/>
    <n v="0"/>
    <n v="0"/>
    <n v="0"/>
    <n v="-480000"/>
    <n v="0"/>
  </r>
  <r>
    <s v="1.1-00-2305_236015_232412110"/>
    <s v="1.1-00-24"/>
    <s v="1.1-00-23"/>
    <x v="0"/>
    <s v="RECURSOS FISCALES 2024"/>
    <s v="RECURSOS FISCALES 2023"/>
    <s v="1.3.4"/>
    <s v="FUNCIÓN PÚBLICA"/>
    <s v="E"/>
    <s v="Actividades del sector público, que realiza en for"/>
    <s v="05_24"/>
    <s v="05_23"/>
    <s v="OFICIALÍA MAYOR"/>
    <n v="6"/>
    <s v="GOBIERNO EFECTIVO"/>
    <s v="XX"/>
    <n v="24"/>
    <s v="SERVICIOS PERSONALES"/>
    <s v="015_24"/>
    <s v="015_23"/>
    <s v="DIRECCIÓN GENERAL DE ADMINISTRACIÓN"/>
    <x v="0"/>
    <s v="SERVICIOS PERSONALES"/>
    <m/>
    <n v="1211"/>
    <s v="HONORARIOS ASIMILABLES A SALARIOS"/>
    <n v="0"/>
    <s v="00"/>
    <s v="SIN DESCRIPCIÓN PARA DESTINOS 00"/>
    <n v="0"/>
    <n v="0"/>
    <n v="384709.88"/>
    <n v="384709.88"/>
    <n v="384709.88"/>
    <n v="384709.88"/>
    <n v="384709.88"/>
    <n v="-384709.88"/>
    <n v="0"/>
    <n v="0"/>
    <n v="0"/>
    <n v="0"/>
    <n v="0"/>
    <n v="0"/>
    <n v="0"/>
  </r>
  <r>
    <s v="1.6-01-2305_236015_232412210"/>
    <s v="1.6-01-24"/>
    <s v="1.6-01-23"/>
    <x v="3"/>
    <s v="PARTICIPACIONES ESTATALES 2024"/>
    <s v="PARTICIPACIONES ESTAT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221"/>
    <s v="SUELDOS BASE AL PERSONAL EVENTUAL"/>
    <n v="0"/>
    <s v="14"/>
    <s v="EVENTUAL"/>
    <n v="26983786.079999998"/>
    <n v="26943777.68"/>
    <n v="4616810.3600000003"/>
    <n v="4616810.3600000003"/>
    <n v="4616810.3600000003"/>
    <n v="4616810.3600000003"/>
    <n v="4616810.3600000003"/>
    <n v="22366975.719999999"/>
    <n v="0"/>
    <n v="26983786.079999998"/>
    <n v="0"/>
    <n v="0"/>
    <n v="53140850.709999993"/>
    <n v="26157064.629999995"/>
    <n v="0"/>
  </r>
  <r>
    <s v="1.1-00-2305_236015_2324122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221"/>
    <s v="SUELDOS BASE AL PERSONAL EVENTUAL"/>
    <n v="0"/>
    <s v="14"/>
    <s v="EVENTUAL"/>
    <n v="93113377.049999997"/>
    <n v="96348361.019999996"/>
    <n v="79799216.620000005"/>
    <n v="79799216.620000005"/>
    <n v="79799216.620000005"/>
    <n v="79799216.620000005"/>
    <n v="79799216.620000005"/>
    <n v="13314160.429999992"/>
    <n v="0"/>
    <n v="93113377.049999997"/>
    <n v="120097163.13"/>
    <n v="120097163.13"/>
    <n v="66956312.420000002"/>
    <n v="-26157064.629999995"/>
    <n v="120097163.13"/>
  </r>
  <r>
    <s v="1.1-00-2305_236015_2324123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231"/>
    <s v="RETRIBUCIONES POR SERVICIOS DE CARÁCTER SOCIAL"/>
    <n v="0"/>
    <s v="00"/>
    <s v="SIN DESCRIPCIÓN PARA DESTINOS 00"/>
    <n v="26400"/>
    <n v="26400"/>
    <n v="0"/>
    <n v="0"/>
    <n v="0"/>
    <n v="0"/>
    <n v="0"/>
    <n v="26400"/>
    <n v="0"/>
    <n v="26400"/>
    <n v="26400"/>
    <n v="26400"/>
    <n v="26400"/>
    <n v="0"/>
    <n v="26400"/>
  </r>
  <r>
    <s v="1.1-00-2305_236015_2324132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321"/>
    <s v="PRIMAS VACACIONALES"/>
    <n v="0"/>
    <s v="13"/>
    <s v="PLANTILLA"/>
    <n v="12028554"/>
    <n v="20250338.210000001"/>
    <n v="10816066.539999999"/>
    <n v="10816066.539999999"/>
    <n v="10816066.539999999"/>
    <n v="10815617.050000001"/>
    <n v="10809033.560000001"/>
    <n v="1212487.4600000009"/>
    <n v="0"/>
    <n v="12028554"/>
    <n v="10936876.82"/>
    <n v="10936876.82"/>
    <n v="10516227.710000001"/>
    <n v="-1512326.2899999991"/>
    <n v="10936876.82"/>
  </r>
  <r>
    <s v="1.1-00-2305_236015_23241321"/>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321"/>
    <s v="PRIMAS VACACIONALES"/>
    <m/>
    <s v="14"/>
    <s v="EVENTUAL"/>
    <n v="0"/>
    <n v="0"/>
    <n v="0"/>
    <m/>
    <m/>
    <m/>
    <m/>
    <m/>
    <n v="0"/>
    <n v="0"/>
    <n v="1512326.29"/>
    <n v="1512326.29"/>
    <n v="1512326.29"/>
    <n v="1512326.29"/>
    <n v="1512326.29"/>
  </r>
  <r>
    <s v="1.5-01-2305_236015_232413220"/>
    <s v="1.1-00-24"/>
    <s v="1.5-01-23"/>
    <x v="0"/>
    <s v="RECURSOS FISCALES 2024"/>
    <s v="PARTICIPACIONES FEDER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322"/>
    <s v="GRATIFICACIÓN DE FIN DE AÑO"/>
    <n v="0"/>
    <s v="13"/>
    <s v="PLANTILLA"/>
    <n v="110301618.84999999"/>
    <n v="69091134.349999994"/>
    <n v="0"/>
    <n v="0"/>
    <n v="0"/>
    <n v="0"/>
    <n v="0"/>
    <n v="110301618.84999999"/>
    <n v="0"/>
    <n v="110301618.84999999"/>
    <n v="109368768.2"/>
    <n v="109368768.2"/>
    <n v="105162277.12"/>
    <n v="-5139341.7299999893"/>
    <n v="109368768.2"/>
  </r>
  <r>
    <s v="1.1-00-2305_236015_23241322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322"/>
    <s v="GRATIFICACIÓN DE FIN DE AÑO"/>
    <n v="0"/>
    <s v="14"/>
    <s v="EVENTUAL"/>
    <n v="9983921.1799999997"/>
    <n v="88907687.939999998"/>
    <n v="9382134.4700000007"/>
    <n v="9382134.4700000007"/>
    <n v="9382134.4700000007"/>
    <n v="9363445.0999999996"/>
    <n v="9305568.4600000009"/>
    <n v="601786.70999999903"/>
    <n v="0"/>
    <n v="9983921.1799999997"/>
    <n v="15123262.9"/>
    <n v="15123262.9"/>
    <n v="15123262.9"/>
    <n v="5139341.7200000007"/>
    <n v="15123262.9"/>
  </r>
  <r>
    <s v="1.1-00-2305_236015_2324133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331"/>
    <s v="HORAS EXTRAORDINARIAS"/>
    <n v="0"/>
    <s v="00"/>
    <s v="SIN DESCRIPCIÓN PARA DESTINOS 00"/>
    <n v="700000"/>
    <n v="600000"/>
    <n v="629301.63"/>
    <n v="629301.63"/>
    <n v="629301.63"/>
    <n v="629301.63"/>
    <n v="629301.63"/>
    <n v="70698.37"/>
    <n v="0"/>
    <n v="700000"/>
    <n v="700000"/>
    <n v="700000"/>
    <n v="700000"/>
    <n v="0"/>
    <n v="700000"/>
  </r>
  <r>
    <s v="1.1-00-2305_236015_2324134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341"/>
    <s v="COMPENSACIONES"/>
    <n v="0"/>
    <s v="00"/>
    <s v="SIN DESCRIPCIÓN PARA DESTINOS 00"/>
    <n v="7500000"/>
    <n v="7500000"/>
    <n v="1731048.8"/>
    <n v="1731048.8"/>
    <n v="1731048.8"/>
    <n v="1731048.8"/>
    <n v="1731048.8"/>
    <n v="5768951.2000000002"/>
    <n v="0"/>
    <n v="7500000"/>
    <n v="7500000"/>
    <n v="7500000"/>
    <n v="7500000"/>
    <n v="0"/>
    <n v="7500000"/>
  </r>
  <r>
    <s v="1.1-00-2305_236015_2324141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411"/>
    <s v="CUOTAS AL IMSS POR ENFERMEDADES Y MATERNIDAD (Modalidad 38)"/>
    <n v="0"/>
    <s v="13"/>
    <s v="PLANTILLA"/>
    <n v="51963353.280000001"/>
    <n v="51611491.210000001"/>
    <n v="38381875.340000004"/>
    <n v="38381875.340000004"/>
    <n v="38381875.340000004"/>
    <n v="38381875.340000004"/>
    <n v="34544366.600000001"/>
    <n v="13581477.939999998"/>
    <n v="0"/>
    <n v="51963353.280000001"/>
    <n v="47247307.859999999"/>
    <n v="47247307.859999999"/>
    <n v="45430103.710000001"/>
    <n v="-6533249.5700000003"/>
    <n v="47247307.859999999"/>
  </r>
  <r>
    <s v="1.1-00-2305_236015_23241411"/>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411"/>
    <s v="CUOTAS AL IMSS POR ENFERMEDADES Y MATERNIDAD (Modalidad 38)"/>
    <m/>
    <s v="14"/>
    <s v="EVENTUAL"/>
    <n v="0"/>
    <n v="0"/>
    <n v="0"/>
    <m/>
    <m/>
    <m/>
    <m/>
    <m/>
    <n v="0"/>
    <n v="0"/>
    <n v="6533249.5700000003"/>
    <n v="6533249.5700000003"/>
    <n v="6533249.5700000003"/>
    <n v="6533249.5700000003"/>
    <n v="6533249.5700000003"/>
  </r>
  <r>
    <s v="1.1-00-2305_236015_2324142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421"/>
    <s v="CUOTAS PARA LA VIVIENDA (IPEJAL 3%)"/>
    <n v="0"/>
    <s v="13"/>
    <s v="PLANTILLA"/>
    <n v="25981676.649999999"/>
    <n v="32055745.600000001"/>
    <n v="18798039.469999999"/>
    <n v="18798039.469999999"/>
    <n v="18798039.469999999"/>
    <n v="18798039.469999999"/>
    <n v="18798039.469999999"/>
    <n v="7183637.1799999997"/>
    <n v="0"/>
    <n v="25981676.649999999"/>
    <n v="23623653.93"/>
    <n v="23623653.93"/>
    <n v="22715051.859999999"/>
    <n v="-3266624.7899999991"/>
    <n v="23623653.93"/>
  </r>
  <r>
    <s v="1.1-00-2305_236015_23241421"/>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421"/>
    <s v="CUOTAS PARA LA VIVIENDA (IPEJAL 3%)"/>
    <m/>
    <s v="14"/>
    <s v="EVENTUAL"/>
    <n v="0"/>
    <n v="0"/>
    <n v="0"/>
    <m/>
    <m/>
    <m/>
    <m/>
    <m/>
    <n v="0"/>
    <n v="0"/>
    <n v="3266624.79"/>
    <n v="3266624.79"/>
    <n v="3266624.79"/>
    <n v="3266624.79"/>
    <n v="3266624.79"/>
  </r>
  <r>
    <s v="1.1-00-2305_236015_2324143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431"/>
    <s v="APORTACIONES AL SISTEMA DE RETIRO SEDAR"/>
    <n v="0"/>
    <s v="13"/>
    <s v="PLANTILLA"/>
    <n v="17321117.760000002"/>
    <n v="21703830.41"/>
    <n v="12352635.76"/>
    <n v="12352635.76"/>
    <n v="12352635.76"/>
    <n v="12352635.76"/>
    <n v="12352635.76"/>
    <n v="4968482.0000000019"/>
    <n v="0"/>
    <n v="17321117.760000002"/>
    <n v="15749102.619999999"/>
    <n v="15749102.619999999"/>
    <n v="15143367.9"/>
    <n v="-2177749.8600000013"/>
    <n v="15749102.619999999"/>
  </r>
  <r>
    <s v="1.1-00-2305_236015_23241431"/>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431"/>
    <s v="APORTACIONES AL SISTEMA DE RETIRO SEDAR"/>
    <m/>
    <s v="14"/>
    <s v="EVENTUAL"/>
    <n v="0"/>
    <n v="0"/>
    <n v="0"/>
    <m/>
    <m/>
    <m/>
    <m/>
    <m/>
    <n v="0"/>
    <n v="0"/>
    <n v="2177748.86"/>
    <n v="2177748.86"/>
    <n v="2177749.86"/>
    <n v="2177749.86"/>
    <n v="2177748.86"/>
  </r>
  <r>
    <s v="1.5-01-2305_236015_232414320"/>
    <s v="1.1-00-24"/>
    <s v="1.5-01-23"/>
    <x v="0"/>
    <s v="RECURSOS FISCALES 2024"/>
    <s v="PARTICIPACIONES FEDER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432"/>
    <s v="APORTACIONES AL SISTEMA DE RETIRO DE PENSIONES"/>
    <n v="0"/>
    <s v="13"/>
    <s v="PLANTILLA"/>
    <n v="99200284.109999999"/>
    <n v="0"/>
    <n v="80062609.629999995"/>
    <n v="80062609.629999995"/>
    <n v="80062609.629999995"/>
    <n v="80062609.629999995"/>
    <n v="80062609.629999995"/>
    <n v="19137674.480000004"/>
    <n v="0"/>
    <n v="99200284.109999999"/>
    <n v="137804647.94"/>
    <n v="137804647.94"/>
    <n v="132504469.17"/>
    <n v="33304185.060000002"/>
    <n v="137804647.94"/>
  </r>
  <r>
    <s v="1.1-00-2305_236015_23241432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432"/>
    <s v="APORTACIONES AL SISTEMA DE RETIRO DE PENSIONES"/>
    <n v="0"/>
    <s v="14"/>
    <s v="EVENTUAL"/>
    <n v="52359496.310000002"/>
    <n v="148886916.09"/>
    <n v="123274528.16"/>
    <n v="123274528.16"/>
    <n v="123274528.16"/>
    <n v="123274528.16"/>
    <n v="123274528.16"/>
    <n v="-70915031.849999994"/>
    <n v="0"/>
    <n v="52359496.310000002"/>
    <n v="19055311.25"/>
    <n v="19055311.25"/>
    <n v="19055311.25"/>
    <n v="-33304185.060000002"/>
    <n v="19055311.25"/>
  </r>
  <r>
    <s v="1.1-00-2305_236015_2324144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441"/>
    <s v="APORTACIONES PARA SEGUROS"/>
    <n v="0"/>
    <s v="00"/>
    <s v="SIN DESCRIPCIÓN PARA DESTINOS 00"/>
    <n v="13616211"/>
    <n v="10000000"/>
    <n v="13606210.52"/>
    <n v="13606210.52"/>
    <n v="13606210.52"/>
    <n v="13606210.52"/>
    <n v="13606210.52"/>
    <n v="10000.480000000447"/>
    <n v="0"/>
    <n v="13616211"/>
    <n v="14298588"/>
    <n v="14298588"/>
    <n v="13616211"/>
    <n v="0"/>
    <n v="14298588"/>
  </r>
  <r>
    <s v="1.1-00-2305_236015_2324152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521"/>
    <s v="INDEMNIZACIONES"/>
    <n v="0"/>
    <s v="00"/>
    <s v="SIN DESCRIPCIÓN PARA DESTINOS 00"/>
    <n v="5373789"/>
    <n v="6000000"/>
    <n v="0"/>
    <n v="0"/>
    <n v="0"/>
    <n v="0"/>
    <n v="0"/>
    <n v="5373789"/>
    <n v="0"/>
    <n v="5373789"/>
    <n v="5373789"/>
    <n v="5373789"/>
    <n v="5373789"/>
    <n v="0"/>
    <n v="5373789"/>
  </r>
  <r>
    <s v="1.6-01-2305_236015_232415910"/>
    <s v="1.1-00-24"/>
    <s v="1.6-01-23"/>
    <x v="0"/>
    <s v="RECURSOS FISCALES 2024"/>
    <s v="PARTICIPACIONES ESTATALES 2023"/>
    <s v="1.3.4"/>
    <s v="FUNCIÓN PÚBLICA"/>
    <s v="E"/>
    <s v="Actividades del sector público, que realiza en for"/>
    <s v="05_24"/>
    <s v="05_23"/>
    <s v="OFICIALÍA MAYOR"/>
    <n v="6"/>
    <s v="GOBIERNO EFECTIVO"/>
    <s v="XX"/>
    <n v="24"/>
    <s v="SERVICIOS PERSONALES"/>
    <s v="015_24"/>
    <s v="015_23"/>
    <s v="DIRECCIÓN GENERAL DE ADMINISTRACIÓN"/>
    <x v="0"/>
    <s v="SERVICIOS PERSONALES"/>
    <m/>
    <n v="1591"/>
    <s v="OTRAS PRESTACIONES SOCIALES Y ECONÓMICAS"/>
    <n v="0"/>
    <s v="00"/>
    <s v="SIN DESCRIPCIÓN PARA DESTINOS 00"/>
    <n v="99913663.920000002"/>
    <n v="99953663.920000002"/>
    <n v="85297525.170000002"/>
    <n v="85297525.170000002"/>
    <n v="72783155.790000007"/>
    <n v="72783155.790000007"/>
    <n v="72783155.790000007"/>
    <n v="14616138.75"/>
    <n v="0"/>
    <n v="99913663.920000002"/>
    <n v="0"/>
    <n v="0"/>
    <n v="0"/>
    <n v="-99913663.920000002"/>
    <n v="0"/>
  </r>
  <r>
    <s v="1.1-00-2305_236015_2324159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591"/>
    <s v="OTRAS PRESTACIONES SOCIALES Y ECONÓMICAS"/>
    <n v="0"/>
    <s v="00"/>
    <s v="SIN DESCRIPCIÓN PARA DESTINOS 00"/>
    <n v="12200157.57"/>
    <n v="0"/>
    <n v="8605364.7599999998"/>
    <n v="8605364.7599999998"/>
    <n v="8605364.7599999998"/>
    <n v="8605364.7599999998"/>
    <n v="8604164.7699999996"/>
    <n v="3594792.8100000005"/>
    <n v="0"/>
    <n v="12200157.57"/>
    <n v="25435622.210000001"/>
    <n v="25435622.210000001"/>
    <n v="25435622.210000001"/>
    <n v="13235464.640000001"/>
    <n v="26453047.0984"/>
  </r>
  <r>
    <s v="1.1-00-2305_236015_232415910"/>
    <s v="1.6-01-24"/>
    <s v="1.1-00-23"/>
    <x v="3"/>
    <s v="PARTICIPACIONES ESTATALES 2024"/>
    <s v="PARTICIPACIONES ESTAT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591"/>
    <s v="OTRAS PRESTACIONES SOCIALES Y ECONÓMICAS"/>
    <n v="0"/>
    <s v="00"/>
    <s v="SIN DESCRIPCIÓN PARA DESTINOS 00"/>
    <n v="0"/>
    <n v="0"/>
    <n v="0"/>
    <n v="0"/>
    <n v="0"/>
    <n v="0"/>
    <n v="0"/>
    <n v="0"/>
    <n v="0"/>
    <m/>
    <n v="73756599.290000007"/>
    <n v="73756599.290000007"/>
    <n v="73756599.290000007"/>
    <n v="73756599.290000007"/>
    <n v="76706863.261600003"/>
  </r>
  <r>
    <s v="1.1-00-2305_236015_2324159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591"/>
    <s v="OTRAS PRESTACIONES SOCIALES Y ECONÓMICAS"/>
    <n v="0"/>
    <s v="00"/>
    <s v="SIN DESCRIPCIÓN PARA DESTINOS 00"/>
    <n v="0"/>
    <n v="0"/>
    <n v="0"/>
    <n v="0"/>
    <n v="0"/>
    <n v="0"/>
    <n v="0"/>
    <n v="0"/>
    <n v="0"/>
    <m/>
    <n v="6789600"/>
    <n v="6789600"/>
    <n v="6789600"/>
    <n v="6789600"/>
    <n v="7061184"/>
  </r>
  <r>
    <s v="1.1-00-2305_236015_2324159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0"/>
    <s v="SERVICIOS PERSONALES"/>
    <m/>
    <n v="1591"/>
    <s v="OTRAS PRESTACIONES SOCIALES Y ECONÓMICAS"/>
    <n v="0"/>
    <s v="00"/>
    <s v="SIN DESCRIPCIÓN PARA DESTINOS 00"/>
    <n v="0"/>
    <n v="0"/>
    <n v="0"/>
    <n v="0"/>
    <n v="0"/>
    <n v="0"/>
    <n v="0"/>
    <n v="0"/>
    <n v="0"/>
    <m/>
    <n v="6132000"/>
    <n v="6132000"/>
    <n v="6132000"/>
    <n v="6132000"/>
    <n v="6377280"/>
  </r>
  <r>
    <s v="2.6-01-2305_236015_232417110"/>
    <m/>
    <s v="2.6-01-23"/>
    <x v="2"/>
    <m/>
    <s v="SUBSIDIO POLICÍA METROPOLITANA 2023 (APORTACIÓN ESTATAL)"/>
    <s v="1.3.4"/>
    <s v="FUNCIÓN PÚBLICA"/>
    <s v="E"/>
    <s v="Actividades del sector público, que realiza en for"/>
    <s v="05_24"/>
    <s v="05_23"/>
    <s v="OFICIALÍA MAYOR"/>
    <n v="6"/>
    <s v="GOBIERNO EFECTIVO"/>
    <s v="XX"/>
    <n v="24"/>
    <s v="SERVICIOS PERSONALES"/>
    <s v="015_24"/>
    <s v="015_23"/>
    <s v="DIRECCIÓN GENERAL DE ADMINISTRACIÓN"/>
    <x v="0"/>
    <s v="SERVICIOS PERSONALES"/>
    <m/>
    <n v="1711"/>
    <s v="ESTÍMULOS"/>
    <n v="0"/>
    <s v="00"/>
    <s v="SIN DESCRIPCIÓN PARA DESTINOS 00"/>
    <n v="21200000"/>
    <n v="0"/>
    <n v="15444241.17"/>
    <n v="15444241.17"/>
    <n v="15444241.17"/>
    <n v="15444241.17"/>
    <n v="15444241.17"/>
    <n v="5755758.8300000001"/>
    <n v="0"/>
    <n v="0"/>
    <n v="0"/>
    <n v="0"/>
    <n v="0"/>
    <n v="-21200000"/>
    <n v="0"/>
  </r>
  <r>
    <s v="1.1-14-2302_231007_23721110"/>
    <m/>
    <s v="1.1-14-23"/>
    <x v="2"/>
    <m/>
    <s v="RECURSOS FISCALES (RESERVAS TERRITORIALES) 2023"/>
    <s v="1.3.4"/>
    <s v="FUNCIÓN PÚBLICA"/>
    <s v="O"/>
    <s v="Actividades que realizan la función pública o cont"/>
    <s v="02_24"/>
    <s v="02_23"/>
    <s v="SECRETARÍA GENERAL DEL AYUNTAMIENTO"/>
    <n v="1"/>
    <s v="CORRESPONSABILIDAD SOCIAL (TRANSVERSAL)"/>
    <s v="XX"/>
    <n v="7"/>
    <s v="CONDONACIÓN Y/O REDUCCIÓN DE SANCIONES"/>
    <s v="007_24"/>
    <s v="007_23"/>
    <s v="DIRECCIÓN DE LA SECRETARÍA GENERAL"/>
    <x v="1"/>
    <s v="MATERIALES Y SUMINISTROS"/>
    <m/>
    <n v="2111"/>
    <s v="MATERIALES, ÚTILES Y EQUIPOS MENORES DE OFICINA"/>
    <n v="0"/>
    <s v="00"/>
    <s v="SIN DESCRIPCIÓN PARA DESTINOS 00"/>
    <n v="0"/>
    <n v="0"/>
    <n v="0"/>
    <n v="0"/>
    <n v="0"/>
    <n v="0"/>
    <n v="0"/>
    <n v="0"/>
    <n v="0"/>
    <n v="0"/>
    <n v="50000"/>
    <n v="50000"/>
    <n v="0"/>
    <n v="0"/>
    <n v="50000"/>
  </r>
  <r>
    <s v="1.1-00-2302_231010_231421110"/>
    <s v="1.1-00-24"/>
    <s v="1.1-00-23"/>
    <x v="0"/>
    <s v="RECURSOS FISCALES 2024"/>
    <s v="RECURSOS FISCALES 2023"/>
    <s v="1.3.4"/>
    <s v="FUNCIÓN PÚBLICA"/>
    <s v="S"/>
    <s v="Definidos en el Presupuesto de Egresos y los que s"/>
    <s v="02_24"/>
    <s v="02_23"/>
    <s v="SECRETARÍA GENERAL DEL AYUNTAMIENTO"/>
    <n v="1"/>
    <s v="CORRESPONSABILIDAD SOCIAL (TRANSVERSAL)"/>
    <s v="XX"/>
    <n v="14"/>
    <s v="ECONOMIA ALIMENTARIA (NUEVO RED DE BASES)"/>
    <s v="010_24"/>
    <s v="010_23"/>
    <s v="DIRECCIÓN GENERAL DE CULTURA DE LA PAZ Y CORRESPONSABILIDAD"/>
    <x v="1"/>
    <s v="MATERIALES Y SUMINISTRO"/>
    <s v="si"/>
    <n v="2111"/>
    <s v="MATERIALES, ÚTILES Y EQUIPOS MENORES DE OFICINA"/>
    <n v="0"/>
    <s v="00"/>
    <s v="SIN DESCRIPCIÓN PARA DESTINOS 00"/>
    <n v="0"/>
    <n v="0"/>
    <n v="0"/>
    <n v="0"/>
    <n v="0"/>
    <n v="0"/>
    <n v="0"/>
    <n v="0"/>
    <n v="0"/>
    <n v="0"/>
    <n v="50000"/>
    <n v="50000"/>
    <n v="0"/>
    <n v="0"/>
    <n v="50000"/>
  </r>
  <r>
    <s v="1.1-00-2302_231010_231621110"/>
    <s v="1.1-00-24"/>
    <s v="1.1-00-23"/>
    <x v="0"/>
    <s v="RECURSOS FISCALES 2024"/>
    <s v="RECURSOS FISCALES 2023"/>
    <s v="2.2.7"/>
    <s v="DESARROLLO REGIONAL"/>
    <s v="S"/>
    <s v="Definidos en el Presupuesto de Egresos y los que s"/>
    <s v="02_24"/>
    <s v="02_23"/>
    <s v="SECRETARÍA GENERAL DEL AYUNTAMIENTO"/>
    <n v="1"/>
    <s v="CORRESPONSABILIDAD SOCIAL (TRANSVERSAL)"/>
    <s v="XX"/>
    <n v="16"/>
    <s v="PROGRAMA DE ECONOMÍA SOLIDARIA TLAJOMULCO &quot;CHAMBA PARA TODOS&quot;"/>
    <s v="010_24"/>
    <s v="010_23"/>
    <s v="DIRECCIÓN GENERAL DE CULTURA DE LA PAZ Y CORRESPONSABILIDAD"/>
    <x v="1"/>
    <s v="MATERIALES Y SUMINISTROS"/>
    <s v="si"/>
    <n v="2111"/>
    <s v="MATERIALES, ÚTILES Y EQUIPOS MENORES DE OFICINA"/>
    <n v="0"/>
    <s v="00"/>
    <s v="SIN DESCRIPCIÓN PARA DESTINOS 00"/>
    <n v="17493"/>
    <n v="0"/>
    <n v="13600.53"/>
    <n v="13600.53"/>
    <n v="12636.28"/>
    <n v="12636.28"/>
    <n v="12636.28"/>
    <n v="3892.4699999999993"/>
    <n v="17493"/>
    <n v="17493"/>
    <n v="20000"/>
    <n v="20000"/>
    <n v="0"/>
    <n v="0"/>
    <n v="2507"/>
  </r>
  <r>
    <s v="1.1-00-2304_236012_231821110"/>
    <s v="1.1-00-24"/>
    <s v="1.1-00-23"/>
    <x v="0"/>
    <s v="RECURSOS FISCALES 2024"/>
    <s v="RECURSOS FISCALES 2023"/>
    <s v="1.3.4"/>
    <s v="FUNCIÓN PÚBLICA"/>
    <s v="M"/>
    <s v="Actividades de apoyo administrativo desarrolladas "/>
    <s v="04_24"/>
    <s v="04_23"/>
    <s v="TESORERÍA MUNICIPAL"/>
    <n v="6"/>
    <s v="GOBIERNO EFECTIVO"/>
    <s v="XX"/>
    <n v="18"/>
    <s v="DESPACHO DE LA TESORERÍA MUNICIPAL"/>
    <s v="012_24"/>
    <s v="012_23"/>
    <s v="DIRECCIÓN DE PROCESOS ADMINISTRATIVOS Y"/>
    <x v="1"/>
    <s v="MATERIALES Y SUMINISTROS"/>
    <s v="si"/>
    <n v="2111"/>
    <s v="MATERIALES, ÚTILES Y EQUIPOS MENORES DE OFICINA"/>
    <n v="0"/>
    <s v="00"/>
    <s v="SIN DESCRIPCIÓN PARA DESTINOS 00"/>
    <n v="65811.5"/>
    <n v="0"/>
    <n v="64771.5"/>
    <n v="64771.5"/>
    <n v="42771.5"/>
    <n v="42771.5"/>
    <n v="42771.5"/>
    <n v="1040"/>
    <n v="65811.5"/>
    <n v="65811.5"/>
    <n v="65811.5"/>
    <n v="65811.5"/>
    <n v="0"/>
    <n v="0"/>
    <n v="0"/>
  </r>
  <r>
    <s v="2.6-15-2305_236015_232121110"/>
    <m/>
    <s v="2.6-15-23"/>
    <x v="2"/>
    <m/>
    <s v="ACADEMIAS DEPORTIVAS, ESPAC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111"/>
    <s v="MATERIALES, ÚTILES Y EQUIPOS MENORES DE OFICINA"/>
    <n v="0"/>
    <s v="00"/>
    <s v="SIN DESCRIPCIÓN PARA DESTINOS 00"/>
    <n v="8000"/>
    <n v="0"/>
    <n v="7907.72"/>
    <n v="0"/>
    <n v="0"/>
    <n v="0"/>
    <n v="0"/>
    <n v="92.279999999999745"/>
    <n v="0"/>
    <n v="0"/>
    <n v="0"/>
    <n v="0"/>
    <n v="0"/>
    <n v="0"/>
    <n v="0"/>
  </r>
  <r>
    <s v="2.6-06-2305_236015_2321211143"/>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111"/>
    <s v="MATERIALES, ÚTILES Y EQUIPOS MENORES DE OFICINA"/>
    <n v="43"/>
    <s v="XX"/>
    <s v="NOS MOVEMOS SEGURAS"/>
    <n v="3724.92"/>
    <n v="0"/>
    <n v="14824.8"/>
    <n v="14824.8"/>
    <n v="14824.8"/>
    <n v="1844.4"/>
    <n v="1844.4"/>
    <n v="-11099.88"/>
    <n v="0"/>
    <n v="0"/>
    <n v="0"/>
    <n v="0"/>
    <n v="0"/>
    <n v="0"/>
    <n v="0"/>
  </r>
  <r>
    <s v="1.1-00-2305_236015_232121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s v="si"/>
    <n v="2111"/>
    <s v="MATERIALES, ÚTILES Y EQUIPOS MENORES DE OFICINA"/>
    <n v="0"/>
    <s v="00"/>
    <s v="SIN DESCRIPCIÓN PARA DESTINOS 00"/>
    <n v="3474000"/>
    <n v="2000000"/>
    <n v="2261382.5"/>
    <n v="2261382.5"/>
    <n v="1660423.6"/>
    <n v="1264703.6299999999"/>
    <n v="1156440.83"/>
    <n v="1212617.5"/>
    <n v="3474000"/>
    <n v="3474000"/>
    <n v="3474000"/>
    <n v="3474000"/>
    <n v="2000000"/>
    <n v="0"/>
    <n v="0"/>
  </r>
  <r>
    <s v="2.6-06-2305_236015_2321211152"/>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111"/>
    <s v="MATERIALES, ÚTILES Y EQUIPOS MENORES DE OFICINA"/>
    <n v="52"/>
    <s v="XX"/>
    <s v="EDUCANDO PARA LA IGUALDAD"/>
    <n v="15179.08"/>
    <n v="0"/>
    <n v="10208.719999999999"/>
    <n v="9759.7999999999993"/>
    <n v="9759.7999999999993"/>
    <n v="0"/>
    <n v="0"/>
    <n v="4970.3600000000006"/>
    <n v="0"/>
    <n v="0"/>
    <n v="0"/>
    <n v="0"/>
    <n v="0"/>
    <n v="0"/>
    <n v="0"/>
  </r>
  <r>
    <s v="1.1-00-2306_235017_232921110"/>
    <s v="1.1-00-24"/>
    <s v="1.1-00-23"/>
    <x v="0"/>
    <s v="RECURSOS FISCALES 2024"/>
    <s v="RECURSOS FISCALES 2023"/>
    <s v="2.4.2"/>
    <s v="CULTURA"/>
    <s v="F"/>
    <s v="Actividades destinadas a la promoción y fomento de"/>
    <s v="06_24"/>
    <s v="06_23"/>
    <s v="COORDINACIÓN GENERAL DE CONSTRUCCIÓN DE COMUNIDAD"/>
    <n v="5"/>
    <s v="SOCIEDAD COHESIVA Y RESILENTE"/>
    <s v="XX"/>
    <n v="29"/>
    <s v="POLITICA CULTURAL DE TLAJOMULCO DE ZUÑIGA"/>
    <s v="017_24"/>
    <s v="017_23"/>
    <s v="DIRECCIÓN GENERAL DE CULTURA"/>
    <x v="1"/>
    <s v="MATERIALES Y SUMINISTROS"/>
    <s v="si"/>
    <n v="2111"/>
    <s v="MATERIALES, ÚTILES Y EQUIPOS MENORES DE OFICINA"/>
    <n v="0"/>
    <s v="00"/>
    <s v="SIN DESCRIPCIÓN PARA DESTINOS 00"/>
    <n v="0"/>
    <n v="0"/>
    <n v="0"/>
    <n v="0"/>
    <n v="0"/>
    <n v="0"/>
    <n v="0"/>
    <n v="0"/>
    <n v="0"/>
    <n v="0"/>
    <n v="100000"/>
    <n v="100000"/>
    <n v="0"/>
    <n v="0"/>
    <n v="100000"/>
  </r>
  <r>
    <s v="1.1-00-2308_237025_234121110"/>
    <s v="1.1-00-24"/>
    <s v="1.1-00-23"/>
    <x v="0"/>
    <s v="RECURSOS FISCALES 2024"/>
    <s v="RECURSOS FISCALES 2023"/>
    <s v="1.7.1"/>
    <s v="POLICÍA"/>
    <s v="R"/>
    <s v="Solamente actividades específicas, distintas a las"/>
    <s v="08_24"/>
    <s v="08_23"/>
    <s v="COMISARÍA DE LA POLICÍA PREVENTIVA MUNICIPAL"/>
    <n v="7"/>
    <s v="SEGURIDAD CIUDADANA"/>
    <s v="XX"/>
    <n v="41"/>
    <s v="EQUIPAMIENTO"/>
    <s v="025_24"/>
    <s v="025_23"/>
    <s v="DESPACHO DE LA COMISARÍA DE LA POLICÍA P"/>
    <x v="1"/>
    <s v="MATERIALES Y SUMINISTROS"/>
    <s v="si"/>
    <n v="2111"/>
    <s v="MATERIALES, ÚTILES Y EQUIPOS MENORES DE OFICINA"/>
    <n v="0"/>
    <s v="00"/>
    <s v="SIN DESCRIPCIÓN PARA DESTINOS 00"/>
    <n v="1058.5999999999999"/>
    <n v="0"/>
    <n v="1058.5999999999999"/>
    <n v="1058.5999999999999"/>
    <n v="1058.5999999999999"/>
    <n v="1058.5999999999999"/>
    <n v="1058.5999999999999"/>
    <n v="0"/>
    <n v="1058.5999999999999"/>
    <n v="0"/>
    <n v="0"/>
    <n v="0"/>
    <n v="0"/>
    <n v="0"/>
    <n v="-1058.5999999999999"/>
  </r>
  <r>
    <s v="1.1-00-2317_234037_2356211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XX"/>
    <n v="56"/>
    <s v="CONTROL DE FELINOS, CANINOS Y VIDA SILVESTRE EN EL MUNICIPIO"/>
    <s v="037_24"/>
    <s v="037_23"/>
    <s v="UNIDAD DE ACOPIO Y SALUD ANIMAL MUNICIPA"/>
    <x v="1"/>
    <s v="MATERIALES Y SUMINISTROS"/>
    <s v="si"/>
    <n v="2111"/>
    <s v="MATERIALES, ÚTILES Y EQUIPOS MENORES DE OFICINA"/>
    <n v="0"/>
    <s v="00"/>
    <s v="SIN DESCRIPCIÓN PARA DESTINOS 00"/>
    <n v="657"/>
    <n v="21657"/>
    <n v="0"/>
    <n v="0"/>
    <n v="0"/>
    <n v="0"/>
    <n v="0"/>
    <n v="657"/>
    <n v="21657"/>
    <n v="21657"/>
    <n v="21657"/>
    <n v="21657"/>
    <n v="0"/>
    <n v="-21657"/>
    <n v="0"/>
  </r>
  <r>
    <s v="1.1-00-2302_231010_231421210"/>
    <s v="1.1-00-24"/>
    <s v="1.1-00-23"/>
    <x v="0"/>
    <s v="RECURSOS FISCALES 2024"/>
    <s v="RECURSOS FISCALES 2023"/>
    <s v="1.3.4"/>
    <s v="FUNCIÓN PÚBLICA"/>
    <s v="S"/>
    <s v="Definidos en el Presupuesto de Egresos y los que s"/>
    <s v="02_24"/>
    <s v="02_23"/>
    <s v="SECRETARÍA GENERAL DEL AYUNTAMIENTO"/>
    <n v="1"/>
    <s v="CORRESPONSABILIDAD SOCIAL (TRANSVERSAL)"/>
    <s v="014"/>
    <n v="14"/>
    <s v="ECONOMIA ALIMENTARIA (NUEVO RED DE BASES)"/>
    <s v="010_24"/>
    <s v="010_23"/>
    <s v="DIRECCIÓN GENERAL DE CULTURA DE LA PAZ Y CORRESPONSABILIDAD"/>
    <x v="1"/>
    <s v="MATERIALES Y SUMINISTRO"/>
    <m/>
    <n v="2121"/>
    <s v="MATERIALES Y ÚTILES DE IMPRESIÓN Y REPRODUCCIÓN"/>
    <n v="0"/>
    <s v="00"/>
    <s v="SIN DESCRIPCIÓN PARA DESTINOS 00"/>
    <n v="0"/>
    <n v="0"/>
    <n v="0"/>
    <n v="0"/>
    <n v="0"/>
    <n v="0"/>
    <n v="0"/>
    <n v="0"/>
    <n v="0"/>
    <n v="0"/>
    <n v="70000"/>
    <n v="70000"/>
    <n v="70000"/>
    <n v="70000"/>
    <n v="70000"/>
  </r>
  <r>
    <s v="2.6-06-2305_236015_2321212144"/>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121"/>
    <s v="MATERIALES Y ÚTILES DE IMPRESIÓN Y REPRODUCCIÓN"/>
    <n v="44"/>
    <s v="XX"/>
    <s v="NOS MOVEMOS SEGURAS"/>
    <n v="7571"/>
    <n v="0"/>
    <n v="0"/>
    <n v="0"/>
    <n v="0"/>
    <n v="0"/>
    <n v="0"/>
    <n v="7571"/>
    <n v="0"/>
    <n v="0"/>
    <n v="0"/>
    <n v="0"/>
    <n v="0"/>
    <n v="0"/>
    <n v="0"/>
  </r>
  <r>
    <s v="1.1-00-2302_233009_231121310"/>
    <s v="1.1-00-24"/>
    <s v="1.1-00-23"/>
    <x v="0"/>
    <s v="RECURSOS FISCALES 2024"/>
    <s v="RECURSOS FISCALES 2023"/>
    <s v="1.7.2"/>
    <s v="PROTECCIÓN CIVIL"/>
    <s v="E"/>
    <s v="Actividades del sector público, que realiza en for"/>
    <s v="02_24"/>
    <s v="02_23"/>
    <s v="SECRETARÍA GENERAL DEL AYUNTAMIENTO"/>
    <n v="3"/>
    <s v="INFRAESTRUCTURA Y SERVICIOS PÚBLICOS"/>
    <s v="011"/>
    <n v="11"/>
    <s v="ADMINISTRACIÓN CENTRAL DE PROTECCIÓN CIVIL Y BOMBEROS"/>
    <s v="009_24"/>
    <s v="009_23"/>
    <s v="DIRECCIÓN GENERAL ADJUNTA DE PROTECCIÓN"/>
    <x v="1"/>
    <s v="MATERIALES Y SUMINISTROS"/>
    <m/>
    <n v="2131"/>
    <s v="MATERIAL ESTADÍSTICO Y GEOGRÁFICO"/>
    <n v="0"/>
    <s v="00"/>
    <s v="SIN DESCRIPCIÓN PARA DESTINOS 00"/>
    <n v="0"/>
    <n v="0"/>
    <n v="0"/>
    <n v="0"/>
    <n v="0"/>
    <n v="0"/>
    <n v="0"/>
    <n v="0"/>
    <n v="0"/>
    <n v="0"/>
    <n v="2000000"/>
    <n v="2000000"/>
    <n v="1000000"/>
    <n v="1000000"/>
    <n v="2000000"/>
  </r>
  <r>
    <s v="1.1-00-2302_231010_231421410"/>
    <s v="1.1-00-24"/>
    <s v="1.1-00-23"/>
    <x v="0"/>
    <s v="RECURSOS FISCALES 2024"/>
    <s v="RECURSOS FISCALES 2023"/>
    <s v="1.3.4"/>
    <s v="FUNCIÓN PÚBLICA"/>
    <s v="S"/>
    <s v="Definidos en el Presupuesto de Egresos y los que s"/>
    <s v="02_24"/>
    <s v="02_23"/>
    <s v="SECRETARÍA GENERAL DEL AYUNTAMIENTO"/>
    <n v="1"/>
    <s v="CORRESPONSABILIDAD SOCIAL (TRANSVERSAL)"/>
    <s v="XX"/>
    <n v="14"/>
    <s v="ECONOMIA ALIMENTARIA (NUEVO RED DE BASES)"/>
    <s v="010_24"/>
    <s v="010_23"/>
    <s v="DIRECCIÓN GENERAL DE CULTURA DE LA PAZ Y CORRESPONSABILIDAD"/>
    <x v="1"/>
    <s v="MATERIALES Y SUMINISTRO"/>
    <s v="si"/>
    <n v="2141"/>
    <s v="MATERIALES, ÚTILES Y EQUIPOS MENORES DE TECNOLOGÍAS DE LA INFORMACIÓN Y COMUNICACIONES"/>
    <n v="0"/>
    <s v="00"/>
    <s v="SIN DESCRIPCIÓN PARA DESTINOS 00"/>
    <n v="0"/>
    <n v="0"/>
    <n v="0"/>
    <n v="0"/>
    <n v="0"/>
    <n v="0"/>
    <n v="0"/>
    <n v="0"/>
    <n v="0"/>
    <n v="0"/>
    <n v="50000"/>
    <n v="50000"/>
    <n v="0"/>
    <n v="0"/>
    <n v="50000"/>
  </r>
  <r>
    <s v="2.6-05-2305_236015_232121410"/>
    <m/>
    <s v="2.6-05-23"/>
    <x v="2"/>
    <m/>
    <s v="PROGRAMA ESTRATEGIA ALE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141"/>
    <s v="MATERIALES, ÚTILES Y EQUIPOS MENORES DE TECNOLOGÍAS DE LA INFORMACIÓN Y COMUNICACIONES"/>
    <n v="0"/>
    <s v="00"/>
    <s v="SIN DESCRIPCIÓN PARA DESTINOS 00"/>
    <n v="8250"/>
    <n v="0"/>
    <n v="0"/>
    <n v="0"/>
    <n v="0"/>
    <n v="0"/>
    <n v="0"/>
    <n v="8250"/>
    <n v="0"/>
    <n v="0"/>
    <n v="0"/>
    <n v="0"/>
    <n v="0"/>
    <n v="0"/>
    <n v="0"/>
  </r>
  <r>
    <s v="2.6-06-2305_236015_2321214145"/>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141"/>
    <s v="MATERIALES, ÚTILES Y EQUIPOS MENORES DE TECNOLOGÍAS DE LA INFORMACIÓN Y COMUNICACIONES"/>
    <n v="45"/>
    <s v="XX"/>
    <s v="NOS MOVEMOS SEGURAS"/>
    <n v="220"/>
    <n v="0"/>
    <n v="0"/>
    <n v="0"/>
    <n v="0"/>
    <n v="0"/>
    <n v="0"/>
    <n v="220"/>
    <n v="0"/>
    <n v="0"/>
    <n v="0"/>
    <n v="0"/>
    <n v="0"/>
    <n v="0"/>
    <n v="0"/>
  </r>
  <r>
    <s v="1.1-00-2305_236015_2321214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s v="si"/>
    <n v="2141"/>
    <s v="MATERIALES, ÚTILES Y EQUIPOS MENORES DE TECNOLOGÍAS DE LA INFORMACIÓN Y COMUNICACIONES"/>
    <n v="0"/>
    <s v="00"/>
    <s v="SIN DESCRIPCIÓN PARA DESTINOS 00"/>
    <n v="24760.1"/>
    <n v="0"/>
    <n v="24759.15"/>
    <n v="24759.15"/>
    <n v="24759.15"/>
    <n v="24759.15"/>
    <n v="2154.0500000000002"/>
    <n v="0.94999999999708962"/>
    <n v="22605.1"/>
    <n v="22605.1"/>
    <n v="22605.1"/>
    <n v="22605.1"/>
    <n v="200000"/>
    <n v="200000"/>
    <n v="0"/>
  </r>
  <r>
    <s v="2.6-06-2305_236015_2321214153"/>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141"/>
    <s v="MATERIALES, ÚTILES Y EQUIPOS MENORES DE TECNOLOGÍAS DE LA INFORMACIÓN Y COMUNICACIONES"/>
    <n v="53"/>
    <s v="XX"/>
    <s v="EDUCANDO PARA LA IGUALDAD"/>
    <n v="310"/>
    <n v="0"/>
    <n v="0"/>
    <n v="0"/>
    <n v="0"/>
    <n v="0"/>
    <n v="0"/>
    <n v="310"/>
    <n v="0"/>
    <n v="0"/>
    <n v="0"/>
    <n v="0"/>
    <n v="0"/>
    <n v="0"/>
    <n v="0"/>
  </r>
  <r>
    <s v="1.1-00-2306_235017_232921410"/>
    <s v="1.1-00-24"/>
    <s v="1.1-00-23"/>
    <x v="0"/>
    <s v="RECURSOS FISCALES 2024"/>
    <s v="RECURSOS FISCALES 2023"/>
    <s v="2.4.2"/>
    <s v="CULTURA"/>
    <s v="F"/>
    <s v="Actividades destinadas a la promoción y fomento de"/>
    <s v="06_24"/>
    <s v="06_23"/>
    <s v="COORDINACIÓN GENERAL DE CONSTRUCCIÓN DE COMUNIDAD"/>
    <n v="5"/>
    <s v="SOCIEDAD COHESIVA Y RESILENTE"/>
    <s v="XX"/>
    <n v="29"/>
    <s v="POLITICA CULTURAL DE TLAJOMULCO DE ZUÑIGA"/>
    <s v="017_24"/>
    <s v="017_23"/>
    <s v="DIRECCIÓN GENERAL DE CULTURA"/>
    <x v="1"/>
    <s v="MATERIALES Y SUMINISTROS"/>
    <s v="si"/>
    <n v="2141"/>
    <s v="MATERIALES, ÚTILES Y EQUIPOS MENORES DE TECNOLOGÍAS DE LA INFORMACIÓN Y COMUNICACIONES"/>
    <n v="0"/>
    <s v="00"/>
    <s v="SIN DESCRIPCIÓN PARA DESTINOS 00"/>
    <n v="0"/>
    <n v="0"/>
    <n v="0"/>
    <n v="0"/>
    <n v="0"/>
    <n v="0"/>
    <n v="0"/>
    <n v="0"/>
    <n v="0"/>
    <n v="0"/>
    <n v="0"/>
    <n v="0"/>
    <n v="0"/>
    <n v="0"/>
    <n v="0"/>
  </r>
  <r>
    <s v="1.1-00-2308_237025_234121410"/>
    <s v="1.1-00-24"/>
    <s v="1.1-00-23"/>
    <x v="0"/>
    <s v="RECURSOS FISCALES 2024"/>
    <s v="RECURSOS FISCALES 2023"/>
    <s v="1.7.1"/>
    <s v="POLICÍA"/>
    <s v="R"/>
    <s v="Solamente actividades específicas, distintas a las"/>
    <s v="08_24"/>
    <s v="08_23"/>
    <s v="COMISARÍA DE LA POLICÍA PREVENTIVA MUNICIPAL"/>
    <n v="7"/>
    <s v="SEGURIDAD CIUDADANA"/>
    <s v="XX"/>
    <n v="41"/>
    <s v="EQUIPAMIENTO"/>
    <s v="025_24"/>
    <s v="025_23"/>
    <s v="DESPACHO DE LA COMISARÍA DE LA POLICÍA P"/>
    <x v="1"/>
    <s v="MATERIALES Y SUMINISTROS"/>
    <s v="si"/>
    <n v="2141"/>
    <s v="MATERIALES, ÚTILES Y EQUIPOS MENORES DE TECNOLOGÍAS DE LA INFORMACIÓN Y COMUNICACIONES"/>
    <n v="0"/>
    <s v="00"/>
    <s v="SIN DESCRIPCIÓN PARA DESTINOS 00"/>
    <n v="30000"/>
    <n v="0"/>
    <n v="0"/>
    <n v="0"/>
    <n v="0"/>
    <n v="0"/>
    <n v="0"/>
    <n v="30000"/>
    <n v="30000"/>
    <n v="30000"/>
    <n v="0"/>
    <n v="0"/>
    <n v="0"/>
    <n v="0"/>
    <n v="-30000"/>
  </r>
  <r>
    <s v="1.1-00-2311_236031_2349214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1"/>
    <s v="MATERIALES Y SUMINISTROS"/>
    <s v="si"/>
    <n v="2141"/>
    <s v="MATERIALES, ÚTILES Y EQUIPOS MENORES DE TECNOLOGÍAS DE LA INFORMACIÓN Y COMUNICACIONES"/>
    <n v="0"/>
    <s v="00"/>
    <s v="SIN DESCRIPCIÓN PARA DESTINOS 00"/>
    <n v="176914"/>
    <n v="205400"/>
    <n v="50854.22"/>
    <n v="50854.22"/>
    <n v="50854.23"/>
    <n v="50854.23"/>
    <n v="50854.23"/>
    <n v="126059.78"/>
    <n v="201914"/>
    <n v="201914"/>
    <n v="180000"/>
    <n v="180000"/>
    <n v="0"/>
    <n v="-205400"/>
    <n v="-21914"/>
  </r>
  <r>
    <s v="1.1-00-2305_236015_2321215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151"/>
    <s v="MATERIAL IMPRESO E INFORMACIÓN DIGITAL"/>
    <n v="0"/>
    <s v="00"/>
    <s v="SIN DESCRIPCIÓN PARA DESTINOS 00"/>
    <n v="420"/>
    <n v="0"/>
    <n v="420"/>
    <n v="420"/>
    <n v="420"/>
    <n v="420"/>
    <n v="420"/>
    <n v="0"/>
    <n v="420"/>
    <n v="420"/>
    <n v="420"/>
    <n v="420"/>
    <n v="420"/>
    <n v="420"/>
    <n v="0"/>
  </r>
  <r>
    <s v="1.1-00-2311_236031_2350215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50"/>
    <s v="SISTEMAS INFORMATICOS MODERNIZADOS RECIBIDOS"/>
    <s v="031_24"/>
    <s v="031_23"/>
    <s v="DESPACHO DE LA COORDINACIÓN GENERAL DE G"/>
    <x v="1"/>
    <s v="MATERIALES Y SUMINISTROS"/>
    <m/>
    <n v="2151"/>
    <s v="MATERIAL IMPRESO E INFORMACIÓN DIGITAL"/>
    <n v="0"/>
    <s v="00"/>
    <s v="SIN DESCRIPCIÓN PARA DESTINOS 00"/>
    <n v="0"/>
    <n v="0"/>
    <n v="0"/>
    <n v="0"/>
    <n v="0"/>
    <n v="0"/>
    <n v="0"/>
    <n v="0"/>
    <n v="0"/>
    <n v="0"/>
    <n v="0"/>
    <n v="0"/>
    <n v="0"/>
    <n v="0"/>
    <n v="0"/>
  </r>
  <r>
    <s v="1.1-00-2302_231010_231421610"/>
    <s v="1.1-00-24"/>
    <s v="1.1-00-23"/>
    <x v="0"/>
    <s v="RECURSOS FISCALES 2024"/>
    <s v="RECURSOS FISCALES 2023"/>
    <s v="1.3.4"/>
    <s v="FUNCIÓN PÚBLICA"/>
    <s v="S"/>
    <s v="Definidos en el Presupuesto de Egresos y los que s"/>
    <s v="02_24"/>
    <s v="02_23"/>
    <s v="SECRETARÍA GENERAL DEL AYUNTAMIENTO"/>
    <n v="1"/>
    <s v="CORRESPONSABILIDAD SOCIAL (TRANSVERSAL)"/>
    <s v="XX"/>
    <n v="14"/>
    <s v="ECONOMIA ALIMENTARIA (NUEVO RED DE BASES)"/>
    <s v="010_24"/>
    <s v="010_23"/>
    <s v="DIRECCIÓN GENERAL DE CULTURA DE LA PAZ Y CORRESPONSABILIDAD"/>
    <x v="1"/>
    <s v="MATERIALES Y SUMINISTRO"/>
    <s v="si"/>
    <n v="2161"/>
    <s v="MATERIAL DE LIMPIEZA"/>
    <n v="0"/>
    <s v="00"/>
    <s v="SIN DESCRIPCIÓN PARA DESTINOS 00"/>
    <n v="0"/>
    <n v="0"/>
    <n v="0"/>
    <n v="0"/>
    <n v="0"/>
    <n v="0"/>
    <n v="0"/>
    <n v="0"/>
    <n v="0"/>
    <n v="0"/>
    <n v="100000"/>
    <n v="100000"/>
    <n v="0"/>
    <n v="0"/>
    <n v="100000"/>
  </r>
  <r>
    <s v="1.1-00-2302_231010_231621610"/>
    <s v="1.1-00-24"/>
    <s v="1.1-00-23"/>
    <x v="0"/>
    <s v="RECURSOS FISCALES 2024"/>
    <s v="RECURSOS FISCALES 2023"/>
    <s v="2.2.7"/>
    <s v="DESARROLLO REGIONAL"/>
    <s v="S"/>
    <s v="Definidos en el Presupuesto de Egresos y los que s"/>
    <s v="02_24"/>
    <s v="02_23"/>
    <s v="SECRETARÍA GENERAL DEL AYUNTAMIENTO"/>
    <n v="1"/>
    <s v="CORRESPONSABILIDAD SOCIAL (TRANSVERSAL)"/>
    <s v="XX"/>
    <n v="16"/>
    <s v="PROGRAMA DE ECONOMÍA SOLIDARIA TLAJOMULCO &quot;CHAMBA PARA TODOS&quot;"/>
    <s v="010_24"/>
    <s v="010_23"/>
    <s v="DIRECCIÓN GENERAL DE CULTURA DE LA PAZ Y CORRESPONSABILIDAD"/>
    <x v="1"/>
    <s v="MATERIALES Y SUMINISTROS"/>
    <s v="si"/>
    <n v="2161"/>
    <s v="MATERIAL DE LIMPIEZA"/>
    <n v="0"/>
    <s v="00"/>
    <s v="SIN DESCRIPCIÓN PARA DESTINOS 00"/>
    <n v="210000"/>
    <n v="0"/>
    <n v="168342.87"/>
    <n v="168342.87"/>
    <n v="168342.87"/>
    <n v="161691.43"/>
    <n v="161691.43"/>
    <n v="41657.130000000005"/>
    <n v="210000"/>
    <n v="210000"/>
    <n v="200000"/>
    <n v="200000"/>
    <n v="0"/>
    <n v="0"/>
    <n v="-10000"/>
  </r>
  <r>
    <s v="1.1-00-2305_236015_2321216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s v="si"/>
    <n v="2161"/>
    <s v="MATERIAL DE LIMPIEZA"/>
    <n v="0"/>
    <s v="00"/>
    <s v="SIN DESCRIPCIÓN PARA DESTINOS 00"/>
    <n v="1828856.1"/>
    <n v="1450000"/>
    <n v="1726476.99"/>
    <n v="1717196.99"/>
    <n v="1590602.59"/>
    <n v="1542698.07"/>
    <n v="1542698.07"/>
    <n v="102379.1100000001"/>
    <n v="1828856.1"/>
    <n v="1828856.1"/>
    <n v="1828856.1"/>
    <n v="1828856.1"/>
    <n v="1828856.1"/>
    <n v="378856.10000000009"/>
    <n v="0"/>
  </r>
  <r>
    <s v="1.1-00-2306_235017_232921610"/>
    <s v="1.1-00-24"/>
    <s v="1.1-00-23"/>
    <x v="0"/>
    <s v="RECURSOS FISCALES 2024"/>
    <s v="RECURSOS FISCALES 2023"/>
    <s v="2.4.2"/>
    <s v="CULTURA"/>
    <s v="F"/>
    <s v="Actividades destinadas a la promoción y fomento de"/>
    <s v="06_24"/>
    <s v="06_23"/>
    <s v="COORDINACIÓN GENERAL DE CONSTRUCCIÓN DE COMUNIDAD"/>
    <n v="5"/>
    <s v="SOCIEDAD COHESIVA Y RESILENTE"/>
    <s v="XX"/>
    <n v="29"/>
    <s v="POLITICA CULTURAL DE TLAJOMULCO DE ZUÑIGA"/>
    <s v="017_24"/>
    <s v="017_23"/>
    <s v="DIRECCIÓN GENERAL DE CULTURA"/>
    <x v="1"/>
    <s v="MATERIALES Y SUMINISTROS"/>
    <s v="si"/>
    <n v="2161"/>
    <s v="MATERIAL DE LIMPIEZA"/>
    <n v="0"/>
    <s v="00"/>
    <s v="SIN DESCRIPCIÓN PARA DESTINOS 00"/>
    <n v="0"/>
    <n v="0"/>
    <n v="0"/>
    <n v="0"/>
    <n v="0"/>
    <n v="0"/>
    <n v="0"/>
    <n v="0"/>
    <n v="0"/>
    <n v="0"/>
    <n v="0"/>
    <n v="0"/>
    <n v="0"/>
    <n v="0"/>
    <n v="0"/>
  </r>
  <r>
    <s v="1.1-00-2307_233019_2333216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1"/>
    <s v="MATERIALES Y SUMINISTROS"/>
    <s v="si"/>
    <n v="2161"/>
    <s v="MATERIAL DE LIMPIEZA"/>
    <n v="0"/>
    <s v="00"/>
    <s v="SIN DESCRIPCIÓN PARA DESTINOS 00"/>
    <n v="825593.95"/>
    <n v="0"/>
    <n v="825593.95"/>
    <n v="825593.95"/>
    <n v="348450.68"/>
    <n v="31207.48"/>
    <n v="31207.48"/>
    <n v="0"/>
    <n v="1250000"/>
    <n v="1250000"/>
    <n v="1250000"/>
    <n v="1250000"/>
    <n v="500000"/>
    <n v="500000"/>
    <n v="0"/>
  </r>
  <r>
    <s v="1.1-00-2307_233020_233421610"/>
    <s v="1.1-00-24"/>
    <s v="1.1-00-23"/>
    <x v="0"/>
    <s v="RECURSOS FISCALES 2024"/>
    <s v="RECURSOS FISCALES 2023"/>
    <s v="2.2.4"/>
    <s v="ALUMBRADO PÚBLICO"/>
    <s v="E"/>
    <s v="Actividades del sector público, que realiza en for"/>
    <s v="07_24"/>
    <s v="07_23"/>
    <s v="GABINETE INTEGRAL DE INFRAESTRUCTURA Y SERVICIOS PÚBLICOS"/>
    <n v="3"/>
    <s v="INFRAESTRUCTURA Y SERVICIOS PÚBLICOS"/>
    <s v="XX"/>
    <n v="34"/>
    <s v="SERVICIO DE MANTENIMIENTO DE ALUMBRADO PÚBLICO"/>
    <s v="020_24"/>
    <s v="020_23"/>
    <s v="DIRECCIÓN DE ALUMBRADO PÚBLICO"/>
    <x v="1"/>
    <s v="MATERIALES Y SUMINISTROS"/>
    <s v="si"/>
    <n v="2161"/>
    <s v="MATERIAL DE LIMPIEZA"/>
    <n v="0"/>
    <s v="00"/>
    <s v="SIN DESCRIPCIÓN PARA DESTINOS 00"/>
    <n v="28000"/>
    <n v="0"/>
    <n v="0"/>
    <n v="0"/>
    <n v="0"/>
    <n v="0"/>
    <n v="0"/>
    <n v="28000"/>
    <n v="28000"/>
    <n v="28000"/>
    <n v="28000"/>
    <n v="28000"/>
    <n v="0"/>
    <n v="0"/>
    <n v="0"/>
  </r>
  <r>
    <s v="1.1-00-2307_233021_233521610"/>
    <s v="1.1-00-24"/>
    <s v="1.1-00-23"/>
    <x v="0"/>
    <s v="RECURSOS FISCALES 2024"/>
    <s v="RECURSOS FISCALES 2023"/>
    <s v="2.1.1"/>
    <s v="ORDENACIÓN DE DESECHOS"/>
    <s v="E"/>
    <s v="Actividades del sector público, que realiza en for"/>
    <s v="07_24"/>
    <s v="07_23"/>
    <s v="GABINETE INTEGRAL DE INFRAESTRUCTURA Y SERVICIOS PÚBLICOS"/>
    <n v="3"/>
    <s v="INFRAESTRUCTURA Y SERVICIOS PÚBLICOS"/>
    <s v="035"/>
    <n v="35"/>
    <s v="RECOLECCION DE RESIDUOS SOLIDOS  URBANOS"/>
    <s v="021_24"/>
    <s v="021_23"/>
    <s v="DIRECCIÓN DE ASEO PÚBLICO"/>
    <x v="1"/>
    <s v="MATERIALES Y SUMINISTROS"/>
    <s v="si"/>
    <n v="2161"/>
    <s v="MATERIAL DE LIMPIEZA"/>
    <n v="0"/>
    <s v="00"/>
    <s v="SIN DESCRIPCIÓN PARA DESTINOS 00"/>
    <n v="175000"/>
    <n v="175000"/>
    <n v="167264.17000000001"/>
    <n v="167264.17000000001"/>
    <n v="167264.17000000001"/>
    <n v="153894.88"/>
    <n v="153894.88"/>
    <n v="7735.8299999999872"/>
    <n v="175000"/>
    <n v="175000"/>
    <n v="175000"/>
    <n v="175000"/>
    <n v="175000"/>
    <n v="0"/>
    <n v="0"/>
  </r>
  <r>
    <s v="1.1-00-2307_233024_2339216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s v="si"/>
    <n v="2161"/>
    <s v="MATERIAL DE LIMPIEZA"/>
    <n v="0"/>
    <s v="00"/>
    <s v="SIN DESCRIPCIÓN PARA DESTINOS 00"/>
    <n v="450000"/>
    <n v="500000"/>
    <n v="442326.13"/>
    <n v="442326.13"/>
    <n v="433545.57"/>
    <n v="433545.57"/>
    <n v="433545.57"/>
    <n v="7673.8699999999953"/>
    <n v="650000"/>
    <n v="650000"/>
    <n v="650000"/>
    <n v="650000"/>
    <n v="650000"/>
    <n v="150000"/>
    <n v="0"/>
  </r>
  <r>
    <s v="1.1-00-2317_234037_2356216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XX"/>
    <n v="56"/>
    <s v="CONTROL DE FELINOS, CANINOS Y VIDA SILVESTRE EN EL MUNICIPIO"/>
    <s v="037_24"/>
    <s v="037_23"/>
    <s v="UNIDAD DE ACOPIO Y SALUD ANIMAL MUNICIPA"/>
    <x v="1"/>
    <s v="MATERIALES Y SUMINISTROS"/>
    <s v="si"/>
    <n v="2161"/>
    <s v="MATERIAL DE LIMPIEZA"/>
    <n v="0"/>
    <s v="00"/>
    <s v="SIN DESCRIPCIÓN PARA DESTINOS 00"/>
    <n v="0"/>
    <n v="20000"/>
    <n v="0"/>
    <n v="0"/>
    <n v="0"/>
    <n v="0"/>
    <n v="0"/>
    <n v="0"/>
    <n v="20000"/>
    <n v="20000"/>
    <n v="20000"/>
    <n v="20000"/>
    <n v="0"/>
    <n v="-20000"/>
    <n v="0"/>
  </r>
  <r>
    <s v="1.1-00-2307_233024_2358216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1"/>
    <s v="MATERIALES Y SUMINISTRO"/>
    <s v="si"/>
    <n v="2161"/>
    <s v="MATERIAL DE LIMPIEZA"/>
    <n v="0"/>
    <s v="00"/>
    <s v="SIN DESCRIPCIÓN PARA DESTINOS 00"/>
    <n v="0"/>
    <n v="0"/>
    <n v="0"/>
    <n v="0"/>
    <n v="0"/>
    <n v="0"/>
    <n v="0"/>
    <n v="0"/>
    <n v="0"/>
    <n v="0"/>
    <n v="300000"/>
    <n v="0"/>
    <n v="0"/>
    <n v="0"/>
    <n v="300000"/>
  </r>
  <r>
    <s v="1.1-00-2302_231010_2315217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1"/>
    <s v="MATERIALES Y SUMINISTRO"/>
    <m/>
    <n v="2171"/>
    <s v="MATERIALES Y ÚTILES DE ENSEÑANZA"/>
    <n v="0"/>
    <s v="00"/>
    <s v="SIN DESCRIPCIÓN PARA DESTINOS 00"/>
    <n v="0"/>
    <n v="0"/>
    <n v="0"/>
    <n v="0"/>
    <n v="0"/>
    <n v="0"/>
    <n v="0"/>
    <n v="0"/>
    <n v="0"/>
    <n v="0"/>
    <n v="300000"/>
    <n v="300000"/>
    <n v="300000"/>
    <n v="300000"/>
    <n v="300000"/>
  </r>
  <r>
    <s v="2.6-06-2305_236015_2321217154"/>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171"/>
    <s v="MATERIALES Y ÚTILES DE ENSEÑANZA"/>
    <n v="54"/>
    <s v="XX"/>
    <s v="EDUCANDO PARA LA IGUALDAD"/>
    <n v="3000"/>
    <n v="0"/>
    <n v="2999.76"/>
    <n v="2999.76"/>
    <n v="2999.76"/>
    <n v="0"/>
    <n v="0"/>
    <n v="0.23999999999978172"/>
    <n v="0"/>
    <n v="0"/>
    <n v="0"/>
    <n v="0"/>
    <n v="0"/>
    <n v="0"/>
    <n v="0"/>
  </r>
  <r>
    <s v="1.1-00-2310_234030_234821710"/>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1"/>
    <s v="MATERIALES Y SUMINISTROS"/>
    <m/>
    <n v="2171"/>
    <s v="MATERIALES Y ÚTILES DE ENSEÑANZA"/>
    <n v="0"/>
    <s v="00"/>
    <s v="SIN DESCRIPCIÓN PARA DESTINOS 00"/>
    <n v="30000"/>
    <n v="0"/>
    <n v="0"/>
    <n v="0"/>
    <n v="0"/>
    <n v="0"/>
    <n v="0"/>
    <n v="30000"/>
    <n v="30000"/>
    <n v="30000"/>
    <n v="30000"/>
    <n v="30000"/>
    <n v="30000"/>
    <n v="30000"/>
    <n v="0"/>
  </r>
  <r>
    <s v="1.1-00-2304_236014_232021810"/>
    <s v="1.1-00-24"/>
    <s v="1.1-00-23"/>
    <x v="0"/>
    <s v="RECURSOS FISCALES 2024"/>
    <s v="RECURSOS FISCALES 2023"/>
    <s v="1.3.4"/>
    <s v="FUNCIÓN PÚBLICA"/>
    <s v="M"/>
    <s v="Actividades de apoyo administrativo desarrolladas "/>
    <s v="04_24"/>
    <s v="04_23"/>
    <s v="TESORERÍA MUNICIPAL"/>
    <n v="6"/>
    <s v="GOBIERNO EFECTIVO"/>
    <s v="020"/>
    <n v="20"/>
    <s v="RECURSOS RECAUDADOS DE MANERA EFICIENTE PROGRAMADOS"/>
    <s v="014_24"/>
    <s v="014_23"/>
    <s v="DIRECCIÓN GENERAL DE INGRESOS"/>
    <x v="1"/>
    <s v="MATERIALES Y SUMINISTROS"/>
    <m/>
    <n v="2181"/>
    <s v="MATERIALES PARA EL REGISTRO E IDENTIFICACIÓN DE BIENES Y PERSONAS"/>
    <n v="0"/>
    <s v="00"/>
    <s v="SIN DESCRIPCIÓN PARA DESTINOS 00"/>
    <n v="5464942.6500000004"/>
    <n v="4385000"/>
    <n v="3721716"/>
    <n v="3721716"/>
    <n v="1406000"/>
    <n v="1406000"/>
    <n v="1406000"/>
    <n v="1743226.6500000004"/>
    <n v="5464942.6500000004"/>
    <n v="5464942.6500000004"/>
    <n v="5464942.6500000004"/>
    <n v="5464942.6500000004"/>
    <n v="2000000"/>
    <n v="-2385000"/>
    <n v="0"/>
  </r>
  <r>
    <s v="1.1-00-2301_235002_23222110"/>
    <s v="1.1-00-24"/>
    <s v="1.1-00-23"/>
    <x v="0"/>
    <s v="RECURSOS FISCALES 2024"/>
    <s v="RECURSOS FISCALES 2023"/>
    <s v="1.3.4"/>
    <s v="FUNCIÓN PÚBLICA"/>
    <s v="E"/>
    <s v="Actividades del sector público, que realiza en for"/>
    <s v="01_24"/>
    <s v="01_23"/>
    <s v="PRESIDENCIA"/>
    <n v="5"/>
    <s v="SOCIEDAD COHESIVA Y RESILENTE"/>
    <s v="002"/>
    <n v="2"/>
    <s v="ATENCIÓN A EVENTOS DEL GOBIERNO MUNICIPAL  Y AGENDA GUBERNAMENTAL"/>
    <s v="002_24"/>
    <s v="002_23"/>
    <s v="DIRECCIÓN GENERAL DE RELACIONES PÚBLICAS"/>
    <x v="1"/>
    <s v="MATERIALES Y SUMINISTROS"/>
    <m/>
    <n v="2211"/>
    <s v="PRODUCTOS ALIMENTICIOS PARA PERSONAS"/>
    <n v="0"/>
    <s v="00"/>
    <s v="SIN DESCRIPCIÓN PARA DESTINOS 00"/>
    <n v="300000"/>
    <n v="150000"/>
    <n v="103029.69"/>
    <n v="103029.69"/>
    <n v="103029.69"/>
    <n v="69446.12"/>
    <n v="69446.12"/>
    <n v="196970.31"/>
    <n v="300000"/>
    <n v="300000"/>
    <n v="300000"/>
    <n v="300000"/>
    <n v="100000"/>
    <n v="-50000"/>
    <n v="0"/>
  </r>
  <r>
    <s v="1.1-00-2301_236006_23622110"/>
    <s v="1.1-00-24"/>
    <s v="1.1-00-23"/>
    <x v="0"/>
    <s v="RECURSOS FISCALES 2024"/>
    <s v="RECURSOS FISCALES 2023"/>
    <s v="1.3.4"/>
    <s v="FUNCIÓN PÚBLICA"/>
    <s v="E"/>
    <s v="Prestación de Servicios Públicos"/>
    <s v="01_24"/>
    <s v="01_23"/>
    <s v="PRESIDENCIA"/>
    <n v="6"/>
    <s v="GOBIERNO EFECTIVO"/>
    <s v="XX"/>
    <n v="6"/>
    <s v="PROCESOS ESTADISTICOS DEL MUNICIPIO"/>
    <s v="006_24"/>
    <s v="006_23"/>
    <s v="DIRECCIÓN GENERAL DE CENSOS Y ESTADISTIC"/>
    <x v="1"/>
    <s v="MATERIALES Y SUMINISTROS"/>
    <m/>
    <n v="2211"/>
    <s v="PRODUCTOS ALIMENTICIOS PARA PERSONAS"/>
    <n v="0"/>
    <s v="00"/>
    <s v="SIN DESCRIPCIÓN PARA DESTINOS 00"/>
    <n v="0"/>
    <n v="0"/>
    <n v="0"/>
    <n v="0"/>
    <n v="0"/>
    <n v="0"/>
    <n v="0"/>
    <n v="0"/>
    <n v="0"/>
    <n v="0"/>
    <n v="100000"/>
    <n v="100000"/>
    <n v="0"/>
    <n v="0"/>
    <n v="100000"/>
  </r>
  <r>
    <s v="1.1-00-2302_233009_231122110"/>
    <s v="1.1-00-24"/>
    <s v="1.1-00-23"/>
    <x v="0"/>
    <s v="RECURSOS FISCALES 2024"/>
    <s v="RECURSOS FISCALES 2023"/>
    <s v="1.7.2"/>
    <s v="PROTECCIÓN CIVIL"/>
    <s v="E"/>
    <s v="Actividades del sector público, que realiza en for"/>
    <s v="02_24"/>
    <s v="02_23"/>
    <s v="SECRETARÍA GENERAL DEL AYUNTAMIENTO"/>
    <n v="3"/>
    <s v="INFRAESTRUCTURA Y SERVICIOS PÚBLICOS"/>
    <s v="011"/>
    <n v="11"/>
    <s v="ADMINISTRACIÓN CENTRAL DE PROTECCIÓN CIVIL Y BOMBEROS"/>
    <s v="009_24"/>
    <s v="009_23"/>
    <s v="DIRECCIÓN GENERAL ADJUNTA DE PROTECCIÓN"/>
    <x v="1"/>
    <s v="MATERIALES Y SUMINISTROS"/>
    <m/>
    <n v="2211"/>
    <s v="PRODUCTOS ALIMENTICIOS PARA PERSONAS"/>
    <n v="0"/>
    <s v="00"/>
    <s v="SIN DESCRIPCIÓN PARA DESTINOS 00"/>
    <n v="270000"/>
    <n v="150000"/>
    <n v="176984.49"/>
    <n v="176984.49"/>
    <n v="169984.49"/>
    <n v="169984.49"/>
    <n v="163434.23000000001"/>
    <n v="93015.510000000009"/>
    <n v="270000"/>
    <n v="270000"/>
    <n v="300000"/>
    <n v="300000"/>
    <n v="150000"/>
    <n v="0"/>
    <n v="30000"/>
  </r>
  <r>
    <s v="1.1-00-2303_231011_231722110"/>
    <s v="1.1-00-24"/>
    <s v="1.1-00-23"/>
    <x v="0"/>
    <s v="RECURSOS FISCALES 2024"/>
    <s v="RECURSOS FISCALES 2023"/>
    <s v="1.3.5"/>
    <s v="ASUNTOS JURÍDICOS"/>
    <s v="O"/>
    <s v="Actividades que realizan la función pública o cont"/>
    <s v="03_24"/>
    <s v="03_23"/>
    <s v="SINDICATURA MUNICIPAL"/>
    <n v="1"/>
    <s v="CORRESPONSABILIDAD SOCIAL (TRANSVERSAL)"/>
    <s v="017"/>
    <n v="17"/>
    <s v="DEFENSORÍA LEGAL"/>
    <s v="011_24"/>
    <s v="011_23"/>
    <s v="DIRECCIÓN GENERAL JURIDÍCA"/>
    <x v="1"/>
    <s v="MATERIALES Y SUMINISTROS"/>
    <m/>
    <n v="2211"/>
    <s v="PRODUCTOS ALIMENTICIOS PARA PERSONAS"/>
    <n v="0"/>
    <s v="00"/>
    <s v="SIN DESCRIPCIÓN PARA DESTINOS 00"/>
    <n v="85000"/>
    <n v="85000"/>
    <n v="65168.5"/>
    <n v="65168.5"/>
    <n v="65168.5"/>
    <n v="65168.5"/>
    <n v="65168.5"/>
    <n v="19831.5"/>
    <n v="85000"/>
    <n v="85000"/>
    <n v="85000"/>
    <n v="85000"/>
    <n v="25000"/>
    <n v="-60000"/>
    <n v="0"/>
  </r>
  <r>
    <s v="1.1-00-2304_236012_2318221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1"/>
    <s v="MATERIALES Y SUMINISTROS"/>
    <m/>
    <n v="2211"/>
    <s v="PRODUCTOS ALIMENTICIOS PARA PERSONAS"/>
    <n v="0"/>
    <s v="00"/>
    <s v="SIN DESCRIPCIÓN PARA DESTINOS 00"/>
    <n v="2545"/>
    <n v="0"/>
    <n v="2161.0100000000002"/>
    <n v="2161.0100000000002"/>
    <n v="2161.0100000000002"/>
    <n v="2161.0100000000002"/>
    <n v="2161.0100000000002"/>
    <n v="383.98999999999978"/>
    <n v="2545"/>
    <n v="2545"/>
    <n v="2545"/>
    <n v="2545"/>
    <n v="2545"/>
    <n v="2545"/>
    <n v="0"/>
  </r>
  <r>
    <s v="1.1-00-2305_236015_232122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211"/>
    <s v="PRODUCTOS ALIMENTICIOS PARA PERSONAS"/>
    <n v="0"/>
    <s v="00"/>
    <s v="SIN DESCRIPCIÓN PARA DESTINOS 00"/>
    <n v="382000"/>
    <n v="247860"/>
    <n v="338992.5"/>
    <n v="289492.5"/>
    <n v="227067.5"/>
    <n v="227067.5"/>
    <n v="197477.5"/>
    <n v="43007.5"/>
    <n v="332000"/>
    <n v="332000"/>
    <n v="332000"/>
    <n v="332000"/>
    <n v="200000"/>
    <n v="-47860"/>
    <n v="0"/>
  </r>
  <r>
    <s v="1.1-00-2306_235017_232922110"/>
    <s v="1.1-00-24"/>
    <s v="1.1-00-23"/>
    <x v="0"/>
    <s v="RECURSOS FISCALES 2024"/>
    <s v="RECURSOS FISCALES 2023"/>
    <s v="2.4.2"/>
    <s v="CULTURA"/>
    <s v="F"/>
    <s v="Actividades destinadas a la promoción y fomento de"/>
    <s v="06_24"/>
    <s v="06_23"/>
    <s v="COORDINACIÓN GENERAL DE CONSTRUCCIÓN DE COMUNIDAD"/>
    <n v="5"/>
    <s v="SOCIEDAD COHESIVA Y RESILENTE"/>
    <s v="XX"/>
    <n v="29"/>
    <s v="POLITICA CULTURAL DE TLAJOMULCO DE ZUÑIGA"/>
    <s v="017_24"/>
    <s v="017_23"/>
    <s v="DIRECCIÓN GENERAL DE CULTURA"/>
    <x v="1"/>
    <s v="MATERIALES Y SUMINISTROS"/>
    <m/>
    <n v="2211"/>
    <s v="PRODUCTOS ALIMENTICIOS PARA PERSONAS"/>
    <n v="0"/>
    <s v="00"/>
    <s v="SIN DESCRIPCIÓN PARA DESTINOS 00"/>
    <n v="0"/>
    <n v="0"/>
    <n v="0"/>
    <n v="0"/>
    <n v="0"/>
    <n v="0"/>
    <n v="0"/>
    <n v="0"/>
    <n v="0"/>
    <n v="0"/>
    <n v="0"/>
    <n v="0"/>
    <n v="0"/>
    <n v="0"/>
    <n v="0"/>
  </r>
  <r>
    <s v="1.1-00-2308_237025_234122110"/>
    <s v="1.1-00-24"/>
    <s v="1.1-00-23"/>
    <x v="0"/>
    <s v="RECURSOS FISCALES 2024"/>
    <s v="RECURSOS FISCALES 2023"/>
    <s v="1.7.1"/>
    <s v="POLICÍA"/>
    <s v="R"/>
    <s v="Solamente actividades específicas, distintas a las"/>
    <s v="08_24"/>
    <s v="08_23"/>
    <s v="COMISARÍA DE LA POLICÍA PREVENTIVA MUNICIPAL"/>
    <n v="7"/>
    <s v="SEGURIDAD CIUDADANA"/>
    <s v="041"/>
    <n v="41"/>
    <s v="EQUIPAMIENTO"/>
    <s v="025_24"/>
    <s v="025_23"/>
    <s v="DESPACHO DE LA COMISARÍA DE LA POLICÍA P"/>
    <x v="1"/>
    <s v="MATERIALES Y SUMINISTROS"/>
    <m/>
    <n v="2211"/>
    <s v="PRODUCTOS ALIMENTICIOS PARA PERSONAS"/>
    <n v="0"/>
    <s v="00"/>
    <s v="SIN DESCRIPCIÓN PARA DESTINOS 00"/>
    <n v="384482"/>
    <n v="0"/>
    <n v="384482"/>
    <n v="384482"/>
    <n v="279850"/>
    <n v="279850"/>
    <n v="279850"/>
    <n v="0"/>
    <n v="384482"/>
    <n v="384482"/>
    <n v="390000"/>
    <n v="390000"/>
    <n v="390000"/>
    <n v="390000"/>
    <n v="5518"/>
  </r>
  <r>
    <s v="1.1-00-2309_238026_2342222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1"/>
    <s v="MATERIALES Y SUMINISTROS"/>
    <m/>
    <n v="2221"/>
    <s v="PRODUCTOS ALIMENTICIOS PARA ANIMALES"/>
    <n v="0"/>
    <s v="00"/>
    <s v="SIN DESCRIPCIÓN PARA DESTINOS 00"/>
    <n v="96000"/>
    <n v="0"/>
    <n v="95999.4"/>
    <n v="95999.4"/>
    <n v="95999.4"/>
    <n v="95999.4"/>
    <n v="95999.4"/>
    <n v="0.60000000000582077"/>
    <n v="96000"/>
    <n v="96000"/>
    <n v="96000"/>
    <n v="96000"/>
    <n v="96000"/>
    <n v="96000"/>
    <n v="0"/>
  </r>
  <r>
    <s v="1.1-00-2309_233027_234322210"/>
    <s v="1.1-00-24"/>
    <s v="1.1-00-23"/>
    <x v="0"/>
    <s v="RECURSOS FISCALES 2024"/>
    <s v="RECURSOS FISCALES 2023"/>
    <s v="1.3.4"/>
    <s v="FUNCIÓN PÚBLICA"/>
    <s v="E"/>
    <s v="Actividades del sector público, que realiza en for"/>
    <s v="09_24"/>
    <s v="09_23"/>
    <s v="COORDINACIÓN GENERAL DE DESARROLLO ECONÓMICO"/>
    <n v="3"/>
    <s v="INFRAESTRUCTURA Y SERVICIOS PÚBLICOS"/>
    <s v="043"/>
    <n v="43"/>
    <s v="SACRIFICIO DE BOVINOS Y PORCINOS EN EL RASTRO MUNICIPAL"/>
    <s v="027_24"/>
    <s v="027_23"/>
    <s v="DIRECCIÓN DE RASTRO MUNICIPAL"/>
    <x v="1"/>
    <s v="MATERIALES Y SUMINISTROS"/>
    <m/>
    <n v="2221"/>
    <s v="PRODUCTOS ALIMENTICIOS PARA ANIMALES"/>
    <n v="0"/>
    <s v="00"/>
    <s v="SIN DESCRIPCIÓN PARA DESTINOS 00"/>
    <n v="59000"/>
    <n v="25000"/>
    <n v="59000"/>
    <n v="59000"/>
    <n v="59000"/>
    <n v="59000"/>
    <n v="59000"/>
    <n v="0"/>
    <n v="59000"/>
    <n v="59000"/>
    <n v="70000"/>
    <n v="70000"/>
    <n v="70000"/>
    <n v="45000"/>
    <n v="11000"/>
  </r>
  <r>
    <s v="1.1-00-2310_234030_234822210"/>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1"/>
    <s v="MATERIALES Y SUMINISTROS"/>
    <m/>
    <n v="2221"/>
    <s v="PRODUCTOS ALIMENTICIOS PARA ANIMALES"/>
    <n v="0"/>
    <s v="00"/>
    <s v="SIN DESCRIPCIÓN PARA DESTINOS 00"/>
    <n v="40000"/>
    <n v="0"/>
    <n v="20000"/>
    <n v="20000"/>
    <n v="0"/>
    <n v="0"/>
    <n v="0"/>
    <n v="20000"/>
    <n v="40000"/>
    <n v="40000"/>
    <n v="40000"/>
    <n v="40000"/>
    <n v="40000"/>
    <n v="40000"/>
    <n v="0"/>
  </r>
  <r>
    <s v="1.1-00-2317_234037_2356222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1"/>
    <s v="MATERIALES Y SUMINISTROS"/>
    <m/>
    <n v="2221"/>
    <s v="PRODUCTOS ALIMENTICIOS PARA ANIMALES"/>
    <n v="0"/>
    <s v="00"/>
    <s v="SIN DESCRIPCIÓN PARA DESTINOS 00"/>
    <n v="420000"/>
    <n v="420000"/>
    <n v="419920"/>
    <n v="393180"/>
    <n v="393180"/>
    <n v="393180"/>
    <n v="393180"/>
    <n v="80"/>
    <n v="420000"/>
    <n v="420000"/>
    <n v="420000"/>
    <n v="420000"/>
    <n v="420000"/>
    <n v="0"/>
    <n v="0"/>
  </r>
  <r>
    <s v="1.1-00-2302_233009_231122310"/>
    <s v="1.1-00-24"/>
    <s v="1.1-00-23"/>
    <x v="0"/>
    <s v="RECURSOS FISCALES 2024"/>
    <s v="RECURSOS FISCALES 2023"/>
    <s v="1.7.2"/>
    <s v="PROTECCIÓN CIVIL"/>
    <s v="E"/>
    <s v="Actividades del sector público, que realiza en for"/>
    <s v="02_24"/>
    <s v="02_23"/>
    <s v="SECRETARÍA GENERAL DEL AYUNTAMIENTO"/>
    <n v="3"/>
    <s v="INFRAESTRUCTURA Y SERVICIOS PÚBLICOS"/>
    <s v="011"/>
    <n v="11"/>
    <s v="ADMINISTRACIÓN CENTRAL DE PROTECCIÓN CIVIL Y BOMBEROS"/>
    <s v="009_24"/>
    <s v="009_23"/>
    <s v="DIRECCIÓN GENERAL ADJUNTA DE PROTECCIÓN"/>
    <x v="1"/>
    <s v="MATERIALES Y SUMINISTROS"/>
    <m/>
    <n v="2231"/>
    <s v="UTENSILIOS PARA EL SERVICIO DE ALIMENTACIÓN"/>
    <n v="0"/>
    <s v="00"/>
    <s v="SIN DESCRIPCIÓN PARA DESTINOS 00"/>
    <n v="5000"/>
    <n v="0"/>
    <n v="4955.41"/>
    <n v="4955.41"/>
    <n v="4955.41"/>
    <n v="4955.41"/>
    <n v="4955.41"/>
    <n v="44.590000000000146"/>
    <n v="5000"/>
    <n v="5000"/>
    <n v="5000"/>
    <n v="5000"/>
    <n v="5000"/>
    <n v="5000"/>
    <n v="0"/>
  </r>
  <r>
    <s v="1.1-00-2304_236012_231822310"/>
    <s v="1.1-00-24"/>
    <s v="1.1-00-23"/>
    <x v="0"/>
    <s v="RECURSOS FISCALES 2024"/>
    <s v="RECURSOS FISCALES 2023"/>
    <s v="1.3.4"/>
    <s v="FUNCIÓN PÚBLICA"/>
    <s v="M"/>
    <s v="Actividades de apoyo administrativo desarrolladas "/>
    <s v="04_24"/>
    <s v="04_23"/>
    <s v="TESORERÍA MUNICIPAL"/>
    <n v="6"/>
    <s v="GOBIERNO EFECTIVO"/>
    <s v="XX"/>
    <n v="18"/>
    <s v="DESPACHO DE LA TESORERÍA MUNICIPAL"/>
    <s v="012_24"/>
    <s v="012_23"/>
    <s v="DIRECCIÓN DE PROCESOS ADMINISTRATIVOS Y"/>
    <x v="1"/>
    <s v="MATERIALES Y SUMINISTROS"/>
    <m/>
    <n v="2231"/>
    <s v="UTENSILIOS PARA EL SERVICIO DE ALIMENTACIÓN"/>
    <n v="0"/>
    <s v="00"/>
    <s v="SIN DESCRIPCIÓN PARA DESTINOS 00"/>
    <n v="0"/>
    <n v="0"/>
    <n v="0"/>
    <n v="0"/>
    <n v="0"/>
    <n v="0"/>
    <n v="0"/>
    <n v="0"/>
    <n v="0"/>
    <n v="0"/>
    <n v="0"/>
    <n v="0"/>
    <n v="0"/>
    <n v="0"/>
    <n v="0"/>
  </r>
  <r>
    <s v="1.1-00-2309_238026_2342235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1"/>
    <s v="MATERIALES Y SUMINISTROS"/>
    <m/>
    <n v="2351"/>
    <s v="PRODUCTOS QUÍMICOS, FARMACÉUTICOS Y DE LABORATORIO ADQUIRIDOS COMO MATERIA PRIMA"/>
    <n v="0"/>
    <s v="00"/>
    <s v="SIN DESCRIPCIÓN PARA DESTINOS 00"/>
    <n v="1073225.1100000001"/>
    <n v="0"/>
    <n v="1072791.8700000001"/>
    <n v="575850.04"/>
    <n v="575154.04"/>
    <n v="575154.04"/>
    <n v="575154.04"/>
    <n v="433.23999999999069"/>
    <n v="1073225.1100000001"/>
    <n v="1073225.1100000001"/>
    <n v="1073225.1100000001"/>
    <n v="1073225.1100000001"/>
    <n v="500000"/>
    <n v="500000"/>
    <n v="0"/>
  </r>
  <r>
    <s v="1.1-00-2317_234037_2356235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XX"/>
    <n v="56"/>
    <s v="CONTROL DE FELINOS, CANINOS Y VIDA SILVESTRE EN EL MUNICIPIO"/>
    <s v="037_24"/>
    <s v="037_23"/>
    <s v="UNIDAD DE ACOPIO Y SALUD ANIMAL MUNICIPA"/>
    <x v="1"/>
    <s v="MATERIALES Y SUMINISTROS"/>
    <m/>
    <n v="2351"/>
    <s v="PRODUCTOS QUÍMICOS, FARMACÉUTICOS Y DE LABORATORIO ADQUIRIDOS COMO MATERIA PRIMA"/>
    <n v="0"/>
    <s v="00"/>
    <s v="SIN DESCRIPCIÓN PARA DESTINOS 00"/>
    <n v="55000"/>
    <n v="0"/>
    <n v="54206.8"/>
    <n v="0"/>
    <n v="0"/>
    <n v="0"/>
    <n v="0"/>
    <n v="793.19999999999709"/>
    <n v="0"/>
    <n v="0"/>
    <n v="0"/>
    <n v="0"/>
    <n v="0"/>
    <n v="0"/>
    <n v="0"/>
  </r>
  <r>
    <s v="1.1-00-2309_238026_2342239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1"/>
    <s v="MATERIALES Y SUMINISTROS"/>
    <m/>
    <n v="2391"/>
    <s v="OTROS PRODUCTOS ADQUIRIDOS COMO MATERIA PRIMA"/>
    <n v="0"/>
    <s v="00"/>
    <s v="SIN DESCRIPCIÓN PARA DESTINOS 00"/>
    <n v="630000"/>
    <n v="0"/>
    <n v="625500"/>
    <n v="625500"/>
    <n v="450000"/>
    <n v="450000"/>
    <n v="450000"/>
    <n v="4500"/>
    <n v="630000"/>
    <n v="630000"/>
    <n v="700000"/>
    <n v="700000"/>
    <n v="700000"/>
    <n v="700000"/>
    <n v="70000"/>
  </r>
  <r>
    <s v="1.1-00-2302_231010_2315241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1"/>
    <s v="MATERIALES Y SUMINISTRO"/>
    <m/>
    <n v="2411"/>
    <s v="PRODUCTOS MINERALES NO METÁLICOS"/>
    <n v="0"/>
    <s v="00"/>
    <s v="SIN DESCRIPCIÓN PARA DESTINOS 00"/>
    <n v="0"/>
    <n v="0"/>
    <n v="0"/>
    <n v="0"/>
    <n v="0"/>
    <n v="0"/>
    <n v="0"/>
    <n v="0"/>
    <n v="0"/>
    <n v="0"/>
    <n v="150000"/>
    <n v="150000"/>
    <n v="150000"/>
    <n v="150000"/>
    <n v="150000"/>
  </r>
  <r>
    <s v="1.1-00-2305_236015_232124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411"/>
    <s v="PRODUCTOS MINERALES NO METÁLICOS"/>
    <n v="0"/>
    <s v="00"/>
    <s v="SIN DESCRIPCIÓN PARA DESTINOS 00"/>
    <n v="1175.5999999999999"/>
    <n v="0"/>
    <n v="1175.5999999999999"/>
    <n v="1175.5999999999999"/>
    <n v="1175.5999999999999"/>
    <n v="1175.5999999999999"/>
    <n v="1175.5999999999999"/>
    <n v="0"/>
    <n v="1175.5999999999999"/>
    <n v="1175.5999999999999"/>
    <n v="2000"/>
    <n v="2000"/>
    <n v="2000"/>
    <n v="2000"/>
    <n v="824.40000000000009"/>
  </r>
  <r>
    <s v="1.1-00-2307_233019_2333241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1"/>
    <s v="MATERIALES Y SUMINISTROS"/>
    <m/>
    <n v="2411"/>
    <s v="PRODUCTOS MINERALES NO METÁLICOS"/>
    <n v="0"/>
    <s v="00"/>
    <s v="SIN DESCRIPCIÓN PARA DESTINOS 00"/>
    <n v="56163.519999999997"/>
    <n v="300000"/>
    <n v="56125.440000000002"/>
    <n v="56125.440000000002"/>
    <n v="0"/>
    <n v="0"/>
    <n v="0"/>
    <n v="38.07999999999447"/>
    <n v="236389.6"/>
    <n v="236389.6"/>
    <n v="236389.6"/>
    <n v="236389.6"/>
    <n v="236389.6"/>
    <n v="-63610.399999999994"/>
    <n v="0"/>
  </r>
  <r>
    <s v="1.1-00-2307_232022_2336241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411"/>
    <s v="PRODUCTOS MINERALES NO METÁLICOS"/>
    <n v="0"/>
    <s v="00"/>
    <s v="SIN DESCRIPCIÓN PARA DESTINOS 00"/>
    <n v="80000"/>
    <n v="200000"/>
    <n v="67338"/>
    <n v="67338"/>
    <n v="67338"/>
    <n v="67338"/>
    <n v="67338"/>
    <n v="12662"/>
    <n v="100000"/>
    <n v="100000"/>
    <n v="100000"/>
    <n v="100000"/>
    <n v="100000"/>
    <n v="-100000"/>
    <n v="0"/>
  </r>
  <r>
    <s v="1.1-00-2302_231010_2315242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1"/>
    <s v="MATERIALES Y SUMINISTRO"/>
    <m/>
    <n v="2421"/>
    <s v="CEMENTO Y PRODUCTOS DE CONCRETO"/>
    <n v="0"/>
    <s v="00"/>
    <s v="SIN DESCRIPCIÓN PARA DESTINOS 00"/>
    <n v="0"/>
    <n v="0"/>
    <n v="0"/>
    <n v="0"/>
    <n v="0"/>
    <n v="0"/>
    <n v="0"/>
    <n v="0"/>
    <n v="0"/>
    <n v="0"/>
    <n v="100000"/>
    <n v="100000"/>
    <n v="100000"/>
    <n v="100000"/>
    <n v="100000"/>
  </r>
  <r>
    <s v="1.1-00-2302_231010_231624210"/>
    <s v="1.1-00-24"/>
    <s v="1.1-00-23"/>
    <x v="0"/>
    <s v="RECURSOS FISCALES 2024"/>
    <s v="RECURSOS FISCALES 2023"/>
    <s v="2.2.7"/>
    <s v="DESARROLLO REGIONAL"/>
    <s v="S"/>
    <s v="Definidos en el Presupuesto de Egresos y los que s"/>
    <s v="02_24"/>
    <s v="02_23"/>
    <s v="SECRETARÍA GENERAL DEL AYUNTAMIENTO"/>
    <n v="1"/>
    <s v="CORRESPONSABILIDAD SOCIAL (TRANSVERSAL)"/>
    <s v="XX"/>
    <n v="16"/>
    <s v="PROGRAMA DE ECONOMÍA SOLIDARIA TLAJOMULCO &quot;CHAMBA PARA TODOS&quot;"/>
    <s v="010_24"/>
    <s v="010_23"/>
    <s v="DIRECCIÓN GENERAL DE CULTURA DE LA PAZ Y CORRESPONSABILIDAD"/>
    <x v="1"/>
    <s v="MATERIALES Y SUMINISTROS"/>
    <m/>
    <n v="2421"/>
    <s v="CEMENTO Y PRODUCTOS DE CONCRETO"/>
    <n v="0"/>
    <s v="00"/>
    <s v="SIN DESCRIPCIÓN PARA DESTINOS 00"/>
    <n v="40537.18"/>
    <n v="0"/>
    <n v="8687.18"/>
    <n v="8687.18"/>
    <n v="8687.18"/>
    <n v="8687.18"/>
    <n v="8687.18"/>
    <n v="31850"/>
    <n v="40537.18"/>
    <n v="40537.18"/>
    <n v="0"/>
    <n v="0"/>
    <n v="0"/>
    <n v="0"/>
    <n v="-40537.18"/>
  </r>
  <r>
    <s v="1.1-00-2305_236015_2321242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421"/>
    <s v="CEMENTO Y PRODUCTOS DE CONCRETO"/>
    <n v="0"/>
    <s v="00"/>
    <s v="SIN DESCRIPCIÓN PARA DESTINOS 00"/>
    <n v="54450.01"/>
    <n v="20000"/>
    <n v="54450.01"/>
    <n v="54450.01"/>
    <n v="54450.01"/>
    <n v="54450.01"/>
    <n v="54450.01"/>
    <n v="0"/>
    <n v="54450.01"/>
    <n v="54450.01"/>
    <n v="20000"/>
    <n v="20000"/>
    <n v="20000"/>
    <n v="0"/>
    <n v="-34450.01"/>
  </r>
  <r>
    <s v="1.1-00-2307_233019_2333242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1"/>
    <s v="MATERIALES Y SUMINISTROS"/>
    <m/>
    <n v="2421"/>
    <s v="CEMENTO Y PRODUCTOS DE CONCRETO"/>
    <n v="0"/>
    <s v="00"/>
    <s v="SIN DESCRIPCIÓN PARA DESTINOS 00"/>
    <n v="12743545.01"/>
    <n v="11000000"/>
    <n v="12668757"/>
    <n v="12668757"/>
    <n v="10629047.460000001"/>
    <n v="10612674.960000001"/>
    <n v="10612674.960000001"/>
    <n v="74788.009999999776"/>
    <n v="12100000"/>
    <n v="12100000"/>
    <n v="12100000"/>
    <n v="12100000"/>
    <n v="6000000"/>
    <n v="-5000000"/>
    <n v="0"/>
  </r>
  <r>
    <s v="1.1-00-2307_232022_2336242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421"/>
    <s v="CEMENTO Y PRODUCTOS DE CONCRETO"/>
    <n v="0"/>
    <s v="00"/>
    <s v="SIN DESCRIPCIÓN PARA DESTINOS 00"/>
    <n v="700000"/>
    <n v="700000"/>
    <n v="694410.8"/>
    <n v="694410.8"/>
    <n v="694410.8"/>
    <n v="669586.80000000005"/>
    <n v="527080.80000000005"/>
    <n v="5589.1999999999534"/>
    <n v="700000"/>
    <n v="700000"/>
    <n v="750000"/>
    <n v="750000"/>
    <n v="500000"/>
    <n v="-200000"/>
    <n v="50000"/>
  </r>
  <r>
    <s v="1.1-00-2307_233024_2339242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421"/>
    <s v="CEMENTO Y PRODUCTOS DE CONCRETO"/>
    <n v="0"/>
    <s v="00"/>
    <s v="SIN DESCRIPCIÓN PARA DESTINOS 00"/>
    <n v="10000"/>
    <n v="10000"/>
    <n v="2078.7199999999998"/>
    <n v="2078.7199999999998"/>
    <n v="2078.7199999999998"/>
    <n v="2078.7199999999998"/>
    <n v="2078.7199999999998"/>
    <n v="7921.2800000000007"/>
    <n v="10000"/>
    <n v="10000"/>
    <n v="10000"/>
    <n v="10000"/>
    <n v="10000"/>
    <n v="0"/>
    <n v="0"/>
  </r>
  <r>
    <s v="1.1-00-2309_238026_2342243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1"/>
    <s v="MATERIALES Y SUMINISTROS"/>
    <m/>
    <n v="2431"/>
    <s v="CAL, YESO Y PRODUCTOS DE YESO"/>
    <n v="0"/>
    <s v="00"/>
    <s v="SIN DESCRIPCIÓN PARA DESTINOS 00"/>
    <n v="10000"/>
    <n v="0"/>
    <n v="9164"/>
    <n v="9164"/>
    <n v="0"/>
    <n v="0"/>
    <n v="0"/>
    <n v="836"/>
    <n v="10000"/>
    <n v="10000"/>
    <n v="50000"/>
    <n v="50000"/>
    <n v="50000"/>
    <n v="50000"/>
    <n v="40000"/>
  </r>
  <r>
    <s v="1.1-00-2302_231010_2315244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1"/>
    <s v="MATERIALES Y SUMINISTRO"/>
    <m/>
    <n v="2441"/>
    <s v="MADERA Y PRODUCTOS DE MADERA"/>
    <n v="0"/>
    <s v="00"/>
    <s v="SIN DESCRIPCIÓN PARA DESTINOS 00"/>
    <n v="0"/>
    <n v="0"/>
    <n v="0"/>
    <n v="0"/>
    <n v="0"/>
    <n v="0"/>
    <n v="0"/>
    <n v="0"/>
    <n v="0"/>
    <n v="0"/>
    <n v="100000"/>
    <n v="100000"/>
    <n v="100000"/>
    <n v="100000"/>
    <n v="100000"/>
  </r>
  <r>
    <s v="1.1-00-2305_236015_2321245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451"/>
    <s v="VIDRIO Y PRODUCTOS DE VIDRIO"/>
    <n v="0"/>
    <s v="00"/>
    <s v="SIN DESCRIPCIÓN PARA DESTINOS 00"/>
    <n v="47757.2"/>
    <n v="50000"/>
    <n v="48708.4"/>
    <n v="48708.4"/>
    <n v="48708.4"/>
    <n v="48708.4"/>
    <n v="48708.4"/>
    <n v="-951.20000000000437"/>
    <n v="47757.2"/>
    <n v="47757.2"/>
    <n v="47757.2"/>
    <n v="47757.2"/>
    <n v="47757.2"/>
    <n v="-2242.8000000000029"/>
    <n v="0"/>
  </r>
  <r>
    <s v="1.1-00-2309_238026_2342245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1"/>
    <s v="MATERIALES Y SUMINISTROS"/>
    <m/>
    <n v="2451"/>
    <s v="VIDRIO Y PRODUCTOS DE VIDRIO"/>
    <n v="0"/>
    <s v="00"/>
    <s v="SIN DESCRIPCIÓN PARA DESTINOS 00"/>
    <n v="0"/>
    <n v="0"/>
    <n v="0"/>
    <n v="0"/>
    <n v="0"/>
    <n v="0"/>
    <n v="0"/>
    <n v="0"/>
    <n v="0"/>
    <n v="0"/>
    <n v="500000"/>
    <n v="500000"/>
    <n v="500000"/>
    <n v="500000"/>
    <n v="500000"/>
  </r>
  <r>
    <s v="1.1-00-2302_233009_231124610"/>
    <s v="1.1-00-24"/>
    <s v="1.1-00-23"/>
    <x v="0"/>
    <s v="RECURSOS FISCALES 2024"/>
    <s v="RECURSOS FISCALES 2023"/>
    <s v="1.7.2"/>
    <s v="PROTECCIÓN CIVIL"/>
    <s v="E"/>
    <s v="Actividades del sector público, que realiza en for"/>
    <s v="02_24"/>
    <s v="02_23"/>
    <s v="SECRETARÍA GENERAL DEL AYUNTAMIENTO"/>
    <n v="3"/>
    <s v="INFRAESTRUCTURA Y SERVICIOS PÚBLICOS"/>
    <s v="011"/>
    <n v="11"/>
    <s v="ADMINISTRACIÓN CENTRAL DE PROTECCIÓN CIVIL Y BOMBEROS"/>
    <s v="009_24"/>
    <s v="009_23"/>
    <s v="DIRECCIÓN GENERAL ADJUNTA DE PROTECCIÓN"/>
    <x v="1"/>
    <s v="MATERIALES Y SUMINISTROS"/>
    <m/>
    <n v="2461"/>
    <s v="MATERIAL ELÉCTRICO Y ELECTRÓNICO"/>
    <n v="0"/>
    <s v="00"/>
    <s v="SIN DESCRIPCIÓN PARA DESTINOS 00"/>
    <n v="1000"/>
    <n v="1000"/>
    <n v="0"/>
    <n v="0"/>
    <n v="0"/>
    <n v="0"/>
    <n v="0"/>
    <n v="1000"/>
    <n v="1000"/>
    <n v="1000"/>
    <n v="1000"/>
    <n v="1000"/>
    <n v="1000"/>
    <n v="0"/>
    <n v="0"/>
  </r>
  <r>
    <s v="1.1-00-2302_231010_231624610"/>
    <s v="1.1-00-24"/>
    <s v="1.1-00-23"/>
    <x v="0"/>
    <s v="RECURSOS FISCALES 2024"/>
    <s v="RECURSOS FISCALES 2023"/>
    <s v="2.2.7"/>
    <s v="DESARROLLO REGIONAL"/>
    <s v="S"/>
    <s v="Definidos en el Presupuesto de Egresos y los que s"/>
    <s v="02_24"/>
    <s v="02_23"/>
    <s v="SECRETARÍA GENERAL DEL AYUNTAMIENTO"/>
    <n v="1"/>
    <s v="CORRESPONSABILIDAD SOCIAL (TRANSVERSAL)"/>
    <s v="XX"/>
    <n v="16"/>
    <s v="PROGRAMA DE ECONOMÍA SOLIDARIA TLAJOMULCO &quot;CHAMBA PARA TODOS&quot;"/>
    <s v="010_24"/>
    <s v="010_23"/>
    <s v="DIRECCIÓN GENERAL DE CULTURA DE LA PAZ Y CORRESPONSABILIDAD"/>
    <x v="1"/>
    <s v="MATERIALES Y SUMINISTROS"/>
    <m/>
    <n v="2461"/>
    <s v="MATERIAL ELÉCTRICO Y ELECTRÓNICO"/>
    <n v="0"/>
    <s v="00"/>
    <s v="SIN DESCRIPCIÓN PARA DESTINOS 00"/>
    <n v="10650"/>
    <n v="0"/>
    <n v="10592.98"/>
    <n v="10592.98"/>
    <n v="0"/>
    <n v="0"/>
    <n v="0"/>
    <n v="57.020000000000437"/>
    <n v="10650"/>
    <n v="10650"/>
    <n v="0"/>
    <n v="0"/>
    <n v="0"/>
    <n v="0"/>
    <n v="-10650"/>
  </r>
  <r>
    <s v="1.1-00-2305_236015_2321246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461"/>
    <s v="MATERIAL ELÉCTRICO Y ELECTRÓNICO"/>
    <n v="0"/>
    <s v="00"/>
    <s v="SIN DESCRIPCIÓN PARA DESTINOS 00"/>
    <n v="177400"/>
    <n v="110000"/>
    <n v="175652.23"/>
    <n v="109574.11"/>
    <n v="67756.11"/>
    <n v="67756.11"/>
    <n v="67756.11"/>
    <n v="1747.7699999999895"/>
    <n v="110000"/>
    <n v="110000"/>
    <n v="150000"/>
    <n v="150000"/>
    <n v="150000"/>
    <n v="40000"/>
    <n v="40000"/>
  </r>
  <r>
    <s v="1.1-00-2307_233020_233424610"/>
    <s v="1.1-00-24"/>
    <s v="1.1-00-23"/>
    <x v="0"/>
    <s v="RECURSOS FISCALES 2024"/>
    <s v="RECURSOS FISCALES 2023"/>
    <s v="2.2.4"/>
    <s v="ALUMBRADO PÚBLICO"/>
    <s v="E"/>
    <s v="Actividades del sector público, que realiza en for"/>
    <s v="07_24"/>
    <s v="07_23"/>
    <s v="GABINETE INTEGRAL DE INFRAESTRUCTURA Y SERVICIOS PÚBLICOS"/>
    <n v="3"/>
    <s v="INFRAESTRUCTURA Y SERVICIOS PÚBLICOS"/>
    <s v="034"/>
    <n v="34"/>
    <s v="SERVICIO DE MANTENIMIENTO DE ALUMBRADO PÚBLICO"/>
    <s v="020_24"/>
    <s v="020_23"/>
    <s v="DIRECCIÓN DE ALUMBRADO PÚBLICO"/>
    <x v="1"/>
    <s v="MATERIALES Y SUMINISTROS"/>
    <m/>
    <n v="2461"/>
    <s v="MATERIAL ELÉCTRICO Y ELECTRÓNICO"/>
    <n v="0"/>
    <s v="00"/>
    <s v="SIN DESCRIPCIÓN PARA DESTINOS 00"/>
    <n v="9600000"/>
    <n v="9600000"/>
    <n v="9695208.3100000005"/>
    <n v="9695208.3100000005"/>
    <n v="9587751.7100000009"/>
    <n v="9587751.7100000009"/>
    <n v="9587751.7100000009"/>
    <n v="-95208.310000000522"/>
    <n v="9600000"/>
    <n v="9600000"/>
    <n v="9600000"/>
    <n v="9600000"/>
    <n v="5000000"/>
    <n v="-4600000"/>
    <n v="0"/>
  </r>
  <r>
    <s v="1.1-00-2307_232022_2336246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461"/>
    <s v="MATERIAL ELÉCTRICO Y ELECTRÓNICO"/>
    <n v="0"/>
    <s v="00"/>
    <s v="SIN DESCRIPCIÓN PARA DESTINOS 00"/>
    <n v="1116140"/>
    <n v="150000"/>
    <n v="880056.59"/>
    <n v="491410.19"/>
    <n v="234280.33"/>
    <n v="234280.33"/>
    <n v="234280.33"/>
    <n v="236083.41000000003"/>
    <n v="650000"/>
    <n v="650000"/>
    <n v="650000"/>
    <n v="650000"/>
    <n v="250000"/>
    <n v="100000"/>
    <n v="0"/>
  </r>
  <r>
    <s v="1.1-00-2311_236031_2349246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1"/>
    <s v="MATERIALES Y SUMINISTROS"/>
    <m/>
    <n v="2461"/>
    <s v="MATERIAL ELÉCTRICO Y ELECTRÓNICO"/>
    <n v="0"/>
    <s v="00"/>
    <s v="SIN DESCRIPCIÓN PARA DESTINOS 00"/>
    <n v="251600"/>
    <n v="150000"/>
    <n v="148848.98000000001"/>
    <n v="93476.38"/>
    <n v="65878.720000000001"/>
    <n v="51001.72"/>
    <n v="51001.72"/>
    <n v="102751.01999999999"/>
    <n v="243600"/>
    <n v="243600"/>
    <n v="501333"/>
    <n v="501333"/>
    <n v="501333"/>
    <n v="351333"/>
    <n v="257733"/>
  </r>
  <r>
    <s v="1.1-00-2317_234037_2356246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XX"/>
    <n v="56"/>
    <s v="CONTROL DE FELINOS, CANINOS Y VIDA SILVESTRE EN EL MUNICIPIO"/>
    <s v="037_24"/>
    <s v="037_23"/>
    <s v="UNIDAD DE ACOPIO Y SALUD ANIMAL MUNICIPA"/>
    <x v="1"/>
    <s v="MATERIALES Y SUMINISTROS"/>
    <m/>
    <n v="2461"/>
    <s v="MATERIAL ELÉCTRICO Y ELECTRÓNICO"/>
    <n v="0"/>
    <s v="00"/>
    <s v="SIN DESCRIPCIÓN PARA DESTINOS 00"/>
    <n v="4000"/>
    <n v="0"/>
    <n v="3944"/>
    <n v="0"/>
    <n v="0"/>
    <n v="0"/>
    <n v="0"/>
    <n v="56"/>
    <n v="0"/>
    <n v="0"/>
    <n v="0"/>
    <n v="0"/>
    <n v="0"/>
    <n v="0"/>
    <n v="0"/>
  </r>
  <r>
    <s v="1.1-00-2302_233009_231124710"/>
    <s v="1.1-00-24"/>
    <s v="1.1-00-23"/>
    <x v="0"/>
    <s v="RECURSOS FISCALES 2024"/>
    <s v="RECURSOS FISCALES 2023"/>
    <s v="1.7.2"/>
    <s v="PROTECCIÓN CIVIL"/>
    <s v="E"/>
    <s v="Actividades del sector público, que realiza en for"/>
    <s v="02_24"/>
    <s v="02_23"/>
    <s v="SECRETARÍA GENERAL DEL AYUNTAMIENTO"/>
    <n v="3"/>
    <s v="INFRAESTRUCTURA Y SERVICIOS PÚBLICOS"/>
    <s v="011"/>
    <n v="11"/>
    <s v="ADMINISTRACIÓN CENTRAL DE PROTECCIÓN CIVIL Y BOMBEROS"/>
    <s v="009_24"/>
    <s v="009_23"/>
    <s v="DIRECCIÓN GENERAL ADJUNTA DE PROTECCIÓN"/>
    <x v="1"/>
    <s v="MATERIALES Y SUMINISTROS"/>
    <m/>
    <n v="2471"/>
    <s v="ARTÍCULOS METÁLICOS PARA LA CONSTRUCCIÓN"/>
    <n v="0"/>
    <s v="00"/>
    <s v="SIN DESCRIPCIÓN PARA DESTINOS 00"/>
    <n v="2000"/>
    <n v="2000"/>
    <n v="279.44"/>
    <n v="279.44"/>
    <n v="279.44"/>
    <n v="279.44"/>
    <n v="279.44"/>
    <n v="1720.56"/>
    <n v="2000"/>
    <n v="2000"/>
    <n v="2000"/>
    <n v="2000"/>
    <n v="2000"/>
    <n v="0"/>
    <n v="0"/>
  </r>
  <r>
    <s v="1.1-00-2302_231010_2315247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1"/>
    <s v="MATERIALES Y SUMINISTRO"/>
    <m/>
    <n v="2471"/>
    <s v="ARTÍCULOS METÁLICOS PARA LA CONSTRUCCIÓN"/>
    <n v="0"/>
    <s v="00"/>
    <s v="SIN DESCRIPCIÓN PARA DESTINOS 00"/>
    <n v="0"/>
    <n v="0"/>
    <n v="0"/>
    <n v="0"/>
    <n v="0"/>
    <n v="0"/>
    <n v="0"/>
    <n v="0"/>
    <n v="0"/>
    <n v="0"/>
    <n v="150000"/>
    <n v="150000"/>
    <n v="150000"/>
    <n v="150000"/>
    <n v="150000"/>
  </r>
  <r>
    <s v="1.1-00-2305_236015_2321247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471"/>
    <s v="ARTÍCULOS METÁLICOS PARA LA CONSTRUCCIÓN"/>
    <n v="0"/>
    <s v="00"/>
    <s v="SIN DESCRIPCIÓN PARA DESTINOS 00"/>
    <n v="30000.42"/>
    <n v="80000"/>
    <n v="18875.22"/>
    <n v="8359.82"/>
    <n v="8359.82"/>
    <n v="7791.42"/>
    <n v="7791.42"/>
    <n v="11125.199999999997"/>
    <n v="30000.42"/>
    <n v="30000.42"/>
    <n v="50000"/>
    <n v="50000"/>
    <n v="50000"/>
    <n v="-30000"/>
    <n v="19999.580000000002"/>
  </r>
  <r>
    <s v="1.1-00-2307_233019_2333247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1"/>
    <s v="MATERIALES Y SUMINISTROS"/>
    <m/>
    <n v="2471"/>
    <s v="ARTÍCULOS METÁLICOS PARA LA CONSTRUCCIÓN"/>
    <n v="0"/>
    <s v="00"/>
    <s v="SIN DESCRIPCIÓN PARA DESTINOS 00"/>
    <n v="575211.68000000005"/>
    <n v="750000"/>
    <n v="721140.8"/>
    <n v="721140.8"/>
    <n v="566389.88"/>
    <n v="566080.16"/>
    <n v="566080.16"/>
    <n v="-145929.12"/>
    <n v="575211.67999999993"/>
    <n v="575211.67999999993"/>
    <n v="575211.68000000005"/>
    <n v="575211.68000000005"/>
    <n v="575211.68000000005"/>
    <n v="-174788.31999999995"/>
    <n v="0"/>
  </r>
  <r>
    <s v="1.1-00-2307_232022_2336247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471"/>
    <s v="ARTÍCULOS METÁLICOS PARA LA CONSTRUCCIÓN"/>
    <n v="0"/>
    <s v="00"/>
    <s v="SIN DESCRIPCIÓN PARA DESTINOS 00"/>
    <n v="2457000"/>
    <n v="2250000"/>
    <n v="2379480.2200000002"/>
    <n v="2379480.2200000002"/>
    <n v="1998665.7"/>
    <n v="1998665.7"/>
    <n v="1774929.54"/>
    <n v="77519.779999999795"/>
    <n v="2457000"/>
    <n v="2457000"/>
    <n v="2300000"/>
    <n v="2300000"/>
    <n v="2300000"/>
    <n v="50000"/>
    <n v="-157000"/>
  </r>
  <r>
    <s v="1.1-00-2311_236031_2349247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1"/>
    <s v="MATERIALES Y SUMINISTROS"/>
    <m/>
    <n v="2471"/>
    <s v="ARTÍCULOS METÁLICOS PARA LA CONSTRUCCIÓN"/>
    <n v="0"/>
    <s v="00"/>
    <s v="SIN DESCRIPCIÓN PARA DESTINOS 00"/>
    <n v="1862"/>
    <n v="0"/>
    <n v="301.60000000000002"/>
    <n v="301.60000000000002"/>
    <n v="0"/>
    <n v="0"/>
    <n v="0"/>
    <n v="1560.4"/>
    <n v="1862"/>
    <n v="1862"/>
    <n v="1414"/>
    <n v="1414"/>
    <n v="1414"/>
    <n v="1414"/>
    <n v="-448"/>
  </r>
  <r>
    <s v="1.1-00-2307_233024_2339248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481"/>
    <s v="MATERIALES COMPLEMENTARIOS"/>
    <n v="0"/>
    <s v="00"/>
    <s v="SIN DESCRIPCIÓN PARA DESTINOS 00"/>
    <n v="10000"/>
    <n v="10000"/>
    <n v="9284.5499999999993"/>
    <n v="9284.5499999999993"/>
    <n v="9284.5499999999993"/>
    <n v="6646.79"/>
    <n v="6646.79"/>
    <n v="715.45000000000073"/>
    <n v="10000"/>
    <n v="10000"/>
    <n v="10000"/>
    <n v="10000"/>
    <n v="10000"/>
    <n v="0"/>
    <n v="0"/>
  </r>
  <r>
    <s v="1.1-00-2302_231010_2315249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1"/>
    <s v="MATERIALES Y SUMINISTRO"/>
    <m/>
    <n v="2491"/>
    <s v="OTROS MATERIALES Y ARTÍCULOS DE CONSTRUCCIÓN Y REPARACIÓN"/>
    <n v="0"/>
    <s v="00"/>
    <s v="SIN DESCRIPCIÓN PARA DESTINOS 00"/>
    <n v="0"/>
    <n v="0"/>
    <n v="0"/>
    <n v="0"/>
    <n v="0"/>
    <n v="0"/>
    <n v="0"/>
    <n v="0"/>
    <n v="0"/>
    <n v="0"/>
    <n v="500000"/>
    <n v="500000"/>
    <n v="500000"/>
    <n v="500000"/>
    <n v="500000"/>
  </r>
  <r>
    <s v="1.1-00-2302_231010_231624910"/>
    <s v="1.1-00-24"/>
    <s v="1.1-00-23"/>
    <x v="0"/>
    <s v="RECURSOS FISCALES 2024"/>
    <s v="RECURSOS FISCALES 2023"/>
    <s v="2.2.7"/>
    <s v="DESARROLLO REGIONAL"/>
    <s v="S"/>
    <s v="Definidos en el Presupuesto de Egresos y los que s"/>
    <s v="02_24"/>
    <s v="02_23"/>
    <s v="SECRETARÍA GENERAL DEL AYUNTAMIENTO"/>
    <n v="1"/>
    <s v="CORRESPONSABILIDAD SOCIAL (TRANSVERSAL)"/>
    <s v="016"/>
    <n v="16"/>
    <s v="PROGRAMA DE ECONOMÍA SOLIDARIA TLAJOMULCO &quot;CHAMBA PARA TODOS&quot;"/>
    <s v="010_24"/>
    <s v="010_23"/>
    <s v="DIRECCIÓN GENERAL DE CULTURA DE LA PAZ Y CORRESPONSABILIDAD"/>
    <x v="1"/>
    <s v="MATERIALES Y SUMINISTROS"/>
    <m/>
    <n v="2491"/>
    <s v="OTROS MATERIALES Y ARTÍCULOS DE CONSTRUCCIÓN Y REPARACIÓN"/>
    <n v="0"/>
    <s v="00"/>
    <s v="SIN DESCRIPCIÓN PARA DESTINOS 00"/>
    <n v="144969.82"/>
    <n v="0"/>
    <n v="131692.13"/>
    <n v="80072.13"/>
    <n v="80072.13"/>
    <n v="74172.72"/>
    <n v="74172.72"/>
    <n v="13277.690000000002"/>
    <n v="144969.82"/>
    <n v="144969.82"/>
    <n v="54948.2"/>
    <n v="54948.2"/>
    <n v="54948.2"/>
    <n v="54948.2"/>
    <n v="-90021.62000000001"/>
  </r>
  <r>
    <s v="1.1-00-2303_231011_231724910"/>
    <s v="1.1-00-24"/>
    <s v="1.1-00-23"/>
    <x v="0"/>
    <s v="RECURSOS FISCALES 2024"/>
    <s v="RECURSOS FISCALES 2023"/>
    <s v="1.3.5"/>
    <s v="ASUNTOS JURÍDICOS"/>
    <s v="O"/>
    <s v="Actividades que realizan la función pública o cont"/>
    <s v="03_24"/>
    <s v="03_23"/>
    <s v="SINDICATURA MUNICIPAL"/>
    <n v="1"/>
    <s v="CORRESPONSABILIDAD SOCIAL (TRANSVERSAL)"/>
    <s v="017"/>
    <n v="17"/>
    <s v="DEFENSORÍA LEGAL"/>
    <s v="011_24"/>
    <s v="011_23"/>
    <s v="DIRECCIÓN GENERAL JURIDÍCA"/>
    <x v="1"/>
    <s v="MATERIALES Y SUMINISTROS"/>
    <m/>
    <n v="2491"/>
    <s v="OTROS MATERIALES Y ARTÍCULOS DE CONSTRUCCIÓN Y REPARACIÓN"/>
    <n v="0"/>
    <s v="00"/>
    <s v="SIN DESCRIPCIÓN PARA DESTINOS 00"/>
    <n v="75000"/>
    <n v="75000"/>
    <n v="0"/>
    <n v="0"/>
    <n v="0"/>
    <n v="0"/>
    <n v="0"/>
    <n v="75000"/>
    <n v="75000"/>
    <n v="75000"/>
    <n v="75000"/>
    <n v="75000"/>
    <n v="75000"/>
    <n v="0"/>
    <n v="0"/>
  </r>
  <r>
    <s v="1.1-00-2305_236015_2321249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491"/>
    <s v="OTROS MATERIALES Y ARTÍCULOS DE CONSTRUCCIÓN Y REPARACIÓN"/>
    <n v="0"/>
    <s v="00"/>
    <s v="SIN DESCRIPCIÓN PARA DESTINOS 00"/>
    <n v="567531.9"/>
    <n v="320000"/>
    <n v="399569.41"/>
    <n v="398606.61"/>
    <n v="361378.73"/>
    <n v="325252.74"/>
    <n v="325252.74"/>
    <n v="167962.49000000005"/>
    <n v="417531.9"/>
    <n v="417531.9"/>
    <n v="420000"/>
    <n v="420000"/>
    <n v="420000"/>
    <n v="100000"/>
    <n v="2468.0999999999767"/>
  </r>
  <r>
    <s v="1.1-00-2306_235016_232524910"/>
    <s v="1.1-00-24"/>
    <s v="1.1-00-23"/>
    <x v="0"/>
    <s v="RECURSOS FISCALES 2024"/>
    <s v="RECURSOS FISCALES 2023"/>
    <s v="2.5.6"/>
    <s v="OTRO SERVICIOS EDUCATIVOS Y ACTIVIDADES INHERENTES"/>
    <s v="S"/>
    <s v="Definidos en el Presupuesto de Egresos y los que s"/>
    <s v="06_24"/>
    <s v="06_23"/>
    <s v="COORDINACIÓN GENERAL DE CONSTRUCCIÓN DE COMUNIDAD"/>
    <n v="5"/>
    <s v="SOCIEDAD COHESIVA Y RESILENTE"/>
    <s v="025"/>
    <n v="25"/>
    <s v="APOYO A INSTITUCIONES EDUCATIVAS"/>
    <s v="016_24"/>
    <s v="016_23"/>
    <s v="DESPACHO DE LA COORDINACIÓN GENERAL DE C"/>
    <x v="1"/>
    <s v="MATERIALES Y SUMINISTROS"/>
    <m/>
    <n v="2491"/>
    <s v="OTROS MATERIALES Y ARTÍCULOS DE CONSTRUCCIÓN Y REPARACIÓN"/>
    <n v="0"/>
    <s v="00"/>
    <s v="SIN DESCRIPCIÓN PARA DESTINOS 00"/>
    <n v="247774.89"/>
    <n v="502000"/>
    <n v="247774.89"/>
    <n v="247774.89"/>
    <n v="0"/>
    <n v="0"/>
    <n v="0"/>
    <n v="0"/>
    <n v="247774.89"/>
    <n v="247774.89"/>
    <n v="250000"/>
    <n v="250000"/>
    <n v="250000"/>
    <n v="-252000"/>
    <n v="2225.109999999986"/>
  </r>
  <r>
    <s v="1.1-00-2306_235017_232924910"/>
    <s v="1.1-00-24"/>
    <s v="1.1-00-23"/>
    <x v="0"/>
    <s v="RECURSOS FISCALES 2024"/>
    <s v="RECURSOS FISCALES 2023"/>
    <s v="2.4.2"/>
    <s v="CULTURA"/>
    <s v="F"/>
    <s v="Actividades destinadas a la promoción y fomento de"/>
    <s v="06_24"/>
    <s v="06_23"/>
    <s v="COORDINACIÓN GENERAL DE CONSTRUCCIÓN DE COMUNIDAD"/>
    <n v="5"/>
    <s v="SOCIEDAD COHESIVA Y RESILENTE"/>
    <s v="029"/>
    <n v="29"/>
    <s v="POLITICA CULTURAL DE TLAJOMULCO DE ZUÑIGA"/>
    <s v="017_24"/>
    <s v="017_23"/>
    <s v="DIRECCIÓN GENERAL DE CULTURA"/>
    <x v="1"/>
    <s v="MATERIALES Y SUMINISTROS"/>
    <m/>
    <n v="2491"/>
    <s v="OTROS MATERIALES Y ARTÍCULOS DE CONSTRUCCIÓN Y REPARACIÓN"/>
    <n v="0"/>
    <s v="00"/>
    <s v="SIN DESCRIPCIÓN PARA DESTINOS 00"/>
    <n v="0"/>
    <n v="150000"/>
    <n v="0"/>
    <n v="0"/>
    <n v="0"/>
    <n v="0"/>
    <n v="0"/>
    <n v="0"/>
    <n v="150000"/>
    <n v="150000"/>
    <n v="150000"/>
    <n v="150000"/>
    <n v="150000"/>
    <n v="0"/>
    <n v="0"/>
  </r>
  <r>
    <s v="1.1-00-2307_233019_2333249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1"/>
    <s v="MATERIALES Y SUMINISTROS"/>
    <m/>
    <n v="2491"/>
    <s v="OTROS MATERIALES Y ARTÍCULOS DE CONSTRUCCIÓN Y REPARACIÓN"/>
    <n v="0"/>
    <s v="00"/>
    <s v="SIN DESCRIPCIÓN PARA DESTINOS 00"/>
    <n v="4710776.16"/>
    <n v="3650000"/>
    <n v="4670848.96"/>
    <n v="4575148.96"/>
    <n v="4156736.96"/>
    <n v="3794796.76"/>
    <n v="3794796.76"/>
    <n v="39927.200000000186"/>
    <n v="4862000"/>
    <n v="4862000"/>
    <n v="4862000"/>
    <n v="4862000"/>
    <n v="4862000"/>
    <n v="1212000"/>
    <n v="0"/>
  </r>
  <r>
    <s v="1.1-00-2307_232022_2336249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491"/>
    <s v="OTROS MATERIALES Y ARTÍCULOS DE CONSTRUCCIÓN Y REPARACIÓN"/>
    <n v="0"/>
    <s v="00"/>
    <s v="SIN DESCRIPCIÓN PARA DESTINOS 00"/>
    <n v="5860"/>
    <n v="30000"/>
    <n v="5860"/>
    <n v="5860"/>
    <n v="5860"/>
    <n v="5860"/>
    <n v="5860"/>
    <n v="0"/>
    <n v="7000"/>
    <n v="7000"/>
    <n v="7000"/>
    <n v="7000"/>
    <n v="7000"/>
    <n v="-23000"/>
    <n v="0"/>
  </r>
  <r>
    <s v="1.1-00-2307_233024_2339249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491"/>
    <s v="OTROS MATERIALES Y ARTÍCULOS DE CONSTRUCCIÓN Y REPARACIÓN"/>
    <n v="0"/>
    <s v="00"/>
    <s v="SIN DESCRIPCIÓN PARA DESTINOS 00"/>
    <n v="100000"/>
    <n v="100000"/>
    <n v="39395.56"/>
    <n v="39395.56"/>
    <n v="39395.58"/>
    <n v="39395.58"/>
    <n v="39395.58"/>
    <n v="60604.44"/>
    <n v="100000"/>
    <n v="100000"/>
    <n v="100000"/>
    <n v="100000"/>
    <n v="100000"/>
    <n v="0"/>
    <n v="0"/>
  </r>
  <r>
    <s v="1.1-00-2311_236031_2349249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1"/>
    <s v="MATERIALES Y SUMINISTROS"/>
    <m/>
    <n v="2491"/>
    <s v="OTROS MATERIALES Y ARTÍCULOS DE CONSTRUCCIÓN Y REPARACIÓN"/>
    <n v="0"/>
    <s v="00"/>
    <s v="SIN DESCRIPCIÓN PARA DESTINOS 00"/>
    <n v="6000"/>
    <n v="5000"/>
    <n v="849.7"/>
    <n v="849.7"/>
    <n v="0"/>
    <n v="0"/>
    <n v="0"/>
    <n v="5150.3"/>
    <n v="6000"/>
    <n v="6000"/>
    <n v="2000"/>
    <n v="2000"/>
    <n v="2000"/>
    <n v="-3000"/>
    <n v="-4000"/>
  </r>
  <r>
    <s v="1.1-00-2307_232022_2336251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511"/>
    <s v="PRODUCTOS QUÍMICOS BÁSICOS"/>
    <n v="0"/>
    <s v="00"/>
    <s v="SIN DESCRIPCIÓN PARA DESTINOS 00"/>
    <n v="1770000"/>
    <n v="1700000"/>
    <n v="1879959.67"/>
    <n v="1879959.67"/>
    <n v="1499642.2"/>
    <n v="1499642.2"/>
    <n v="1499642.2"/>
    <n v="-109959.66999999993"/>
    <n v="2500000"/>
    <n v="2500000"/>
    <n v="4500000"/>
    <n v="4500000"/>
    <n v="2000000"/>
    <n v="300000"/>
    <n v="2000000"/>
  </r>
  <r>
    <s v="1.1-00-2305_236015_2321252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521"/>
    <s v="FERTILIZANTES, PESTICIDAS Y OTROS AGROQUÍMICOS"/>
    <n v="0"/>
    <s v="00"/>
    <s v="SIN DESCRIPCIÓN PARA DESTINOS 00"/>
    <n v="123580"/>
    <n v="50000"/>
    <n v="90467.34"/>
    <n v="90467.34"/>
    <n v="65467.34"/>
    <n v="61800"/>
    <n v="61800"/>
    <n v="33112.660000000003"/>
    <n v="123580"/>
    <n v="123580"/>
    <n v="123580"/>
    <n v="123580"/>
    <n v="123580"/>
    <n v="73580"/>
    <n v="0"/>
  </r>
  <r>
    <s v="1.1-00-2307_233024_2339252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521"/>
    <s v="FERTILIZANTES, PESTICIDAS Y OTROS AGROQUÍMICOS"/>
    <n v="0"/>
    <s v="00"/>
    <s v="SIN DESCRIPCIÓN PARA DESTINOS 00"/>
    <n v="450000"/>
    <n v="450000"/>
    <n v="435613.62"/>
    <n v="435613.62"/>
    <n v="420613.62"/>
    <n v="273873.62"/>
    <n v="273873.62"/>
    <n v="14386.380000000005"/>
    <n v="450000"/>
    <n v="450000"/>
    <n v="450000"/>
    <n v="450000"/>
    <n v="450000"/>
    <n v="0"/>
    <n v="0"/>
  </r>
  <r>
    <s v="1.1-00-2309_238028_2344252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4"/>
    <n v="44"/>
    <s v="PAQUETE AGROECOLÓGICO"/>
    <s v="028_24"/>
    <s v="028_23"/>
    <s v="DIRECCÍON GENERAL DE DESARROLLO RURAL"/>
    <x v="1"/>
    <s v="MATERIALES Y SUMINISTROS"/>
    <m/>
    <n v="2521"/>
    <s v="FERTILIZANTES, PESTICIDAS Y OTROS AGROQUÍMICOS"/>
    <n v="0"/>
    <s v="00"/>
    <s v="SIN DESCRIPCIÓN PARA DESTINOS 00"/>
    <n v="430000"/>
    <n v="500000"/>
    <n v="429988.8"/>
    <n v="429988.8"/>
    <n v="429988.8"/>
    <n v="429988.8"/>
    <n v="429988.8"/>
    <n v="11.200000000011642"/>
    <n v="430000"/>
    <n v="430000"/>
    <n v="500000"/>
    <n v="500000"/>
    <n v="500000"/>
    <n v="0"/>
    <n v="70000"/>
  </r>
  <r>
    <s v="1.1-00-2310_234030_234825210"/>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1"/>
    <s v="MATERIALES Y SUMINISTROS"/>
    <m/>
    <n v="2521"/>
    <s v="FERTILIZANTES, PESTICIDAS Y OTROS AGROQUÍMICOS"/>
    <n v="0"/>
    <s v="00"/>
    <s v="SIN DESCRIPCIÓN PARA DESTINOS 00"/>
    <n v="50000"/>
    <n v="0"/>
    <n v="0"/>
    <n v="0"/>
    <n v="0"/>
    <n v="0"/>
    <n v="0"/>
    <n v="50000"/>
    <n v="50000"/>
    <n v="50000"/>
    <n v="50000"/>
    <n v="50000"/>
    <n v="50000"/>
    <n v="50000"/>
    <n v="0"/>
  </r>
  <r>
    <s v="1.1-00-2302_233009_231225310"/>
    <s v="1.1-00-24"/>
    <s v="1.1-00-23"/>
    <x v="0"/>
    <s v="RECURSOS FISCALES 2024"/>
    <s v="RECURSOS FISCALES 2023"/>
    <s v="1.7.2"/>
    <s v="PROTECCIÓN CIVIL"/>
    <s v="E"/>
    <s v="Actividades del sector público, que realiza en for"/>
    <s v="02_24"/>
    <s v="02_23"/>
    <s v="SECRETARÍA GENERAL DEL AYUNTAMIENTO"/>
    <n v="3"/>
    <s v="INFRAESTRUCTURA Y SERVICIOS PÚBLICOS"/>
    <s v="012"/>
    <n v="12"/>
    <s v="EQUIPOS DE PROTECCIÓN  Y HERRAMIENTA MANUAL"/>
    <s v="009_24"/>
    <s v="009_23"/>
    <s v="DIRECCIÓN GENERAL ADJUNTA DE PROTECCIÓN"/>
    <x v="1"/>
    <s v="MATERIALES Y SUMINISTROS"/>
    <m/>
    <n v="2531"/>
    <s v="MEDICINAS Y PRODUCTOS FARMACÉUTICOS"/>
    <n v="0"/>
    <s v="00"/>
    <s v="SIN DESCRIPCIÓN PARA DESTINOS 00"/>
    <n v="50000"/>
    <n v="50000"/>
    <n v="25640.15"/>
    <n v="25640.15"/>
    <n v="25640.15"/>
    <n v="25640.15"/>
    <n v="25640.15"/>
    <n v="24359.85"/>
    <n v="50000"/>
    <n v="50000"/>
    <n v="50000"/>
    <n v="50000"/>
    <n v="50000"/>
    <n v="0"/>
    <n v="0"/>
  </r>
  <r>
    <s v="1.1-00-2307_233024_2339253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531"/>
    <s v="MEDICINAS Y PRODUCTOS FARMACÉUTICOS"/>
    <n v="0"/>
    <s v="00"/>
    <s v="SIN DESCRIPCIÓN PARA DESTINOS 00"/>
    <n v="5500000"/>
    <n v="5000000"/>
    <n v="5145797.7300000004"/>
    <n v="4204008.43"/>
    <n v="3284821.95"/>
    <n v="3117025.69"/>
    <n v="3117025.69"/>
    <n v="354202.26999999955"/>
    <n v="5000000"/>
    <n v="5000000"/>
    <n v="5500000"/>
    <n v="5500000"/>
    <n v="5500000"/>
    <n v="500000"/>
    <n v="500000"/>
  </r>
  <r>
    <s v="1.1-00-2317_234037_2356253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1"/>
    <s v="MATERIALES Y SUMINISTROS"/>
    <m/>
    <n v="2531"/>
    <s v="MEDICINAS Y PRODUCTOS FARMACÉUTICOS"/>
    <n v="0"/>
    <s v="00"/>
    <s v="SIN DESCRIPCIÓN PARA DESTINOS 00"/>
    <n v="884202"/>
    <n v="366202"/>
    <n v="883142"/>
    <n v="678439"/>
    <n v="614888"/>
    <n v="614888"/>
    <n v="614888"/>
    <n v="1060"/>
    <n v="826202"/>
    <n v="826202"/>
    <n v="900000"/>
    <n v="900000"/>
    <n v="900000"/>
    <n v="533798"/>
    <n v="73798"/>
  </r>
  <r>
    <s v="1.1-00-2307_233024_2358253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1"/>
    <s v="MATERIALES Y SUMINISTRO"/>
    <m/>
    <n v="2531"/>
    <s v="MEDICINAS Y PRODUCTOS FARMACÉUTICOS"/>
    <n v="0"/>
    <s v="00"/>
    <s v="SIN DESCRIPCIÓN PARA DESTINOS 00"/>
    <n v="0"/>
    <n v="0"/>
    <n v="0"/>
    <n v="0"/>
    <n v="0"/>
    <n v="0"/>
    <n v="0"/>
    <n v="0"/>
    <n v="0"/>
    <n v="0"/>
    <n v="2500000"/>
    <n v="0"/>
    <n v="0"/>
    <n v="0"/>
    <n v="2500000"/>
  </r>
  <r>
    <s v="1.1-00-2302_233009_231225410"/>
    <s v="1.1-00-24"/>
    <s v="1.1-00-23"/>
    <x v="0"/>
    <s v="RECURSOS FISCALES 2024"/>
    <s v="RECURSOS FISCALES 2023"/>
    <s v="1.7.2"/>
    <s v="PROTECCIÓN CIVIL"/>
    <s v="E"/>
    <s v="Actividades del sector público, que realiza en for"/>
    <s v="02_24"/>
    <s v="02_23"/>
    <s v="SECRETARÍA GENERAL DEL AYUNTAMIENTO"/>
    <n v="3"/>
    <s v="INFRAESTRUCTURA Y SERVICIOS PÚBLICOS"/>
    <s v="012"/>
    <n v="12"/>
    <s v="EQUIPOS DE PROTECCIÓN  Y HERRAMIENTA MANUAL"/>
    <s v="009_24"/>
    <s v="009_23"/>
    <s v="DIRECCIÓN GENERAL ADJUNTA DE PROTECCIÓN"/>
    <x v="1"/>
    <s v="MATERIALES Y SUMINISTROS"/>
    <m/>
    <n v="2541"/>
    <s v="MATERIALES, ACCESORIOS Y SUMINISTROS MÉDICOS"/>
    <n v="0"/>
    <s v="00"/>
    <s v="SIN DESCRIPCIÓN PARA DESTINOS 00"/>
    <n v="52000"/>
    <n v="52000"/>
    <n v="44217.08"/>
    <n v="32037.08"/>
    <n v="23346.799999999999"/>
    <n v="23346.799999999999"/>
    <n v="23346.799999999999"/>
    <n v="7782.9199999999983"/>
    <n v="52000"/>
    <n v="52000"/>
    <n v="52000"/>
    <n v="52000"/>
    <n v="52000"/>
    <n v="0"/>
    <n v="0"/>
  </r>
  <r>
    <s v="1.1-00-2306_235017_232925410"/>
    <s v="1.1-00-24"/>
    <s v="1.1-00-23"/>
    <x v="0"/>
    <s v="RECURSOS FISCALES 2024"/>
    <s v="RECURSOS FISCALES 2023"/>
    <s v="2.4.2"/>
    <s v="CULTURA"/>
    <s v="F"/>
    <s v="Actividades destinadas a la promoción y fomento de"/>
    <s v="06_24"/>
    <s v="06_23"/>
    <s v="COORDINACIÓN GENERAL DE CONSTRUCCIÓN DE COMUNIDAD"/>
    <n v="5"/>
    <s v="SOCIEDAD COHESIVA Y RESILENTE"/>
    <s v="029"/>
    <n v="29"/>
    <s v="POLITICA CULTURAL DE TLAJOMULCO DE ZUÑIGA"/>
    <s v="017_24"/>
    <s v="017_23"/>
    <s v="DIRECCIÓN GENERAL DE CULTURA"/>
    <x v="1"/>
    <s v="MATERIALES Y SUMINISTROS"/>
    <m/>
    <n v="2541"/>
    <s v="MATERIALES, ACCESORIOS Y SUMINISTROS MÉDICOS"/>
    <n v="0"/>
    <s v="00"/>
    <s v="SIN DESCRIPCIÓN PARA DESTINOS 00"/>
    <n v="2169.1999999999998"/>
    <n v="3000"/>
    <n v="2169.1999999999998"/>
    <n v="2169.1999999999998"/>
    <n v="2169.1999999999998"/>
    <n v="2169.1999999999998"/>
    <n v="2169.1999999999998"/>
    <n v="0"/>
    <n v="2169.1999999999998"/>
    <n v="2169.1999999999998"/>
    <n v="2500"/>
    <n v="2500"/>
    <n v="2500"/>
    <n v="-500"/>
    <n v="330.80000000000018"/>
  </r>
  <r>
    <s v="1.1-00-2307_233024_2339254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541"/>
    <s v="MATERIALES, ACCESORIOS Y SUMINISTROS MÉDICOS"/>
    <n v="0"/>
    <s v="00"/>
    <s v="SIN DESCRIPCIÓN PARA DESTINOS 00"/>
    <n v="6200000"/>
    <n v="6500000"/>
    <n v="5964189.5199999996"/>
    <n v="5101501.58"/>
    <n v="4665239.97"/>
    <n v="4582160.99"/>
    <n v="4582160.99"/>
    <n v="235810.48000000045"/>
    <n v="6500000"/>
    <n v="6500000"/>
    <n v="6500000"/>
    <n v="6500000"/>
    <n v="6500000"/>
    <n v="0"/>
    <n v="0"/>
  </r>
  <r>
    <s v="1.1-00-2317_234037_2356254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1"/>
    <s v="MATERIALES Y SUMINISTROS"/>
    <m/>
    <n v="2541"/>
    <s v="MATERIALES, ACCESORIOS Y SUMINISTROS MÉDICOS"/>
    <n v="0"/>
    <s v="00"/>
    <s v="SIN DESCRIPCIÓN PARA DESTINOS 00"/>
    <n v="495000"/>
    <n v="1000000"/>
    <n v="489322.47"/>
    <n v="375651.75"/>
    <n v="360628.93"/>
    <n v="360628.93"/>
    <n v="360628.93"/>
    <n v="5677.5300000000279"/>
    <n v="540000"/>
    <n v="540000"/>
    <n v="600000"/>
    <n v="600000"/>
    <n v="600000"/>
    <n v="-400000"/>
    <n v="60000"/>
  </r>
  <r>
    <s v="1.1-00-2307_233024_2358254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1"/>
    <s v="MATERIALES Y SUMINISTRO"/>
    <m/>
    <n v="2541"/>
    <s v="MATERIALES, ACCESORIOS Y SUMINISTROS MÉDICOS"/>
    <n v="0"/>
    <s v="00"/>
    <s v="SIN DESCRIPCIÓN PARA DESTINOS 00"/>
    <n v="0"/>
    <n v="0"/>
    <n v="0"/>
    <n v="0"/>
    <n v="0"/>
    <n v="0"/>
    <n v="0"/>
    <n v="0"/>
    <n v="0"/>
    <n v="0"/>
    <n v="3000000"/>
    <n v="0"/>
    <n v="0"/>
    <n v="0"/>
    <n v="3000000"/>
  </r>
  <r>
    <s v="1.1-00-2307_232022_2336255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551"/>
    <s v="MATERIALES, ACCESORIOS Y SUMINISTROS DE LABORATORIO"/>
    <n v="0"/>
    <s v="00"/>
    <s v="SIN DESCRIPCIÓN PARA DESTINOS 00"/>
    <n v="250000"/>
    <n v="200000"/>
    <n v="215444.39"/>
    <n v="215444.39"/>
    <n v="0"/>
    <n v="0"/>
    <n v="0"/>
    <n v="34555.609999999986"/>
    <n v="250000"/>
    <n v="250000"/>
    <n v="250000"/>
    <n v="250000"/>
    <n v="250000"/>
    <n v="50000"/>
    <n v="0"/>
  </r>
  <r>
    <s v="1.1-00-2305_236015_2321256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561"/>
    <s v="FIBRAS SINTÉTICAS, HULES PLÁSTICOS Y DERIVADOS"/>
    <n v="0"/>
    <s v="00"/>
    <s v="SIN DESCRIPCIÓN PARA DESTINOS 00"/>
    <n v="2807"/>
    <n v="0"/>
    <n v="2807"/>
    <n v="2807"/>
    <n v="2807"/>
    <n v="2807"/>
    <n v="2807"/>
    <n v="0"/>
    <n v="2387"/>
    <n v="2387"/>
    <n v="1500"/>
    <n v="1500"/>
    <n v="1500"/>
    <n v="1500"/>
    <n v="-887"/>
  </r>
  <r>
    <s v="1.1-00-2307_232022_2336256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561"/>
    <s v="FIBRAS SINTÉTICAS, HULES PLÁSTICOS Y DERIVADOS"/>
    <n v="0"/>
    <s v="00"/>
    <s v="SIN DESCRIPCIÓN PARA DESTINOS 00"/>
    <n v="2750000"/>
    <n v="2250000"/>
    <n v="2642237.75"/>
    <n v="2642237.75"/>
    <n v="1763824.96"/>
    <n v="1749380.64"/>
    <n v="1749380.64"/>
    <n v="107762.25"/>
    <n v="2750000"/>
    <n v="2750000"/>
    <n v="2750000"/>
    <n v="2750000"/>
    <n v="2000000"/>
    <n v="-250000"/>
    <n v="0"/>
  </r>
  <r>
    <s v="1.1-00-2307_233024_2339256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561"/>
    <s v="FIBRAS SINTÉTICAS, HULES PLÁSTICOS Y DERIVADOS"/>
    <n v="0"/>
    <s v="00"/>
    <s v="SIN DESCRIPCIÓN PARA DESTINOS 00"/>
    <n v="6000"/>
    <n v="6000"/>
    <n v="5579.6"/>
    <n v="5579.6"/>
    <n v="5579.6"/>
    <n v="5579.6"/>
    <n v="5579.6"/>
    <n v="420.39999999999964"/>
    <n v="6000"/>
    <n v="6000"/>
    <n v="6000"/>
    <n v="6000"/>
    <n v="6000"/>
    <n v="0"/>
    <n v="0"/>
  </r>
  <r>
    <s v="1.1-00-2309_238026_2342256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XX"/>
    <n v="42"/>
    <s v="ADMINISTRACIÓN CENTRAL DE LA COORDINACIÓN GENERAL DE DESARROLLO ECONÓMICO"/>
    <s v="026_24"/>
    <s v="026_23"/>
    <s v="DESPACHO DE LA COORDINACIÓN GENERAL DE D"/>
    <x v="1"/>
    <s v="MATERIALES Y SUMINISTROS"/>
    <m/>
    <n v="2561"/>
    <s v="FIBRAS SINTÉTICAS, HULES PLÁSTICOS Y DERIVADOS"/>
    <n v="0"/>
    <s v="00"/>
    <s v="SIN DESCRIPCIÓN PARA DESTINOS 00"/>
    <n v="0"/>
    <n v="0"/>
    <n v="0"/>
    <n v="0"/>
    <n v="0"/>
    <n v="0"/>
    <n v="0"/>
    <n v="0"/>
    <n v="0"/>
    <n v="0"/>
    <n v="0"/>
    <n v="0"/>
    <n v="0"/>
    <n v="0"/>
    <n v="0"/>
  </r>
  <r>
    <s v="1.1-00-2307_233024_2358256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1"/>
    <s v="MATERIALES Y SUMINISTRO"/>
    <m/>
    <n v="2561"/>
    <s v="FIBRAS SINTÉTICAS, HULES PLÁSTICOS Y DERIVADOS"/>
    <n v="0"/>
    <s v="00"/>
    <s v="SIN DESCRIPCIÓN PARA DESTINOS 00"/>
    <n v="0"/>
    <n v="0"/>
    <n v="0"/>
    <n v="0"/>
    <n v="0"/>
    <n v="0"/>
    <n v="0"/>
    <n v="0"/>
    <n v="0"/>
    <n v="0"/>
    <n v="15000"/>
    <n v="0"/>
    <n v="0"/>
    <n v="0"/>
    <n v="15000"/>
  </r>
  <r>
    <s v="1.1-00-2310_234030_234825910"/>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1"/>
    <s v="MATERIALES Y SUMINISTROS"/>
    <m/>
    <n v="2591"/>
    <s v="OTROS PRODUCTOS QUÍMICOS"/>
    <n v="0"/>
    <s v="00"/>
    <s v="SIN DESCRIPCIÓN PARA DESTINOS 00"/>
    <n v="3775271.34"/>
    <n v="2500000"/>
    <n v="3757792.84"/>
    <n v="3757792.84"/>
    <n v="3757792.84"/>
    <n v="3757792.84"/>
    <n v="3757792.84"/>
    <n v="17478.5"/>
    <n v="3775271.34"/>
    <n v="3775271.34"/>
    <n v="3775271.34"/>
    <n v="3775271.34"/>
    <n v="3775271.34"/>
    <n v="1275271.3399999999"/>
    <n v="0"/>
  </r>
  <r>
    <s v="1.1-00-2302_231010_231526110"/>
    <s v="1.1-00-24"/>
    <s v="1.1-00-23"/>
    <x v="0"/>
    <s v="RECURSOS FISCALES 2024"/>
    <s v="RECURSOS FISCALES 2023"/>
    <s v="1.3.4"/>
    <s v="FUNCIÓN PÚBLICA"/>
    <s v="F"/>
    <s v="Actividades destinadas a la promoción y fomento de"/>
    <s v="02_24"/>
    <s v="02_23"/>
    <s v="SECRETARÍA GENERAL DEL AYUNTAMIENTO"/>
    <n v="1"/>
    <s v="CORRESPONSABILIDAD SOCIAL (TRANSVERSAL)"/>
    <s v="XX"/>
    <n v="15"/>
    <s v="ACTAS DE INSTALACIÓN DE MESAS DE PAZ (ESPACIOS DE PAZ NUEVO)"/>
    <s v="010_24"/>
    <s v="010_23"/>
    <s v="DIRECCIÓN GENERAL DE CULTURA DE LA PAZ Y CORRESPONSABILIDAD"/>
    <x v="1"/>
    <s v="MATERIALES Y SUMINISTRO"/>
    <s v="si"/>
    <n v="2611"/>
    <s v="COMBUSTIBLES, LUBRICANTES Y ADITIVOS"/>
    <n v="0"/>
    <s v="00"/>
    <s v="SIN DESCRIPCIÓN PARA DESTINOS 00"/>
    <n v="0"/>
    <n v="0"/>
    <n v="0"/>
    <n v="0"/>
    <n v="0"/>
    <n v="0"/>
    <n v="0"/>
    <n v="0"/>
    <n v="0"/>
    <n v="0"/>
    <n v="50000"/>
    <n v="50000"/>
    <n v="0"/>
    <n v="0"/>
    <n v="50000"/>
  </r>
  <r>
    <s v="2.6-15-2305_236015_232126110"/>
    <m/>
    <s v="2.6-15-23"/>
    <x v="2"/>
    <m/>
    <s v="ACADEMIAS DEPORTIVAS, ESPAC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611"/>
    <s v="COMBUSTIBLES, LUBRICANTES Y ADITIVOS"/>
    <n v="0"/>
    <s v="00"/>
    <s v="SIN DESCRIPCIÓN PARA DESTINOS 00"/>
    <n v="9200"/>
    <n v="0"/>
    <n v="0"/>
    <n v="0"/>
    <n v="0"/>
    <n v="0"/>
    <n v="0"/>
    <n v="9200"/>
    <n v="0"/>
    <n v="0"/>
    <n v="0"/>
    <n v="0"/>
    <n v="0"/>
    <n v="0"/>
    <n v="0"/>
  </r>
  <r>
    <s v="2.6-06-2305_236015_2321261146"/>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611"/>
    <s v="COMBUSTIBLES, LUBRICANTES Y ADITIVOS"/>
    <n v="46"/>
    <s v="XX"/>
    <s v="NOS MOVEMOS SEGURAS"/>
    <n v="11000"/>
    <n v="0"/>
    <n v="10962"/>
    <n v="10962"/>
    <n v="0"/>
    <n v="0"/>
    <n v="0"/>
    <n v="38"/>
    <n v="0"/>
    <n v="0"/>
    <n v="0"/>
    <n v="0"/>
    <n v="0"/>
    <n v="0"/>
    <n v="0"/>
  </r>
  <r>
    <s v="1.1-00-2305_236015_232126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s v="si"/>
    <n v="2611"/>
    <s v="COMBUSTIBLES, LUBRICANTES Y ADITIVOS"/>
    <n v="0"/>
    <s v="00"/>
    <s v="SIN DESCRIPCIÓN PARA DESTINOS 00"/>
    <n v="42000000"/>
    <n v="35000000"/>
    <n v="41281691.799999997"/>
    <n v="41228197.909999996"/>
    <n v="41104686.909999996"/>
    <n v="41104686.909999996"/>
    <n v="41104686.909999996"/>
    <n v="718308.20000000298"/>
    <n v="42000000"/>
    <n v="42000000"/>
    <n v="47577000"/>
    <n v="47577000"/>
    <n v="25000000"/>
    <n v="-10000000"/>
    <n v="5577000"/>
  </r>
  <r>
    <s v="2.6-06-2305_236015_2321261155"/>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611"/>
    <s v="COMBUSTIBLES, LUBRICANTES Y ADITIVOS"/>
    <n v="55"/>
    <s v="XX"/>
    <s v="EDUCANDO PARA LA IGUALDAD"/>
    <n v="11000"/>
    <n v="0"/>
    <n v="10962"/>
    <n v="10962"/>
    <n v="0"/>
    <n v="0"/>
    <n v="0"/>
    <n v="38"/>
    <n v="0"/>
    <n v="0"/>
    <n v="0"/>
    <n v="0"/>
    <n v="0"/>
    <n v="0"/>
    <n v="0"/>
  </r>
  <r>
    <s v="1.1-00-2305_236015_232226110"/>
    <s v="1.1-00-24"/>
    <s v="1.1-00-23"/>
    <x v="0"/>
    <s v="RECURSOS FISCALES 2024"/>
    <s v="RECURSOS FISCALES 2023"/>
    <s v="1.7.1"/>
    <s v="POLICÍA"/>
    <s v="E"/>
    <s v="Actividades del sector público, que realiza en for"/>
    <s v="05_24"/>
    <s v="05_23"/>
    <s v="OFICIALÍA MAYOR"/>
    <n v="6"/>
    <s v="GOBIERNO EFECTIVO"/>
    <s v="022"/>
    <n v="22"/>
    <s v="DESPLIEGUE OPERATIVO COMISARIA DE LA POLICIA"/>
    <s v="015_24"/>
    <s v="015_23"/>
    <s v="DIRECCIÓN GENERAL DE ADMINISTRACIÓN"/>
    <x v="1"/>
    <s v="MATERIALES Y SUMINISTROS"/>
    <s v="si"/>
    <n v="2611"/>
    <s v="COMBUSTIBLES, LUBRICANTES Y ADITIVOS"/>
    <n v="0"/>
    <s v="00"/>
    <s v="SIN DESCRIPCIÓN PARA DESTINOS 00"/>
    <n v="0"/>
    <n v="0"/>
    <n v="0"/>
    <n v="0"/>
    <n v="0"/>
    <n v="0"/>
    <n v="0"/>
    <n v="0"/>
    <n v="0"/>
    <n v="0"/>
    <n v="0"/>
    <n v="0"/>
    <n v="3600000"/>
    <n v="3600000"/>
    <n v="0"/>
  </r>
  <r>
    <s v="2.5-02-2305_236015_232226110"/>
    <s v="2.5-02-24"/>
    <s v="2.5-02-23"/>
    <x v="4"/>
    <s v="FONDO DE APORTACIÓN AL FORTALECIMIENTO MUNICIPAL 2024 (FORTAMUN)"/>
    <s v="FONDO DE APORTACIÓN AL FORTALECIMIENTO MUNICIPAL 2023 (FORTAMUN)"/>
    <s v="1.7.1"/>
    <s v="POLICÍA"/>
    <s v="E"/>
    <s v="Actividades del sector público, que realiza en for"/>
    <s v="05_24"/>
    <s v="05_23"/>
    <s v="OFICIALÍA MAYOR"/>
    <n v="6"/>
    <s v="GOBIERNO EFECTIVO"/>
    <s v="022"/>
    <n v="22"/>
    <s v="DESPLIEGUE OPERATIVO COMISARIA DE LA POLICIA"/>
    <s v="015_24"/>
    <s v="015_23"/>
    <s v="DIRECCIÓN GENERAL DE ADMINISTRACIÓN"/>
    <x v="1"/>
    <s v="MATERIALES Y SUMINISTROS"/>
    <s v="si"/>
    <n v="2611"/>
    <s v="COMBUSTIBLES, LUBRICANTES Y ADITIVOS"/>
    <n v="0"/>
    <s v="00"/>
    <s v="SIN DESCRIPCIÓN PARA DESTINOS 00"/>
    <n v="35000000"/>
    <n v="28000000"/>
    <n v="27125463.920000002"/>
    <n v="27125463.920000002"/>
    <n v="27125463.920000002"/>
    <n v="27125463.920000002"/>
    <n v="27125463.920000002"/>
    <n v="7874536.0799999982"/>
    <n v="35000000"/>
    <n v="35000000"/>
    <n v="35000000"/>
    <n v="37447132"/>
    <n v="28000000"/>
    <n v="0"/>
    <n v="0"/>
  </r>
  <r>
    <s v="2.5-02-2305_236015_232326110"/>
    <s v="1.1-00-24"/>
    <s v="2.5-02-23"/>
    <x v="0"/>
    <s v="RECURSOS FISCALES 2024"/>
    <s v="FONDO DE APORTACIÓN AL FORTALECIMIENTO MUNICIPAL 2023 (FORTAMUN)"/>
    <s v="1.7.2"/>
    <s v="PROTECCIÓN CIVIL"/>
    <s v="E"/>
    <s v="Actividades del sector público, que realiza en for"/>
    <s v="05_24"/>
    <s v="05_23"/>
    <s v="OFICIALÍA MAYOR"/>
    <n v="6"/>
    <s v="GOBIERNO EFECTIVO"/>
    <s v="023"/>
    <n v="23"/>
    <s v="DESPLIEGUE OPERATIVO PROTECCIÓN CIVIL Y SERVICIOS MEDICOS"/>
    <s v="015_24"/>
    <s v="015_23"/>
    <s v="DIRECCIÓN GENERAL DE ADMINISTRACIÓN"/>
    <x v="1"/>
    <s v="MATERIALES Y SUMINISTROS"/>
    <s v="si"/>
    <n v="2611"/>
    <s v="COMBUSTIBLES, LUBRICANTES Y ADITIVOS"/>
    <n v="0"/>
    <s v="00"/>
    <s v="SIN DESCRIPCIÓN PARA DESTINOS 00"/>
    <n v="9000000"/>
    <n v="7000000"/>
    <n v="6574917.4900000002"/>
    <n v="6574917.4900000002"/>
    <n v="6574917.4900000002"/>
    <n v="6574917.4900000002"/>
    <n v="6574917.4900000002"/>
    <n v="2425082.5099999998"/>
    <n v="9000000"/>
    <n v="9000000"/>
    <n v="9000000"/>
    <n v="9000000"/>
    <n v="5000000"/>
    <n v="-2000000"/>
    <n v="0"/>
  </r>
  <r>
    <s v="2.6-06-2301_236003_233271147"/>
    <m/>
    <s v="2.6-06-23"/>
    <x v="2"/>
    <m/>
    <s v="BARRIOS DE PAZ 2023 (APORTACIÓN ESTATAL)"/>
    <s v="1.3.4"/>
    <s v="FUNCIÓN PÚBLICA"/>
    <s v="E"/>
    <s v="Actividades del sector público, que realiza en for"/>
    <s v="01_24"/>
    <s v="01_23"/>
    <s v="PRESIDENCIA"/>
    <n v="6"/>
    <s v="GOBIERNO EFECTIVO"/>
    <s v="XX"/>
    <n v="3"/>
    <s v="DESPACHO DE LA JEFATURA DE GABINETE"/>
    <s v="003_24"/>
    <s v="003_23"/>
    <s v="JEFATURA DE GABINETE"/>
    <x v="1"/>
    <s v="MATERIALES Y SUMINISTROS"/>
    <m/>
    <n v="2711"/>
    <s v="VESTUARIO Y UNIFORMES"/>
    <n v="47"/>
    <s v="XX"/>
    <s v="NOS MOVEMOS SEGURAS"/>
    <n v="0"/>
    <n v="0"/>
    <n v="0"/>
    <n v="0"/>
    <n v="0"/>
    <n v="0"/>
    <n v="0"/>
    <n v="0"/>
    <n v="0"/>
    <n v="0"/>
    <n v="0"/>
    <n v="0"/>
    <n v="0"/>
    <n v="0"/>
    <n v="0"/>
  </r>
  <r>
    <s v="1.1-00-2301_236003_23327110"/>
    <s v="1.1-00-24"/>
    <s v="1.1-00-23"/>
    <x v="0"/>
    <s v="RECURSOS FISCALES 2024"/>
    <s v="RECURSOS FISCALES 2023"/>
    <s v="1.3.4"/>
    <s v="FUNCIÓN PÚBLICA"/>
    <s v="E"/>
    <s v="Actividades del sector público, que realiza en for"/>
    <s v="01_24"/>
    <s v="01_23"/>
    <s v="PRESIDENCIA"/>
    <n v="6"/>
    <s v="GOBIERNO EFECTIVO"/>
    <s v="003"/>
    <n v="3"/>
    <s v="DESPACHO DE LA JEFATURA DE GABINETE"/>
    <s v="003_24"/>
    <s v="003_23"/>
    <s v="JEFATURA DE GABINETE"/>
    <x v="1"/>
    <s v="MATERIALES Y SUMINISTROS"/>
    <m/>
    <n v="2711"/>
    <s v="VESTUARIO Y UNIFORMES"/>
    <n v="0"/>
    <s v="00"/>
    <s v="SIN DESCRIPCIÓN PARA DESTINOS 00"/>
    <n v="2926756.09"/>
    <n v="1500000"/>
    <n v="484607.4"/>
    <n v="484607.4"/>
    <n v="484607.4"/>
    <n v="0"/>
    <n v="0"/>
    <n v="2442148.69"/>
    <n v="2926756.09"/>
    <n v="2926756.09"/>
    <n v="2926756.09"/>
    <n v="2926756.09"/>
    <n v="2926756.09"/>
    <n v="1426756.0899999999"/>
    <n v="0"/>
  </r>
  <r>
    <s v="2.6-06-2301_236003_233271156"/>
    <m/>
    <s v="2.6-06-23"/>
    <x v="2"/>
    <m/>
    <s v="BARRIOS DE PAZ 2023 (APORTACIÓN ESTATAL)"/>
    <s v="1.3.4"/>
    <s v="FUNCIÓN PÚBLICA"/>
    <s v="E"/>
    <s v="Actividades del sector público, que realiza en for"/>
    <s v="01_24"/>
    <s v="01_23"/>
    <s v="PRESIDENCIA"/>
    <n v="6"/>
    <s v="GOBIERNO EFECTIVO"/>
    <s v="XX"/>
    <n v="3"/>
    <s v="DESPACHO DE LA JEFATURA DE GABINETE"/>
    <s v="003_24"/>
    <s v="003_23"/>
    <s v="JEFATURA DE GABINETE"/>
    <x v="1"/>
    <s v="MATERIALES Y SUMINISTROS"/>
    <m/>
    <n v="2711"/>
    <s v="VESTUARIO Y UNIFORMES"/>
    <n v="56"/>
    <s v="XX"/>
    <s v="EDUCANDO PARA LA IGUALDAD"/>
    <n v="0"/>
    <n v="0"/>
    <n v="0"/>
    <n v="0"/>
    <n v="0"/>
    <n v="0"/>
    <n v="0"/>
    <n v="0"/>
    <n v="0"/>
    <n v="0"/>
    <n v="0"/>
    <n v="0"/>
    <n v="0"/>
    <n v="0"/>
    <n v="0"/>
  </r>
  <r>
    <s v="1.1-00-2302_233009_231127110"/>
    <s v="1.1-00-24"/>
    <s v="1.1-00-23"/>
    <x v="0"/>
    <s v="RECURSOS FISCALES 2024"/>
    <s v="RECURSOS FISCALES 2023"/>
    <s v="1.7.2"/>
    <s v="PROTECCIÓN CIVIL"/>
    <s v="E"/>
    <s v="Actividades del sector público, que realiza en for"/>
    <s v="02_24"/>
    <s v="02_23"/>
    <s v="SECRETARÍA GENERAL DEL AYUNTAMIENTO"/>
    <n v="3"/>
    <s v="INFRAESTRUCTURA Y SERVICIOS PÚBLICOS"/>
    <s v="XX"/>
    <n v="11"/>
    <s v="ADMINISTRACIÓN CENTRAL DE PROTECCIÓN CIVIL Y BOMBEROS"/>
    <s v="009_24"/>
    <s v="009_23"/>
    <s v="DIRECCIÓN GENERAL ADJUNTA DE PROTECCIÓN"/>
    <x v="1"/>
    <s v="MATERIALES Y SUMINISTROS"/>
    <m/>
    <n v="2711"/>
    <s v="VESTUARIO Y UNIFORMES"/>
    <n v="0"/>
    <s v="00"/>
    <s v="SIN DESCRIPCIÓN PARA DESTINOS 00"/>
    <n v="0"/>
    <n v="0"/>
    <n v="0"/>
    <n v="0"/>
    <n v="0"/>
    <n v="0"/>
    <n v="0"/>
    <n v="0"/>
    <n v="0"/>
    <n v="0"/>
    <n v="500000"/>
    <n v="500000"/>
    <n v="0"/>
    <n v="0"/>
    <n v="500000"/>
  </r>
  <r>
    <s v="2.6-06-2305_236015_2321271162"/>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711"/>
    <s v="VESTUARIO Y UNIFORMES"/>
    <n v="62"/>
    <s v="XX"/>
    <s v="NOS MOVEMOS SEGURAS"/>
    <n v="3150"/>
    <n v="0"/>
    <n v="2919.14"/>
    <n v="2919.14"/>
    <n v="0"/>
    <n v="0"/>
    <n v="0"/>
    <n v="230.86000000000013"/>
    <n v="0"/>
    <n v="0"/>
    <n v="0"/>
    <n v="0"/>
    <n v="0"/>
    <n v="0"/>
    <n v="0"/>
  </r>
  <r>
    <s v="2.6-06-2305_236015_2321271164"/>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1"/>
    <s v="MATERIALES Y SUMINISTROS"/>
    <m/>
    <n v="2711"/>
    <s v="VESTUARIO Y UNIFORMES"/>
    <n v="64"/>
    <s v="XX"/>
    <s v="EDUCANDO PARA LA IGUALDAD"/>
    <n v="4500"/>
    <n v="0"/>
    <n v="4495"/>
    <n v="4495"/>
    <n v="0"/>
    <n v="0"/>
    <n v="0"/>
    <n v="5"/>
    <n v="0"/>
    <n v="0"/>
    <n v="0"/>
    <n v="0"/>
    <n v="0"/>
    <n v="0"/>
    <n v="0"/>
  </r>
  <r>
    <s v="1.1-00-2307_233021_233527110"/>
    <s v="1.1-00-24"/>
    <s v="1.1-00-23"/>
    <x v="0"/>
    <s v="RECURSOS FISCALES 2024"/>
    <s v="RECURSOS FISCALES 2023"/>
    <s v="2.1.1"/>
    <s v="ORDENACIÓN DE DESECHOS"/>
    <s v="E"/>
    <s v="Actividades del sector público, que realiza en for"/>
    <s v="07_24"/>
    <s v="07_23"/>
    <s v="GABINETE INTEGRAL DE INFRAESTRUCTURA Y SERVICIOS PÚBLICOS"/>
    <n v="3"/>
    <s v="INFRAESTRUCTURA Y SERVICIOS PÚBLICOS"/>
    <s v="XX"/>
    <n v="35"/>
    <s v="RECOLECCION DE RESIDUOS SOLIDOS  URBANOS"/>
    <s v="021_24"/>
    <s v="021_23"/>
    <s v="DIRECCIÓN DE ASEO PÚBLICO"/>
    <x v="1"/>
    <s v="MATERIALES Y SUMINISTROS"/>
    <m/>
    <n v="2711"/>
    <s v="VESTUARIO Y UNIFORMES"/>
    <n v="0"/>
    <s v="00"/>
    <s v="SIN DESCRIPCIÓN PARA DESTINOS 00"/>
    <n v="0"/>
    <n v="150000"/>
    <n v="0"/>
    <n v="0"/>
    <n v="0"/>
    <n v="0"/>
    <n v="0"/>
    <n v="0"/>
    <n v="0"/>
    <n v="0"/>
    <n v="0"/>
    <n v="0"/>
    <n v="0"/>
    <n v="-150000"/>
    <n v="0"/>
  </r>
  <r>
    <s v="1.1-00-2307_233024_2339271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711"/>
    <s v="VESTUARIO Y UNIFORMES"/>
    <n v="0"/>
    <s v="00"/>
    <s v="SIN DESCRIPCIÓN PARA DESTINOS 00"/>
    <n v="1187100"/>
    <n v="1187100"/>
    <n v="1195892.72"/>
    <n v="1195892.72"/>
    <n v="951624.56"/>
    <n v="951624.56"/>
    <n v="951624.56"/>
    <n v="-8792.7199999999721"/>
    <n v="1187100"/>
    <n v="1187100"/>
    <n v="1187100"/>
    <n v="1187100"/>
    <n v="1187100"/>
    <n v="0"/>
    <n v="0"/>
  </r>
  <r>
    <s v="1.1-00-2308_237025_234127110"/>
    <s v="1.1-00-24"/>
    <s v="1.1-00-23"/>
    <x v="0"/>
    <s v="RECURSOS FISCALES 2024"/>
    <s v="RECURSOS FISCALES 2023"/>
    <s v="1.7.1"/>
    <s v="POLICÍA"/>
    <s v="R"/>
    <s v="Solamente actividades específicas, distintas a las"/>
    <s v="08_24"/>
    <s v="08_23"/>
    <s v="COMISARÍA DE LA POLICÍA PREVENTIVA MUNICIPAL"/>
    <n v="7"/>
    <s v="SEGURIDAD CIUDADANA"/>
    <s v="041"/>
    <n v="41"/>
    <s v="EQUIPAMIENTO"/>
    <s v="025_24"/>
    <s v="025_23"/>
    <s v="DESPACHO DE LA COMISARÍA DE LA POLICÍA P"/>
    <x v="1"/>
    <s v="MATERIALES Y SUMINISTROS"/>
    <m/>
    <n v="2711"/>
    <s v="VESTUARIO Y UNIFORMES"/>
    <n v="0"/>
    <s v="00"/>
    <s v="SIN DESCRIPCIÓN PARA DESTINOS 00"/>
    <n v="1300000"/>
    <n v="0"/>
    <n v="1093153.8400000001"/>
    <n v="1093153.8400000001"/>
    <n v="0"/>
    <n v="0"/>
    <n v="0"/>
    <n v="206846.15999999992"/>
    <n v="1300000"/>
    <n v="1300000"/>
    <n v="1300000"/>
    <n v="1300000"/>
    <n v="1300000"/>
    <n v="1300000"/>
    <n v="0"/>
  </r>
  <r>
    <s v="1.1-00-2307_233024_2358271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1"/>
    <s v="MATERIALES Y SUMINISTRO"/>
    <m/>
    <n v="2711"/>
    <s v="VESTUARIO Y UNIFORMES"/>
    <n v="0"/>
    <s v="00"/>
    <s v="SIN DESCRIPCIÓN PARA DESTINOS 00"/>
    <n v="0"/>
    <n v="0"/>
    <n v="0"/>
    <n v="0"/>
    <n v="0"/>
    <n v="0"/>
    <n v="0"/>
    <n v="0"/>
    <n v="0"/>
    <n v="0"/>
    <n v="1000000"/>
    <n v="0"/>
    <n v="0"/>
    <n v="0"/>
    <n v="1000000"/>
  </r>
  <r>
    <s v="1.1-00-2302_233009_231227210"/>
    <s v="1.1-00-24"/>
    <s v="1.1-00-23"/>
    <x v="0"/>
    <s v="RECURSOS FISCALES 2024"/>
    <s v="RECURSOS FISCALES 2023"/>
    <s v="1.7.2"/>
    <s v="PROTECCIÓN CIVIL"/>
    <s v="E"/>
    <s v="Actividades del sector público, que realiza en for"/>
    <s v="02_24"/>
    <s v="02_23"/>
    <s v="SECRETARÍA GENERAL DEL AYUNTAMIENTO"/>
    <n v="3"/>
    <s v="INFRAESTRUCTURA Y SERVICIOS PÚBLICOS"/>
    <s v="012"/>
    <n v="12"/>
    <s v="EQUIPOS DE PROTECCIÓN  Y HERRAMIENTA MANUAL"/>
    <s v="009_24"/>
    <s v="009_23"/>
    <s v="DIRECCIÓN GENERAL ADJUNTA DE PROTECCIÓN"/>
    <x v="1"/>
    <s v="MATERIALES Y SUMINISTROS"/>
    <m/>
    <n v="2721"/>
    <s v="PRENDAS DE SEGURIDAD Y PROTECCIÓN PERSONAL"/>
    <n v="0"/>
    <s v="00"/>
    <s v="SIN DESCRIPCIÓN PARA DESTINOS 00"/>
    <n v="2000000"/>
    <n v="2000000"/>
    <n v="1979577.12"/>
    <n v="1979577.12"/>
    <n v="0"/>
    <n v="0"/>
    <n v="0"/>
    <n v="20422.879999999888"/>
    <n v="2000000"/>
    <n v="2000000"/>
    <n v="2500000"/>
    <n v="2500000"/>
    <n v="2500000"/>
    <n v="500000"/>
    <n v="500000"/>
  </r>
  <r>
    <s v="1.1-00-2302_231010_2315272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1"/>
    <s v="MATERIALES Y SUMINISTRO"/>
    <m/>
    <n v="2721"/>
    <s v="PRENDAS DE SEGURIDAD Y PROTECCIÓN PERSONAL"/>
    <n v="0"/>
    <s v="00"/>
    <s v="SIN DESCRIPCIÓN PARA DESTINOS 00"/>
    <n v="0"/>
    <n v="0"/>
    <n v="0"/>
    <n v="0"/>
    <n v="0"/>
    <n v="0"/>
    <n v="0"/>
    <n v="0"/>
    <n v="0"/>
    <n v="0"/>
    <n v="300000"/>
    <n v="300000"/>
    <n v="300000"/>
    <n v="300000"/>
    <n v="300000"/>
  </r>
  <r>
    <s v="1.1-00-2302_231010_231627210"/>
    <s v="1.1-00-24"/>
    <s v="1.1-00-23"/>
    <x v="0"/>
    <s v="RECURSOS FISCALES 2024"/>
    <s v="RECURSOS FISCALES 2023"/>
    <s v="2.2.7"/>
    <s v="DESARROLLO REGIONAL"/>
    <s v="S"/>
    <s v="Definidos en el Presupuesto de Egresos y los que s"/>
    <s v="02_24"/>
    <s v="02_23"/>
    <s v="SECRETARÍA GENERAL DEL AYUNTAMIENTO"/>
    <n v="1"/>
    <s v="CORRESPONSABILIDAD SOCIAL (TRANSVERSAL)"/>
    <s v="016"/>
    <n v="16"/>
    <s v="PROGRAMA DE ECONOMÍA SOLIDARIA TLAJOMULCO &quot;CHAMBA PARA TODOS&quot;"/>
    <s v="010_24"/>
    <s v="010_23"/>
    <s v="DIRECCIÓN GENERAL DE CULTURA DE LA PAZ Y CORRESPONSABILIDAD"/>
    <x v="1"/>
    <s v="MATERIALES Y SUMINISTROS"/>
    <m/>
    <n v="2721"/>
    <s v="PRENDAS DE SEGURIDAD Y PROTECCIÓN PERSONAL"/>
    <n v="0"/>
    <s v="00"/>
    <s v="SIN DESCRIPCIÓN PARA DESTINOS 00"/>
    <n v="79000"/>
    <n v="0"/>
    <n v="39904"/>
    <n v="19952"/>
    <n v="0"/>
    <n v="0"/>
    <n v="0"/>
    <n v="39096"/>
    <n v="79000"/>
    <n v="79000"/>
    <n v="50000"/>
    <n v="50000"/>
    <n v="50000"/>
    <n v="50000"/>
    <n v="-29000"/>
  </r>
  <r>
    <s v="1.1-00-2303_231011_231727210"/>
    <s v="1.1-00-24"/>
    <s v="1.1-00-23"/>
    <x v="0"/>
    <s v="RECURSOS FISCALES 2024"/>
    <s v="RECURSOS FISCALES 2023"/>
    <s v="1.3.5"/>
    <s v="ASUNTOS JURÍDICOS"/>
    <s v="O"/>
    <s v="Actividades que realizan la función pública o cont"/>
    <s v="03_24"/>
    <s v="03_23"/>
    <s v="SINDICATURA MUNICIPAL"/>
    <n v="1"/>
    <s v="CORRESPONSABILIDAD SOCIAL (TRANSVERSAL)"/>
    <s v="017"/>
    <n v="17"/>
    <s v="DEFENSORÍA LEGAL"/>
    <s v="011_24"/>
    <s v="011_23"/>
    <s v="DIRECCIÓN GENERAL JURIDÍCA"/>
    <x v="1"/>
    <s v="MATERIALES Y SUMINISTROS"/>
    <m/>
    <n v="2721"/>
    <s v="PRENDAS DE SEGURIDAD Y PROTECCIÓN PERSONAL"/>
    <n v="0"/>
    <s v="00"/>
    <s v="SIN DESCRIPCIÓN PARA DESTINOS 00"/>
    <n v="50000"/>
    <n v="50000"/>
    <n v="0"/>
    <n v="0"/>
    <n v="0"/>
    <n v="0"/>
    <n v="0"/>
    <n v="50000"/>
    <n v="50000"/>
    <n v="50000"/>
    <n v="50000"/>
    <n v="50000"/>
    <n v="50000"/>
    <n v="0"/>
    <n v="0"/>
  </r>
  <r>
    <s v="1.1-00-2305_236015_2321272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721"/>
    <s v="PRENDAS DE SEGURIDAD Y PROTECCIÓN PERSONAL"/>
    <n v="0"/>
    <s v="00"/>
    <s v="SIN DESCRIPCIÓN PARA DESTINOS 00"/>
    <n v="15542.8"/>
    <n v="0"/>
    <n v="14697.2"/>
    <n v="1542.8"/>
    <n v="1542.8"/>
    <n v="1542.8"/>
    <n v="1542.8"/>
    <n v="845.59999999999854"/>
    <n v="1542.8"/>
    <n v="1542.8"/>
    <n v="195000"/>
    <n v="195000"/>
    <n v="195000"/>
    <n v="195000"/>
    <n v="193457.2"/>
  </r>
  <r>
    <s v="1.1-00-2307_233019_2333272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1"/>
    <s v="MATERIALES Y SUMINISTROS"/>
    <m/>
    <n v="2721"/>
    <s v="PRENDAS DE SEGURIDAD Y PROTECCIÓN PERSONAL"/>
    <n v="0"/>
    <s v="00"/>
    <s v="SIN DESCRIPCIÓN PARA DESTINOS 00"/>
    <n v="366490.4"/>
    <n v="350000"/>
    <n v="366490.4"/>
    <n v="346190.4"/>
    <n v="346190.4"/>
    <n v="346190.4"/>
    <n v="346190.4"/>
    <n v="0"/>
    <n v="366490.4"/>
    <n v="366490.4"/>
    <n v="366490.4"/>
    <n v="366490.4"/>
    <n v="366490.4"/>
    <n v="16490.400000000023"/>
    <n v="0"/>
  </r>
  <r>
    <s v="1.1-00-2307_233020_233427210"/>
    <s v="1.1-00-24"/>
    <s v="1.1-00-23"/>
    <x v="0"/>
    <s v="RECURSOS FISCALES 2024"/>
    <s v="RECURSOS FISCALES 2023"/>
    <s v="2.2.4"/>
    <s v="ALUMBRADO PÚBLICO"/>
    <s v="E"/>
    <s v="Actividades del sector público, que realiza en for"/>
    <s v="07_24"/>
    <s v="07_23"/>
    <s v="GABINETE INTEGRAL DE INFRAESTRUCTURA Y SERVICIOS PÚBLICOS"/>
    <n v="3"/>
    <s v="INFRAESTRUCTURA Y SERVICIOS PÚBLICOS"/>
    <s v="034"/>
    <n v="34"/>
    <s v="SERVICIO DE MANTENIMIENTO DE ALUMBRADO PÚBLICO"/>
    <s v="020_24"/>
    <s v="020_23"/>
    <s v="DIRECCIÓN DE ALUMBRADO PÚBLICO"/>
    <x v="1"/>
    <s v="MATERIALES Y SUMINISTROS"/>
    <m/>
    <n v="2721"/>
    <s v="PRENDAS DE SEGURIDAD Y PROTECCIÓN PERSONAL"/>
    <n v="0"/>
    <s v="00"/>
    <s v="SIN DESCRIPCIÓN PARA DESTINOS 00"/>
    <n v="96000"/>
    <n v="96000"/>
    <n v="88525.4"/>
    <n v="88525.4"/>
    <n v="88525.4"/>
    <n v="88525.4"/>
    <n v="88525.4"/>
    <n v="7474.6000000000058"/>
    <n v="96000"/>
    <n v="96000"/>
    <n v="96000"/>
    <n v="96000"/>
    <n v="96000"/>
    <n v="0"/>
    <n v="0"/>
  </r>
  <r>
    <s v="1.1-00-2307_233021_233527210"/>
    <s v="1.1-00-24"/>
    <s v="1.1-00-23"/>
    <x v="0"/>
    <s v="RECURSOS FISCALES 2024"/>
    <s v="RECURSOS FISCALES 2023"/>
    <s v="2.1.1"/>
    <s v="ORDENACIÓN DE DESECHOS"/>
    <s v="E"/>
    <s v="Actividades del sector público, que realiza en for"/>
    <s v="07_24"/>
    <s v="07_23"/>
    <s v="GABINETE INTEGRAL DE INFRAESTRUCTURA Y SERVICIOS PÚBLICOS"/>
    <n v="3"/>
    <s v="INFRAESTRUCTURA Y SERVICIOS PÚBLICOS"/>
    <s v="035"/>
    <n v="35"/>
    <s v="RECOLECCION DE RESIDUOS SOLIDOS  URBANOS"/>
    <s v="021_24"/>
    <s v="021_23"/>
    <s v="DIRECCIÓN DE ASEO PÚBLICO"/>
    <x v="1"/>
    <s v="MATERIALES Y SUMINISTROS"/>
    <m/>
    <n v="2721"/>
    <s v="PRENDAS DE SEGURIDAD Y PROTECCIÓN PERSONAL"/>
    <n v="0"/>
    <s v="00"/>
    <s v="SIN DESCRIPCIÓN PARA DESTINOS 00"/>
    <n v="180000"/>
    <n v="180000"/>
    <n v="119808.4"/>
    <n v="119808.4"/>
    <n v="84290.240000000005"/>
    <n v="84290.240000000005"/>
    <n v="84290.240000000005"/>
    <n v="60191.600000000006"/>
    <n v="180000"/>
    <n v="180000"/>
    <n v="180000"/>
    <n v="180000"/>
    <n v="180000"/>
    <n v="0"/>
    <n v="0"/>
  </r>
  <r>
    <s v="1.1-00-2307_232022_2336272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721"/>
    <s v="PRENDAS DE SEGURIDAD Y PROTECCIÓN PERSONAL"/>
    <n v="0"/>
    <s v="00"/>
    <s v="SIN DESCRIPCIÓN PARA DESTINOS 00"/>
    <n v="336000"/>
    <n v="360000"/>
    <n v="334663.40999999997"/>
    <n v="334663.40999999997"/>
    <n v="301178.05"/>
    <n v="301178.05"/>
    <n v="301178.05"/>
    <n v="1336.5900000000256"/>
    <n v="336000"/>
    <n v="336000"/>
    <n v="480000"/>
    <n v="480000"/>
    <n v="480000"/>
    <n v="120000"/>
    <n v="144000"/>
  </r>
  <r>
    <s v="1.1-00-2307_233023_233727210"/>
    <s v="1.1-00-24"/>
    <s v="1.1-00-23"/>
    <x v="0"/>
    <s v="RECURSOS FISCALES 2024"/>
    <s v="RECURSOS FISCALES 2023"/>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1"/>
    <s v="MATERIALES Y SUMINISTROS"/>
    <m/>
    <n v="2721"/>
    <s v="PRENDAS DE SEGURIDAD Y PROTECCIÓN PERSONAL"/>
    <n v="0"/>
    <s v="00"/>
    <s v="SIN DESCRIPCIÓN PARA DESTINOS 00"/>
    <n v="20000"/>
    <n v="0"/>
    <n v="14249.95"/>
    <n v="14249.95"/>
    <n v="14249.95"/>
    <n v="0"/>
    <n v="0"/>
    <n v="5750.0499999999993"/>
    <n v="20000"/>
    <n v="20000"/>
    <n v="75000"/>
    <n v="75000"/>
    <n v="75000"/>
    <n v="75000"/>
    <n v="55000"/>
  </r>
  <r>
    <s v="1.1-00-2307_233024_2339272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721"/>
    <s v="PRENDAS DE SEGURIDAD Y PROTECCIÓN PERSONAL"/>
    <n v="0"/>
    <s v="00"/>
    <s v="SIN DESCRIPCIÓN PARA DESTINOS 00"/>
    <n v="442200"/>
    <n v="442200"/>
    <n v="434847.5"/>
    <n v="423247.5"/>
    <n v="418155.1"/>
    <n v="418155.1"/>
    <n v="418155.1"/>
    <n v="7352.5"/>
    <n v="442200"/>
    <n v="442200"/>
    <n v="442200"/>
    <n v="442200"/>
    <n v="442200"/>
    <n v="0"/>
    <n v="0"/>
  </r>
  <r>
    <s v="1.1-00-2309_238026_2342272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1"/>
    <s v="MATERIALES Y SUMINISTROS"/>
    <m/>
    <n v="2721"/>
    <s v="PRENDAS DE SEGURIDAD Y PROTECCIÓN PERSONAL"/>
    <n v="0"/>
    <s v="00"/>
    <s v="SIN DESCRIPCIÓN PARA DESTINOS 00"/>
    <n v="158600"/>
    <n v="0"/>
    <n v="158350.57"/>
    <n v="156842.57"/>
    <n v="112289.41"/>
    <n v="101153.78"/>
    <n v="101153.78"/>
    <n v="249.42999999999302"/>
    <n v="200000"/>
    <n v="200000"/>
    <n v="200000"/>
    <n v="200000"/>
    <n v="200000"/>
    <n v="200000"/>
    <n v="0"/>
  </r>
  <r>
    <s v="1.1-00-2309_233027_234327210"/>
    <s v="1.1-00-24"/>
    <s v="1.1-00-23"/>
    <x v="0"/>
    <s v="RECURSOS FISCALES 2024"/>
    <s v="RECURSOS FISCALES 2023"/>
    <s v="1.3.4"/>
    <s v="FUNCIÓN PÚBLICA"/>
    <s v="E"/>
    <s v="Actividades del sector público, que realiza en for"/>
    <s v="09_24"/>
    <s v="09_23"/>
    <s v="COORDINACIÓN GENERAL DE DESARROLLO ECONÓMICO"/>
    <n v="3"/>
    <s v="INFRAESTRUCTURA Y SERVICIOS PÚBLICOS"/>
    <s v="043"/>
    <n v="43"/>
    <s v="SACRIFICIO DE BOVINOS Y PORCINOS EN EL RASTRO MUNICIPAL"/>
    <s v="027_24"/>
    <s v="027_23"/>
    <s v="DIRECCIÓN DE RASTRO MUNICIPAL"/>
    <x v="1"/>
    <s v="MATERIALES Y SUMINISTROS"/>
    <m/>
    <n v="2721"/>
    <s v="PRENDAS DE SEGURIDAD Y PROTECCIÓN PERSONAL"/>
    <n v="0"/>
    <s v="00"/>
    <s v="SIN DESCRIPCIÓN PARA DESTINOS 00"/>
    <n v="34000"/>
    <n v="75000"/>
    <n v="33872.230000000003"/>
    <n v="33872.230000000003"/>
    <n v="33872.230000000003"/>
    <n v="33872.230000000003"/>
    <n v="33872.230000000003"/>
    <n v="127.7699999999968"/>
    <n v="34000"/>
    <n v="34000"/>
    <n v="50000"/>
    <n v="50000"/>
    <n v="50000"/>
    <n v="-25000"/>
    <n v="16000"/>
  </r>
  <r>
    <s v="1.1-00-2311_236031_2349272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1"/>
    <s v="MATERIALES Y SUMINISTROS"/>
    <m/>
    <n v="2721"/>
    <s v="PRENDAS DE SEGURIDAD Y PROTECCIÓN PERSONAL"/>
    <n v="0"/>
    <s v="00"/>
    <s v="SIN DESCRIPCIÓN PARA DESTINOS 00"/>
    <n v="18100"/>
    <n v="15000"/>
    <n v="973.7"/>
    <n v="973.7"/>
    <n v="0"/>
    <n v="0"/>
    <n v="0"/>
    <n v="17126.3"/>
    <n v="18100"/>
    <n v="18100"/>
    <n v="6780"/>
    <n v="6780"/>
    <n v="6780"/>
    <n v="-8220"/>
    <n v="-11320"/>
  </r>
  <r>
    <s v="1.1-00-2307_233024_2358272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1"/>
    <s v="MATERIALES Y SUMINISTRO"/>
    <m/>
    <n v="2721"/>
    <s v="PRENDAS DE SEGURIDAD Y PROTECCIÓN PERSONAL"/>
    <n v="0"/>
    <s v="00"/>
    <s v="SIN DESCRIPCIÓN PARA DESTINOS 00"/>
    <n v="0"/>
    <n v="0"/>
    <n v="0"/>
    <n v="0"/>
    <n v="0"/>
    <n v="0"/>
    <n v="0"/>
    <n v="0"/>
    <n v="0"/>
    <n v="0"/>
    <n v="200000"/>
    <n v="0"/>
    <n v="0"/>
    <n v="0"/>
    <n v="200000"/>
  </r>
  <r>
    <s v="2.6-15-2306_235016_232527310"/>
    <m/>
    <s v="2.6-15-23"/>
    <x v="2"/>
    <m/>
    <s v="ACADEMIAS DEPORTIVAS, ESPACIOS DE PAZ 2023 (APORTACIÓN ESTATAL)"/>
    <s v="2.5.6"/>
    <s v="OTRO SERVICIOS EDUCATIVOS Y ACTIVIDADES INHERENTES"/>
    <s v="S"/>
    <s v="Definidos en el Presupuesto de Egresos y los que s"/>
    <s v="06_24"/>
    <s v="06_23"/>
    <s v="COORDINACIÓN GENERAL DE CONSTRUCCIÓN DE COMUNIDAD"/>
    <n v="5"/>
    <s v="SOCIEDAD COHESIVA Y RESILENTE"/>
    <s v="XX"/>
    <n v="25"/>
    <s v="APOYO A INSTITUCIONES EDUCATIVAS"/>
    <s v="016_24"/>
    <s v="016_23"/>
    <s v="DESPACHO DE LA COORDINACIÓN GENERAL DE C"/>
    <x v="1"/>
    <s v="MATERIALES Y SUMINISTROS"/>
    <m/>
    <n v="2731"/>
    <s v="ARTÍCULOS DEPORTIVOS"/>
    <n v="0"/>
    <s v="00"/>
    <s v="SIN DESCRIPCIÓN PARA DESTINOS 00"/>
    <n v="10000"/>
    <n v="0"/>
    <n v="9999.2000000000007"/>
    <n v="0"/>
    <n v="0"/>
    <n v="0"/>
    <n v="0"/>
    <n v="0.7999999999992724"/>
    <n v="0"/>
    <n v="0"/>
    <n v="0"/>
    <n v="0"/>
    <n v="0"/>
    <n v="0"/>
    <n v="0"/>
  </r>
  <r>
    <s v="1.1-00-2308_237025_234128210"/>
    <s v="1.1-00-24"/>
    <s v="1.1-00-23"/>
    <x v="0"/>
    <s v="RECURSOS FISCALES 2024"/>
    <s v="RECURSOS FISCALES 2023"/>
    <s v="1.7.1"/>
    <s v="POLICÍA"/>
    <s v="R"/>
    <s v="Solamente actividades específicas, distintas a las"/>
    <s v="08_24"/>
    <s v="08_23"/>
    <s v="COMISARÍA DE LA POLICÍA PREVENTIVA MUNICIPAL"/>
    <n v="7"/>
    <s v="SEGURIDAD CIUDADANA"/>
    <s v="041"/>
    <n v="41"/>
    <s v="EQUIPAMIENTO"/>
    <s v="025_24"/>
    <s v="025_23"/>
    <s v="DESPACHO DE LA COMISARÍA DE LA POLICÍA P"/>
    <x v="1"/>
    <s v="MATERIALES Y SUMINISTROS"/>
    <m/>
    <n v="2821"/>
    <s v="MATRIALES Y SUMINISTROS PARA SEGURIDAD"/>
    <n v="0"/>
    <s v="00"/>
    <s v="SIN DESCRIPCIÓN PARA DESTINOS 00"/>
    <n v="898941.4"/>
    <n v="900000"/>
    <n v="702100.9"/>
    <n v="495319.3"/>
    <n v="35319.300000000003"/>
    <n v="35319.300000000003"/>
    <n v="35319.300000000003"/>
    <n v="196840.5"/>
    <n v="898941.4"/>
    <n v="898941.4"/>
    <n v="900000"/>
    <n v="900000"/>
    <n v="900000"/>
    <n v="0"/>
    <n v="1058.5999999999767"/>
  </r>
  <r>
    <s v="2.5-02-2308_237025_234128310"/>
    <s v="2.5-02-24"/>
    <s v="2.5-02-23"/>
    <x v="4"/>
    <s v="FONDO DE APORTACIÓN AL FORTALECIMIENTO MUNICIPAL 2024 (FORTAMUN)"/>
    <s v="FONDO DE APORTACIÓN AL FORTALECIMIENTO MUNICIPAL 2023 (FORTAMUN)"/>
    <s v="1.7.1"/>
    <s v="POLICÍA"/>
    <s v="R"/>
    <s v="Solamente actividades específicas, distintas a las"/>
    <s v="08_24"/>
    <s v="08_23"/>
    <s v="COMISARÍA DE LA POLICÍA PREVENTIVA MUNICIPAL"/>
    <n v="7"/>
    <s v="SEGURIDAD CIUDADANA"/>
    <s v="041"/>
    <n v="41"/>
    <s v="EQUIPAMIENTO"/>
    <s v="025_24"/>
    <s v="025_23"/>
    <s v="DESPACHO DE LA COMISARÍA DE LA POLICÍA P"/>
    <x v="1"/>
    <s v="MATERIALES Y SUMINISTROS"/>
    <m/>
    <n v="2831"/>
    <s v="PRENDAS DE PROTECCIÓN PARA SEGURIDAD PÚBLICA Y NACIONAL"/>
    <n v="0"/>
    <s v="00"/>
    <s v="SIN DESCRIPCIÓN PARA DESTINOS 00"/>
    <n v="3100000"/>
    <n v="3100000"/>
    <n v="3099900.48"/>
    <n v="2673936.88"/>
    <n v="20300"/>
    <n v="0"/>
    <n v="0"/>
    <n v="99.520000000018626"/>
    <n v="3100000"/>
    <n v="3100000"/>
    <n v="3100000"/>
    <n v="3100000"/>
    <n v="3100000"/>
    <n v="0"/>
    <n v="0"/>
  </r>
  <r>
    <s v="1.1-00-2308_237025_234128310"/>
    <s v="1.1-00-24"/>
    <s v="1.1-00-23"/>
    <x v="0"/>
    <s v="RECURSOS FISCALES 2024"/>
    <s v="RECURSOS FISCALES 2023"/>
    <s v="1.7.1"/>
    <s v="POLICÍA"/>
    <s v="R"/>
    <s v="Solamente actividades específicas, distintas a las"/>
    <s v="08_24"/>
    <s v="08_23"/>
    <s v="COMISARÍA DE LA POLICÍA PREVENTIVA MUNICIPAL"/>
    <n v="7"/>
    <s v="SEGURIDAD CIUDADANA"/>
    <s v="041"/>
    <n v="41"/>
    <s v="EQUIPAMIENTO"/>
    <s v="025_24"/>
    <s v="025_23"/>
    <s v="DESPACHO DE LA COMISARÍA DE LA POLICÍA P"/>
    <x v="1"/>
    <s v="MATERIALES Y SUMINISTROS"/>
    <m/>
    <n v="2831"/>
    <s v="PRENDAS DE PROTECCIÓN PARA SEGURIDAD PÚBLICA Y NACIONAL"/>
    <n v="0"/>
    <s v="00"/>
    <s v="SIN DESCRIPCIÓN PARA DESTINOS 00"/>
    <n v="264514.8"/>
    <n v="0"/>
    <n v="430394.8"/>
    <n v="430394.8"/>
    <n v="220666.8"/>
    <n v="220666.8"/>
    <n v="220666.8"/>
    <n v="-165880"/>
    <n v="264514.8"/>
    <n v="264514.8"/>
    <n v="264514.8"/>
    <n v="264514.8"/>
    <n v="264514.8"/>
    <n v="264514.8"/>
    <n v="0"/>
  </r>
  <r>
    <s v="1.1-00-2302_233009_231229110"/>
    <s v="1.1-00-24"/>
    <s v="1.1-00-23"/>
    <x v="0"/>
    <s v="RECURSOS FISCALES 2024"/>
    <s v="RECURSOS FISCALES 2023"/>
    <s v="1.7.2"/>
    <s v="PROTECCIÓN CIVIL"/>
    <s v="E"/>
    <s v="Actividades del sector público, que realiza en for"/>
    <s v="02_24"/>
    <s v="02_23"/>
    <s v="SECRETARÍA GENERAL DEL AYUNTAMIENTO"/>
    <n v="3"/>
    <s v="INFRAESTRUCTURA Y SERVICIOS PÚBLICOS"/>
    <s v="012"/>
    <n v="12"/>
    <s v="EQUIPOS DE PROTECCIÓN  Y HERRAMIENTA MANUAL"/>
    <s v="009_24"/>
    <s v="009_23"/>
    <s v="DIRECCIÓN GENERAL ADJUNTA DE PROTECCIÓN"/>
    <x v="1"/>
    <s v="MATERIALES Y SUMINISTROS"/>
    <m/>
    <n v="2911"/>
    <s v="HERRAMIENTAS MENORES"/>
    <n v="0"/>
    <s v="00"/>
    <s v="SIN DESCRIPCIÓN PARA DESTINOS 00"/>
    <n v="30000"/>
    <n v="30000"/>
    <n v="17650.86"/>
    <n v="17650.86"/>
    <n v="17650.86"/>
    <n v="17650.86"/>
    <n v="17650.86"/>
    <n v="12349.14"/>
    <n v="30000"/>
    <n v="30000"/>
    <n v="100000"/>
    <n v="100000"/>
    <n v="100000"/>
    <n v="70000"/>
    <n v="70000"/>
  </r>
  <r>
    <s v="1.1-00-2302_231010_231629110"/>
    <s v="1.1-00-24"/>
    <s v="1.1-00-23"/>
    <x v="0"/>
    <s v="RECURSOS FISCALES 2024"/>
    <s v="RECURSOS FISCALES 2023"/>
    <s v="2.2.7"/>
    <s v="DESARROLLO REGIONAL"/>
    <s v="S"/>
    <s v="Definidos en el Presupuesto de Egresos y los que s"/>
    <s v="02_24"/>
    <s v="02_23"/>
    <s v="SECRETARÍA GENERAL DEL AYUNTAMIENTO"/>
    <n v="1"/>
    <s v="CORRESPONSABILIDAD SOCIAL (TRANSVERSAL)"/>
    <s v="016"/>
    <n v="16"/>
    <s v="PROGRAMA DE ECONOMÍA SOLIDARIA TLAJOMULCO &quot;CHAMBA PARA TODOS&quot;"/>
    <s v="010_24"/>
    <s v="010_23"/>
    <s v="DIRECCIÓN GENERAL DE CULTURA DE LA PAZ Y CORRESPONSABILIDAD"/>
    <x v="1"/>
    <s v="MATERIALES Y SUMINISTROS"/>
    <m/>
    <n v="2911"/>
    <s v="HERRAMIENTAS MENORES"/>
    <n v="0"/>
    <s v="00"/>
    <s v="SIN DESCRIPCIÓN PARA DESTINOS 00"/>
    <n v="107850"/>
    <n v="0"/>
    <n v="106196.94"/>
    <n v="96510.94"/>
    <n v="96510.94"/>
    <n v="87760.639999999999"/>
    <n v="87760.639999999999"/>
    <n v="1653.0599999999977"/>
    <n v="107850"/>
    <n v="107850"/>
    <n v="70000"/>
    <n v="70000"/>
    <n v="70000"/>
    <n v="70000"/>
    <n v="-37850"/>
  </r>
  <r>
    <s v="1.1-00-2304_236012_2318291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1"/>
    <s v="MATERIALES Y SUMINISTROS"/>
    <m/>
    <n v="2911"/>
    <s v="HERRAMIENTAS MENORES"/>
    <n v="0"/>
    <s v="00"/>
    <s v="SIN DESCRIPCIÓN PARA DESTINOS 00"/>
    <n v="350"/>
    <n v="0"/>
    <n v="342.15"/>
    <n v="342.15"/>
    <n v="342.15"/>
    <n v="342.15"/>
    <n v="342.15"/>
    <n v="7.8500000000000227"/>
    <n v="350"/>
    <n v="350"/>
    <n v="350"/>
    <n v="350"/>
    <n v="350"/>
    <n v="350"/>
    <n v="0"/>
  </r>
  <r>
    <s v="1.1-00-2305_236015_232129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911"/>
    <s v="HERRAMIENTAS MENORES"/>
    <n v="0"/>
    <s v="00"/>
    <s v="SIN DESCRIPCIÓN PARA DESTINOS 00"/>
    <n v="144985.85999999999"/>
    <n v="150000"/>
    <n v="131946.53"/>
    <n v="131946.53"/>
    <n v="122041.53"/>
    <n v="88480.99"/>
    <n v="88480.99"/>
    <n v="13039.329999999987"/>
    <n v="147560.85999999999"/>
    <n v="147560.85999999999"/>
    <n v="147560.85999999999"/>
    <n v="147560.85999999999"/>
    <n v="147560.85999999999"/>
    <n v="-2439.140000000014"/>
    <n v="0"/>
  </r>
  <r>
    <s v="1.1-00-2306_235017_232929110"/>
    <s v="1.1-00-24"/>
    <s v="1.1-00-23"/>
    <x v="0"/>
    <s v="RECURSOS FISCALES 2024"/>
    <s v="RECURSOS FISCALES 2023"/>
    <s v="2.4.2"/>
    <s v="CULTURA"/>
    <s v="F"/>
    <s v="Actividades destinadas a la promoción y fomento de"/>
    <s v="06_24"/>
    <s v="06_23"/>
    <s v="COORDINACIÓN GENERAL DE CONSTRUCCIÓN DE COMUNIDAD"/>
    <n v="5"/>
    <s v="SOCIEDAD COHESIVA Y RESILENTE"/>
    <s v="029"/>
    <n v="29"/>
    <s v="POLITICA CULTURAL DE TLAJOMULCO DE ZUÑIGA"/>
    <s v="017_24"/>
    <s v="017_23"/>
    <s v="DIRECCIÓN GENERAL DE CULTURA"/>
    <x v="1"/>
    <s v="MATERIALES Y SUMINISTROS"/>
    <m/>
    <n v="2911"/>
    <s v="HERRAMIENTAS MENORES"/>
    <n v="0"/>
    <s v="00"/>
    <s v="SIN DESCRIPCIÓN PARA DESTINOS 00"/>
    <n v="3263.12"/>
    <n v="7000"/>
    <n v="3263.12"/>
    <n v="3263.12"/>
    <n v="3263.13"/>
    <n v="3263.13"/>
    <n v="3263.13"/>
    <n v="0"/>
    <n v="3263.12"/>
    <n v="3263.12"/>
    <n v="3500"/>
    <n v="3500"/>
    <n v="3500"/>
    <n v="-3500"/>
    <n v="236.88000000000011"/>
  </r>
  <r>
    <s v="1.1-00-2307_233019_2333291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1"/>
    <s v="MATERIALES Y SUMINISTROS"/>
    <m/>
    <n v="2911"/>
    <s v="HERRAMIENTAS MENORES"/>
    <n v="0"/>
    <s v="00"/>
    <s v="SIN DESCRIPCIÓN PARA DESTINOS 00"/>
    <n v="921350"/>
    <n v="1000000"/>
    <n v="996230"/>
    <n v="950294"/>
    <n v="337415.09"/>
    <n v="335925.09"/>
    <n v="335925.09"/>
    <n v="-74880"/>
    <n v="921350"/>
    <n v="921350"/>
    <n v="921350"/>
    <n v="921350"/>
    <n v="921350"/>
    <n v="-78650"/>
    <n v="0"/>
  </r>
  <r>
    <s v="1.1-00-2307_233020_233429110"/>
    <s v="1.1-00-24"/>
    <s v="1.1-00-23"/>
    <x v="0"/>
    <s v="RECURSOS FISCALES 2024"/>
    <s v="RECURSOS FISCALES 2023"/>
    <s v="2.2.4"/>
    <s v="ALUMBRADO PÚBLICO"/>
    <s v="E"/>
    <s v="Actividades del sector público, que realiza en for"/>
    <s v="07_24"/>
    <s v="07_23"/>
    <s v="GABINETE INTEGRAL DE INFRAESTRUCTURA Y SERVICIOS PÚBLICOS"/>
    <n v="3"/>
    <s v="INFRAESTRUCTURA Y SERVICIOS PÚBLICOS"/>
    <s v="034"/>
    <n v="34"/>
    <s v="SERVICIO DE MANTENIMIENTO DE ALUMBRADO PÚBLICO"/>
    <s v="020_24"/>
    <s v="020_23"/>
    <s v="DIRECCIÓN DE ALUMBRADO PÚBLICO"/>
    <x v="1"/>
    <s v="MATERIALES Y SUMINISTROS"/>
    <m/>
    <n v="2911"/>
    <s v="HERRAMIENTAS MENORES"/>
    <n v="0"/>
    <s v="00"/>
    <s v="SIN DESCRIPCIÓN PARA DESTINOS 00"/>
    <n v="150000"/>
    <n v="150000"/>
    <n v="99012.87"/>
    <n v="99012.87"/>
    <n v="99012.87"/>
    <n v="99012.87"/>
    <n v="99012.87"/>
    <n v="50987.130000000005"/>
    <n v="150000"/>
    <n v="150000"/>
    <n v="150000"/>
    <n v="150000"/>
    <n v="150000"/>
    <n v="0"/>
    <n v="0"/>
  </r>
  <r>
    <s v="1.1-00-2307_232022_2336291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m/>
    <n v="2911"/>
    <s v="HERRAMIENTAS MENORES"/>
    <n v="0"/>
    <s v="00"/>
    <s v="SIN DESCRIPCIÓN PARA DESTINOS 00"/>
    <n v="1867000"/>
    <n v="2500000"/>
    <n v="1685897.75"/>
    <n v="1685897.75"/>
    <n v="1319900.82"/>
    <n v="1162416.3700000001"/>
    <n v="1162416.3700000001"/>
    <n v="181102.25"/>
    <n v="1867000"/>
    <n v="1867000"/>
    <n v="1650000"/>
    <n v="1650000"/>
    <n v="1650000"/>
    <n v="-850000"/>
    <n v="-217000"/>
  </r>
  <r>
    <s v="1.1-00-2307_233024_2339291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1"/>
    <s v="MATERIALES Y SUMINISTROS"/>
    <m/>
    <n v="2911"/>
    <s v="HERRAMIENTAS MENORES"/>
    <n v="0"/>
    <s v="00"/>
    <s v="SIN DESCRIPCIÓN PARA DESTINOS 00"/>
    <n v="300000"/>
    <n v="150000"/>
    <n v="170998.29"/>
    <n v="169098.21"/>
    <n v="114633.51"/>
    <n v="93823.11"/>
    <n v="93823.11"/>
    <n v="129001.70999999999"/>
    <n v="300000"/>
    <n v="300000"/>
    <n v="300000"/>
    <n v="300000"/>
    <n v="300000"/>
    <n v="150000"/>
    <n v="0"/>
  </r>
  <r>
    <s v="1.1-00-2309_238026_2342291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1"/>
    <s v="MATERIALES Y SUMINISTROS"/>
    <m/>
    <n v="2911"/>
    <s v="HERRAMIENTAS MENORES"/>
    <n v="0"/>
    <s v="00"/>
    <s v="SIN DESCRIPCIÓN PARA DESTINOS 00"/>
    <n v="191400"/>
    <n v="0"/>
    <n v="183632.28"/>
    <n v="93291.48"/>
    <n v="76553.75"/>
    <n v="76553.75"/>
    <n v="76553.75"/>
    <n v="7767.7200000000012"/>
    <n v="150000"/>
    <n v="150000"/>
    <n v="150000"/>
    <n v="150000"/>
    <n v="150000"/>
    <n v="150000"/>
    <n v="0"/>
  </r>
  <r>
    <s v="1.1-00-2309_233027_234329110"/>
    <s v="1.1-00-24"/>
    <s v="1.1-00-23"/>
    <x v="0"/>
    <s v="RECURSOS FISCALES 2024"/>
    <s v="RECURSOS FISCALES 2023"/>
    <s v="1.3.4"/>
    <s v="FUNCIÓN PÚBLICA"/>
    <s v="E"/>
    <s v="Actividades del sector público, que realiza en for"/>
    <s v="09_24"/>
    <s v="09_23"/>
    <s v="COORDINACIÓN GENERAL DE DESARROLLO ECONÓMICO"/>
    <n v="3"/>
    <s v="INFRAESTRUCTURA Y SERVICIOS PÚBLICOS"/>
    <s v="043"/>
    <n v="43"/>
    <s v="SACRIFICIO DE BOVINOS Y PORCINOS EN EL RASTRO MUNICIPAL"/>
    <s v="027_24"/>
    <s v="027_23"/>
    <s v="DIRECCIÓN DE RASTRO MUNICIPAL"/>
    <x v="1"/>
    <s v="MATERIALES Y SUMINISTROS"/>
    <m/>
    <n v="2911"/>
    <s v="HERRAMIENTAS MENORES"/>
    <n v="0"/>
    <s v="00"/>
    <s v="SIN DESCRIPCIÓN PARA DESTINOS 00"/>
    <n v="50000"/>
    <n v="50000"/>
    <n v="49938"/>
    <n v="49938"/>
    <n v="49938"/>
    <n v="0"/>
    <n v="0"/>
    <n v="62"/>
    <n v="50000"/>
    <n v="50000"/>
    <n v="70000"/>
    <n v="70000"/>
    <n v="70000"/>
    <n v="20000"/>
    <n v="20000"/>
  </r>
  <r>
    <s v="1.1-00-2311_236031_2349291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1"/>
    <s v="MATERIALES Y SUMINISTROS"/>
    <m/>
    <n v="2911"/>
    <s v="HERRAMIENTAS MENORES"/>
    <n v="0"/>
    <s v="00"/>
    <s v="SIN DESCRIPCIÓN PARA DESTINOS 00"/>
    <n v="50180"/>
    <n v="20000"/>
    <n v="48894"/>
    <n v="4999.6000000000004"/>
    <n v="4999.6000000000004"/>
    <n v="0"/>
    <n v="0"/>
    <n v="1286"/>
    <n v="33180"/>
    <n v="33180"/>
    <n v="44519"/>
    <n v="44519"/>
    <n v="44519"/>
    <n v="24519"/>
    <n v="11339"/>
  </r>
  <r>
    <s v="1.1-00-2317_234037_2356291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1"/>
    <s v="MATERIALES Y SUMINISTROS"/>
    <m/>
    <n v="2911"/>
    <s v="HERRAMIENTAS MENORES"/>
    <n v="0"/>
    <s v="00"/>
    <s v="SIN DESCRIPCIÓN PARA DESTINOS 00"/>
    <n v="37000"/>
    <n v="20000"/>
    <n v="36540"/>
    <n v="0"/>
    <n v="0"/>
    <n v="0"/>
    <n v="0"/>
    <n v="460"/>
    <n v="20000"/>
    <n v="20000"/>
    <n v="20000"/>
    <n v="20000"/>
    <n v="20000"/>
    <n v="0"/>
    <n v="0"/>
  </r>
  <r>
    <s v="1.1-00-2307_233024_2358291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1"/>
    <s v="MATERIALES Y SUMINISTRO"/>
    <m/>
    <n v="2911"/>
    <s v="HERRAMIENTAS MENORES"/>
    <n v="0"/>
    <s v="00"/>
    <s v="SIN DESCRIPCIÓN PARA DESTINOS 00"/>
    <n v="0"/>
    <n v="0"/>
    <n v="0"/>
    <n v="0"/>
    <n v="0"/>
    <n v="0"/>
    <n v="0"/>
    <n v="0"/>
    <n v="0"/>
    <n v="0"/>
    <n v="250000"/>
    <n v="0"/>
    <n v="0"/>
    <n v="0"/>
    <n v="250000"/>
  </r>
  <r>
    <s v="1.1-00-2302_233009_231129210"/>
    <s v="1.1-00-24"/>
    <s v="1.1-00-23"/>
    <x v="0"/>
    <s v="RECURSOS FISCALES 2024"/>
    <s v="RECURSOS FISCALES 2023"/>
    <s v="1.7.2"/>
    <s v="PROTECCIÓN CIVIL"/>
    <s v="E"/>
    <s v="Actividades del sector público, que realiza en for"/>
    <s v="02_24"/>
    <s v="02_23"/>
    <s v="SECRETARÍA GENERAL DEL AYUNTAMIENTO"/>
    <n v="3"/>
    <s v="INFRAESTRUCTURA Y SERVICIOS PÚBLICOS"/>
    <s v="011"/>
    <n v="11"/>
    <s v="ADMINISTRACIÓN CENTRAL DE PROTECCIÓN CIVIL Y BOMBEROS"/>
    <s v="009_24"/>
    <s v="009_23"/>
    <s v="DIRECCIÓN GENERAL ADJUNTA DE PROTECCIÓN"/>
    <x v="1"/>
    <s v="MATERIALES Y SUMINISTROS"/>
    <m/>
    <n v="2921"/>
    <s v="REFACCIONES Y ACCESORIOS MENORES DE EDIFICIOS"/>
    <n v="0"/>
    <s v="00"/>
    <s v="SIN DESCRIPCIÓN PARA DESTINOS 00"/>
    <n v="1000"/>
    <n v="0"/>
    <n v="126.97"/>
    <n v="126.97"/>
    <n v="126.97"/>
    <n v="126.97"/>
    <n v="126.97"/>
    <n v="873.03"/>
    <n v="1000"/>
    <n v="1000"/>
    <n v="1000"/>
    <n v="1000"/>
    <n v="1000"/>
    <n v="1000"/>
    <n v="0"/>
  </r>
  <r>
    <s v="1.1-00-2302_231010_231429210"/>
    <s v="1.1-00-24"/>
    <s v="1.1-00-23"/>
    <x v="0"/>
    <s v="RECURSOS FISCALES 2024"/>
    <s v="RECURSOS FISCALES 2023"/>
    <s v="1.3.4"/>
    <s v="FUNCIÓN PÚBLICA"/>
    <s v="S"/>
    <s v="Definidos en el Presupuesto de Egresos y los que s"/>
    <s v="02_24"/>
    <s v="02_23"/>
    <s v="SECRETARÍA GENERAL DEL AYUNTAMIENTO"/>
    <n v="1"/>
    <s v="CORRESPONSABILIDAD SOCIAL (TRANSVERSAL)"/>
    <s v="014"/>
    <n v="14"/>
    <s v="ECONOMIA ALIMENTARIA (NUEVO RED DE BASES)"/>
    <s v="010_24"/>
    <s v="010_23"/>
    <s v="DIRECCIÓN GENERAL DE CULTURA DE LA PAZ Y CORRESPONSABILIDAD"/>
    <x v="1"/>
    <s v="MATERIALES Y SUMINISTRO"/>
    <m/>
    <n v="2921"/>
    <s v="REFACCIONES Y ACCESORIOS MENORES DE EDIFICIOS"/>
    <n v="0"/>
    <s v="00"/>
    <s v="SIN DESCRIPCIÓN PARA DESTINOS 00"/>
    <n v="0"/>
    <n v="0"/>
    <n v="0"/>
    <n v="0"/>
    <n v="0"/>
    <n v="0"/>
    <n v="0"/>
    <n v="0"/>
    <n v="0"/>
    <n v="0"/>
    <n v="50000"/>
    <n v="50000"/>
    <n v="50000"/>
    <n v="50000"/>
    <n v="50000"/>
  </r>
  <r>
    <s v="1.1-00-2305_236015_2321292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m/>
    <n v="2921"/>
    <s v="REFACCIONES Y ACCESORIOS MENORES DE EDIFICIOS"/>
    <n v="0"/>
    <s v="00"/>
    <s v="SIN DESCRIPCIÓN PARA DESTINOS 00"/>
    <n v="96091.08"/>
    <n v="0"/>
    <n v="94496.28"/>
    <n v="88499.08"/>
    <n v="63791.08"/>
    <n v="63791.08"/>
    <n v="63791.08"/>
    <n v="1594.8000000000029"/>
    <n v="63791.08"/>
    <n v="63791.08"/>
    <n v="45000"/>
    <n v="45000"/>
    <n v="45000"/>
    <n v="45000"/>
    <n v="-18791.080000000002"/>
  </r>
  <r>
    <s v="1.1-00-2306_235016_232529210"/>
    <s v="1.1-00-24"/>
    <s v="1.1-00-23"/>
    <x v="0"/>
    <s v="RECURSOS FISCALES 2024"/>
    <s v="RECURSOS FISCALES 2023"/>
    <s v="2.5.6"/>
    <s v="OTRO SERVICIOS EDUCATIVOS Y ACTIVIDADES INHERENTES"/>
    <s v="S"/>
    <s v="Definidos en el Presupuesto de Egresos y los que s"/>
    <s v="06_24"/>
    <s v="06_23"/>
    <s v="COORDINACIÓN GENERAL DE CONSTRUCCIÓN DE COMUNIDAD"/>
    <n v="5"/>
    <s v="SOCIEDAD COHESIVA Y RESILENTE"/>
    <s v="XX"/>
    <n v="25"/>
    <s v="APOYO A INSTITUCIONES EDUCATIVAS"/>
    <s v="016_24"/>
    <s v="016_23"/>
    <s v="DESPACHO DE LA COORDINACIÓN GENERAL DE C"/>
    <x v="1"/>
    <s v="MATERIALES Y SUMINISTROS"/>
    <m/>
    <n v="2921"/>
    <s v="REFACCIONES Y ACCESORIOS MENORES DE EDIFICIOS"/>
    <n v="0"/>
    <s v="00"/>
    <s v="SIN DESCRIPCIÓN PARA DESTINOS 00"/>
    <n v="0"/>
    <n v="300000"/>
    <n v="0"/>
    <n v="0"/>
    <n v="0"/>
    <n v="0"/>
    <n v="0"/>
    <n v="0"/>
    <n v="0"/>
    <n v="0"/>
    <n v="0"/>
    <n v="0"/>
    <n v="0"/>
    <n v="-300000"/>
    <n v="0"/>
  </r>
  <r>
    <s v="1.1-00-2306_235017_232929210"/>
    <s v="1.1-00-24"/>
    <s v="1.1-00-23"/>
    <x v="0"/>
    <s v="RECURSOS FISCALES 2024"/>
    <s v="RECURSOS FISCALES 2023"/>
    <s v="2.4.2"/>
    <s v="CULTURA"/>
    <s v="F"/>
    <s v="Actividades destinadas a la promoción y fomento de"/>
    <s v="06_24"/>
    <s v="06_23"/>
    <s v="COORDINACIÓN GENERAL DE CONSTRUCCIÓN DE COMUNIDAD"/>
    <n v="5"/>
    <s v="SOCIEDAD COHESIVA Y RESILENTE"/>
    <s v="XX"/>
    <n v="29"/>
    <s v="POLITICA CULTURAL DE TLAJOMULCO DE ZUÑIGA"/>
    <s v="017_24"/>
    <s v="017_23"/>
    <s v="DIRECCIÓN GENERAL DE CULTURA"/>
    <x v="1"/>
    <s v="MATERIALES Y SUMINISTROS"/>
    <m/>
    <n v="2921"/>
    <s v="REFACCIONES Y ACCESORIOS MENORES DE EDIFICIOS"/>
    <n v="0"/>
    <s v="00"/>
    <s v="SIN DESCRIPCIÓN PARA DESTINOS 00"/>
    <n v="0"/>
    <n v="10000"/>
    <n v="0"/>
    <n v="0"/>
    <n v="0"/>
    <n v="0"/>
    <n v="0"/>
    <n v="0"/>
    <n v="0"/>
    <n v="0"/>
    <n v="0"/>
    <n v="0"/>
    <n v="0"/>
    <n v="-10000"/>
    <n v="0"/>
  </r>
  <r>
    <s v="1.1-00-2311_236031_2349292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1"/>
    <s v="MATERIALES Y SUMINISTROS"/>
    <m/>
    <n v="2921"/>
    <s v="REFACCIONES Y ACCESORIOS MENORES DE EDIFICIOS"/>
    <n v="0"/>
    <s v="00"/>
    <s v="SIN DESCRIPCIÓN PARA DESTINOS 00"/>
    <n v="0"/>
    <n v="0"/>
    <n v="0"/>
    <n v="0"/>
    <n v="0"/>
    <n v="0"/>
    <n v="0"/>
    <n v="0"/>
    <n v="0"/>
    <n v="0"/>
    <n v="0"/>
    <n v="0"/>
    <n v="0"/>
    <n v="0"/>
    <n v="0"/>
  </r>
  <r>
    <s v="1.1-00-2304_236012_231829410"/>
    <s v="1.1-00-24"/>
    <s v="1.1-00-23"/>
    <x v="0"/>
    <s v="RECURSOS FISCALES 2024"/>
    <s v="RECURSOS FISCALES 2023"/>
    <s v="1.3.4"/>
    <s v="FUNCIÓN PÚBLICA"/>
    <s v="M"/>
    <s v="Actividades de apoyo administrativo desarrolladas "/>
    <s v="04_24"/>
    <s v="04_23"/>
    <s v="TESORERÍA MUNICIPAL"/>
    <n v="6"/>
    <s v="GOBIERNO EFECTIVO"/>
    <s v="XX"/>
    <n v="18"/>
    <s v="DESPACHO DE LA TESORERÍA MUNICIPAL"/>
    <s v="012_24"/>
    <s v="012_23"/>
    <s v="DIRECCIÓN DE PROCESOS ADMINISTRATIVOS Y"/>
    <x v="1"/>
    <s v="MATERIALES Y SUMINISTROS"/>
    <s v="si"/>
    <n v="2941"/>
    <s v="REFACCIONES Y ACCESORIOS MENORES DE EQUIPO DE CÓMPUTO Y TECNOLOGÍAS DE LA INFORMACIÓN"/>
    <n v="0"/>
    <s v="00"/>
    <s v="SIN DESCRIPCIÓN PARA DESTINOS 00"/>
    <n v="200"/>
    <n v="0"/>
    <n v="199"/>
    <n v="199"/>
    <n v="199"/>
    <n v="199"/>
    <n v="199"/>
    <n v="1"/>
    <n v="200"/>
    <n v="200"/>
    <n v="200"/>
    <n v="200"/>
    <n v="0"/>
    <n v="0"/>
    <n v="0"/>
  </r>
  <r>
    <s v="1.1-00-2311_236031_2349294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1"/>
    <s v="MATERIALES Y SUMINISTROS"/>
    <s v="si"/>
    <n v="2941"/>
    <s v="REFACCIONES Y ACCESORIOS MENORES DE EQUIPO DE CÓMPUTO Y TECNOLOGÍAS DE LA INFORMACIÓN"/>
    <n v="0"/>
    <s v="00"/>
    <s v="SIN DESCRIPCIÓN PARA DESTINOS 00"/>
    <n v="267385"/>
    <n v="210000"/>
    <n v="231251.44"/>
    <n v="228933.76000000001"/>
    <n v="193908.42"/>
    <n v="191020.4"/>
    <n v="191020.4"/>
    <n v="36133.56"/>
    <n v="267385"/>
    <n v="267385"/>
    <n v="1137000"/>
    <n v="1137000"/>
    <n v="1137000"/>
    <n v="927000"/>
    <n v="869615"/>
  </r>
  <r>
    <s v="1.1-00-2302_233009_231129610"/>
    <s v="1.1-00-24"/>
    <s v="1.1-00-23"/>
    <x v="0"/>
    <s v="RECURSOS FISCALES 2024"/>
    <s v="RECURSOS FISCALES 2023"/>
    <s v="1.7.2"/>
    <s v="PROTECCIÓN CIVIL"/>
    <s v="E"/>
    <s v="Actividades del sector público, que realiza en for"/>
    <s v="02_24"/>
    <s v="02_23"/>
    <s v="SECRETARÍA GENERAL DEL AYUNTAMIENTO"/>
    <n v="3"/>
    <s v="INFRAESTRUCTURA Y SERVICIOS PÚBLICOS"/>
    <s v="XX"/>
    <n v="11"/>
    <s v="ADMINISTRACIÓN CENTRAL DE PROTECCIÓN CIVIL Y BOMBEROS"/>
    <s v="009_24"/>
    <s v="009_23"/>
    <s v="DIRECCIÓN GENERAL ADJUNTA DE PROTECCIÓN"/>
    <x v="1"/>
    <s v="MATERIALES Y SUMINISTROS"/>
    <s v="si"/>
    <n v="2961"/>
    <s v="REFACCIONES Y ACCESORIOS MENORES DE EQUIPO DE TRANSPORTE"/>
    <n v="0"/>
    <s v="00"/>
    <s v="SIN DESCRIPCIÓN PARA DESTINOS 00"/>
    <n v="45000"/>
    <n v="45000"/>
    <n v="11634.8"/>
    <n v="11634.8"/>
    <n v="11634.8"/>
    <n v="11634.8"/>
    <n v="11634.8"/>
    <n v="33365.199999999997"/>
    <n v="45000"/>
    <n v="45000"/>
    <n v="50000"/>
    <n v="50000"/>
    <n v="0"/>
    <n v="-45000"/>
    <n v="5000"/>
  </r>
  <r>
    <s v="1.1-00-2305_236015_2321296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s v="si"/>
    <n v="2961"/>
    <s v="REFACCIONES Y ACCESORIOS MENORES DE EQUIPO DE TRANSPORTE"/>
    <n v="0"/>
    <s v="00"/>
    <s v="SIN DESCRIPCIÓN PARA DESTINOS 00"/>
    <n v="1266271.83"/>
    <n v="800000"/>
    <n v="381871.3"/>
    <n v="369641.19"/>
    <n v="369641.19"/>
    <n v="350129.41"/>
    <n v="350129.41"/>
    <n v="884400.53"/>
    <n v="1429971.83"/>
    <n v="1429971.83"/>
    <n v="1000000"/>
    <n v="1000000"/>
    <n v="400000"/>
    <n v="-400000"/>
    <n v="-429971.83000000007"/>
  </r>
  <r>
    <s v="1.1-00-2307_233019_2333297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XX"/>
    <n v="33"/>
    <s v="SERVICIO DE MANTENIMIENTO EN LOS ESPACIOS PÚBLICOS"/>
    <s v="019_24"/>
    <s v="019_23"/>
    <s v="DIRECCIÓN ADMINISTRATIVA DE INFRAESTRUCT"/>
    <x v="1"/>
    <s v="MATERIALES Y SUMINISTROS"/>
    <m/>
    <n v="2971"/>
    <s v="REFACCIONES Y ACCESORIOS MENORES DE EQUIPO DE DEFE"/>
    <n v="0"/>
    <s v="00"/>
    <s v="SIN DESCRIPCIÓN PARA DESTINOS 00"/>
    <n v="0"/>
    <n v="400000"/>
    <n v="0"/>
    <n v="0"/>
    <n v="0"/>
    <n v="0"/>
    <n v="0"/>
    <n v="0"/>
    <n v="0"/>
    <n v="0"/>
    <n v="0"/>
    <n v="0"/>
    <n v="0"/>
    <n v="-400000"/>
    <n v="0"/>
  </r>
  <r>
    <s v="1.1-00-2317_234037_2356297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1"/>
    <s v="MATERIALES Y SUMINISTROS"/>
    <m/>
    <n v="2971"/>
    <s v="REFACCIONES Y ACCESORIOS MENORES DE EQUIPO DE DEFE"/>
    <n v="0"/>
    <s v="00"/>
    <s v="SIN DESCRIPCIÓN PARA DESTINOS 00"/>
    <n v="12000"/>
    <n v="60000"/>
    <n v="11136"/>
    <n v="0"/>
    <n v="0"/>
    <n v="0"/>
    <n v="0"/>
    <n v="864"/>
    <n v="60000"/>
    <n v="60000"/>
    <n v="60000"/>
    <n v="60000"/>
    <n v="60000"/>
    <n v="0"/>
    <n v="0"/>
  </r>
  <r>
    <s v="1.1-00-2302_231010_231629810"/>
    <s v="1.1-00-24"/>
    <s v="1.1-00-23"/>
    <x v="0"/>
    <s v="RECURSOS FISCALES 2024"/>
    <s v="RECURSOS FISCALES 2023"/>
    <s v="2.2.7"/>
    <s v="DESARROLLO REGIONAL"/>
    <s v="S"/>
    <s v="Definidos en el Presupuesto de Egresos y los que s"/>
    <s v="02_24"/>
    <s v="02_23"/>
    <s v="SECRETARÍA GENERAL DEL AYUNTAMIENTO"/>
    <n v="1"/>
    <s v="CORRESPONSABILIDAD SOCIAL (TRANSVERSAL)"/>
    <s v="XX"/>
    <n v="16"/>
    <s v="PROGRAMA DE ECONOMÍA SOLIDARIA TLAJOMULCO &quot;CHAMBA PARA TODOS&quot;"/>
    <s v="010_24"/>
    <s v="010_23"/>
    <s v="DIRECCIÓN GENERAL DE CULTURA DE LA PAZ Y CORRESPONSABILIDAD"/>
    <x v="1"/>
    <s v="MATERIALES Y SUMINISTROS"/>
    <s v="si"/>
    <n v="2981"/>
    <s v="REFACCIONES Y ACCESORIOS MENORES DE MAQUINARIA Y OTROS EQUIPOS"/>
    <n v="0"/>
    <s v="00"/>
    <s v="SIN DESCRIPCIÓN PARA DESTINOS 00"/>
    <n v="20000"/>
    <n v="0"/>
    <n v="0"/>
    <n v="0"/>
    <n v="0"/>
    <n v="0"/>
    <n v="0"/>
    <n v="20000"/>
    <n v="20000"/>
    <n v="20000"/>
    <n v="0"/>
    <n v="0"/>
    <n v="0"/>
    <n v="0"/>
    <n v="-20000"/>
  </r>
  <r>
    <s v="1.1-00-2305_236015_2321298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1"/>
    <s v="MATERIALES Y SUMINISTROS"/>
    <s v="si"/>
    <n v="2981"/>
    <s v="REFACCIONES Y ACCESORIOS MENORES DE MAQUINARIA Y OTROS EQUIPOS"/>
    <n v="0"/>
    <s v="00"/>
    <s v="SIN DESCRIPCIÓN PARA DESTINOS 00"/>
    <n v="810661.36"/>
    <n v="50000"/>
    <n v="785408.58"/>
    <n v="572217.98"/>
    <n v="464419.18"/>
    <n v="454063.16"/>
    <n v="454063.16"/>
    <n v="25252.780000000028"/>
    <n v="698350.4"/>
    <n v="698350.4"/>
    <n v="698350.4"/>
    <n v="698350.4"/>
    <n v="500000"/>
    <n v="450000"/>
    <n v="0"/>
  </r>
  <r>
    <s v="1.1-00-2307_232022_2336298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1"/>
    <s v="MATERIALES Y SUMINISTROS"/>
    <s v="si"/>
    <n v="2981"/>
    <s v="REFACCIONES Y ACCESORIOS MENORES DE MAQUINARIA Y OTROS EQUIPOS"/>
    <n v="0"/>
    <s v="00"/>
    <s v="SIN DESCRIPCIÓN PARA DESTINOS 00"/>
    <n v="350000"/>
    <n v="350000"/>
    <n v="87672.8"/>
    <n v="87672.8"/>
    <n v="87672.8"/>
    <n v="87672.8"/>
    <n v="87672.8"/>
    <n v="262327.2"/>
    <n v="350000"/>
    <n v="350000"/>
    <n v="200000"/>
    <n v="200000"/>
    <n v="200000"/>
    <n v="-150000"/>
    <n v="-150000"/>
  </r>
  <r>
    <s v="1.1-00-2311_236031_2349299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1"/>
    <s v="MATERIALES Y SUMINISTROS"/>
    <m/>
    <n v="2991"/>
    <s v="HERRAMIENTAS, REFACCIONES Y ACCESORIOS MENORES"/>
    <n v="0"/>
    <s v="00"/>
    <s v="SIN DESCRIPCIÓN PARA DESTINOS 00"/>
    <n v="1624"/>
    <n v="0"/>
    <n v="1624"/>
    <n v="0"/>
    <n v="0"/>
    <n v="0"/>
    <n v="0"/>
    <n v="0"/>
    <n v="1624"/>
    <n v="1624"/>
    <n v="1624"/>
    <n v="1624"/>
    <n v="1624"/>
    <n v="1624"/>
    <n v="0"/>
  </r>
  <r>
    <s v="1.1-00-2305_236015_232131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111"/>
    <s v="ENERGÍA ELÉCTRICA"/>
    <n v="0"/>
    <s v="00"/>
    <s v="SIN DESCRIPCIÓN PARA DESTINOS 00"/>
    <n v="5197048"/>
    <n v="5197048"/>
    <n v="4615703.8"/>
    <n v="4615703.8"/>
    <n v="5003012"/>
    <n v="5003012"/>
    <n v="5003012"/>
    <n v="581344.20000000019"/>
    <n v="5600000"/>
    <n v="5600000"/>
    <n v="5820000"/>
    <n v="5820000"/>
    <n v="5000000"/>
    <n v="197048"/>
    <n v="220000"/>
  </r>
  <r>
    <s v="1.1-00-2307_233020_233431110"/>
    <s v="1.1-00-24"/>
    <s v="1.1-00-23"/>
    <x v="0"/>
    <s v="RECURSOS FISCALES 2024"/>
    <s v="RECURSOS FISCALES 2023"/>
    <s v="2.2.4"/>
    <s v="ALUMBRADO PÚBLICO"/>
    <s v="E"/>
    <s v="Actividades del sector público, que realiza en for"/>
    <s v="07_24"/>
    <s v="07_23"/>
    <s v="GABINETE INTEGRAL DE INFRAESTRUCTURA Y SERVICIOS PÚBLICOS"/>
    <n v="3"/>
    <s v="INFRAESTRUCTURA Y SERVICIOS PÚBLICOS"/>
    <s v="034"/>
    <n v="34"/>
    <s v="SERVICIO DE MANTENIMIENTO DE ALUMBRADO PÚBLICO"/>
    <s v="020_24"/>
    <s v="020_23"/>
    <s v="DIRECCIÓN DE ALUMBRADO PÚBLICO"/>
    <x v="2"/>
    <s v="SERVICIOS GENERALES"/>
    <m/>
    <n v="3111"/>
    <s v="ENERGÍA ELÉCTRICA"/>
    <n v="0"/>
    <s v="00"/>
    <s v="SIN DESCRIPCIÓN PARA DESTINOS 00"/>
    <n v="0"/>
    <n v="0"/>
    <n v="0"/>
    <n v="0"/>
    <n v="0"/>
    <n v="0"/>
    <n v="0"/>
    <n v="0"/>
    <n v="0"/>
    <n v="0"/>
    <n v="0"/>
    <n v="0"/>
    <n v="8000000"/>
    <n v="-8000000"/>
    <n v="0"/>
  </r>
  <r>
    <s v="2.5-02-2307_233020_233431110"/>
    <s v="2.5-02-24"/>
    <s v="2.5-02-23"/>
    <x v="4"/>
    <s v="FONDO DE APORTACIÓN AL FORTALECIMIENTO MUNICIPAL 2024 (FORTAMUN)"/>
    <s v="FONDO DE APORTACIÓN AL FORTALECIMIENTO MUNICIPAL 2023 (FORTAMUN)"/>
    <s v="2.2.4"/>
    <s v="ALUMBRADO PÚBLICO"/>
    <s v="E"/>
    <s v="Actividades del sector público, que realiza en for"/>
    <s v="07_24"/>
    <s v="07_23"/>
    <s v="GABINETE INTEGRAL DE INFRAESTRUCTURA Y SERVICIOS PÚBLICOS"/>
    <n v="3"/>
    <s v="INFRAESTRUCTURA Y SERVICIOS PÚBLICOS"/>
    <s v="034"/>
    <n v="34"/>
    <s v="SERVICIO DE MANTENIMIENTO DE ALUMBRADO PÚBLICO"/>
    <s v="020_24"/>
    <s v="020_23"/>
    <s v="DIRECCIÓN DE ALUMBRADO PÚBLICO"/>
    <x v="2"/>
    <s v="SERVICIOS GENERALES"/>
    <m/>
    <n v="3111"/>
    <s v="ENERGÍA ELÉCTRICA"/>
    <n v="0"/>
    <s v="00"/>
    <s v="SIN DESCRIPCIÓN PARA DESTINOS 00"/>
    <n v="85500000"/>
    <n v="70000000"/>
    <n v="80155711.950000003"/>
    <n v="80155711.950000003"/>
    <n v="80155711.950000003"/>
    <n v="80155711.950000003"/>
    <n v="80155711.950000003"/>
    <n v="5344288.049999997"/>
    <n v="95267283.930000007"/>
    <n v="95267283.930000007"/>
    <n v="95267283.930000007"/>
    <n v="95267283.930000007"/>
    <n v="69822784"/>
    <n v="177216"/>
    <n v="0"/>
  </r>
  <r>
    <s v="1.1-00-2307_232022_2336311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2"/>
    <s v="SERVICIOS GENERALES"/>
    <m/>
    <n v="3111"/>
    <s v="ENERGÍA ELÉCTRICA"/>
    <n v="0"/>
    <s v="00"/>
    <s v="SIN DESCRIPCIÓN PARA DESTINOS 00"/>
    <n v="203460000"/>
    <n v="116185349.58"/>
    <n v="187558130.19999999"/>
    <n v="187558130.19999999"/>
    <n v="187558130.19999999"/>
    <n v="187558130.19999999"/>
    <n v="187558130.19999999"/>
    <n v="15901869.800000012"/>
    <n v="223000000"/>
    <n v="223000000"/>
    <n v="223000000"/>
    <n v="223000000"/>
    <n v="70000000"/>
    <n v="46185349.579999998"/>
    <n v="0"/>
  </r>
  <r>
    <s v="1.1-00-2311_236031_2349311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2"/>
    <s v="SERVICIOS GENERALES"/>
    <m/>
    <n v="3111"/>
    <s v="ENERGÍA ELÉCTRICA"/>
    <n v="0"/>
    <s v="00"/>
    <s v="SIN DESCRIPCIÓN PARA DESTINOS 00"/>
    <n v="0"/>
    <n v="0"/>
    <n v="0"/>
    <n v="0"/>
    <n v="0"/>
    <n v="0"/>
    <n v="0"/>
    <n v="0"/>
    <n v="0"/>
    <n v="0"/>
    <n v="0"/>
    <n v="0"/>
    <n v="0"/>
    <n v="0"/>
    <n v="0"/>
  </r>
  <r>
    <s v="1.1-00-2305_236015_2321314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141"/>
    <s v="TELEFONÍA TRADICIONAL"/>
    <n v="0"/>
    <s v="00"/>
    <s v="SIN DESCRIPCIÓN PARA DESTINOS 00"/>
    <n v="600000"/>
    <n v="600000"/>
    <n v="599999.56000000006"/>
    <n v="599999.56000000006"/>
    <n v="464836.67"/>
    <n v="464836.67"/>
    <n v="464836.67"/>
    <n v="0.43999999994412065"/>
    <n v="600000"/>
    <n v="600000"/>
    <n v="720000"/>
    <n v="720000"/>
    <n v="600000"/>
    <n v="0"/>
    <n v="120000"/>
  </r>
  <r>
    <s v="1.1-00-2311_236031_2349314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2"/>
    <s v="SERVICIOS GENERALES"/>
    <m/>
    <n v="3141"/>
    <s v="TELEFONÍA TRADICIONAL"/>
    <n v="0"/>
    <s v="00"/>
    <s v="SIN DESCRIPCIÓN PARA DESTINOS 00"/>
    <n v="1741466.7"/>
    <n v="1813000"/>
    <n v="1741466.24"/>
    <n v="1741466.24"/>
    <n v="1148372.1599999999"/>
    <n v="1148372.1599999999"/>
    <n v="1148372.1599999999"/>
    <n v="0.4599999999627471"/>
    <n v="1824700"/>
    <n v="1824700"/>
    <n v="2000000"/>
    <n v="2000000"/>
    <n v="1000000"/>
    <n v="813000"/>
    <n v="175300"/>
  </r>
  <r>
    <s v="1.1-00-2311_236031_2349315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2"/>
    <s v="SERVICIOS GENERALES"/>
    <m/>
    <n v="3151"/>
    <s v="TELEFONÍA CELULAR"/>
    <n v="0"/>
    <s v="00"/>
    <s v="SIN DESCRIPCIÓN PARA DESTINOS 00"/>
    <n v="0"/>
    <n v="0"/>
    <n v="0"/>
    <n v="0"/>
    <n v="0"/>
    <n v="0"/>
    <n v="0"/>
    <n v="0"/>
    <n v="0"/>
    <n v="0"/>
    <n v="0"/>
    <n v="0"/>
    <n v="0"/>
    <n v="0"/>
    <n v="0"/>
  </r>
  <r>
    <s v="1.1-00-2305_236015_2321316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161"/>
    <s v="SERVICIOS DE TELECOMUNICACIONES Y SATÉLITES"/>
    <n v="0"/>
    <s v="00"/>
    <s v="SIN DESCRIPCIÓN PARA DESTINOS 00"/>
    <n v="2700000"/>
    <n v="2700000"/>
    <n v="2593760"/>
    <n v="2593760"/>
    <n v="2368801.2000000002"/>
    <n v="2368801.2000000002"/>
    <n v="2368801.2000000002"/>
    <n v="106240"/>
    <n v="2700000"/>
    <n v="2700000"/>
    <n v="2700000"/>
    <n v="2700000"/>
    <n v="2700000"/>
    <n v="0"/>
    <n v="0"/>
  </r>
  <r>
    <s v="1.6-05-2308_237025_234131610"/>
    <m/>
    <s v="1.6-05-23"/>
    <x v="2"/>
    <m/>
    <s v="PROGRAMA ESTRATEGIA ALE 2023 (APORTACIÓN MUNICIPAL)"/>
    <s v="1.7.1"/>
    <s v="POLICÍA"/>
    <s v="R"/>
    <s v="Solamente actividades específicas, distintas a las"/>
    <s v="08_24"/>
    <s v="08_23"/>
    <s v="COMISARÍA DE LA POLICÍA PREVENTIVA MUNICIPAL"/>
    <n v="7"/>
    <s v="SEGURIDAD CIUDADANA"/>
    <s v="XX"/>
    <n v="41"/>
    <s v="EQUIPAMIENTO"/>
    <s v="025_24"/>
    <s v="025_23"/>
    <s v="DESPACHO DE LA COMISARÍA DE LA POLICÍA P"/>
    <x v="2"/>
    <s v="SERVICIOS GENERALES"/>
    <m/>
    <n v="3161"/>
    <s v="SERVICIOS DE TELECOMUNICACIONES Y SATÉLITES"/>
    <n v="0"/>
    <s v="00"/>
    <s v="SIN DESCRIPCIÓN PARA DESTINOS 00"/>
    <n v="55000"/>
    <n v="0"/>
    <n v="54627.3"/>
    <n v="54627.3"/>
    <n v="18209.099999999999"/>
    <n v="0"/>
    <n v="0"/>
    <n v="372.69999999999709"/>
    <n v="0"/>
    <n v="0"/>
    <n v="0"/>
    <n v="0"/>
    <n v="0"/>
    <n v="0"/>
    <n v="0"/>
  </r>
  <r>
    <s v="1.1-00-2308_237025_234131610"/>
    <s v="1.1-00-24"/>
    <s v="1.1-00-23"/>
    <x v="0"/>
    <s v="RECURSOS FISCALES 2024"/>
    <s v="RECURSOS FISCALES 2023"/>
    <s v="1.7.1"/>
    <s v="POLICÍA"/>
    <s v="R"/>
    <s v="Solamente actividades específicas, distintas a las"/>
    <s v="08_24"/>
    <s v="08_23"/>
    <s v="COMISARÍA DE LA POLICÍA PREVENTIVA MUNICIPAL"/>
    <n v="7"/>
    <s v="SEGURIDAD CIUDADANA"/>
    <s v="041"/>
    <n v="41"/>
    <s v="EQUIPAMIENTO"/>
    <s v="025_24"/>
    <s v="025_23"/>
    <s v="DESPACHO DE LA COMISARÍA DE LA POLICÍA P"/>
    <x v="2"/>
    <s v="SERVICIOS GENERALES"/>
    <m/>
    <n v="3161"/>
    <s v="SERVICIOS DE TELECOMUNICACIONES Y SATÉLITES"/>
    <n v="0"/>
    <s v="00"/>
    <s v="SIN DESCRIPCIÓN PARA DESTINOS 00"/>
    <n v="200000"/>
    <n v="200000"/>
    <n v="145672.79999999999"/>
    <n v="145672.79999999999"/>
    <n v="127463.7"/>
    <n v="109254.6"/>
    <n v="109254.6"/>
    <n v="54327.200000000012"/>
    <n v="200000"/>
    <n v="200000"/>
    <n v="230000"/>
    <n v="230000"/>
    <n v="230000"/>
    <n v="-30000"/>
    <n v="30000"/>
  </r>
  <r>
    <s v="1.1-00-2311_236031_2349316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2"/>
    <s v="SERVICIOS GENERALES"/>
    <m/>
    <n v="3161"/>
    <s v="SERVICIOS DE TELECOMUNICACIONES Y SATÉLITES"/>
    <n v="0"/>
    <s v="00"/>
    <s v="SIN DESCRIPCIÓN PARA DESTINOS 00"/>
    <n v="97022.399999999994"/>
    <n v="0"/>
    <n v="97022.399999999994"/>
    <n v="97022.399999999994"/>
    <n v="19195.68"/>
    <n v="16453.439999999999"/>
    <n v="16453.439999999999"/>
    <n v="0"/>
    <n v="97022.399999999994"/>
    <n v="97022.399999999994"/>
    <n v="7097022.4000000004"/>
    <n v="7097022.4000000004"/>
    <n v="1000000"/>
    <n v="-1000000"/>
    <n v="7000000"/>
  </r>
  <r>
    <s v="1.1-00-2301_236004_23431810"/>
    <s v="1.1-00-24"/>
    <s v="1.1-00-23"/>
    <x v="0"/>
    <s v="RECURSOS FISCALES 2024"/>
    <s v="RECURSOS FISCALES 2023"/>
    <s v="1.3.4"/>
    <s v="FUNCIÓN PÚBLICA"/>
    <s v="E"/>
    <s v="Actividades del sector público, que realiza en for"/>
    <s v="01_24"/>
    <s v="01_23"/>
    <s v="PRESIDENCIA"/>
    <n v="6"/>
    <s v="GOBIERNO EFECTIVO"/>
    <s v="004"/>
    <n v="4"/>
    <s v="COMUNICACIÓN ESTRATÉGICA DEL GOBIERNO"/>
    <s v="004_24"/>
    <s v="004_23"/>
    <s v="DIRECCIÓN DE COMUNICACIÓN"/>
    <x v="2"/>
    <s v="SERVICIOS GENERALES"/>
    <m/>
    <n v="3181"/>
    <s v="SERVICIOS POSTALES Y TELEGRÁFICOS"/>
    <n v="0"/>
    <s v="00"/>
    <s v="SIN DESCRIPCIÓN PARA DESTINOS 00"/>
    <n v="5000"/>
    <n v="0"/>
    <n v="0"/>
    <n v="0"/>
    <n v="0"/>
    <n v="0"/>
    <n v="0"/>
    <n v="5000"/>
    <n v="5000"/>
    <n v="5000"/>
    <n v="5000"/>
    <n v="5000"/>
    <n v="5000"/>
    <n v="-5000"/>
    <n v="0"/>
  </r>
  <r>
    <s v="1.1-00-2304_236012_2318318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181"/>
    <s v="SERVICIOS POSTALES Y TELEGRÁFICOS"/>
    <n v="0"/>
    <s v="00"/>
    <s v="SIN DESCRIPCIÓN PARA DESTINOS 00"/>
    <n v="5500"/>
    <n v="5500"/>
    <n v="3274.18"/>
    <n v="3274.18"/>
    <n v="3274.18"/>
    <n v="3274.18"/>
    <n v="3274.18"/>
    <n v="2225.8200000000002"/>
    <n v="5500"/>
    <n v="5500"/>
    <n v="5500"/>
    <n v="5500"/>
    <n v="5500"/>
    <n v="0"/>
    <n v="0"/>
  </r>
  <r>
    <s v="1.1-00-2308_237025_234031810"/>
    <s v="1.1-00-24"/>
    <s v="1.1-00-23"/>
    <x v="0"/>
    <s v="RECURSOS FISCALES 2024"/>
    <s v="RECURSOS FISCALES 2023"/>
    <s v="1.7.1"/>
    <s v="POLICÍA"/>
    <s v="R"/>
    <s v="Solamente actividades específicas, distintas a las"/>
    <s v="08_24"/>
    <s v="08_23"/>
    <s v="COMISARÍA DE LA POLICÍA PREVENTIVA MUNICIPAL"/>
    <n v="7"/>
    <s v="SEGURIDAD CIUDADANA"/>
    <s v="040"/>
    <n v="40"/>
    <s v="CAPACITACIÓN"/>
    <s v="025_24"/>
    <s v="025_23"/>
    <s v="DESPACHO DE LA COMISARÍA DE LA POLICÍA P"/>
    <x v="2"/>
    <s v="SERVICIOS GENERALES"/>
    <m/>
    <n v="3181"/>
    <s v="SERVICIOS POSTALES Y TELEGRÁFICOS"/>
    <n v="0"/>
    <s v="00"/>
    <s v="SIN DESCRIPCIÓN PARA DESTINOS 00"/>
    <n v="10000"/>
    <n v="10000"/>
    <n v="0"/>
    <n v="0"/>
    <n v="0"/>
    <n v="0"/>
    <n v="0"/>
    <n v="10000"/>
    <n v="10000"/>
    <n v="10000"/>
    <n v="10000"/>
    <n v="10000"/>
    <n v="10000"/>
    <n v="0"/>
    <n v="0"/>
  </r>
  <r>
    <s v="1.1-00-2311_236031_2349318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2"/>
    <s v="SERVICIOS GENERALES"/>
    <m/>
    <n v="3181"/>
    <s v="SERVICIOS POSTALES Y TELEGRÁFICOS"/>
    <n v="0"/>
    <s v="00"/>
    <s v="SIN DESCRIPCIÓN PARA DESTINOS 00"/>
    <n v="2897.76"/>
    <n v="0"/>
    <n v="1779.43"/>
    <n v="1779.43"/>
    <n v="1779.43"/>
    <n v="1779.43"/>
    <n v="1779.43"/>
    <n v="1118.3300000000002"/>
    <n v="2897.76"/>
    <n v="2897.76"/>
    <n v="0"/>
    <n v="0"/>
    <n v="0"/>
    <n v="0"/>
    <n v="-2897.76"/>
  </r>
  <r>
    <s v="1.1-00-2305_236015_2321322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221"/>
    <s v="ARRENDAMIENTO DE EDIFICIOS"/>
    <n v="0"/>
    <s v="00"/>
    <s v="SIN DESCRIPCIÓN PARA DESTINOS 00"/>
    <n v="2698000"/>
    <n v="2350000"/>
    <n v="2273560.91"/>
    <n v="2273560.91"/>
    <n v="1866059.17"/>
    <n v="1866059.17"/>
    <n v="1756739.17"/>
    <n v="424439.08999999985"/>
    <n v="2698000"/>
    <n v="2698000"/>
    <n v="2698000"/>
    <n v="2698000"/>
    <n v="1500000"/>
    <n v="850000"/>
    <n v="0"/>
  </r>
  <r>
    <s v="1.1-00-2306_235017_232932210"/>
    <s v="1.1-00-24"/>
    <s v="1.1-00-23"/>
    <x v="0"/>
    <s v="RECURSOS FISCALES 2024"/>
    <s v="RECURSOS FISCALES 2023"/>
    <s v="2.4.2"/>
    <s v="CULTURA"/>
    <s v="F"/>
    <s v="Actividades destinadas a la promoción y fomento de"/>
    <s v="06_24"/>
    <s v="06_23"/>
    <s v="COORDINACIÓN GENERAL DE CONSTRUCCIÓN DE COMUNIDAD"/>
    <n v="5"/>
    <s v="SOCIEDAD COHESIVA Y RESILENTE"/>
    <s v="029"/>
    <n v="29"/>
    <s v="POLITICA CULTURAL DE TLAJOMULCO DE ZUÑIGA"/>
    <s v="017_24"/>
    <s v="017_23"/>
    <s v="DIRECCIÓN GENERAL DE CULTURA"/>
    <x v="2"/>
    <s v="SERVICIOS GENERALES"/>
    <m/>
    <n v="3221"/>
    <s v="ARRENDAMIENTO DE EDIFICIOS"/>
    <n v="0"/>
    <s v="00"/>
    <s v="SIN DESCRIPCIÓN PARA DESTINOS 00"/>
    <n v="0"/>
    <n v="0"/>
    <n v="0"/>
    <n v="0"/>
    <n v="0"/>
    <n v="0"/>
    <n v="0"/>
    <n v="0"/>
    <n v="0"/>
    <n v="0"/>
    <n v="348000"/>
    <n v="348000"/>
    <n v="348000"/>
    <n v="-348000"/>
    <n v="348000"/>
  </r>
  <r>
    <s v="1.1-00-2305_236015_2321323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231"/>
    <s v="ARRENDAMIENTO DE MOBILIARIO Y EQUIPO DE ADMINISTRACIÓN, EDUCACIONAL Y RECREATIVO"/>
    <n v="0"/>
    <s v="00"/>
    <s v="SIN DESCRIPCIÓN PARA DESTINOS 00"/>
    <n v="3000000"/>
    <n v="3000000"/>
    <n v="0"/>
    <n v="0"/>
    <n v="0"/>
    <n v="0"/>
    <n v="0"/>
    <n v="3000000"/>
    <n v="3000000"/>
    <n v="3000000"/>
    <n v="3000000"/>
    <n v="3000000"/>
    <n v="3000000"/>
    <n v="0"/>
    <n v="0"/>
  </r>
  <r>
    <s v="1.1-00-2311_236031_2350323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50"/>
    <n v="50"/>
    <s v="SISTEMAS INFORMATICOS MODERNIZADOS RECIBIDOS"/>
    <s v="031_24"/>
    <s v="031_23"/>
    <s v="DESPACHO DE LA COORDINACIÓN GENERAL DE G"/>
    <x v="2"/>
    <s v="SERVICIOS GENERALES"/>
    <m/>
    <n v="3231"/>
    <s v="ARRENDAMIENTO DE MOBILIARIO Y EQUIPO DE ADMINISTRACIÓN, EDUCACIONAL Y RECREATIVO"/>
    <n v="0"/>
    <s v="00"/>
    <s v="SIN DESCRIPCIÓN PARA DESTINOS 00"/>
    <n v="5445198"/>
    <n v="750000"/>
    <n v="5445182.6299999999"/>
    <n v="5445182.6299999999"/>
    <n v="4597810.2699999996"/>
    <n v="4214544.2300000004"/>
    <n v="4214544.2300000004"/>
    <n v="15.370000000111759"/>
    <n v="5250000"/>
    <n v="5250000"/>
    <n v="5651997"/>
    <n v="5651997"/>
    <n v="1000000"/>
    <n v="-250000"/>
    <n v="401997"/>
  </r>
  <r>
    <s v="2.5-02-2302_233009_231332510"/>
    <s v="2.5-02-24"/>
    <s v="2.5-02-23"/>
    <x v="4"/>
    <s v="FONDO DE APORTACIÓN AL FORTALECIMIENTO MUNICIPAL 2024 (FORTAMUN)"/>
    <s v="FONDO DE APORTACIÓN AL FORTALECIMIENTO MUNICIPAL 2023 (FORTAMUN)"/>
    <s v="1.7.2"/>
    <s v="PROTECCIÓN CIVIL"/>
    <s v="E"/>
    <s v="Actividades del sector público, que realiza en for"/>
    <s v="02_24"/>
    <s v="02_23"/>
    <s v="SECRETARÍA GENERAL DEL AYUNTAMIENTO"/>
    <n v="3"/>
    <s v="INFRAESTRUCTURA Y SERVICIOS PÚBLICOS"/>
    <s v="013"/>
    <n v="13"/>
    <s v="SERVICIO DE UNIDADES MOVILES ARRENDADAS"/>
    <s v="009_24"/>
    <s v="009_23"/>
    <s v="DIRECCIÓN GENERAL ADJUNTA DE PROTECCIÓN"/>
    <x v="2"/>
    <s v="SERVICIOS GENERALES"/>
    <m/>
    <n v="3251"/>
    <s v="ARRENDAMIENTO DE EQUIPO DE TRANSPORTE"/>
    <n v="0"/>
    <s v="00"/>
    <s v="SIN DESCRIPCIÓN PARA DESTINOS 00"/>
    <n v="9003456"/>
    <n v="5500000"/>
    <n v="9003456"/>
    <n v="9003456"/>
    <n v="9003456"/>
    <n v="9003456"/>
    <n v="9003456"/>
    <n v="0"/>
    <n v="9003456"/>
    <n v="9003456"/>
    <n v="9003456"/>
    <n v="9003456"/>
    <n v="5500000"/>
    <n v="0"/>
    <n v="0"/>
  </r>
  <r>
    <s v="1.1-00-2302_231010_2315325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2"/>
    <s v="SERVICIOS GENERALES"/>
    <m/>
    <n v="3251"/>
    <s v="ARRENDAMIENTO DE EQUIPO DE TRANSPORTE"/>
    <n v="0"/>
    <s v="00"/>
    <s v="SIN DESCRIPCIÓN PARA DESTINOS 00"/>
    <n v="0"/>
    <n v="0"/>
    <n v="0"/>
    <n v="0"/>
    <n v="0"/>
    <n v="0"/>
    <n v="0"/>
    <n v="0"/>
    <n v="0"/>
    <n v="0"/>
    <n v="100000"/>
    <n v="100000"/>
    <n v="100000"/>
    <n v="-100000"/>
    <n v="100000"/>
  </r>
  <r>
    <s v="2.5-02-2305_236015_232132510"/>
    <s v="2.5-02-24"/>
    <s v="2.5-02-23"/>
    <x v="4"/>
    <s v="FONDO DE APORTACIÓN AL FORTALECIMIENTO MUNICIPAL 2024 (FORTAMUN)"/>
    <s v="FONDO DE APORTACIÓN AL FORTALECIMIENTO MUNICIPAL 2023 (FORTAMUN)"/>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251"/>
    <s v="ARRENDAMIENTO DE EQUIPO DE TRANSPORTE"/>
    <n v="0"/>
    <s v="00"/>
    <s v="SIN DESCRIPCIÓN PARA DESTINOS 00"/>
    <n v="97926185.769999996"/>
    <n v="66696971"/>
    <n v="97926185.769999996"/>
    <n v="97926185.769999996"/>
    <n v="89794132.319999993"/>
    <n v="89794132.319999993"/>
    <n v="89794132.319999993"/>
    <n v="0"/>
    <n v="76833008.099999994"/>
    <n v="76833008.099999994"/>
    <n v="76833008.099999994"/>
    <n v="76833008.099999994"/>
    <n v="35058135"/>
    <n v="31638836"/>
    <n v="0"/>
  </r>
  <r>
    <s v="1.1-00-2305_236015_232132510"/>
    <s v="1.1-00-24"/>
    <s v="1.1-00-23"/>
    <x v="0"/>
    <s v="RECURSOS FISCALES 2024"/>
    <s v="RECURSOS FISCALES 2023"/>
    <s v="1.3.4"/>
    <s v="FUNCIÓN PÚBLICA"/>
    <s v="E"/>
    <s v="Actividades del sector público, que realiza en for"/>
    <s v="05_24"/>
    <s v="05_23"/>
    <s v="OFICIALÍA MAYOR"/>
    <n v="6"/>
    <s v="GOBIERNO EFECTIVO"/>
    <s v="XX"/>
    <n v="21"/>
    <s v="BIENES ADQUIRIDOS"/>
    <s v="015_24"/>
    <s v="015_23"/>
    <s v="DIRECCIÓN GENERAL DE ADMINISTRACIÓN"/>
    <x v="2"/>
    <s v="SERVICIOS GENERALES"/>
    <m/>
    <n v="3251"/>
    <s v="ARRENDAMIENTO DE EQUIPO DE TRANSPORTE"/>
    <n v="0"/>
    <s v="00"/>
    <s v="SIN DESCRIPCIÓN PARA DESTINOS 00"/>
    <n v="0"/>
    <n v="0"/>
    <n v="9945232.6300000008"/>
    <n v="9945232.6300000008"/>
    <n v="0"/>
    <n v="0"/>
    <n v="0"/>
    <n v="-9945232.6300000008"/>
    <n v="0"/>
    <n v="0"/>
    <n v="38806666.080000013"/>
    <n v="38806666.080000013"/>
    <n v="0"/>
    <n v="0"/>
    <n v="38806666.080000013"/>
  </r>
  <r>
    <s v="1.1-00-2307_233019_2333326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2"/>
    <s v="SERVICIOS GENERALES"/>
    <m/>
    <n v="3261"/>
    <s v="ARRENDAMIENTO DE MAQUINARIA, OTROS EQUIPOS Y HERRAMIENTAS"/>
    <n v="0"/>
    <s v="00"/>
    <s v="SIN DESCRIPCIÓN PARA DESTINOS 00"/>
    <n v="13740256"/>
    <n v="10000000"/>
    <n v="15431062.4"/>
    <n v="14143810.4"/>
    <n v="9902552.2799999993"/>
    <n v="9822489.0800000001"/>
    <n v="9822489.0800000001"/>
    <n v="-1690806.4000000004"/>
    <n v="13740256"/>
    <n v="13740256"/>
    <n v="13740256"/>
    <n v="13740256"/>
    <n v="5000000"/>
    <n v="5000000"/>
    <n v="0"/>
  </r>
  <r>
    <s v="1.1-00-2307_233021_233532610"/>
    <s v="1.1-00-24"/>
    <s v="1.1-00-23"/>
    <x v="0"/>
    <s v="RECURSOS FISCALES 2024"/>
    <s v="RECURSOS FISCALES 2023"/>
    <s v="2.1.1"/>
    <s v="ORDENACIÓN DE DESECHOS"/>
    <s v="E"/>
    <s v="Actividades del sector público, que realiza en for"/>
    <s v="07_24"/>
    <s v="07_23"/>
    <s v="GABINETE INTEGRAL DE INFRAESTRUCTURA Y SERVICIOS PÚBLICOS"/>
    <n v="3"/>
    <s v="INFRAESTRUCTURA Y SERVICIOS PÚBLICOS"/>
    <s v="XX"/>
    <n v="35"/>
    <s v="RECOLECCION DE RESIDUOS SOLIDOS  URBANOS"/>
    <s v="021_24"/>
    <s v="021_23"/>
    <s v="DIRECCIÓN DE ASEO PÚBLICO"/>
    <x v="2"/>
    <s v="SERVICIOS GENERALES"/>
    <m/>
    <n v="3261"/>
    <s v="ARRENDAMIENTO DE MAQUINARIA, OTROS EQUIPOS Y HERRAMIENTAS"/>
    <n v="0"/>
    <s v="00"/>
    <s v="SIN DESCRIPCIÓN PARA DESTINOS 00"/>
    <n v="0"/>
    <n v="0"/>
    <n v="0"/>
    <n v="0"/>
    <n v="0"/>
    <n v="0"/>
    <n v="0"/>
    <n v="0"/>
    <n v="0"/>
    <n v="0"/>
    <n v="0"/>
    <n v="0"/>
    <n v="0"/>
    <n v="0"/>
    <n v="0"/>
  </r>
  <r>
    <s v="1.1-00-2307_232022_2336326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2"/>
    <s v="SERVICIOS GENERALES"/>
    <m/>
    <n v="3261"/>
    <s v="ARRENDAMIENTO DE MAQUINARIA, OTROS EQUIPOS Y HERRAMIENTAS"/>
    <n v="0"/>
    <s v="00"/>
    <s v="SIN DESCRIPCIÓN PARA DESTINOS 00"/>
    <n v="60000000"/>
    <n v="30000000"/>
    <n v="52995828.439999998"/>
    <n v="50126545.240000002"/>
    <n v="50126545.240000002"/>
    <n v="49249585.240000002"/>
    <n v="44490818.640000001"/>
    <n v="7004171.5600000024"/>
    <n v="60000000"/>
    <n v="60000000"/>
    <n v="65000000"/>
    <n v="65000000"/>
    <n v="30000000"/>
    <n v="0"/>
    <n v="5000000"/>
  </r>
  <r>
    <s v="1.1-00-2309_238026_2342326117"/>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XX"/>
    <n v="42"/>
    <s v="ADMINISTRACIÓN CENTRAL DE LA COORDINACIÓN GENERAL DE DESARROLLO ECONÓMICO"/>
    <s v="026_24"/>
    <s v="026_23"/>
    <s v="DESPACHO DE LA COORDINACIÓN GENERAL DE D"/>
    <x v="2"/>
    <s v="SERVICIOS GENERALES"/>
    <m/>
    <n v="3261"/>
    <s v="ARRENDAMIENTO DE MAQUINARIA, OTROS EQUIPOS Y HERRAMIENTAS"/>
    <n v="17"/>
    <s v="XX"/>
    <s v="ELABORACIÓN DE COMPOSTA"/>
    <n v="0"/>
    <n v="0"/>
    <n v="0"/>
    <n v="0"/>
    <n v="0"/>
    <n v="0"/>
    <n v="0"/>
    <n v="0"/>
    <n v="0"/>
    <n v="0"/>
    <n v="0"/>
    <n v="0"/>
    <n v="0"/>
    <n v="0"/>
    <n v="0"/>
  </r>
  <r>
    <s v="1.1-00-2309_238026_2342326118"/>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2"/>
    <s v="SERVICIOS GENERALES"/>
    <m/>
    <n v="3261"/>
    <s v="ARRENDAMIENTO DE MAQUINARIA, OTROS EQUIPOS Y HERRAMIENTAS"/>
    <n v="18"/>
    <s v="21"/>
    <s v="LIMPIEZA DE MINAS DE BASALTO"/>
    <n v="495088"/>
    <n v="500009.36"/>
    <n v="495088"/>
    <n v="495088"/>
    <n v="495088"/>
    <n v="495088"/>
    <n v="495088"/>
    <n v="0"/>
    <n v="495088"/>
    <n v="495088"/>
    <n v="800000"/>
    <n v="800000"/>
    <n v="800000"/>
    <n v="-299990.64"/>
    <n v="304912"/>
  </r>
  <r>
    <s v="1.1-00-2301_235002_23232910"/>
    <s v="1.1-00-24"/>
    <s v="1.1-00-23"/>
    <x v="0"/>
    <s v="RECURSOS FISCALES 2024"/>
    <s v="RECURSOS FISCALES 2023"/>
    <s v="1.3.4"/>
    <s v="FUNCIÓN PÚBLICA"/>
    <s v="E"/>
    <s v="Actividades del sector público, que realiza en for"/>
    <s v="01_24"/>
    <s v="01_23"/>
    <s v="PRESIDENCIA"/>
    <n v="5"/>
    <s v="SOCIEDAD COHESIVA Y RESILENTE"/>
    <s v="002"/>
    <n v="2"/>
    <s v="ATENCIÓN A EVENTOS DEL GOBIERNO MUNICIPAL  Y AGENDA GUBERNAMENTAL"/>
    <s v="002_24"/>
    <s v="002_23"/>
    <s v="DIRECCIÓN GENERAL DE RELACIONES PÚBLICAS"/>
    <x v="2"/>
    <s v="SERVICIOS GENERALES"/>
    <m/>
    <n v="3291"/>
    <s v="OTROS ARRENDAMIENTOS"/>
    <n v="0"/>
    <s v="00"/>
    <s v="SIN DESCRIPCIÓN PARA DESTINOS 00"/>
    <n v="500000"/>
    <n v="500000"/>
    <n v="292646"/>
    <n v="292646"/>
    <n v="272246"/>
    <n v="272246"/>
    <n v="272246"/>
    <n v="207354"/>
    <n v="500000"/>
    <n v="500000"/>
    <n v="500000"/>
    <n v="500000"/>
    <n v="500000"/>
    <n v="0"/>
    <n v="0"/>
  </r>
  <r>
    <s v="1.1-00-2304_236012_2318329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291"/>
    <s v="OTROS ARRENDAMIENTOS"/>
    <n v="0"/>
    <s v="00"/>
    <s v="SIN DESCRIPCIÓN PARA DESTINOS 00"/>
    <n v="126633.02"/>
    <n v="120000"/>
    <n v="126633.02"/>
    <n v="126633.02"/>
    <n v="105527.5"/>
    <n v="105527.5"/>
    <n v="105527.5"/>
    <n v="0"/>
    <n v="126633.02"/>
    <n v="126633.02"/>
    <n v="140000"/>
    <n v="140000"/>
    <n v="140000"/>
    <n v="-20000"/>
    <n v="13366.979999999996"/>
  </r>
  <r>
    <s v="1.1-00-2305_236015_2321329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291"/>
    <s v="OTROS ARRENDAMIENTOS"/>
    <n v="0"/>
    <s v="00"/>
    <s v="SIN DESCRIPCIÓN PARA DESTINOS 00"/>
    <n v="10000"/>
    <n v="0"/>
    <n v="0"/>
    <n v="0"/>
    <n v="0"/>
    <n v="0"/>
    <n v="0"/>
    <n v="10000"/>
    <n v="10000"/>
    <n v="10000"/>
    <n v="10000"/>
    <n v="10000"/>
    <n v="10000"/>
    <n v="-10000"/>
    <n v="0"/>
  </r>
  <r>
    <s v="1.1-00-2309_238026_2342329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2"/>
    <s v="SERVICIOS GENERALES"/>
    <m/>
    <n v="3291"/>
    <s v="OTROS ARRENDAMIENTOS"/>
    <n v="0"/>
    <s v="00"/>
    <s v="SIN DESCRIPCIÓN PARA DESTINOS 00"/>
    <n v="0"/>
    <n v="0"/>
    <n v="0"/>
    <n v="0"/>
    <n v="0"/>
    <n v="0"/>
    <n v="0"/>
    <n v="0"/>
    <n v="42000"/>
    <n v="42000"/>
    <n v="42000"/>
    <n v="42000"/>
    <n v="42000"/>
    <n v="-42000"/>
    <n v="0"/>
  </r>
  <r>
    <s v="1.1-00-2303_231011_231733110"/>
    <s v="1.1-00-24"/>
    <s v="1.1-00-23"/>
    <x v="0"/>
    <s v="RECURSOS FISCALES 2024"/>
    <s v="RECURSOS FISCALES 2023"/>
    <s v="1.3.5"/>
    <s v="ASUNTOS JURÍDICOS"/>
    <s v="O"/>
    <s v="Actividades que realizan la función pública o cont"/>
    <s v="03_24"/>
    <s v="03_23"/>
    <s v="SINDICATURA MUNICIPAL"/>
    <n v="1"/>
    <s v="CORRESPONSABILIDAD SOCIAL (TRANSVERSAL)"/>
    <s v="017"/>
    <n v="17"/>
    <s v="DEFENSORÍA LEGAL"/>
    <s v="011_24"/>
    <s v="011_23"/>
    <s v="DIRECCIÓN GENERAL JURIDÍCA"/>
    <x v="2"/>
    <s v="SERVICIOS GENERALES"/>
    <m/>
    <n v="3311"/>
    <s v="SERVICIOS LEGALES, DE CONTABILIDAD, AUDITORÍA Y RELACIONADOS"/>
    <n v="0"/>
    <s v="00"/>
    <s v="SIN DESCRIPCIÓN PARA DESTINOS 00"/>
    <n v="2367000"/>
    <n v="2375000"/>
    <n v="1859400"/>
    <n v="1859400"/>
    <n v="1392000"/>
    <n v="1392000"/>
    <n v="1392000"/>
    <n v="507600"/>
    <n v="2367000"/>
    <n v="2367000"/>
    <n v="2367000"/>
    <n v="2367000"/>
    <n v="2367000"/>
    <n v="8000"/>
    <n v="0"/>
  </r>
  <r>
    <s v="1.1-00-2304_236012_2318331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311"/>
    <s v="SERVICIOS LEGALES, DE CONTABILIDAD, AUDITORÍA Y RELACIONADOS"/>
    <n v="0"/>
    <s v="00"/>
    <s v="SIN DESCRIPCIÓN PARA DESTINOS 00"/>
    <n v="3231350"/>
    <n v="3900000"/>
    <n v="232000"/>
    <n v="232000"/>
    <n v="232000"/>
    <n v="232000"/>
    <n v="0"/>
    <n v="2999350"/>
    <n v="3325000"/>
    <n v="3325000"/>
    <n v="3325000"/>
    <n v="3325000"/>
    <n v="1500000"/>
    <n v="2400000"/>
    <n v="0"/>
  </r>
  <r>
    <s v="1.1-00-2305_236015_232133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311"/>
    <s v="SERVICIOS LEGALES, DE CONTABILIDAD, AUDITORÍA Y RELACIONADOS"/>
    <n v="0"/>
    <s v="00"/>
    <s v="SIN DESCRIPCIÓN PARA DESTINOS 00"/>
    <n v="230000"/>
    <n v="230000"/>
    <n v="225620"/>
    <n v="225620"/>
    <n v="225620"/>
    <n v="225620"/>
    <n v="90248"/>
    <n v="4380"/>
    <n v="230000"/>
    <n v="230000"/>
    <n v="250000"/>
    <n v="250000"/>
    <n v="250000"/>
    <n v="-20000"/>
    <n v="20000"/>
  </r>
  <r>
    <s v="1.1-00-2307_232022_2336331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2"/>
    <s v="SERVICIOS GENERALES"/>
    <m/>
    <n v="3311"/>
    <s v="SERVICIOS LEGALES, DE CONTABILIDAD, AUDITORÍA Y RELACIONADOS"/>
    <n v="0"/>
    <s v="00"/>
    <s v="SIN DESCRIPCIÓN PARA DESTINOS 00"/>
    <n v="3480000"/>
    <n v="3480000"/>
    <n v="3480000"/>
    <n v="3480000"/>
    <n v="2088000"/>
    <n v="2088000"/>
    <n v="2088000"/>
    <n v="0"/>
    <n v="3480000"/>
    <n v="3480000"/>
    <n v="3480000"/>
    <n v="3480000"/>
    <n v="1500000"/>
    <n v="1980000"/>
    <n v="0"/>
  </r>
  <r>
    <s v="1.1-00-2305_236015_2321332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321"/>
    <s v="SERVICIOS DE DISEÑO, ARQUITECTURA, INGENIERÍA Y ACTIVIDADES RELACIONADAS"/>
    <n v="0"/>
    <s v="00"/>
    <s v="SIN DESCRIPCIÓN PARA DESTINOS 00"/>
    <n v="69408"/>
    <n v="0"/>
    <n v="68987.75"/>
    <n v="68987.75"/>
    <n v="68987.75"/>
    <n v="68987.75"/>
    <n v="68987.75"/>
    <n v="420.25"/>
    <n v="69408"/>
    <n v="69408"/>
    <n v="69408"/>
    <n v="69408"/>
    <n v="69408"/>
    <n v="-69408"/>
    <n v="0"/>
  </r>
  <r>
    <s v="1.1-00-2307_232022_2336332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2"/>
    <s v="SERVICIOS GENERALES"/>
    <m/>
    <n v="3321"/>
    <s v="SERVICIOS DE DISEÑO, ARQUITECTURA, INGENIERÍA Y ACTIVIDADES RELACIONADAS"/>
    <n v="0"/>
    <s v="00"/>
    <s v="SIN DESCRIPCIÓN PARA DESTINOS 00"/>
    <n v="6775246"/>
    <n v="5000000"/>
    <n v="5555159.96"/>
    <n v="5555159.96"/>
    <n v="5555159.96"/>
    <n v="5555159.96"/>
    <n v="5555159.96"/>
    <n v="1220086.04"/>
    <n v="5400000"/>
    <n v="5400000"/>
    <n v="5400000"/>
    <n v="5400000"/>
    <n v="2500000"/>
    <n v="2500000"/>
    <n v="0"/>
  </r>
  <r>
    <s v="2.6-05-2308_237025_234133210"/>
    <m/>
    <s v="2.6-05-23"/>
    <x v="2"/>
    <m/>
    <s v="PROGRAMA ESTRATEGIA ALE 2023 (APORTACIÓN ESTATAL)"/>
    <s v="1.7.1"/>
    <s v="POLICÍA"/>
    <s v="R"/>
    <s v="Solamente actividades específicas, distintas a las"/>
    <s v="08_24"/>
    <s v="08_23"/>
    <s v="COMISARÍA DE LA POLICÍA PREVENTIVA MUNICIPAL"/>
    <n v="7"/>
    <s v="SEGURIDAD CIUDADANA"/>
    <s v="XX"/>
    <n v="41"/>
    <s v="EQUIPAMIENTO"/>
    <s v="025_24"/>
    <s v="025_23"/>
    <s v="DESPACHO DE LA COMISARÍA DE LA POLICÍA P"/>
    <x v="2"/>
    <s v="SERVICIOS GENERALES"/>
    <m/>
    <n v="3321"/>
    <s v="SERVICIOS DE DISEÑO, ARQUITECTURA, INGENIERÍA Y ACTIVIDADES RELACIONADAS"/>
    <n v="0"/>
    <s v="00"/>
    <s v="SIN DESCRIPCIÓN PARA DESTINOS 00"/>
    <n v="148790.01"/>
    <n v="0"/>
    <n v="0"/>
    <n v="0"/>
    <n v="0"/>
    <n v="0"/>
    <n v="0"/>
    <n v="148790.01"/>
    <n v="0"/>
    <n v="0"/>
    <n v="0"/>
    <n v="0"/>
    <n v="0"/>
    <n v="0"/>
    <n v="0"/>
  </r>
  <r>
    <s v="1.1-14-2302_231007_23733310"/>
    <s v="1.1-00-24"/>
    <s v="1.1-14-23"/>
    <x v="0"/>
    <s v="RECURSOS FISCALES 2024"/>
    <s v="RECURSOS FISCALES 2023"/>
    <s v="1.3.4"/>
    <s v="FUNCIÓN PÚBLICA"/>
    <s v="O"/>
    <s v="Actividades que realizan la función pública o cont"/>
    <s v="02_24"/>
    <s v="02_23"/>
    <s v="SECRETARÍA GENERAL DEL AYUNTAMIENTO"/>
    <n v="1"/>
    <s v="CORRESPONSABILIDAD SOCIAL (TRANSVERSAL)"/>
    <s v="007"/>
    <n v="7"/>
    <s v="CONDONACIÓN Y/O REDUCCIÓN DE SANCIONES"/>
    <s v="007_24"/>
    <s v="007_23"/>
    <s v="DIRECCIÓN DE LA SECRETARÍA GENERAL"/>
    <x v="2"/>
    <s v="SERVICIOS GENERALES"/>
    <m/>
    <n v="3331"/>
    <s v="SERVICIOS DE CONSULTORÍA ADMINISTRATIVA, PROCESOS, TÉCNICA Y EN TECNOLOGÍAS DE LA INFORMACIÓN"/>
    <n v="0"/>
    <s v="00"/>
    <s v="SIN DESCRIPCIÓN PARA DESTINOS 00"/>
    <n v="0"/>
    <n v="0"/>
    <n v="0"/>
    <n v="0"/>
    <n v="0"/>
    <n v="0"/>
    <n v="0"/>
    <n v="0"/>
    <n v="0"/>
    <n v="0"/>
    <n v="340000"/>
    <n v="340000"/>
    <n v="340000"/>
    <n v="-340000"/>
    <n v="340000"/>
  </r>
  <r>
    <s v="1.1-00-2304_236012_2318333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331"/>
    <s v="SERVICIOS DE CONSULTORÍA ADMINISTRATIVA, PROCESOS, TÉCNICA Y EN TECNOLOGÍAS DE LA INFORMACIÓN"/>
    <n v="0"/>
    <s v="00"/>
    <s v="SIN DESCRIPCIÓN PARA DESTINOS 00"/>
    <n v="2605267.2000000002"/>
    <n v="994495"/>
    <n v="2605267.2000000002"/>
    <n v="2605267.2000000002"/>
    <n v="2466815.4"/>
    <n v="2420664.7999999998"/>
    <n v="2420664.7999999998"/>
    <n v="0"/>
    <n v="2605267.2000000002"/>
    <n v="2605267.2000000002"/>
    <n v="2605267.2000000002"/>
    <n v="2605267.2000000002"/>
    <n v="1000000"/>
    <n v="-5505"/>
    <n v="0"/>
  </r>
  <r>
    <s v="1.1-00-2305_236015_2321333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331"/>
    <s v="SERVICIOS DE CONSULTORÍA ADMINISTRATIVA, PROCESOS, TÉCNICA Y EN TECNOLOGÍAS DE LA INFORMACIÓN"/>
    <n v="0"/>
    <s v="00"/>
    <s v="SIN DESCRIPCIÓN PARA DESTINOS 00"/>
    <n v="100000"/>
    <n v="100000"/>
    <n v="69600"/>
    <n v="69600"/>
    <n v="69600"/>
    <n v="69600"/>
    <n v="69600"/>
    <n v="30400"/>
    <n v="100000"/>
    <n v="100000"/>
    <n v="100000"/>
    <n v="100000"/>
    <n v="100000"/>
    <n v="0"/>
    <n v="0"/>
  </r>
  <r>
    <s v="1.1-00-2311_236031_2349333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2"/>
    <s v="SERVICIOS GENERALES"/>
    <m/>
    <n v="3331"/>
    <s v="SERVICIOS DE CONSULTORÍA ADMINISTRATIVA, PROCESOS, TÉCNICA Y EN TECNOLOGÍAS DE LA INFORMACIÓN"/>
    <n v="0"/>
    <s v="00"/>
    <s v="SIN DESCRIPCIÓN PARA DESTINOS 00"/>
    <n v="0"/>
    <n v="0"/>
    <n v="0"/>
    <n v="0"/>
    <n v="0"/>
    <n v="0"/>
    <n v="0"/>
    <n v="0"/>
    <n v="0"/>
    <n v="0"/>
    <n v="0"/>
    <n v="0"/>
    <n v="0"/>
    <n v="0"/>
    <n v="0"/>
  </r>
  <r>
    <s v="1.1-00-2311_236031_2350333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50"/>
    <n v="50"/>
    <s v="SISTEMAS INFORMATICOS MODERNIZADOS RECIBIDOS"/>
    <s v="031_24"/>
    <s v="031_23"/>
    <s v="DESPACHO DE LA COORDINACIÓN GENERAL DE G"/>
    <x v="2"/>
    <s v="SERVICIOS GENERALES"/>
    <m/>
    <n v="3331"/>
    <s v="SERVICIOS DE CONSULTORÍA ADMINISTRATIVA, PROCESOS, TÉCNICA Y EN TECNOLOGÍAS DE LA INFORMACIÓN"/>
    <n v="0"/>
    <s v="00"/>
    <s v="SIN DESCRIPCIÓN PARA DESTINOS 00"/>
    <n v="10496425.59"/>
    <n v="275000"/>
    <n v="10493919.99"/>
    <n v="10493919.99"/>
    <n v="6013286.79"/>
    <n v="6013286.79"/>
    <n v="3875486.8"/>
    <n v="2505.5999999996275"/>
    <n v="13000000"/>
    <n v="13000000"/>
    <n v="9512245"/>
    <n v="9262245"/>
    <n v="500000"/>
    <n v="-225000"/>
    <n v="-3487755"/>
  </r>
  <r>
    <s v="1.1-00-2305_236015_2321334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s v="si"/>
    <n v="3341"/>
    <s v="SERVICIOS DE CAPACITACIÓN"/>
    <n v="0"/>
    <s v="00"/>
    <s v="SIN DESCRIPCIÓN PARA DESTINOS 00"/>
    <n v="0"/>
    <n v="0"/>
    <n v="0"/>
    <n v="0"/>
    <n v="0"/>
    <n v="0"/>
    <n v="0"/>
    <n v="0"/>
    <n v="735486"/>
    <n v="735486"/>
    <n v="735486"/>
    <n v="735486"/>
    <n v="735486"/>
    <n v="-735486"/>
    <n v="0"/>
  </r>
  <r>
    <s v="1.1-00-2305_236015_2321334133"/>
    <s v="1.1-00-24"/>
    <s v="1.1-00-23"/>
    <x v="0"/>
    <s v="RECURSOS FISCALES 2024"/>
    <s v="RECURSOS FISCALES 2023"/>
    <s v="1.3.4"/>
    <s v="FUNCIÓN PÚBLICA"/>
    <s v="E"/>
    <s v="Actividades del sector público, que realiza en for"/>
    <s v="05_24"/>
    <s v="05_23"/>
    <s v="OFICIALÍA MAYOR"/>
    <n v="6"/>
    <s v="GOBIERNO EFECTIVO"/>
    <s v="XX"/>
    <n v="21"/>
    <s v="BIENES ADQUIRIDOS"/>
    <s v="015_24"/>
    <s v="015_23"/>
    <s v="DIRECCIÓN GENERAL DE ADMINISTRACIÓN"/>
    <x v="2"/>
    <s v="SERVICIOS GENERALES"/>
    <s v="si"/>
    <n v="3341"/>
    <s v="SERVICIOS DE CAPACITACIÓN"/>
    <n v="33"/>
    <s v="XX"/>
    <s v="BANDA MUNICIPAL"/>
    <n v="139200"/>
    <n v="0"/>
    <n v="139200"/>
    <n v="139200"/>
    <n v="97440"/>
    <n v="83520"/>
    <n v="83520"/>
    <n v="0"/>
    <n v="139200"/>
    <n v="139200"/>
    <n v="139200"/>
    <n v="139200"/>
    <n v="0"/>
    <n v="0"/>
    <n v="0"/>
  </r>
  <r>
    <s v="1.1-00-2305_236015_2321334134"/>
    <s v="1.1-00-24"/>
    <s v="1.1-00-23"/>
    <x v="0"/>
    <s v="RECURSOS FISCALES 2024"/>
    <s v="RECURSOS FISCALES 2023"/>
    <s v="1.3.4"/>
    <s v="FUNCIÓN PÚBLICA"/>
    <s v="E"/>
    <s v="Actividades del sector público, que realiza en for"/>
    <s v="05_24"/>
    <s v="05_23"/>
    <s v="OFICIALÍA MAYOR"/>
    <n v="6"/>
    <s v="GOBIERNO EFECTIVO"/>
    <s v="XX"/>
    <n v="21"/>
    <s v="BIENES ADQUIRIDOS"/>
    <s v="015_24"/>
    <s v="015_23"/>
    <s v="DIRECCIÓN GENERAL DE ADMINISTRACIÓN"/>
    <x v="2"/>
    <s v="SERVICIOS GENERALES"/>
    <s v="si"/>
    <n v="3341"/>
    <s v="SERVICIOS DE CAPACITACIÓN"/>
    <n v="34"/>
    <s v="XX"/>
    <s v="CAPACITACIÓN ISO"/>
    <n v="50386"/>
    <n v="0"/>
    <n v="40136"/>
    <n v="40136"/>
    <n v="40136"/>
    <n v="0"/>
    <n v="0"/>
    <n v="10250"/>
    <n v="0"/>
    <n v="0"/>
    <n v="0"/>
    <n v="0"/>
    <n v="0"/>
    <n v="0"/>
    <n v="0"/>
  </r>
  <r>
    <s v="1.1-00-2305_236015_2321334135"/>
    <s v="1.1-00-24"/>
    <s v="1.1-00-23"/>
    <x v="0"/>
    <s v="RECURSOS FISCALES 2024"/>
    <s v="RECURSOS FISCALES 2023"/>
    <s v="1.3.4"/>
    <s v="FUNCIÓN PÚBLICA"/>
    <s v="E"/>
    <s v="Actividades del sector público, que realiza en for"/>
    <s v="05_24"/>
    <s v="05_23"/>
    <s v="OFICIALÍA MAYOR"/>
    <n v="6"/>
    <s v="GOBIERNO EFECTIVO"/>
    <s v="XX"/>
    <n v="21"/>
    <s v="BIENES ADQUIRIDOS"/>
    <s v="015_24"/>
    <s v="015_23"/>
    <s v="DIRECCIÓN GENERAL DE ADMINISTRACIÓN"/>
    <x v="2"/>
    <s v="SERVICIOS GENERALES"/>
    <s v="si"/>
    <n v="3341"/>
    <s v="SERVICIOS DE CAPACITACIÓN"/>
    <n v="35"/>
    <s v="XX"/>
    <s v="CAPACITACIÓN SERVICIO A CLIENTES"/>
    <n v="685100"/>
    <n v="0"/>
    <n v="73044.5"/>
    <n v="62604.5"/>
    <n v="62604.5"/>
    <n v="62604.5"/>
    <n v="62604.5"/>
    <n v="612055.5"/>
    <n v="0"/>
    <n v="0"/>
    <n v="0"/>
    <n v="0"/>
    <n v="0"/>
    <n v="0"/>
    <n v="0"/>
  </r>
  <r>
    <s v="2.5-02-2308_237025_234033410"/>
    <s v="2.5-02-24"/>
    <s v="2.5-02-23"/>
    <x v="4"/>
    <s v="FONDO DE APORTACIÓN AL FORTALECIMIENTO MUNICIPAL 2024 (FORTAMUN)"/>
    <s v="FONDO DE APORTACIÓN AL FORTALECIMIENTO MUNICIPAL 2023 (FORTAMUN)"/>
    <s v="1.7.1"/>
    <s v="POLICÍA"/>
    <s v="R"/>
    <s v="Solamente actividades específicas, distintas a las"/>
    <s v="08_24"/>
    <s v="08_23"/>
    <s v="COMISARÍA DE LA POLICÍA PREVENTIVA MUNICIPAL"/>
    <n v="7"/>
    <s v="SEGURIDAD CIUDADANA"/>
    <s v="040"/>
    <n v="40"/>
    <s v="CAPACITACIÓN"/>
    <s v="025_24"/>
    <s v="025_23"/>
    <s v="DESPACHO DE LA COMISARÍA DE LA POLICÍA P"/>
    <x v="2"/>
    <s v="SERVICIOS GENERALES"/>
    <s v="si"/>
    <n v="3341"/>
    <s v="SERVICIOS DE CAPACITACIÓN"/>
    <n v="0"/>
    <s v="00"/>
    <s v="SIN DESCRIPCIÓN PARA DESTINOS 00"/>
    <n v="3000000"/>
    <n v="0"/>
    <n v="2963000"/>
    <n v="2963000"/>
    <n v="0"/>
    <n v="0"/>
    <n v="0"/>
    <n v="37000"/>
    <n v="3000000"/>
    <n v="3000000"/>
    <n v="3000000"/>
    <n v="3000000"/>
    <n v="3000000"/>
    <n v="-3000000"/>
    <n v="0"/>
  </r>
  <r>
    <s v="1.1-00-2311_236031_2350334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50"/>
    <s v="SISTEMAS INFORMATICOS MODERNIZADOS RECIBIDOS"/>
    <s v="031_24"/>
    <s v="031_23"/>
    <s v="DESPACHO DE LA COORDINACIÓN GENERAL DE G"/>
    <x v="2"/>
    <s v="SERVICIOS GENERALES"/>
    <s v="si"/>
    <n v="3341"/>
    <s v="SERVICIOS DE CAPACITACIÓN"/>
    <n v="0"/>
    <s v="00"/>
    <s v="SIN DESCRIPCIÓN PARA DESTINOS 00"/>
    <n v="0"/>
    <n v="0"/>
    <n v="0"/>
    <n v="0"/>
    <n v="0"/>
    <n v="0"/>
    <n v="0"/>
    <n v="0"/>
    <n v="0"/>
    <n v="0"/>
    <n v="300000"/>
    <n v="300000"/>
    <n v="0"/>
    <n v="0"/>
    <n v="300000"/>
  </r>
  <r>
    <s v="1.1-00-2306_235018_233033510"/>
    <s v="1.1-00-24"/>
    <s v="1.1-00-23"/>
    <x v="0"/>
    <s v="RECURSOS FISCALES 2024"/>
    <s v="RECURSOS FISCALES 2023"/>
    <s v="2.7.1"/>
    <s v="OTROS ASUNTOS SOCIALES"/>
    <s v="S"/>
    <s v="Definidos en el Presupuesto de Egresos y los que s"/>
    <s v="06_24"/>
    <s v="06_23"/>
    <s v="COORDINACIÓN GENERAL DE CONSTRUCCIÓN DE COMUNIDAD"/>
    <n v="5"/>
    <s v="SOCIEDAD COHESIVA Y RESILENTE"/>
    <s v="030"/>
    <n v="30"/>
    <s v="BECAS  A ESTUDIANTES"/>
    <s v="018_24"/>
    <s v="018_23"/>
    <s v="DIRECCIÓN GENERAL DE POLÍTICA SOCIAL"/>
    <x v="2"/>
    <s v="SERVICIOS GENERALES"/>
    <m/>
    <n v="3351"/>
    <s v="SERVICIOS DE INVESTIGACION CIENTIFICA Y DESARROLLO"/>
    <n v="0"/>
    <s v="00"/>
    <s v="SIN DESCRIPCIÓN PARA DESTINOS 00"/>
    <n v="462979.2"/>
    <n v="0"/>
    <n v="462979.2"/>
    <n v="462979.2"/>
    <n v="462979.2"/>
    <n v="462979.2"/>
    <n v="462979.2"/>
    <n v="0"/>
    <n v="462979.2"/>
    <n v="462979.2"/>
    <n v="470000"/>
    <n v="470000"/>
    <n v="470000"/>
    <n v="-470000"/>
    <n v="7020.7999999999884"/>
  </r>
  <r>
    <s v="2.6-15-2301_236003_23333610"/>
    <m/>
    <s v="2.6-15-23"/>
    <x v="2"/>
    <m/>
    <s v="ACADEMIAS DEPORTIVAS, ESPACIOS DE PAZ 2023 (APORTACIÓN ESTATAL)"/>
    <s v="1.3.4"/>
    <s v="FUNCIÓN PÚBLICA"/>
    <s v="E"/>
    <s v="Actividades del sector público, que realiza en for"/>
    <s v="01_24"/>
    <s v="01_23"/>
    <s v="PRESIDENCIA"/>
    <n v="6"/>
    <s v="GOBIERNO EFECTIVO"/>
    <s v="XX"/>
    <n v="3"/>
    <s v="DESPACHO DE LA JEFATURA DE GABINETE"/>
    <s v="003_24"/>
    <s v="003_23"/>
    <s v="JEFATURA DE GABINETE"/>
    <x v="2"/>
    <s v="SERVICIOS GENERALES"/>
    <m/>
    <n v="3361"/>
    <s v="SERVICIOS DE APOYO ADMINISTRATIVO, FOTOCOPIADO E IMPRESIÓN"/>
    <n v="0"/>
    <s v="00"/>
    <s v="SIN DESCRIPCIÓN PARA DESTINOS 00"/>
    <n v="30000"/>
    <n v="0"/>
    <n v="0"/>
    <n v="0"/>
    <n v="0"/>
    <n v="0"/>
    <n v="0"/>
    <n v="30000"/>
    <n v="0"/>
    <n v="0"/>
    <n v="0"/>
    <n v="0"/>
    <n v="0"/>
    <n v="0"/>
    <n v="0"/>
  </r>
  <r>
    <s v="2.6-05-2301_236003_23333610"/>
    <m/>
    <s v="2.6-05-23"/>
    <x v="2"/>
    <m/>
    <s v="PROGRAMA ESTRATEGIA ALE 2023 (APORTACIÓN ESTATAL)"/>
    <s v="1.3.4"/>
    <s v="FUNCIÓN PÚBLICA"/>
    <s v="E"/>
    <s v="Actividades del sector público, que realiza en for"/>
    <s v="01_24"/>
    <s v="01_23"/>
    <s v="PRESIDENCIA"/>
    <n v="6"/>
    <s v="GOBIERNO EFECTIVO"/>
    <s v="XX"/>
    <n v="3"/>
    <s v="DESPACHO DE LA JEFATURA DE GABINETE"/>
    <s v="003_24"/>
    <s v="003_23"/>
    <s v="JEFATURA DE GABINETE"/>
    <x v="2"/>
    <s v="SERVICIOS GENERALES"/>
    <m/>
    <n v="3361"/>
    <s v="SERVICIOS DE APOYO ADMINISTRATIVO, FOTOCOPIADO E IMPRESIÓN"/>
    <n v="0"/>
    <s v="00"/>
    <s v="SIN DESCRIPCIÓN PARA DESTINOS 00"/>
    <n v="27500"/>
    <n v="0"/>
    <n v="0"/>
    <n v="0"/>
    <n v="0"/>
    <n v="0"/>
    <n v="0"/>
    <n v="27500"/>
    <n v="0"/>
    <n v="0"/>
    <n v="0"/>
    <n v="0"/>
    <n v="0"/>
    <n v="0"/>
    <n v="0"/>
  </r>
  <r>
    <s v="2.6-06-2301_236003_233336148"/>
    <m/>
    <s v="2.6-06-23"/>
    <x v="2"/>
    <m/>
    <s v="BARRIOS DE PAZ 2023 (APORTACIÓN ESTATAL)"/>
    <s v="1.3.4"/>
    <s v="FUNCIÓN PÚBLICA"/>
    <s v="E"/>
    <s v="Actividades del sector público, que realiza en for"/>
    <s v="01_24"/>
    <s v="01_23"/>
    <s v="PRESIDENCIA"/>
    <n v="6"/>
    <s v="GOBIERNO EFECTIVO"/>
    <s v="XX"/>
    <n v="3"/>
    <s v="DESPACHO DE LA JEFATURA DE GABINETE"/>
    <s v="003_24"/>
    <s v="003_23"/>
    <s v="JEFATURA DE GABINETE"/>
    <x v="2"/>
    <s v="SERVICIOS GENERALES"/>
    <m/>
    <n v="3361"/>
    <s v="SERVICIOS DE APOYO ADMINISTRATIVO, FOTOCOPIADO E IMPRESIÓN"/>
    <n v="48"/>
    <s v="XX"/>
    <s v="NOS MOVEMOS SEGURAS"/>
    <n v="0"/>
    <n v="0"/>
    <n v="0"/>
    <n v="0"/>
    <n v="0"/>
    <n v="0"/>
    <n v="0"/>
    <n v="0"/>
    <n v="0"/>
    <n v="0"/>
    <n v="0"/>
    <n v="0"/>
    <n v="0"/>
    <n v="0"/>
    <n v="0"/>
  </r>
  <r>
    <s v="1.1-00-2301_236003_23333610"/>
    <s v="1.1-00-24"/>
    <s v="1.1-00-23"/>
    <x v="0"/>
    <s v="RECURSOS FISCALES 2024"/>
    <s v="RECURSOS FISCALES 2023"/>
    <s v="1.3.4"/>
    <s v="FUNCIÓN PÚBLICA"/>
    <s v="E"/>
    <s v="Actividades del sector público, que realiza en for"/>
    <s v="01_24"/>
    <s v="01_23"/>
    <s v="PRESIDENCIA"/>
    <n v="6"/>
    <s v="GOBIERNO EFECTIVO"/>
    <s v="003"/>
    <n v="3"/>
    <s v="DESPACHO DE LA JEFATURA DE GABINETE"/>
    <s v="003_24"/>
    <s v="003_23"/>
    <s v="JEFATURA DE GABINETE"/>
    <x v="2"/>
    <s v="SERVICIOS GENERALES"/>
    <s v="si"/>
    <n v="3361"/>
    <s v="SERVICIOS DE APOYO ADMINISTRATIVO, FOTOCOPIADO E IMPRESIÓN"/>
    <n v="0"/>
    <s v="00"/>
    <s v="SIN DESCRIPCIÓN PARA DESTINOS 00"/>
    <n v="13485565.449999999"/>
    <n v="10500000"/>
    <n v="11885226.6"/>
    <n v="11885226.6"/>
    <n v="10653227.720000001"/>
    <n v="10653227.720000001"/>
    <n v="10653227.720000001"/>
    <n v="1600338.8499999996"/>
    <n v="13515565.449999999"/>
    <n v="13515565.449999999"/>
    <n v="13515565.449999999"/>
    <n v="13515565.449999999"/>
    <n v="10500000"/>
    <n v="0"/>
    <n v="0"/>
  </r>
  <r>
    <s v="2.6-06-2301_236003_233336157"/>
    <m/>
    <s v="2.6-06-23"/>
    <x v="2"/>
    <m/>
    <s v="BARRIOS DE PAZ 2023 (APORTACIÓN ESTATAL)"/>
    <s v="1.3.4"/>
    <s v="FUNCIÓN PÚBLICA"/>
    <s v="E"/>
    <s v="Actividades del sector público, que realiza en for"/>
    <s v="01_24"/>
    <s v="01_23"/>
    <s v="PRESIDENCIA"/>
    <n v="6"/>
    <s v="GOBIERNO EFECTIVO"/>
    <s v="XX"/>
    <n v="3"/>
    <s v="DESPACHO DE LA JEFATURA DE GABINETE"/>
    <s v="003_24"/>
    <s v="003_23"/>
    <s v="JEFATURA DE GABINETE"/>
    <x v="2"/>
    <s v="SERVICIOS GENERALES"/>
    <m/>
    <n v="3361"/>
    <s v="SERVICIOS DE APOYO ADMINISTRATIVO, FOTOCOPIADO E IMPRESIÓN"/>
    <n v="57"/>
    <s v="XX"/>
    <s v="EDUCANDO PARA LA IGUALDAD"/>
    <n v="0"/>
    <n v="0"/>
    <n v="0"/>
    <n v="0"/>
    <n v="0"/>
    <n v="0"/>
    <n v="0"/>
    <n v="0"/>
    <n v="0"/>
    <n v="0"/>
    <n v="0"/>
    <n v="0"/>
    <n v="0"/>
    <n v="0"/>
    <n v="0"/>
  </r>
  <r>
    <s v="2.6-05-2301_236004_23433610"/>
    <m/>
    <s v="2.6-05-23"/>
    <x v="2"/>
    <m/>
    <s v="PROGRAMA ESTRATEGIA ALE 2023 (APORTACIÓN ESTATAL)"/>
    <s v="1.3.4"/>
    <s v="FUNCIÓN PÚBLICA"/>
    <s v="E"/>
    <s v="Actividades del sector público, que realiza en for"/>
    <s v="01_24"/>
    <s v="01_23"/>
    <s v="PRESIDENCIA"/>
    <n v="6"/>
    <s v="GOBIERNO EFECTIVO"/>
    <s v="XX"/>
    <n v="4"/>
    <s v="COMUNICACIÓN ESTRATÉGICA DEL GOBIERNO"/>
    <s v="004_24"/>
    <s v="004_23"/>
    <s v="DIRECCIÓN DE COMUNICACIÓN"/>
    <x v="2"/>
    <s v="SERVICIOS GENERALES"/>
    <m/>
    <n v="3361"/>
    <s v="SERVICIOS DE APOYO ADMINISTRATIVO, FOTOCOPIADO E IMPRESIÓN"/>
    <n v="0"/>
    <s v="00"/>
    <s v="SIN DESCRIPCIÓN PARA DESTINOS 00"/>
    <n v="0"/>
    <n v="0"/>
    <n v="0"/>
    <n v="0"/>
    <n v="0"/>
    <n v="0"/>
    <n v="0"/>
    <n v="0"/>
    <n v="0"/>
    <n v="0"/>
    <n v="0"/>
    <n v="0"/>
    <n v="0"/>
    <n v="0"/>
    <n v="0"/>
  </r>
  <r>
    <s v="1.1-00-2304_236012_2318336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s v="si"/>
    <n v="3361"/>
    <s v="SERVICIOS DE APOYO ADMINISTRATIVO, FOTOCOPIADO E IMPRESIÓN"/>
    <n v="0"/>
    <s v="00"/>
    <s v="SIN DESCRIPCIÓN PARA DESTINOS 00"/>
    <n v="9566"/>
    <n v="0"/>
    <n v="4566"/>
    <n v="4566"/>
    <n v="4566"/>
    <n v="4566"/>
    <n v="4566"/>
    <n v="5000"/>
    <n v="9566"/>
    <n v="9566"/>
    <n v="9566"/>
    <n v="9566"/>
    <n v="9566"/>
    <n v="-9566"/>
    <n v="0"/>
  </r>
  <r>
    <s v="2.6-06-2305_236015_2321336163"/>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2"/>
    <s v="SERVICIOS GENERALES"/>
    <m/>
    <n v="3361"/>
    <s v="SERVICIOS DE APOYO ADMINISTRATIVO, FOTOCOPIADO E IMPRESIÓN"/>
    <n v="63"/>
    <s v="XX"/>
    <s v="NOS MOVEMOS SEGURAS"/>
    <n v="9846.66"/>
    <n v="0"/>
    <n v="9790.4"/>
    <n v="9790.4"/>
    <n v="0"/>
    <n v="0"/>
    <n v="0"/>
    <n v="56.260000000000218"/>
    <n v="0"/>
    <n v="0"/>
    <n v="0"/>
    <n v="0"/>
    <n v="0"/>
    <n v="0"/>
    <n v="0"/>
  </r>
  <r>
    <s v="2.6-06-2305_236015_2321336165"/>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2"/>
    <s v="SERVICIOS GENERALES"/>
    <m/>
    <n v="3361"/>
    <s v="SERVICIOS DE APOYO ADMINISTRATIVO, FOTOCOPIADO E IMPRESIÓN"/>
    <n v="65"/>
    <s v="XX"/>
    <s v="EDUCANDO PARA LA IGUALDAD"/>
    <n v="6478.6"/>
    <n v="0"/>
    <n v="6478.6"/>
    <n v="6478.6"/>
    <n v="0"/>
    <n v="0"/>
    <n v="0"/>
    <n v="0"/>
    <n v="0"/>
    <n v="0"/>
    <n v="0"/>
    <n v="0"/>
    <n v="0"/>
    <n v="0"/>
    <n v="0"/>
  </r>
  <r>
    <s v="1.1-00-2307_233023_233733610"/>
    <s v="1.1-00-24"/>
    <s v="1.1-00-23"/>
    <x v="0"/>
    <s v="RECURSOS FISCALES 2024"/>
    <s v="RECURSOS FISCALES 2023"/>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2"/>
    <s v="SERVICIOS GENERALES"/>
    <s v="si"/>
    <n v="3361"/>
    <s v="SERVICIOS DE APOYO ADMINISTRATIVO, FOTOCOPIADO E IMPRESIÓN"/>
    <n v="0"/>
    <s v="00"/>
    <s v="SIN DESCRIPCIÓN PARA DESTINOS 00"/>
    <n v="12318.5"/>
    <n v="0"/>
    <n v="12318.5"/>
    <n v="12318.5"/>
    <n v="12318.5"/>
    <n v="12318.5"/>
    <n v="12318.5"/>
    <n v="0"/>
    <n v="12318.5"/>
    <n v="12318.5"/>
    <n v="20000"/>
    <n v="20000"/>
    <n v="20000"/>
    <n v="-20000"/>
    <n v="7681.5"/>
  </r>
  <r>
    <s v="1.1-00-2307_233024_2339336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XX"/>
    <n v="39"/>
    <s v="SERVICIOS MÉDICOS DE CALIDAD"/>
    <s v="024_24"/>
    <s v="024_23"/>
    <s v="DIRECCIÓN GENERAL DE SALUD PÚBLICA"/>
    <x v="2"/>
    <s v="SERVICIOS GENERALES"/>
    <s v="si"/>
    <n v="3361"/>
    <s v="SERVICIOS DE APOYO ADMINISTRATIVO, FOTOCOPIADO E IMPRESIÓN"/>
    <n v="0"/>
    <s v="00"/>
    <s v="SIN DESCRIPCIÓN PARA DESTINOS 00"/>
    <n v="1100000"/>
    <n v="1100000"/>
    <n v="0"/>
    <n v="0"/>
    <n v="0"/>
    <n v="0"/>
    <n v="0"/>
    <n v="1100000"/>
    <n v="1100000"/>
    <n v="1100000"/>
    <n v="1100000"/>
    <n v="0"/>
    <n v="0"/>
    <n v="1100000"/>
    <n v="0"/>
  </r>
  <r>
    <s v="1.1-00-2308_237025_234133610"/>
    <s v="1.1-00-24"/>
    <s v="1.1-00-23"/>
    <x v="0"/>
    <s v="RECURSOS FISCALES 2024"/>
    <s v="RECURSOS FISCALES 2023"/>
    <s v="1.7.1"/>
    <s v="POLICÍA"/>
    <s v="R"/>
    <s v="Solamente actividades específicas, distintas a las"/>
    <s v="08_24"/>
    <s v="08_23"/>
    <s v="COMISARÍA DE LA POLICÍA PREVENTIVA MUNICIPAL"/>
    <n v="7"/>
    <s v="SEGURIDAD CIUDADANA"/>
    <s v="041"/>
    <n v="41"/>
    <s v="EQUIPAMIENTO"/>
    <s v="025_24"/>
    <s v="025_23"/>
    <s v="DESPACHO DE LA COMISARÍA DE LA POLICÍA P"/>
    <x v="2"/>
    <s v="SERVICIOS GENERALES"/>
    <s v="si"/>
    <n v="3361"/>
    <s v="SERVICIOS DE APOYO ADMINISTRATIVO, FOTOCOPIADO E IMPRESIÓN"/>
    <n v="0"/>
    <s v="00"/>
    <s v="SIN DESCRIPCIÓN PARA DESTINOS 00"/>
    <n v="0"/>
    <n v="0"/>
    <n v="0"/>
    <n v="0"/>
    <n v="0"/>
    <n v="0"/>
    <n v="0"/>
    <n v="0"/>
    <n v="0"/>
    <n v="0"/>
    <n v="30000"/>
    <n v="30000"/>
    <n v="30000"/>
    <n v="-30000"/>
    <n v="30000"/>
  </r>
  <r>
    <s v="1.1-00-2311_236031_2349336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2"/>
    <s v="SERVICIOS GENERALES"/>
    <s v="si"/>
    <n v="3361"/>
    <s v="SERVICIOS DE APOYO ADMINISTRATIVO, FOTOCOPIADO E IMPRESIÓN"/>
    <n v="0"/>
    <s v="00"/>
    <s v="SIN DESCRIPCIÓN PARA DESTINOS 00"/>
    <n v="1255"/>
    <n v="1500000"/>
    <n v="0"/>
    <n v="0"/>
    <n v="0"/>
    <n v="0"/>
    <n v="0"/>
    <n v="1255"/>
    <n v="1255"/>
    <n v="1255"/>
    <n v="0"/>
    <n v="0"/>
    <n v="0"/>
    <n v="1500000"/>
    <n v="-1255"/>
  </r>
  <r>
    <s v="1.1-00-2307_233024_2358336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2"/>
    <s v="SERVICIOS GENERALES"/>
    <s v="si"/>
    <n v="3361"/>
    <s v="SERVICIOS DE APOYO ADMINISTRATIVO, FOTOCOPIADO E IMPRESIÓN"/>
    <n v="0"/>
    <s v="00"/>
    <s v="SIN DESCRIPCIÓN PARA DESTINOS 00"/>
    <n v="0"/>
    <n v="0"/>
    <n v="0"/>
    <n v="0"/>
    <n v="0"/>
    <n v="0"/>
    <n v="0"/>
    <n v="0"/>
    <n v="0"/>
    <n v="0"/>
    <n v="1000000"/>
    <n v="0"/>
    <n v="0"/>
    <n v="0"/>
    <n v="1000000"/>
  </r>
  <r>
    <s v="1.1-00-2305_236015_2321337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371"/>
    <s v="SERVICIOS DE PROTECCIÓN Y SEGURIDAD"/>
    <n v="0"/>
    <s v="00"/>
    <s v="SIN DESCRIPCIÓN PARA DESTINOS 00"/>
    <n v="20885568"/>
    <n v="0"/>
    <n v="20885568"/>
    <n v="19145104"/>
    <n v="17404640"/>
    <n v="17404640"/>
    <n v="17404640"/>
    <n v="0"/>
    <n v="20885568"/>
    <n v="20885568"/>
    <n v="20885568"/>
    <n v="20885568"/>
    <n v="5000000"/>
    <n v="-5000000"/>
    <n v="0"/>
  </r>
  <r>
    <s v="1.1-00-2307_233019_2333337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2"/>
    <s v="SERVICIOS GENERALES"/>
    <m/>
    <n v="3371"/>
    <s v="SERVICIOS DE PROTECCIÓN Y SEGURIDAD"/>
    <n v="0"/>
    <s v="00"/>
    <s v="SIN DESCRIPCIÓN PARA DESTINOS 00"/>
    <n v="5006935"/>
    <n v="5000000"/>
    <n v="5006935"/>
    <n v="5006935"/>
    <n v="4171360"/>
    <n v="4171360"/>
    <n v="4171360"/>
    <n v="0"/>
    <n v="5006935"/>
    <n v="5006935"/>
    <n v="5006935"/>
    <n v="5006935"/>
    <n v="5006935"/>
    <n v="-6935"/>
    <n v="0"/>
  </r>
  <r>
    <s v="1.1-00-2302_231010_231433810"/>
    <s v="1.1-00-24"/>
    <s v="1.1-00-23"/>
    <x v="0"/>
    <s v="RECURSOS FISCALES 2024"/>
    <s v="RECURSOS FISCALES 2023"/>
    <s v="1.3.4"/>
    <s v="FUNCIÓN PÚBLICA"/>
    <s v="S"/>
    <s v="Definidos en el Presupuesto de Egresos y los que s"/>
    <s v="02_24"/>
    <s v="02_23"/>
    <s v="SECRETARÍA GENERAL DEL AYUNTAMIENTO"/>
    <n v="1"/>
    <s v="CORRESPONSABILIDAD SOCIAL (TRANSVERSAL)"/>
    <s v="014"/>
    <n v="14"/>
    <s v="ECONOMIA ALIMENTARIA (NUEVO RED DE BASES)"/>
    <s v="010_24"/>
    <s v="010_23"/>
    <s v="DIRECCIÓN GENERAL DE CULTURA DE LA PAZ Y CORRESPONSABILIDAD"/>
    <x v="2"/>
    <s v="SERVICIOS GENERALES"/>
    <m/>
    <n v="3381"/>
    <s v="SERVICIOS DE VIGILANCIA"/>
    <n v="0"/>
    <s v="00"/>
    <s v="SIN DESCRIPCIÓN PARA DESTINOS 00"/>
    <n v="0"/>
    <n v="0"/>
    <n v="0"/>
    <n v="0"/>
    <n v="0"/>
    <n v="0"/>
    <n v="0"/>
    <n v="0"/>
    <n v="0"/>
    <n v="0"/>
    <n v="4050000"/>
    <n v="4050000"/>
    <n v="1000000"/>
    <n v="-1000000"/>
    <n v="4050000"/>
  </r>
  <r>
    <s v="1.1-00-2307_232022_2336338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2"/>
    <s v="SERVICIOS GENERALES"/>
    <m/>
    <n v="3381"/>
    <s v="SERVICIOS DE VIGILANCIA"/>
    <n v="0"/>
    <s v="00"/>
    <s v="SIN DESCRIPCIÓN PARA DESTINOS 00"/>
    <n v="42000000"/>
    <n v="42000000"/>
    <n v="41396920"/>
    <n v="34355024"/>
    <n v="34355024"/>
    <n v="34355024"/>
    <n v="34355024"/>
    <n v="603080"/>
    <n v="42000000"/>
    <n v="42000000"/>
    <n v="42000000"/>
    <n v="42000000"/>
    <n v="25000000"/>
    <n v="17000000"/>
    <n v="0"/>
  </r>
  <r>
    <s v="1.1-00-2301_236004_23433910"/>
    <s v="1.1-00-24"/>
    <s v="1.1-00-23"/>
    <x v="0"/>
    <s v="RECURSOS FISCALES 2024"/>
    <s v="RECURSOS FISCALES 2023"/>
    <s v="1.3.4"/>
    <s v="FUNCIÓN PÚBLICA"/>
    <s v="E"/>
    <s v="Actividades del sector público, que realiza en for"/>
    <s v="01_24"/>
    <s v="01_23"/>
    <s v="PRESIDENCIA"/>
    <n v="6"/>
    <s v="GOBIERNO EFECTIVO"/>
    <s v="004"/>
    <n v="4"/>
    <s v="COMUNICACIÓN ESTRATÉGICA DEL GOBIERNO"/>
    <s v="004_24"/>
    <s v="004_23"/>
    <s v="DIRECCIÓN DE COMUNICACIÓN"/>
    <x v="2"/>
    <s v="SERVICIOS GENERALES"/>
    <m/>
    <n v="3391"/>
    <s v="SERVICIOS PROFESIONALES, CIENTÍFICOS Y TÉCNICOS INTEGRALES"/>
    <n v="0"/>
    <s v="00"/>
    <s v="SIN DESCRIPCIÓN PARA DESTINOS 00"/>
    <n v="450000"/>
    <n v="450000"/>
    <n v="350400"/>
    <n v="350400"/>
    <n v="350400"/>
    <n v="262800"/>
    <n v="262800"/>
    <n v="99600"/>
    <n v="450000"/>
    <n v="450000"/>
    <n v="450000"/>
    <n v="450000"/>
    <n v="450000"/>
    <n v="0"/>
    <n v="0"/>
  </r>
  <r>
    <s v="1.1-00-2301_236006_23633910"/>
    <s v="1.1-00-24"/>
    <s v="1.1-00-23"/>
    <x v="0"/>
    <s v="RECURSOS FISCALES 2024"/>
    <s v="RECURSOS FISCALES 2023"/>
    <s v="1.3.4"/>
    <s v="FUNCIÓN PÚBLICA"/>
    <s v="P"/>
    <s v="Actividades destinadas al desarrollo de programas "/>
    <s v="01_24"/>
    <s v="01_23"/>
    <s v="PRESIDENCIA"/>
    <n v="6"/>
    <s v="GOBIERNO EFECTIVO"/>
    <s v="006"/>
    <n v="6"/>
    <s v="PROCESOS ESTADISTICOS DEL MUNICIPIO"/>
    <s v="006_24"/>
    <s v="006_23"/>
    <s v="DIRECCIÓN GENERAL DE CENSOS Y ESTADISTIC"/>
    <x v="2"/>
    <s v="SERVICIOS GENERALES"/>
    <m/>
    <n v="3391"/>
    <s v="SERVICIOS PROFESIONALES, CIENTÍFICOS Y TÉCNICOS INTEGRALES"/>
    <n v="0"/>
    <s v="00"/>
    <s v="SIN DESCRIPCIÓN PARA DESTINOS 00"/>
    <n v="2111015.56"/>
    <n v="1570000"/>
    <n v="2111015.56"/>
    <n v="2111015.56"/>
    <n v="1165416.01"/>
    <n v="1165416.01"/>
    <n v="1165416.01"/>
    <n v="0"/>
    <n v="2111015.56"/>
    <n v="2111015.56"/>
    <n v="3000000"/>
    <n v="3000000"/>
    <n v="1570000"/>
    <n v="0"/>
    <n v="888984.44"/>
  </r>
  <r>
    <s v="1.1-00-2302_231007_23733910"/>
    <s v="1.1-00-24"/>
    <s v="1.1-00-23"/>
    <x v="0"/>
    <s v="RECURSOS FISCALES 2024"/>
    <s v="RECURSOS FISCALES 2023"/>
    <s v="1.3.4"/>
    <s v="FUNCIÓN PÚBLICA"/>
    <s v="O"/>
    <s v="Actividades que realizan la función pública o cont"/>
    <s v="02_24"/>
    <s v="02_23"/>
    <s v="SECRETARÍA GENERAL DEL AYUNTAMIENTO"/>
    <n v="1"/>
    <s v="CORRESPONSABILIDAD SOCIAL (TRANSVERSAL)"/>
    <s v="007"/>
    <n v="7"/>
    <s v="CONDONACIÓN Y/O REDUCCIÓN DE SANCIONES"/>
    <s v="007_24"/>
    <s v="007_23"/>
    <s v="DIRECCIÓN DE LA SECRETARÍA GENERAL"/>
    <x v="2"/>
    <s v="SERVICIOS GENERALES"/>
    <m/>
    <n v="3391"/>
    <s v="SERVICIOS PROFESIONALES, CIENTÍFICOS Y TÉCNICOS INTEGRALES"/>
    <n v="0"/>
    <s v="00"/>
    <s v="SIN DESCRIPCIÓN PARA DESTINOS 00"/>
    <n v="812000"/>
    <n v="0"/>
    <n v="1457888"/>
    <n v="726508"/>
    <n v="726508"/>
    <n v="726508"/>
    <n v="726508"/>
    <n v="-645888"/>
    <n v="812000"/>
    <n v="812000"/>
    <n v="2000000"/>
    <n v="2000000"/>
    <n v="500000"/>
    <n v="-500000"/>
    <n v="1188000"/>
  </r>
  <r>
    <s v="1.1-00-2302_231008_231033910"/>
    <s v="1.1-00-24"/>
    <s v="1.1-00-23"/>
    <x v="0"/>
    <s v="RECURSOS FISCALES 2024"/>
    <s v="RECURSOS FISCALES 2023"/>
    <s v="2.2.7"/>
    <s v="DESARROLLO REGIONAL"/>
    <s v="S"/>
    <s v="Definidos en el Presupuesto de Egresos y los que s"/>
    <s v="02_24"/>
    <s v="02_23"/>
    <s v="SECRETARÍA GENERAL DEL AYUNTAMIENTO"/>
    <n v="1"/>
    <s v="CORRESPONSABILIDAD SOCIAL (TRANSVERSAL)"/>
    <s v="010"/>
    <n v="10"/>
    <s v="POLÍTICA DE VIVIENDA"/>
    <s v="008_24"/>
    <s v="008_23"/>
    <s v="DIRECCIÓN DE VIVIENDA"/>
    <x v="2"/>
    <s v="SERVICIOS GENERALES"/>
    <m/>
    <n v="3391"/>
    <s v="SERVICIOS PROFESIONALES, CIENTÍFICOS Y TÉCNICOS INTEGRALES"/>
    <n v="0"/>
    <s v="00"/>
    <s v="SIN DESCRIPCIÓN PARA DESTINOS 00"/>
    <n v="0"/>
    <n v="0"/>
    <n v="0"/>
    <n v="0"/>
    <n v="0"/>
    <n v="0"/>
    <n v="0"/>
    <n v="0"/>
    <n v="0"/>
    <n v="0"/>
    <n v="500000"/>
    <n v="500000"/>
    <n v="500000"/>
    <n v="-500000"/>
    <n v="500000"/>
  </r>
  <r>
    <s v="1.1-00-2302_231010_231433910"/>
    <s v="1.1-00-24"/>
    <s v="1.1-00-23"/>
    <x v="0"/>
    <s v="RECURSOS FISCALES 2024"/>
    <s v="RECURSOS FISCALES 2023"/>
    <s v="1.3.4"/>
    <s v="FUNCIÓN PÚBLICA"/>
    <s v="S"/>
    <s v="Definidos en el Presupuesto de Egresos y los que s"/>
    <s v="02_24"/>
    <s v="02_23"/>
    <s v="SECRETARÍA GENERAL DEL AYUNTAMIENTO"/>
    <n v="1"/>
    <s v="CORRESPONSABILIDAD SOCIAL (TRANSVERSAL)"/>
    <s v="014"/>
    <n v="14"/>
    <s v="ECONOMIA ALIMENTARIA (NUEVO RED DE BASES)"/>
    <s v="010_24"/>
    <s v="010_23"/>
    <s v="DIRECCIÓN GENERAL DE CULTURA DE LA PAZ Y CORRESPONSABILIDAD"/>
    <x v="2"/>
    <s v="SERVICIOS GENERALES"/>
    <m/>
    <n v="3391"/>
    <s v="SERVICIOS PROFESIONALES, CIENTÍFICOS Y TÉCNICOS INTEGRALES"/>
    <n v="0"/>
    <s v="00"/>
    <s v="SIN DESCRIPCIÓN PARA DESTINOS 00"/>
    <n v="0"/>
    <n v="0"/>
    <n v="0"/>
    <n v="0"/>
    <n v="0"/>
    <n v="0"/>
    <n v="0"/>
    <n v="0"/>
    <n v="0"/>
    <n v="0"/>
    <n v="2000000"/>
    <n v="2000000"/>
    <n v="500000"/>
    <n v="-500000"/>
    <n v="2000000"/>
  </r>
  <r>
    <s v="1.1-00-2302_231010_2315339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2"/>
    <s v="SERVICIOS GENERALES"/>
    <m/>
    <n v="3391"/>
    <s v="SERVICIOS PROFESIONALES, CIENTÍFICOS Y TÉCNICOS INTEGRALES"/>
    <n v="0"/>
    <s v="00"/>
    <s v="SIN DESCRIPCIÓN PARA DESTINOS 00"/>
    <n v="1000000"/>
    <n v="1000000"/>
    <n v="998992"/>
    <n v="0"/>
    <n v="0"/>
    <n v="0"/>
    <n v="0"/>
    <n v="1008"/>
    <n v="1000000"/>
    <n v="1000000"/>
    <n v="500000"/>
    <n v="500000"/>
    <n v="500000"/>
    <n v="500000"/>
    <n v="-500000"/>
  </r>
  <r>
    <s v="1.1-00-2302_231010_231633910"/>
    <s v="1.1-00-24"/>
    <s v="1.1-00-23"/>
    <x v="0"/>
    <s v="RECURSOS FISCALES 2024"/>
    <s v="RECURSOS FISCALES 2023"/>
    <s v="2.2.7"/>
    <s v="DESARROLLO REGIONAL"/>
    <s v="S"/>
    <s v="Definidos en el Presupuesto de Egresos y los que s"/>
    <s v="02_24"/>
    <s v="02_23"/>
    <s v="SECRETARÍA GENERAL DEL AYUNTAMIENTO"/>
    <n v="1"/>
    <s v="CORRESPONSABILIDAD SOCIAL (TRANSVERSAL)"/>
    <s v="016"/>
    <n v="16"/>
    <s v="PROGRAMA DE ECONOMÍA SOLIDARIA TLAJOMULCO &quot;CHAMBA PARA TODOS&quot;"/>
    <s v="010_24"/>
    <s v="010_23"/>
    <s v="DIRECCIÓN GENERAL DE CULTURA DE LA PAZ Y CORRESPONSABILIDAD"/>
    <x v="2"/>
    <s v="SERVICIOS GENERALES"/>
    <m/>
    <n v="3391"/>
    <s v="SERVICIOS PROFESIONALES, CIENTÍFICOS Y TÉCNICOS INTEGRALES"/>
    <n v="0"/>
    <s v="00"/>
    <s v="SIN DESCRIPCIÓN PARA DESTINOS 00"/>
    <n v="0"/>
    <n v="0"/>
    <n v="0"/>
    <n v="0"/>
    <n v="0"/>
    <n v="0"/>
    <n v="0"/>
    <n v="0"/>
    <n v="0"/>
    <n v="0"/>
    <n v="230000"/>
    <n v="230000"/>
    <n v="230000"/>
    <n v="-230000"/>
    <n v="230000"/>
  </r>
  <r>
    <s v="2.6-15-2305_236015_232133910"/>
    <m/>
    <s v="2.6-15-23"/>
    <x v="2"/>
    <m/>
    <s v="ACADEMIAS DEPORTIVAS, ESPAC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2"/>
    <s v="SERVICIOS GENERALES"/>
    <m/>
    <n v="3391"/>
    <s v="SERVICIOS PROFESIONALES, CIENTÍFICOS Y TÉCNICOS INTEGRALES"/>
    <n v="0"/>
    <s v="00"/>
    <s v="SIN DESCRIPCIÓN PARA DESTINOS 00"/>
    <n v="79424"/>
    <n v="0"/>
    <n v="79204.800000000003"/>
    <n v="68208"/>
    <n v="0"/>
    <n v="0"/>
    <n v="0"/>
    <n v="219.19999999999709"/>
    <n v="0"/>
    <n v="0"/>
    <n v="0"/>
    <n v="0"/>
    <n v="0"/>
    <n v="0"/>
    <n v="0"/>
  </r>
  <r>
    <s v="2.6-06-2305_236015_2321339158"/>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2"/>
    <s v="SERVICIOS GENERALES"/>
    <m/>
    <n v="3391"/>
    <s v="SERVICIOS PROFESIONALES, CIENTÍFICOS Y TÉCNICOS INTEGRALES"/>
    <n v="58"/>
    <s v="XX"/>
    <s v="EDUCANDO PARA LA IGUALDAD"/>
    <n v="2549.7399999999998"/>
    <n v="0"/>
    <n v="0"/>
    <n v="0"/>
    <n v="0"/>
    <n v="0"/>
    <n v="0"/>
    <n v="2549.7399999999998"/>
    <n v="0"/>
    <n v="0"/>
    <n v="0"/>
    <n v="0"/>
    <n v="0"/>
    <n v="0"/>
    <n v="0"/>
  </r>
  <r>
    <s v="1.1-00-2307_233024_2339339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2"/>
    <s v="SERVICIOS GENERALES"/>
    <m/>
    <n v="3391"/>
    <s v="SERVICIOS PROFESIONALES, CIENTÍFICOS Y TÉCNICOS INTEGRALES"/>
    <n v="0"/>
    <s v="00"/>
    <s v="SIN DESCRIPCIÓN PARA DESTINOS 00"/>
    <n v="12000000"/>
    <n v="4000000"/>
    <n v="8112179.3300000001"/>
    <n v="8112179.3300000001"/>
    <n v="8112179.3300000001"/>
    <n v="8112179.3300000001"/>
    <n v="8112179.3399999999"/>
    <n v="3887820.67"/>
    <n v="12000000"/>
    <n v="12000000"/>
    <n v="12000000"/>
    <n v="12000000"/>
    <n v="4000000"/>
    <n v="0"/>
    <n v="0"/>
  </r>
  <r>
    <s v="1.1-00-2308_237025_234133910"/>
    <s v="1.1-00-24"/>
    <s v="1.1-00-23"/>
    <x v="0"/>
    <s v="RECURSOS FISCALES 2024"/>
    <s v="RECURSOS FISCALES 2023"/>
    <s v="1.7.1"/>
    <s v="POLICÍA"/>
    <s v="R"/>
    <s v="Solamente actividades específicas, distintas a las"/>
    <s v="08_24"/>
    <s v="08_23"/>
    <s v="COMISARÍA DE LA POLICÍA PREVENTIVA MUNICIPAL"/>
    <n v="7"/>
    <s v="SEGURIDAD CIUDADANA"/>
    <s v="041"/>
    <n v="41"/>
    <s v="EQUIPAMIENTO"/>
    <s v="025_24"/>
    <s v="025_23"/>
    <s v="DESPACHO DE LA COMISARÍA DE LA POLICÍA P"/>
    <x v="2"/>
    <s v="SERVICIOS GENERALES"/>
    <m/>
    <n v="3391"/>
    <s v="SERVICIOS PROFESIONALES, CIENTÍFICOS Y TÉCNICOS INTEGRALES"/>
    <n v="0"/>
    <s v="00"/>
    <s v="SIN DESCRIPCIÓN PARA DESTINOS 00"/>
    <n v="1900000"/>
    <n v="1900000"/>
    <n v="1900000"/>
    <n v="1900000"/>
    <n v="1500000"/>
    <n v="1500000"/>
    <n v="1500000"/>
    <n v="0"/>
    <n v="1900000"/>
    <n v="1900000"/>
    <n v="1900000"/>
    <n v="1900000"/>
    <n v="1900000"/>
    <n v="0"/>
    <n v="0"/>
  </r>
  <r>
    <s v="1.1-00-2309_238026_2342339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XX"/>
    <n v="42"/>
    <s v="ADMINISTRACIÓN CENTRAL DE LA COORDINACIÓN GENERAL DE DESARROLLO ECONÓMICO"/>
    <s v="026_24"/>
    <s v="026_23"/>
    <s v="DESPACHO DE LA COORDINACIÓN GENERAL DE D"/>
    <x v="2"/>
    <s v="SERVICIOS GENERALES"/>
    <m/>
    <n v="3391"/>
    <s v="SERVICIOS PROFESIONALES, CIENTÍFICOS Y TÉCNICOS INTEGRALES"/>
    <n v="0"/>
    <s v="00"/>
    <s v="SIN DESCRIPCIÓN PARA DESTINOS 00"/>
    <n v="42000"/>
    <n v="0"/>
    <n v="41064"/>
    <n v="41064"/>
    <n v="0"/>
    <n v="0"/>
    <n v="0"/>
    <n v="936"/>
    <n v="0"/>
    <n v="0"/>
    <n v="0"/>
    <n v="0"/>
    <n v="0"/>
    <n v="0"/>
    <n v="0"/>
  </r>
  <r>
    <s v="1.1-00-2310_234030_234833910"/>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2"/>
    <s v="SERVICIOS GENERALES"/>
    <m/>
    <n v="3391"/>
    <s v="SERVICIOS PROFESIONALES, CIENTÍFICOS Y TÉCNICOS INTEGRALES"/>
    <n v="0"/>
    <s v="00"/>
    <s v="SIN DESCRIPCIÓN PARA DESTINOS 00"/>
    <n v="600000"/>
    <n v="0"/>
    <n v="0"/>
    <n v="0"/>
    <n v="0"/>
    <n v="0"/>
    <n v="0"/>
    <n v="600000"/>
    <n v="600000"/>
    <n v="600000"/>
    <n v="600000"/>
    <n v="600000"/>
    <n v="600000"/>
    <n v="-600000"/>
    <n v="0"/>
  </r>
  <r>
    <s v="1.1-00-2311_236031_2350339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50"/>
    <n v="50"/>
    <s v="SISTEMAS INFORMATICOS MODERNIZADOS RECIBIDOS"/>
    <s v="031_24"/>
    <s v="031_23"/>
    <s v="DESPACHO DE LA COORDINACIÓN GENERAL DE G"/>
    <x v="2"/>
    <s v="SERVICIOS GENERALES"/>
    <m/>
    <n v="3391"/>
    <s v="SERVICIOS PROFESIONALES, CIENTÍFICOS Y TÉCNICOS INTEGRALES"/>
    <n v="0"/>
    <s v="00"/>
    <s v="SIN DESCRIPCIÓN PARA DESTINOS 00"/>
    <n v="0"/>
    <n v="0"/>
    <n v="498000"/>
    <n v="0"/>
    <n v="0"/>
    <n v="0"/>
    <n v="0"/>
    <n v="-498000"/>
    <n v="0"/>
    <n v="0"/>
    <n v="600000"/>
    <n v="600000"/>
    <n v="600000"/>
    <n v="-600000"/>
    <n v="600000"/>
  </r>
  <r>
    <s v="1.1-00-2307_233024_2358339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2"/>
    <s v="SERVICIOS GENERALES"/>
    <m/>
    <n v="3391"/>
    <s v="SERVICIOS PROFESIONALES, CIENTÍFICOS Y TÉCNICOS INTEGRALES"/>
    <n v="0"/>
    <s v="00"/>
    <s v="SIN DESCRIPCIÓN PARA DESTINOS 00"/>
    <n v="0"/>
    <n v="0"/>
    <n v="0"/>
    <n v="0"/>
    <n v="0"/>
    <n v="0"/>
    <n v="0"/>
    <n v="0"/>
    <n v="0"/>
    <n v="0"/>
    <n v="12000000"/>
    <n v="0"/>
    <n v="0"/>
    <n v="0"/>
    <n v="12000000"/>
  </r>
  <r>
    <s v="1.1-00-2302_231007_23734110"/>
    <s v="1.1-00-24"/>
    <s v="1.1-00-23"/>
    <x v="0"/>
    <s v="RECURSOS FISCALES 2024"/>
    <s v="RECURSOS FISCALES 2023"/>
    <s v="1.3.4"/>
    <s v="FUNCIÓN PÚBLICA"/>
    <s v="O"/>
    <s v="Actividades que realizan la función pública o cont"/>
    <s v="02_24"/>
    <s v="02_23"/>
    <s v="SECRETARÍA GENERAL DEL AYUNTAMIENTO"/>
    <n v="1"/>
    <s v="CORRESPONSABILIDAD SOCIAL (TRANSVERSAL)"/>
    <s v="007"/>
    <n v="7"/>
    <s v="CONDONACIÓN Y/O REDUCCIÓN DE SANCIONES"/>
    <s v="007_24"/>
    <s v="007_23"/>
    <s v="DIRECCIÓN DE LA SECRETARÍA GENERAL"/>
    <x v="2"/>
    <s v="SERVICIOS GENERALES"/>
    <m/>
    <n v="3411"/>
    <s v="SERVICIOS FINANCIEROS Y BANCARIOS"/>
    <n v="0"/>
    <s v="00"/>
    <s v="SIN DESCRIPCIÓN PARA DESTINOS 00"/>
    <n v="2112609.0699999998"/>
    <n v="500000"/>
    <n v="2053765.24"/>
    <n v="1248609.24"/>
    <n v="1248609.24"/>
    <n v="1248609.24"/>
    <n v="1248609.24"/>
    <n v="58843.829999999842"/>
    <n v="1000000"/>
    <n v="1000000"/>
    <n v="1000000"/>
    <n v="1000000"/>
    <n v="1000000"/>
    <n v="-500000"/>
    <n v="0"/>
  </r>
  <r>
    <s v="1.1-00-2304_236012_2318341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411"/>
    <s v="SERVICIOS FINANCIEROS Y BANCARIOS"/>
    <n v="0"/>
    <s v="00"/>
    <s v="SIN DESCRIPCIÓN PARA DESTINOS 00"/>
    <n v="12846689.84"/>
    <n v="8358322.8600000003"/>
    <n v="10171005.529999999"/>
    <n v="10171005.529999999"/>
    <n v="10171005.529999999"/>
    <n v="10171005.529999999"/>
    <n v="10171005.529999999"/>
    <n v="2675684.3100000005"/>
    <n v="12846689.84"/>
    <n v="12846689.84"/>
    <n v="12846689.84"/>
    <n v="12846689.84"/>
    <n v="7000000"/>
    <n v="1358322.8600000003"/>
    <n v="0"/>
  </r>
  <r>
    <s v="1.1-00-2304_236012_2318341161"/>
    <s v="1.1-00-24"/>
    <s v="1.1-00-23"/>
    <x v="0"/>
    <s v="RECURSOS FISCALES 2024"/>
    <s v="RECURSOS FISCALES 2023"/>
    <s v="1.3.4"/>
    <s v="FUNCIÓN PÚBLICA"/>
    <s v="M"/>
    <s v="Actividades de apoyo administrativo desarrolladas "/>
    <s v="04_24"/>
    <s v="04_23"/>
    <s v="TESORERÍA MUNICIPAL"/>
    <n v="6"/>
    <s v="GOBIERNO EFECTIVO"/>
    <s v="XX"/>
    <n v="18"/>
    <s v="DESPACHO DE LA TESORERÍA MUNICIPAL"/>
    <s v="012_24"/>
    <s v="012_23"/>
    <s v="DIRECCIÓN DE PROCESOS ADMINISTRATIVOS Y"/>
    <x v="2"/>
    <s v="SERVICIOS GENERALES"/>
    <m/>
    <n v="3411"/>
    <s v="SERVICIOS FINANCIEROS Y BANCARIOS"/>
    <n v="61"/>
    <s v="XX"/>
    <s v="CONVENIO"/>
    <n v="0"/>
    <n v="0"/>
    <n v="638092.61"/>
    <n v="638092.61"/>
    <n v="638092.61"/>
    <n v="638092.61"/>
    <n v="638092.61"/>
    <n v="-638092.61"/>
    <n v="0"/>
    <n v="0"/>
    <n v="0"/>
    <n v="0"/>
    <n v="0"/>
    <n v="0"/>
    <n v="0"/>
  </r>
  <r>
    <s v="1.1-00-2305_236015_232434110"/>
    <s v="1.1-00-24"/>
    <s v="1.1-00-23"/>
    <x v="0"/>
    <s v="RECURSOS FISCALES 2024"/>
    <s v="RECURSOS FISCALES 2023"/>
    <s v="1.3.4"/>
    <s v="FUNCIÓN PÚBLICA"/>
    <s v="E"/>
    <s v="Actividades del sector público, que realiza en for"/>
    <s v="05_24"/>
    <s v="05_23"/>
    <s v="OFICIALÍA MAYOR"/>
    <n v="6"/>
    <s v="GOBIERNO EFECTIVO"/>
    <s v="024"/>
    <n v="24"/>
    <s v="SERVICIOS PERSONALES"/>
    <s v="015_24"/>
    <s v="015_23"/>
    <s v="DIRECCIÓN GENERAL DE ADMINISTRACIÓN"/>
    <x v="2"/>
    <s v="SERVICIOS GENERALES"/>
    <m/>
    <n v="3411"/>
    <s v="SERVICIOS FINANCIEROS Y BANCARIOS"/>
    <n v="0"/>
    <s v="00"/>
    <s v="SIN DESCRIPCIÓN PARA DESTINOS 00"/>
    <n v="5254432.8499999996"/>
    <n v="0"/>
    <n v="2924049.82"/>
    <n v="2924049.82"/>
    <n v="2924049.82"/>
    <n v="2924049.82"/>
    <n v="2924049.82"/>
    <n v="2330383.0299999998"/>
    <n v="3251192.54"/>
    <n v="3251192.54"/>
    <n v="3251192.54"/>
    <n v="3251192.54"/>
    <n v="1000000"/>
    <n v="-1000000"/>
    <n v="0"/>
  </r>
  <r>
    <s v="1.1-00-2304_236012_2318342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421"/>
    <s v="SERVICIOS DE COBRANZA, INVESTIGACIÓN CREDITICIA Y SIMILAR"/>
    <n v="0"/>
    <s v="00"/>
    <s v="SIN DESCRIPCIÓN PARA DESTINOS 00"/>
    <n v="67083372.82"/>
    <n v="37831073"/>
    <n v="64084142.780000001"/>
    <n v="64084142.780000001"/>
    <n v="52352096.189999998"/>
    <n v="50926324.899999999"/>
    <n v="50054515.43"/>
    <n v="2999230.0399999991"/>
    <n v="70000000"/>
    <n v="70000000"/>
    <n v="80000000"/>
    <n v="80000000"/>
    <n v="30000000"/>
    <n v="7831073"/>
    <n v="10000000"/>
  </r>
  <r>
    <s v="1.1-00-2304_236012_2318343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431"/>
    <s v="SERVICIOS DE RECAUDACIÓN, TRASLADO Y CUSTODIA DE VALORES"/>
    <n v="0"/>
    <s v="00"/>
    <s v="SIN DESCRIPCIÓN PARA DESTINOS 00"/>
    <n v="1850000"/>
    <n v="850000"/>
    <n v="1700000"/>
    <n v="1700000"/>
    <n v="1250070.8999999999"/>
    <n v="803398.88"/>
    <n v="803398.88"/>
    <n v="150000"/>
    <n v="1850000"/>
    <n v="1850000"/>
    <n v="1850000"/>
    <n v="1850000"/>
    <n v="850000"/>
    <n v="0"/>
    <n v="0"/>
  </r>
  <r>
    <s v="1.1-00-2305_236015_2321344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441"/>
    <s v="SEGUROS DE RESPONSABILIDAD PATRIMONIAL Y FIANZAS"/>
    <n v="0"/>
    <s v="00"/>
    <s v="SIN DESCRIPCIÓN PARA DESTINOS 00"/>
    <n v="160000"/>
    <n v="160000"/>
    <n v="138003.72"/>
    <n v="126403.72"/>
    <n v="126403.72"/>
    <n v="126403.72"/>
    <n v="126403.72"/>
    <n v="21996.28"/>
    <n v="160000"/>
    <n v="160000"/>
    <n v="160000"/>
    <n v="160000"/>
    <n v="160000"/>
    <n v="0"/>
    <n v="0"/>
  </r>
  <r>
    <s v="1.1-00-2305_236015_2321345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451"/>
    <s v="SEGURO DE BIENES PATRIMONIALES"/>
    <n v="0"/>
    <s v="00"/>
    <s v="SIN DESCRIPCIÓN PARA DESTINOS 00"/>
    <n v="5400000"/>
    <n v="5000000"/>
    <n v="5375561.7699999996"/>
    <n v="5375561.7699999996"/>
    <n v="5374582.1200000001"/>
    <n v="5374582.1200000001"/>
    <n v="5374582.1200000001"/>
    <n v="24438.230000000447"/>
    <n v="5400000"/>
    <n v="5400000"/>
    <n v="6000000"/>
    <n v="6000000"/>
    <n v="6000000"/>
    <n v="-1000000"/>
    <n v="600000"/>
  </r>
  <r>
    <s v="1.1-00-2311_236031_2349347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2"/>
    <s v="SERVICIOS GENERALES"/>
    <m/>
    <n v="3471"/>
    <s v="FLETES Y MANIOBRAS"/>
    <n v="0"/>
    <s v="00"/>
    <s v="SIN DESCRIPCIÓN PARA DESTINOS 00"/>
    <n v="7192"/>
    <n v="0"/>
    <n v="6960"/>
    <n v="6960"/>
    <n v="6960"/>
    <n v="0"/>
    <n v="0"/>
    <n v="232"/>
    <n v="7192"/>
    <n v="7192"/>
    <n v="400000"/>
    <n v="400000"/>
    <n v="400000"/>
    <n v="-400000"/>
    <n v="392808"/>
  </r>
  <r>
    <s v="1.1-00-2305_236015_2321348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481"/>
    <s v="COMISIONES POR VENTAS"/>
    <n v="0"/>
    <s v="00"/>
    <s v="SIN DESCRIPCIÓN PARA DESTINOS 00"/>
    <n v="1080000"/>
    <n v="1080000"/>
    <n v="856935.19"/>
    <n v="856935.19"/>
    <n v="856935.19"/>
    <n v="856935.19"/>
    <n v="856935.19"/>
    <n v="223064.81000000006"/>
    <n v="1080000"/>
    <n v="1080000"/>
    <n v="1180000"/>
    <n v="1180000"/>
    <n v="1180000"/>
    <n v="-100000"/>
    <n v="100000"/>
  </r>
  <r>
    <s v="1.1-00-2304_236012_2318351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511"/>
    <s v="CONSERVACIÓN Y MANTENIMIENTO MENOR DE INMUEBLES"/>
    <n v="0"/>
    <s v="00"/>
    <s v="SIN DESCRIPCIÓN PARA DESTINOS 00"/>
    <n v="15000000"/>
    <n v="36385568"/>
    <n v="13421854.42"/>
    <n v="13421854.42"/>
    <n v="13421854.42"/>
    <n v="13421854.42"/>
    <n v="13421854.42"/>
    <n v="1578145.58"/>
    <n v="15000000"/>
    <n v="15000000"/>
    <n v="36385568"/>
    <n v="36385568"/>
    <n v="18000000"/>
    <n v="18385568"/>
    <n v="21385568"/>
  </r>
  <r>
    <s v="1.1-00-2305_236015_232135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511"/>
    <s v="CONSERVACIÓN Y MANTENIMIENTO MENOR DE INMUEBLES"/>
    <n v="0"/>
    <s v="00"/>
    <s v="SIN DESCRIPCIÓN PARA DESTINOS 00"/>
    <n v="685740"/>
    <n v="800000"/>
    <n v="126578.04"/>
    <n v="126578.04"/>
    <n v="105481.7"/>
    <n v="105481.7"/>
    <n v="105481.7"/>
    <n v="559161.96"/>
    <n v="685740"/>
    <n v="685740"/>
    <n v="685740"/>
    <n v="685740"/>
    <n v="685740"/>
    <n v="114260"/>
    <n v="0"/>
  </r>
  <r>
    <s v="1.1-00-2303_231011_231735210"/>
    <s v="1.1-00-24"/>
    <s v="1.1-00-23"/>
    <x v="0"/>
    <s v="RECURSOS FISCALES 2024"/>
    <s v="RECURSOS FISCALES 2023"/>
    <s v="1.3.5"/>
    <s v="ASUNTOS JURÍDICOS"/>
    <s v="O"/>
    <s v="Actividades que realizan la función pública o cont"/>
    <s v="03_24"/>
    <s v="03_23"/>
    <s v="SINDICATURA MUNICIPAL"/>
    <n v="1"/>
    <s v="CORRESPONSABILIDAD SOCIAL (TRANSVERSAL)"/>
    <s v="017"/>
    <n v="17"/>
    <s v="DEFENSORÍA LEGAL"/>
    <s v="011_24"/>
    <s v="011_23"/>
    <s v="DIRECCIÓN GENERAL JURIDÍCA"/>
    <x v="2"/>
    <s v="SERVICIOS GENERALES"/>
    <m/>
    <n v="3521"/>
    <s v="INSTALACIÓN, REPARACIÓN Y MANTENIMIENTO DE MOBILIARIO Y EQUIPO DE ADMINISTRACIÓN, EDUCACIONAL Y RECREATIVO"/>
    <n v="0"/>
    <s v="00"/>
    <s v="SIN DESCRIPCIÓN PARA DESTINOS 00"/>
    <n v="8000"/>
    <n v="0"/>
    <n v="7656"/>
    <n v="0"/>
    <n v="0"/>
    <n v="0"/>
    <n v="0"/>
    <n v="344"/>
    <n v="8000"/>
    <n v="8000"/>
    <n v="8000"/>
    <n v="8000"/>
    <n v="8000"/>
    <n v="-8000"/>
    <n v="0"/>
  </r>
  <r>
    <s v="1.1-00-2305_236015_2321352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521"/>
    <s v="INSTALACIÓN, REPARACIÓN Y MANTENIMIENTO DE MOBILIARIO Y EQUIPO DE ADMINISTRACIÓN, EDUCACIONAL Y RECREATIVO"/>
    <n v="0"/>
    <s v="00"/>
    <s v="SIN DESCRIPCIÓN PARA DESTINOS 00"/>
    <n v="26000"/>
    <n v="0"/>
    <n v="14913.43"/>
    <n v="14913.43"/>
    <n v="0"/>
    <n v="0"/>
    <n v="0"/>
    <n v="11086.57"/>
    <n v="26000"/>
    <n v="26000"/>
    <n v="26000"/>
    <n v="26000"/>
    <n v="26000"/>
    <n v="-26000"/>
    <n v="0"/>
  </r>
  <r>
    <s v="1.1-00-2311_236031_2349352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2"/>
    <s v="SERVICIOS GENERALES"/>
    <m/>
    <n v="3521"/>
    <s v="INSTALACIÓN, REPARACIÓN Y MANTENIMIENTO DE MOBILIARIO Y EQUIPO DE ADMINISTRACIÓN, EDUCACIONAL Y RECREATIVO"/>
    <n v="0"/>
    <s v="00"/>
    <s v="SIN DESCRIPCIÓN PARA DESTINOS 00"/>
    <n v="5220"/>
    <n v="0"/>
    <n v="4988"/>
    <n v="4988"/>
    <n v="4988"/>
    <n v="4988"/>
    <n v="4988"/>
    <n v="232"/>
    <n v="5220"/>
    <n v="5220"/>
    <n v="25000"/>
    <n v="25000"/>
    <n v="25000"/>
    <n v="-25000"/>
    <n v="19780"/>
  </r>
  <r>
    <s v="1.1-00-2311_236031_2349353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2"/>
    <s v="SERVICIOS GENERALES"/>
    <m/>
    <n v="3531"/>
    <s v="INSTALACIÓN, REPARACIÓN Y MANTENIMIENTO DE EQUIPO DE CÓMPUTO Y TECNOLOGÍA DE LA INFORMACIÓN"/>
    <n v="0"/>
    <s v="00"/>
    <s v="SIN DESCRIPCIÓN PARA DESTINOS 00"/>
    <n v="136550"/>
    <n v="275000"/>
    <n v="128155.02"/>
    <n v="128155.02"/>
    <n v="23998.92"/>
    <n v="0"/>
    <n v="0"/>
    <n v="8394.9799999999959"/>
    <n v="253550"/>
    <n v="253550"/>
    <n v="129193"/>
    <n v="129193"/>
    <n v="129193"/>
    <n v="145807"/>
    <n v="-124357"/>
  </r>
  <r>
    <s v="1.1-00-2307_233024_2339354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2"/>
    <s v="SERVICIOS GENERALES"/>
    <m/>
    <n v="3541"/>
    <s v="INSTALACIÓN, REPARACIÓN Y MANTENIMIENTO DE EQUIPO E INSTRUMENTAL MÉDICO Y DE LABORATORIO"/>
    <n v="0"/>
    <s v="00"/>
    <s v="SIN DESCRIPCIÓN PARA DESTINOS 00"/>
    <n v="650000"/>
    <n v="650000"/>
    <n v="626843.77"/>
    <n v="626843.77"/>
    <n v="470567.82"/>
    <n v="417605.84"/>
    <n v="417605.84"/>
    <n v="23156.229999999981"/>
    <n v="650000"/>
    <n v="650000"/>
    <n v="650000"/>
    <n v="650000"/>
    <n v="650000"/>
    <n v="0"/>
    <n v="0"/>
  </r>
  <r>
    <s v="1.1-00-2307_233024_2358354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2"/>
    <s v="SERVICIOS GENERALES"/>
    <m/>
    <n v="3541"/>
    <s v="INSTALACIÓN, REPARACIÓN Y MANTENIMIENTO DE EQUIPO E INSTRUMENTAL MÉDICO Y DE LABORATORIO"/>
    <n v="0"/>
    <s v="00"/>
    <s v="SIN DESCRIPCIÓN PARA DESTINOS 00"/>
    <n v="0"/>
    <n v="0"/>
    <n v="0"/>
    <n v="0"/>
    <n v="0"/>
    <n v="0"/>
    <n v="0"/>
    <n v="0"/>
    <n v="0"/>
    <n v="0"/>
    <n v="700000"/>
    <n v="0"/>
    <n v="0"/>
    <n v="0"/>
    <n v="700000"/>
  </r>
  <r>
    <s v="1.1-00-2305_236015_2321355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s v="si"/>
    <n v="3551"/>
    <s v="REPARACIÓN Y MANTENIMIENTO DE EQUIPO DE TRANSPORTE"/>
    <n v="0"/>
    <s v="00"/>
    <s v="SIN DESCRIPCIÓN PARA DESTINOS 00"/>
    <n v="16000000"/>
    <n v="7000000"/>
    <n v="14398484.73"/>
    <n v="14398484.73"/>
    <n v="14413094.41"/>
    <n v="13587736.5"/>
    <n v="12442630.59"/>
    <n v="1601515.2699999996"/>
    <n v="16000000"/>
    <n v="16000000"/>
    <n v="16000000"/>
    <n v="16000000"/>
    <n v="7000000"/>
    <n v="0"/>
    <n v="0"/>
  </r>
  <r>
    <s v="1.1-00-2307_233024_2339356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2"/>
    <s v="SERVICIOS GENERALES"/>
    <m/>
    <n v="3561"/>
    <s v="REPARACIÓN Y MANTENIMIENTO DE EQUIPO DE DEFENSA Y SEGURIDAD"/>
    <n v="0"/>
    <s v="00"/>
    <s v="SIN DESCRIPCIÓN PARA DESTINOS 00"/>
    <n v="30000"/>
    <n v="10000"/>
    <n v="13058.12"/>
    <n v="13058.12"/>
    <n v="13058.12"/>
    <n v="13058.12"/>
    <n v="13058.12"/>
    <n v="16941.879999999997"/>
    <n v="30000"/>
    <n v="30000"/>
    <n v="30000"/>
    <n v="30000"/>
    <n v="30000"/>
    <n v="-20000"/>
    <n v="0"/>
  </r>
  <r>
    <s v="1.1-00-2302_233009_231135710"/>
    <s v="1.1-00-24"/>
    <s v="1.1-00-23"/>
    <x v="0"/>
    <s v="RECURSOS FISCALES 2024"/>
    <s v="RECURSOS FISCALES 2023"/>
    <s v="1.7.2"/>
    <s v="PROTECCIÓN CIVIL"/>
    <s v="E"/>
    <s v="Actividades del sector público, que realiza en for"/>
    <s v="02_24"/>
    <s v="02_23"/>
    <s v="SECRETARÍA GENERAL DEL AYUNTAMIENTO"/>
    <n v="3"/>
    <s v="INFRAESTRUCTURA Y SERVICIOS PÚBLICOS"/>
    <s v="011"/>
    <n v="11"/>
    <s v="ADMINISTRACIÓN CENTRAL DE PROTECCIÓN CIVIL Y BOMBEROS"/>
    <s v="009_24"/>
    <s v="009_23"/>
    <s v="DIRECCIÓN GENERAL ADJUNTA DE PROTECCIÓN"/>
    <x v="2"/>
    <s v="SERVICIOS GENERALES"/>
    <s v="si"/>
    <n v="3571"/>
    <s v="INSTALACIÓN, REPARACIÓN Y MANTENIMIENTO DE MAQUINARIA, OTROS EQUIPOS Y HERRAMIENTA"/>
    <n v="0"/>
    <s v="00"/>
    <s v="SIN DESCRIPCIÓN PARA DESTINOS 00"/>
    <n v="80000"/>
    <n v="50000"/>
    <n v="20000"/>
    <n v="20000"/>
    <n v="0"/>
    <n v="0"/>
    <n v="0"/>
    <n v="60000"/>
    <n v="80000"/>
    <n v="80000"/>
    <n v="80000"/>
    <n v="80000"/>
    <n v="80000"/>
    <n v="-30000"/>
    <n v="0"/>
  </r>
  <r>
    <s v="1.1-00-2305_236015_2321357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s v="si"/>
    <n v="3571"/>
    <s v="INSTALACIÓN, REPARACIÓN Y MANTENIMIENTO DE MAQUINARIA, OTROS EQUIPOS Y HERRAMIENTA"/>
    <n v="0"/>
    <s v="00"/>
    <s v="SIN DESCRIPCIÓN PARA DESTINOS 00"/>
    <n v="17150000"/>
    <n v="13000000"/>
    <n v="19944307.68"/>
    <n v="19944307.68"/>
    <n v="16636769.09"/>
    <n v="15562647.369999999"/>
    <n v="14721017.609999999"/>
    <n v="-2794307.6799999997"/>
    <n v="17150000"/>
    <n v="17150000"/>
    <n v="20000000"/>
    <n v="20000000"/>
    <n v="10000000"/>
    <n v="3000000"/>
    <n v="2850000"/>
  </r>
  <r>
    <s v="1.1-00-2307_232022_2336357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2"/>
    <s v="SERVICIOS GENERALES"/>
    <s v="si"/>
    <n v="3571"/>
    <s v="INSTALACIÓN, REPARACIÓN Y MANTENIMIENTO DE MAQUINARIA, OTROS EQUIPOS Y HERRAMIENTA"/>
    <n v="0"/>
    <s v="00"/>
    <s v="SIN DESCRIPCIÓN PARA DESTINOS 00"/>
    <n v="198664000"/>
    <n v="43006351"/>
    <n v="193073300.50999999"/>
    <n v="178888763.63"/>
    <n v="170423140.41999999"/>
    <n v="163840718.19"/>
    <n v="162021020.44"/>
    <n v="5590699.4900000095"/>
    <n v="200000000"/>
    <n v="200000000"/>
    <n v="231600000"/>
    <n v="231600000"/>
    <n v="40000000"/>
    <n v="3006351"/>
    <n v="31600000"/>
  </r>
  <r>
    <s v="1.1-00-2307_233024_2339357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XX"/>
    <n v="39"/>
    <s v="SERVICIOS MÉDICOS DE CALIDAD"/>
    <s v="024_24"/>
    <s v="024_23"/>
    <s v="DIRECCIÓN GENERAL DE SALUD PÚBLICA"/>
    <x v="2"/>
    <s v="SERVICIOS GENERALES"/>
    <s v="si"/>
    <n v="3571"/>
    <s v="INSTALACIÓN, REPARACIÓN Y MANTENIMIENTO DE MAQUINARIA, OTROS EQUIPOS Y HERRAMIENTA"/>
    <n v="0"/>
    <s v="00"/>
    <s v="SIN DESCRIPCIÓN PARA DESTINOS 00"/>
    <n v="24119"/>
    <n v="0"/>
    <n v="0"/>
    <n v="0"/>
    <n v="0"/>
    <n v="0"/>
    <n v="0"/>
    <n v="24119"/>
    <n v="24119"/>
    <n v="24119"/>
    <n v="24119"/>
    <n v="24119"/>
    <n v="0"/>
    <n v="0"/>
    <n v="0"/>
  </r>
  <r>
    <s v="1.1-00-2309_233027_234335710"/>
    <s v="1.1-00-24"/>
    <s v="1.1-00-23"/>
    <x v="0"/>
    <s v="RECURSOS FISCALES 2024"/>
    <s v="RECURSOS FISCALES 2023"/>
    <s v="1.3.4"/>
    <s v="FUNCIÓN PÚBLICA"/>
    <s v="E"/>
    <s v="Actividades del sector público, que realiza en for"/>
    <s v="09_24"/>
    <s v="09_23"/>
    <s v="COORDINACIÓN GENERAL DE DESARROLLO ECONÓMICO"/>
    <n v="3"/>
    <s v="INFRAESTRUCTURA Y SERVICIOS PÚBLICOS"/>
    <s v="043"/>
    <n v="43"/>
    <s v="SACRIFICIO DE BOVINOS Y PORCINOS EN EL RASTRO MUNICIPAL"/>
    <s v="027_24"/>
    <s v="027_23"/>
    <s v="DIRECCIÓN DE RASTRO MUNICIPAL"/>
    <x v="2"/>
    <s v="SERVICIOS GENERALES"/>
    <s v="si"/>
    <n v="3571"/>
    <s v="INSTALACIÓN, REPARACIÓN Y MANTENIMIENTO DE MAQUINARIA, OTROS EQUIPOS Y HERRAMIENTA"/>
    <n v="0"/>
    <s v="00"/>
    <s v="SIN DESCRIPCIÓN PARA DESTINOS 00"/>
    <n v="197664"/>
    <n v="200000"/>
    <n v="197664"/>
    <n v="197664"/>
    <n v="109736"/>
    <n v="109736"/>
    <n v="109736"/>
    <n v="0"/>
    <n v="250000"/>
    <n v="250000"/>
    <n v="300000"/>
    <n v="300000"/>
    <n v="300000"/>
    <n v="-100000"/>
    <n v="50000"/>
  </r>
  <r>
    <s v="1.1-00-2301_235002_23235810"/>
    <s v="1.1-00-24"/>
    <s v="1.1-00-23"/>
    <x v="0"/>
    <s v="RECURSOS FISCALES 2024"/>
    <s v="RECURSOS FISCALES 2023"/>
    <s v="1.3.4"/>
    <s v="FUNCIÓN PÚBLICA"/>
    <s v="E"/>
    <s v="Actividades del sector público, que realiza en for"/>
    <s v="01_24"/>
    <s v="01_23"/>
    <s v="PRESIDENCIA"/>
    <n v="5"/>
    <s v="SOCIEDAD COHESIVA Y RESILENTE"/>
    <s v="002"/>
    <n v="2"/>
    <s v="ATENCIÓN A EVENTOS DEL GOBIERNO MUNICIPAL  Y AGENDA GUBERNAMENTAL"/>
    <s v="002_24"/>
    <s v="002_23"/>
    <s v="DIRECCIÓN GENERAL DE RELACIONES PÚBLICAS"/>
    <x v="2"/>
    <s v="SERVICIOS GENERALES"/>
    <m/>
    <n v="3581"/>
    <s v="SERVICIOS DE LIMPIEZA Y MANEJO DE DESECHOS"/>
    <n v="0"/>
    <s v="00"/>
    <s v="SIN DESCRIPCIÓN PARA DESTINOS 00"/>
    <n v="5000"/>
    <n v="5000"/>
    <n v="2295.84"/>
    <n v="2295.84"/>
    <n v="2295.84"/>
    <n v="2087.04"/>
    <n v="2087.04"/>
    <n v="2704.16"/>
    <n v="5000"/>
    <n v="5000"/>
    <n v="15000"/>
    <n v="15000"/>
    <n v="15000"/>
    <n v="-10000"/>
    <n v="10000"/>
  </r>
  <r>
    <s v="2.5-02-2307_233021_233535810"/>
    <s v="2.5-02-24"/>
    <s v="2.5-02-23"/>
    <x v="4"/>
    <s v="FONDO DE APORTACIÓN AL FORTALECIMIENTO MUNICIPAL 2024 (FORTAMUN)"/>
    <s v="FONDO DE APORTACIÓN AL FORTALECIMIENTO MUNICIPAL 2023 (FORTAMUN)"/>
    <s v="2.1.1"/>
    <s v="ORDENACIÓN DE DESECHOS"/>
    <s v="E"/>
    <s v="Actividades del sector público, que realiza en for"/>
    <s v="07_24"/>
    <s v="07_23"/>
    <s v="GABINETE INTEGRAL DE INFRAESTRUCTURA Y SERVICIOS PÚBLICOS"/>
    <n v="3"/>
    <s v="INFRAESTRUCTURA Y SERVICIOS PÚBLICOS"/>
    <s v="035"/>
    <n v="35"/>
    <s v="RECOLECCION DE RESIDUOS SOLIDOS  URBANOS"/>
    <s v="021_24"/>
    <s v="021_23"/>
    <s v="DIRECCIÓN DE ASEO PÚBLICO"/>
    <x v="2"/>
    <s v="SERVICIOS GENERALES"/>
    <m/>
    <n v="3581"/>
    <s v="SERVICIOS DE LIMPIEZA Y MANEJO DE DESECHOS"/>
    <n v="0"/>
    <s v="00"/>
    <s v="SIN DESCRIPCIÓN PARA DESTINOS 00"/>
    <n v="123189238"/>
    <n v="100000000"/>
    <n v="123200979.23999999"/>
    <n v="123200979.23999999"/>
    <n v="123200979.23"/>
    <n v="123200979.23"/>
    <n v="123200979.23"/>
    <n v="-11741.239999994636"/>
    <n v="187220000"/>
    <n v="187220000"/>
    <n v="204240000"/>
    <n v="204240000"/>
    <n v="100000000"/>
    <n v="0"/>
    <n v="17020000"/>
  </r>
  <r>
    <s v="1.1-00-2307_233021_233535810"/>
    <s v="1.1-00-24"/>
    <s v="1.1-00-23"/>
    <x v="0"/>
    <s v="RECURSOS FISCALES 2024"/>
    <s v="RECURSOS FISCALES 2023"/>
    <s v="2.1.1"/>
    <s v="ORDENACIÓN DE DESECHOS"/>
    <s v="E"/>
    <s v="Actividades del sector público, que realiza en for"/>
    <s v="07_24"/>
    <s v="07_23"/>
    <s v="GABINETE INTEGRAL DE INFRAESTRUCTURA Y SERVICIOS PÚBLICOS"/>
    <n v="3"/>
    <s v="INFRAESTRUCTURA Y SERVICIOS PÚBLICOS"/>
    <s v="035"/>
    <n v="35"/>
    <s v="RECOLECCION DE RESIDUOS SOLIDOS  URBANOS"/>
    <s v="021_24"/>
    <s v="021_23"/>
    <s v="DIRECCIÓN DE ASEO PÚBLICO"/>
    <x v="2"/>
    <s v="SERVICIOS GENERALES"/>
    <m/>
    <n v="3581"/>
    <s v="SERVICIOS DE LIMPIEZA Y MANEJO DE DESECHOS"/>
    <n v="0"/>
    <s v="00"/>
    <s v="SIN DESCRIPCIÓN PARA DESTINOS 00"/>
    <n v="56810762"/>
    <n v="0"/>
    <n v="27549642.34"/>
    <n v="27549642.34"/>
    <n v="26389643.5"/>
    <n v="26389643.5"/>
    <n v="26389643.5"/>
    <n v="29261119.66"/>
    <n v="0"/>
    <n v="17020000"/>
    <n v="0"/>
    <n v="0"/>
    <n v="10000000"/>
    <n v="-10000000"/>
    <n v="0"/>
  </r>
  <r>
    <s v="1.1-00-2307_233024_2339358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2"/>
    <s v="SERVICIOS GENERALES"/>
    <m/>
    <n v="3581"/>
    <s v="SERVICIOS DE LIMPIEZA Y MANEJO DE DESECHOS"/>
    <n v="0"/>
    <s v="00"/>
    <s v="SIN DESCRIPCIÓN PARA DESTINOS 00"/>
    <n v="1000000"/>
    <n v="1000000"/>
    <n v="994604.12"/>
    <n v="994604.12"/>
    <n v="597801.4"/>
    <n v="597801.4"/>
    <n v="597801.4"/>
    <n v="5395.8800000000047"/>
    <n v="1000000"/>
    <n v="1000000"/>
    <n v="1000000"/>
    <n v="1000000"/>
    <n v="1000000"/>
    <n v="0"/>
    <n v="0"/>
  </r>
  <r>
    <s v="1.1-00-2317_234037_2356358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2"/>
    <s v="SERVICIOS GENERALES"/>
    <m/>
    <n v="3581"/>
    <s v="SERVICIOS DE LIMPIEZA Y MANEJO DE DESECHOS"/>
    <n v="0"/>
    <s v="00"/>
    <s v="SIN DESCRIPCIÓN PARA DESTINOS 00"/>
    <n v="0"/>
    <n v="0"/>
    <n v="0"/>
    <n v="0"/>
    <n v="0"/>
    <n v="0"/>
    <n v="0"/>
    <n v="0"/>
    <n v="0"/>
    <n v="0"/>
    <n v="80000"/>
    <n v="80000"/>
    <n v="80000"/>
    <n v="-80000"/>
    <n v="80000"/>
  </r>
  <r>
    <s v="1.1-00-2307_233024_2358358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2"/>
    <s v="SERVICIOS GENERALES"/>
    <m/>
    <n v="3581"/>
    <s v="SERVICIOS DE LIMPIEZA Y MANEJO DE DESECHOS"/>
    <n v="0"/>
    <s v="00"/>
    <s v="SIN DESCRIPCIÓN PARA DESTINOS 00"/>
    <n v="0"/>
    <n v="0"/>
    <n v="0"/>
    <n v="0"/>
    <n v="0"/>
    <n v="0"/>
    <n v="0"/>
    <n v="0"/>
    <n v="0"/>
    <n v="0"/>
    <n v="1000000"/>
    <n v="0"/>
    <n v="0"/>
    <n v="0"/>
    <n v="1000000"/>
  </r>
  <r>
    <s v="1.1-00-2301_236004_23436117"/>
    <s v="1.1-00-24"/>
    <s v="1.1-00-23"/>
    <x v="0"/>
    <s v="RECURSOS FISCALES 2024"/>
    <s v="RECURSOS FISCALES 2023"/>
    <s v="1.3.4"/>
    <s v="FUNCIÓN PÚBLICA"/>
    <s v="E"/>
    <s v="Actividades del sector público, que realiza en for"/>
    <s v="01_24"/>
    <s v="01_23"/>
    <s v="PRESIDENCIA"/>
    <n v="6"/>
    <s v="GOBIERNO EFECTIVO"/>
    <s v="004"/>
    <n v="4"/>
    <s v="COMUNICACIÓN ESTRATÉGICA DEL GOBIERNO"/>
    <s v="004_24"/>
    <s v="004_23"/>
    <s v="DIRECCIÓN DE COMUNICACIÓN"/>
    <x v="2"/>
    <s v="SERVICIOS GENERALES"/>
    <m/>
    <n v="3611"/>
    <s v="DIFUSIÓN POR RADIO, TELEVISIÓN Y OTROS MEDIOS DE MENSAJES SOBRE PROGRAMAS Y ACTIVIDADES GUBERNAMENTALES"/>
    <n v="7"/>
    <s v="01"/>
    <s v="TRAILER CONCERT"/>
    <n v="1740000"/>
    <n v="1500000"/>
    <n v="1740000"/>
    <n v="0"/>
    <n v="0"/>
    <n v="0"/>
    <n v="0"/>
    <n v="0"/>
    <n v="1740000"/>
    <n v="1740000"/>
    <n v="1740000"/>
    <n v="1740000"/>
    <n v="1500000"/>
    <n v="0"/>
    <n v="0"/>
  </r>
  <r>
    <s v="2.6-05-2301_236004_23436110"/>
    <m/>
    <s v="2.6-05-23"/>
    <x v="2"/>
    <m/>
    <s v="PROGRAMA ESTRATEGIA ALE 2023 (APORTACIÓN ESTATAL)"/>
    <s v="1.3.4"/>
    <s v="FUNCIÓN PÚBLICA"/>
    <s v="E"/>
    <s v="Actividades del sector público, que realiza en for"/>
    <s v="01_24"/>
    <s v="01_23"/>
    <s v="PRESIDENCIA"/>
    <n v="6"/>
    <s v="GOBIERNO EFECTIVO"/>
    <s v="XX"/>
    <n v="4"/>
    <s v="COMUNICACIÓN ESTRATÉGICA DEL GOBIERNO"/>
    <s v="004_24"/>
    <s v="004_23"/>
    <s v="DIRECCIÓN DE COMUNICACIÓN"/>
    <x v="2"/>
    <s v="SERVICIOS GENERALES"/>
    <m/>
    <n v="3611"/>
    <s v="DIFUSIÓN POR RADIO, TELEVISIÓN Y OTROS MEDIOS DE MENSAJES SOBRE PROGRAMAS Y ACTIVIDADES GUBERNAMENTALES"/>
    <n v="0"/>
    <s v="00"/>
    <s v="SIN DESCRIPCIÓN PARA DESTINOS 00"/>
    <n v="0"/>
    <n v="0"/>
    <n v="0"/>
    <n v="0"/>
    <n v="0"/>
    <n v="0"/>
    <n v="0"/>
    <n v="0"/>
    <n v="0"/>
    <n v="0"/>
    <n v="0"/>
    <n v="0"/>
    <n v="0"/>
    <n v="0"/>
    <n v="0"/>
  </r>
  <r>
    <s v="1.1-00-2301_236004_23436110"/>
    <s v="1.1-00-24"/>
    <s v="1.1-00-23"/>
    <x v="0"/>
    <s v="RECURSOS FISCALES 2024"/>
    <s v="RECURSOS FISCALES 2023"/>
    <s v="1.3.4"/>
    <s v="FUNCIÓN PÚBLICA"/>
    <s v="E"/>
    <s v="Actividades del sector público, que realiza en for"/>
    <s v="01_24"/>
    <s v="01_23"/>
    <s v="PRESIDENCIA"/>
    <n v="6"/>
    <s v="GOBIERNO EFECTIVO"/>
    <s v="004"/>
    <n v="4"/>
    <s v="COMUNICACIÓN ESTRATÉGICA DEL GOBIERNO"/>
    <s v="004_24"/>
    <s v="004_23"/>
    <s v="DIRECCIÓN DE COMUNICACIÓN"/>
    <x v="2"/>
    <s v="SERVICIOS GENERALES"/>
    <m/>
    <n v="3611"/>
    <s v="DIFUSIÓN POR RADIO, TELEVISIÓN Y OTROS MEDIOS DE MENSAJES SOBRE PROGRAMAS Y ACTIVIDADES GUBERNAMENTALES"/>
    <n v="0"/>
    <s v="00"/>
    <s v="SIN DESCRIPCIÓN PARA DESTINOS 00"/>
    <n v="32495912.920000002"/>
    <n v="30500000"/>
    <n v="32610043.5"/>
    <n v="29350076.289999999"/>
    <n v="26178088.370000001"/>
    <n v="25047985.850000001"/>
    <n v="24226259.309999999"/>
    <n v="-114130.57999999821"/>
    <n v="32495912.920000002"/>
    <n v="32495912.920000002"/>
    <n v="35000000"/>
    <n v="35000000"/>
    <n v="27900000"/>
    <n v="2600000"/>
    <n v="2504087.0799999982"/>
  </r>
  <r>
    <s v="1.1-00-2305_236015_2321363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631"/>
    <s v="SERVICIOS DE CREATIVIDAD, PREPRODUCCIÓN Y PRODUCCIÓN DE PUBLICIDAD, EXCEPTO INTERNET"/>
    <n v="0"/>
    <s v="00"/>
    <s v="SIN DESCRIPCIÓN PARA DESTINOS 00"/>
    <n v="4866666.55"/>
    <n v="4000000"/>
    <n v="4866666.55"/>
    <n v="4866666.55"/>
    <n v="4866666.5999999996"/>
    <n v="3649999.95"/>
    <n v="3649999.95"/>
    <n v="0"/>
    <n v="4866666.55"/>
    <n v="4866666.55"/>
    <n v="4866666.55"/>
    <n v="4866666.55"/>
    <n v="4866666.55"/>
    <n v="-866666.54999999981"/>
    <n v="0"/>
  </r>
  <r>
    <s v="1.1-00-2301_236004_23436510"/>
    <s v="1.1-00-24"/>
    <s v="1.1-00-23"/>
    <x v="0"/>
    <s v="RECURSOS FISCALES 2024"/>
    <s v="RECURSOS FISCALES 2023"/>
    <s v="1.3.4"/>
    <s v="FUNCIÓN PÚBLICA"/>
    <s v="E"/>
    <s v="Actividades del sector público, que realiza en for"/>
    <s v="01_24"/>
    <s v="01_23"/>
    <s v="PRESIDENCIA"/>
    <n v="6"/>
    <s v="GOBIERNO EFECTIVO"/>
    <s v="004"/>
    <n v="4"/>
    <s v="COMUNICACIÓN ESTRATÉGICA DEL GOBIERNO"/>
    <s v="004_24"/>
    <s v="004_23"/>
    <s v="DIRECCIÓN DE COMUNICACIÓN"/>
    <x v="2"/>
    <s v="SERVICIOS GENERALES"/>
    <m/>
    <n v="3651"/>
    <s v="SERVICIOS DE LA INDUSTRIA FÍLMICA, DEL SONIDO Y DEL VIDEO"/>
    <n v="0"/>
    <s v="00"/>
    <s v="SIN DESCRIPCIÓN PARA DESTINOS 00"/>
    <n v="4728216"/>
    <n v="3228216"/>
    <n v="3115199.95"/>
    <n v="3115199.95"/>
    <n v="2336400"/>
    <n v="2336400"/>
    <n v="2336400"/>
    <n v="1613016.0499999998"/>
    <n v="4728216"/>
    <n v="4728216"/>
    <n v="4728216"/>
    <n v="4728216"/>
    <n v="3000000"/>
    <n v="228216"/>
    <n v="0"/>
  </r>
  <r>
    <s v="1.1-00-2301_236004_23436610"/>
    <s v="1.1-00-24"/>
    <s v="1.1-00-23"/>
    <x v="0"/>
    <s v="RECURSOS FISCALES 2024"/>
    <s v="RECURSOS FISCALES 2023"/>
    <s v="1.3.4"/>
    <s v="FUNCIÓN PÚBLICA"/>
    <s v="E"/>
    <s v="Actividades del sector público, que realiza en for"/>
    <s v="01_24"/>
    <s v="01_23"/>
    <s v="PRESIDENCIA"/>
    <n v="6"/>
    <s v="GOBIERNO EFECTIVO"/>
    <s v="004"/>
    <n v="4"/>
    <s v="COMUNICACIÓN ESTRATÉGICA DEL GOBIERNO"/>
    <s v="004_24"/>
    <s v="004_23"/>
    <s v="DIRECCIÓN DE COMUNICACIÓN"/>
    <x v="2"/>
    <s v="SERVICIOS GENERALES"/>
    <m/>
    <n v="3661"/>
    <s v="SERVICIO DE CREACIÓN Y DIFUSIÓN DE CONTENIDO EXCLUSIVAMENTE A  TRAVÉS DE INTERNET"/>
    <n v="0"/>
    <s v="00"/>
    <s v="SIN DESCRIPCIÓN PARA DESTINOS 00"/>
    <n v="8995784"/>
    <n v="7515784"/>
    <n v="6171220.2999999998"/>
    <n v="6171220.2999999998"/>
    <n v="6171220.2999999998"/>
    <n v="5364164.96"/>
    <n v="5364164.96"/>
    <n v="2824563.7"/>
    <n v="8995784"/>
    <n v="8995784"/>
    <n v="8995784"/>
    <n v="8995784"/>
    <n v="7000000"/>
    <n v="515784"/>
    <n v="0"/>
  </r>
  <r>
    <s v="1.1-00-2301_236003_23337110"/>
    <s v="1.1-00-24"/>
    <s v="1.1-00-23"/>
    <x v="0"/>
    <s v="RECURSOS FISCALES 2024"/>
    <s v="RECURSOS FISCALES 2023"/>
    <s v="1.3.4"/>
    <s v="FUNCIÓN PÚBLICA"/>
    <s v="E"/>
    <s v="Actividades del sector público, que realiza en for"/>
    <s v="01_24"/>
    <s v="01_23"/>
    <s v="PRESIDENCIA"/>
    <n v="6"/>
    <s v="GOBIERNO EFECTIVO"/>
    <s v="003"/>
    <n v="3"/>
    <s v="DESPACHO DE LA JEFATURA DE GABINETE"/>
    <s v="003_24"/>
    <s v="003_23"/>
    <s v="JEFATURA DE GABINETE"/>
    <x v="2"/>
    <s v="SERVICIOS GENERALES"/>
    <m/>
    <n v="3711"/>
    <s v="PASAJES AÉREOS"/>
    <n v="0"/>
    <s v="00"/>
    <s v="SIN DESCRIPCIÓN PARA DESTINOS 00"/>
    <n v="32707.68"/>
    <n v="0"/>
    <n v="12555.74"/>
    <n v="12555.74"/>
    <n v="12555.74"/>
    <n v="12555.74"/>
    <n v="12555.74"/>
    <n v="20151.940000000002"/>
    <n v="14707.68"/>
    <n v="14707.68"/>
    <n v="14707.68"/>
    <n v="14707.68"/>
    <n v="14707.68"/>
    <n v="-14707.68"/>
    <n v="0"/>
  </r>
  <r>
    <s v="1.1-00-2302_231010_231537110"/>
    <s v="1.1-00-24"/>
    <s v="1.1-00-23"/>
    <x v="0"/>
    <s v="RECURSOS FISCALES 2024"/>
    <s v="RECURSOS FISCALES 2023"/>
    <s v="1.3.4"/>
    <s v="FUNCIÓN PÚBLICA"/>
    <s v="F"/>
    <s v="Actividades destinadas a la promoción y fomento de"/>
    <s v="02_24"/>
    <s v="02_23"/>
    <s v="SECRETARÍA GENERAL DEL AYUNTAMIENTO"/>
    <n v="1"/>
    <s v="CORRESPONSABILIDAD SOCIAL (TRANSVERSAL)"/>
    <s v="XX"/>
    <n v="15"/>
    <s v="ACTAS DE INSTALACIÓN DE MESAS DE PAZ (ESPACIOS DE PAZ NUEVO)"/>
    <s v="010_24"/>
    <s v="010_23"/>
    <s v="DIRECCIÓN GENERAL DE CULTURA DE LA PAZ Y CORRESPONSABILIDAD"/>
    <x v="2"/>
    <s v="SERVICIOS GENERALES"/>
    <m/>
    <n v="3711"/>
    <s v="PASAJES AÉREOS"/>
    <n v="0"/>
    <s v="00"/>
    <s v="SIN DESCRIPCIÓN PARA DESTINOS 00"/>
    <n v="8710"/>
    <n v="0"/>
    <n v="8710"/>
    <n v="8710"/>
    <n v="8710"/>
    <n v="8710"/>
    <n v="8710"/>
    <n v="0"/>
    <n v="8710"/>
    <n v="8710"/>
    <n v="0"/>
    <n v="0"/>
    <n v="0"/>
    <n v="0"/>
    <n v="-8710"/>
  </r>
  <r>
    <s v="1.1-00-2304_236012_2318371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711"/>
    <s v="PASAJES AÉREOS"/>
    <n v="0"/>
    <s v="00"/>
    <s v="SIN DESCRIPCIÓN PARA DESTINOS 00"/>
    <n v="16960"/>
    <n v="0"/>
    <n v="8960"/>
    <n v="8960"/>
    <n v="8960"/>
    <n v="8960"/>
    <n v="8960"/>
    <n v="8000"/>
    <n v="8960"/>
    <n v="8960"/>
    <n v="8960"/>
    <n v="8960"/>
    <n v="8960"/>
    <n v="-8960"/>
    <n v="0"/>
  </r>
  <r>
    <s v="1.1-00-2311_236031_2349371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2"/>
    <s v="SERVICIOS GENERALES"/>
    <m/>
    <n v="3711"/>
    <s v="PASAJES AÉREOS"/>
    <n v="0"/>
    <s v="00"/>
    <s v="SIN DESCRIPCIÓN PARA DESTINOS 00"/>
    <n v="2840.3"/>
    <n v="0"/>
    <n v="2839.3"/>
    <n v="2839.3"/>
    <n v="2839.3"/>
    <n v="2839.3"/>
    <n v="2839.3"/>
    <n v="1"/>
    <n v="0"/>
    <n v="0"/>
    <n v="0"/>
    <n v="0"/>
    <n v="0"/>
    <n v="0"/>
    <n v="0"/>
  </r>
  <r>
    <s v="1.1-00-2304_236012_2318372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721"/>
    <s v="PASAJES TERRESTRES"/>
    <n v="0"/>
    <s v="00"/>
    <s v="SIN DESCRIPCIÓN PARA DESTINOS 00"/>
    <n v="0"/>
    <n v="0"/>
    <n v="0"/>
    <n v="0"/>
    <n v="0"/>
    <n v="0"/>
    <n v="0"/>
    <n v="0"/>
    <n v="2480"/>
    <n v="2480"/>
    <n v="2480"/>
    <n v="2480"/>
    <n v="2480"/>
    <n v="-2480"/>
    <n v="0"/>
  </r>
  <r>
    <s v="1.1-00-2301_236003_23337510"/>
    <s v="1.1-00-24"/>
    <s v="1.1-00-23"/>
    <x v="0"/>
    <s v="RECURSOS FISCALES 2024"/>
    <s v="RECURSOS FISCALES 2023"/>
    <s v="1.3.4"/>
    <s v="FUNCIÓN PÚBLICA"/>
    <s v="E"/>
    <s v="Actividades del sector público, que realiza en for"/>
    <s v="01_24"/>
    <s v="01_23"/>
    <s v="PRESIDENCIA"/>
    <n v="6"/>
    <s v="GOBIERNO EFECTIVO"/>
    <s v="003"/>
    <n v="3"/>
    <s v="DESPACHO DE LA JEFATURA DE GABINETE"/>
    <s v="003_24"/>
    <s v="003_23"/>
    <s v="JEFATURA DE GABINETE"/>
    <x v="2"/>
    <s v="SERVICIOS GENERALES"/>
    <m/>
    <n v="3751"/>
    <s v="VIÁTICOS EN EL PAÍS"/>
    <n v="0"/>
    <s v="00"/>
    <s v="SIN DESCRIPCIÓN PARA DESTINOS 00"/>
    <n v="23397.95"/>
    <n v="0"/>
    <n v="10154.280000000001"/>
    <n v="10154.280000000001"/>
    <n v="10154.280000000001"/>
    <n v="10154.280000000001"/>
    <n v="10154.280000000001"/>
    <n v="13243.67"/>
    <n v="11397.95"/>
    <n v="11397.95"/>
    <n v="11397.95"/>
    <n v="11397.95"/>
    <n v="11397.95"/>
    <n v="-11397.95"/>
    <n v="0"/>
  </r>
  <r>
    <s v="1.1-00-2302_231010_231537510"/>
    <s v="1.1-00-24"/>
    <s v="1.1-00-23"/>
    <x v="0"/>
    <s v="RECURSOS FISCALES 2024"/>
    <s v="RECURSOS FISCALES 2023"/>
    <s v="1.3.4"/>
    <s v="FUNCIÓN PÚBLICA"/>
    <s v="F"/>
    <s v="Actividades destinadas a la promoción y fomento de"/>
    <s v="02_24"/>
    <s v="02_23"/>
    <s v="SECRETARÍA GENERAL DEL AYUNTAMIENTO"/>
    <n v="1"/>
    <s v="CORRESPONSABILIDAD SOCIAL (TRANSVERSAL)"/>
    <s v="XX"/>
    <n v="15"/>
    <s v="ACTAS DE INSTALACIÓN DE MESAS DE PAZ (ESPACIOS DE PAZ NUEVO)"/>
    <s v="010_24"/>
    <s v="010_23"/>
    <s v="DIRECCIÓN GENERAL DE CULTURA DE LA PAZ Y CORRESPONSABILIDAD"/>
    <x v="2"/>
    <s v="SERVICIOS GENERALES"/>
    <m/>
    <n v="3751"/>
    <s v="VIÁTICOS EN EL PAÍS"/>
    <n v="0"/>
    <s v="00"/>
    <s v="SIN DESCRIPCIÓN PARA DESTINOS 00"/>
    <n v="1357.98"/>
    <n v="0"/>
    <n v="1357.98"/>
    <n v="1357.98"/>
    <n v="1357.98"/>
    <n v="1357.98"/>
    <n v="1357.98"/>
    <n v="0"/>
    <n v="1357.98"/>
    <n v="1357.98"/>
    <n v="0"/>
    <n v="0"/>
    <n v="0"/>
    <n v="0"/>
    <n v="-1357.98"/>
  </r>
  <r>
    <s v="1.1-00-2304_236012_231837510"/>
    <s v="1.1-00-24"/>
    <s v="1.1-00-23"/>
    <x v="0"/>
    <s v="RECURSOS FISCALES 2024"/>
    <s v="RECURSOS FISCALES 2023"/>
    <s v="1.3.4"/>
    <s v="FUNCIÓN PÚBLICA"/>
    <s v="M"/>
    <s v="Actividades de apoyo administrativo desarrolladas "/>
    <s v="04_24"/>
    <s v="04_23"/>
    <s v="TESORERÍA MUNICIPAL"/>
    <n v="6"/>
    <s v="GOBIERNO EFECTIVO"/>
    <s v="XX"/>
    <n v="18"/>
    <s v="DESPACHO DE LA TESORERÍA MUNICIPAL"/>
    <s v="012_24"/>
    <s v="012_23"/>
    <s v="DIRECCIÓN DE PROCESOS ADMINISTRATIVOS Y"/>
    <x v="2"/>
    <s v="SERVICIOS GENERALES"/>
    <m/>
    <n v="3751"/>
    <s v="VIÁTICOS EN EL PAÍS"/>
    <n v="0"/>
    <s v="00"/>
    <s v="SIN DESCRIPCIÓN PARA DESTINOS 00"/>
    <n v="4480"/>
    <n v="0"/>
    <n v="1213"/>
    <n v="1213"/>
    <n v="1213"/>
    <n v="1213"/>
    <n v="1213"/>
    <n v="3267"/>
    <n v="0"/>
    <n v="0"/>
    <n v="0"/>
    <n v="0"/>
    <n v="0"/>
    <n v="0"/>
    <n v="0"/>
  </r>
  <r>
    <s v="1.1-00-2311_236031_2349375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2"/>
    <s v="SERVICIOS GENERALES"/>
    <m/>
    <n v="3751"/>
    <s v="VIÁTICOS EN EL PAÍS"/>
    <n v="0"/>
    <s v="00"/>
    <s v="SIN DESCRIPCIÓN PARA DESTINOS 00"/>
    <n v="2195"/>
    <n v="0"/>
    <n v="2192.4"/>
    <n v="2192.4"/>
    <n v="2192.4"/>
    <n v="2192.4"/>
    <n v="2192.4"/>
    <n v="2.5999999999999091"/>
    <n v="0"/>
    <n v="0"/>
    <n v="0"/>
    <n v="0"/>
    <n v="0"/>
    <n v="0"/>
    <n v="0"/>
  </r>
  <r>
    <s v="1.1-00-2302_231010_231537910"/>
    <s v="1.1-00-24"/>
    <s v="1.1-00-23"/>
    <x v="0"/>
    <s v="RECURSOS FISCALES 2024"/>
    <s v="RECURSOS FISCALES 2023"/>
    <s v="1.3.4"/>
    <s v="FUNCIÓN PÚBLICA"/>
    <s v="F"/>
    <s v="Actividades destinadas a la promoción y fomento de"/>
    <s v="02_24"/>
    <s v="02_23"/>
    <s v="SECRETARÍA GENERAL DEL AYUNTAMIENTO"/>
    <n v="1"/>
    <s v="CORRESPONSABILIDAD SOCIAL (TRANSVERSAL)"/>
    <s v="XX"/>
    <n v="15"/>
    <s v="ACTAS DE INSTALACIÓN DE MESAS DE PAZ (ESPACIOS DE PAZ NUEVO)"/>
    <s v="010_24"/>
    <s v="010_23"/>
    <s v="DIRECCIÓN GENERAL DE CULTURA DE LA PAZ Y CORRESPONSABILIDAD"/>
    <x v="2"/>
    <s v="SERVICIOS GENERALES"/>
    <m/>
    <n v="3791"/>
    <s v="OTROS SERVICIOS DE TRASLADO Y HOSPEDAJE"/>
    <n v="0"/>
    <s v="00"/>
    <s v="SIN DESCRIPCIÓN PARA DESTINOS 00"/>
    <n v="9324.6"/>
    <n v="0"/>
    <n v="9324.6"/>
    <n v="9324.6"/>
    <n v="9324.6"/>
    <n v="9324.6"/>
    <n v="9324.6"/>
    <n v="0"/>
    <n v="9324.6"/>
    <n v="9324.6"/>
    <n v="0"/>
    <n v="0"/>
    <n v="0"/>
    <n v="0"/>
    <n v="-9324.6"/>
  </r>
  <r>
    <s v="1.1-00-2304_236012_2318379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791"/>
    <s v="OTROS SERVICIOS DE TRASLADO Y HOSPEDAJE"/>
    <n v="0"/>
    <s v="00"/>
    <s v="SIN DESCRIPCIÓN PARA DESTINOS 00"/>
    <n v="3500"/>
    <n v="0"/>
    <n v="1771"/>
    <n v="1771"/>
    <n v="1771"/>
    <n v="1771"/>
    <n v="1771"/>
    <n v="1729"/>
    <n v="3500"/>
    <n v="3500"/>
    <n v="3500"/>
    <n v="3500"/>
    <n v="3500"/>
    <n v="-3500"/>
    <n v="0"/>
  </r>
  <r>
    <s v="1.1-00-2306_235017_232937910"/>
    <s v="1.1-00-24"/>
    <s v="1.1-00-23"/>
    <x v="0"/>
    <s v="RECURSOS FISCALES 2024"/>
    <s v="RECURSOS FISCALES 2023"/>
    <s v="2.4.2"/>
    <s v="CULTURA"/>
    <s v="F"/>
    <s v="Actividades destinadas a la promoción y fomento de"/>
    <s v="06_24"/>
    <s v="06_23"/>
    <s v="COORDINACIÓN GENERAL DE CONSTRUCCIÓN DE COMUNIDAD"/>
    <n v="5"/>
    <s v="SOCIEDAD COHESIVA Y RESILENTE"/>
    <s v="XX"/>
    <n v="29"/>
    <s v="POLITICA CULTURAL DE TLAJOMULCO DE ZUÑIGA"/>
    <s v="017_24"/>
    <s v="017_23"/>
    <s v="DIRECCIÓN GENERAL DE CULTURA"/>
    <x v="2"/>
    <s v="SERVICIOS GENERALES"/>
    <m/>
    <n v="3791"/>
    <s v="OTROS SERVICIOS DE TRASLADO Y HOSPEDAJE"/>
    <n v="0"/>
    <s v="00"/>
    <s v="SIN DESCRIPCIÓN PARA DESTINOS 00"/>
    <n v="0"/>
    <n v="0"/>
    <n v="0"/>
    <n v="0"/>
    <n v="0"/>
    <n v="0"/>
    <n v="0"/>
    <n v="0"/>
    <n v="0"/>
    <n v="0"/>
    <n v="0"/>
    <n v="0"/>
    <n v="0"/>
    <n v="0"/>
    <n v="0"/>
  </r>
  <r>
    <s v="1.1-00-2301_235002_2323821XX"/>
    <s v="1.1-00-24"/>
    <s v="1.1-00-23"/>
    <x v="0"/>
    <s v="RECURSOS FISCALES 2024"/>
    <s v="RECURSOS FISCALES 2023"/>
    <s v="1.3.4"/>
    <s v="FUNCIÓN PÚBLICA"/>
    <s v="E"/>
    <s v="Actividades del sector público, que realiza en for"/>
    <s v="01_24"/>
    <s v="01_23"/>
    <s v="PRESIDENCIA"/>
    <n v="5"/>
    <s v="SOCIEDAD COHESIVA Y RESILENTE"/>
    <s v="XX"/>
    <n v="2"/>
    <s v="ATENCIÓN A EVENTOS DEL GOBIERNO MUNICIPAL  Y AGENDA GUBERNAMENTAL"/>
    <s v="002_24"/>
    <s v="002_23"/>
    <s v="DIRECCIÓN GENERAL DE RELACIONES PÚBLICAS"/>
    <x v="2"/>
    <s v="SERVICIOS GENERALES"/>
    <m/>
    <n v="3821"/>
    <s v="GASTOS DE ORDEN  SOCIAL Y CULTURAL"/>
    <s v="XX"/>
    <s v="XX"/>
    <s v="POSADA GENERAL"/>
    <n v="0"/>
    <n v="0"/>
    <n v="0"/>
    <n v="0"/>
    <n v="0"/>
    <n v="0"/>
    <n v="0"/>
    <n v="0"/>
    <n v="1000000"/>
    <n v="1000000"/>
    <n v="1000000"/>
    <n v="1000000"/>
    <n v="0"/>
    <n v="0"/>
    <n v="0"/>
  </r>
  <r>
    <s v="1.1-00-2301_235002_23238210"/>
    <s v="1.1-00-24"/>
    <s v="1.1-00-23"/>
    <x v="0"/>
    <s v="RECURSOS FISCALES 2024"/>
    <s v="RECURSOS FISCALES 2023"/>
    <s v="1.3.4"/>
    <s v="FUNCIÓN PÚBLICA"/>
    <s v="E"/>
    <s v="Actividades del sector público, que realiza en for"/>
    <s v="01_24"/>
    <s v="01_23"/>
    <s v="PRESIDENCIA"/>
    <n v="5"/>
    <s v="SOCIEDAD COHESIVA Y RESILENTE"/>
    <s v="002"/>
    <n v="2"/>
    <s v="ATENCIÓN A EVENTOS DEL GOBIERNO MUNICIPAL  Y AGENDA GUBERNAMENTAL"/>
    <s v="002_24"/>
    <s v="002_23"/>
    <s v="DIRECCIÓN GENERAL DE RELACIONES PÚBLICAS"/>
    <x v="2"/>
    <s v="SERVICIOS GENERALES"/>
    <m/>
    <n v="3821"/>
    <s v="GASTOS DE ORDEN  SOCIAL Y CULTURAL"/>
    <n v="0"/>
    <s v="00"/>
    <s v="SIN DESCRIPCIÓN PARA DESTINOS 00"/>
    <n v="934238.4"/>
    <n v="492000"/>
    <n v="934238.23"/>
    <n v="934238.23"/>
    <n v="888638.23"/>
    <n v="888638.23"/>
    <n v="888638.23"/>
    <n v="0.17000000004190952"/>
    <n v="850588.4"/>
    <n v="850588.4"/>
    <n v="850588.4"/>
    <n v="850588.4"/>
    <n v="850588.4"/>
    <n v="-358588.4"/>
    <n v="0"/>
  </r>
  <r>
    <s v="1.1-00-2301_235005_23538210"/>
    <s v="1.1-00-24"/>
    <s v="1.1-00-23"/>
    <x v="0"/>
    <s v="RECURSOS FISCALES 2024"/>
    <s v="RECURSOS FISCALES 2023"/>
    <s v="1.3.4"/>
    <s v="FUNCIÓN PÚBLICA"/>
    <s v="E"/>
    <s v="Actividades del sector público, que realiza en for"/>
    <s v="01_24"/>
    <s v="01_23"/>
    <s v="PRESIDENCIA"/>
    <n v="5"/>
    <s v="SOCIEDAD COHESIVA Y RESILENTE"/>
    <s v="005"/>
    <n v="5"/>
    <s v="RELACIONES GUBERNAMENTALES"/>
    <s v="005_24"/>
    <s v="005_23"/>
    <s v="DIRECCIÓN GENERAL DE RELACIONES GUBERNAM"/>
    <x v="2"/>
    <s v="SERVICIOS GENERALES"/>
    <m/>
    <n v="3821"/>
    <s v="GASTOS DE ORDEN  SOCIAL Y CULTURAL"/>
    <n v="0"/>
    <s v="00"/>
    <s v="SIN DESCRIPCIÓN PARA DESTINOS 00"/>
    <n v="500000"/>
    <n v="500000"/>
    <n v="499500"/>
    <n v="499500"/>
    <n v="499500"/>
    <n v="499500"/>
    <n v="499500"/>
    <n v="500"/>
    <n v="500000"/>
    <n v="500000"/>
    <n v="500000"/>
    <n v="500000"/>
    <n v="500000"/>
    <n v="0"/>
    <n v="0"/>
  </r>
  <r>
    <s v="1.1-00-2302_231007_23738210"/>
    <s v="1.1-00-24"/>
    <s v="1.1-00-23"/>
    <x v="0"/>
    <s v="RECURSOS FISCALES 2024"/>
    <s v="RECURSOS FISCALES 2023"/>
    <s v="1.3.4"/>
    <s v="FUNCIÓN PÚBLICA"/>
    <s v="O"/>
    <s v="Actividades que realizan la función pública o cont"/>
    <s v="02_24"/>
    <s v="02_23"/>
    <s v="SECRETARÍA GENERAL DEL AYUNTAMIENTO"/>
    <n v="1"/>
    <s v="CORRESPONSABILIDAD SOCIAL (TRANSVERSAL)"/>
    <s v="007"/>
    <n v="7"/>
    <s v="CONDONACIÓN Y/O REDUCCIÓN DE SANCIONES"/>
    <s v="007_24"/>
    <s v="007_23"/>
    <s v="DIRECCIÓN DE LA SECRETARÍA GENERAL"/>
    <x v="2"/>
    <s v="SERVICIOS GENERALES"/>
    <m/>
    <n v="3821"/>
    <s v="GASTOS DE ORDEN  SOCIAL Y CULTURAL"/>
    <n v="0"/>
    <s v="00"/>
    <s v="SIN DESCRIPCIÓN PARA DESTINOS 00"/>
    <n v="160000"/>
    <n v="0"/>
    <n v="68208"/>
    <n v="0"/>
    <n v="0"/>
    <n v="0"/>
    <n v="0"/>
    <n v="91792"/>
    <n v="160000"/>
    <n v="160000"/>
    <n v="160000"/>
    <n v="160000"/>
    <n v="160000"/>
    <n v="-160000"/>
    <n v="0"/>
  </r>
  <r>
    <s v="1.1-00-2302_233009_231138210"/>
    <s v="1.1-00-24"/>
    <s v="1.1-00-23"/>
    <x v="0"/>
    <s v="RECURSOS FISCALES 2024"/>
    <s v="RECURSOS FISCALES 2023"/>
    <s v="1.7.2"/>
    <s v="PROTECCIÓN CIVIL"/>
    <s v="E"/>
    <s v="Actividades del sector público, que realiza en for"/>
    <s v="02_24"/>
    <s v="02_23"/>
    <s v="SECRETARÍA GENERAL DEL AYUNTAMIENTO"/>
    <n v="3"/>
    <s v="INFRAESTRUCTURA Y SERVICIOS PÚBLICOS"/>
    <s v="011"/>
    <n v="11"/>
    <s v="ADMINISTRACIÓN CENTRAL DE PROTECCIÓN CIVIL Y BOMBEROS"/>
    <s v="009_24"/>
    <s v="009_23"/>
    <s v="DIRECCIÓN GENERAL ADJUNTA DE PROTECCIÓN"/>
    <x v="2"/>
    <s v="SERVICIOS GENERALES"/>
    <m/>
    <n v="3821"/>
    <s v="GASTOS DE ORDEN  SOCIAL Y CULTURAL"/>
    <n v="0"/>
    <s v="00"/>
    <s v="SIN DESCRIPCIÓN PARA DESTINOS 00"/>
    <n v="50000"/>
    <n v="0"/>
    <n v="47281.599999999999"/>
    <n v="47281.599999999999"/>
    <n v="47281.599999999999"/>
    <n v="47281.599999999999"/>
    <n v="47281.599999999999"/>
    <n v="2718.4000000000015"/>
    <n v="50000"/>
    <n v="50000"/>
    <n v="200000"/>
    <n v="200000"/>
    <n v="200000"/>
    <n v="-200000"/>
    <n v="150000"/>
  </r>
  <r>
    <s v="1.1-00-2302_231010_231438210"/>
    <s v="1.1-00-24"/>
    <s v="1.1-00-23"/>
    <x v="0"/>
    <s v="RECURSOS FISCALES 2024"/>
    <s v="RECURSOS FISCALES 2023"/>
    <s v="1.3.4"/>
    <s v="FUNCIÓN PÚBLICA"/>
    <s v="S"/>
    <s v="Definidos en el Presupuesto de Egresos y los que s"/>
    <s v="02_24"/>
    <s v="02_23"/>
    <s v="SECRETARÍA GENERAL DEL AYUNTAMIENTO"/>
    <n v="1"/>
    <s v="CORRESPONSABILIDAD SOCIAL (TRANSVERSAL)"/>
    <s v="014"/>
    <n v="14"/>
    <s v="ECONOMIA ALIMENTARIA (NUEVO RED DE BASES)"/>
    <s v="010_24"/>
    <s v="010_23"/>
    <s v="DIRECCIÓN GENERAL DE CULTURA DE LA PAZ Y CORRESPONSABILIDAD"/>
    <x v="2"/>
    <s v="SERVICIOS GENERALES"/>
    <m/>
    <n v="3821"/>
    <s v="GASTOS DE ORDEN  SOCIAL Y CULTURAL"/>
    <n v="0"/>
    <s v="00"/>
    <s v="SIN DESCRIPCIÓN PARA DESTINOS 00"/>
    <n v="4823470"/>
    <n v="2823470"/>
    <n v="4800000.08"/>
    <n v="4800000.08"/>
    <n v="0"/>
    <n v="0"/>
    <n v="0"/>
    <n v="23469.919999999925"/>
    <n v="4823470"/>
    <n v="4823470"/>
    <n v="1000000"/>
    <n v="1000000"/>
    <n v="1000000"/>
    <n v="1823470"/>
    <n v="-3823470"/>
  </r>
  <r>
    <s v="1.1-00-2302_231010_231538210"/>
    <s v="1.1-00-24"/>
    <s v="1.1-00-23"/>
    <x v="0"/>
    <s v="RECURSOS FISCALES 2024"/>
    <s v="RECURSOS FISCALES 2023"/>
    <s v="1.3.4"/>
    <s v="FUNCIÓN PÚBLICA"/>
    <s v="F"/>
    <s v="Actividades destinadas a la promoción y fomento de"/>
    <s v="02_24"/>
    <s v="02_23"/>
    <s v="SECRETARÍA GENERAL DEL AYUNTAMIENTO"/>
    <n v="1"/>
    <s v="CORRESPONSABILIDAD SOCIAL (TRANSVERSAL)"/>
    <s v="015"/>
    <n v="15"/>
    <s v="ACTAS DE INSTALACIÓN DE MESAS DE PAZ (ESPACIOS DE PAZ NUEVO)"/>
    <s v="010_24"/>
    <s v="010_23"/>
    <s v="DIRECCIÓN GENERAL DE CULTURA DE LA PAZ Y CORRESPONSABILIDAD"/>
    <x v="2"/>
    <s v="SERVICIOS GENERALES"/>
    <m/>
    <n v="3821"/>
    <s v="GASTOS DE ORDEN  SOCIAL Y CULTURAL"/>
    <n v="0"/>
    <s v="00"/>
    <s v="SIN DESCRIPCIÓN PARA DESTINOS 00"/>
    <n v="3480607.42"/>
    <n v="1500000"/>
    <n v="3190428"/>
    <n v="2961928"/>
    <n v="2916928"/>
    <n v="2916928"/>
    <n v="2916928"/>
    <n v="290179.41999999993"/>
    <n v="3480607.42"/>
    <n v="3480607.42"/>
    <n v="2000000"/>
    <n v="2000000"/>
    <n v="1000000"/>
    <n v="500000"/>
    <n v="-1480607.42"/>
  </r>
  <r>
    <s v="1.1-00-2304_236012_2318382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821"/>
    <s v="GASTOS DE ORDEN  SOCIAL Y CULTURAL"/>
    <n v="0"/>
    <s v="00"/>
    <s v="SIN DESCRIPCIÓN PARA DESTINOS 00"/>
    <n v="1000000"/>
    <n v="1000000"/>
    <n v="0"/>
    <n v="0"/>
    <n v="0"/>
    <n v="0"/>
    <n v="0"/>
    <n v="1000000"/>
    <n v="1000000"/>
    <n v="1000000"/>
    <n v="1000000"/>
    <n v="1000000"/>
    <n v="1000000"/>
    <n v="0"/>
    <n v="0"/>
  </r>
  <r>
    <s v="1.1-00-2305_236015_2321382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821"/>
    <s v="GASTOS DE ORDEN  SOCIAL Y CULTURAL"/>
    <n v="0"/>
    <s v="00"/>
    <s v="SIN DESCRIPCIÓN PARA DESTINOS 00"/>
    <n v="639567.19999999995"/>
    <n v="0"/>
    <n v="628841.84"/>
    <n v="628841.84"/>
    <n v="525307.18999999994"/>
    <n v="0"/>
    <n v="0"/>
    <n v="10725.359999999986"/>
    <n v="639567.19999999995"/>
    <n v="639567.19999999995"/>
    <n v="639567.19999999995"/>
    <n v="639567.19999999995"/>
    <n v="639567.19999999995"/>
    <n v="-639567.19999999995"/>
    <n v="0"/>
  </r>
  <r>
    <s v="2.6-15-2306_235016_232538210"/>
    <m/>
    <s v="2.6-15-23"/>
    <x v="2"/>
    <m/>
    <s v="ACADEMIAS DEPORTIVAS, ESPACIOS DE PAZ 2023 (APORTACIÓN ESTATAL)"/>
    <s v="2.5.6"/>
    <s v="OTRO SERVICIOS EDUCATIVOS Y ACTIVIDADES INHERENTES"/>
    <s v="S"/>
    <s v="Definidos en el Presupuesto de Egresos y los que s"/>
    <s v="06_24"/>
    <s v="06_23"/>
    <s v="COORDINACIÓN GENERAL DE CONSTRUCCIÓN DE COMUNIDAD"/>
    <n v="5"/>
    <s v="SOCIEDAD COHESIVA Y RESILENTE"/>
    <s v="XX"/>
    <n v="25"/>
    <s v="APOYO A INSTITUCIONES EDUCATIVAS"/>
    <s v="016_24"/>
    <s v="016_23"/>
    <s v="DESPACHO DE LA COORDINACIÓN GENERAL DE C"/>
    <x v="2"/>
    <s v="SERVICIOS GENERALES"/>
    <m/>
    <n v="3821"/>
    <s v="GASTOS DE ORDEN  SOCIAL Y CULTURAL"/>
    <n v="0"/>
    <s v="00"/>
    <s v="SIN DESCRIPCIÓN PARA DESTINOS 00"/>
    <n v="243000"/>
    <n v="0"/>
    <n v="242614"/>
    <n v="167678"/>
    <n v="0"/>
    <n v="0"/>
    <n v="0"/>
    <n v="386"/>
    <n v="0"/>
    <n v="0"/>
    <n v="0"/>
    <n v="0"/>
    <n v="0"/>
    <n v="0"/>
    <n v="0"/>
  </r>
  <r>
    <s v="1.1-00-2306_235016_232638210"/>
    <s v="1.1-00-24"/>
    <s v="1.1-00-23"/>
    <x v="0"/>
    <s v="RECURSOS FISCALES 2024"/>
    <s v="RECURSOS FISCALES 2023"/>
    <s v="2.7.1"/>
    <s v="OTROS ASUNTOS SOCIALES"/>
    <s v="S"/>
    <s v="Definidos en el Presupuesto de Egresos y los que s"/>
    <s v="06_24"/>
    <s v="06_23"/>
    <s v="COORDINACIÓN GENERAL DE CONSTRUCCIÓN DE COMUNIDAD"/>
    <n v="5"/>
    <s v="SOCIEDAD COHESIVA Y RESILENTE"/>
    <s v="026"/>
    <n v="26"/>
    <s v="APOYO A LAS AGENCIAS Y DELEGACIONES DEL MUNICIPIO"/>
    <s v="016_24"/>
    <s v="016_23"/>
    <s v="DESPACHO DE LA COORDINACIÓN GENERAL DE C"/>
    <x v="2"/>
    <s v="SERVICIOS GENERALES"/>
    <m/>
    <n v="3821"/>
    <s v="GASTOS DE ORDEN  SOCIAL Y CULTURAL"/>
    <n v="0"/>
    <s v="00"/>
    <s v="SIN DESCRIPCIÓN PARA DESTINOS 00"/>
    <n v="4000000"/>
    <n v="4000000"/>
    <n v="4000000"/>
    <n v="4000000"/>
    <n v="2853600"/>
    <n v="2853600"/>
    <n v="2853600"/>
    <n v="0"/>
    <n v="4000000"/>
    <n v="4000000"/>
    <n v="4000000"/>
    <n v="4000000"/>
    <n v="4000000"/>
    <n v="0"/>
    <n v="0"/>
  </r>
  <r>
    <s v="1.1-00-2306_235017_232938210"/>
    <s v="1.1-00-24"/>
    <s v="1.1-00-23"/>
    <x v="0"/>
    <s v="RECURSOS FISCALES 2024"/>
    <s v="RECURSOS FISCALES 2023"/>
    <s v="2.4.2"/>
    <s v="CULTURA"/>
    <s v="F"/>
    <s v="Actividades destinadas a la promoción y fomento de"/>
    <s v="06_24"/>
    <s v="06_23"/>
    <s v="COORDINACIÓN GENERAL DE CONSTRUCCIÓN DE COMUNIDAD"/>
    <n v="5"/>
    <s v="SOCIEDAD COHESIVA Y RESILENTE"/>
    <s v="029"/>
    <n v="29"/>
    <s v="POLITICA CULTURAL DE TLAJOMULCO DE ZUÑIGA"/>
    <s v="017_24"/>
    <s v="017_23"/>
    <s v="DIRECCIÓN GENERAL DE CULTURA"/>
    <x v="2"/>
    <s v="SERVICIOS GENERALES"/>
    <m/>
    <n v="3821"/>
    <s v="GASTOS DE ORDEN  SOCIAL Y CULTURAL"/>
    <n v="0"/>
    <s v="00"/>
    <s v="SIN DESCRIPCIÓN PARA DESTINOS 00"/>
    <n v="1305409.32"/>
    <n v="429793.08"/>
    <n v="1281400"/>
    <n v="376600"/>
    <n v="301600"/>
    <n v="301600"/>
    <n v="301600"/>
    <n v="24009.320000000065"/>
    <n v="1305409.3199999998"/>
    <n v="1305409.3199999998"/>
    <n v="1300000"/>
    <n v="1300000"/>
    <n v="400000"/>
    <n v="29793.080000000016"/>
    <n v="-5409.3199999998324"/>
  </r>
  <r>
    <s v="1.1-00-2306_235017_2329382116"/>
    <s v="1.1-00-24"/>
    <s v="1.1-00-23"/>
    <x v="0"/>
    <s v="RECURSOS FISCALES 2024"/>
    <s v="RECURSOS FISCALES 2023"/>
    <s v="2.4.2"/>
    <s v="CULTURA"/>
    <s v="F"/>
    <s v="Actividades destinadas a la promoción y fomento de"/>
    <s v="06_24"/>
    <s v="06_23"/>
    <s v="COORDINACIÓN GENERAL DE CONSTRUCCIÓN DE COMUNIDAD"/>
    <n v="5"/>
    <s v="SOCIEDAD COHESIVA Y RESILENTE"/>
    <s v="029"/>
    <n v="29"/>
    <s v="POLITICA CULTURAL DE TLAJOMULCO DE ZUÑIGA"/>
    <s v="017_24"/>
    <s v="017_23"/>
    <s v="DIRECCIÓN GENERAL DE CULTURA"/>
    <x v="2"/>
    <s v="SERVICIOS GENERALES"/>
    <m/>
    <n v="3821"/>
    <s v="GASTOS DE ORDEN  SOCIAL Y CULTURAL"/>
    <n v="16"/>
    <s v="15"/>
    <s v="FESTIVAL MAROMETA"/>
    <n v="1996400"/>
    <n v="1500000"/>
    <n v="1996400"/>
    <n v="1996400"/>
    <n v="1496400"/>
    <n v="1496400"/>
    <n v="1496400"/>
    <n v="0"/>
    <n v="1996400"/>
    <n v="1996400"/>
    <n v="2000000"/>
    <n v="2000000"/>
    <n v="1500000"/>
    <n v="0"/>
    <n v="3600"/>
  </r>
  <r>
    <s v="1.1-00-2306_235017_2329382130"/>
    <s v="1.1-00-24"/>
    <s v="1.1-00-23"/>
    <x v="0"/>
    <s v="RECURSOS FISCALES 2024"/>
    <s v="RECURSOS FISCALES 2023"/>
    <s v="2.4.2"/>
    <s v="CULTURA"/>
    <s v="F"/>
    <s v="Actividades destinadas a la promoción y fomento de"/>
    <s v="06_24"/>
    <s v="06_23"/>
    <s v="COORDINACIÓN GENERAL DE CONSTRUCCIÓN DE COMUNIDAD"/>
    <n v="5"/>
    <s v="SOCIEDAD COHESIVA Y RESILENTE"/>
    <s v="029"/>
    <n v="29"/>
    <s v="POLITICA CULTURAL DE TLAJOMULCO DE ZUÑIGA"/>
    <s v="017_24"/>
    <s v="017_23"/>
    <s v="DIRECCIÓN GENERAL DE CULTURA"/>
    <x v="2"/>
    <s v="SERVICIOS GENERALES"/>
    <m/>
    <n v="3821"/>
    <s v="GASTOS DE ORDEN  SOCIAL Y CULTURAL"/>
    <n v="30"/>
    <s v="16"/>
    <s v="DIA DEL MAESTRO"/>
    <n v="665928.16"/>
    <n v="600006.92000000004"/>
    <n v="665928.16"/>
    <n v="665928.16"/>
    <n v="665928.16"/>
    <n v="665928.16"/>
    <n v="665928.16"/>
    <n v="0"/>
    <n v="665928.16"/>
    <n v="665928.16"/>
    <n v="900000"/>
    <n v="900000"/>
    <n v="600000"/>
    <n v="6.9200000000419095"/>
    <n v="234071.83999999997"/>
  </r>
  <r>
    <s v="1.1-00-2306_235018_233038210"/>
    <s v="1.1-00-24"/>
    <s v="1.1-00-23"/>
    <x v="0"/>
    <s v="RECURSOS FISCALES 2024"/>
    <s v="RECURSOS FISCALES 2023"/>
    <s v="2.7.1"/>
    <s v="OTROS ASUNTOS SOCIALES"/>
    <s v="S"/>
    <s v="Definidos en el Presupuesto de Egresos y los que s"/>
    <s v="06_24"/>
    <s v="06_23"/>
    <s v="COORDINACIÓN GENERAL DE CONSTRUCCIÓN DE COMUNIDAD"/>
    <n v="5"/>
    <s v="SOCIEDAD COHESIVA Y RESILENTE"/>
    <s v="030"/>
    <n v="30"/>
    <s v="BECAS  A ESTUDIANTES"/>
    <s v="018_24"/>
    <s v="018_23"/>
    <s v="DIRECCIÓN GENERAL DE POLÍTICA SOCIAL"/>
    <x v="2"/>
    <s v="SERVICIOS GENERALES"/>
    <m/>
    <n v="3821"/>
    <s v="GASTOS DE ORDEN  SOCIAL Y CULTURAL"/>
    <n v="0"/>
    <s v="00"/>
    <s v="SIN DESCRIPCIÓN PARA DESTINOS 00"/>
    <n v="74530"/>
    <n v="0"/>
    <n v="74530"/>
    <n v="74530"/>
    <n v="74530"/>
    <n v="74530"/>
    <n v="74530"/>
    <n v="0"/>
    <n v="74530"/>
    <n v="74530"/>
    <n v="74530"/>
    <n v="74530"/>
    <n v="74530"/>
    <n v="-74530"/>
    <n v="0"/>
  </r>
  <r>
    <s v="1.1-00-2309_238026_2342382124"/>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XX"/>
    <n v="42"/>
    <s v="ADMINISTRACIÓN CENTRAL DE LA COORDINACIÓN GENERAL DE DESARROLLO ECONÓMICO"/>
    <s v="026_24"/>
    <s v="026_23"/>
    <s v="DESPACHO DE LA COORDINACIÓN GENERAL DE D"/>
    <x v="2"/>
    <s v="SERVICIOS GENERALES"/>
    <m/>
    <n v="3821"/>
    <s v="GASTOS DE ORDEN  SOCIAL Y CULTURAL"/>
    <n v="24"/>
    <s v="XX"/>
    <s v="ACTIBAZAREZ"/>
    <n v="0"/>
    <n v="100006.84"/>
    <n v="0"/>
    <n v="0"/>
    <n v="0"/>
    <n v="0"/>
    <n v="0"/>
    <n v="0"/>
    <n v="0"/>
    <n v="0"/>
    <n v="0"/>
    <n v="0"/>
    <n v="0"/>
    <n v="100006.84"/>
    <n v="0"/>
  </r>
  <r>
    <s v="1.1-00-2309_238026_2342382125"/>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XX"/>
    <n v="42"/>
    <s v="ADMINISTRACIÓN CENTRAL DE LA COORDINACIÓN GENERAL DE DESARROLLO ECONÓMICO"/>
    <s v="026_24"/>
    <s v="026_23"/>
    <s v="DESPACHO DE LA COORDINACIÓN GENERAL DE D"/>
    <x v="2"/>
    <s v="SERVICIOS GENERALES"/>
    <m/>
    <n v="3821"/>
    <s v="GASTOS DE ORDEN  SOCIAL Y CULTURAL"/>
    <n v="25"/>
    <s v="XX"/>
    <s v="SECTOR EMPRESARIAL"/>
    <n v="0"/>
    <n v="199993.16"/>
    <n v="0"/>
    <n v="0"/>
    <n v="0"/>
    <n v="0"/>
    <n v="0"/>
    <n v="0"/>
    <n v="0"/>
    <n v="0"/>
    <n v="0"/>
    <n v="0"/>
    <n v="0"/>
    <n v="199993.16"/>
    <n v="0"/>
  </r>
  <r>
    <s v="1.1-00-2309_238026_2342382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2"/>
    <s v="SERVICIOS GENERALES"/>
    <m/>
    <n v="3821"/>
    <s v="GASTOS DE ORDEN  SOCIAL Y CULTURAL"/>
    <n v="0"/>
    <s v="00"/>
    <s v="SIN DESCRIPCIÓN PARA DESTINOS 00"/>
    <n v="1133153"/>
    <n v="100006.84"/>
    <n v="1161756"/>
    <n v="856560"/>
    <n v="641960"/>
    <n v="641960"/>
    <n v="641960"/>
    <n v="-28603"/>
    <n v="1330817"/>
    <n v="1330817"/>
    <n v="1350000"/>
    <n v="1350000"/>
    <n v="500000"/>
    <n v="-399993.16000000003"/>
    <n v="19183"/>
  </r>
  <r>
    <s v="1.1-00-2309_238026_2342382119"/>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2"/>
    <s v="SERVICIOS GENERALES"/>
    <m/>
    <n v="3821"/>
    <s v="GASTOS DE ORDEN  SOCIAL Y CULTURAL"/>
    <n v="19"/>
    <s v="23"/>
    <s v="CABALGATA"/>
    <n v="445000"/>
    <n v="400006.84"/>
    <n v="445000"/>
    <n v="445000"/>
    <n v="445000"/>
    <n v="445000"/>
    <n v="445000"/>
    <n v="0"/>
    <n v="445000"/>
    <n v="445000"/>
    <n v="500000"/>
    <n v="500000"/>
    <n v="500000"/>
    <n v="-99993.159999999974"/>
    <n v="55000"/>
  </r>
  <r>
    <s v="1.1-00-2309_238026_234238212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2"/>
    <s v="SERVICIOS GENERALES"/>
    <m/>
    <n v="3821"/>
    <s v="GASTOS DE ORDEN  SOCIAL Y CULTURAL"/>
    <n v="20"/>
    <s v="24"/>
    <s v="EXPO AGROPECUARIA"/>
    <n v="448000"/>
    <n v="400006.84"/>
    <n v="448000"/>
    <n v="448000"/>
    <n v="448000"/>
    <n v="448000"/>
    <n v="448000"/>
    <n v="0"/>
    <n v="448000"/>
    <n v="448000"/>
    <n v="500000"/>
    <n v="500000"/>
    <n v="500000"/>
    <n v="-99993.159999999974"/>
    <n v="52000"/>
  </r>
  <r>
    <s v="1.1-00-2309_238026_2342382121"/>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2"/>
    <s v="SERVICIOS GENERALES"/>
    <m/>
    <n v="3821"/>
    <s v="GASTOS DE ORDEN  SOCIAL Y CULTURAL"/>
    <n v="21"/>
    <s v="25"/>
    <s v="CHARRERIA"/>
    <n v="497495"/>
    <n v="499993.16"/>
    <n v="497495"/>
    <n v="497495"/>
    <n v="207495"/>
    <n v="207495"/>
    <n v="207495"/>
    <n v="0"/>
    <n v="497495"/>
    <n v="497495"/>
    <n v="600000"/>
    <n v="600000"/>
    <n v="600000"/>
    <n v="-100006.84000000003"/>
    <n v="102505"/>
  </r>
  <r>
    <s v="1.1-00-2309_238026_2342382122"/>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2"/>
    <s v="SERVICIOS GENERALES"/>
    <m/>
    <n v="3821"/>
    <s v="GASTOS DE ORDEN  SOCIAL Y CULTURAL"/>
    <n v="22"/>
    <s v="26"/>
    <s v="MICTLAN"/>
    <n v="750000"/>
    <n v="499993.16"/>
    <n v="748780"/>
    <n v="0"/>
    <n v="0"/>
    <n v="0"/>
    <n v="0"/>
    <n v="1220"/>
    <n v="500000"/>
    <n v="500000"/>
    <n v="750000"/>
    <n v="750000"/>
    <n v="750000"/>
    <n v="-250006.84000000003"/>
    <n v="250000"/>
  </r>
  <r>
    <s v="1.1-00-2309_238026_2342382123"/>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2"/>
    <s v="SERVICIOS GENERALES"/>
    <m/>
    <n v="3821"/>
    <s v="GASTOS DE ORDEN  SOCIAL Y CULTURAL"/>
    <n v="23"/>
    <s v="27"/>
    <s v="ARBOL NAVIDEÑO"/>
    <n v="450000"/>
    <n v="349993.16"/>
    <n v="449500"/>
    <n v="0"/>
    <n v="0"/>
    <n v="0"/>
    <n v="0"/>
    <n v="500"/>
    <n v="350000"/>
    <n v="350000"/>
    <n v="450000"/>
    <n v="450000"/>
    <n v="450000"/>
    <n v="-100006.84000000003"/>
    <n v="100000"/>
  </r>
  <r>
    <s v="1.1-00-2309_238026_2342382129"/>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2"/>
    <s v="SERVICIOS GENERALES"/>
    <m/>
    <n v="3821"/>
    <s v="GASTOS DE ORDEN  SOCIAL Y CULTURAL"/>
    <n v="29"/>
    <s v="28"/>
    <s v="ROSCA DE REYES"/>
    <n v="200000"/>
    <n v="200000"/>
    <n v="200000"/>
    <n v="200000"/>
    <n v="200000"/>
    <n v="200000"/>
    <n v="200000"/>
    <n v="0"/>
    <n v="200000"/>
    <n v="200000"/>
    <n v="200000"/>
    <n v="200000"/>
    <n v="200000"/>
    <n v="0"/>
    <n v="0"/>
  </r>
  <r>
    <s v="1.1-00-2309_238029_2347382126"/>
    <s v="1.1-00-24"/>
    <s v="1.1-00-23"/>
    <x v="0"/>
    <s v="RECURSOS FISCALES 2024"/>
    <s v="RECURSOS FISCALES 2023"/>
    <s v="3.7.1"/>
    <s v="TURISMO"/>
    <s v="E"/>
    <s v="Actividades del sector público, que realiza en for"/>
    <s v="09_24"/>
    <s v="09_23"/>
    <s v="COORDINACIÓN GENERAL DE DESARROLLO ECONÓMICO"/>
    <n v="8"/>
    <s v="DESARROLLO ECONÓMICO Y EMPLEO"/>
    <s v="047"/>
    <n v="47"/>
    <s v="APOYO A TRADICIONES"/>
    <s v="029_24"/>
    <s v="029_23"/>
    <s v="DIRECCIÓN GENERAL DE TURISMO Y PROMOCIÓN"/>
    <x v="2"/>
    <s v="SERVICIOS GENERALES"/>
    <m/>
    <n v="3821"/>
    <s v="GASTOS DE ORDEN  SOCIAL Y CULTURAL"/>
    <n v="26"/>
    <s v="22"/>
    <s v="ESCUELA DE CHARRERIA"/>
    <n v="591600"/>
    <n v="700000"/>
    <n v="591600"/>
    <n v="591600"/>
    <n v="591600"/>
    <n v="591600"/>
    <n v="591600"/>
    <n v="0"/>
    <n v="691600"/>
    <n v="691600"/>
    <n v="700000"/>
    <n v="700000"/>
    <n v="700000"/>
    <n v="0"/>
    <n v="8400"/>
  </r>
  <r>
    <s v="1.1-00-2310_234030_234838210"/>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2"/>
    <s v="SERVICIOS GENERALES"/>
    <m/>
    <n v="3821"/>
    <s v="GASTOS DE ORDEN  SOCIAL Y CULTURAL"/>
    <n v="0"/>
    <s v="00"/>
    <s v="SIN DESCRIPCIÓN PARA DESTINOS 00"/>
    <n v="619981"/>
    <n v="500000"/>
    <n v="599981"/>
    <n v="599981"/>
    <n v="599981"/>
    <n v="599981"/>
    <n v="599981"/>
    <n v="20000"/>
    <n v="619981"/>
    <n v="619981"/>
    <n v="619981"/>
    <n v="619981"/>
    <n v="619981"/>
    <n v="-119981"/>
    <n v="0"/>
  </r>
  <r>
    <s v="1.1-00-2317_234037_2356382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2"/>
    <s v="SERVICIOS GENERALES"/>
    <m/>
    <n v="3821"/>
    <s v="GASTOS DE ORDEN  SOCIAL Y CULTURAL"/>
    <n v="0"/>
    <s v="00"/>
    <s v="SIN DESCRIPCIÓN PARA DESTINOS 00"/>
    <n v="0"/>
    <n v="0"/>
    <n v="56004.800000000003"/>
    <n v="56004.800000000003"/>
    <n v="0"/>
    <n v="0"/>
    <n v="0"/>
    <n v="-56004.800000000003"/>
    <n v="0"/>
    <n v="0"/>
    <n v="100000"/>
    <n v="100000"/>
    <n v="100000"/>
    <n v="-100000"/>
    <n v="100000"/>
  </r>
  <r>
    <s v="1.1-00-2306_235017_232938410"/>
    <s v="1.1-00-24"/>
    <s v="1.1-00-23"/>
    <x v="0"/>
    <s v="RECURSOS FISCALES 2024"/>
    <s v="RECURSOS FISCALES 2023"/>
    <s v="2.4.2"/>
    <s v="CULTURA"/>
    <s v="F"/>
    <s v="Actividades destinadas a la promoción y fomento de"/>
    <s v="06_24"/>
    <s v="06_23"/>
    <s v="COORDINACIÓN GENERAL DE CONSTRUCCIÓN DE COMUNIDAD"/>
    <n v="5"/>
    <s v="SOCIEDAD COHESIVA Y RESILENTE"/>
    <s v="XX"/>
    <n v="29"/>
    <s v="POLITICA CULTURAL DE TLAJOMULCO DE ZUÑIGA"/>
    <s v="017_24"/>
    <s v="017_23"/>
    <s v="DIRECCIÓN GENERAL DE CULTURA"/>
    <x v="2"/>
    <s v="SERVICIOS GENERALES"/>
    <m/>
    <n v="3841"/>
    <s v="EXPOSICIONES"/>
    <n v="0"/>
    <s v="00"/>
    <s v="SIN DESCRIPCIÓN PARA DESTINOS 00"/>
    <n v="570000"/>
    <n v="0"/>
    <n v="570000"/>
    <n v="570000"/>
    <n v="570000"/>
    <n v="570000"/>
    <n v="570000"/>
    <n v="0"/>
    <n v="570000"/>
    <n v="570000"/>
    <n v="0"/>
    <n v="0"/>
    <n v="0"/>
    <n v="0"/>
    <n v="-570000"/>
  </r>
  <r>
    <s v="1.1-00-2305_236015_232139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911"/>
    <s v="SERVICIOS FUNERARIOS Y DE CEMENTERIOS"/>
    <n v="0"/>
    <s v="00"/>
    <s v="SIN DESCRIPCIÓN PARA DESTINOS 00"/>
    <n v="700000"/>
    <n v="0"/>
    <n v="400682.26"/>
    <n v="400682.26"/>
    <n v="400682.26"/>
    <n v="400682.26"/>
    <n v="400682.26"/>
    <n v="299317.74"/>
    <n v="700000"/>
    <n v="700000"/>
    <n v="700000"/>
    <n v="700000"/>
    <n v="700000"/>
    <n v="-700000"/>
    <n v="0"/>
  </r>
  <r>
    <s v="1.1-14-2302_231007_23739210"/>
    <m/>
    <s v="1.1-14-23"/>
    <x v="2"/>
    <m/>
    <s v="RECURSOS FISCALES (RESERVAS TERRITORIALES) 2023"/>
    <s v="1.3.4"/>
    <s v="FUNCIÓN PÚBLICA"/>
    <s v="O"/>
    <s v="Actividades que realizan la función pública o cont"/>
    <s v="02_24"/>
    <s v="02_23"/>
    <s v="SECRETARÍA GENERAL DEL AYUNTAMIENTO"/>
    <n v="1"/>
    <s v="CORRESPONSABILIDAD SOCIAL (TRANSVERSAL)"/>
    <s v="XX"/>
    <n v="7"/>
    <s v="CONDONACIÓN Y/O REDUCCIÓN DE SANCIONES"/>
    <s v="007_24"/>
    <s v="007_23"/>
    <s v="DIRECCIÓN DE LA SECRETARÍA GENERAL"/>
    <x v="2"/>
    <s v="SERVICIOS GENERALES"/>
    <m/>
    <n v="3921"/>
    <s v="Reintegro de Remanentes de Recursos Federales y Estatales"/>
    <n v="0"/>
    <s v="00"/>
    <s v="SIN DESCRIPCIÓN PARA DESTINOS 00"/>
    <n v="0"/>
    <n v="0"/>
    <n v="0"/>
    <n v="0"/>
    <n v="0"/>
    <n v="0"/>
    <n v="0"/>
    <n v="0"/>
    <n v="0"/>
    <n v="0"/>
    <n v="0"/>
    <n v="0"/>
    <n v="0"/>
    <n v="0"/>
    <n v="0"/>
  </r>
  <r>
    <s v="2.5-01-2204_236013_231939210"/>
    <m/>
    <s v="2.5-01-22"/>
    <x v="2"/>
    <m/>
    <s v="FONDO DE APORTACIÓN A LA INFRAESTRUCTURA SOCIAL MUNICIPAL 2022 (FISM)"/>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1144594.82"/>
    <n v="0"/>
    <n v="1144594.82"/>
    <n v="1144594.82"/>
    <n v="1144594.82"/>
    <n v="1144594.82"/>
    <n v="1144594.82"/>
    <n v="0"/>
    <n v="0"/>
    <n v="0"/>
    <n v="0"/>
    <n v="0"/>
    <n v="0"/>
    <n v="0"/>
    <n v="0"/>
  </r>
  <r>
    <s v="2.6-01-2204_236013_231939210"/>
    <m/>
    <s v="2.6-01-22"/>
    <x v="2"/>
    <m/>
    <s v="SUBSIDIO POLICÍA METROPOLITANA 2022 (APORTACIÓN ESTATAL)"/>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688354.49"/>
    <n v="0"/>
    <n v="688354.49"/>
    <n v="688354.49"/>
    <n v="688354.49"/>
    <n v="688354.49"/>
    <n v="688354.49"/>
    <n v="0"/>
    <n v="0"/>
    <n v="0"/>
    <n v="0"/>
    <n v="0"/>
    <n v="0"/>
    <n v="0"/>
    <n v="0"/>
  </r>
  <r>
    <s v="2.6-10-2204_236013_231939210"/>
    <m/>
    <s v="2.6-10-22"/>
    <x v="2"/>
    <m/>
    <s v="JALISCO CRECE 2022 (APORTACIÓN ESTATAL)"/>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88245.29"/>
    <n v="0"/>
    <n v="88245.29"/>
    <n v="88245.29"/>
    <n v="88245.29"/>
    <n v="88245.29"/>
    <n v="88245.29"/>
    <n v="0"/>
    <n v="0"/>
    <n v="0"/>
    <n v="0"/>
    <n v="0"/>
    <n v="0"/>
    <n v="0"/>
    <n v="0"/>
  </r>
  <r>
    <s v="2.6-02-2204_236013_231939210"/>
    <m/>
    <s v="2.6-02-22"/>
    <x v="2"/>
    <m/>
    <s v="EMPEDRADOS 2022 (APORTACIÓN ESTATAL)"/>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1307.25"/>
    <n v="0"/>
    <n v="1307.25"/>
    <n v="1307.25"/>
    <n v="1307.25"/>
    <n v="1307.25"/>
    <n v="1307.25"/>
    <n v="0"/>
    <n v="0"/>
    <n v="0"/>
    <n v="0"/>
    <n v="0"/>
    <n v="0"/>
    <n v="0"/>
    <n v="0"/>
  </r>
  <r>
    <s v="2.5-03-2204_236013_231939210"/>
    <m/>
    <s v="2.5-03-22"/>
    <x v="2"/>
    <m/>
    <s v="PRODDER 2022 (APORTACIÓN FEDERAL)"/>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56476.45"/>
    <n v="0"/>
    <n v="56476.45"/>
    <n v="56476.45"/>
    <n v="56476.45"/>
    <n v="56476.45"/>
    <n v="56476.45"/>
    <n v="0"/>
    <n v="0"/>
    <n v="0"/>
    <n v="0"/>
    <n v="0"/>
    <n v="0"/>
    <n v="0"/>
    <n v="0"/>
  </r>
  <r>
    <s v="2.6-05-2204_236013_231939210"/>
    <m/>
    <s v="2.6-05-22"/>
    <x v="2"/>
    <m/>
    <s v="PROGRAMA ESTRATEGIA ALE 2022 (APORTACIÓN ESTATAL)"/>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8782.65"/>
    <n v="0"/>
    <n v="8782.65"/>
    <n v="8782.65"/>
    <n v="8782.65"/>
    <n v="8782.65"/>
    <n v="8782.65"/>
    <n v="0"/>
    <n v="0"/>
    <n v="0"/>
    <n v="0"/>
    <n v="0"/>
    <n v="0"/>
    <n v="0"/>
    <n v="0"/>
  </r>
  <r>
    <s v="1.1-00-2304_236013_231939210"/>
    <s v="1.1-00-24"/>
    <s v="1.1-00-23"/>
    <x v="0"/>
    <s v="RECURSOS FISCALES 2024"/>
    <s v="RECURSOS FISCALES 2023"/>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0"/>
    <n v="0"/>
    <n v="0"/>
    <n v="0"/>
    <n v="0"/>
    <n v="0"/>
    <n v="0"/>
    <n v="0"/>
    <n v="0"/>
    <n v="0"/>
    <n v="0"/>
    <n v="0"/>
    <n v="0"/>
    <n v="0"/>
    <n v="0"/>
  </r>
  <r>
    <s v="2.6-11-2204_236013_231939210"/>
    <m/>
    <s v="2.6-11-22"/>
    <x v="2"/>
    <m/>
    <s v="ESTRATEGIA DE SEGURIDAD URBANO-COMUNITARIA &quot;PUNTOS PURPURA&quot; 2022 (APORTACIÓN ESTATAL)"/>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35741.68"/>
    <n v="0"/>
    <n v="35741.68"/>
    <n v="35741.68"/>
    <n v="35741.68"/>
    <n v="35741.68"/>
    <n v="35741.68"/>
    <n v="0"/>
    <n v="0"/>
    <n v="0"/>
    <n v="0"/>
    <n v="0"/>
    <n v="0"/>
    <n v="0"/>
    <n v="0"/>
  </r>
  <r>
    <s v="2.5-02-2204_236013_231939210"/>
    <m/>
    <s v="2.5-02-22"/>
    <x v="2"/>
    <m/>
    <s v="FONDO DE APORTACIÓN AL FORTALECIMIENTO MUNICIPAL 2022 (FORTAMUN)"/>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1487966.99"/>
    <n v="0"/>
    <n v="1487966.99"/>
    <n v="1487966.99"/>
    <n v="1487966.99"/>
    <n v="1487966.99"/>
    <n v="1487966.99"/>
    <n v="0"/>
    <n v="0"/>
    <n v="0"/>
    <n v="0"/>
    <n v="0"/>
    <n v="0"/>
    <n v="0"/>
    <n v="0"/>
  </r>
  <r>
    <s v="2.6-05-2104_236013_231939210"/>
    <m/>
    <s v="2.6-05-21"/>
    <x v="2"/>
    <m/>
    <s v="ESTRATEGIA ALE 2021 (APORTACIÓN ESTATAL)"/>
    <s v="1.3.4"/>
    <s v="FUNCIÓN PÚBLICA"/>
    <s v="M"/>
    <s v="Actividades de apoyo administrativo desarrolladas "/>
    <s v="04_24"/>
    <s v="04_23"/>
    <s v="TESORERÍA MUNICIPAL"/>
    <n v="6"/>
    <s v="GOBIERNO EFECTIVO"/>
    <s v="XX"/>
    <n v="19"/>
    <s v="PROYECTO DE PRESUPUESTO"/>
    <s v="013_24"/>
    <s v="013_23"/>
    <s v="DIRECCIÓN GENERAL DE FINANZAS"/>
    <x v="2"/>
    <s v="SERVICIOS GENERALES"/>
    <m/>
    <n v="3921"/>
    <s v="Reintegro de Remanentes de Recursos Federales y Estatales"/>
    <n v="0"/>
    <s v="00"/>
    <s v="SIN DESCRIPCIÓN PARA DESTINOS 00"/>
    <n v="0"/>
    <n v="0"/>
    <n v="0"/>
    <n v="0"/>
    <n v="0"/>
    <n v="0"/>
    <n v="0"/>
    <n v="0"/>
    <n v="0"/>
    <n v="0"/>
    <n v="0"/>
    <n v="0"/>
    <n v="0"/>
    <n v="0"/>
    <n v="0"/>
  </r>
  <r>
    <s v="1.1-14-2302_231007_23739220"/>
    <m/>
    <s v="1.1-14-23"/>
    <x v="2"/>
    <m/>
    <s v="RECURSOS FISCALES (RESERVAS TERRITORIALES) 2023"/>
    <s v="1.3.4"/>
    <s v="FUNCIÓN PÚBLICA"/>
    <s v="O"/>
    <s v="Actividades que realizan la función pública o cont"/>
    <s v="02_24"/>
    <s v="02_23"/>
    <s v="SECRETARÍA GENERAL DEL AYUNTAMIENTO"/>
    <n v="1"/>
    <s v="CORRESPONSABILIDAD SOCIAL (TRANSVERSAL)"/>
    <s v="XX"/>
    <n v="7"/>
    <s v="CONDONACIÓN Y/O REDUCCIÓN DE SANCIONES"/>
    <s v="007_24"/>
    <s v="007_23"/>
    <s v="DIRECCIÓN DE LA SECRETARÍA GENERAL"/>
    <x v="2"/>
    <s v="SERVICIOS GENERALES"/>
    <m/>
    <n v="3922"/>
    <s v="IMPUESTOS Y DERECHOS"/>
    <n v="0"/>
    <s v="00"/>
    <s v="SIN DESCRIPCIÓN PARA DESTINOS 00"/>
    <n v="812000"/>
    <n v="0"/>
    <n v="656917.01"/>
    <n v="493589.01"/>
    <n v="422859.64"/>
    <n v="0"/>
    <n v="0"/>
    <n v="155082.99"/>
    <n v="0"/>
    <n v="0"/>
    <n v="0"/>
    <n v="0"/>
    <n v="0"/>
    <n v="0"/>
    <n v="0"/>
  </r>
  <r>
    <s v="1.1-00-2302_231007_23739220"/>
    <s v="1.1-00-24"/>
    <s v="1.1-00-23"/>
    <x v="0"/>
    <s v="RECURSOS FISCALES 2024"/>
    <s v="RECURSOS FISCALES 2023"/>
    <s v="1.3.4"/>
    <s v="FUNCIÓN PÚBLICA"/>
    <s v="O"/>
    <s v="Actividades que realizan la función pública o cont"/>
    <s v="02_24"/>
    <s v="02_23"/>
    <s v="SECRETARÍA GENERAL DEL AYUNTAMIENTO"/>
    <n v="1"/>
    <s v="CORRESPONSABILIDAD SOCIAL (TRANSVERSAL)"/>
    <s v="007"/>
    <n v="7"/>
    <s v="CONDONACIÓN Y/O REDUCCIÓN DE SANCIONES"/>
    <s v="007_24"/>
    <s v="007_23"/>
    <s v="DIRECCIÓN DE LA SECRETARÍA GENERAL"/>
    <x v="2"/>
    <s v="SERVICIOS GENERALES"/>
    <m/>
    <n v="3922"/>
    <s v="IMPUESTOS Y DERECHOS"/>
    <n v="0"/>
    <s v="00"/>
    <s v="SIN DESCRIPCIÓN PARA DESTINOS 00"/>
    <n v="1500000"/>
    <n v="0"/>
    <n v="654168.37"/>
    <n v="654168.37"/>
    <n v="654168.37"/>
    <n v="327084.45"/>
    <n v="327084.45"/>
    <n v="845831.63"/>
    <n v="1500000"/>
    <n v="1500000"/>
    <n v="1500000"/>
    <n v="1500000"/>
    <n v="500000"/>
    <n v="-500000"/>
    <n v="0"/>
  </r>
  <r>
    <s v="1.1-00-2305_236015_23213922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922"/>
    <s v="IMPUESTOS Y DERECHOS"/>
    <n v="0"/>
    <s v="00"/>
    <s v="SIN DESCRIPCIÓN PARA DESTINOS 00"/>
    <n v="1000000"/>
    <n v="1000000"/>
    <n v="764694.38"/>
    <n v="764694.38"/>
    <n v="150994.38"/>
    <n v="150994.38"/>
    <n v="150994.38"/>
    <n v="235305.62"/>
    <n v="1000000"/>
    <n v="1000000"/>
    <n v="1000000"/>
    <n v="1000000"/>
    <n v="1000000"/>
    <n v="0"/>
    <n v="0"/>
  </r>
  <r>
    <s v="1.1-00-2307_232022_23363922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2"/>
    <s v="SERVICIOS GENERALES"/>
    <m/>
    <n v="3922"/>
    <s v="IMPUESTOS Y DERECHOS"/>
    <n v="0"/>
    <s v="00"/>
    <s v="SIN DESCRIPCIÓN PARA DESTINOS 00"/>
    <n v="9000000"/>
    <n v="9000000"/>
    <n v="9375698"/>
    <n v="9375698"/>
    <n v="9375698"/>
    <n v="6879250"/>
    <n v="6879250"/>
    <n v="-375698"/>
    <n v="9300000"/>
    <n v="9300000"/>
    <n v="9300000"/>
    <n v="9300000"/>
    <n v="7000000"/>
    <n v="2000000"/>
    <n v="0"/>
  </r>
  <r>
    <s v="1.1-00-2304_236013_231939410"/>
    <s v="1.1-00-24"/>
    <s v="1.1-00-23"/>
    <x v="0"/>
    <s v="RECURSOS FISCALES 2024"/>
    <s v="RECURSOS FISCALES 2023"/>
    <s v="1.3.4"/>
    <s v="FUNCIÓN PÚBLICA"/>
    <s v="M"/>
    <s v="Actividades de apoyo administrativo desarrolladas "/>
    <s v="04_24"/>
    <s v="04_23"/>
    <s v="TESORERÍA MUNICIPAL"/>
    <n v="6"/>
    <s v="GOBIERNO EFECTIVO"/>
    <s v="019"/>
    <n v="19"/>
    <s v="PROYECTO DE PRESUPUESTO"/>
    <s v="013_24"/>
    <s v="013_23"/>
    <s v="DIRECCIÓN GENERAL DE FINANZAS"/>
    <x v="2"/>
    <s v="SERVICIOS GENERALES"/>
    <m/>
    <n v="3941"/>
    <s v="SENTENCIAS Y RESOLUCIONES POR AUTORIDAD COMPETENTE"/>
    <n v="0"/>
    <s v="00"/>
    <s v="SIN DESCRIPCIÓN PARA DESTINOS 00"/>
    <n v="1661937.89"/>
    <n v="150000"/>
    <n v="1661937.89"/>
    <n v="1661937.89"/>
    <n v="1661937.89"/>
    <n v="1661937.89"/>
    <n v="1661937.89"/>
    <n v="0"/>
    <n v="1661937.89"/>
    <n v="1661937.89"/>
    <n v="1661937.89"/>
    <n v="1661937.89"/>
    <n v="1661937.89"/>
    <n v="-1511937.89"/>
    <n v="0"/>
  </r>
  <r>
    <s v="1.1-00-2305_236015_2321394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941"/>
    <s v="SENTENCIAS Y RESOLUCIONES POR AUTORIDAD COMPETENTE"/>
    <n v="0"/>
    <s v="00"/>
    <s v="SIN DESCRIPCIÓN PARA DESTINOS 00"/>
    <n v="12000000"/>
    <n v="10000000"/>
    <n v="14456950.529999999"/>
    <n v="14456950.529999999"/>
    <n v="14456950.529999999"/>
    <n v="14361632.720000001"/>
    <n v="14361632.720000001"/>
    <n v="-2456950.5299999993"/>
    <n v="12000000"/>
    <n v="12000000"/>
    <n v="12000000"/>
    <n v="12000000"/>
    <n v="10000000"/>
    <n v="0"/>
    <n v="0"/>
  </r>
  <r>
    <s v="1.1-00-2308_237025_234039410"/>
    <s v="1.1-00-24"/>
    <s v="1.1-00-23"/>
    <x v="0"/>
    <s v="RECURSOS FISCALES 2024"/>
    <s v="RECURSOS FISCALES 2023"/>
    <s v="1.7.1"/>
    <s v="POLICÍA"/>
    <s v="R"/>
    <s v="Solamente actividades específicas, distintas a las"/>
    <s v="08_24"/>
    <s v="08_23"/>
    <s v="COMISARÍA DE LA POLICÍA PREVENTIVA MUNICIPAL"/>
    <n v="7"/>
    <s v="SEGURIDAD CIUDADANA"/>
    <s v="040"/>
    <n v="40"/>
    <s v="CAPACITACIÓN"/>
    <s v="025_24"/>
    <s v="025_23"/>
    <s v="DESPACHO DE LA COMISARÍA DE LA POLICÍA P"/>
    <x v="2"/>
    <s v="SERVICIOS GENERALES"/>
    <m/>
    <n v="3941"/>
    <s v="SENTENCIAS Y RESOLUCIONES POR AUTORIDAD COMPETENTE"/>
    <n v="0"/>
    <s v="00"/>
    <s v="SIN DESCRIPCIÓN PARA DESTINOS 00"/>
    <n v="45121"/>
    <n v="35000"/>
    <n v="35121"/>
    <n v="35121"/>
    <n v="0"/>
    <n v="0"/>
    <n v="0"/>
    <n v="10000"/>
    <n v="45121"/>
    <n v="45121"/>
    <n v="50000"/>
    <n v="50000"/>
    <n v="50000"/>
    <n v="-15000"/>
    <n v="4879"/>
  </r>
  <r>
    <s v="1.1-00-2304_236014_232039420"/>
    <s v="1.1-00-24"/>
    <s v="1.1-00-23"/>
    <x v="0"/>
    <s v="RECURSOS FISCALES 2024"/>
    <s v="RECURSOS FISCALES 2023"/>
    <s v="1.3.4"/>
    <s v="FUNCIÓN PÚBLICA"/>
    <s v="M"/>
    <s v="Actividades de apoyo administrativo desarrolladas "/>
    <s v="04_24"/>
    <s v="04_23"/>
    <s v="TESORERÍA MUNICIPAL"/>
    <n v="6"/>
    <s v="GOBIERNO EFECTIVO"/>
    <s v="020"/>
    <n v="20"/>
    <s v="RECURSOS RECAUDADOS DE MANERA EFICIENTE PROGRAMADOS"/>
    <s v="014_24"/>
    <s v="014_23"/>
    <s v="DIRECCIÓN GENERAL DE INGRESOS"/>
    <x v="2"/>
    <s v="SERVICIOS GENERALES"/>
    <m/>
    <n v="3942"/>
    <s v="DIVERSAS DEVOLUCIONES"/>
    <n v="0"/>
    <s v="00"/>
    <s v="SIN DESCRIPCIÓN PARA DESTINOS 00"/>
    <n v="750000"/>
    <n v="450000"/>
    <n v="633851.29"/>
    <n v="633851.29"/>
    <n v="633851.29"/>
    <n v="633749.19999999995"/>
    <n v="613588.6"/>
    <n v="116148.70999999996"/>
    <n v="750000"/>
    <n v="750000"/>
    <n v="750000"/>
    <n v="750000"/>
    <n v="450000"/>
    <n v="0"/>
    <n v="0"/>
  </r>
  <r>
    <s v="1.1-00-2304_236014_232039510"/>
    <s v="1.1-00-24"/>
    <s v="1.1-00-23"/>
    <x v="0"/>
    <s v="RECURSOS FISCALES 2024"/>
    <s v="RECURSOS FISCALES 2023"/>
    <s v="1.3.4"/>
    <s v="FUNCIÓN PÚBLICA"/>
    <s v="M"/>
    <s v="Actividades de apoyo administrativo desarrolladas "/>
    <s v="04_24"/>
    <s v="04_23"/>
    <s v="TESORERÍA MUNICIPAL"/>
    <n v="6"/>
    <s v="GOBIERNO EFECTIVO"/>
    <s v="020"/>
    <n v="20"/>
    <s v="RECURSOS RECAUDADOS DE MANERA EFICIENTE PROGRAMADOS"/>
    <s v="014_24"/>
    <s v="014_23"/>
    <s v="DIRECCIÓN GENERAL DE INGRESOS"/>
    <x v="2"/>
    <s v="SERVICIOS GENERALES"/>
    <m/>
    <n v="3951"/>
    <s v="PENAS, MULTAS, ACCESORIOS Y ACTUALIZACIONES"/>
    <n v="0"/>
    <s v="00"/>
    <s v="SIN DESCRIPCIÓN PARA DESTINOS 00"/>
    <n v="300000"/>
    <n v="0"/>
    <n v="0"/>
    <n v="0"/>
    <n v="0"/>
    <n v="0"/>
    <n v="0"/>
    <n v="300000"/>
    <n v="300000"/>
    <n v="300000"/>
    <n v="300000"/>
    <n v="300000"/>
    <n v="300000"/>
    <n v="-300000"/>
    <n v="0"/>
  </r>
  <r>
    <s v="1.1-00-2307_232022_2336395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XX"/>
    <n v="36"/>
    <s v="SUMINISTRO DE AGUA"/>
    <s v="022_24"/>
    <s v="022_23"/>
    <s v="DIRECCIÓN GENERAL DE AGUA POTABLE Y SANE"/>
    <x v="2"/>
    <s v="SERVICIOS GENERALES"/>
    <m/>
    <n v="3951"/>
    <s v="PENAS, MULTAS, ACCESORIOS Y ACTUALIZACIONES"/>
    <n v="0"/>
    <s v="00"/>
    <s v="SIN DESCRIPCIÓN PARA DESTINOS 00"/>
    <n v="0"/>
    <n v="9775246"/>
    <n v="0"/>
    <n v="0"/>
    <n v="0"/>
    <n v="0"/>
    <n v="0"/>
    <n v="0"/>
    <n v="0"/>
    <n v="0"/>
    <n v="0"/>
    <n v="0"/>
    <n v="0"/>
    <n v="9775246"/>
    <n v="0"/>
  </r>
  <r>
    <s v="1.1-00-2304_236012_231839610"/>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2"/>
    <s v="SERVICIOS GENERALES"/>
    <m/>
    <n v="3961"/>
    <s v="OTROS GASTOS POR RESPONSABILIDADES"/>
    <n v="0"/>
    <s v="00"/>
    <s v="SIN DESCRIPCIÓN PARA DESTINOS 00"/>
    <n v="18000"/>
    <n v="0"/>
    <n v="15940"/>
    <n v="15940"/>
    <n v="15940"/>
    <n v="15940"/>
    <n v="15940"/>
    <n v="2060"/>
    <n v="18000"/>
    <n v="18000"/>
    <n v="18000"/>
    <n v="18000"/>
    <n v="18000"/>
    <n v="-18000"/>
    <n v="0"/>
  </r>
  <r>
    <s v="1.1-00-2305_236015_23213962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2"/>
    <s v="SERVICIOS GENERALES"/>
    <m/>
    <n v="3962"/>
    <s v="DIVERSOS GASTOS POR INCIDENTE VIAL"/>
    <n v="0"/>
    <s v="00"/>
    <s v="SIN DESCRIPCIÓN PARA DESTINOS 00"/>
    <n v="75000"/>
    <n v="75000"/>
    <n v="8571"/>
    <n v="8571"/>
    <n v="5256"/>
    <n v="5256"/>
    <n v="5256"/>
    <n v="66429"/>
    <n v="75000"/>
    <n v="75000"/>
    <n v="100000"/>
    <n v="100000"/>
    <n v="100000"/>
    <n v="-25000"/>
    <n v="25000"/>
  </r>
  <r>
    <s v="1.1-00-2308_237025_234139620"/>
    <s v="1.1-00-24"/>
    <s v="1.1-00-23"/>
    <x v="0"/>
    <s v="RECURSOS FISCALES 2024"/>
    <s v="RECURSOS FISCALES 2023"/>
    <s v="1.7.1"/>
    <s v="POLICÍA"/>
    <s v="R"/>
    <s v="Solamente actividades específicas, distintas a las"/>
    <s v="08_24"/>
    <s v="08_23"/>
    <s v="COMISARÍA DE LA POLICÍA PREVENTIVA MUNICIPAL"/>
    <n v="7"/>
    <s v="SEGURIDAD CIUDADANA"/>
    <s v="041"/>
    <n v="41"/>
    <s v="EQUIPAMIENTO"/>
    <s v="025_24"/>
    <s v="025_23"/>
    <s v="DESPACHO DE LA COMISARÍA DE LA POLICÍA P"/>
    <x v="2"/>
    <s v="SERVICIOS GENERALES"/>
    <m/>
    <n v="3962"/>
    <s v="DIVERSOS GASTOS POR INCIDENTE VIAL"/>
    <n v="0"/>
    <s v="00"/>
    <s v="SIN DESCRIPCIÓN PARA DESTINOS 00"/>
    <n v="120000"/>
    <n v="120000"/>
    <n v="67473"/>
    <n v="67473"/>
    <n v="14796"/>
    <n v="14796"/>
    <n v="14796"/>
    <n v="52527"/>
    <n v="120000"/>
    <n v="120000"/>
    <n v="120000"/>
    <n v="120000"/>
    <n v="120000"/>
    <n v="0"/>
    <n v="0"/>
  </r>
  <r>
    <s v="1.1-00-2304_236013_231942110"/>
    <s v="1.1-00-24"/>
    <s v="1.1-00-23"/>
    <x v="0"/>
    <s v="RECURSOS FISCALES 2024"/>
    <s v="RECURSOS FISCALES 2023"/>
    <s v="1.3.4"/>
    <s v="FUNCIÓN PÚBLICA"/>
    <s v="M"/>
    <s v="Actividades de apoyo administrativo desarrolladas "/>
    <s v="04_24"/>
    <s v="04_23"/>
    <s v="TESORERÍA MUNICIPAL"/>
    <n v="6"/>
    <s v="GOBIERNO EFECTIVO"/>
    <s v="019"/>
    <n v="19"/>
    <s v="PROYECTO DE PRESUPUESTO"/>
    <s v="013_24"/>
    <s v="013_23"/>
    <s v="DIRECCIÓN GENERAL DE FINANZAS"/>
    <x v="3"/>
    <s v="TRANSFERENCIAS, ASIGNACIONES, SUBSIDIOS Y OTRAS AYUDAS"/>
    <m/>
    <n v="4211"/>
    <s v="TRANSFERENCIAS OTORGADAS A ENTIDADES PARAESTATALES NO EMPRESARIALES Y NO FINANCIERAS"/>
    <n v="0"/>
    <s v="00"/>
    <s v="SIN DESCRIPCIÓN PARA DESTINOS 00"/>
    <n v="2200000"/>
    <n v="2200000"/>
    <n v="2105566.7599999998"/>
    <n v="2105566.7599999998"/>
    <n v="2105566.7599999998"/>
    <n v="2105566.7599999998"/>
    <n v="2105566.7599999998"/>
    <n v="94433.240000000224"/>
    <n v="2200000"/>
    <n v="2200000"/>
    <n v="2200000"/>
    <n v="2200000"/>
    <n v="2200000"/>
    <n v="0"/>
    <n v="0"/>
  </r>
  <r>
    <s v="1.1-00-2310_234030_234842110"/>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3"/>
    <s v="TRANSFERENCIAS, ASIGNACIONES, SUBSIDIOS Y OTRAS AYUDAS"/>
    <m/>
    <n v="4211"/>
    <s v="TRANSFERENCIAS OTORGADAS A ENTIDADES PARAESTATALES NO EMPRESARIALES Y NO FINANCIERAS"/>
    <n v="0"/>
    <s v="00"/>
    <s v="SIN DESCRIPCIÓN PARA DESTINOS 00"/>
    <n v="199200"/>
    <n v="1200000"/>
    <n v="398400"/>
    <n v="398400"/>
    <n v="398400"/>
    <n v="199200"/>
    <n v="199200"/>
    <n v="-199200"/>
    <n v="199200"/>
    <n v="199200"/>
    <n v="199200"/>
    <n v="199200"/>
    <n v="199200"/>
    <n v="-1000800"/>
    <n v="0"/>
  </r>
  <r>
    <s v="1.1-00-2312_231032_235142110"/>
    <s v="1.1-00-24"/>
    <s v="1.1-00-23"/>
    <x v="0"/>
    <s v="RECURSOS FISCALES 2024"/>
    <s v="RECURSOS FISCALES 2023"/>
    <s v="2.6.3"/>
    <s v="FAMILIA E HIJOS"/>
    <s v="R"/>
    <s v="Solamente actividades específicas, distintas a las"/>
    <s v="12_24"/>
    <s v="12_23"/>
    <s v="SISTEMA INTEGRAL PARA EL DESARROLLO DE LA FAMILIA (DIF)"/>
    <n v="1"/>
    <s v="CORRESPONSABILIDAD SOCIAL (TRANSVERSAL)"/>
    <s v="051"/>
    <n v="51"/>
    <s v="SISTEMA INTEGRAL PARA EL DESARROLLO DE LA FAMILIA"/>
    <s v="032_24"/>
    <s v="032_23"/>
    <s v="SISTEMA INTEGRAL PARA EL DESARROLLO DE L"/>
    <x v="3"/>
    <s v="TRANSFERENCIAS, ASIGNACIONES, SUBSIDIOS Y OTRAS AYUDAS"/>
    <m/>
    <n v="4211"/>
    <s v="TRANSFERENCIAS OTORGADAS A ENTIDADES PARAESTATALES NO EMPRESARIALES Y NO FINANCIERAS"/>
    <n v="0"/>
    <s v="00"/>
    <s v="SIN DESCRIPCIÓN PARA DESTINOS 00"/>
    <n v="66533232.560000002"/>
    <n v="66784842"/>
    <n v="63793408.530000001"/>
    <n v="63793408.530000001"/>
    <n v="63245017.969999999"/>
    <n v="63245017.969999999"/>
    <n v="63245017.969999999"/>
    <n v="2739824.0300000012"/>
    <n v="66533232.560000002"/>
    <n v="66533232.560000002"/>
    <n v="68471532.384000003"/>
    <n v="68471532.384000003"/>
    <n v="68471532.384000003"/>
    <n v="1686690.3840000033"/>
    <n v="1938299.824000001"/>
  </r>
  <r>
    <s v="1.1-00-2313_231033_235242110"/>
    <s v="1.1-00-24"/>
    <s v="1.1-00-23"/>
    <x v="0"/>
    <s v="RECURSOS FISCALES 2024"/>
    <s v="RECURSOS FISCALES 2023"/>
    <s v="2.6.8"/>
    <s v="OTROS GRUPOS VULNERABLES"/>
    <s v="R"/>
    <s v="Solamente actividades específicas, distintas a las"/>
    <s v="13_24"/>
    <s v="13_23"/>
    <s v="INSTITUTO MUNICIPAL DE LA MUJER TLAJOMULQUENSE (IMMT)"/>
    <n v="1"/>
    <s v="CORRESPONSABILIDAD SOCIAL (TRANSVERSAL)"/>
    <s v="052"/>
    <n v="52"/>
    <s v="ATENCION A MUJERES DEL MUNICIPIO"/>
    <s v="033_24"/>
    <s v="033_23"/>
    <s v="INSTITUTO MUNICIPAL DE LA MUJER TLAJOMUL"/>
    <x v="3"/>
    <s v="TRANSFERENCIAS, ASIGNACIONES, SUBSIDIOS Y OTRAS AYUDAS"/>
    <m/>
    <n v="4211"/>
    <s v="TRANSFERENCIAS OTORGADAS A ENTIDADES PARAESTATALES NO EMPRESARIALES Y NO FINANCIERAS"/>
    <n v="0"/>
    <s v="00"/>
    <s v="SIN DESCRIPCIÓN PARA DESTINOS 00"/>
    <n v="5910000"/>
    <n v="5910000"/>
    <n v="3863999.52"/>
    <n v="3863999.52"/>
    <n v="3863999.52"/>
    <n v="3863999.52"/>
    <n v="3846776.01"/>
    <n v="2046000.48"/>
    <n v="5910000"/>
    <n v="5910000"/>
    <n v="6135546.4720000001"/>
    <n v="6135546.4720000001"/>
    <n v="6135546.4720000001"/>
    <n v="225546.47200000007"/>
    <n v="225546.47200000007"/>
  </r>
  <r>
    <s v="1.1-00-2314_231034_235342110"/>
    <s v="1.1-00-24"/>
    <s v="1.1-00-23"/>
    <x v="0"/>
    <s v="RECURSOS FISCALES 2024"/>
    <s v="RECURSOS FISCALES 2023"/>
    <s v="1.3.4"/>
    <s v="FUNCIÓN PÚBLICA"/>
    <s v="R"/>
    <s v="Solamente actividades específicas, distintas a las"/>
    <s v="14_24"/>
    <s v="14_23"/>
    <s v="CENTRO DE ESTIMULACIÓN PARA PERSONAS CON DISCAPACIDAD INTELECTUAL (CENDI)"/>
    <n v="1"/>
    <s v="CORRESPONSABILIDAD SOCIAL (TRANSVERSAL)"/>
    <s v="053"/>
    <n v="53"/>
    <s v="ATENCIÓN PARA PERSONAS CON DISCAPACIDAD INTELECTUAL"/>
    <s v="034_24"/>
    <s v="034_23"/>
    <s v="CENTRO DE ESTIMULACIÓN PARA PERSONAS CON"/>
    <x v="3"/>
    <s v="TRANSFERENCIAS, ASIGNACIONES, SUBSIDIOS Y OTRAS AYUDAS"/>
    <m/>
    <n v="4211"/>
    <s v="TRANSFERENCIAS OTORGADAS A ENTIDADES PARAESTATALES NO EMPRESARIALES Y NO FINANCIERAS"/>
    <n v="0"/>
    <s v="00"/>
    <s v="SIN DESCRIPCIÓN PARA DESTINOS 00"/>
    <n v="10000000"/>
    <n v="10000000"/>
    <n v="8333333.2999999998"/>
    <n v="8333333.2999999998"/>
    <n v="8333333.2999999998"/>
    <n v="8333333.2999999998"/>
    <n v="8333333.2999999998"/>
    <n v="1666666.7000000002"/>
    <n v="10000000"/>
    <n v="10000000"/>
    <n v="10523208.92"/>
    <n v="10523208.92"/>
    <n v="10523208.92"/>
    <n v="523208.91999999993"/>
    <n v="523208.91999999993"/>
  </r>
  <r>
    <s v="1.1-00-2315_231035_235442110"/>
    <s v="1.1-00-24"/>
    <s v="1.1-00-23"/>
    <x v="0"/>
    <s v="RECURSOS FISCALES 2024"/>
    <s v="RECURSOS FISCALES 2023"/>
    <s v="2.7.1"/>
    <s v="OTROS ASUNTOS SOCIALES"/>
    <s v="R"/>
    <s v="Solamente actividades específicas, distintas a las"/>
    <s v="15_24"/>
    <s v="15_23"/>
    <s v="INSTITUTO DE ALTERNATIVAS PARA LOS JÓVENES (INDAJO)"/>
    <n v="1"/>
    <s v="CORRESPONSABILIDAD SOCIAL (TRANSVERSAL)"/>
    <s v="054"/>
    <n v="54"/>
    <s v="PROGRAMAS Y ACCIONES CULTURALES, RECREATIVOS Y DEPORTIVAS"/>
    <s v="035_24"/>
    <s v="035_23"/>
    <s v="INSTITUTO DE ALTERNATIVAS PARA LOS JÓVEN"/>
    <x v="3"/>
    <s v="TRANSFERENCIAS, ASIGNACIONES, SUBSIDIOS Y OTRAS AYUDAS"/>
    <m/>
    <n v="4211"/>
    <s v="TRANSFERENCIAS OTORGADAS A ENTIDADES PARAESTATALES NO EMPRESARIALES Y NO FINANCIERAS"/>
    <n v="0"/>
    <s v="00"/>
    <s v="SIN DESCRIPCIÓN PARA DESTINOS 00"/>
    <n v="14625430"/>
    <n v="0"/>
    <n v="13480882.640000001"/>
    <n v="13480882.640000001"/>
    <n v="13480882.640000001"/>
    <n v="13480882.640000001"/>
    <n v="13468281.08"/>
    <n v="1144547.3599999994"/>
    <n v="12625430"/>
    <n v="12625430"/>
    <n v="12778438.16"/>
    <n v="12778438.16"/>
    <n v="12778438.16"/>
    <n v="12778438.16"/>
    <n v="153008.16000000015"/>
  </r>
  <r>
    <s v="1.1-00-2316_235036_235542110"/>
    <s v="1.1-00-24"/>
    <s v="1.1-00-23"/>
    <x v="0"/>
    <s v="RECURSOS FISCALES 2024"/>
    <s v="RECURSOS FISCALES 2023"/>
    <s v="2.4.1"/>
    <s v="DEPORTE Y RECREACIÓN"/>
    <s v="F"/>
    <s v="Actividades destinadas a la promoción y fomento de"/>
    <s v="16_24"/>
    <s v="16_23"/>
    <s v="CONSEJO MUNICIPAL DEL DEPORTE (COMUDE)"/>
    <n v="5"/>
    <s v="SOCIEDAD COHESIVA Y RESILENTE"/>
    <s v="055"/>
    <n v="55"/>
    <s v="ACTIVIDADES DEPORTIVAS Y RECREATIVAS EN EL MUNICIPIO"/>
    <s v="036_24"/>
    <s v="036_23"/>
    <s v="CONSEJO MUNICIPAL DEL DEPORTE (COMUDE)"/>
    <x v="3"/>
    <s v="TRANSFERENCIAS, ASIGNACIONES, SUBSIDIOS Y OTRAS AYUDAS"/>
    <m/>
    <n v="4211"/>
    <s v="TRANSFERENCIAS OTORGADAS A ENTIDADES PARAESTATALES NO EMPRESARIALES Y NO FINANCIERAS"/>
    <n v="0"/>
    <s v="00"/>
    <s v="SIN DESCRIPCIÓN PARA DESTINOS 00"/>
    <n v="16510000"/>
    <n v="16500000"/>
    <n v="13359595.02"/>
    <n v="13359595.02"/>
    <n v="13359595.02"/>
    <n v="13359595.02"/>
    <n v="13325735.99"/>
    <n v="3150404.9800000004"/>
    <n v="16510000.000000004"/>
    <n v="16510000.000000004"/>
    <n v="17059649.881200004"/>
    <n v="17059649.881200004"/>
    <n v="17059649.881200004"/>
    <n v="559649.88120000437"/>
    <n v="549649.88120000064"/>
  </r>
  <r>
    <s v="1.1-00-2304_236013_231942510"/>
    <s v="1.1-00-24"/>
    <s v="1.1-00-23"/>
    <x v="0"/>
    <s v="RECURSOS FISCALES 2024"/>
    <s v="RECURSOS FISCALES 2023"/>
    <s v="1.3.4"/>
    <s v="FUNCIÓN PÚBLICA"/>
    <s v="M"/>
    <s v="Actividades de apoyo administrativo desarrolladas "/>
    <s v="04_24"/>
    <s v="04_23"/>
    <s v="TESORERÍA MUNICIPAL"/>
    <n v="6"/>
    <s v="GOBIERNO EFECTIVO"/>
    <s v="019"/>
    <n v="19"/>
    <s v="PROYECTO DE PRESUPUESTO"/>
    <s v="013_24"/>
    <s v="013_23"/>
    <s v="DIRECCIÓN GENERAL DE FINANZAS"/>
    <x v="3"/>
    <s v="TRANSFERENCIAS, ASIGNACIONES, SUBSIDIOS Y OTRAS AYUDAS"/>
    <m/>
    <n v="4251"/>
    <s v="TRANSFERENCIAS A FIDEICOMISOS DE ENTIDADES FEDERATIVAS Y MUNICIPIOS"/>
    <n v="0"/>
    <s v="00"/>
    <s v="SIN DESCRIPCIÓN PARA DESTINOS 00"/>
    <n v="9400000"/>
    <n v="5000000"/>
    <n v="7477573.4100000001"/>
    <n v="7477573.4100000001"/>
    <n v="7477573.4100000001"/>
    <n v="7477573.4100000001"/>
    <n v="7477573.4100000001"/>
    <n v="1922426.5899999999"/>
    <n v="9400000"/>
    <n v="9400000"/>
    <n v="9400000"/>
    <n v="9400000"/>
    <n v="5000000"/>
    <n v="0"/>
    <n v="0"/>
  </r>
  <r>
    <s v="1.1-00-2302_231010_231443110"/>
    <s v="1.1-00-24"/>
    <s v="1.1-00-23"/>
    <x v="0"/>
    <s v="RECURSOS FISCALES 2024"/>
    <s v="RECURSOS FISCALES 2023"/>
    <s v="1.3.4"/>
    <s v="FUNCIÓN PÚBLICA"/>
    <s v="S"/>
    <s v="Definidos en el Presupuesto de Egresos y los que s"/>
    <s v="02_24"/>
    <s v="02_23"/>
    <s v="SECRETARÍA GENERAL DEL AYUNTAMIENTO"/>
    <n v="1"/>
    <s v="CORRESPONSABILIDAD SOCIAL (TRANSVERSAL)"/>
    <s v="XX"/>
    <n v="14"/>
    <s v="ECONOMIA ALIMENTARIA (NUEVO RED DE BASES)"/>
    <s v="010_24"/>
    <s v="010_23"/>
    <s v="DIRECCIÓN GENERAL DE CULTURA DE LA PAZ Y CORRESPONSABILIDAD"/>
    <x v="3"/>
    <s v="TRANSFERENCIAS, ASIGNACIONES, SUBSIDIOS Y OTRAS AYUDAS"/>
    <m/>
    <n v="4311"/>
    <s v="SUBSIDIOS A LA PRODUCCIÓN"/>
    <n v="0"/>
    <s v="00"/>
    <s v="SIN DESCRIPCIÓN PARA DESTINOS 00"/>
    <n v="0"/>
    <n v="2000000"/>
    <n v="0"/>
    <n v="0"/>
    <n v="0"/>
    <n v="0"/>
    <n v="0"/>
    <n v="0"/>
    <n v="0"/>
    <n v="0"/>
    <n v="0"/>
    <n v="0"/>
    <n v="0"/>
    <n v="-2000000"/>
    <n v="0"/>
  </r>
  <r>
    <s v="1.1-00-2309_238028_234543110"/>
    <s v="1.1-00-24"/>
    <s v="1.1-00-23"/>
    <x v="0"/>
    <s v="RECURSOS FISCALES 2024"/>
    <s v="RECURSOS FISCALES 2023"/>
    <s v="3.1.1"/>
    <s v="ASUNTOS ECONÓMICOS Y COMERCIALES EN GENERAL"/>
    <s v="S"/>
    <s v="Definidos en el Presupuesto de Egresos y los que s"/>
    <s v="09_24"/>
    <s v="09_23"/>
    <s v="COORDINACIÓN GENERAL DE DESARROLLO ECONÓMICO"/>
    <n v="8"/>
    <s v="DESARROLLO ECONÓMICO Y EMPLEO"/>
    <s v="045"/>
    <n v="45"/>
    <s v="CAL AGRÍCOLA"/>
    <s v="028_24"/>
    <s v="028_23"/>
    <s v="DIRECCÍON GENERAL DE DESARROLLO RURAL"/>
    <x v="3"/>
    <s v="TRANSFERENCIAS, ASIGNACIONES, SUBSIDIOS Y OTRAS AYUDAS"/>
    <m/>
    <n v="4311"/>
    <s v="SUBSIDIOS A LA PRODUCCIÓN"/>
    <n v="0"/>
    <s v="00"/>
    <s v="SIN DESCRIPCIÓN PARA DESTINOS 00"/>
    <n v="2000000"/>
    <n v="2000000"/>
    <n v="1950000"/>
    <n v="1950000"/>
    <n v="1950000"/>
    <n v="1950000"/>
    <n v="1950000"/>
    <n v="50000"/>
    <n v="2000000"/>
    <n v="2000000"/>
    <n v="3000000"/>
    <n v="3000000"/>
    <n v="3000000"/>
    <n v="1000000"/>
    <n v="1000000"/>
  </r>
  <r>
    <s v="1.1-00-2309_238028_234643110"/>
    <s v="1.1-00-24"/>
    <s v="1.1-00-23"/>
    <x v="0"/>
    <s v="RECURSOS FISCALES 2024"/>
    <s v="RECURSOS FISCALES 2023"/>
    <s v="3.1.1"/>
    <s v="ASUNTOS ECONÓMICOS Y COMERCIALES EN GENERAL"/>
    <s v="S"/>
    <s v="Definidos en el Presupuesto de Egresos y los que s"/>
    <s v="09_24"/>
    <s v="09_23"/>
    <s v="COORDINACIÓN GENERAL DE DESARROLLO ECONÓMICO"/>
    <n v="8"/>
    <s v="DESARROLLO ECONÓMICO Y EMPLEO"/>
    <s v="046"/>
    <n v="46"/>
    <s v="INDEMINIZACIÓN AL PRODUCTOR GANADERO"/>
    <s v="028_24"/>
    <s v="028_23"/>
    <s v="DIRECCÍON GENERAL DE DESARROLLO RURAL"/>
    <x v="3"/>
    <s v="TRANSFERENCIAS, ASIGNACIONES, SUBSIDIOS Y OTRAS AYUDAS"/>
    <m/>
    <n v="4311"/>
    <s v="SUBSIDIOS A LA PRODUCCIÓN"/>
    <n v="0"/>
    <s v="00"/>
    <s v="SIN DESCRIPCIÓN PARA DESTINOS 00"/>
    <n v="300000"/>
    <n v="300000"/>
    <n v="210000"/>
    <n v="210000"/>
    <n v="210000"/>
    <n v="210000"/>
    <n v="200000"/>
    <n v="90000"/>
    <n v="300000"/>
    <n v="300000"/>
    <n v="400000"/>
    <n v="400000"/>
    <n v="400000"/>
    <n v="100000"/>
    <n v="100000"/>
  </r>
  <r>
    <s v="1.1-00-2301_231001_231441136"/>
    <s v="1.1-00-24"/>
    <s v="1.1-00-23"/>
    <x v="0"/>
    <s v="RECURSOS FISCALES 2024"/>
    <s v="RECURSOS FISCALES 2023"/>
    <s v="1.3.4"/>
    <s v="FUNCIÓN PÚBLICA"/>
    <s v="E"/>
    <s v="Actividades del sector público, que realiza en for"/>
    <s v="01_24"/>
    <s v="01_23"/>
    <s v="PRESIDENCIA"/>
    <n v="1"/>
    <s v="CORRESPONSABILIDAD SOCIAL (TRANSVERSAL)"/>
    <s v="001"/>
    <n v="1"/>
    <s v="APOYO ECONÓMICO A PERSONAS FÍSICAS, ASOCIACIONES E INSTITUCIONES SIN FINES DE LUCRO"/>
    <s v="001_24"/>
    <s v="001_23"/>
    <s v="SECRETARÍA PARTICULAR"/>
    <x v="3"/>
    <s v="TRANSFERENCIAS, ASIGNACIONES, SUBSIDIOS Y OTRAS AYUDAS"/>
    <m/>
    <n v="4411"/>
    <s v="AYUDAS SOCIALES A PERSONAS"/>
    <n v="36"/>
    <s v="02"/>
    <s v="LAS CORONELAS"/>
    <n v="211500"/>
    <n v="0"/>
    <n v="109500"/>
    <n v="109500"/>
    <n v="109500"/>
    <n v="108000"/>
    <n v="108000"/>
    <n v="102000"/>
    <n v="324000"/>
    <n v="324000"/>
    <n v="324000"/>
    <n v="324000"/>
    <n v="324000"/>
    <n v="324000"/>
    <n v="0"/>
  </r>
  <r>
    <s v="1.1-00-2301_231001_231441138"/>
    <s v="1.1-00-24"/>
    <s v="1.1-00-23"/>
    <x v="0"/>
    <s v="RECURSOS FISCALES 2024"/>
    <s v="RECURSOS FISCALES 2023"/>
    <s v="1.3.4"/>
    <s v="FUNCIÓN PÚBLICA"/>
    <s v="E"/>
    <s v="Actividades del sector público, que realiza en for"/>
    <s v="01_24"/>
    <s v="01_23"/>
    <s v="PRESIDENCIA"/>
    <n v="1"/>
    <s v="CORRESPONSABILIDAD SOCIAL (TRANSVERSAL)"/>
    <s v="XX"/>
    <n v="1"/>
    <s v="APOYO ECONÓMICO A PERSONAS FÍSICAS, ASOCIACIONES E INSTITUCIONES SIN FINES DE LUCRO"/>
    <s v="001_24"/>
    <s v="001_23"/>
    <s v="SECRETARÍA PARTICULAR"/>
    <x v="3"/>
    <s v="TRANSFERENCIAS, ASIGNACIONES, SUBSIDIOS Y OTRAS AYUDAS"/>
    <m/>
    <n v="4411"/>
    <s v="AYUDAS SOCIALES A PERSONAS"/>
    <n v="38"/>
    <s v="XX"/>
    <s v="CAMPAMENTO AEROESPACIAL"/>
    <n v="0"/>
    <n v="0"/>
    <n v="0"/>
    <n v="0"/>
    <n v="0"/>
    <n v="0"/>
    <n v="0"/>
    <n v="0"/>
    <n v="0"/>
    <n v="0"/>
    <n v="0"/>
    <n v="0"/>
    <n v="0"/>
    <n v="0"/>
    <n v="0"/>
  </r>
  <r>
    <s v="1.1-00-2301_231001_231441139"/>
    <s v="1.1-00-24"/>
    <s v="1.1-00-23"/>
    <x v="0"/>
    <s v="RECURSOS FISCALES 2024"/>
    <s v="RECURSOS FISCALES 2023"/>
    <s v="1.3.4"/>
    <s v="FUNCIÓN PÚBLICA"/>
    <s v="E"/>
    <s v="Actividades del sector público, que realiza en for"/>
    <s v="01_24"/>
    <s v="01_23"/>
    <s v="PRESIDENCIA"/>
    <n v="1"/>
    <s v="CORRESPONSABILIDAD SOCIAL (TRANSVERSAL)"/>
    <s v="XX"/>
    <n v="1"/>
    <s v="APOYO ECONÓMICO A PERSONAS FÍSICAS, ASOCIACIONES E INSTITUCIONES SIN FINES DE LUCRO"/>
    <s v="001_24"/>
    <s v="001_23"/>
    <s v="SECRETARÍA PARTICULAR"/>
    <x v="3"/>
    <s v="TRANSFERENCIAS, ASIGNACIONES, SUBSIDIOS Y OTRAS AYUDAS"/>
    <m/>
    <n v="4411"/>
    <s v="AYUDAS SOCIALES A PERSONAS"/>
    <n v="39"/>
    <s v="XX"/>
    <s v="PA/386/2021-2024"/>
    <n v="80899"/>
    <n v="0"/>
    <n v="80899"/>
    <n v="80899"/>
    <n v="80899"/>
    <n v="80899"/>
    <n v="80899"/>
    <n v="0"/>
    <n v="0"/>
    <n v="0"/>
    <n v="0"/>
    <n v="0"/>
    <n v="0"/>
    <n v="0"/>
    <n v="0"/>
  </r>
  <r>
    <s v="1.1-00-2301_231001_23144110"/>
    <s v="1.1-00-24"/>
    <s v="1.1-00-23"/>
    <x v="0"/>
    <s v="RECURSOS FISCALES 2024"/>
    <s v="RECURSOS FISCALES 2023"/>
    <s v="1.3.4"/>
    <s v="FUNCIÓN PÚBLICA"/>
    <s v="E"/>
    <s v="Actividades del sector público, que realiza en for"/>
    <s v="01_24"/>
    <s v="01_23"/>
    <s v="PRESIDENCIA"/>
    <n v="1"/>
    <s v="CORRESPONSABILIDAD SOCIAL (TRANSVERSAL)"/>
    <s v="001"/>
    <n v="1"/>
    <s v="APOYO ECONÓMICO A PERSONAS FÍSICAS, ASOCIACIONES E INSTITUCIONES SIN FINES DE LUCRO"/>
    <s v="001_24"/>
    <s v="001_23"/>
    <s v="SECRETARÍA PARTICULAR"/>
    <x v="3"/>
    <s v="TRANSFERENCIAS, ASIGNACIONES, SUBSIDIOS Y OTRAS AYUDAS"/>
    <m/>
    <n v="4411"/>
    <s v="AYUDAS SOCIALES A PERSONAS"/>
    <n v="0"/>
    <s v="00"/>
    <s v="SIN DESCRIPCIÓN PARA DESTINOS 00"/>
    <n v="2207847"/>
    <n v="1082347"/>
    <n v="2207698"/>
    <n v="2207698"/>
    <n v="2207698"/>
    <n v="2147120"/>
    <n v="2139955"/>
    <n v="149"/>
    <n v="2163246"/>
    <n v="2163246"/>
    <n v="2163246"/>
    <n v="2163246"/>
    <n v="1100000"/>
    <n v="17653"/>
    <n v="0"/>
  </r>
  <r>
    <s v="1.1-00-2301_231001_2314411XX"/>
    <s v="1.1-00-24"/>
    <s v="1.1-00-23"/>
    <x v="0"/>
    <s v="RECURSOS FISCALES 2024"/>
    <s v="RECURSOS FISCALES 2023"/>
    <s v="1.3.4"/>
    <s v="FUNCIÓN PÚBLICA"/>
    <s v="E"/>
    <s v="Actividades del sector público, que realiza en for"/>
    <s v="01_24"/>
    <s v="01_23"/>
    <s v="PRESIDENCIA"/>
    <n v="1"/>
    <s v="CORRESPONSABILIDAD SOCIAL (TRANSVERSAL)"/>
    <s v="XX"/>
    <n v="1"/>
    <s v="APOYO ECONÓMICO A PERSONAS FÍSICAS, ASOCIACIONES E INSTITUCIONES SIN FINES DE LUCRO"/>
    <s v="001_24"/>
    <s v="001_23"/>
    <s v="SECRETARÍA PARTICULAR"/>
    <x v="3"/>
    <s v="TRANSFERENCIAS, ASIGNACIONES, SUBSIDIOS Y OTRAS AYUDAS"/>
    <m/>
    <n v="4411"/>
    <s v="AYUDAS SOCIALES A PERSONAS"/>
    <s v="XX"/>
    <s v="XX"/>
    <s v="CABILDO INFANTIL"/>
    <n v="0"/>
    <n v="0"/>
    <n v="0"/>
    <n v="0"/>
    <n v="0"/>
    <n v="0"/>
    <n v="0"/>
    <n v="0"/>
    <n v="0"/>
    <n v="0"/>
    <n v="0"/>
    <n v="0"/>
    <n v="0"/>
    <n v="0"/>
    <n v="0"/>
  </r>
  <r>
    <s v="1.1-00-2301_231001_2314411XX"/>
    <s v="1.1-00-24"/>
    <s v="1.1-00-23"/>
    <x v="0"/>
    <s v="RECURSOS FISCALES 2024"/>
    <s v="RECURSOS FISCALES 2023"/>
    <s v="1.3.4"/>
    <s v="FUNCIÓN PÚBLICA"/>
    <s v="E"/>
    <s v="Actividades del sector público, que realiza en for"/>
    <s v="01_24"/>
    <s v="01_23"/>
    <s v="PRESIDENCIA"/>
    <n v="1"/>
    <s v="CORRESPONSABILIDAD SOCIAL (TRANSVERSAL)"/>
    <s v="XX"/>
    <n v="1"/>
    <s v="APOYO ECONÓMICO A PERSONAS FÍSICAS, ASOCIACIONES E INSTITUCIONES SIN FINES DE LUCRO"/>
    <s v="001_24"/>
    <s v="001_23"/>
    <s v="SECRETARÍA PARTICULAR"/>
    <x v="3"/>
    <s v="TRANSFERENCIAS, ASIGNACIONES, SUBSIDIOS Y OTRAS AYUDAS"/>
    <m/>
    <n v="4411"/>
    <s v="AYUDAS SOCIALES A PERSONAS"/>
    <s v="XX"/>
    <s v="XX"/>
    <s v="CABILDO JUVENIL"/>
    <n v="0"/>
    <n v="0"/>
    <n v="0"/>
    <n v="0"/>
    <n v="0"/>
    <n v="0"/>
    <n v="0"/>
    <n v="0"/>
    <n v="0"/>
    <n v="0"/>
    <n v="0"/>
    <n v="0"/>
    <n v="0"/>
    <n v="0"/>
    <n v="0"/>
  </r>
  <r>
    <s v="1.1-00-2302_231008_2310441111"/>
    <s v="1.1-00-24"/>
    <s v="1.1-00-23"/>
    <x v="0"/>
    <s v="RECURSOS FISCALES 2024"/>
    <s v="RECURSOS FISCALES 2023"/>
    <s v="2.2.7"/>
    <s v="DESARROLLO REGIONAL"/>
    <s v="S"/>
    <s v="Definidos en el Presupuesto de Egresos y los que s"/>
    <s v="02_24"/>
    <s v="02_23"/>
    <s v="SECRETARÍA GENERAL DEL AYUNTAMIENTO"/>
    <n v="1"/>
    <s v="CORRESPONSABILIDAD SOCIAL (TRANSVERSAL)"/>
    <s v="010"/>
    <n v="10"/>
    <s v="POLÍTICA DE VIVIENDA"/>
    <s v="008_24"/>
    <s v="008_23"/>
    <s v="DIRECCIÓN DE VIVIENDA"/>
    <x v="3"/>
    <s v="TRANSFERENCIAS, ASIGNACIONES, SUBSIDIOS Y OTRAS AYUDAS"/>
    <m/>
    <n v="4411"/>
    <s v="AYUDAS SOCIALES A PERSONAS"/>
    <n v="11"/>
    <s v="07"/>
    <s v="RENTA TU CASA"/>
    <n v="3432000"/>
    <n v="3431990.12"/>
    <n v="2217686.46"/>
    <n v="2217686.46"/>
    <n v="1491004.46"/>
    <n v="950326.45"/>
    <n v="950326.45"/>
    <n v="1214313.54"/>
    <n v="3432000"/>
    <n v="3432000"/>
    <n v="3500000"/>
    <n v="3500000"/>
    <n v="3500000"/>
    <n v="68009.879999999888"/>
    <n v="68000"/>
  </r>
  <r>
    <s v="1.1-00-2302_231008_2310441112"/>
    <s v="1.1-00-24"/>
    <s v="1.1-00-23"/>
    <x v="0"/>
    <s v="RECURSOS FISCALES 2024"/>
    <s v="RECURSOS FISCALES 2023"/>
    <s v="2.2.7"/>
    <s v="DESARROLLO REGIONAL"/>
    <s v="S"/>
    <s v="Definidos en el Presupuesto de Egresos y los que s"/>
    <s v="02_24"/>
    <s v="02_23"/>
    <s v="SECRETARÍA GENERAL DEL AYUNTAMIENTO"/>
    <n v="1"/>
    <s v="CORRESPONSABILIDAD SOCIAL (TRANSVERSAL)"/>
    <s v="010"/>
    <n v="10"/>
    <s v="POLÍTICA DE VIVIENDA"/>
    <s v="008_24"/>
    <s v="008_23"/>
    <s v="DIRECCIÓN DE VIVIENDA"/>
    <x v="3"/>
    <s v="TRANSFERENCIAS, ASIGNACIONES, SUBSIDIOS Y OTRAS AYUDAS"/>
    <m/>
    <n v="4411"/>
    <s v="AYUDAS SOCIALES A PERSONAS"/>
    <n v="12"/>
    <s v="08"/>
    <s v="VIVIENDA PROTEGIDA"/>
    <n v="1000000"/>
    <n v="1000009.88"/>
    <n v="991162"/>
    <n v="991162"/>
    <n v="320542.8"/>
    <n v="0"/>
    <n v="0"/>
    <n v="8838"/>
    <n v="1000000"/>
    <n v="1000000"/>
    <n v="1000000"/>
    <n v="1000000"/>
    <n v="1000000"/>
    <n v="-9.8800000000046566"/>
    <n v="0"/>
  </r>
  <r>
    <s v="1.1-00-2302_231010_231644110"/>
    <s v="1.1-00-24"/>
    <s v="1.1-00-23"/>
    <x v="0"/>
    <s v="RECURSOS FISCALES 2024"/>
    <s v="RECURSOS FISCALES 2023"/>
    <s v="2.2.7"/>
    <s v="DESARROLLO REGIONAL"/>
    <s v="S"/>
    <s v="Definidos en el Presupuesto de Egresos y los que s"/>
    <s v="02_24"/>
    <s v="02_23"/>
    <s v="SECRETARÍA GENERAL DEL AYUNTAMIENTO"/>
    <n v="1"/>
    <s v="CORRESPONSABILIDAD SOCIAL (TRANSVERSAL)"/>
    <s v="016"/>
    <n v="16"/>
    <s v="PROGRAMA DE ECONOMÍA SOLIDARIA TLAJOMULCO &quot;CHAMBA PARA TODOS&quot;"/>
    <s v="010_24"/>
    <s v="010_23"/>
    <s v="DIRECCIÓN GENERAL DE CULTURA DE LA PAZ Y CORRESPONSABILIDAD"/>
    <x v="3"/>
    <s v="TRANSFERENCIAS, ASIGNACIONES, SUBSIDIOS Y OTRAS AYUDAS"/>
    <m/>
    <n v="4411"/>
    <s v="AYUDAS SOCIALES A PERSONAS"/>
    <n v="0"/>
    <s v="00"/>
    <s v="SIN DESCRIPCIÓN PARA DESTINOS 00"/>
    <n v="5689448.2000000002"/>
    <n v="4200000"/>
    <n v="2800000"/>
    <n v="2800000"/>
    <n v="2800000"/>
    <n v="2660000"/>
    <n v="2540000"/>
    <n v="2889448.2"/>
    <n v="5689448.2000000002"/>
    <n v="5689448.2000000002"/>
    <n v="5600000"/>
    <n v="5600000"/>
    <n v="5600000"/>
    <n v="1400000"/>
    <n v="-89448.200000000186"/>
  </r>
  <r>
    <s v="1.1-00-2302_231010_2316441131"/>
    <s v="1.1-00-24"/>
    <s v="1.1-00-23"/>
    <x v="0"/>
    <s v="RECURSOS FISCALES 2024"/>
    <s v="RECURSOS FISCALES 2023"/>
    <s v="2.2.7"/>
    <s v="DESARROLLO REGIONAL"/>
    <s v="S"/>
    <s v="Definidos en el Presupuesto de Egresos y los que s"/>
    <s v="02_24"/>
    <s v="02_23"/>
    <s v="SECRETARÍA GENERAL DEL AYUNTAMIENTO"/>
    <n v="1"/>
    <s v="CORRESPONSABILIDAD SOCIAL (TRANSVERSAL)"/>
    <s v="XX"/>
    <n v="16"/>
    <s v="PROGRAMA DE ECONOMÍA SOLIDARIA TLAJOMULCO &quot;CHAMBA PARA TODOS&quot;"/>
    <s v="010_24"/>
    <s v="010_23"/>
    <s v="DIRECCIÓN GENERAL DE CULTURA DE LA PAZ Y CORRESPONSABILIDAD"/>
    <x v="3"/>
    <s v="TRANSFERENCIAS, ASIGNACIONES, SUBSIDIOS Y OTRAS AYUDAS"/>
    <m/>
    <n v="4411"/>
    <s v="AYUDAS SOCIALES A PERSONAS"/>
    <n v="31"/>
    <s v="XX"/>
    <s v="TLAJOMULCO CUIDA A QUIEN CUIDA"/>
    <n v="200000"/>
    <n v="0"/>
    <n v="0"/>
    <n v="0"/>
    <n v="0"/>
    <n v="0"/>
    <n v="0"/>
    <n v="200000"/>
    <n v="0"/>
    <n v="0"/>
    <n v="0"/>
    <n v="0"/>
    <n v="0"/>
    <n v="0"/>
    <n v="0"/>
  </r>
  <r>
    <s v="2.6-15-2306_235016_2325441160"/>
    <m/>
    <s v="2.6-15-23"/>
    <x v="2"/>
    <m/>
    <s v="ACADEMIAS DEPORTIVAS, ESPACIOS DE PAZ 2023 (APORTACIÓN ESTATAL)"/>
    <s v="2.5.6"/>
    <s v="OTRO SERVICIOS EDUCATIVOS Y ACTIVIDADES INHERENTES"/>
    <s v="S"/>
    <s v="Definidos en el Presupuesto de Egresos y los que s"/>
    <s v="06_24"/>
    <s v="06_23"/>
    <s v="COORDINACIÓN GENERAL DE CONSTRUCCIÓN DE COMUNIDAD"/>
    <n v="5"/>
    <s v="SOCIEDAD COHESIVA Y RESILENTE"/>
    <s v="XX"/>
    <n v="25"/>
    <s v="APOYO A INSTITUCIONES EDUCATIVAS"/>
    <s v="016_24"/>
    <s v="016_23"/>
    <s v="DESPACHO DE LA COORDINACIÓN GENERAL DE C"/>
    <x v="3"/>
    <s v="TRANSFERENCIAS, ASIGNACIONES, SUBSIDIOS Y OTRAS AYUDAS"/>
    <m/>
    <n v="4411"/>
    <s v="AYUDAS SOCIALES A PERSONAS"/>
    <n v="60"/>
    <s v="XX"/>
    <s v="UNIFORMES DEPORTIVOS PARA ACADEMIAS DEPORTIVAS"/>
    <n v="60000"/>
    <n v="0"/>
    <n v="59995.199999999997"/>
    <n v="0"/>
    <n v="0"/>
    <n v="0"/>
    <n v="0"/>
    <n v="4.8000000000029104"/>
    <n v="0"/>
    <n v="0"/>
    <n v="0"/>
    <n v="0"/>
    <n v="0"/>
    <n v="0"/>
    <n v="0"/>
  </r>
  <r>
    <s v="1.1-00-2306_235016_232544110"/>
    <s v="1.1-00-24"/>
    <s v="1.1-00-23"/>
    <x v="0"/>
    <s v="RECURSOS FISCALES 2024"/>
    <s v="RECURSOS FISCALES 2023"/>
    <s v="2.5.6"/>
    <s v="OTRO SERVICIOS EDUCATIVOS Y ACTIVIDADES INHERENTES"/>
    <s v="S"/>
    <s v="Definidos en el Presupuesto de Egresos y los que s"/>
    <s v="06_24"/>
    <s v="06_23"/>
    <s v="COORDINACIÓN GENERAL DE CONSTRUCCIÓN DE COMUNIDAD"/>
    <n v="5"/>
    <s v="SOCIEDAD COHESIVA Y RESILENTE"/>
    <s v="025"/>
    <n v="25"/>
    <s v="APOYO A INSTITUCIONES EDUCATIVAS"/>
    <s v="016_24"/>
    <s v="016_23"/>
    <s v="DESPACHO DE LA COORDINACIÓN GENERAL DE C"/>
    <x v="3"/>
    <s v="TRANSFERENCIAS, ASIGNACIONES, SUBSIDIOS Y OTRAS AYUDAS"/>
    <m/>
    <n v="4411"/>
    <s v="AYUDAS SOCIALES A PERSONAS"/>
    <n v="0"/>
    <s v="00"/>
    <s v="SIN DESCRIPCIÓN PARA DESTINOS 00"/>
    <n v="100000"/>
    <n v="100000"/>
    <n v="0"/>
    <n v="0"/>
    <n v="0"/>
    <n v="0"/>
    <n v="0"/>
    <n v="100000"/>
    <n v="100000"/>
    <n v="100000"/>
    <n v="100000"/>
    <n v="100000"/>
    <n v="100000"/>
    <n v="0"/>
    <n v="0"/>
  </r>
  <r>
    <s v="1.1-00-2306_235016_232744110"/>
    <s v="1.1-00-24"/>
    <s v="1.1-00-23"/>
    <x v="0"/>
    <s v="RECURSOS FISCALES 2024"/>
    <s v="RECURSOS FISCALES 2023"/>
    <s v="2.7.1"/>
    <s v="OTROS ASUNTOS SOCIALES"/>
    <s v="S"/>
    <s v="Definidos en el Presupuesto de Egresos y los que s"/>
    <s v="06_24"/>
    <s v="06_23"/>
    <s v="COORDINACIÓN GENERAL DE CONSTRUCCIÓN DE COMUNIDAD"/>
    <n v="5"/>
    <s v="SOCIEDAD COHESIVA Y RESILENTE"/>
    <s v="027"/>
    <n v="27"/>
    <s v="APOYO A LAS ESTANCIAS INFANTILES"/>
    <s v="016_24"/>
    <s v="016_23"/>
    <s v="DESPACHO DE LA COORDINACIÓN GENERAL DE C"/>
    <x v="3"/>
    <s v="TRANSFERENCIAS, ASIGNACIONES, SUBSIDIOS Y OTRAS AYUDAS"/>
    <m/>
    <n v="4411"/>
    <s v="AYUDAS SOCIALES A PERSONAS"/>
    <n v="0"/>
    <s v="00"/>
    <s v="SIN DESCRIPCIÓN PARA DESTINOS 00"/>
    <n v="1000000"/>
    <n v="1000000"/>
    <n v="301466.42"/>
    <n v="301466.42"/>
    <n v="301466.42"/>
    <n v="291966.42"/>
    <n v="291966.42"/>
    <n v="698533.58000000007"/>
    <n v="1000000"/>
    <n v="1000000"/>
    <n v="1000000"/>
    <n v="1000000"/>
    <n v="1000000"/>
    <n v="0"/>
    <n v="0"/>
  </r>
  <r>
    <s v="1.1-00-2306_235018_233044110"/>
    <s v="1.1-00-24"/>
    <s v="1.1-00-23"/>
    <x v="0"/>
    <s v="RECURSOS FISCALES 2024"/>
    <s v="RECURSOS FISCALES 2023"/>
    <s v="2.7.1"/>
    <s v="OTROS ASUNTOS SOCIALES"/>
    <s v="S"/>
    <s v="Definidos en el Presupuesto de Egresos y los que s"/>
    <s v="06_24"/>
    <s v="06_23"/>
    <s v="COORDINACIÓN GENERAL DE CONSTRUCCIÓN DE COMUNIDAD"/>
    <n v="5"/>
    <s v="SOCIEDAD COHESIVA Y RESILENTE"/>
    <s v="030"/>
    <n v="30"/>
    <s v="BECAS  A ESTUDIANTES"/>
    <s v="018_24"/>
    <s v="018_23"/>
    <s v="DIRECCIÓN GENERAL DE POLÍTICA SOCIAL"/>
    <x v="3"/>
    <s v="TRANSFERENCIAS, ASIGNACIONES, SUBSIDIOS Y OTRAS AYUDAS"/>
    <m/>
    <n v="4411"/>
    <s v="AYUDAS SOCIALES A PERSONAS"/>
    <n v="0"/>
    <s v="00"/>
    <s v="SIN DESCRIPCIÓN PARA DESTINOS 00"/>
    <n v="10000000"/>
    <n v="10000000"/>
    <n v="9990000"/>
    <n v="9990000"/>
    <n v="9990000"/>
    <n v="9990000"/>
    <n v="9990000"/>
    <n v="10000"/>
    <n v="10000000"/>
    <n v="10000000"/>
    <n v="12000000"/>
    <n v="12000000"/>
    <n v="12000000"/>
    <n v="2000000"/>
    <n v="2000000"/>
  </r>
  <r>
    <s v="1.1-00-2306_235018_233144110"/>
    <s v="1.1-00-24"/>
    <s v="1.1-00-23"/>
    <x v="0"/>
    <s v="RECURSOS FISCALES 2024"/>
    <s v="RECURSOS FISCALES 2023"/>
    <s v="2.7.1"/>
    <s v="OTROS ASUNTOS SOCIALES"/>
    <s v="S"/>
    <s v="Definidos en el Presupuesto de Egresos y los que s"/>
    <s v="06_24"/>
    <s v="06_23"/>
    <s v="COORDINACIÓN GENERAL DE CONSTRUCCIÓN DE COMUNIDAD"/>
    <n v="5"/>
    <s v="SOCIEDAD COHESIVA Y RESILENTE"/>
    <s v="031"/>
    <n v="31"/>
    <s v="MOCHILAS Y ÚTILES ESCOLARES"/>
    <s v="018_24"/>
    <s v="018_23"/>
    <s v="DIRECCIÓN GENERAL DE POLÍTICA SOCIAL"/>
    <x v="3"/>
    <s v="TRANSFERENCIAS, ASIGNACIONES, SUBSIDIOS Y OTRAS AYUDAS"/>
    <m/>
    <n v="4411"/>
    <s v="AYUDAS SOCIALES A PERSONAS"/>
    <n v="0"/>
    <s v="00"/>
    <s v="SIN DESCRIPCIÓN PARA DESTINOS 00"/>
    <n v="54793475.799999997"/>
    <n v="50566898.219999999"/>
    <n v="54729972.289999999"/>
    <n v="54729972.289999999"/>
    <n v="54729972.289999999"/>
    <n v="54554449.479999997"/>
    <n v="54554449.479999997"/>
    <n v="63503.509999997914"/>
    <n v="54793475.799999997"/>
    <n v="54793475.799999997"/>
    <n v="54793475.799999997"/>
    <n v="54793475.799999997"/>
    <n v="36300000"/>
    <n v="-14266898.219999999"/>
    <n v="0"/>
  </r>
  <r>
    <s v="1.1-00-2306_235018_233244110"/>
    <s v="1.1-00-24"/>
    <s v="1.1-00-23"/>
    <x v="0"/>
    <s v="RECURSOS FISCALES 2024"/>
    <s v="RECURSOS FISCALES 2023"/>
    <s v="2.7.1"/>
    <s v="OTROS ASUNTOS SOCIALES"/>
    <s v="S"/>
    <s v="Definidos en el Presupuesto de Egresos y los que s"/>
    <s v="06_24"/>
    <s v="06_23"/>
    <s v="COORDINACIÓN GENERAL DE CONSTRUCCIÓN DE COMUNIDAD"/>
    <n v="5"/>
    <s v="SOCIEDAD COHESIVA Y RESILENTE"/>
    <s v="032"/>
    <n v="32"/>
    <s v="UNIFORMES ESCOLARES"/>
    <s v="018_24"/>
    <s v="018_23"/>
    <s v="DIRECCIÓN GENERAL DE POLÍTICA SOCIAL"/>
    <x v="3"/>
    <s v="TRANSFERENCIAS, ASIGNACIONES, SUBSIDIOS Y OTRAS AYUDAS"/>
    <m/>
    <n v="4411"/>
    <s v="AYUDAS SOCIALES A PERSONAS"/>
    <n v="0"/>
    <s v="00"/>
    <s v="SIN DESCRIPCIÓN PARA DESTINOS 00"/>
    <n v="14162986.199999999"/>
    <n v="10733101.779999999"/>
    <n v="14162986.199999999"/>
    <n v="14162986.199999999"/>
    <n v="14162986.199999999"/>
    <n v="14162986.199999999"/>
    <n v="14162986.199999999"/>
    <n v="0"/>
    <n v="15085424.199999999"/>
    <n v="15085424.199999999"/>
    <n v="15085424.199999999"/>
    <n v="15085424.199999999"/>
    <n v="15000000"/>
    <n v="4266898.2200000007"/>
    <n v="0"/>
  </r>
  <r>
    <s v="1.1-00-2309_238029_2347441127"/>
    <s v="1.1-00-24"/>
    <s v="1.1-00-23"/>
    <x v="0"/>
    <s v="RECURSOS FISCALES 2024"/>
    <s v="RECURSOS FISCALES 2023"/>
    <s v="3.7.1"/>
    <s v="TURISMO"/>
    <s v="E"/>
    <s v="Actividades del sector público, que realiza en for"/>
    <s v="09_24"/>
    <s v="09_23"/>
    <s v="COORDINACIÓN GENERAL DE DESARROLLO ECONÓMICO"/>
    <n v="8"/>
    <s v="DESARROLLO ECONÓMICO Y EMPLEO"/>
    <s v="047"/>
    <n v="47"/>
    <s v="APOYO A TRADICIONES"/>
    <s v="029_24"/>
    <s v="029_23"/>
    <s v="DIRECCIÓN GENERAL DE TURISMO Y PROMOCIÓN"/>
    <x v="3"/>
    <s v="TRANSFERENCIAS, ASIGNACIONES, SUBSIDIOS Y OTRAS AYUDAS"/>
    <m/>
    <n v="4411"/>
    <s v="AYUDAS SOCIALES A PERSONAS"/>
    <n v="27"/>
    <s v="29"/>
    <s v="APOYO A LAS TRADICIONES (XAYACATES)"/>
    <n v="50000"/>
    <n v="50000"/>
    <n v="50000"/>
    <n v="50000"/>
    <n v="50000"/>
    <n v="50000"/>
    <n v="50000"/>
    <n v="0"/>
    <n v="50000"/>
    <n v="50000"/>
    <n v="100000"/>
    <n v="100000"/>
    <n v="50000"/>
    <n v="0"/>
    <n v="50000"/>
  </r>
  <r>
    <s v="1.1-00-2310_234030_2348441132"/>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3"/>
    <s v="TRANSFERENCIAS, ASIGNACIONES, SUBSIDIOS Y OTRAS AYUDAS"/>
    <m/>
    <n v="4411"/>
    <s v="AYUDAS SOCIALES A PERSONAS"/>
    <n v="32"/>
    <s v="30"/>
    <s v="PROGRAMA DE APOYO A LADRILLEROS"/>
    <n v="450000"/>
    <n v="0"/>
    <n v="0"/>
    <n v="0"/>
    <n v="0"/>
    <n v="0"/>
    <n v="0"/>
    <n v="450000"/>
    <n v="450000"/>
    <n v="450000"/>
    <n v="450000"/>
    <n v="450000"/>
    <n v="450000"/>
    <n v="450000"/>
    <n v="0"/>
  </r>
  <r>
    <s v="1.1-00-2302_231010_235744110"/>
    <s v="1.1-00-24"/>
    <s v="1.1-00-23"/>
    <x v="0"/>
    <s v="RECURSOS FISCALES 2024"/>
    <s v="RECURSOS FISCALES 2023"/>
    <s v="2.2.7"/>
    <s v="DESARROLLO REGIONAL"/>
    <s v="S"/>
    <s v="Sujetos a Reglas de Operación"/>
    <s v="02_24"/>
    <s v="02_23"/>
    <s v="SECRETARÍA GENERAL DEL AYUNTAMIENTO"/>
    <n v="1"/>
    <s v="CORRESPONSABILIDAD SOCIAL (TRANSVERSAL)"/>
    <s v="057"/>
    <n v="57"/>
    <s v="TLAJOMULCO CUIDA A QUIEN CUIDA"/>
    <s v="010_24"/>
    <s v="010_23"/>
    <s v="DIRECCIÓN GENERAL DE CULTURA DE LA PAZ Y CORRESPONSABILIDAD"/>
    <x v="3"/>
    <s v="TRANSFERENCIAS, SUBSIDIOS, SUBVENCIONES Y CONTINGENCIAS"/>
    <m/>
    <n v="4411"/>
    <s v="AYUDAS SOCIALES A PERSONAS"/>
    <n v="0"/>
    <s v="00"/>
    <s v="SIN DESCRIPCIÓN PARA DESTINOS 00"/>
    <n v="0"/>
    <n v="0"/>
    <n v="0"/>
    <n v="0"/>
    <n v="0"/>
    <n v="0"/>
    <n v="0"/>
    <n v="0"/>
    <n v="200000"/>
    <n v="200000"/>
    <n v="1200000"/>
    <n v="1200000"/>
    <n v="1200000"/>
    <n v="1200000"/>
    <n v="1000000"/>
  </r>
  <r>
    <s v="1.1-00-2306_235016_232844210"/>
    <s v="1.1-00-24"/>
    <s v="1.1-00-23"/>
    <x v="0"/>
    <s v="RECURSOS FISCALES 2024"/>
    <s v="RECURSOS FISCALES 2023"/>
    <s v="2.5.6"/>
    <s v="OTRO SERVICIOS EDUCATIVOS Y ACTIVIDADES INHERENTES"/>
    <s v="S"/>
    <s v="Definidos en el Presupuesto de Egresos y los que s"/>
    <s v="06_24"/>
    <s v="06_23"/>
    <s v="COORDINACIÓN GENERAL DE CONSTRUCCIÓN DE COMUNIDAD"/>
    <n v="5"/>
    <s v="SOCIEDAD COHESIVA Y RESILENTE"/>
    <s v="028"/>
    <n v="28"/>
    <s v="PROGRAMA ABC Y REZAGO EDUCATIVO"/>
    <s v="016_24"/>
    <s v="016_23"/>
    <s v="DESPACHO DE LA COORDINACIÓN GENERAL DE C"/>
    <x v="3"/>
    <s v="TRANSFERENCIAS, ASIGNACIONES, SUBSIDIOS Y OTRAS AYUDAS"/>
    <m/>
    <n v="4421"/>
    <s v="BECAS Y OTRAS AYUDAS PARA PROGRAMAS DE CAPACITACIÓN"/>
    <n v="0"/>
    <s v="00"/>
    <s v="SIN DESCRIPCIÓN PARA DESTINOS 00"/>
    <n v="200000"/>
    <n v="200000"/>
    <n v="81300"/>
    <n v="81300"/>
    <n v="81300"/>
    <n v="81300"/>
    <n v="81300"/>
    <n v="118700"/>
    <n v="200000"/>
    <n v="200000"/>
    <n v="200000"/>
    <n v="200000"/>
    <n v="200000"/>
    <n v="0"/>
    <n v="0"/>
  </r>
  <r>
    <s v="1.1-00-2306_235016_23254431XX"/>
    <s v="1.1-00-24"/>
    <s v="1.1-00-23"/>
    <x v="0"/>
    <s v="RECURSOS FISCALES 2024"/>
    <s v="RECURSOS FISCALES 2023"/>
    <s v="2.5.6"/>
    <s v="OTRO SERVICIOS EDUCATIVOS Y ACTIVIDADES INHERENTES"/>
    <s v="S"/>
    <s v="Definidos en el Presupuesto de Egresos y los que s"/>
    <s v="06_24"/>
    <s v="06_23"/>
    <s v="COORDINACIÓN GENERAL DE CONSTRUCCIÓN DE COMUNIDAD"/>
    <n v="5"/>
    <s v="SOCIEDAD COHESIVA Y RESILENTE"/>
    <s v="025"/>
    <n v="25"/>
    <s v="APOYO A INSTITUCIONES EDUCATIVAS"/>
    <s v="016_24"/>
    <s v="016_23"/>
    <s v="DESPACHO DE LA COORDINACIÓN GENERAL DE C"/>
    <x v="3"/>
    <s v="TRANSFERENCIAS, ASIGNACIONES, SUBSIDIOS Y OTRAS AYUDAS"/>
    <m/>
    <n v="4431"/>
    <s v="AYUDAS SOCIALES A INSTITUCIONES DE ENSEÑANZA"/>
    <s v="XX"/>
    <s v="17"/>
    <s v="RENOVANDO TU ESCUELA EN COMUNIDAD"/>
    <n v="0"/>
    <n v="0"/>
    <n v="0"/>
    <n v="0"/>
    <n v="0"/>
    <n v="0"/>
    <n v="0"/>
    <n v="0"/>
    <n v="400000"/>
    <n v="400000"/>
    <n v="400000"/>
    <n v="400000"/>
    <n v="400000"/>
    <n v="400000"/>
    <n v="0"/>
  </r>
  <r>
    <s v="1.1-00-2306_235016_2325443141"/>
    <s v="1.1-00-24"/>
    <s v="1.1-00-23"/>
    <x v="0"/>
    <s v="RECURSOS FISCALES 2024"/>
    <s v="RECURSOS FISCALES 2023"/>
    <s v="2.5.6"/>
    <s v="OTRO SERVICIOS EDUCATIVOS Y ACTIVIDADES INHERENTES"/>
    <s v="S"/>
    <s v="Definidos en el Presupuesto de Egresos y los que s"/>
    <s v="06_24"/>
    <s v="06_23"/>
    <s v="COORDINACIÓN GENERAL DE CONSTRUCCIÓN DE COMUNIDAD"/>
    <n v="5"/>
    <s v="SOCIEDAD COHESIVA Y RESILENTE"/>
    <s v="XX"/>
    <n v="25"/>
    <s v="APOYO A INSTITUCIONES EDUCATIVAS"/>
    <s v="016_24"/>
    <s v="016_23"/>
    <s v="DESPACHO DE LA COORDINACIÓN GENERAL DE C"/>
    <x v="3"/>
    <s v="TRANSFERENCIAS, ASIGNACIONES, SUBSIDIOS Y OTRAS AYUDAS"/>
    <m/>
    <n v="4431"/>
    <s v="AYUDAS SOCIALES A INSTITUCIONES DE ENSEÑANZA"/>
    <n v="41"/>
    <s v="XX"/>
    <s v="PINTURA PARA ESCUELAS"/>
    <n v="400000"/>
    <n v="0"/>
    <n v="298941.28000000003"/>
    <n v="298941.28000000003"/>
    <n v="0"/>
    <n v="0"/>
    <n v="0"/>
    <n v="101058.71999999997"/>
    <n v="0"/>
    <n v="0"/>
    <n v="0"/>
    <n v="0"/>
    <n v="0"/>
    <n v="0"/>
    <n v="0"/>
  </r>
  <r>
    <s v="1.1-00-2306_235016_232544310"/>
    <s v="1.1-00-24"/>
    <s v="1.1-00-23"/>
    <x v="0"/>
    <s v="RECURSOS FISCALES 2024"/>
    <s v="RECURSOS FISCALES 2023"/>
    <s v="2.5.6"/>
    <s v="OTRO SERVICIOS EDUCATIVOS Y ACTIVIDADES INHERENTES"/>
    <s v="S"/>
    <s v="Definidos en el Presupuesto de Egresos y los que s"/>
    <s v="06_24"/>
    <s v="06_23"/>
    <s v="COORDINACIÓN GENERAL DE CONSTRUCCIÓN DE COMUNIDAD"/>
    <n v="5"/>
    <s v="SOCIEDAD COHESIVA Y RESILENTE"/>
    <s v="025"/>
    <n v="25"/>
    <s v="APOYO A INSTITUCIONES EDUCATIVAS"/>
    <s v="016_24"/>
    <s v="016_23"/>
    <s v="DESPACHO DE LA COORDINACIÓN GENERAL DE C"/>
    <x v="3"/>
    <s v="TRANSFERENCIAS, ASIGNACIONES, SUBSIDIOS Y OTRAS AYUDAS"/>
    <m/>
    <n v="4431"/>
    <s v="AYUDAS SOCIALES A INSTITUCIONES DE ENSEÑANZA"/>
    <n v="0"/>
    <s v="00"/>
    <s v="SIN DESCRIPCIÓN PARA DESTINOS 00"/>
    <n v="3900000"/>
    <n v="3800000"/>
    <n v="3156102"/>
    <n v="3156102"/>
    <n v="3156102"/>
    <n v="2244093"/>
    <n v="2244093"/>
    <n v="743898"/>
    <n v="3900000"/>
    <n v="3900000"/>
    <n v="3900000"/>
    <n v="3900000"/>
    <n v="3800000"/>
    <n v="0"/>
    <n v="0"/>
  </r>
  <r>
    <s v="1.1-00-2306_235018_233044310"/>
    <s v="1.1-00-24"/>
    <s v="1.1-00-23"/>
    <x v="0"/>
    <s v="RECURSOS FISCALES 2024"/>
    <s v="RECURSOS FISCALES 2023"/>
    <s v="2.7.1"/>
    <s v="OTROS ASUNTOS SOCIALES"/>
    <s v="S"/>
    <s v="Definidos en el Presupuesto de Egresos y los que s"/>
    <s v="06_24"/>
    <s v="06_23"/>
    <s v="COORDINACIÓN GENERAL DE CONSTRUCCIÓN DE COMUNIDAD"/>
    <n v="5"/>
    <s v="SOCIEDAD COHESIVA Y RESILENTE"/>
    <s v="XX"/>
    <n v="30"/>
    <s v="BECAS  A ESTUDIANTES"/>
    <s v="018_24"/>
    <s v="018_23"/>
    <s v="DIRECCIÓN GENERAL DE POLÍTICA SOCIAL"/>
    <x v="3"/>
    <s v="TRANSFERENCIAS, ASIGNACIONES, SUBSIDIOS Y OTRAS AYUDAS"/>
    <m/>
    <n v="4431"/>
    <s v="AYUDAS SOCIALES A INSTITUCIONES DE ENSEÑANZA"/>
    <n v="0"/>
    <s v="00"/>
    <s v="SIN DESCRIPCIÓN PARA DESTINOS 00"/>
    <n v="0"/>
    <n v="0"/>
    <n v="0"/>
    <n v="0"/>
    <n v="0"/>
    <n v="0"/>
    <n v="0"/>
    <n v="0"/>
    <n v="0"/>
    <n v="0"/>
    <n v="0"/>
    <n v="0"/>
    <n v="0"/>
    <n v="0"/>
    <n v="0"/>
  </r>
  <r>
    <s v="1.1-00-2301_231001_23144511"/>
    <s v="1.1-00-24"/>
    <s v="1.1-00-23"/>
    <x v="0"/>
    <s v="RECURSOS FISCALES 2024"/>
    <s v="RECURSOS FISCALES 2023"/>
    <s v="1.3.4"/>
    <s v="FUNCIÓN PÚBLICA"/>
    <s v="E"/>
    <s v="Actividades del sector público, que realiza en for"/>
    <s v="01_24"/>
    <s v="01_23"/>
    <s v="PRESIDENCIA"/>
    <n v="1"/>
    <s v="CORRESPONSABILIDAD SOCIAL (TRANSVERSAL)"/>
    <s v="001"/>
    <n v="1"/>
    <s v="APOYO ECONÓMICO A PERSONAS FÍSICAS, ASOCIACIONES E INSTITUCIONES SIN FINES DE LUCRO"/>
    <s v="001_24"/>
    <s v="001_23"/>
    <s v="SECRETARÍA PARTICULAR"/>
    <x v="3"/>
    <s v="TRANSFERENCIAS, ASIGNACIONES, SUBSIDIOS Y OTRAS AYUDAS"/>
    <m/>
    <n v="4451"/>
    <s v="AYUDAS SOCIALES A INSTITUCIONES SIN FINES DE LUCRO"/>
    <n v="1"/>
    <s v="03"/>
    <s v="ALDEA PASITOS"/>
    <n v="180000"/>
    <n v="180000"/>
    <n v="165000"/>
    <n v="165000"/>
    <n v="165000"/>
    <n v="150000"/>
    <n v="150000"/>
    <n v="15000"/>
    <n v="180000"/>
    <n v="180000"/>
    <n v="180000"/>
    <n v="180000"/>
    <n v="180000"/>
    <n v="0"/>
    <n v="0"/>
  </r>
  <r>
    <s v="1.1-00-2301_231001_23144512"/>
    <s v="1.1-00-24"/>
    <s v="1.1-00-23"/>
    <x v="0"/>
    <s v="RECURSOS FISCALES 2024"/>
    <s v="RECURSOS FISCALES 2023"/>
    <s v="1.3.4"/>
    <s v="FUNCIÓN PÚBLICA"/>
    <s v="E"/>
    <s v="Actividades del sector público, que realiza en for"/>
    <s v="01_24"/>
    <s v="01_23"/>
    <s v="PRESIDENCIA"/>
    <n v="1"/>
    <s v="CORRESPONSABILIDAD SOCIAL (TRANSVERSAL)"/>
    <s v="001"/>
    <n v="1"/>
    <s v="APOYO ECONÓMICO A PERSONAS FÍSICAS, ASOCIACIONES E INSTITUCIONES SIN FINES DE LUCRO"/>
    <s v="001_24"/>
    <s v="001_23"/>
    <s v="SECRETARÍA PARTICULAR"/>
    <x v="3"/>
    <s v="TRANSFERENCIAS, ASIGNACIONES, SUBSIDIOS Y OTRAS AYUDAS"/>
    <m/>
    <n v="4451"/>
    <s v="AYUDAS SOCIALES A INSTITUCIONES SIN FINES DE LUCRO"/>
    <n v="2"/>
    <s v="04"/>
    <s v="FESTIVAL DEL CINE EN GUADALAJARA"/>
    <n v="300000"/>
    <n v="299965.92"/>
    <n v="0"/>
    <n v="0"/>
    <n v="0"/>
    <n v="0"/>
    <n v="0"/>
    <n v="300000"/>
    <n v="300000"/>
    <n v="300000"/>
    <n v="300000"/>
    <n v="300000"/>
    <n v="300000"/>
    <n v="34.080000000016298"/>
    <n v="0"/>
  </r>
  <r>
    <s v="1.1-00-2301_231001_23144513"/>
    <s v="1.1-00-24"/>
    <s v="1.1-00-23"/>
    <x v="0"/>
    <s v="RECURSOS FISCALES 2024"/>
    <s v="RECURSOS FISCALES 2023"/>
    <s v="1.3.4"/>
    <s v="FUNCIÓN PÚBLICA"/>
    <s v="E"/>
    <s v="Actividades del sector público, que realiza en for"/>
    <s v="01_24"/>
    <s v="01_23"/>
    <s v="PRESIDENCIA"/>
    <n v="1"/>
    <s v="CORRESPONSABILIDAD SOCIAL (TRANSVERSAL)"/>
    <s v="001"/>
    <n v="1"/>
    <s v="APOYO ECONÓMICO A PERSONAS FÍSICAS, ASOCIACIONES E INSTITUCIONES SIN FINES DE LUCRO"/>
    <s v="001_24"/>
    <s v="001_23"/>
    <s v="SECRETARÍA PARTICULAR"/>
    <x v="3"/>
    <s v="TRANSFERENCIAS, ASIGNACIONES, SUBSIDIOS Y OTRAS AYUDAS"/>
    <m/>
    <n v="4451"/>
    <s v="AYUDAS SOCIALES A INSTITUCIONES SIN FINES DE LUCRO"/>
    <n v="3"/>
    <s v="05"/>
    <s v="TELETON"/>
    <n v="1000000"/>
    <n v="1000008.52"/>
    <n v="0"/>
    <n v="0"/>
    <n v="0"/>
    <n v="0"/>
    <n v="0"/>
    <n v="1000000"/>
    <n v="1000000"/>
    <n v="1000000"/>
    <n v="1000000"/>
    <n v="1000000"/>
    <n v="1000000"/>
    <n v="-8.5200000000186265"/>
    <n v="0"/>
  </r>
  <r>
    <s v="1.1-00-2301_231001_23144515"/>
    <s v="1.1-00-24"/>
    <s v="1.1-00-23"/>
    <x v="0"/>
    <s v="RECURSOS FISCALES 2024"/>
    <s v="RECURSOS FISCALES 2023"/>
    <s v="1.3.4"/>
    <s v="FUNCIÓN PÚBLICA"/>
    <s v="E"/>
    <s v="Actividades del sector público, que realiza en for"/>
    <s v="01_24"/>
    <s v="01_23"/>
    <s v="PRESIDENCIA"/>
    <n v="1"/>
    <s v="CORRESPONSABILIDAD SOCIAL (TRANSVERSAL)"/>
    <s v="001"/>
    <n v="1"/>
    <s v="APOYO ECONÓMICO A PERSONAS FÍSICAS, ASOCIACIONES E INSTITUCIONES SIN FINES DE LUCRO"/>
    <s v="001_24"/>
    <s v="001_23"/>
    <s v="SECRETARÍA PARTICULAR"/>
    <x v="3"/>
    <s v="TRANSFERENCIAS, ASIGNACIONES, SUBSIDIOS Y OTRAS AYUDAS"/>
    <m/>
    <n v="4451"/>
    <s v="AYUDAS SOCIALES A INSTITUCIONES SIN FINES DE LUCRO"/>
    <n v="5"/>
    <s v="06"/>
    <s v="MÉXICO DANZA"/>
    <n v="70000"/>
    <n v="70008.52"/>
    <n v="70000"/>
    <n v="70000"/>
    <n v="70000"/>
    <n v="70000"/>
    <n v="70000"/>
    <n v="0"/>
    <n v="70000"/>
    <n v="70000"/>
    <n v="70000"/>
    <n v="70000"/>
    <n v="70000"/>
    <n v="-8.5200000000040745"/>
    <n v="0"/>
  </r>
  <r>
    <s v="1.1-00-2301_231001_23144514"/>
    <s v="1.1-00-24"/>
    <s v="1.1-00-23"/>
    <x v="0"/>
    <s v="RECURSOS FISCALES 2024"/>
    <s v="RECURSOS FISCALES 2023"/>
    <s v="1.3.4"/>
    <s v="FUNCIÓN PÚBLICA"/>
    <s v="E"/>
    <s v="Actividades del sector público, que realiza en for"/>
    <s v="01_24"/>
    <s v="01_23"/>
    <s v="PRESIDENCIA"/>
    <n v="1"/>
    <s v="CORRESPONSABILIDAD SOCIAL (TRANSVERSAL)"/>
    <s v="XX"/>
    <n v="1"/>
    <s v="APOYO ECONÓMICO A PERSONAS FÍSICAS, ASOCIACIONES E INSTITUCIONES SIN FINES DE LUCRO"/>
    <s v="001_24"/>
    <s v="001_23"/>
    <s v="SECRETARÍA PARTICULAR"/>
    <x v="3"/>
    <s v="TRANSFERENCIAS, ASIGNACIONES, SUBSIDIOS Y OTRAS AYUDAS"/>
    <m/>
    <n v="4451"/>
    <s v="AYUDAS SOCIALES A INSTITUCIONES SIN FINES DE LUCRO"/>
    <n v="4"/>
    <s v="XX"/>
    <s v="ONU"/>
    <n v="1000000"/>
    <n v="1000008.52"/>
    <n v="0"/>
    <n v="0"/>
    <n v="0"/>
    <n v="0"/>
    <n v="0"/>
    <n v="1000000"/>
    <n v="1000000"/>
    <n v="1000000"/>
    <n v="1000000"/>
    <n v="1000000"/>
    <n v="0"/>
    <n v="-1000008.52"/>
    <n v="0"/>
  </r>
  <r>
    <s v="1.1-00-2301_231001_23144516"/>
    <s v="1.1-00-24"/>
    <s v="1.1-00-23"/>
    <x v="0"/>
    <s v="RECURSOS FISCALES 2024"/>
    <s v="RECURSOS FISCALES 2023"/>
    <s v="1.3.4"/>
    <s v="FUNCIÓN PÚBLICA"/>
    <s v="E"/>
    <s v="Actividades del sector público, que realiza en for"/>
    <s v="01_24"/>
    <s v="01_23"/>
    <s v="PRESIDENCIA"/>
    <n v="1"/>
    <s v="CORRESPONSABILIDAD SOCIAL (TRANSVERSAL)"/>
    <s v="XX"/>
    <n v="1"/>
    <s v="APOYO ECONÓMICO A PERSONAS FÍSICAS, ASOCIACIONES E INSTITUCIONES SIN FINES DE LUCRO"/>
    <s v="001_24"/>
    <s v="001_23"/>
    <s v="SECRETARÍA PARTICULAR"/>
    <x v="3"/>
    <s v="TRANSFERENCIAS, ASIGNACIONES, SUBSIDIOS Y OTRAS AYUDAS"/>
    <m/>
    <n v="4451"/>
    <s v="AYUDAS SOCIALES A INSTITUCIONES SIN FINES DE LUCRO"/>
    <n v="6"/>
    <s v="XX"/>
    <s v="LAS CORONELAS"/>
    <n v="0"/>
    <n v="324000"/>
    <n v="0"/>
    <n v="0"/>
    <n v="0"/>
    <n v="0"/>
    <n v="0"/>
    <n v="0"/>
    <n v="0"/>
    <n v="0"/>
    <n v="0"/>
    <n v="0"/>
    <n v="0"/>
    <n v="-324000"/>
    <n v="0"/>
  </r>
  <r>
    <s v="1.1-00-2301_231001_231445140"/>
    <s v="1.1-00-24"/>
    <s v="1.1-00-23"/>
    <x v="0"/>
    <s v="RECURSOS FISCALES 2024"/>
    <s v="RECURSOS FISCALES 2023"/>
    <s v="1.3.4"/>
    <s v="FUNCIÓN PÚBLICA"/>
    <s v="E"/>
    <s v="Actividades del sector público, que realiza en for"/>
    <s v="01_24"/>
    <s v="01_23"/>
    <s v="PRESIDENCIA"/>
    <n v="1"/>
    <s v="CORRESPONSABILIDAD SOCIAL (TRANSVERSAL)"/>
    <s v="XX"/>
    <n v="1"/>
    <s v="APOYO ECONÓMICO A PERSONAS FÍSICAS, ASOCIACIONES E INSTITUCIONES SIN FINES DE LUCRO"/>
    <s v="001_24"/>
    <s v="001_23"/>
    <s v="SECRETARÍA PARTICULAR"/>
    <x v="3"/>
    <s v="TRANSFERENCIAS, ASIGNACIONES, SUBSIDIOS Y OTRAS AYUDAS"/>
    <m/>
    <n v="4451"/>
    <s v="AYUDAS SOCIALES A INSTITUCIONES SIN FINES DE LUCRO"/>
    <n v="40"/>
    <s v="XX"/>
    <s v="CAMPAMENTO AEROESPACIAL"/>
    <n v="165000"/>
    <n v="0"/>
    <n v="165000"/>
    <n v="165000"/>
    <n v="165000"/>
    <n v="165000"/>
    <n v="165000"/>
    <n v="0"/>
    <n v="0"/>
    <n v="0"/>
    <n v="0"/>
    <n v="0"/>
    <n v="0"/>
    <n v="0"/>
    <n v="0"/>
  </r>
  <r>
    <s v="1.1-00-2301_231001_2314451XX"/>
    <s v="1.1-00-24"/>
    <s v="1.1-00-23"/>
    <x v="0"/>
    <s v="RECURSOS FISCALES 2024"/>
    <s v="RECURSOS FISCALES 2023"/>
    <s v="1.3.4"/>
    <s v="FUNCIÓN PÚBLICA"/>
    <s v="E"/>
    <s v="Actividades del sector público, que realiza en for"/>
    <s v="01_24"/>
    <s v="01_23"/>
    <s v="PRESIDENCIA"/>
    <n v="1"/>
    <s v="CORRESPONSABILIDAD SOCIAL (TRANSVERSAL)"/>
    <s v="XX"/>
    <n v="1"/>
    <s v="APOYO ECONÓMICO A PERSONAS FÍSICAS, ASOCIACIONES E INSTITUCIONES SIN FINES DE LUCRO"/>
    <s v="001_24"/>
    <s v="001_23"/>
    <s v="SECRETARÍA PARTICULAR"/>
    <x v="3"/>
    <s v="TRANSFERENCIAS, ASIGNACIONES, SUBSIDIOS Y OTRAS AYUDAS"/>
    <m/>
    <n v="4451"/>
    <s v="AYUDAS SOCIALES A INSTITUCIONES SIN FINES DE LUCRO"/>
    <s v="XX"/>
    <s v="XX"/>
    <s v="CENTROS DE INTEGRACIÓN JUVENIL JALISCO"/>
    <n v="0"/>
    <n v="0"/>
    <n v="0"/>
    <n v="0"/>
    <n v="0"/>
    <n v="0"/>
    <n v="0"/>
    <n v="0"/>
    <n v="0"/>
    <n v="0"/>
    <n v="0"/>
    <n v="0"/>
    <n v="0"/>
    <n v="0"/>
    <n v="0"/>
  </r>
  <r>
    <s v="1.1-00-2301_231001_23144510"/>
    <s v="1.1-00-24"/>
    <s v="1.1-00-23"/>
    <x v="0"/>
    <s v="RECURSOS FISCALES 2024"/>
    <s v="RECURSOS FISCALES 2023"/>
    <s v="1.3.4"/>
    <s v="FUNCIÓN PÚBLICA"/>
    <s v="E"/>
    <s v="Actividades del sector público, que realiza en for"/>
    <s v="01_24"/>
    <s v="01_23"/>
    <s v="PRESIDENCIA"/>
    <n v="1"/>
    <s v="CORRESPONSABILIDAD SOCIAL (TRANSVERSAL)"/>
    <s v="001"/>
    <n v="1"/>
    <s v="APOYO ECONÓMICO A PERSONAS FÍSICAS, ASOCIACIONES E INSTITUCIONES SIN FINES DE LUCRO"/>
    <s v="001_24"/>
    <s v="001_23"/>
    <s v="SECRETARÍA PARTICULAR"/>
    <x v="3"/>
    <s v="TRANSFERENCIAS, ASIGNACIONES, SUBSIDIOS Y OTRAS AYUDAS"/>
    <m/>
    <n v="4451"/>
    <s v="AYUDAS SOCIALES A INSTITUCIONES SIN FINES DE LUCRO"/>
    <n v="0"/>
    <s v="00"/>
    <s v="SIN DESCRIPCIÓN PARA DESTINOS 00"/>
    <n v="462000"/>
    <n v="475008.52"/>
    <n v="95000"/>
    <n v="95000"/>
    <n v="95000"/>
    <n v="70000"/>
    <n v="70000"/>
    <n v="367000"/>
    <n v="640000"/>
    <n v="640000"/>
    <n v="640000"/>
    <n v="640000"/>
    <n v="640000"/>
    <n v="164991.47999999998"/>
    <n v="0"/>
  </r>
  <r>
    <s v="1.1-00-2302_231007_23844518"/>
    <s v="1.1-00-24"/>
    <s v="1.1-00-23"/>
    <x v="0"/>
    <s v="RECURSOS FISCALES 2024"/>
    <s v="RECURSOS FISCALES 2023"/>
    <s v="1.3.4"/>
    <s v="FUNCIÓN PÚBLICA"/>
    <s v="R"/>
    <s v="Solamente actividades específicas, distintas a las"/>
    <s v="02_24"/>
    <s v="02_23"/>
    <s v="SECRETARÍA GENERAL DEL AYUNTAMIENTO"/>
    <n v="1"/>
    <s v="CORRESPONSABILIDAD SOCIAL (TRANSVERSAL)"/>
    <s v="008"/>
    <n v="8"/>
    <s v="APOYO A INSTITUCIONES"/>
    <s v="007_24"/>
    <s v="007_23"/>
    <s v="DIRECCIÓN DE LA SECRETARÍA GENERAL"/>
    <x v="3"/>
    <s v="TRANSFERENCIAS, ASIGNACIONES, SUBSIDIOS Y OTRAS AYUDAS"/>
    <m/>
    <n v="4451"/>
    <s v="AYUDAS SOCIALES A INSTITUCIONES SIN FINES DE LUCRO"/>
    <n v="8"/>
    <s v="09"/>
    <s v="FIL"/>
    <n v="700000"/>
    <n v="700008.48"/>
    <n v="0"/>
    <n v="0"/>
    <n v="0"/>
    <n v="0"/>
    <n v="0"/>
    <n v="700000"/>
    <n v="700000"/>
    <n v="700000"/>
    <n v="750000"/>
    <n v="750000"/>
    <n v="500000"/>
    <n v="-200008.47999999998"/>
    <n v="50000"/>
  </r>
  <r>
    <s v="1.1-00-2302_231007_23844519"/>
    <s v="1.1-00-24"/>
    <s v="1.1-00-23"/>
    <x v="0"/>
    <s v="RECURSOS FISCALES 2024"/>
    <s v="RECURSOS FISCALES 2023"/>
    <s v="1.3.4"/>
    <s v="FUNCIÓN PÚBLICA"/>
    <s v="R"/>
    <s v="Solamente actividades específicas, distintas a las"/>
    <s v="02_24"/>
    <s v="02_23"/>
    <s v="SECRETARÍA GENERAL DEL AYUNTAMIENTO"/>
    <n v="1"/>
    <s v="CORRESPONSABILIDAD SOCIAL (TRANSVERSAL)"/>
    <s v="008"/>
    <n v="8"/>
    <s v="APOYO A INSTITUCIONES"/>
    <s v="007_24"/>
    <s v="007_23"/>
    <s v="DIRECCIÓN DE LA SECRETARÍA GENERAL"/>
    <x v="3"/>
    <s v="TRANSFERENCIAS, ASIGNACIONES, SUBSIDIOS Y OTRAS AYUDAS"/>
    <m/>
    <n v="4451"/>
    <s v="AYUDAS SOCIALES A INSTITUCIONES SIN FINES DE LUCRO"/>
    <n v="9"/>
    <s v="10"/>
    <s v="CLAD"/>
    <n v="210000"/>
    <n v="210000"/>
    <n v="0"/>
    <n v="0"/>
    <n v="0"/>
    <n v="0"/>
    <n v="0"/>
    <n v="210000"/>
    <n v="210000"/>
    <n v="210000"/>
    <n v="210000"/>
    <n v="210000"/>
    <n v="210000"/>
    <n v="0"/>
    <n v="0"/>
  </r>
  <r>
    <s v="1.1-00-2302_231007_238445110"/>
    <s v="1.1-00-24"/>
    <s v="1.1-00-23"/>
    <x v="0"/>
    <s v="RECURSOS FISCALES 2024"/>
    <s v="RECURSOS FISCALES 2023"/>
    <s v="1.3.4"/>
    <s v="FUNCIÓN PÚBLICA"/>
    <s v="R"/>
    <s v="Solamente actividades específicas, distintas a las"/>
    <s v="02_24"/>
    <s v="02_23"/>
    <s v="SECRETARÍA GENERAL DEL AYUNTAMIENTO"/>
    <n v="1"/>
    <s v="CORRESPONSABILIDAD SOCIAL (TRANSVERSAL)"/>
    <s v="XX"/>
    <n v="8"/>
    <s v="APOYO A INSTITUCIONES"/>
    <s v="007_24"/>
    <s v="007_23"/>
    <s v="DIRECCIÓN DE LA SECRETARÍA GENERAL"/>
    <x v="3"/>
    <s v="TRANSFERENCIAS, ASIGNACIONES, SUBSIDIOS Y OTRAS AYUDAS"/>
    <m/>
    <n v="4451"/>
    <s v="AYUDAS SOCIALES A INSTITUCIONES SIN FINES DE LUCRO"/>
    <n v="10"/>
    <s v="XX"/>
    <s v="FESTIVAL PAPIROLAS 2023"/>
    <n v="50000"/>
    <n v="49991.519999999997"/>
    <n v="0"/>
    <n v="0"/>
    <n v="0"/>
    <n v="0"/>
    <n v="0"/>
    <n v="50000"/>
    <n v="50000"/>
    <n v="50000"/>
    <n v="0"/>
    <n v="0"/>
    <n v="0"/>
    <n v="-49991.519999999997"/>
    <n v="-50000"/>
  </r>
  <r>
    <s v="1.1-00-2306_235016_2326445115"/>
    <s v="1.1-00-24"/>
    <s v="1.1-00-23"/>
    <x v="0"/>
    <s v="RECURSOS FISCALES 2024"/>
    <s v="RECURSOS FISCALES 2023"/>
    <s v="2.7.1"/>
    <s v="OTROS ASUNTOS SOCIALES"/>
    <s v="S"/>
    <s v="Definidos en el Presupuesto de Egresos y los que s"/>
    <s v="06_24"/>
    <s v="06_23"/>
    <s v="COORDINACIÓN GENERAL DE CONSTRUCCIÓN DE COMUNIDAD"/>
    <n v="5"/>
    <s v="SOCIEDAD COHESIVA Y RESILENTE"/>
    <s v="026"/>
    <n v="26"/>
    <s v="APOYO A LAS AGENCIAS Y DELEGACIONES DEL MUNICIPIO"/>
    <s v="016_24"/>
    <s v="016_23"/>
    <s v="DESPACHO DE LA COORDINACIÓN GENERAL DE C"/>
    <x v="3"/>
    <s v="TRANSFERENCIAS, ASIGNACIONES, SUBSIDIOS Y OTRAS AYUDAS"/>
    <m/>
    <n v="4451"/>
    <s v="AYUDAS SOCIALES A INSTITUCIONES SIN FINES DE LUCRO"/>
    <n v="15"/>
    <s v="18"/>
    <s v="RECONSTRUCCIÓN DEL TEJIDO SOCIAL"/>
    <n v="30000000"/>
    <n v="10000000"/>
    <n v="25370579.079999998"/>
    <n v="25370579.079999998"/>
    <n v="25370579.079999998"/>
    <n v="25370579.079999998"/>
    <n v="25370579.079999998"/>
    <n v="4629420.9200000018"/>
    <n v="30000000"/>
    <n v="30000000"/>
    <n v="30000000"/>
    <n v="30000000"/>
    <n v="10000000"/>
    <n v="0"/>
    <n v="0"/>
  </r>
  <r>
    <s v="1.1-00-2302_231007_23944810"/>
    <s v="1.1-00-24"/>
    <s v="1.1-00-23"/>
    <x v="0"/>
    <s v="RECURSOS FISCALES 2024"/>
    <s v="RECURSOS FISCALES 2023"/>
    <s v="1.3.4"/>
    <s v="FUNCIÓN PÚBLICA"/>
    <s v="N"/>
    <s v="Desastres Naturales"/>
    <s v="02_24"/>
    <s v="02_23"/>
    <s v="SECRETARÍA GENERAL DEL AYUNTAMIENTO"/>
    <n v="1"/>
    <s v="CORRESPONSABILIDAD SOCIAL (TRANSVERSAL)"/>
    <s v="009"/>
    <n v="9"/>
    <s v="FOEDEN"/>
    <s v="007_24"/>
    <s v="007_23"/>
    <s v="DIRECCIÓN DE LA SECRETARÍA GENERAL"/>
    <x v="3"/>
    <s v="TRANSFERENCIAS, ASIGNACIONES, SUBSIDIOS Y OTRAS AYUDAS"/>
    <m/>
    <n v="4481"/>
    <s v="AYUDAS POR DESASTRES NATURALES Y OTROS SINIESTROS"/>
    <n v="0"/>
    <s v="00"/>
    <s v="SIN DESCRIPCIÓN PARA DESTINOS 00"/>
    <n v="751609.44"/>
    <n v="500000"/>
    <n v="1089485.31"/>
    <n v="1089485.31"/>
    <n v="1089485.31"/>
    <n v="1089485.31"/>
    <n v="1089485.31"/>
    <n v="-337875.87000000011"/>
    <n v="750000"/>
    <n v="750000"/>
    <n v="1089485.31"/>
    <n v="1089485.31"/>
    <n v="500000"/>
    <n v="0"/>
    <n v="339485.31000000006"/>
  </r>
  <r>
    <s v="1.1-00-2302_231010_231651110"/>
    <s v="1.1-00-24"/>
    <s v="1.1-00-23"/>
    <x v="0"/>
    <s v="RECURSOS FISCALES 2024"/>
    <s v="RECURSOS FISCALES 2023"/>
    <s v="2.2.7"/>
    <s v="DESARROLLO REGIONAL"/>
    <s v="S"/>
    <s v="Definidos en el Presupuesto de Egresos y los que s"/>
    <s v="02_24"/>
    <s v="02_23"/>
    <s v="SECRETARÍA GENERAL DEL AYUNTAMIENTO"/>
    <n v="1"/>
    <s v="CORRESPONSABILIDAD SOCIAL (TRANSVERSAL)"/>
    <s v="XX"/>
    <n v="16"/>
    <s v="PROGRAMA DE ECONOMÍA SOLIDARIA TLAJOMULCO &quot;CHAMBA PARA TODOS&quot;"/>
    <s v="010_24"/>
    <s v="010_23"/>
    <s v="DIRECCIÓN GENERAL DE CULTURA DE LA PAZ Y CORRESPONSABILIDAD"/>
    <x v="4"/>
    <s v="BIENES MUEBLES, INMUEBLES E INTANGIBLES"/>
    <s v="si"/>
    <n v="5111"/>
    <s v="MUEBLES DE OFICINA Y ESTANTERÍA"/>
    <n v="0"/>
    <s v="00"/>
    <s v="SIN DESCRIPCIÓN PARA DESTINOS 00"/>
    <n v="0"/>
    <n v="0"/>
    <n v="0"/>
    <n v="0"/>
    <n v="0"/>
    <n v="0"/>
    <n v="0"/>
    <n v="0"/>
    <n v="0"/>
    <n v="0"/>
    <n v="15000"/>
    <n v="15000"/>
    <n v="0"/>
    <n v="0"/>
    <n v="15000"/>
  </r>
  <r>
    <s v="1.1-00-2304_236012_231851110"/>
    <s v="1.1-00-24"/>
    <s v="1.1-00-23"/>
    <x v="0"/>
    <s v="RECURSOS FISCALES 2024"/>
    <s v="RECURSOS FISCALES 2023"/>
    <s v="1.3.4"/>
    <s v="FUNCIÓN PÚBLICA"/>
    <s v="M"/>
    <s v="Actividades de apoyo administrativo desarrolladas "/>
    <s v="04_24"/>
    <s v="04_23"/>
    <s v="TESORERÍA MUNICIPAL"/>
    <n v="6"/>
    <s v="GOBIERNO EFECTIVO"/>
    <s v="XX"/>
    <n v="18"/>
    <s v="DESPACHO DE LA TESORERÍA MUNICIPAL"/>
    <s v="012_24"/>
    <s v="012_23"/>
    <s v="DIRECCIÓN DE PROCESOS ADMINISTRATIVOS Y"/>
    <x v="4"/>
    <s v="BIENES MUEBLES, INMUEBLES E INTANGIBLES"/>
    <s v="si"/>
    <n v="5111"/>
    <s v="MUEBLES DE OFICINA Y ESTANTERÍA"/>
    <n v="0"/>
    <s v="00"/>
    <s v="SIN DESCRIPCIÓN PARA DESTINOS 00"/>
    <n v="317000"/>
    <n v="0"/>
    <n v="7598"/>
    <n v="7598"/>
    <n v="7598"/>
    <n v="7598"/>
    <n v="7598"/>
    <n v="309402"/>
    <n v="320000"/>
    <n v="320000"/>
    <n v="320000"/>
    <n v="320000"/>
    <n v="0"/>
    <n v="0"/>
    <n v="0"/>
  </r>
  <r>
    <s v="2.6-06-2305_236015_2321511149"/>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4"/>
    <s v="BIENES MUEBLES, INMUEBLES E INTANGIBLES"/>
    <m/>
    <n v="5111"/>
    <s v="MUEBLES DE OFICINA Y ESTANTERÍA"/>
    <n v="49"/>
    <s v="XX"/>
    <s v="NOS MOVEMOS SEGURAS"/>
    <n v="6449.6"/>
    <n v="0"/>
    <n v="6449.6"/>
    <n v="0"/>
    <n v="0"/>
    <n v="0"/>
    <n v="0"/>
    <n v="0"/>
    <n v="0"/>
    <n v="0"/>
    <n v="0"/>
    <n v="0"/>
    <n v="0"/>
    <n v="0"/>
    <n v="0"/>
  </r>
  <r>
    <s v="1.1-00-2305_236015_2321511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4"/>
    <s v="BIENES MUEBLES, INMUEBLES E INTANGIBLES"/>
    <s v="si"/>
    <n v="5111"/>
    <s v="MUEBLES DE OFICINA Y ESTANTERÍA"/>
    <n v="0"/>
    <s v="00"/>
    <s v="SIN DESCRIPCIÓN PARA DESTINOS 00"/>
    <n v="637033.72"/>
    <n v="100000"/>
    <n v="621837.72"/>
    <n v="621837.72"/>
    <n v="379836.2"/>
    <n v="376240.2"/>
    <n v="376240.2"/>
    <n v="15196"/>
    <n v="397740.2"/>
    <n v="397740.2"/>
    <n v="549000"/>
    <n v="549000"/>
    <n v="1185000"/>
    <n v="1085000"/>
    <n v="151259.79999999999"/>
  </r>
  <r>
    <s v="2.6-06-2305_236015_2321511159"/>
    <s v="1.1-00-24"/>
    <s v="2.6-06-23"/>
    <x v="0"/>
    <s v="RECURSOS FISCALES 2024"/>
    <s v="RECURSOS FISCALES 2023"/>
    <s v="1.3.4"/>
    <s v="FUNCIÓN PÚBLICA"/>
    <s v="E"/>
    <s v="Actividades del sector público, que realiza en for"/>
    <s v="05_24"/>
    <s v="05_23"/>
    <s v="OFICIALÍA MAYOR"/>
    <n v="6"/>
    <s v="GOBIERNO EFECTIVO"/>
    <s v="XX"/>
    <n v="21"/>
    <s v="BIENES ADQUIRIDOS"/>
    <s v="015_24"/>
    <s v="015_23"/>
    <s v="DIRECCIÓN GENERAL DE ADMINISTRACIÓN"/>
    <x v="4"/>
    <s v="BIENES MUEBLES, INMUEBLES E INTANGIBLES"/>
    <m/>
    <n v="5111"/>
    <s v="MUEBLES DE OFICINA Y ESTANTERÍA"/>
    <n v="59"/>
    <s v="XX"/>
    <s v="EDUCANDO PARA LA IGUALDAD"/>
    <n v="8220.4"/>
    <n v="0"/>
    <n v="6388.24"/>
    <n v="6388.24"/>
    <n v="6388.24"/>
    <n v="6388.24"/>
    <n v="6388.24"/>
    <n v="1832.1599999999999"/>
    <n v="0"/>
    <n v="0"/>
    <n v="0"/>
    <n v="0"/>
    <n v="0"/>
    <n v="0"/>
    <n v="0"/>
  </r>
  <r>
    <s v="1.1-00-2307_233024_2339511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XX"/>
    <n v="39"/>
    <s v="SERVICIOS MÉDICOS DE CALIDAD"/>
    <s v="024_24"/>
    <s v="024_23"/>
    <s v="DIRECCIÓN GENERAL DE SALUD PÚBLICA"/>
    <x v="4"/>
    <s v="BIENES MUEBLES, INMUEBLES E INTANGIBLES"/>
    <s v="si"/>
    <n v="5111"/>
    <s v="MUEBLES DE OFICINA Y ESTANTERÍA"/>
    <n v="0"/>
    <s v="00"/>
    <s v="SIN DESCRIPCIÓN PARA DESTINOS 00"/>
    <n v="150000"/>
    <n v="0"/>
    <n v="162539.20000000001"/>
    <n v="162539.20000000001"/>
    <n v="30415.200000000001"/>
    <n v="0"/>
    <n v="0"/>
    <n v="-12539.200000000012"/>
    <n v="150000"/>
    <n v="150000"/>
    <n v="150000"/>
    <n v="150000"/>
    <n v="0"/>
    <n v="0"/>
    <n v="0"/>
  </r>
  <r>
    <s v="2.6-05-2308_237025_234151110"/>
    <s v="1.1-00-24"/>
    <s v="2.6-05-23"/>
    <x v="0"/>
    <s v="RECURSOS FISCALES 2024"/>
    <s v="RECURSOS FISCALES 2023"/>
    <s v="1.7.1"/>
    <s v="POLICÍA"/>
    <s v="R"/>
    <s v="Solamente actividades específicas, distintas a las"/>
    <s v="08_24"/>
    <s v="08_23"/>
    <s v="COMISARÍA DE LA POLICÍA PREVENTIVA MUNICIPAL"/>
    <n v="7"/>
    <s v="SEGURIDAD CIUDADANA"/>
    <s v="XX"/>
    <n v="41"/>
    <s v="EQUIPAMIENTO"/>
    <s v="025_24"/>
    <s v="025_23"/>
    <s v="DESPACHO DE LA COMISARÍA DE LA POLICÍA P"/>
    <x v="4"/>
    <s v="BIENES MUEBLES, INMUEBLES E INTANGIBLES"/>
    <m/>
    <n v="5111"/>
    <s v="MUEBLES DE OFICINA Y ESTANTERÍA"/>
    <n v="0"/>
    <s v="00"/>
    <s v="SIN DESCRIPCIÓN PARA DESTINOS 00"/>
    <n v="0"/>
    <n v="0"/>
    <n v="0"/>
    <n v="0"/>
    <n v="0"/>
    <n v="0"/>
    <n v="0"/>
    <n v="0"/>
    <n v="0"/>
    <n v="0"/>
    <n v="200000"/>
    <n v="200000"/>
    <n v="0"/>
    <n v="0"/>
    <n v="200000"/>
  </r>
  <r>
    <s v="1.1-00-2311_236031_2349511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4"/>
    <s v="BIENES MUEBLES, INMUEBLES E INTANGIBLES"/>
    <s v="si"/>
    <n v="5111"/>
    <s v="MUEBLES DE OFICINA Y ESTANTERÍA"/>
    <n v="0"/>
    <s v="00"/>
    <s v="SIN DESCRIPCIÓN PARA DESTINOS 00"/>
    <n v="0"/>
    <n v="0"/>
    <n v="0"/>
    <n v="0"/>
    <n v="0"/>
    <n v="0"/>
    <n v="0"/>
    <n v="0"/>
    <n v="0"/>
    <n v="0"/>
    <n v="300000"/>
    <n v="300000"/>
    <n v="0"/>
    <n v="0"/>
    <n v="300000"/>
  </r>
  <r>
    <s v="1.1-00-2307_233024_2358511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4"/>
    <s v="BIENES MUEBLES, INMUEBLES E INTANGIBLES"/>
    <s v="si"/>
    <n v="5111"/>
    <s v="MUEBLES DE OFICINA Y ESTANTERÍA"/>
    <n v="0"/>
    <s v="00"/>
    <s v="SIN DESCRIPCIÓN PARA DESTINOS 00"/>
    <n v="0"/>
    <n v="0"/>
    <n v="0"/>
    <n v="0"/>
    <n v="0"/>
    <n v="0"/>
    <n v="0"/>
    <n v="0"/>
    <n v="0"/>
    <n v="0"/>
    <n v="5000000"/>
    <n v="0"/>
    <n v="0"/>
    <n v="0"/>
    <n v="5000000"/>
  </r>
  <r>
    <s v="1.6-08-2309_238026_234251210"/>
    <s v="1.1-00-24"/>
    <s v="1.6-08-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4"/>
    <s v="BIENES MUEBLES, INMUEBLES E INTANGIBLES"/>
    <m/>
    <n v="5121"/>
    <s v="MUEBLES, EXCEPTO DE OFICINA Y ESTANTERÍA"/>
    <n v="0"/>
    <s v="00"/>
    <s v="SIN DESCRIPCIÓN PARA DESTINOS 00"/>
    <n v="0"/>
    <n v="0"/>
    <n v="0"/>
    <n v="0"/>
    <n v="0"/>
    <n v="0"/>
    <n v="0"/>
    <n v="0"/>
    <n v="0"/>
    <n v="0"/>
    <n v="100000"/>
    <n v="100000"/>
    <n v="100000"/>
    <n v="100000"/>
    <n v="100000"/>
  </r>
  <r>
    <s v="1.1-00-2302_231007_23751510"/>
    <s v="1.1-00-24"/>
    <s v="1.1-00-23"/>
    <x v="0"/>
    <s v="RECURSOS FISCALES 2024"/>
    <s v="RECURSOS FISCALES 2023"/>
    <s v="1.3.4"/>
    <s v="FUNCIÓN PÚBLICA"/>
    <s v="O"/>
    <s v="Actividades que realizan la función pública o cont"/>
    <s v="02_24"/>
    <s v="02_23"/>
    <s v="SECRETARÍA GENERAL DEL AYUNTAMIENTO"/>
    <n v="1"/>
    <s v="CORRESPONSABILIDAD SOCIAL (TRANSVERSAL)"/>
    <s v="XX"/>
    <n v="7"/>
    <s v="CONDONACIÓN Y/O REDUCCIÓN DE SANCIONES"/>
    <s v="007_24"/>
    <s v="007_23"/>
    <s v="DIRECCIÓN DE LA SECRETARÍA GENERAL"/>
    <x v="4"/>
    <s v="BIENES MUEBLES, INMUEBLES E INTANGIBLES"/>
    <s v="si"/>
    <n v="5151"/>
    <s v="EQUIPO DE CÓMPUTO DE TECNOLOGÍAS DE LA INFORMACIÓN"/>
    <n v="0"/>
    <s v="00"/>
    <s v="SIN DESCRIPCIÓN PARA DESTINOS 00"/>
    <n v="0"/>
    <n v="0"/>
    <n v="0"/>
    <n v="0"/>
    <n v="0"/>
    <n v="0"/>
    <n v="0"/>
    <n v="0"/>
    <n v="0"/>
    <n v="0"/>
    <n v="400000"/>
    <n v="400000"/>
    <n v="0"/>
    <n v="0"/>
    <n v="400000"/>
  </r>
  <r>
    <s v="1.1-00-2302_233009_231151510"/>
    <s v="1.1-00-24"/>
    <s v="1.1-00-23"/>
    <x v="0"/>
    <s v="RECURSOS FISCALES 2024"/>
    <s v="RECURSOS FISCALES 2023"/>
    <s v="1.7.2"/>
    <s v="PROTECCIÓN CIVIL"/>
    <s v="E"/>
    <s v="Actividades del sector público, que realiza en for"/>
    <s v="02_24"/>
    <s v="02_23"/>
    <s v="SECRETARÍA GENERAL DEL AYUNTAMIENTO"/>
    <n v="3"/>
    <s v="INFRAESTRUCTURA Y SERVICIOS PÚBLICOS"/>
    <s v="XX"/>
    <n v="11"/>
    <s v="ADMINISTRACIÓN CENTRAL DE PROTECCIÓN CIVIL Y BOMBEROS"/>
    <s v="009_24"/>
    <s v="009_23"/>
    <s v="DIRECCIÓN GENERAL ADJUNTA DE PROTECCIÓN"/>
    <x v="4"/>
    <s v="BIENES MUEBLES, INMUEBLES E INTANGIBLES"/>
    <s v="si"/>
    <n v="5151"/>
    <s v="EQUIPO DE CÓMPUTO DE TECNOLOGÍAS DE LA INFORMACIÓN"/>
    <n v="0"/>
    <s v="00"/>
    <s v="SIN DESCRIPCIÓN PARA DESTINOS 00"/>
    <n v="0"/>
    <n v="0"/>
    <n v="0"/>
    <n v="0"/>
    <n v="0"/>
    <n v="0"/>
    <n v="0"/>
    <n v="0"/>
    <n v="0"/>
    <n v="0"/>
    <n v="200000"/>
    <n v="200000"/>
    <n v="0"/>
    <n v="0"/>
    <n v="200000"/>
  </r>
  <r>
    <s v="1.1-00-2304_236012_231851510"/>
    <s v="1.1-00-24"/>
    <s v="1.1-00-23"/>
    <x v="0"/>
    <s v="RECURSOS FISCALES 2024"/>
    <s v="RECURSOS FISCALES 2023"/>
    <s v="1.3.4"/>
    <s v="FUNCIÓN PÚBLICA"/>
    <s v="M"/>
    <s v="Actividades de apoyo administrativo desarrolladas "/>
    <s v="04_24"/>
    <s v="04_23"/>
    <s v="TESORERÍA MUNICIPAL"/>
    <n v="6"/>
    <s v="GOBIERNO EFECTIVO"/>
    <s v="XX"/>
    <n v="18"/>
    <s v="DESPACHO DE LA TESORERÍA MUNICIPAL"/>
    <s v="012_24"/>
    <s v="012_23"/>
    <s v="DIRECCIÓN DE PROCESOS ADMINISTRATIVOS Y"/>
    <x v="4"/>
    <s v="BIENES MUEBLES, INMUEBLES E INTANGIBLES"/>
    <s v="si"/>
    <n v="5151"/>
    <s v="EQUIPO DE CÓMPUTO DE TECNOLOGÍAS DE LA INFORMACIÓN"/>
    <n v="0"/>
    <s v="00"/>
    <s v="SIN DESCRIPCIÓN PARA DESTINOS 00"/>
    <n v="5445.69"/>
    <n v="0"/>
    <n v="3852.81"/>
    <n v="3852.81"/>
    <n v="3852.81"/>
    <n v="3852.81"/>
    <n v="3852.81"/>
    <n v="1592.8799999999997"/>
    <n v="332880.39"/>
    <n v="332880.39"/>
    <n v="332880.39"/>
    <n v="332880.39"/>
    <n v="0"/>
    <n v="0"/>
    <n v="0"/>
  </r>
  <r>
    <s v="2.6-05-2308_237025_234151510"/>
    <m/>
    <s v="2.6-05-23"/>
    <x v="2"/>
    <m/>
    <s v="PROGRAMA ESTRATEGIA ALE 2023 (APORTACIÓN ESTATAL)"/>
    <s v="1.7.1"/>
    <s v="POLICÍA"/>
    <s v="R"/>
    <s v="Solamente actividades específicas, distintas a las"/>
    <s v="08_24"/>
    <s v="08_23"/>
    <s v="COMISARÍA DE LA POLICÍA PREVENTIVA MUNICIPAL"/>
    <n v="7"/>
    <s v="SEGURIDAD CIUDADANA"/>
    <s v="XX"/>
    <n v="41"/>
    <s v="EQUIPAMIENTO"/>
    <s v="025_24"/>
    <s v="025_23"/>
    <s v="DESPACHO DE LA COMISARÍA DE LA POLICÍA P"/>
    <x v="4"/>
    <s v="BIENES MUEBLES, INMUEBLES E INTANGIBLES"/>
    <m/>
    <n v="5151"/>
    <s v="EQUIPO DE CÓMPUTO DE TECNOLOGÍAS DE LA INFORMACIÓN"/>
    <n v="0"/>
    <s v="00"/>
    <s v="SIN DESCRIPCIÓN PARA DESTINOS 00"/>
    <n v="0"/>
    <n v="0"/>
    <n v="0"/>
    <n v="0"/>
    <n v="0"/>
    <n v="0"/>
    <n v="0"/>
    <n v="0"/>
    <n v="0"/>
    <n v="0"/>
    <n v="80000"/>
    <n v="80000"/>
    <n v="0"/>
    <n v="0"/>
    <n v="80000"/>
  </r>
  <r>
    <s v="1.1-00-2311_236031_2349515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4"/>
    <s v="BIENES MUEBLES, INMUEBLES E INTANGIBLES"/>
    <s v="si"/>
    <n v="5151"/>
    <s v="EQUIPO DE CÓMPUTO DE TECNOLOGÍAS DE LA INFORMACIÓN"/>
    <n v="0"/>
    <s v="00"/>
    <s v="SIN DESCRIPCIÓN PARA DESTINOS 00"/>
    <n v="902943.48"/>
    <n v="500000"/>
    <n v="1053723.26"/>
    <n v="737855.26"/>
    <n v="737855.25"/>
    <n v="632960.72"/>
    <n v="632960.72"/>
    <n v="-150779.78000000003"/>
    <n v="1777947.48"/>
    <n v="1777947.48"/>
    <n v="31123400"/>
    <n v="11123400"/>
    <n v="600000"/>
    <n v="100000"/>
    <n v="29345452.52"/>
  </r>
  <r>
    <s v="1.1-00-2311_236031_2349515137"/>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4"/>
    <s v="BIENES MUEBLES, INMUEBLES E INTANGIBLES"/>
    <s v="si"/>
    <n v="5151"/>
    <s v="EQUIPO DE CÓMPUTO DE TECNOLOGÍAS DE LA INFORMACIÓN"/>
    <n v="37"/>
    <s v="XX"/>
    <s v="EQUIPAMIENTO TECNOLOGICO PROTECCIÓN CIVIL Y BOMBEROS"/>
    <n v="165489.07999999999"/>
    <n v="0"/>
    <n v="165489.07999999999"/>
    <n v="165489.07999999999"/>
    <n v="165489.07999999999"/>
    <n v="0"/>
    <n v="0"/>
    <n v="0"/>
    <n v="0"/>
    <n v="0"/>
    <n v="0"/>
    <n v="0"/>
    <n v="0"/>
    <n v="0"/>
    <n v="0"/>
  </r>
  <r>
    <s v="2.5-01-2311_236031_234951510"/>
    <s v="2.5-01-24"/>
    <s v="2.5-01-23"/>
    <x v="5"/>
    <s v="FONDO DE APORTACIÓN A LA INFRAESTRUCTURA SOCIAL MUNICIPAL 2024 (FAIS - FISM-DF)"/>
    <s v="FONDO DE APORTACIÓN A LA INFRAESTRUCTURA SOCIAL MUNICIPAL 2023 (FAISM)"/>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4"/>
    <s v="BIENES MUEBLES, INMUEBLES E INTANGIBLES"/>
    <s v="si"/>
    <n v="5151"/>
    <s v="EQUIPO DE CÓMPUTO DE TECNOLOGÍAS DE LA INFORMACIÓN"/>
    <n v="0"/>
    <s v="00"/>
    <s v="SIN DESCRIPCIÓN PARA DESTINOS 00"/>
    <n v="800000"/>
    <n v="0"/>
    <n v="800000"/>
    <n v="0"/>
    <n v="0"/>
    <n v="0"/>
    <n v="0"/>
    <n v="0"/>
    <n v="0"/>
    <n v="0"/>
    <n v="0"/>
    <n v="0"/>
    <n v="0"/>
    <n v="0"/>
    <n v="0"/>
  </r>
  <r>
    <s v="1.1-00-2311_236031_2349515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4"/>
    <s v="BIENES MUEBLES, INMUEBLES E INTANGIBLES"/>
    <m/>
    <n v="5151"/>
    <s v="OTROS MOBILIARIOS Y EQUIPOS DE ADMINISTRACIÓN"/>
    <n v="0"/>
    <s v="31"/>
    <s v="EXPEDICION DE PASAPORTES"/>
    <n v="16200"/>
    <n v="0"/>
    <n v="13618.4"/>
    <n v="13618.4"/>
    <n v="13618.4"/>
    <n v="13618.4"/>
    <n v="13618.4"/>
    <n v="2581.6000000000004"/>
    <n v="16200"/>
    <n v="16200"/>
    <n v="7212000"/>
    <n v="7212000"/>
    <n v="1135081"/>
    <n v="1135081"/>
    <n v="7195800"/>
  </r>
  <r>
    <s v="2.6-06-2305_236015_2321519150"/>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4"/>
    <s v="BIENES MUEBLES, INMUEBLES E INTANGIBLES"/>
    <m/>
    <n v="5191"/>
    <s v="OTROS MOBILIARIOS Y EQUIPOS DE ADMINISTRACIÓN"/>
    <n v="50"/>
    <s v="XX"/>
    <s v="NOS MOVEMOS SEGURAS"/>
    <n v="5060"/>
    <n v="0"/>
    <n v="3869.99"/>
    <n v="3869.99"/>
    <n v="0"/>
    <n v="0"/>
    <n v="0"/>
    <n v="1190.0100000000002"/>
    <n v="0"/>
    <n v="0"/>
    <n v="0"/>
    <n v="0"/>
    <n v="0"/>
    <n v="0"/>
    <n v="0"/>
  </r>
  <r>
    <s v="1.1-00-2305_236015_2321519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4"/>
    <s v="BIENES MUEBLES, INMUEBLES E INTANGIBLES"/>
    <m/>
    <n v="5191"/>
    <s v="OTROS MOBILIARIOS Y EQUIPOS DE ADMINISTRACIÓN"/>
    <n v="0"/>
    <s v="00"/>
    <s v="SIN DESCRIPCIÓN PARA DESTINOS 00"/>
    <n v="68041"/>
    <n v="68041"/>
    <n v="0"/>
    <n v="0"/>
    <n v="0"/>
    <n v="0"/>
    <n v="0"/>
    <n v="68041"/>
    <n v="68041"/>
    <n v="68041"/>
    <n v="68041"/>
    <n v="68041"/>
    <n v="68041"/>
    <n v="0"/>
    <n v="0"/>
  </r>
  <r>
    <s v="2.6-06-2305_236015_2321519167"/>
    <m/>
    <s v="2.6-06-23"/>
    <x v="2"/>
    <m/>
    <s v="BARRIOS DE PAZ 2023 (APORTACIÓN ESTATAL)"/>
    <s v="1.3.4"/>
    <s v="FUNCIÓN PÚBLICA"/>
    <s v="E"/>
    <s v="Actividades del sector público, que realiza en for"/>
    <s v="05_24"/>
    <s v="05_23"/>
    <s v="OFICIALÍA MAYOR"/>
    <n v="6"/>
    <s v="GOBIERNO EFECTIVO"/>
    <s v="XX"/>
    <n v="21"/>
    <s v="BIENES ADQUIRIDOS"/>
    <s v="015_24"/>
    <s v="015_23"/>
    <s v="DIRECCIÓN GENERAL DE ADMINISTRACIÓN"/>
    <x v="4"/>
    <s v="BIENES MUEBLES, INMUEBLES E INTANGIBLES"/>
    <m/>
    <n v="5191"/>
    <s v="OTROS MOBILIARIOS Y EQUIPOS DE ADMINISTRACIÓN"/>
    <n v="67"/>
    <s v="XX"/>
    <s v="EDUCANDO PARA LA IGUALDAD"/>
    <n v="1740"/>
    <n v="0"/>
    <n v="1935"/>
    <n v="1935"/>
    <n v="1935"/>
    <n v="0"/>
    <n v="0"/>
    <n v="-195"/>
    <n v="0"/>
    <n v="0"/>
    <n v="0"/>
    <n v="0"/>
    <n v="0"/>
    <n v="0"/>
    <n v="0"/>
  </r>
  <r>
    <s v="1.1-00-2307_233024_2358519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4"/>
    <s v="BIENES MUEBLES, INMUEBLES E INTANGIBLES"/>
    <m/>
    <n v="5191"/>
    <s v="OTROS MOBILIARIOS Y EQUIPOS DE ADMINISTRACIÓN"/>
    <n v="0"/>
    <s v="00"/>
    <s v="SIN DESCRIPCIÓN PARA DESTINOS 00"/>
    <n v="0"/>
    <n v="0"/>
    <n v="0"/>
    <n v="0"/>
    <n v="0"/>
    <n v="0"/>
    <n v="0"/>
    <n v="0"/>
    <n v="0"/>
    <n v="0"/>
    <n v="14000"/>
    <n v="0"/>
    <n v="0"/>
    <n v="0"/>
    <n v="14000"/>
  </r>
  <r>
    <s v="1.1-00-2305_236015_232152110"/>
    <s v="1.1-00-24"/>
    <s v="1.1-00-23"/>
    <x v="0"/>
    <s v="RECURSOS FISCALES 2024"/>
    <s v="RECURSOS FISCALES 2023"/>
    <s v="1.3.4"/>
    <s v="FUNCIÓN PÚBLICA"/>
    <s v="E"/>
    <s v="Actividades del sector público, que realiza en for"/>
    <s v="05_24"/>
    <s v="05_23"/>
    <s v="OFICIALÍA MAYOR"/>
    <n v="6"/>
    <s v="GOBIERNO EFECTIVO"/>
    <s v="XX"/>
    <n v="21"/>
    <s v="BIENES ADQUIRIDOS"/>
    <s v="015_24"/>
    <s v="015_23"/>
    <s v="DIRECCIÓN GENERAL DE ADMINISTRACIÓN"/>
    <x v="4"/>
    <s v="BIENES MUEBLES, INMUEBLES E INTANGIBLES"/>
    <m/>
    <n v="5211"/>
    <s v="EQUIPOS Y APARATOS AUDIOVISUALES"/>
    <n v="0"/>
    <s v="00"/>
    <s v="SIN DESCRIPCIÓN PARA DESTINOS 00"/>
    <n v="108130.56"/>
    <n v="0"/>
    <n v="108130.56"/>
    <n v="108130.56"/>
    <n v="108130.56"/>
    <n v="108130.56"/>
    <n v="108130.56"/>
    <n v="0"/>
    <n v="108130.56"/>
    <n v="108130.56"/>
    <n v="0"/>
    <n v="0"/>
    <n v="0"/>
    <n v="0"/>
    <n v="-108130.56"/>
  </r>
  <r>
    <s v="1.6-08-2309_238026_234252110"/>
    <m/>
    <s v="1.6-08-23"/>
    <x v="2"/>
    <m/>
    <s v="TECNIFICACIÓN CON DRONES PARA EL CAMPO EN TLAJOMULCO 2023 (APORTACIÓN MUNICIPAL)"/>
    <s v="3.1.1"/>
    <s v="ASUNTOS ECONÓMICOS Y COMERCIALES EN GENERAL"/>
    <s v="E"/>
    <s v="Actividades del sector público, que realiza en for"/>
    <s v="09_24"/>
    <s v="09_23"/>
    <s v="COORDINACIÓN GENERAL DE DESARROLLO ECONÓMICO"/>
    <n v="8"/>
    <s v="DESARROLLO ECONÓMICO Y EMPLEO"/>
    <s v="XX"/>
    <n v="42"/>
    <s v="ADMINISTRACIÓN CENTRAL DE LA COORDINACIÓN GENERAL DE DESARROLLO ECONÓMICO"/>
    <s v="026_24"/>
    <s v="026_23"/>
    <s v="DESPACHO DE LA COORDINACIÓN GENERAL DE D"/>
    <x v="4"/>
    <s v="BIENES MUEBLES, INMUEBLES E INTANGIBLES"/>
    <m/>
    <n v="5211"/>
    <s v="EQUIPOS Y APARATOS AUDIOVISUALES"/>
    <n v="0"/>
    <s v="00"/>
    <s v="SIN DESCRIPCIÓN PARA DESTINOS 00"/>
    <n v="1373020"/>
    <n v="0"/>
    <n v="1373020"/>
    <n v="0"/>
    <n v="0"/>
    <n v="0"/>
    <n v="0"/>
    <n v="0"/>
    <n v="0"/>
    <n v="0"/>
    <n v="0"/>
    <n v="0"/>
    <n v="0"/>
    <n v="0"/>
    <n v="0"/>
  </r>
  <r>
    <s v="2.6-13-2309_238026_234252110"/>
    <m/>
    <s v="2.6-13-23"/>
    <x v="2"/>
    <m/>
    <s v="TECNIFICACIÓN CON DRONES PARA EL CAMPO EN TLAJOMULCO 2023 (APORTACIÓN ESTATAL)"/>
    <s v="3.1.1"/>
    <s v="ASUNTOS ECONÓMICOS Y COMERCIALES EN GENERAL"/>
    <s v="E"/>
    <s v="Actividades del sector público, que realiza en for"/>
    <s v="09_24"/>
    <s v="09_23"/>
    <s v="COORDINACIÓN GENERAL DE DESARROLLO ECONÓMICO"/>
    <n v="8"/>
    <s v="DESARROLLO ECONÓMICO Y EMPLEO"/>
    <s v="XX"/>
    <n v="42"/>
    <s v="ADMINISTRACIÓN CENTRAL DE LA COORDINACIÓN GENERAL DE DESARROLLO ECONÓMICO"/>
    <s v="026_24"/>
    <s v="026_23"/>
    <s v="DESPACHO DE LA COORDINACIÓN GENERAL DE D"/>
    <x v="4"/>
    <s v="BIENES MUEBLES, INMUEBLES E INTANGIBLES"/>
    <m/>
    <n v="5211"/>
    <s v="EQUIPOS Y APARATOS AUDIOVISUALES"/>
    <n v="0"/>
    <s v="00"/>
    <s v="SIN DESCRIPCIÓN PARA DESTINOS 00"/>
    <n v="2000000"/>
    <n v="0"/>
    <n v="2000000"/>
    <n v="0"/>
    <n v="0"/>
    <n v="0"/>
    <n v="0"/>
    <n v="0"/>
    <n v="0"/>
    <n v="0"/>
    <n v="0"/>
    <n v="0"/>
    <n v="0"/>
    <n v="0"/>
    <n v="0"/>
  </r>
  <r>
    <s v="1.1-00-2311_236031_2349521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4"/>
    <s v="BIENES MUEBLES, INMUEBLES E INTANGIBLES"/>
    <m/>
    <n v="5211"/>
    <s v="EQUIPOS Y APARATOS AUDIOVISUALES"/>
    <n v="0"/>
    <s v="00"/>
    <s v="SIN DESCRIPCIÓN PARA DESTINOS 00"/>
    <n v="25052.52"/>
    <n v="0"/>
    <n v="30750.44"/>
    <n v="14290.04"/>
    <n v="0"/>
    <n v="0"/>
    <n v="0"/>
    <n v="-5697.9199999999983"/>
    <n v="25052.52"/>
    <n v="25052.52"/>
    <n v="0"/>
    <n v="0"/>
    <n v="0"/>
    <n v="0"/>
    <n v="-25052.52"/>
  </r>
  <r>
    <s v="1.1-00-2302_231010_231452310"/>
    <s v="1.1-00-24"/>
    <s v="1.1-00-23"/>
    <x v="0"/>
    <s v="RECURSOS FISCALES 2024"/>
    <s v="RECURSOS FISCALES 2023"/>
    <s v="1.3.4"/>
    <s v="FUNCIÓN PÚBLICA"/>
    <s v="S"/>
    <s v="Definidos en el Presupuesto de Egresos y los que s"/>
    <s v="02_24"/>
    <s v="02_23"/>
    <s v="SECRETARÍA GENERAL DEL AYUNTAMIENTO"/>
    <n v="1"/>
    <s v="CORRESPONSABILIDAD SOCIAL (TRANSVERSAL)"/>
    <s v="014"/>
    <n v="14"/>
    <s v="ECONOMIA ALIMENTARIA (NUEVO RED DE BASES)"/>
    <s v="010_24"/>
    <s v="010_23"/>
    <s v="DIRECCIÓN GENERAL DE CULTURA DE LA PAZ Y CORRESPONSABILIDAD"/>
    <x v="4"/>
    <s v="BIENES MUEBLES, INMUEBLES E INTANGIBLES"/>
    <m/>
    <n v="5231"/>
    <s v="CÁMARAS FOTOGRÁFICAS Y DE VIDEO"/>
    <n v="0"/>
    <s v="00"/>
    <s v="SIN DESCRIPCIÓN PARA DESTINOS 00"/>
    <n v="0"/>
    <n v="0"/>
    <n v="0"/>
    <n v="0"/>
    <n v="0"/>
    <n v="0"/>
    <n v="0"/>
    <n v="0"/>
    <n v="0"/>
    <n v="0"/>
    <n v="125000"/>
    <n v="125000"/>
    <n v="125000"/>
    <n v="125000"/>
    <n v="125000"/>
  </r>
  <r>
    <s v="1.1-00-2311_236031_2349523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4"/>
    <s v="BIENES MUEBLES, INMUEBLES E INTANGIBLES"/>
    <m/>
    <n v="5231"/>
    <s v="CÁMARAS FOTOGRÁFICAS Y DE VIDEO"/>
    <n v="0"/>
    <s v="00"/>
    <s v="SIN DESCRIPCIÓN PARA DESTINOS 00"/>
    <n v="237054.45"/>
    <n v="0"/>
    <n v="237054.45"/>
    <n v="237054.45"/>
    <n v="191746.02"/>
    <n v="170335.85"/>
    <n v="170335.85"/>
    <n v="0"/>
    <n v="236398.35"/>
    <n v="236398.35"/>
    <n v="147400"/>
    <n v="147400"/>
    <n v="147400"/>
    <n v="147400"/>
    <n v="-88998.35"/>
  </r>
  <r>
    <s v="1.1-00-2311_236031_2349529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4"/>
    <s v="BIENES MUEBLES, INMUEBLES E INTANGIBLES"/>
    <m/>
    <n v="5291"/>
    <s v="OTRO MOBILIARIO Y EQUIPO EDUCACIONAL Y RECREATIVO"/>
    <n v="0"/>
    <s v="00"/>
    <s v="SIN DESCRIPCIÓN PARA DESTINOS 00"/>
    <n v="0"/>
    <n v="0"/>
    <n v="0"/>
    <n v="0"/>
    <n v="0"/>
    <n v="0"/>
    <n v="0"/>
    <n v="0"/>
    <n v="0"/>
    <n v="0"/>
    <n v="0"/>
    <n v="0"/>
    <n v="0"/>
    <n v="0"/>
    <n v="0"/>
  </r>
  <r>
    <s v="1.1-00-2307_233024_2339531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4"/>
    <s v="BIENES MUEBLES, INMUEBLES E INTANGIBLES"/>
    <m/>
    <n v="5311"/>
    <s v="EQUIPO MÉDICO Y DE LABORATORIO"/>
    <n v="0"/>
    <s v="00"/>
    <s v="SIN DESCRIPCIÓN PARA DESTINOS 00"/>
    <n v="3966039"/>
    <n v="3966039"/>
    <n v="3921858.01"/>
    <n v="2586666.21"/>
    <n v="2586666.21"/>
    <n v="2498591.73"/>
    <n v="2498591.73"/>
    <n v="44180.990000000224"/>
    <n v="3966039"/>
    <n v="3966039"/>
    <n v="3966039"/>
    <n v="3966039"/>
    <n v="2000000"/>
    <n v="-1966039"/>
    <n v="0"/>
  </r>
  <r>
    <s v="1.1-00-2309_238026_2342531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4"/>
    <s v="BIENES MUEBLES, INMUEBLES E INTANGIBLES"/>
    <m/>
    <n v="5311"/>
    <s v="EQUIPO MÉDICO Y DE LABORATORIO"/>
    <n v="0"/>
    <s v="00"/>
    <s v="SIN DESCRIPCIÓN PARA DESTINOS 00"/>
    <n v="173919.61"/>
    <n v="86000"/>
    <n v="187410.41"/>
    <n v="187410.41"/>
    <n v="115919.61"/>
    <n v="115919.61"/>
    <n v="115919.61"/>
    <n v="-13490.800000000017"/>
    <n v="173919.61"/>
    <n v="173919.61"/>
    <n v="250000"/>
    <n v="250000"/>
    <n v="250000"/>
    <n v="164000"/>
    <n v="76080.390000000014"/>
  </r>
  <r>
    <s v="1.1-00-2317_234037_2356531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4"/>
    <s v="BIENES MUEBLES, INMUEBLES E INTANGIBLES"/>
    <m/>
    <n v="5311"/>
    <s v="EQUIPO MÉDICO Y DE LABORATORIO"/>
    <n v="0"/>
    <s v="00"/>
    <s v="SIN DESCRIPCIÓN PARA DESTINOS 00"/>
    <n v="80000"/>
    <n v="110000"/>
    <n v="74356"/>
    <n v="0"/>
    <n v="0"/>
    <n v="0"/>
    <n v="0"/>
    <n v="5644"/>
    <n v="110000"/>
    <n v="110000"/>
    <n v="200000"/>
    <n v="200000"/>
    <n v="200000"/>
    <n v="90000"/>
    <n v="90000"/>
  </r>
  <r>
    <s v="1.1-00-2307_233024_2358531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4"/>
    <s v="BIENES MUEBLES, INMUEBLES E INTANGIBLES"/>
    <m/>
    <n v="5311"/>
    <s v="EQUIPO MÉDICO Y DE LABORATORIO"/>
    <n v="0"/>
    <s v="00"/>
    <s v="SIN DESCRIPCIÓN PARA DESTINOS 00"/>
    <n v="0"/>
    <n v="0"/>
    <n v="0"/>
    <n v="0"/>
    <n v="0"/>
    <n v="0"/>
    <n v="0"/>
    <n v="0"/>
    <n v="0"/>
    <n v="0"/>
    <n v="5000000"/>
    <n v="0"/>
    <n v="0"/>
    <n v="0"/>
    <n v="5000000"/>
  </r>
  <r>
    <s v="1.1-00-2307_233024_2339532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4"/>
    <s v="BIENES MUEBLES, INMUEBLES E INTANGIBLES"/>
    <m/>
    <n v="5321"/>
    <s v="INSTRUMENTAL MÉDICO Y DE LABORATORIO"/>
    <n v="0"/>
    <s v="00"/>
    <s v="SIN DESCRIPCIÓN PARA DESTINOS 00"/>
    <n v="1005112"/>
    <n v="1005112"/>
    <n v="990060.77"/>
    <n v="656038.77"/>
    <n v="656038.77"/>
    <n v="642422.79"/>
    <n v="642422.79"/>
    <n v="15051.229999999981"/>
    <n v="1005112"/>
    <n v="1005112"/>
    <n v="1005112"/>
    <n v="1005112"/>
    <n v="1005112"/>
    <n v="0"/>
    <n v="0"/>
  </r>
  <r>
    <s v="1.1-00-2311_236031_2349532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4"/>
    <s v="BIENES MUEBLES, INMUEBLES E INTANGIBLES"/>
    <m/>
    <n v="5321"/>
    <s v="INSTRUMENTAL MÉDICO Y DE LABORATORIO"/>
    <n v="0"/>
    <s v="00"/>
    <s v="SIN DESCRIPCIÓN PARA DESTINOS 00"/>
    <n v="0"/>
    <n v="0"/>
    <n v="0"/>
    <n v="0"/>
    <n v="0"/>
    <n v="0"/>
    <n v="0"/>
    <n v="0"/>
    <n v="0"/>
    <n v="0"/>
    <n v="0"/>
    <n v="0"/>
    <n v="0"/>
    <n v="0"/>
    <n v="0"/>
  </r>
  <r>
    <s v="1.1-00-2317_234037_2356532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4"/>
    <s v="BIENES MUEBLES, INMUEBLES E INTANGIBLES"/>
    <m/>
    <n v="5321"/>
    <s v="INSTRUMENTAL MÉDICO Y DE LABORATORIO"/>
    <n v="0"/>
    <s v="00"/>
    <s v="SIN DESCRIPCIÓN PARA DESTINOS 00"/>
    <n v="10000"/>
    <n v="10000"/>
    <n v="3712"/>
    <n v="0"/>
    <n v="0"/>
    <n v="0"/>
    <n v="0"/>
    <n v="6288"/>
    <n v="10000"/>
    <n v="10000"/>
    <n v="100000"/>
    <n v="100000"/>
    <n v="100000"/>
    <n v="90000"/>
    <n v="90000"/>
  </r>
  <r>
    <s v="1.1-00-2307_233024_2358532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4"/>
    <s v="BIENES MUEBLES, INMUEBLES E INTANGIBLES"/>
    <m/>
    <n v="5321"/>
    <s v="INSTRUMENTAL MÉDICO Y DE LABORATORIO"/>
    <n v="0"/>
    <s v="00"/>
    <s v="SIN DESCRIPCIÓN PARA DESTINOS 00"/>
    <n v="0"/>
    <n v="0"/>
    <n v="0"/>
    <n v="0"/>
    <n v="0"/>
    <n v="0"/>
    <n v="0"/>
    <n v="0"/>
    <n v="0"/>
    <n v="0"/>
    <n v="3000000"/>
    <n v="0"/>
    <n v="0"/>
    <n v="0"/>
    <n v="3000000"/>
  </r>
  <r>
    <s v="1.1-00-2302_233009_231154110"/>
    <s v="1.1-00-24"/>
    <s v="1.1-00-23"/>
    <x v="0"/>
    <s v="RECURSOS FISCALES 2024"/>
    <s v="RECURSOS FISCALES 2023"/>
    <s v="1.7.2"/>
    <s v="PROTECCIÓN CIVIL"/>
    <s v="E"/>
    <s v="Actividades del sector público, que realiza en for"/>
    <s v="02_24"/>
    <s v="02_23"/>
    <s v="SECRETARÍA GENERAL DEL AYUNTAMIENTO"/>
    <n v="3"/>
    <s v="INFRAESTRUCTURA Y SERVICIOS PÚBLICOS"/>
    <s v="XX"/>
    <n v="11"/>
    <s v="ADMINISTRACIÓN CENTRAL DE PROTECCIÓN CIVIL Y BOMBEROS"/>
    <s v="009_24"/>
    <s v="009_23"/>
    <s v="DIRECCIÓN GENERAL ADJUNTA DE PROTECCIÓN"/>
    <x v="4"/>
    <s v="BIENES MUEBLES, INMUEBLES E INTANGIBLES"/>
    <s v="si"/>
    <n v="5411"/>
    <s v="VEHICULOS Y EQUIPO DE TRANSPORTE"/>
    <n v="0"/>
    <s v="00"/>
    <s v="SIN DESCRIPCIÓN PARA DESTINOS 00"/>
    <n v="0"/>
    <n v="0"/>
    <n v="0"/>
    <n v="0"/>
    <n v="0"/>
    <n v="0"/>
    <n v="0"/>
    <n v="0"/>
    <n v="0"/>
    <n v="0"/>
    <n v="2000000"/>
    <n v="0"/>
    <n v="0"/>
    <n v="0"/>
    <n v="2000000"/>
  </r>
  <r>
    <s v="2.6-05-2305_236015_232154110"/>
    <m/>
    <s v="2.6-05-23"/>
    <x v="2"/>
    <m/>
    <s v="PROGRAMA ESTRATEGIA ALE 2023 (APORTACIÓN ESTATAL)"/>
    <s v="1.3.4"/>
    <s v="FUNCIÓN PÚBLICA"/>
    <s v="E"/>
    <s v="Actividades del sector público, que realiza en for"/>
    <s v="05_24"/>
    <s v="05_23"/>
    <s v="OFICIALÍA MAYOR"/>
    <n v="6"/>
    <s v="GOBIERNO EFECTIVO"/>
    <s v="XX"/>
    <n v="21"/>
    <s v="BIENES ADQUIRIDOS"/>
    <s v="015_24"/>
    <s v="015_23"/>
    <s v="DIRECCIÓN GENERAL DE ADMINISTRACIÓN"/>
    <x v="4"/>
    <s v="BIENES MUEBLES, INMUEBLES E INTANGIBLES"/>
    <m/>
    <n v="5411"/>
    <s v="VEHICULOS Y EQUIPO DE TRANSPORTE"/>
    <n v="0"/>
    <s v="00"/>
    <s v="SIN DESCRIPCIÓN PARA DESTINOS 00"/>
    <n v="361499.99"/>
    <n v="0"/>
    <n v="351399.99"/>
    <n v="351399.99"/>
    <n v="0"/>
    <n v="0"/>
    <n v="0"/>
    <n v="10100"/>
    <n v="0"/>
    <n v="0"/>
    <n v="0"/>
    <n v="0"/>
    <n v="0"/>
    <n v="0"/>
    <n v="0"/>
  </r>
  <r>
    <s v="1.1-00-2305_236015_232154110"/>
    <s v="1.1-00-24"/>
    <s v="1.1-00-23"/>
    <x v="0"/>
    <s v="RECURSOS FISCALES 2024"/>
    <s v="RECURSOS FISCALES 2023"/>
    <s v="1.3.4"/>
    <s v="FUNCIÓN PÚBLICA"/>
    <s v="E"/>
    <s v="Actividades del sector público, que realiza en for"/>
    <s v="05_24"/>
    <s v="05_23"/>
    <s v="OFICIALÍA MAYOR"/>
    <n v="6"/>
    <s v="GOBIERNO EFECTIVO"/>
    <s v="XX"/>
    <n v="21"/>
    <s v="BIENES ADQUIRIDOS"/>
    <s v="015_24"/>
    <s v="015_23"/>
    <s v="DIRECCIÓN GENERAL DE ADMINISTRACIÓN"/>
    <x v="4"/>
    <s v="BIENES MUEBLES, INMUEBLES E INTANGIBLES"/>
    <s v="si"/>
    <n v="5411"/>
    <s v="VEHICULOS Y EQUIPO DE TRANSPORTE"/>
    <n v="0"/>
    <s v="00"/>
    <s v="SIN DESCRIPCIÓN PARA DESTINOS 00"/>
    <n v="3380000"/>
    <n v="0"/>
    <n v="3380000"/>
    <n v="3380000"/>
    <n v="3380000"/>
    <n v="3380000"/>
    <n v="3380000"/>
    <n v="0"/>
    <n v="0"/>
    <n v="0"/>
    <n v="0"/>
    <n v="0"/>
    <n v="0"/>
    <n v="0"/>
    <n v="0"/>
  </r>
  <r>
    <s v="1.1-00-2307_233024_2358541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4"/>
    <s v="BIENES MUEBLES, INMUEBLES E INTANGIBLES"/>
    <s v="si"/>
    <n v="5411"/>
    <s v="VEHICULOS Y EQUIPO DE TRANSPORTE"/>
    <n v="0"/>
    <s v="00"/>
    <s v="SIN DESCRIPCIÓN PARA DESTINOS 00"/>
    <n v="0"/>
    <n v="0"/>
    <n v="0"/>
    <n v="0"/>
    <n v="0"/>
    <n v="0"/>
    <n v="0"/>
    <n v="0"/>
    <n v="0"/>
    <n v="0"/>
    <n v="4900000"/>
    <n v="0"/>
    <n v="0"/>
    <n v="0"/>
    <n v="4900000"/>
  </r>
  <r>
    <s v="1.1-00-2309_238026_2342545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4"/>
    <s v="BIENES MUEBLES, INMUEBLES E INTANGIBLES"/>
    <m/>
    <n v="5451"/>
    <s v="EMBARCACIONES"/>
    <n v="0"/>
    <s v="00"/>
    <s v="SIN DESCRIPCIÓN PARA DESTINOS 00"/>
    <n v="120000"/>
    <n v="0"/>
    <n v="119712"/>
    <n v="0"/>
    <n v="0"/>
    <n v="0"/>
    <n v="0"/>
    <n v="288"/>
    <n v="120000"/>
    <n v="120000"/>
    <n v="120000"/>
    <n v="120000"/>
    <n v="120000"/>
    <n v="120000"/>
    <n v="0"/>
  </r>
  <r>
    <s v="1.1-00-2311_236031_2349549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4"/>
    <s v="BIENES MUEBLES, INMUEBLES E INTANGIBLES"/>
    <m/>
    <n v="5491"/>
    <s v="OTROS EQUIPOS DE TRANSPORTES"/>
    <n v="0"/>
    <s v="00"/>
    <s v="SIN DESCRIPCIÓN PARA DESTINOS 00"/>
    <n v="0"/>
    <n v="0"/>
    <n v="0"/>
    <n v="0"/>
    <n v="0"/>
    <n v="0"/>
    <n v="0"/>
    <n v="0"/>
    <n v="0"/>
    <n v="0"/>
    <n v="1200000"/>
    <n v="0"/>
    <n v="0"/>
    <n v="0"/>
    <n v="1200000"/>
  </r>
  <r>
    <s v="1.1-00-2307_233019_2333561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4"/>
    <s v="BIENES MUEBLES, INMUEBLES E INTANGIBLES"/>
    <m/>
    <n v="5611"/>
    <s v="MAQUINARIA Y EQUIPO AGROPECUARIO"/>
    <n v="0"/>
    <s v="00"/>
    <s v="SIN DESCRIPCIÓN PARA DESTINOS 00"/>
    <n v="70064.399999999994"/>
    <n v="0"/>
    <n v="131869.20000000001"/>
    <n v="70064.399999999994"/>
    <n v="48178.99"/>
    <n v="48178.99"/>
    <n v="48178.99"/>
    <n v="-61804.800000000017"/>
    <n v="70064.399999999994"/>
    <n v="70064.399999999994"/>
    <n v="70064.399999999994"/>
    <n v="70064.399999999994"/>
    <n v="70064.399999999994"/>
    <n v="70064.399999999994"/>
    <n v="0"/>
  </r>
  <r>
    <s v="1.1-00-2307_232022_233656110"/>
    <s v="1.1-00-24"/>
    <s v="1.1-00-23"/>
    <x v="0"/>
    <s v="RECURSOS FISCALES 2024"/>
    <s v="RECURSOS FISCALES 2023"/>
    <s v="2.2.7"/>
    <s v="DESARROLLO REGIONAL"/>
    <s v="E"/>
    <s v="Actividades del sector público, que realiza en for"/>
    <s v="07_24"/>
    <s v="07_23"/>
    <s v="GABINETE INTEGRAL DE INFRAESTRUCTURA Y SERVICIOS PÚBLICOS"/>
    <n v="2"/>
    <s v="GESTIÓN INTEGRAL DEL AGUA"/>
    <s v="036"/>
    <n v="36"/>
    <s v="SUMINISTRO DE AGUA"/>
    <s v="022_24"/>
    <s v="022_23"/>
    <s v="DIRECCIÓN GENERAL DE AGUA POTABLE Y SANE"/>
    <x v="4"/>
    <s v="BIENES MUEBLES, INMUEBLES E INTANGIBLES"/>
    <m/>
    <n v="5611"/>
    <s v="MAQUINARIA Y EQUIPO AGROPECUARIO"/>
    <n v="0"/>
    <s v="00"/>
    <s v="SIN DESCRIPCIÓN PARA DESTINOS 00"/>
    <n v="128500"/>
    <n v="150000"/>
    <n v="0"/>
    <n v="0"/>
    <n v="0"/>
    <n v="0"/>
    <n v="0"/>
    <n v="128500"/>
    <n v="128500"/>
    <n v="128500"/>
    <n v="128500"/>
    <n v="128500"/>
    <n v="128500"/>
    <n v="-21500"/>
    <n v="0"/>
  </r>
  <r>
    <s v="1.1-00-2309_238026_2342561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XX"/>
    <n v="42"/>
    <s v="ADMINISTRACIÓN CENTRAL DE LA COORDINACIÓN GENERAL DE DESARROLLO ECONÓMICO"/>
    <s v="026_24"/>
    <s v="026_23"/>
    <s v="DESPACHO DE LA COORDINACIÓN GENERAL DE D"/>
    <x v="4"/>
    <s v="BIENES MUEBLES, INMUEBLES E INTANGIBLES"/>
    <m/>
    <n v="5611"/>
    <s v="MAQUINARIA Y EQUIPO AGROPECUARIO"/>
    <n v="0"/>
    <s v="00"/>
    <s v="SIN DESCRIPCIÓN PARA DESTINOS 00"/>
    <n v="0"/>
    <n v="0"/>
    <n v="0"/>
    <n v="0"/>
    <n v="0"/>
    <n v="0"/>
    <n v="0"/>
    <n v="0"/>
    <n v="0"/>
    <n v="0"/>
    <n v="0"/>
    <n v="0"/>
    <n v="0"/>
    <n v="0"/>
    <n v="0"/>
  </r>
  <r>
    <s v="1.1-00-2307_233024_2339562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4"/>
    <s v="BIENES MUEBLES, INMUEBLES E INTANGIBLES"/>
    <m/>
    <n v="5621"/>
    <s v="MAQUINARIA Y EQUIPO INDUSTRIAL"/>
    <n v="0"/>
    <s v="00"/>
    <s v="SIN DESCRIPCIÓN PARA DESTINOS 00"/>
    <n v="90000"/>
    <n v="90000"/>
    <n v="0"/>
    <n v="0"/>
    <n v="0"/>
    <n v="0"/>
    <n v="0"/>
    <n v="90000"/>
    <n v="90000"/>
    <n v="90000"/>
    <n v="90000"/>
    <n v="90000"/>
    <n v="90000"/>
    <n v="0"/>
    <n v="0"/>
  </r>
  <r>
    <s v="1.1-00-2307_233019_2333563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4"/>
    <s v="BIENES MUEBLES, INMUEBLES E INTANGIBLES"/>
    <m/>
    <n v="5631"/>
    <s v="MAQUINARIA Y EQUIPO DE CONSTRUCCIÓN"/>
    <n v="0"/>
    <s v="00"/>
    <s v="SIN DESCRIPCIÓN PARA DESTINOS 00"/>
    <n v="45765"/>
    <n v="0"/>
    <n v="45765"/>
    <n v="45765"/>
    <n v="41050"/>
    <n v="41050"/>
    <n v="41050"/>
    <n v="0"/>
    <n v="45765"/>
    <n v="45765"/>
    <n v="45765"/>
    <n v="45765"/>
    <n v="45765"/>
    <n v="45765"/>
    <n v="0"/>
  </r>
  <r>
    <s v="1.1-00-2305_236015_232156410"/>
    <s v="1.1-00-24"/>
    <s v="1.1-00-23"/>
    <x v="0"/>
    <s v="RECURSOS FISCALES 2024"/>
    <s v="RECURSOS FISCALES 2023"/>
    <s v="1.3.4"/>
    <s v="FUNCIÓN PÚBLICA"/>
    <s v="E"/>
    <s v="Actividades del sector público, que realiza en for"/>
    <s v="05_24"/>
    <s v="05_23"/>
    <s v="OFICIALÍA MAYOR"/>
    <n v="6"/>
    <s v="GOBIERNO EFECTIVO"/>
    <s v="021"/>
    <n v="21"/>
    <s v="BIENES ADQUIRIDOS"/>
    <s v="015_24"/>
    <s v="015_23"/>
    <s v="DIRECCIÓN GENERAL DE ADMINISTRACIÓN"/>
    <x v="4"/>
    <s v="BIENES MUEBLES, INMUEBLES E INTANGIBLES"/>
    <m/>
    <n v="5641"/>
    <s v="SISTEMAS DE AIRE ACONDICIONADO, CALEFACCIÓN Y DE REFRIGERACIÓN INDUSTRIAL Y COMERCIAL"/>
    <n v="0"/>
    <s v="00"/>
    <s v="SIN DESCRIPCIÓN PARA DESTINOS 00"/>
    <n v="61745.64"/>
    <n v="0"/>
    <n v="61745.64"/>
    <n v="61745.64"/>
    <n v="61745.64"/>
    <n v="61745.64"/>
    <n v="61745.64"/>
    <n v="0"/>
    <n v="61745.64"/>
    <n v="61745.64"/>
    <n v="61745.64"/>
    <n v="61745.64"/>
    <n v="61745.64"/>
    <n v="61745.64"/>
    <n v="0"/>
  </r>
  <r>
    <s v="1.1-00-2307_233024_2339564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4"/>
    <s v="BIENES MUEBLES, INMUEBLES E INTANGIBLES"/>
    <m/>
    <n v="5641"/>
    <s v="SISTEMAS DE AIRE ACONDICIONADO, CALEFACCIÓN Y DE REFRIGERACIÓN INDUSTRIAL Y COMERCIAL"/>
    <n v="0"/>
    <s v="00"/>
    <s v="SIN DESCRIPCIÓN PARA DESTINOS 00"/>
    <n v="400000"/>
    <n v="0"/>
    <n v="367720"/>
    <n v="0"/>
    <n v="0"/>
    <n v="0"/>
    <n v="0"/>
    <n v="32280"/>
    <n v="400000"/>
    <n v="400000"/>
    <n v="400000"/>
    <n v="400000"/>
    <n v="400000"/>
    <n v="400000"/>
    <n v="0"/>
  </r>
  <r>
    <s v="2.6-05-2308_237025_234156410"/>
    <m/>
    <s v="2.6-05-23"/>
    <x v="2"/>
    <m/>
    <s v="PROGRAMA ESTRATEGIA ALE 2023 (APORTACIÓN ESTATAL)"/>
    <s v="1.7.1"/>
    <s v="POLICÍA"/>
    <s v="R"/>
    <s v="Solamente actividades específicas, distintas a las"/>
    <s v="08_24"/>
    <s v="08_23"/>
    <s v="COMISARÍA DE LA POLICÍA PREVENTIVA MUNICIPAL"/>
    <n v="7"/>
    <s v="SEGURIDAD CIUDADANA"/>
    <s v="XX"/>
    <n v="41"/>
    <s v="EQUIPAMIENTO"/>
    <s v="025_24"/>
    <s v="025_23"/>
    <s v="DESPACHO DE LA COMISARÍA DE LA POLICÍA P"/>
    <x v="4"/>
    <s v="BIENES MUEBLES, INMUEBLES E INTANGIBLES"/>
    <m/>
    <n v="5641"/>
    <s v="SISTEMAS DE AIRE ACONDICIONADO, CALEFACCIÓN Y DE REFRIGERACIÓN INDUSTRIAL Y COMERCIAL"/>
    <n v="0"/>
    <s v="00"/>
    <s v="SIN DESCRIPCIÓN PARA DESTINOS 00"/>
    <n v="3960"/>
    <n v="0"/>
    <n v="3960"/>
    <n v="0"/>
    <n v="0"/>
    <n v="0"/>
    <n v="0"/>
    <n v="0"/>
    <n v="0"/>
    <n v="0"/>
    <n v="0"/>
    <n v="0"/>
    <n v="0"/>
    <n v="0"/>
    <n v="0"/>
  </r>
  <r>
    <s v="1.1-00-2301_236006_23656510"/>
    <m/>
    <s v="1.1-00-23"/>
    <x v="2"/>
    <m/>
    <m/>
    <s v="1.3.4"/>
    <s v="FUNCIÓN PÚBLICA"/>
    <s v="E"/>
    <s v="Prestación de Servicios Públicos"/>
    <s v="01_24"/>
    <s v="01_23"/>
    <s v="PRESIDENCIA"/>
    <n v="6"/>
    <s v="GOBIERNO EFECTIVO"/>
    <s v="XX"/>
    <n v="6"/>
    <s v="PROCESOS ESTADISTICOS DEL MUNICIPIO"/>
    <s v="006_24"/>
    <s v="006_23"/>
    <s v="DIRECCIÓN GENERAL DE CENSOS Y ESTADISTIC"/>
    <x v="4"/>
    <s v="BIENES MUEBLES, INMUEBLES E INTANGIBLES"/>
    <m/>
    <n v="5651"/>
    <s v="EQUIPO DE COMUNICACIÓN Y TELECOMUNICACIÓN"/>
    <n v="0"/>
    <s v="00"/>
    <s v="SIN DESCRIPCIÓN PARA DESTINOS 00"/>
    <n v="0"/>
    <n v="0"/>
    <n v="0"/>
    <n v="0"/>
    <n v="0"/>
    <n v="0"/>
    <n v="0"/>
    <n v="0"/>
    <n v="0"/>
    <n v="0"/>
    <n v="90000"/>
    <n v="90000"/>
    <n v="0"/>
    <n v="0"/>
    <n v="90000"/>
  </r>
  <r>
    <s v="1.1-00-2302_233009_231256510"/>
    <s v="1.1-00-24"/>
    <s v="1.1-00-23"/>
    <x v="0"/>
    <s v="RECURSOS FISCALES 2024"/>
    <s v="RECURSOS FISCALES 2023"/>
    <s v="1.7.2"/>
    <s v="PROTECCIÓN CIVIL"/>
    <s v="E"/>
    <s v="Actividades del sector público, que realiza en for"/>
    <s v="02_24"/>
    <s v="02_23"/>
    <s v="SECRETARÍA GENERAL DEL AYUNTAMIENTO"/>
    <n v="3"/>
    <s v="INFRAESTRUCTURA Y SERVICIOS PÚBLICOS"/>
    <s v="012"/>
    <n v="12"/>
    <s v="EQUIPOS DE PROTECCIÓN  Y HERRAMIENTA MANUAL"/>
    <s v="009_24"/>
    <s v="009_23"/>
    <s v="DIRECCIÓN GENERAL ADJUNTA DE PROTECCIÓN"/>
    <x v="4"/>
    <s v="BIENES MUEBLES, INMUEBLES E INTANGIBLES"/>
    <m/>
    <n v="5651"/>
    <s v="EQUIPO DE COMUNICACIÓN Y TELECOMUNICACIÓN"/>
    <n v="0"/>
    <s v="00"/>
    <s v="SIN DESCRIPCIÓN PARA DESTINOS 00"/>
    <n v="100000"/>
    <n v="100000"/>
    <n v="71050"/>
    <n v="71050"/>
    <n v="71050"/>
    <n v="71050"/>
    <n v="71050"/>
    <n v="28950"/>
    <n v="100000"/>
    <n v="100000"/>
    <n v="200000"/>
    <n v="200000"/>
    <n v="100000"/>
    <n v="0"/>
    <n v="100000"/>
  </r>
  <r>
    <s v="1.1-00-2302_231010_231456510"/>
    <s v="1.1-00-24"/>
    <s v="1.1-00-23"/>
    <x v="0"/>
    <s v="RECURSOS FISCALES 2024"/>
    <s v="RECURSOS FISCALES 2023"/>
    <s v="1.3.4"/>
    <s v="FUNCIÓN PÚBLICA"/>
    <s v="S"/>
    <s v="Definidos en el Presupuesto de Egresos y los que s"/>
    <s v="02_24"/>
    <s v="02_23"/>
    <s v="SECRETARÍA GENERAL DEL AYUNTAMIENTO"/>
    <n v="1"/>
    <s v="CORRESPONSABILIDAD SOCIAL (TRANSVERSAL)"/>
    <s v="014"/>
    <n v="14"/>
    <s v="ECONOMIA ALIMENTARIA (NUEVO RED DE BASES)"/>
    <s v="010_24"/>
    <s v="010_23"/>
    <s v="DIRECCIÓN GENERAL DE CULTURA DE LA PAZ Y CORRESPONSABILIDAD"/>
    <x v="4"/>
    <s v="BIENES MUEBLES, INMUEBLES E INTANGIBLES"/>
    <m/>
    <n v="5651"/>
    <s v="EQUIPO DE COMUNICACIÓN Y TELECOMUNICACIÓN"/>
    <n v="0"/>
    <s v="00"/>
    <s v="SIN DESCRIPCIÓN PARA DESTINOS 00"/>
    <n v="0"/>
    <n v="0"/>
    <n v="0"/>
    <n v="0"/>
    <n v="0"/>
    <n v="0"/>
    <n v="0"/>
    <n v="0"/>
    <n v="0"/>
    <n v="0"/>
    <n v="10000"/>
    <n v="10000"/>
    <n v="10000"/>
    <n v="10000"/>
    <n v="10000"/>
  </r>
  <r>
    <s v="1.1-00-2302_231010_231656510"/>
    <s v="1.1-00-24"/>
    <s v="1.1-00-23"/>
    <x v="0"/>
    <s v="RECURSOS FISCALES 2024"/>
    <s v="RECURSOS FISCALES 2023"/>
    <s v="2.2.7"/>
    <s v="DESARROLLO REGIONAL"/>
    <s v="S"/>
    <s v="Definidos en el Presupuesto de Egresos y los que s"/>
    <s v="02_24"/>
    <s v="02_23"/>
    <s v="SECRETARÍA GENERAL DEL AYUNTAMIENTO"/>
    <n v="1"/>
    <s v="CORRESPONSABILIDAD SOCIAL (TRANSVERSAL)"/>
    <s v="016"/>
    <n v="16"/>
    <s v="PROGRAMA DE ECONOMÍA SOLIDARIA TLAJOMULCO &quot;CHAMBA PARA TODOS&quot;"/>
    <s v="010_24"/>
    <s v="010_23"/>
    <s v="DIRECCIÓN GENERAL DE CULTURA DE LA PAZ Y CORRESPONSABILIDAD"/>
    <x v="4"/>
    <s v="BIENES MUEBLES, INMUEBLES E INTANGIBLES"/>
    <m/>
    <n v="5651"/>
    <s v="EQUIPO DE COMUNICACIÓN Y TELECOMUNICACIÓN"/>
    <n v="0"/>
    <s v="00"/>
    <s v="SIN DESCRIPCIÓN PARA DESTINOS 00"/>
    <n v="0"/>
    <n v="0"/>
    <n v="0"/>
    <n v="0"/>
    <n v="0"/>
    <n v="0"/>
    <n v="0"/>
    <n v="0"/>
    <n v="0"/>
    <n v="0"/>
    <n v="10000"/>
    <n v="10000"/>
    <n v="10000"/>
    <n v="10000"/>
    <n v="10000"/>
  </r>
  <r>
    <s v="1.1-00-2311_236031_2349565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XX"/>
    <n v="49"/>
    <s v="INFRAESTRUCTURA TECNOLOGICA ENTREGADA"/>
    <s v="031_24"/>
    <s v="031_23"/>
    <s v="DESPACHO DE LA COORDINACIÓN GENERAL DE G"/>
    <x v="4"/>
    <s v="BIENES MUEBLES, INMUEBLES E INTANGIBLES"/>
    <m/>
    <n v="5651"/>
    <s v="EQUIPO DE COMUNICACIÓN Y TELECOMUNICACIÓN"/>
    <n v="0"/>
    <s v="00"/>
    <s v="SIN DESCRIPCIÓN PARA DESTINOS 00"/>
    <n v="1911252"/>
    <n v="170000"/>
    <n v="3214151.2"/>
    <n v="3214151.2"/>
    <n v="11020"/>
    <n v="0"/>
    <n v="0"/>
    <n v="-1302899.2000000002"/>
    <n v="0"/>
    <n v="0"/>
    <n v="0"/>
    <n v="0"/>
    <n v="0"/>
    <n v="-170000"/>
    <n v="0"/>
  </r>
  <r>
    <s v="1.1-00-2311_236031_2350565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50"/>
    <n v="50"/>
    <s v="SISTEMAS INFORMATICOS MODERNIZADOS RECIBIDOS"/>
    <s v="031_24"/>
    <s v="031_23"/>
    <s v="DESPACHO DE LA COORDINACIÓN GENERAL DE G"/>
    <x v="4"/>
    <s v="BIENES MUEBLES, INMUEBLES E INTANGIBLES"/>
    <m/>
    <n v="5651"/>
    <s v="EQUIPO DE COMUNICACIÓN Y TELECOMUNICACIÓN"/>
    <n v="0"/>
    <s v="00"/>
    <s v="SIN DESCRIPCIÓN PARA DESTINOS 00"/>
    <n v="0"/>
    <n v="0"/>
    <n v="0"/>
    <n v="0"/>
    <n v="0"/>
    <n v="0"/>
    <n v="0"/>
    <n v="0"/>
    <n v="0"/>
    <n v="0"/>
    <n v="3230790"/>
    <n v="3230790"/>
    <n v="1500000"/>
    <n v="1500000"/>
    <n v="3230790"/>
  </r>
  <r>
    <s v="1.1-00-2307_233024_2339566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4"/>
    <s v="BIENES MUEBLES, INMUEBLES E INTANGIBLES"/>
    <m/>
    <n v="5661"/>
    <s v="EQUIPO DE GENERACIÓN ELÉCTRICA, APARATOS Y ACCESORIOS ELÉCTRICOS"/>
    <n v="0"/>
    <s v="00"/>
    <s v="SIN DESCRIPCIÓN PARA DESTINOS 00"/>
    <n v="81805"/>
    <n v="581805"/>
    <n v="27747.200000000001"/>
    <n v="27747.200000000001"/>
    <n v="27747.200000000001"/>
    <n v="27747.200000000001"/>
    <n v="27747.200000000001"/>
    <n v="54057.8"/>
    <n v="81805"/>
    <n v="81805"/>
    <n v="81805"/>
    <n v="81805"/>
    <n v="81805"/>
    <n v="-500000"/>
    <n v="0"/>
  </r>
  <r>
    <s v="1.1-00-2307_233024_235856610"/>
    <s v="1.1-00-24"/>
    <s v="1.1-00-23"/>
    <x v="0"/>
    <s v="RECURSOS FISCALES 2024"/>
    <s v="RECURSOS FISCALES 2023"/>
    <s v="2.3.1"/>
    <s v="PRESTACIÓN DE SERVICIOS DE SALUD A LA COMUNIDAD"/>
    <s v="E"/>
    <s v="Prestación de Servicios Públicos"/>
    <s v="07_24"/>
    <s v="07_23"/>
    <s v="GABINETE INTEGRAL DE INFRAESTRUCTURA Y SERVICIOS PÚBLICOS"/>
    <n v="3"/>
    <s v="INFRAESTRUCTURA Y SERVICIOS PÚBLICOS"/>
    <s v="XX"/>
    <n v="58"/>
    <s v="CLINICA CHULAVISTA"/>
    <s v="024_24"/>
    <s v="024_23"/>
    <s v="DIRECCIÓN GENERAL DE SALUD PÚBLICA"/>
    <x v="4"/>
    <s v="BIENES MUEBLES, INMUEBLES E INTANGIBLES"/>
    <m/>
    <n v="5661"/>
    <s v="EQUIPO DE GENERACIÓN ELÉCTRICA, APARATOS Y ACCESORIOS ELÉCTRICOS"/>
    <n v="0"/>
    <s v="00"/>
    <s v="SIN DESCRIPCIÓN PARA DESTINOS 00"/>
    <n v="0"/>
    <n v="0"/>
    <n v="0"/>
    <n v="0"/>
    <n v="0"/>
    <n v="0"/>
    <n v="0"/>
    <n v="0"/>
    <n v="0"/>
    <n v="0"/>
    <n v="110000"/>
    <n v="0"/>
    <n v="0"/>
    <n v="0"/>
    <n v="110000"/>
  </r>
  <r>
    <s v="1.1-00-2305_236015_232156620"/>
    <s v="1.1-00-24"/>
    <s v="1.1-00-23"/>
    <x v="0"/>
    <s v="RECURSOS FISCALES 2024"/>
    <s v="RECURSOS FISCALES 2023"/>
    <s v="1.3.4"/>
    <s v="FUNCIÓN PÚBLICA"/>
    <s v="E"/>
    <s v="Actividades del sector público, que realiza en for"/>
    <s v="05_24"/>
    <s v="05_23"/>
    <s v="OFICIALÍA MAYOR"/>
    <n v="6"/>
    <s v="GOBIERNO EFECTIVO"/>
    <s v="XX"/>
    <n v="21"/>
    <s v="BIENES ADQUIRIDOS"/>
    <s v="015_24"/>
    <s v="015_23"/>
    <s v="DIRECCIÓN GENERAL DE ADMINISTRACIÓN"/>
    <x v="4"/>
    <s v="BIENES MUEBLES, INMUEBLES E INTANGIBLES"/>
    <m/>
    <n v="5662"/>
    <s v="PANELES SOLARES"/>
    <n v="0"/>
    <s v="00"/>
    <s v="SIN DESCRIPCIÓN PARA DESTINOS 00"/>
    <n v="42224"/>
    <n v="0"/>
    <n v="42224"/>
    <n v="42224"/>
    <n v="42224"/>
    <n v="42224"/>
    <n v="42224"/>
    <n v="0"/>
    <n v="42224"/>
    <n v="42224"/>
    <n v="0"/>
    <n v="0"/>
    <n v="0"/>
    <n v="0"/>
    <n v="-42224"/>
  </r>
  <r>
    <s v="1.1-00-2302_231010_231656710"/>
    <s v="1.1-00-24"/>
    <s v="1.1-00-23"/>
    <x v="0"/>
    <s v="RECURSOS FISCALES 2024"/>
    <s v="RECURSOS FISCALES 2023"/>
    <s v="2.2.7"/>
    <s v="DESARROLLO REGIONAL"/>
    <s v="S"/>
    <s v="Definidos en el Presupuesto de Egresos y los que s"/>
    <s v="02_24"/>
    <s v="02_23"/>
    <s v="SECRETARÍA GENERAL DEL AYUNTAMIENTO"/>
    <n v="1"/>
    <s v="CORRESPONSABILIDAD SOCIAL (TRANSVERSAL)"/>
    <s v="016"/>
    <n v="16"/>
    <s v="PROGRAMA DE ECONOMÍA SOLIDARIA TLAJOMULCO &quot;CHAMBA PARA TODOS&quot;"/>
    <s v="010_24"/>
    <s v="010_23"/>
    <s v="DIRECCIÓN GENERAL DE CULTURA DE LA PAZ Y CORRESPONSABILIDAD"/>
    <x v="4"/>
    <s v="BIENES MUEBLES, INMUEBLES E INTANGIBLES"/>
    <m/>
    <n v="5671"/>
    <s v="HERRAMIENTAS Y MÁQUINAS-HERRAMIENTA"/>
    <n v="0"/>
    <s v="00"/>
    <s v="SIN DESCRIPCIÓN PARA DESTINOS 00"/>
    <n v="0"/>
    <n v="0"/>
    <n v="0"/>
    <n v="0"/>
    <n v="0"/>
    <n v="0"/>
    <n v="0"/>
    <n v="0"/>
    <n v="0"/>
    <n v="0"/>
    <n v="70000"/>
    <n v="70000"/>
    <n v="70000"/>
    <n v="70000"/>
    <n v="70000"/>
  </r>
  <r>
    <s v="1.1-00-2306_235016_232556710"/>
    <s v="1.1-00-24"/>
    <s v="1.1-00-23"/>
    <x v="0"/>
    <s v="RECURSOS FISCALES 2024"/>
    <s v="RECURSOS FISCALES 2023"/>
    <s v="2.5.6"/>
    <s v="OTRO SERVICIOS EDUCATIVOS Y ACTIVIDADES INHERENTES"/>
    <s v="S"/>
    <s v="Definidos en el Presupuesto de Egresos y los que s"/>
    <s v="06_24"/>
    <s v="06_23"/>
    <s v="COORDINACIÓN GENERAL DE CONSTRUCCIÓN DE COMUNIDAD"/>
    <n v="5"/>
    <s v="SOCIEDAD COHESIVA Y RESILENTE"/>
    <s v="025"/>
    <n v="25"/>
    <s v="APOYO A INSTITUCIONES EDUCATIVAS"/>
    <s v="016_24"/>
    <s v="016_23"/>
    <s v="DESPACHO DE LA COORDINACIÓN GENERAL DE C"/>
    <x v="4"/>
    <s v="BIENES MUEBLES, INMUEBLES E INTANGIBLES"/>
    <m/>
    <n v="5671"/>
    <s v="HERRAMIENTAS Y MÁQUINAS-HERRAMIENTA"/>
    <n v="0"/>
    <s v="00"/>
    <s v="SIN DESCRIPCIÓN PARA DESTINOS 00"/>
    <n v="250000"/>
    <n v="250000"/>
    <n v="186600"/>
    <n v="186600"/>
    <n v="186600"/>
    <n v="186600"/>
    <n v="186600"/>
    <n v="63400"/>
    <n v="250000"/>
    <n v="250000"/>
    <n v="250000"/>
    <n v="250000"/>
    <n v="250000"/>
    <n v="0"/>
    <n v="0"/>
  </r>
  <r>
    <s v="1.1-00-2307_233019_233356710"/>
    <s v="1.1-00-24"/>
    <s v="1.1-00-23"/>
    <x v="0"/>
    <s v="RECURSOS FISCALES 2024"/>
    <s v="RECURSOS FISCALES 2023"/>
    <s v="1.3.4"/>
    <s v="FUNCIÓN PÚBLICA"/>
    <s v="E"/>
    <s v="Actividades del sector público, que realiza en for"/>
    <s v="07_24"/>
    <s v="07_23"/>
    <s v="GABINETE INTEGRAL DE INFRAESTRUCTURA Y SERVICIOS PÚBLICOS"/>
    <n v="3"/>
    <s v="INFRAESTRUCTURA Y SERVICIOS PÚBLICOS"/>
    <s v="033"/>
    <n v="33"/>
    <s v="SERVICIO DE MANTENIMIENTO EN LOS ESPACIOS PÚBLICOS"/>
    <s v="019_24"/>
    <s v="019_23"/>
    <s v="DIRECCIÓN ADMINISTRATIVA DE INFRAESTRUCT"/>
    <x v="4"/>
    <s v="BIENES MUEBLES, INMUEBLES E INTANGIBLES"/>
    <m/>
    <n v="5671"/>
    <s v="HERRAMIENTAS Y MÁQUINAS-HERRAMIENTA"/>
    <n v="0"/>
    <s v="00"/>
    <s v="SIN DESCRIPCIÓN PARA DESTINOS 00"/>
    <n v="2006747.12"/>
    <n v="0"/>
    <n v="1985171.12"/>
    <n v="1985171.12"/>
    <n v="1833237.48"/>
    <n v="1219600.68"/>
    <n v="1219600.68"/>
    <n v="21576"/>
    <n v="2006747.12"/>
    <n v="2006747.12"/>
    <n v="2006747.12"/>
    <n v="2006747.12"/>
    <n v="1000000"/>
    <n v="1000000"/>
    <n v="0"/>
  </r>
  <r>
    <s v="1.1-00-2309_238026_234256710"/>
    <s v="1.1-00-24"/>
    <s v="1.1-00-23"/>
    <x v="0"/>
    <s v="RECURSOS FISCALES 2024"/>
    <s v="RECURSOS FISCALES 2023"/>
    <s v="3.1.1"/>
    <s v="ASUNTOS ECONÓMICOS Y COMERCIALES EN GENERAL"/>
    <s v="E"/>
    <s v="Actividades del sector público, que realiza en for"/>
    <s v="09_24"/>
    <s v="09_23"/>
    <s v="COORDINACIÓN GENERAL DE DESARROLLO ECONÓMICO"/>
    <n v="8"/>
    <s v="DESARROLLO ECONÓMICO Y EMPLEO"/>
    <s v="042"/>
    <n v="42"/>
    <s v="ADMINISTRACIÓN CENTRAL DE LA COORDINACIÓN GENERAL DE DESARROLLO ECONÓMICO"/>
    <s v="026_24"/>
    <s v="026_23"/>
    <s v="DESPACHO DE LA COORDINACIÓN GENERAL DE D"/>
    <x v="4"/>
    <s v="BIENES MUEBLES, INMUEBLES E INTANGIBLES"/>
    <m/>
    <n v="5671"/>
    <s v="HERRAMIENTAS Y MÁQUINAS-HERRAMIENTA"/>
    <n v="0"/>
    <s v="00"/>
    <s v="SIN DESCRIPCIÓN PARA DESTINOS 00"/>
    <n v="150000"/>
    <n v="0"/>
    <n v="149872"/>
    <n v="0"/>
    <n v="0"/>
    <n v="0"/>
    <n v="0"/>
    <n v="128"/>
    <n v="150000"/>
    <n v="150000"/>
    <n v="150000"/>
    <n v="150000"/>
    <n v="150000"/>
    <n v="150000"/>
    <n v="0"/>
  </r>
  <r>
    <s v="1.1-00-2310_234030_234856710"/>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4"/>
    <s v="BIENES MUEBLES, INMUEBLES E INTANGIBLES"/>
    <m/>
    <n v="5671"/>
    <s v="HERRAMIENTAS Y MÁQUINAS-HERRAMIENTA"/>
    <n v="0"/>
    <s v="00"/>
    <s v="SIN DESCRIPCIÓN PARA DESTINOS 00"/>
    <n v="100000"/>
    <n v="100000"/>
    <n v="0"/>
    <n v="0"/>
    <n v="0"/>
    <n v="0"/>
    <n v="0"/>
    <n v="100000"/>
    <n v="100000"/>
    <n v="100000"/>
    <n v="100000"/>
    <n v="100000"/>
    <n v="100000"/>
    <n v="0"/>
    <n v="0"/>
  </r>
  <r>
    <s v="1.1-00-2311_236031_2349567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4"/>
    <s v="BIENES MUEBLES, INMUEBLES E INTANGIBLES"/>
    <m/>
    <n v="5671"/>
    <s v="HERRAMIENTAS Y MÁQUINAS-HERRAMIENTA"/>
    <n v="0"/>
    <s v="00"/>
    <s v="SIN DESCRIPCIÓN PARA DESTINOS 00"/>
    <n v="0"/>
    <n v="0"/>
    <n v="0"/>
    <n v="0"/>
    <n v="0"/>
    <n v="0"/>
    <n v="0"/>
    <n v="0"/>
    <n v="0"/>
    <n v="0"/>
    <n v="600000"/>
    <n v="600000"/>
    <n v="600000"/>
    <n v="600000"/>
    <n v="600000"/>
  </r>
  <r>
    <s v="1.1-00-2317_234037_2356567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XX"/>
    <n v="56"/>
    <s v="CONTROL DE FELINOS, CANINOS Y VIDA SILVESTRE EN EL MUNICIPIO"/>
    <s v="037_24"/>
    <s v="037_23"/>
    <s v="UNIDAD DE ACOPIO Y SALUD ANIMAL MUNICIPA"/>
    <x v="4"/>
    <s v="BIENES MUEBLES, INMUEBLES E INTANGIBLES"/>
    <m/>
    <n v="5671"/>
    <s v="HERRAMIENTAS Y MÁQUINAS-HERRAMIENTA"/>
    <n v="0"/>
    <s v="00"/>
    <s v="SIN DESCRIPCIÓN PARA DESTINOS 00"/>
    <n v="10000"/>
    <n v="0"/>
    <n v="9860"/>
    <n v="0"/>
    <n v="0"/>
    <n v="0"/>
    <n v="0"/>
    <n v="140"/>
    <n v="0"/>
    <n v="0"/>
    <n v="0"/>
    <n v="0"/>
    <n v="0"/>
    <n v="0"/>
    <n v="0"/>
  </r>
  <r>
    <s v="1.1-00-2302_233009_231256910"/>
    <s v="1.1-00-24"/>
    <s v="1.1-00-23"/>
    <x v="0"/>
    <s v="RECURSOS FISCALES 2024"/>
    <s v="RECURSOS FISCALES 2023"/>
    <s v="1.7.2"/>
    <s v="PROTECCIÓN CIVIL"/>
    <s v="E"/>
    <s v="Actividades del sector público, que realiza en for"/>
    <s v="02_24"/>
    <s v="02_23"/>
    <s v="SECRETARÍA GENERAL DEL AYUNTAMIENTO"/>
    <n v="3"/>
    <s v="INFRAESTRUCTURA Y SERVICIOS PÚBLICOS"/>
    <s v="012"/>
    <n v="12"/>
    <s v="EQUIPOS DE PROTECCIÓN  Y HERRAMIENTA MANUAL"/>
    <s v="009_24"/>
    <s v="009_23"/>
    <s v="DIRECCIÓN GENERAL ADJUNTA DE PROTECCIÓN"/>
    <x v="4"/>
    <s v="BIENES MUEBLES, INMUEBLES E INTANGIBLES"/>
    <m/>
    <n v="5691"/>
    <s v="OTROS EQUIPOS"/>
    <n v="0"/>
    <s v="00"/>
    <s v="SIN DESCRIPCIÓN PARA DESTINOS 00"/>
    <n v="1581950"/>
    <n v="1000000"/>
    <n v="1581950"/>
    <n v="1581950"/>
    <n v="1581950"/>
    <n v="1581950"/>
    <n v="1581950"/>
    <n v="0"/>
    <n v="1581950"/>
    <n v="1581950"/>
    <n v="2000000"/>
    <n v="2000000"/>
    <n v="1000000"/>
    <n v="0"/>
    <n v="418050"/>
  </r>
  <r>
    <s v="1.1-00-2307_233024_233956910"/>
    <s v="1.1-00-24"/>
    <s v="1.1-00-23"/>
    <x v="0"/>
    <s v="RECURSOS FISCALES 2024"/>
    <s v="RECURSOS FISCALES 2023"/>
    <s v="2.3.1"/>
    <s v="PRESTACIÓN DE SERVICIOS DE SALUD A LA COMUNIDAD"/>
    <s v="E"/>
    <s v="Actividades del sector público, que realiza en for"/>
    <s v="07_24"/>
    <s v="07_23"/>
    <s v="GABINETE INTEGRAL DE INFRAESTRUCTURA Y SERVICIOS PÚBLICOS"/>
    <n v="3"/>
    <s v="INFRAESTRUCTURA Y SERVICIOS PÚBLICOS"/>
    <s v="039"/>
    <n v="39"/>
    <s v="SERVICIOS MÉDICOS DE CALIDAD"/>
    <s v="024_24"/>
    <s v="024_23"/>
    <s v="DIRECCIÓN GENERAL DE SALUD PÚBLICA"/>
    <x v="4"/>
    <s v="BIENES MUEBLES, INMUEBLES E INTANGIBLES"/>
    <m/>
    <n v="5691"/>
    <s v="OTROS EQUIPOS"/>
    <n v="0"/>
    <s v="00"/>
    <s v="SIN DESCRIPCIÓN PARA DESTINOS 00"/>
    <n v="92000"/>
    <n v="92000"/>
    <n v="66575.839999999997"/>
    <n v="66575.839999999997"/>
    <n v="66575.839999999997"/>
    <n v="66575.839999999997"/>
    <n v="66575.839999999997"/>
    <n v="25424.160000000003"/>
    <n v="92000"/>
    <n v="92000"/>
    <n v="92000"/>
    <n v="92000"/>
    <n v="92000"/>
    <n v="0"/>
    <n v="0"/>
  </r>
  <r>
    <s v="2.5-02-2311_236031_235056910"/>
    <s v="2.5-02-24"/>
    <s v="2.5-02-23"/>
    <x v="4"/>
    <s v="FONDO DE APORTACIÓN AL FORTALECIMIENTO MUNICIPAL 2024 (FORTAMUN)"/>
    <s v="FONDO DE APORTACIÓN AL FORTALECIMIENTO MUNICIPAL 2023 (FORTAMUN)"/>
    <s v="3.8.4"/>
    <s v="INNOVACIÓN"/>
    <s v="E"/>
    <s v="Actividades del sector público, que realiza en for"/>
    <s v="11_24"/>
    <s v="11_23"/>
    <s v="COORDINACIÓN GENERAL DE GOBIERNO INTELIGENTE E INNOVACIÓN GUBERNAMENTAL"/>
    <n v="6"/>
    <s v="GOBIERNO EFECTIVO"/>
    <s v="050"/>
    <n v="50"/>
    <s v="SISTEMAS INFORMATICOS MODERNIZADOS RECIBIDOS"/>
    <s v="031_24"/>
    <s v="031_23"/>
    <s v="DESPACHO DE LA COORDINACIÓN GENERAL DE G"/>
    <x v="4"/>
    <s v="BIENES MUEBLES, INMUEBLES E INTANGIBLES"/>
    <m/>
    <n v="5691"/>
    <s v="OTROS EQUIPOS"/>
    <n v="0"/>
    <s v="00"/>
    <s v="SIN DESCRIPCIÓN PARA DESTINOS 00"/>
    <n v="70724000"/>
    <n v="34907948"/>
    <n v="70723059.019999996"/>
    <n v="70723059.019999996"/>
    <n v="70723059.019999996"/>
    <n v="0"/>
    <n v="0"/>
    <n v="940.98000000417233"/>
    <n v="70724000"/>
    <n v="70724000"/>
    <n v="70724000"/>
    <n v="70724000"/>
    <n v="70724000"/>
    <n v="35816052"/>
    <n v="0"/>
  </r>
  <r>
    <s v="1.1-00-2317_234037_235656910"/>
    <s v="1.1-00-24"/>
    <s v="1.1-00-23"/>
    <x v="0"/>
    <s v="RECURSOS FISCALES 2024"/>
    <s v="RECURSOS FISCALES 2023"/>
    <s v="2.1.5"/>
    <s v="PROTECCIÓN DE LA DIVERSIDAD BIOLÓGICA Y DEL PAISAJE"/>
    <s v="R"/>
    <s v="Solamente actividades específicas, distintas a las"/>
    <s v="17_24"/>
    <s v="17_23"/>
    <s v="UNIDAD DE ACOPIO Y SALUD ANIMAL MUNICIPAL (UNASAM)"/>
    <n v="4"/>
    <s v="CIUDAD SUSTENTABLE"/>
    <s v="056"/>
    <n v="56"/>
    <s v="CONTROL DE FELINOS, CANINOS Y VIDA SILVESTRE EN EL MUNICIPIO"/>
    <s v="037_24"/>
    <s v="037_23"/>
    <s v="UNIDAD DE ACOPIO Y SALUD ANIMAL MUNICIPA"/>
    <x v="4"/>
    <s v="BIENES MUEBLES, INMUEBLES E INTANGIBLES"/>
    <m/>
    <n v="5691"/>
    <s v="OTROS EQUIPOS"/>
    <n v="0"/>
    <s v="00"/>
    <s v="SIN DESCRIPCIÓN PARA DESTINOS 00"/>
    <n v="20000"/>
    <n v="0"/>
    <n v="19140"/>
    <n v="0"/>
    <n v="0"/>
    <n v="0"/>
    <n v="0"/>
    <n v="860"/>
    <n v="200000"/>
    <n v="0"/>
    <n v="500000"/>
    <n v="1500000"/>
    <n v="1500000"/>
    <n v="1500000"/>
    <n v="300000"/>
  </r>
  <r>
    <s v="1.1-00-2311_236031_2349577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49"/>
    <n v="49"/>
    <s v="INFRAESTRUCTURA TECNOLOGICA ENTREGADA"/>
    <s v="031_24"/>
    <s v="031_23"/>
    <s v="DESPACHO DE LA COORDINACIÓN GENERAL DE G"/>
    <x v="4"/>
    <s v="BIENES MUEBLES, INMUEBLES E INTANGIBLES"/>
    <m/>
    <n v="5771"/>
    <s v="ESPECIES MENORES Y DE ZOOLÓGICO"/>
    <n v="0"/>
    <s v="00"/>
    <s v="SIN DESCRIPCIÓN PARA DESTINOS 00"/>
    <n v="0"/>
    <n v="0"/>
    <n v="0"/>
    <n v="0"/>
    <n v="0"/>
    <n v="0"/>
    <n v="0"/>
    <n v="0"/>
    <n v="0"/>
    <n v="0"/>
    <n v="45000"/>
    <n v="45000"/>
    <n v="45000"/>
    <n v="45000"/>
    <n v="45000"/>
  </r>
  <r>
    <s v="1.1-00-2310_234030_234857810"/>
    <s v="1.1-00-24"/>
    <s v="1.1-00-23"/>
    <x v="0"/>
    <s v="RECURSOS FISCALES 2024"/>
    <s v="RECURSOS FISCALES 2023"/>
    <s v="2.7.1"/>
    <s v="OTROS ASUNTOS SOCIALES"/>
    <s v="E"/>
    <s v="Actividades del sector público, que realiza en for"/>
    <s v="10_24"/>
    <s v="10_23"/>
    <s v="COORDINACIÓN GENERAL DE GESTIÓN INTEGRAL DE LA CIUDAD"/>
    <n v="4"/>
    <s v="CIUDAD SUSTENTABLE"/>
    <s v="048"/>
    <n v="48"/>
    <s v="POLITICA DE INTEGRAL DE LA CIUDAD"/>
    <s v="030_24"/>
    <s v="030_23"/>
    <s v="DIRECCIÓN DE PROYECTOS ESTRATEGICOS"/>
    <x v="4"/>
    <s v="BIENES MUEBLES, INMUEBLES E INTANGIBLES"/>
    <m/>
    <n v="5781"/>
    <s v="ÁRBOLES Y PLANTAS"/>
    <n v="0"/>
    <s v="00"/>
    <s v="SIN DESCRIPCIÓN PARA DESTINOS 00"/>
    <n v="50000"/>
    <n v="50000"/>
    <n v="0"/>
    <n v="0"/>
    <n v="0"/>
    <n v="0"/>
    <n v="0"/>
    <n v="50000"/>
    <n v="50000"/>
    <n v="50000"/>
    <n v="50000"/>
    <n v="50000"/>
    <n v="50000"/>
    <n v="0"/>
    <n v="0"/>
  </r>
  <r>
    <s v="1.1-14-2302_231007_23758110"/>
    <m/>
    <s v="1.1-14-23"/>
    <x v="2"/>
    <m/>
    <s v="RECURSOS FISCALES (RESERVAS TERRITORIALES) 2023"/>
    <s v="1.3.4"/>
    <s v="FUNCIÓN PÚBLICA"/>
    <s v="O"/>
    <s v="Actividades que realizan la función pública o cont"/>
    <s v="02_24"/>
    <s v="02_23"/>
    <s v="SECRETARÍA GENERAL DEL AYUNTAMIENTO"/>
    <n v="1"/>
    <s v="CORRESPONSABILIDAD SOCIAL (TRANSVERSAL)"/>
    <s v="XX"/>
    <n v="7"/>
    <s v="CONDONACIÓN Y/O REDUCCIÓN DE SANCIONES"/>
    <s v="007_24"/>
    <s v="007_23"/>
    <s v="DIRECCIÓN DE LA SECRETARÍA GENERAL"/>
    <x v="4"/>
    <s v="BIENES MUEBLES, INMUEBLES E INTANGIBLES"/>
    <m/>
    <n v="5811"/>
    <s v="TERRENOS"/>
    <n v="0"/>
    <s v="00"/>
    <s v="SIN DESCRIPCIÓN PARA DESTINOS 00"/>
    <n v="8970600"/>
    <n v="0"/>
    <n v="8970600"/>
    <n v="8970600"/>
    <n v="8970600"/>
    <n v="8970600"/>
    <n v="8970600"/>
    <n v="0"/>
    <n v="0"/>
    <n v="0"/>
    <n v="9000000"/>
    <n v="5000000"/>
    <n v="0"/>
    <n v="0"/>
    <n v="9000000"/>
  </r>
  <r>
    <s v="1.1-00-2302_231007_23758110"/>
    <s v="1.1-00-24"/>
    <s v="1.1-00-23"/>
    <x v="0"/>
    <s v="RECURSOS FISCALES 2024"/>
    <s v="RECURSOS FISCALES 2023"/>
    <s v="1.3.4"/>
    <s v="FUNCIÓN PÚBLICA"/>
    <s v="O"/>
    <s v="Actividades que realizan la función pública o cont"/>
    <s v="02_24"/>
    <s v="02_23"/>
    <s v="SECRETARÍA GENERAL DEL AYUNTAMIENTO"/>
    <n v="1"/>
    <s v="CORRESPONSABILIDAD SOCIAL (TRANSVERSAL)"/>
    <s v="XX"/>
    <n v="7"/>
    <s v="CONDONACIÓN Y/O REDUCCIÓN DE SANCIONES"/>
    <s v="007_24"/>
    <s v="007_23"/>
    <s v="DIRECCIÓN DE LA SECRETARÍA GENERAL"/>
    <x v="4"/>
    <s v="BIENES MUEBLES, INMUEBLES E INTANGIBLES"/>
    <m/>
    <n v="5811"/>
    <s v="TERRENOS"/>
    <n v="0"/>
    <s v="00"/>
    <s v="SIN DESCRIPCIÓN PARA DESTINOS 00"/>
    <n v="30325555.600000001"/>
    <n v="0"/>
    <n v="26218852.010000002"/>
    <n v="26218852.010000002"/>
    <n v="26218852.010000002"/>
    <n v="26218852.010000002"/>
    <n v="26218852.010000002"/>
    <n v="4106703.59"/>
    <n v="0"/>
    <n v="0"/>
    <n v="30000000"/>
    <n v="3000000"/>
    <n v="0"/>
    <n v="0"/>
    <n v="30000000"/>
  </r>
  <r>
    <s v="1.1-14-2304_236013_231958110"/>
    <m/>
    <s v="1.1-14-23"/>
    <x v="2"/>
    <m/>
    <s v="RECURSOS FISCALES (RESERVAS TERRITORIALES) 2023"/>
    <s v="1.3.4"/>
    <s v="FUNCIÓN PÚBLICA"/>
    <s v="M"/>
    <s v="Actividades de apoyo administrativo desarrolladas "/>
    <s v="04_24"/>
    <s v="04_23"/>
    <s v="TESORERÍA MUNICIPAL"/>
    <n v="6"/>
    <s v="GOBIERNO EFECTIVO"/>
    <s v="XX"/>
    <n v="19"/>
    <s v="PROYECTO DE PRESUPUESTO"/>
    <s v="013_24"/>
    <s v="013_23"/>
    <s v="DIRECCIÓN GENERAL DE FINANZAS"/>
    <x v="4"/>
    <s v="BIENES MUEBLES, INMUEBLES E INTANGIBLES"/>
    <m/>
    <n v="5811"/>
    <s v="TERRENOS"/>
    <n v="0"/>
    <s v="00"/>
    <s v="SIN DESCRIPCIÓN PARA DESTINOS 00"/>
    <n v="0"/>
    <n v="0"/>
    <n v="0"/>
    <n v="0"/>
    <n v="0"/>
    <n v="0"/>
    <n v="0"/>
    <n v="0"/>
    <n v="0"/>
    <n v="0"/>
    <n v="0"/>
    <n v="0"/>
    <n v="0"/>
    <n v="0"/>
    <n v="0"/>
  </r>
  <r>
    <s v="1.1-00-2304_236013_231958110"/>
    <s v="1.1-00-24"/>
    <s v="1.1-00-23"/>
    <x v="0"/>
    <s v="RECURSOS FISCALES 2024"/>
    <s v="RECURSOS FISCALES 2023"/>
    <s v="1.3.4"/>
    <s v="FUNCIÓN PÚBLICA"/>
    <s v="M"/>
    <s v="Actividades de apoyo administrativo desarrolladas "/>
    <s v="04_24"/>
    <s v="04_23"/>
    <s v="TESORERÍA MUNICIPAL"/>
    <n v="6"/>
    <s v="GOBIERNO EFECTIVO"/>
    <s v="XX"/>
    <n v="19"/>
    <s v="PROYECTO DE PRESUPUESTO"/>
    <s v="013_24"/>
    <s v="013_23"/>
    <s v="DIRECCIÓN GENERAL DE FINANZAS"/>
    <x v="4"/>
    <s v="BIENES MUEBLES, INMUEBLES E INTANGIBLES"/>
    <m/>
    <n v="5811"/>
    <s v="TERRENOS"/>
    <n v="0"/>
    <s v="00"/>
    <s v="SIN DESCRIPCIÓN PARA DESTINOS 00"/>
    <n v="4750138.99"/>
    <n v="0"/>
    <n v="1750138.99"/>
    <n v="1750138.99"/>
    <n v="1750138.99"/>
    <n v="1750138.99"/>
    <n v="1750138.99"/>
    <n v="3000000"/>
    <n v="0"/>
    <n v="0"/>
    <n v="2000000"/>
    <n v="2000000"/>
    <n v="0"/>
    <n v="0"/>
    <n v="2000000"/>
  </r>
  <r>
    <s v="1.1-00-2311_236031_2350591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50"/>
    <n v="50"/>
    <s v="SISTEMAS INFORMATICOS MODERNIZADOS RECIBIDOS"/>
    <s v="031_24"/>
    <s v="031_23"/>
    <s v="DESPACHO DE LA COORDINACIÓN GENERAL DE G"/>
    <x v="4"/>
    <s v="BIENES MUEBLES, INMUEBLES E INTANGIBLES"/>
    <m/>
    <n v="5911"/>
    <s v="SOFTWARE"/>
    <n v="0"/>
    <s v="00"/>
    <s v="SIN DESCRIPCIÓN PARA DESTINOS 00"/>
    <n v="6020779.5999999996"/>
    <n v="5841164"/>
    <n v="6020779.5999999996"/>
    <n v="6020779.5999999996"/>
    <n v="4515584.67"/>
    <n v="4405616.67"/>
    <n v="4405616.67"/>
    <n v="0"/>
    <n v="6020779.5999999996"/>
    <n v="6020779.5999999996"/>
    <n v="42021000"/>
    <n v="6021000"/>
    <n v="4000000"/>
    <n v="-1841164"/>
    <n v="36000220.399999999"/>
  </r>
  <r>
    <s v="1.1-00-2311_236031_235059710"/>
    <s v="1.1-00-24"/>
    <s v="1.1-00-23"/>
    <x v="0"/>
    <s v="RECURSOS FISCALES 2024"/>
    <s v="RECURSOS FISCALES 2023"/>
    <s v="3.8.4"/>
    <s v="INNOVACIÓN"/>
    <s v="E"/>
    <s v="Actividades del sector público, que realiza en for"/>
    <s v="11_24"/>
    <s v="11_23"/>
    <s v="COORDINACIÓN GENERAL DE GOBIERNO INTELIGENTE E INNOVACIÓN GUBERNAMENTAL"/>
    <n v="6"/>
    <s v="GOBIERNO EFECTIVO"/>
    <s v="050"/>
    <n v="50"/>
    <s v="SISTEMAS INFORMATICOS MODERNIZADOS RECIBIDOS"/>
    <s v="031_24"/>
    <s v="031_23"/>
    <s v="DESPACHO DE LA COORDINACIÓN GENERAL DE G"/>
    <x v="4"/>
    <s v="BIENES MUEBLES, INMUEBLES E INTANGIBLES"/>
    <m/>
    <n v="5971"/>
    <s v="LICENCIAS INFORMÁTICAS E INTELECTUALES"/>
    <n v="0"/>
    <s v="00"/>
    <s v="SIN DESCRIPCIÓN PARA DESTINOS 00"/>
    <n v="4972314.42"/>
    <n v="4091000"/>
    <n v="5003679.0199999996"/>
    <n v="5003679.0199999996"/>
    <n v="5003679.0199999996"/>
    <n v="4874456.62"/>
    <n v="4874456.62"/>
    <n v="-31364.599999999627"/>
    <n v="4972314.42"/>
    <n v="4972314.42"/>
    <n v="4294761"/>
    <n v="4294761"/>
    <n v="3000000"/>
    <n v="-1091000"/>
    <n v="-677553.41999999993"/>
  </r>
  <r>
    <s v="2.5-02-2307_233023_23376121XX"/>
    <s v="2.5-02-24"/>
    <s v="2.5-02-23"/>
    <x v="4"/>
    <s v="FONDO DE APORTACIÓN AL FORTALECIMIENTO MUNICIPAL 2024 (FORTAMUN)"/>
    <s v="FONDO DE APORTACIÓN AL FORTALECIMIENTO MUNICIPAL 2023 (FORTAMUN)"/>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5"/>
    <s v="INVERSION PUBLICA"/>
    <m/>
    <n v="6121"/>
    <s v="EDIFICACIÓN NO  HABITACIONAL"/>
    <s v="XX"/>
    <s v="19"/>
    <s v="OBRAS MULTIANUALES"/>
    <n v="0"/>
    <n v="0"/>
    <n v="0"/>
    <n v="0"/>
    <n v="0"/>
    <n v="0"/>
    <n v="0"/>
    <n v="0"/>
    <n v="125000000"/>
    <n v="125000000"/>
    <n v="125000000"/>
    <n v="73000000"/>
    <n v="73000000"/>
    <n v="73000000"/>
    <n v="0"/>
  </r>
  <r>
    <s v="2.5-02-2307_233023_233761210"/>
    <s v="2.5-02-24"/>
    <s v="2.5-02-23"/>
    <x v="4"/>
    <s v="FONDO DE APORTACIÓN AL FORTALECIMIENTO MUNICIPAL 2024 (FORTAMUN)"/>
    <s v="FONDO DE APORTACIÓN AL FORTALECIMIENTO MUNICIPAL 2023 (FORTAMUN)"/>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5"/>
    <s v="INVERSION PUBLICA"/>
    <m/>
    <n v="6121"/>
    <s v="EDIFICACIÓN NO  HABITACIONAL"/>
    <n v="0"/>
    <s v="00"/>
    <s v="SIN DESCRIPCIÓN PARA DESTINOS 00"/>
    <n v="32222274.07"/>
    <n v="10000001.279999999"/>
    <n v="27078287.640000001"/>
    <n v="27078287.640000001"/>
    <n v="13420495.970000001"/>
    <n v="11994763.07"/>
    <n v="11994763.07"/>
    <n v="5143986.43"/>
    <n v="40000000"/>
    <n v="40000000"/>
    <n v="70000000"/>
    <n v="70000000"/>
    <n v="10000000"/>
    <n v="-1.2799999993294477"/>
    <n v="30000000"/>
  </r>
  <r>
    <s v="1.1-00-2307_233023_233761210"/>
    <s v="1.1-00-24"/>
    <s v="1.1-00-23"/>
    <x v="0"/>
    <s v="RECURSOS FISCALES 2024"/>
    <s v="RECURSOS FISCALES 2023"/>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21"/>
    <s v="EDIFICACIÓN NO  HABITACIONAL"/>
    <n v="0"/>
    <s v="00"/>
    <s v="SIN DESCRIPCIÓN PARA DESTINOS 00"/>
    <n v="0"/>
    <n v="20466278.190000001"/>
    <n v="0"/>
    <n v="0"/>
    <n v="0"/>
    <n v="0"/>
    <n v="0"/>
    <n v="0"/>
    <n v="0"/>
    <n v="0"/>
    <n v="0"/>
    <n v="0"/>
    <n v="0"/>
    <n v="-20466278.190000001"/>
    <n v="0"/>
  </r>
  <r>
    <s v="1.1-00-2307_233023_2337612168"/>
    <s v="1.1-00-24"/>
    <s v="1.1-00-23"/>
    <x v="0"/>
    <s v="RECURSOS FISCALES 2024"/>
    <s v="RECURSOS FISCALES 2023"/>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21"/>
    <s v="EDIFICACIÓN NO  HABITACIONAL"/>
    <n v="68"/>
    <s v="XX"/>
    <s v="OBRAS MULTIANUALES"/>
    <n v="75000000"/>
    <n v="0"/>
    <n v="0"/>
    <n v="0"/>
    <n v="0"/>
    <n v="0"/>
    <n v="0"/>
    <n v="75000000"/>
    <n v="0"/>
    <n v="0"/>
    <n v="0"/>
    <n v="0"/>
    <n v="0"/>
    <n v="0"/>
    <n v="0"/>
  </r>
  <r>
    <s v="2.5-01-2307_233023_233761210"/>
    <s v="2.5-01-24"/>
    <s v="2.5-01-23"/>
    <x v="5"/>
    <s v="FONDO DE APORTACIÓN A LA INFRAESTRUCTURA SOCIAL MUNICIPAL 2024 (FAIS - FISM-DF)"/>
    <s v="FONDO DE APORTACIÓN A LA INFRAESTRUCTURA SOCIAL MUNICIPAL 2023 (FAISM)"/>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5"/>
    <s v="INVERSION PUBLICA"/>
    <m/>
    <n v="6121"/>
    <s v="EDIFICACIÓN NO  HABITACIONAL"/>
    <n v="0"/>
    <s v="00"/>
    <s v="SIN DESCRIPCIÓN PARA DESTINOS 00"/>
    <n v="3200000"/>
    <n v="0"/>
    <n v="1192184.73"/>
    <n v="1192184.73"/>
    <n v="298046.18"/>
    <n v="298046.18"/>
    <n v="298046.18"/>
    <n v="2007815.27"/>
    <n v="3200000"/>
    <n v="3200000"/>
    <n v="3200000"/>
    <n v="3200000"/>
    <n v="3091667"/>
    <n v="3091667"/>
    <n v="0"/>
  </r>
  <r>
    <s v="1.1-00-2307_233023_233861210"/>
    <s v="1.1-00-24"/>
    <s v="1.1-00-23"/>
    <x v="0"/>
    <s v="RECURSOS FISCALES 2024"/>
    <s v="RECURSOS FISCALES 2023"/>
    <s v="1.3.4"/>
    <s v="FUNCIÓN PÚBLICA"/>
    <s v="K"/>
    <s v="Proyectos de inversión sujetos a registro en la Ca"/>
    <s v="07_24"/>
    <s v="07_23"/>
    <s v="GABINETE INTEGRAL DE INFRAESTRUCTURA Y SERVICIOS PÚBLICOS"/>
    <n v="3"/>
    <s v="INFRAESTRUCTURA Y SERVICIOS PÚBLICOS"/>
    <s v="XX"/>
    <n v="38"/>
    <s v="PRESUPUESTO PARTICIPATIVO"/>
    <s v="023_24"/>
    <s v="023_23"/>
    <s v="DIRECCIÓN GENERAL DE OBRAS PÚBLICAS"/>
    <x v="5"/>
    <s v="INVERSION PUBLICA"/>
    <m/>
    <n v="6121"/>
    <s v="EDIFICACIÓN NO  HABITACIONAL"/>
    <n v="0"/>
    <s v="00"/>
    <s v="SIN DESCRIPCIÓN PARA DESTINOS 00"/>
    <n v="5724717.4800000004"/>
    <n v="16000000"/>
    <n v="3998966.69"/>
    <n v="3998966.69"/>
    <n v="3686713.17"/>
    <n v="999741.67"/>
    <n v="999741.67"/>
    <n v="1725750.7900000005"/>
    <n v="0"/>
    <n v="0"/>
    <n v="0"/>
    <n v="0"/>
    <n v="0"/>
    <n v="-16000000"/>
    <n v="0"/>
  </r>
  <r>
    <s v="1.1-00-2304_236012_231861310"/>
    <s v="1.1-00-24"/>
    <s v="1.1-00-23"/>
    <x v="0"/>
    <s v="RECURSOS FISCALES 2024"/>
    <s v="RECURSOS FISCALES 2023"/>
    <s v="1.3.4"/>
    <s v="FUNCIÓN PÚBLICA"/>
    <s v="M"/>
    <s v="Actividades de apoyo administrativo desarrolladas "/>
    <s v="04_24"/>
    <s v="04_23"/>
    <s v="TESORERÍA MUNICIPAL"/>
    <n v="6"/>
    <s v="GOBIERNO EFECTIVO"/>
    <s v="XX"/>
    <n v="18"/>
    <s v="DESPACHO DE LA TESORERÍA MUNICIPAL"/>
    <s v="012_24"/>
    <s v="012_23"/>
    <s v="DIRECCIÓN DE PROCESOS ADMINISTRATIVOS Y"/>
    <x v="5"/>
    <s v="INVERSION PUBLICA"/>
    <m/>
    <n v="6131"/>
    <s v="CONSTRUCCIÓN DE OBRAS PARA EL ABASTECIMIENTO DE AGUA, PETRÓLEO, GAS, ELECTRICIDAD Y TELECOMUNICACIONES"/>
    <n v="0"/>
    <s v="00"/>
    <s v="SIN DESCRIPCIÓN PARA DESTINOS 00"/>
    <n v="0"/>
    <n v="0"/>
    <n v="0"/>
    <n v="0"/>
    <n v="0"/>
    <n v="0"/>
    <n v="0"/>
    <n v="0"/>
    <n v="15105020.039999999"/>
    <n v="15105020.039999999"/>
    <n v="15105020.039999999"/>
    <n v="15105020.039999999"/>
    <n v="0"/>
    <n v="0"/>
    <n v="0"/>
  </r>
  <r>
    <s v="1.1-00-2304_236012_2318613166"/>
    <s v="1.1-00-24"/>
    <s v="1.1-00-23"/>
    <x v="0"/>
    <s v="RECURSOS FISCALES 2024"/>
    <s v="RECURSOS FISCALES 2023"/>
    <s v="1.3.4"/>
    <s v="FUNCIÓN PÚBLICA"/>
    <s v="M"/>
    <s v="Actividades de apoyo administrativo desarrolladas "/>
    <s v="04_24"/>
    <s v="04_23"/>
    <s v="TESORERÍA MUNICIPAL"/>
    <n v="6"/>
    <s v="GOBIERNO EFECTIVO"/>
    <s v="XX"/>
    <n v="18"/>
    <s v="DESPACHO DE LA TESORERÍA MUNICIPAL"/>
    <s v="012_24"/>
    <s v="012_23"/>
    <s v="DIRECCIÓN DE PROCESOS ADMINISTRATIVOS Y"/>
    <x v="5"/>
    <s v="INVERSION PUBLICA"/>
    <m/>
    <n v="6131"/>
    <s v="CONSTRUCCIÓN DE OBRAS PARA EL ABASTECIMIENTO DE AGUA, PETRÓLEO, GAS, ELECTRICIDAD Y TELECOMUNICACIONES"/>
    <n v="66"/>
    <s v="XX"/>
    <s v="RECONOCIMIENTO CONTRA DERECHOS"/>
    <n v="15105020.039999999"/>
    <n v="0"/>
    <n v="28299479.25"/>
    <n v="28299479.25"/>
    <n v="28299479.25"/>
    <n v="28299479.25"/>
    <n v="28299479.25"/>
    <n v="-13194459.210000001"/>
    <n v="0"/>
    <n v="0"/>
    <n v="0"/>
    <n v="0"/>
    <n v="0"/>
    <n v="0"/>
    <n v="0"/>
  </r>
  <r>
    <s v="1.1-00-2307_233023_2337613128"/>
    <s v="1.1-00-24"/>
    <s v="1.1-00-23"/>
    <x v="0"/>
    <s v="RECURSOS FISCALES 2024"/>
    <s v="RECURSOS FISCALES 2023"/>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5"/>
    <s v="INVERSION PUBLICA"/>
    <m/>
    <n v="6131"/>
    <s v="CONSTRUCCIÓN DE OBRAS PARA EL ABASTECIMIENTO DE AGUA, PETRÓLEO, GAS, ELECTRICIDAD Y TELECOMUNICACIONES"/>
    <n v="28"/>
    <s v="20"/>
    <s v="PLANTA POTABILIZADORA"/>
    <n v="70368847.280000001"/>
    <n v="34090909.229999997"/>
    <n v="68181818.180000007"/>
    <n v="68181818.180000007"/>
    <n v="39771373.950000003"/>
    <n v="39771373.950000003"/>
    <n v="39771373.950000003"/>
    <n v="2187029.099999994"/>
    <n v="56816248.500000007"/>
    <n v="56816248.500000007"/>
    <n v="56816248.500000007"/>
    <n v="56816248.500000007"/>
    <n v="28408124.25"/>
    <n v="28408124.25"/>
    <n v="0"/>
  </r>
  <r>
    <s v="2.5-02-2307_233023_233761310"/>
    <s v="2.5-02-24"/>
    <s v="2.5-02-23"/>
    <x v="4"/>
    <s v="FONDO DE APORTACIÓN AL FORTALECIMIENTO MUNICIPAL 2024 (FORTAMUN)"/>
    <s v="FONDO DE APORTACIÓN AL FORTALECIMIENTO MUNICIPAL 2023 (FORTAMUN)"/>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5"/>
    <s v="INVERSION PUBLICA"/>
    <m/>
    <n v="6131"/>
    <s v="CONSTRUCCIÓN DE OBRAS PARA EL ABASTECIMIENTO DE AGUA, PETRÓLEO, GAS, ELECTRICIDAD Y TELECOMUNICACIONES"/>
    <n v="0"/>
    <s v="00"/>
    <s v="SIN DESCRIPCIÓN PARA DESTINOS 00"/>
    <n v="65098326.170000002"/>
    <n v="19999999.440000001"/>
    <n v="58429691.229999997"/>
    <n v="58429691.229999997"/>
    <n v="34633027.939999998"/>
    <n v="34633027.939999998"/>
    <n v="34633027.939999998"/>
    <n v="6668634.9400000051"/>
    <n v="60000000"/>
    <n v="60000000"/>
    <n v="50000000"/>
    <n v="50000000"/>
    <n v="10000000"/>
    <n v="-9999999.4400000013"/>
    <n v="-10000000"/>
  </r>
  <r>
    <s v="1.1-00-2307_233023_233761310"/>
    <s v="1.1-00-24"/>
    <s v="1.1-00-23"/>
    <x v="0"/>
    <s v="RECURSOS FISCALES 2024"/>
    <s v="RECURSOS FISCALES 2023"/>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31"/>
    <s v="CONSTRUCCIÓN DE OBRAS PARA EL ABASTECIMIENTO DE AGUA, PETRÓLEO, GAS, ELECTRICIDAD Y TELECOMUNICACIONES"/>
    <n v="0"/>
    <s v="00"/>
    <s v="SIN DESCRIPCIÓN PARA DESTINOS 00"/>
    <n v="33683296.25"/>
    <n v="0"/>
    <n v="13683065.539999999"/>
    <n v="13683065.539999999"/>
    <n v="2453511.9"/>
    <n v="2453511.9"/>
    <n v="2453511.9"/>
    <n v="20000230.710000001"/>
    <n v="0"/>
    <n v="0"/>
    <n v="0"/>
    <n v="0"/>
    <n v="0"/>
    <n v="0"/>
    <n v="0"/>
  </r>
  <r>
    <s v="2.5-01-2307_233023_233761310"/>
    <s v="2.5-01-24"/>
    <s v="2.5-01-23"/>
    <x v="5"/>
    <s v="FONDO DE APORTACIÓN A LA INFRAESTRUCTURA SOCIAL MUNICIPAL 2024 (FAIS - FISM-DF)"/>
    <s v="FONDO DE APORTACIÓN A LA INFRAESTRUCTURA SOCIAL MUNICIPAL 2023 (FAISM)"/>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5"/>
    <s v="INVERSION PUBLICA"/>
    <m/>
    <n v="6131"/>
    <s v="CONSTRUCCIÓN DE OBRAS PARA EL ABASTECIMIENTO DE AGUA, PETRÓLEO, GAS, ELECTRICIDAD Y TELECOMUNICACIONES"/>
    <n v="0"/>
    <s v="00"/>
    <s v="SIN DESCRIPCIÓN PARA DESTINOS 00"/>
    <n v="65790616"/>
    <n v="33091667.420000002"/>
    <n v="32400395.149999999"/>
    <n v="32400395.149999999"/>
    <n v="17328415.859999999"/>
    <n v="17271595.600000001"/>
    <n v="17271595.600000001"/>
    <n v="33390220.850000001"/>
    <n v="65790616"/>
    <n v="65790616"/>
    <n v="65790616"/>
    <n v="65790616"/>
    <n v="25000000"/>
    <n v="-8091667.4200000018"/>
    <n v="0"/>
  </r>
  <r>
    <s v="2.5-03-2307_233023_233761310"/>
    <m/>
    <s v="2.5-03-23"/>
    <x v="2"/>
    <m/>
    <s v="PRODDER 2023 (APORTACIÓN FEDERAL)"/>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31"/>
    <s v="CONSTRUCCIÓN DE OBRAS PARA EL ABASTECIMIENTO DE AGUA, PETRÓLEO, GAS, ELECTRICIDAD Y TELECOMUNICACIONES"/>
    <n v="0"/>
    <s v="00"/>
    <s v="SIN DESCRIPCIÓN PARA DESTINOS 00"/>
    <n v="8000000"/>
    <n v="0"/>
    <n v="0"/>
    <n v="0"/>
    <n v="0"/>
    <n v="0"/>
    <n v="0"/>
    <n v="8000000"/>
    <n v="0"/>
    <n v="0"/>
    <n v="0"/>
    <n v="0"/>
    <n v="0"/>
    <n v="0"/>
    <n v="0"/>
  </r>
  <r>
    <s v="2.6-14-2307_233023_233761310"/>
    <m/>
    <s v="2.6-14-23"/>
    <x v="2"/>
    <m/>
    <s v="CONSTRUCCIÓN DE PLANTA DE SEPARACIÓN, CLASIFICACIÓN Y RECICLAJE DE RESIDUOS SÓLIDOS URBANOS DE TLAJOMULCO DE ZUÑIGA, JALISCO 2023 (APORTACIÓN ESTATAL)"/>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31"/>
    <s v="CONSTRUCCIÓN DE OBRAS PARA EL ABASTECIMIENTO DE AGUA, PETRÓLEO, GAS, ELECTRICIDAD Y TELECOMUNICACIONES"/>
    <n v="0"/>
    <s v="00"/>
    <s v="SIN DESCRIPCIÓN PARA DESTINOS 00"/>
    <n v="15000000"/>
    <n v="0"/>
    <n v="0"/>
    <n v="0"/>
    <n v="0"/>
    <n v="0"/>
    <n v="0"/>
    <n v="15000000"/>
    <n v="0"/>
    <n v="0"/>
    <n v="0"/>
    <n v="0"/>
    <n v="0"/>
    <n v="0"/>
    <n v="0"/>
  </r>
  <r>
    <s v="1.1-01-2307_233023_233761310"/>
    <m/>
    <s v="1.1-01-23"/>
    <x v="2"/>
    <m/>
    <s v="FONDO MUNICIPAL EXCLUSIVO PARA LA RECAUDACIÓN DE RECURSOS DESTINADOS PARA LA CREACIÓN O MEJORAMIENTO DE INFRAESTRUCTURA Y EQUIPAMIENTOS URBANOS EN ESPACIOS PÚBLICOS"/>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31"/>
    <s v="CONSTRUCCIÓN DE OBRAS PARA EL ABASTECIMIENTO DE AGUA, PETRÓLEO, GAS, ELECTRICIDAD Y TELECOMUNICACIONES"/>
    <n v="0"/>
    <s v="00"/>
    <s v="SIN DESCRIPCIÓN PARA DESTINOS 00"/>
    <n v="11200000"/>
    <n v="0"/>
    <n v="0"/>
    <n v="0"/>
    <n v="0"/>
    <n v="0"/>
    <n v="0"/>
    <n v="11200000"/>
    <n v="0"/>
    <n v="0"/>
    <n v="0"/>
    <n v="0"/>
    <n v="0"/>
    <n v="0"/>
    <n v="0"/>
  </r>
  <r>
    <s v="1.5-03-2307_233023_233761310"/>
    <m/>
    <s v="1.5-03-23"/>
    <x v="2"/>
    <m/>
    <s v="PRODDER 2023 (APORTACIÓN MUNICIPAL)"/>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31"/>
    <s v="CONSTRUCCIÓN DE OBRAS PARA EL ABASTECIMIENTO DE AGUA, PETRÓLEO, GAS, ELECTRICIDAD Y TELECOMUNICACIONES"/>
    <n v="0"/>
    <s v="00"/>
    <s v="SIN DESCRIPCIÓN PARA DESTINOS 00"/>
    <n v="8000000"/>
    <n v="0"/>
    <n v="0"/>
    <n v="0"/>
    <n v="0"/>
    <n v="0"/>
    <n v="0"/>
    <n v="8000000"/>
    <n v="0"/>
    <n v="0"/>
    <n v="0"/>
    <n v="0"/>
    <n v="0"/>
    <n v="0"/>
    <n v="0"/>
  </r>
  <r>
    <s v="1.1-00-2307_233023_245961310"/>
    <s v="1.1-00-24"/>
    <s v="1.1-00-23"/>
    <x v="0"/>
    <s v="RECURSOS FISCALES 2024"/>
    <s v="RECURSOS FISCALES 2023"/>
    <s v="1.3.4"/>
    <s v="FUNCIÓN PÚBLICA"/>
    <s v="K"/>
    <s v="Proyectos de Inversión"/>
    <s v="07_24"/>
    <s v="07_23"/>
    <s v="GABINETE INTEGRAL DE INFRAESTRUCTURA Y SERVICIOS PÚBLICOS"/>
    <n v="3"/>
    <s v="INFRAESTRUCTURA Y SERVICIOS PÚBLICOS"/>
    <s v="XX"/>
    <n v="59"/>
    <s v="LINEA DE DISTRIBUCION DE AGUA POTABLE DE LA PLANTA POTABILIZADORA PP5"/>
    <s v="023_24"/>
    <s v="023_24"/>
    <s v="DIRECCIÓN GENERAL DE OBRAS PÚBLICAS"/>
    <x v="5"/>
    <s v="INVERSIÓN PÚBLICA"/>
    <m/>
    <n v="6131"/>
    <s v="CONSTRUCCIÓN DE OBRAS PARA EL ABASTECIMIENTO DE AGUA, PETRÓLEO, GAS, ELECTRICIDAD Y TELECOMUNICACIONES"/>
    <n v="0"/>
    <s v="00"/>
    <s v="SIN DESCRIPCIÓN PARA DESTINOS 00"/>
    <n v="0"/>
    <n v="0"/>
    <n v="0"/>
    <n v="0"/>
    <n v="0"/>
    <n v="0"/>
    <n v="0"/>
    <n v="0"/>
    <n v="0"/>
    <m/>
    <n v="55000000"/>
    <n v="55000000"/>
    <n v="0"/>
    <n v="0"/>
    <n v="55000000"/>
  </r>
  <r>
    <s v="2.5-02-2307_233023_233761510"/>
    <s v="2.5-02-24"/>
    <s v="2.5-02-23"/>
    <x v="4"/>
    <s v="FONDO DE APORTACIÓN AL FORTALECIMIENTO MUNICIPAL 2024 (FORTAMUN)"/>
    <s v="FONDO DE APORTACIÓN AL FORTALECIMIENTO MUNICIPAL 2023 (FORTAMUN)"/>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5"/>
    <s v="INVERSION PUBLICA"/>
    <m/>
    <n v="6151"/>
    <s v="CONSTRUCCIÓN DE VÍAS DE COMUNICACIÓN"/>
    <n v="0"/>
    <s v="00"/>
    <s v="SIN DESCRIPCIÓN PARA DESTINOS 00"/>
    <n v="47679399.759999998"/>
    <n v="15000003.800000001"/>
    <n v="46616019.539999999"/>
    <n v="46616019.539999999"/>
    <n v="33875615.479999997"/>
    <n v="33089091.120000001"/>
    <n v="33089091.120000001"/>
    <n v="1063380.2199999988"/>
    <n v="40000000"/>
    <n v="70000000"/>
    <n v="50000000"/>
    <n v="50000000"/>
    <n v="10000000"/>
    <n v="-5000003.8000000007"/>
    <n v="10000000"/>
  </r>
  <r>
    <s v="1.1-00-2307_233023_233761510"/>
    <s v="1.1-00-24"/>
    <s v="1.1-00-23"/>
    <x v="0"/>
    <s v="RECURSOS FISCALES 2024"/>
    <s v="RECURSOS FISCALES 2023"/>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5"/>
    <s v="INVERSION PUBLICA"/>
    <m/>
    <n v="6151"/>
    <s v="CONSTRUCCIÓN DE VÍAS DE COMUNICACIÓN"/>
    <n v="0"/>
    <s v="00"/>
    <s v="SIN DESCRIPCIÓN PARA DESTINOS 00"/>
    <n v="2833043.46"/>
    <n v="0"/>
    <n v="1983043.46"/>
    <n v="1983043.46"/>
    <n v="1983043.46"/>
    <n v="1983043.46"/>
    <n v="1983043.46"/>
    <n v="850000"/>
    <n v="0"/>
    <n v="0"/>
    <n v="30000000"/>
    <n v="30000000"/>
    <n v="21369154.550000001"/>
    <n v="21369154.550000001"/>
    <n v="30000000"/>
  </r>
  <r>
    <s v="2.5-01-2307_233023_233761510"/>
    <s v="2.5-01-24"/>
    <s v="2.5-01-23"/>
    <x v="5"/>
    <s v="FONDO DE APORTACIÓN A LA INFRAESTRUCTURA SOCIAL MUNICIPAL 2024 (FAIS - FISM-DF)"/>
    <s v="FONDO DE APORTACIÓN A LA INFRAESTRUCTURA SOCIAL MUNICIPAL 2023 (FAISM)"/>
    <s v="1.3.4"/>
    <s v="FUNCIÓN PÚBLICA"/>
    <s v="K"/>
    <s v="Proyectos de inversión sujetos a registro en la Ca"/>
    <s v="07_24"/>
    <s v="07_23"/>
    <s v="GABINETE INTEGRAL DE INFRAESTRUCTURA Y SERVICIOS PÚBLICOS"/>
    <n v="3"/>
    <s v="INFRAESTRUCTURA Y SERVICIOS PÚBLICOS"/>
    <s v="037"/>
    <n v="37"/>
    <s v="OBRAS DE INFRAESTRUCTURA MUNICIPAL"/>
    <s v="023_24"/>
    <s v="023_23"/>
    <s v="DIRECCIÓN GENERAL DE OBRAS PÚBLICAS"/>
    <x v="5"/>
    <s v="INVERSION PUBLICA"/>
    <m/>
    <n v="6151"/>
    <s v="CONSTRUCCIÓN DE VÍAS DE COMUNICACIÓN"/>
    <n v="0"/>
    <s v="00"/>
    <s v="SIN DESCRIPCIÓN PARA DESTINOS 00"/>
    <n v="56800000"/>
    <n v="19999996.199999999"/>
    <n v="40604651.090000004"/>
    <n v="40604651.090000004"/>
    <n v="25627696.620000001"/>
    <n v="23826671.149999999"/>
    <n v="23826671.149999999"/>
    <n v="16195348.909999996"/>
    <n v="56800000"/>
    <n v="56800000"/>
    <n v="56800000"/>
    <n v="56800000"/>
    <n v="25000000"/>
    <n v="5000003.8000000007"/>
    <n v="0"/>
  </r>
  <r>
    <s v="1.6-07-2307_233023_233761510"/>
    <m/>
    <s v="1.6-07-23"/>
    <x v="2"/>
    <m/>
    <s v="ESTRATEGIA DE SEGURIDAD &quot;PUNTOS PURPURA&quot; 2023 (APORTACIÓN MUNICIPAL)"/>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51"/>
    <s v="CONSTRUCCIÓN DE VÍAS DE COMUNICACIÓN"/>
    <n v="0"/>
    <s v="00"/>
    <s v="SIN DESCRIPCIÓN PARA DESTINOS 00"/>
    <n v="1500000"/>
    <n v="0"/>
    <n v="0"/>
    <n v="0"/>
    <n v="0"/>
    <n v="0"/>
    <n v="0"/>
    <n v="1500000"/>
    <n v="0"/>
    <n v="0"/>
    <n v="0"/>
    <n v="0"/>
    <n v="0"/>
    <n v="0"/>
    <n v="0"/>
  </r>
  <r>
    <s v="1.6-09-2307_233023_233761510"/>
    <m/>
    <s v="1.6-09-23"/>
    <x v="2"/>
    <m/>
    <s v="FONDO PARA INVERSIONES METROPOLITANAS 2023 (APORTACIÓN MUNICIPAL)"/>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51"/>
    <s v="CONSTRUCCIÓN DE VÍAS DE COMUNICACIÓN"/>
    <n v="0"/>
    <s v="00"/>
    <s v="SIN DESCRIPCIÓN PARA DESTINOS 00"/>
    <n v="15000000"/>
    <n v="0"/>
    <n v="12935820.300000001"/>
    <n v="12935820.300000001"/>
    <n v="4456497.24"/>
    <n v="4456497.24"/>
    <n v="4456497.24"/>
    <n v="2064179.6999999993"/>
    <n v="0"/>
    <n v="0"/>
    <n v="0"/>
    <n v="0"/>
    <n v="0"/>
    <n v="0"/>
    <n v="0"/>
  </r>
  <r>
    <s v="2.6-12-2307_233023_233761510"/>
    <m/>
    <s v="2.6-12-23"/>
    <x v="2"/>
    <m/>
    <s v="FONDO PARA INVERSIONES METROPOLITANAS 2023 (APORTACIÓN ESTATAL)"/>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51"/>
    <s v="CONSTRUCCIÓN DE VÍAS DE COMUNICACIÓN"/>
    <n v="0"/>
    <s v="00"/>
    <s v="SIN DESCRIPCIÓN PARA DESTINOS 00"/>
    <n v="50000000"/>
    <n v="0"/>
    <n v="42395073.920000002"/>
    <n v="42395073.920000002"/>
    <n v="10598768.48"/>
    <n v="10598768.48"/>
    <n v="10598768.48"/>
    <n v="7604926.0799999982"/>
    <n v="0"/>
    <n v="0"/>
    <n v="0"/>
    <n v="0"/>
    <n v="0"/>
    <n v="0"/>
    <n v="0"/>
  </r>
  <r>
    <s v="2.6-11-2307_233023_233761510"/>
    <m/>
    <s v="2.6-11-23"/>
    <x v="2"/>
    <m/>
    <s v="ESTRATEGIA DE SEGURIDAD &quot;PUNTOS PURPURA&quot; 2023 (APORTACIÓN ESTATAL)"/>
    <s v="1.3.4"/>
    <s v="FUNCIÓN PÚBLICA"/>
    <s v="K"/>
    <s v="Proyectos de inversión sujetos a registro en la Ca"/>
    <s v="07_24"/>
    <s v="07_23"/>
    <s v="GABINETE INTEGRAL DE INFRAESTRUCTURA Y SERVICIOS PÚBLICOS"/>
    <n v="3"/>
    <s v="INFRAESTRUCTURA Y SERVICIOS PÚBLICOS"/>
    <s v="XX"/>
    <n v="37"/>
    <s v="OBRAS DE INFRAESTRUCTURA MUNICIPAL"/>
    <s v="023_24"/>
    <s v="023_23"/>
    <s v="DIRECCIÓN GENERAL DE OBRAS PÚBLICAS"/>
    <x v="5"/>
    <s v="INVERSION PUBLICA"/>
    <m/>
    <n v="6151"/>
    <s v="CONSTRUCCIÓN DE VÍAS DE COMUNICACIÓN"/>
    <n v="0"/>
    <s v="00"/>
    <s v="SIN DESCRIPCIÓN PARA DESTINOS 00"/>
    <n v="1500000"/>
    <n v="0"/>
    <n v="0"/>
    <n v="0"/>
    <n v="0"/>
    <n v="0"/>
    <n v="0"/>
    <n v="1500000"/>
    <n v="0"/>
    <n v="0"/>
    <n v="0"/>
    <n v="0"/>
    <n v="0"/>
    <n v="0"/>
    <n v="0"/>
  </r>
  <r>
    <s v="1.1-00-2307_233023_233861510"/>
    <s v="1.1-00-24"/>
    <s v="1.1-00-23"/>
    <x v="0"/>
    <s v="RECURSOS FISCALES 2024"/>
    <s v="RECURSOS FISCALES 2023"/>
    <s v="1.3.4"/>
    <s v="FUNCIÓN PÚBLICA"/>
    <s v="K"/>
    <s v="Proyectos de inversión sujetos a registro en la Ca"/>
    <s v="07_24"/>
    <s v="07_23"/>
    <s v="GABINETE INTEGRAL DE INFRAESTRUCTURA Y SERVICIOS PÚBLICOS"/>
    <n v="3"/>
    <s v="INFRAESTRUCTURA Y SERVICIOS PÚBLICOS"/>
    <s v="038"/>
    <n v="38"/>
    <s v="PRESUPUESTO PARTICIPATIVO"/>
    <s v="023_24"/>
    <s v="023_23"/>
    <s v="DIRECCIÓN GENERAL DE OBRAS PÚBLICAS"/>
    <x v="5"/>
    <s v="INVERSION PUBLICA"/>
    <m/>
    <n v="6151"/>
    <s v="CONSTRUCCIÓN DE VÍAS DE COMUNICACIÓN"/>
    <n v="0"/>
    <s v="00"/>
    <s v="SIN DESCRIPCIÓN PARA DESTINOS 00"/>
    <n v="25425282.52"/>
    <n v="16000000"/>
    <n v="23808526.710000001"/>
    <n v="23808526.710000001"/>
    <n v="14133802.82"/>
    <n v="14133802.82"/>
    <n v="14133802.82"/>
    <n v="1616755.8099999987"/>
    <n v="60000000"/>
    <n v="30000000"/>
    <n v="30000000"/>
    <n v="30000000"/>
    <n v="30000000"/>
    <n v="14000000"/>
    <n v="-30000000"/>
  </r>
  <r>
    <s v="1.1-00-2304_236012_2318632113"/>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5"/>
    <s v="INVERSION PUBLICA"/>
    <m/>
    <n v="6321"/>
    <s v="EJECUCIÓN DE PROYECTOS PRODUCTIVOS NO INCLUIDOS EN CONCEPTOS ANTERIORES DE ESTE CAPÍTULO"/>
    <n v="13"/>
    <s v="11"/>
    <s v="PLANTAS DE TRATAMIENTO"/>
    <n v="25108364"/>
    <n v="25108346.399999999"/>
    <n v="19650300"/>
    <n v="19650300"/>
    <n v="19650300"/>
    <n v="19650300"/>
    <n v="19650300"/>
    <n v="5458064"/>
    <n v="28000000"/>
    <n v="28000000"/>
    <n v="28000000"/>
    <n v="28000000"/>
    <n v="25108346.399999999"/>
    <n v="0"/>
    <n v="0"/>
  </r>
  <r>
    <s v="1.1-00-2304_236012_2318632114"/>
    <s v="1.1-00-24"/>
    <s v="1.1-00-23"/>
    <x v="0"/>
    <s v="RECURSOS FISCALES 2024"/>
    <s v="RECURSOS FISCALES 2023"/>
    <s v="1.3.4"/>
    <s v="FUNCIÓN PÚBLICA"/>
    <s v="M"/>
    <s v="Actividades de apoyo administrativo desarrolladas "/>
    <s v="04_24"/>
    <s v="04_23"/>
    <s v="TESORERÍA MUNICIPAL"/>
    <n v="6"/>
    <s v="GOBIERNO EFECTIVO"/>
    <s v="018"/>
    <n v="18"/>
    <s v="DESPACHO DE LA TESORERÍA MUNICIPAL"/>
    <s v="012_24"/>
    <s v="012_23"/>
    <s v="DIRECCIÓN DE PROCESOS ADMINISTRATIVOS Y"/>
    <x v="5"/>
    <s v="INVERSION PUBLICA"/>
    <m/>
    <n v="6321"/>
    <s v="EJECUCIÓN DE PROYECTOS PRODUCTIVOS NO INCLUIDOS EN CONCEPTOS ANTERIORES DE ESTE CAPÍTULO"/>
    <n v="14"/>
    <s v="12"/>
    <s v="CAT"/>
    <n v="75524560.140000001"/>
    <n v="71000017.599999994"/>
    <n v="55380297.270000003"/>
    <n v="55380297.270000003"/>
    <n v="55380297.270000003"/>
    <n v="55380297.270000003"/>
    <n v="55380297.270000003"/>
    <n v="20144262.869999997"/>
    <n v="80000000"/>
    <n v="80000000"/>
    <n v="80000000"/>
    <n v="80000000"/>
    <n v="70000000"/>
    <n v="-1000017.599999994"/>
    <n v="0"/>
  </r>
  <r>
    <s v="1.5-01-2304_236013_231991110"/>
    <s v="1.5-01-24"/>
    <s v="1.5-01-23"/>
    <x v="1"/>
    <s v="PARTICIPACIONES FEDERALES 2024"/>
    <s v="PARTICIPACIONES FEDERALES 2023"/>
    <s v="1.3.4"/>
    <s v="FUNCIÓN PÚBLICA"/>
    <s v="M"/>
    <s v="Actividades de apoyo administrativo desarrolladas "/>
    <s v="04_24"/>
    <s v="04_23"/>
    <s v="TESORERÍA MUNICIPAL"/>
    <n v="6"/>
    <s v="GOBIERNO EFECTIVO"/>
    <s v="019"/>
    <n v="19"/>
    <s v="PROYECTO DE PRESUPUESTO"/>
    <s v="013_24"/>
    <s v="013_23"/>
    <s v="DIRECCIÓN GENERAL DE FINANZAS"/>
    <x v="6"/>
    <s v="DEUDA PUBLICA"/>
    <m/>
    <n v="9111"/>
    <s v="AMORTIZACIÓN DE LA DEUDA INTERNA CON INSTITUCIONES DE CRÉDITO"/>
    <n v="0"/>
    <s v="00"/>
    <s v="SIN DESCRIPCIÓN PARA DESTINOS 00"/>
    <n v="43522784.549999997"/>
    <n v="35000000"/>
    <n v="32105256.98"/>
    <n v="32105256.98"/>
    <n v="32105256.98"/>
    <n v="32105256.98"/>
    <n v="32105256.98"/>
    <n v="11417527.569999997"/>
    <n v="43522784.549999997"/>
    <n v="43522784.549999997"/>
    <n v="43522784.549999997"/>
    <n v="43522784.549999997"/>
    <n v="35000000"/>
    <n v="0"/>
    <n v="0"/>
  </r>
  <r>
    <s v="1.5-01-2304_236013_231992110"/>
    <s v="1.5-01-24"/>
    <s v="1.5-01-23"/>
    <x v="1"/>
    <s v="PARTICIPACIONES FEDERALES 2024"/>
    <s v="PARTICIPACIONES FEDERALES 2023"/>
    <s v="1.3.4"/>
    <s v="FUNCIÓN PÚBLICA"/>
    <s v="M"/>
    <s v="Actividades de apoyo administrativo desarrolladas "/>
    <s v="04_24"/>
    <s v="04_23"/>
    <s v="TESORERÍA MUNICIPAL"/>
    <n v="6"/>
    <s v="GOBIERNO EFECTIVO"/>
    <s v="019"/>
    <n v="19"/>
    <s v="PROYECTO DE PRESUPUESTO"/>
    <s v="013_24"/>
    <s v="013_23"/>
    <s v="DIRECCIÓN GENERAL DE FINANZAS"/>
    <x v="6"/>
    <s v="DEUDA PUBLICA"/>
    <m/>
    <n v="9211"/>
    <s v="INTERESES DE LA DEUDA INTERNA CON INSTITUCIONES  DE CRÉDITO"/>
    <n v="0"/>
    <s v="00"/>
    <s v="SIN DESCRIPCIÓN PARA DESTINOS 00"/>
    <n v="26300000"/>
    <n v="20000000"/>
    <n v="19214139.960000001"/>
    <n v="19214139.960000001"/>
    <n v="19214139.960000001"/>
    <n v="19214139.960000001"/>
    <n v="19214139.960000001"/>
    <n v="7085860.0399999991"/>
    <n v="26300000"/>
    <n v="26300000"/>
    <n v="26300000"/>
    <n v="26300000"/>
    <n v="2000000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
  <r>
    <s v="1.1-00-24"/>
    <x v="0"/>
    <x v="0"/>
    <x v="0"/>
    <s v="1.3.4"/>
    <x v="0"/>
    <x v="0"/>
    <x v="0"/>
    <s v="05_24"/>
    <x v="0"/>
    <n v="6"/>
    <x v="0"/>
    <s v="024"/>
    <x v="0"/>
    <s v="015_24"/>
    <x v="0"/>
    <x v="0"/>
    <x v="0"/>
    <x v="0"/>
    <m/>
    <x v="0"/>
    <x v="0"/>
    <s v="00"/>
    <s v="SIN DESCRIPCIÓN PARA DESTINOS 00"/>
    <n v="12975991.18"/>
    <n v="12358086.84"/>
    <n v="9671183.1899999995"/>
    <n v="9671183.1899999995"/>
    <n v="9671183.1899999995"/>
    <n v="9671183.1899999995"/>
    <n v="9671183.1899999995"/>
    <n v="3304807.99"/>
    <n v="0"/>
    <n v="12975991.18"/>
    <n v="12975991.18"/>
    <n v="12975991.18"/>
    <n v="12975991.18"/>
  </r>
  <r>
    <s v="1.5-01-24"/>
    <x v="1"/>
    <x v="0"/>
    <x v="0"/>
    <s v="1.3.4"/>
    <x v="0"/>
    <x v="0"/>
    <x v="0"/>
    <s v="05_24"/>
    <x v="0"/>
    <n v="6"/>
    <x v="0"/>
    <s v="024"/>
    <x v="0"/>
    <s v="015_24"/>
    <x v="0"/>
    <x v="0"/>
    <x v="0"/>
    <x v="0"/>
    <m/>
    <x v="1"/>
    <x v="1"/>
    <s v="13"/>
    <s v="PLANTILLA"/>
    <n v="717821089.28999996"/>
    <n v="599999994.70000005"/>
    <n v="499217775.70999998"/>
    <n v="499217775.70999998"/>
    <n v="499217775.70999998"/>
    <n v="499217775.70999998"/>
    <n v="499208230.70999998"/>
    <n v="218603313.57999998"/>
    <n v="1416935802"/>
    <n v="717821089.28999996"/>
    <n v="746533932.86160004"/>
    <n v="746533932.86160004"/>
    <n v="677552014.45000005"/>
  </r>
  <r>
    <s v="1.1-00-24"/>
    <x v="0"/>
    <x v="0"/>
    <x v="0"/>
    <s v="1.3.4"/>
    <x v="0"/>
    <x v="0"/>
    <x v="0"/>
    <s v="05_24"/>
    <x v="0"/>
    <n v="6"/>
    <x v="0"/>
    <s v="024"/>
    <x v="0"/>
    <s v="015_24"/>
    <x v="0"/>
    <x v="0"/>
    <x v="0"/>
    <x v="0"/>
    <m/>
    <x v="1"/>
    <x v="1"/>
    <s v="13"/>
    <s v="PLANTILLA"/>
    <n v="26371314.77"/>
    <n v="44684572.030000001"/>
    <n v="27032739.329999998"/>
    <n v="27032739.329999998"/>
    <n v="27032739.329999998"/>
    <n v="27032739.329999998"/>
    <n v="27032739.329999998"/>
    <n v="-661424.55999999866"/>
    <n v="0"/>
    <n v="26371314.77"/>
    <n v="27426167.360800002"/>
    <n v="27426167.360800002"/>
    <n v="66640389.609999999"/>
  </r>
  <r>
    <s v="1.6-01-24"/>
    <x v="2"/>
    <x v="0"/>
    <x v="0"/>
    <s v="1.3.4"/>
    <x v="0"/>
    <x v="0"/>
    <x v="0"/>
    <s v="05_24"/>
    <x v="0"/>
    <n v="6"/>
    <x v="0"/>
    <s v="024"/>
    <x v="0"/>
    <s v="015_24"/>
    <x v="0"/>
    <x v="0"/>
    <x v="0"/>
    <x v="0"/>
    <m/>
    <x v="2"/>
    <x v="2"/>
    <s v="14"/>
    <s v="EVENTUAL"/>
    <n v="26983786.079999998"/>
    <n v="26943777.68"/>
    <n v="4616810.3600000003"/>
    <n v="4616810.3600000003"/>
    <n v="4616810.3600000003"/>
    <n v="4616810.3600000003"/>
    <n v="4616810.3600000003"/>
    <n v="22366975.719999999"/>
    <n v="0"/>
    <n v="26983786.079999998"/>
    <n v="0"/>
    <n v="0"/>
    <n v="67987851.709999993"/>
  </r>
  <r>
    <s v="1.1-00-24"/>
    <x v="0"/>
    <x v="0"/>
    <x v="0"/>
    <s v="1.3.4"/>
    <x v="0"/>
    <x v="0"/>
    <x v="0"/>
    <s v="05_24"/>
    <x v="0"/>
    <n v="6"/>
    <x v="0"/>
    <s v="024"/>
    <x v="0"/>
    <s v="015_24"/>
    <x v="0"/>
    <x v="0"/>
    <x v="0"/>
    <x v="0"/>
    <m/>
    <x v="2"/>
    <x v="2"/>
    <s v="14"/>
    <s v="EVENTUAL"/>
    <n v="93113377.049999997"/>
    <n v="96348361.019999996"/>
    <n v="79799216.620000005"/>
    <n v="79799216.620000005"/>
    <n v="79799216.620000005"/>
    <n v="79799216.620000005"/>
    <n v="79799216.620000005"/>
    <n v="13314160.429999992"/>
    <n v="0"/>
    <n v="93113377.049999997"/>
    <n v="120097163.13"/>
    <n v="120097163.13"/>
    <n v="52109311.420000002"/>
  </r>
  <r>
    <s v="1.1-00-24"/>
    <x v="0"/>
    <x v="0"/>
    <x v="0"/>
    <s v="1.3.4"/>
    <x v="0"/>
    <x v="0"/>
    <x v="0"/>
    <s v="05_24"/>
    <x v="0"/>
    <n v="6"/>
    <x v="0"/>
    <s v="024"/>
    <x v="0"/>
    <s v="015_24"/>
    <x v="0"/>
    <x v="0"/>
    <x v="0"/>
    <x v="0"/>
    <m/>
    <x v="3"/>
    <x v="3"/>
    <s v="00"/>
    <s v="SIN DESCRIPCIÓN PARA DESTINOS 00"/>
    <n v="26400"/>
    <n v="26400"/>
    <n v="0"/>
    <n v="0"/>
    <n v="0"/>
    <n v="0"/>
    <n v="0"/>
    <n v="26400"/>
    <n v="0"/>
    <n v="26400"/>
    <n v="26400"/>
    <n v="26400"/>
    <n v="26400"/>
  </r>
  <r>
    <s v="1.1-00-24"/>
    <x v="0"/>
    <x v="0"/>
    <x v="0"/>
    <s v="1.3.4"/>
    <x v="0"/>
    <x v="0"/>
    <x v="0"/>
    <s v="05_24"/>
    <x v="0"/>
    <n v="6"/>
    <x v="0"/>
    <s v="024"/>
    <x v="0"/>
    <s v="015_24"/>
    <x v="0"/>
    <x v="0"/>
    <x v="0"/>
    <x v="0"/>
    <m/>
    <x v="4"/>
    <x v="4"/>
    <s v="13"/>
    <s v="PLANTILLA"/>
    <n v="12028554"/>
    <n v="20250338.210000001"/>
    <n v="10816066.539999999"/>
    <n v="10816066.539999999"/>
    <n v="10816066.539999999"/>
    <n v="10815617.050000001"/>
    <n v="10809033.560000001"/>
    <n v="1212487.4600000009"/>
    <n v="0"/>
    <n v="12028554"/>
    <n v="10936876.82"/>
    <n v="10936876.82"/>
    <n v="10516227.710000001"/>
  </r>
  <r>
    <s v="1.1-00-24"/>
    <x v="0"/>
    <x v="0"/>
    <x v="0"/>
    <s v="1.3.4"/>
    <x v="0"/>
    <x v="0"/>
    <x v="0"/>
    <s v="05_24"/>
    <x v="0"/>
    <n v="6"/>
    <x v="0"/>
    <s v="024"/>
    <x v="0"/>
    <s v="015_24"/>
    <x v="0"/>
    <x v="0"/>
    <x v="0"/>
    <x v="0"/>
    <m/>
    <x v="4"/>
    <x v="4"/>
    <s v="14"/>
    <s v="EVENTUAL"/>
    <n v="0"/>
    <n v="0"/>
    <n v="0"/>
    <m/>
    <m/>
    <m/>
    <m/>
    <m/>
    <n v="0"/>
    <n v="0"/>
    <n v="1512326.29"/>
    <n v="1512326.29"/>
    <n v="1512326.29"/>
  </r>
  <r>
    <s v="1.1-00-24"/>
    <x v="0"/>
    <x v="0"/>
    <x v="0"/>
    <s v="1.3.4"/>
    <x v="0"/>
    <x v="0"/>
    <x v="0"/>
    <s v="05_24"/>
    <x v="0"/>
    <n v="6"/>
    <x v="0"/>
    <s v="024"/>
    <x v="0"/>
    <s v="015_24"/>
    <x v="0"/>
    <x v="0"/>
    <x v="0"/>
    <x v="0"/>
    <m/>
    <x v="5"/>
    <x v="5"/>
    <s v="13"/>
    <s v="PLANTILLA"/>
    <n v="110301618.84999999"/>
    <n v="69091134.349999994"/>
    <n v="0"/>
    <n v="0"/>
    <n v="0"/>
    <n v="0"/>
    <n v="0"/>
    <n v="110301618.84999999"/>
    <n v="0"/>
    <n v="110301618.84999999"/>
    <n v="109368768.2"/>
    <n v="109368768.2"/>
    <n v="105162277.12"/>
  </r>
  <r>
    <s v="1.1-00-24"/>
    <x v="0"/>
    <x v="0"/>
    <x v="0"/>
    <s v="1.3.4"/>
    <x v="0"/>
    <x v="0"/>
    <x v="0"/>
    <s v="05_24"/>
    <x v="0"/>
    <n v="6"/>
    <x v="0"/>
    <s v="024"/>
    <x v="0"/>
    <s v="015_24"/>
    <x v="0"/>
    <x v="0"/>
    <x v="0"/>
    <x v="0"/>
    <m/>
    <x v="5"/>
    <x v="5"/>
    <s v="14"/>
    <s v="EVENTUAL"/>
    <n v="9983921.1799999997"/>
    <n v="88907687.939999998"/>
    <n v="9382134.4700000007"/>
    <n v="9382134.4700000007"/>
    <n v="9382134.4700000007"/>
    <n v="9363445.0999999996"/>
    <n v="9305568.4600000009"/>
    <n v="601786.70999999903"/>
    <n v="0"/>
    <n v="9983921.1799999997"/>
    <n v="15123262.9"/>
    <n v="15123262.9"/>
    <n v="15123262.9"/>
  </r>
  <r>
    <s v="1.1-00-24"/>
    <x v="0"/>
    <x v="0"/>
    <x v="0"/>
    <s v="1.3.4"/>
    <x v="0"/>
    <x v="0"/>
    <x v="0"/>
    <s v="05_24"/>
    <x v="0"/>
    <n v="6"/>
    <x v="0"/>
    <s v="024"/>
    <x v="0"/>
    <s v="015_24"/>
    <x v="0"/>
    <x v="0"/>
    <x v="0"/>
    <x v="0"/>
    <m/>
    <x v="6"/>
    <x v="6"/>
    <s v="00"/>
    <s v="SIN DESCRIPCIÓN PARA DESTINOS 00"/>
    <n v="700000"/>
    <n v="600000"/>
    <n v="629301.63"/>
    <n v="629301.63"/>
    <n v="629301.63"/>
    <n v="629301.63"/>
    <n v="629301.63"/>
    <n v="70698.37"/>
    <n v="0"/>
    <n v="700000"/>
    <n v="700000"/>
    <n v="700000"/>
    <n v="700000"/>
  </r>
  <r>
    <s v="1.1-00-24"/>
    <x v="0"/>
    <x v="0"/>
    <x v="0"/>
    <s v="1.3.4"/>
    <x v="0"/>
    <x v="0"/>
    <x v="0"/>
    <s v="05_24"/>
    <x v="0"/>
    <n v="6"/>
    <x v="0"/>
    <s v="024"/>
    <x v="0"/>
    <s v="015_24"/>
    <x v="0"/>
    <x v="0"/>
    <x v="0"/>
    <x v="0"/>
    <m/>
    <x v="7"/>
    <x v="7"/>
    <s v="00"/>
    <s v="SIN DESCRIPCIÓN PARA DESTINOS 00"/>
    <n v="7500000"/>
    <n v="7500000"/>
    <n v="1731048.8"/>
    <n v="1731048.8"/>
    <n v="1731048.8"/>
    <n v="1731048.8"/>
    <n v="1731048.8"/>
    <n v="5768951.2000000002"/>
    <n v="0"/>
    <n v="7500000"/>
    <n v="7500000"/>
    <n v="7500000"/>
    <n v="7500000"/>
  </r>
  <r>
    <s v="1.1-00-24"/>
    <x v="0"/>
    <x v="0"/>
    <x v="0"/>
    <s v="1.3.4"/>
    <x v="0"/>
    <x v="0"/>
    <x v="0"/>
    <s v="05_24"/>
    <x v="0"/>
    <n v="6"/>
    <x v="0"/>
    <s v="024"/>
    <x v="0"/>
    <s v="015_24"/>
    <x v="0"/>
    <x v="0"/>
    <x v="0"/>
    <x v="0"/>
    <m/>
    <x v="8"/>
    <x v="8"/>
    <s v="13"/>
    <s v="PLANTILLA"/>
    <n v="51963353.280000001"/>
    <n v="51611491.210000001"/>
    <n v="38381875.340000004"/>
    <n v="38381875.340000004"/>
    <n v="38381875.340000004"/>
    <n v="38381875.340000004"/>
    <n v="34544366.600000001"/>
    <n v="13581477.939999998"/>
    <n v="0"/>
    <n v="51963353.280000001"/>
    <n v="47247307.859999999"/>
    <n v="47247307.859999999"/>
    <n v="45430103.710000001"/>
  </r>
  <r>
    <s v="1.1-00-24"/>
    <x v="0"/>
    <x v="0"/>
    <x v="0"/>
    <s v="1.3.4"/>
    <x v="0"/>
    <x v="0"/>
    <x v="0"/>
    <s v="05_24"/>
    <x v="0"/>
    <n v="6"/>
    <x v="0"/>
    <s v="024"/>
    <x v="0"/>
    <s v="015_24"/>
    <x v="0"/>
    <x v="0"/>
    <x v="0"/>
    <x v="0"/>
    <m/>
    <x v="8"/>
    <x v="8"/>
    <s v="14"/>
    <s v="EVENTUAL"/>
    <n v="0"/>
    <n v="0"/>
    <n v="0"/>
    <m/>
    <m/>
    <m/>
    <m/>
    <m/>
    <n v="0"/>
    <n v="0"/>
    <n v="6533249.5700000003"/>
    <n v="6533249.5700000003"/>
    <n v="6533249.5700000003"/>
  </r>
  <r>
    <s v="1.1-00-24"/>
    <x v="0"/>
    <x v="0"/>
    <x v="0"/>
    <s v="1.3.4"/>
    <x v="0"/>
    <x v="0"/>
    <x v="0"/>
    <s v="05_24"/>
    <x v="0"/>
    <n v="6"/>
    <x v="0"/>
    <s v="024"/>
    <x v="0"/>
    <s v="015_24"/>
    <x v="0"/>
    <x v="0"/>
    <x v="0"/>
    <x v="0"/>
    <m/>
    <x v="9"/>
    <x v="9"/>
    <s v="13"/>
    <s v="PLANTILLA"/>
    <n v="25981676.649999999"/>
    <n v="32055745.600000001"/>
    <n v="18798039.469999999"/>
    <n v="18798039.469999999"/>
    <n v="18798039.469999999"/>
    <n v="18798039.469999999"/>
    <n v="18798039.469999999"/>
    <n v="7183637.1799999997"/>
    <n v="0"/>
    <n v="25981676.649999999"/>
    <n v="23623653.93"/>
    <n v="23623653.93"/>
    <n v="22715051.859999999"/>
  </r>
  <r>
    <s v="1.1-00-24"/>
    <x v="0"/>
    <x v="0"/>
    <x v="0"/>
    <s v="1.3.4"/>
    <x v="0"/>
    <x v="0"/>
    <x v="0"/>
    <s v="05_24"/>
    <x v="0"/>
    <n v="6"/>
    <x v="0"/>
    <s v="024"/>
    <x v="0"/>
    <s v="015_24"/>
    <x v="0"/>
    <x v="0"/>
    <x v="0"/>
    <x v="0"/>
    <m/>
    <x v="9"/>
    <x v="9"/>
    <s v="14"/>
    <s v="EVENTUAL"/>
    <n v="0"/>
    <n v="0"/>
    <n v="0"/>
    <m/>
    <m/>
    <m/>
    <m/>
    <m/>
    <n v="0"/>
    <n v="0"/>
    <n v="3266624.79"/>
    <n v="3266624.79"/>
    <n v="3266624.79"/>
  </r>
  <r>
    <s v="1.1-00-24"/>
    <x v="0"/>
    <x v="0"/>
    <x v="0"/>
    <s v="1.3.4"/>
    <x v="0"/>
    <x v="0"/>
    <x v="0"/>
    <s v="05_24"/>
    <x v="0"/>
    <n v="6"/>
    <x v="0"/>
    <s v="024"/>
    <x v="0"/>
    <s v="015_24"/>
    <x v="0"/>
    <x v="0"/>
    <x v="0"/>
    <x v="0"/>
    <m/>
    <x v="10"/>
    <x v="10"/>
    <s v="13"/>
    <s v="PLANTILLA"/>
    <n v="17321117.760000002"/>
    <n v="21703830.41"/>
    <n v="12352635.76"/>
    <n v="12352635.76"/>
    <n v="12352635.76"/>
    <n v="12352635.76"/>
    <n v="12352635.76"/>
    <n v="4968482.0000000019"/>
    <n v="0"/>
    <n v="17321117.760000002"/>
    <n v="15749102.619999999"/>
    <n v="15749102.619999999"/>
    <n v="15143367.9"/>
  </r>
  <r>
    <s v="1.1-00-24"/>
    <x v="0"/>
    <x v="0"/>
    <x v="0"/>
    <s v="1.3.4"/>
    <x v="0"/>
    <x v="0"/>
    <x v="0"/>
    <s v="05_24"/>
    <x v="0"/>
    <n v="6"/>
    <x v="0"/>
    <s v="024"/>
    <x v="0"/>
    <s v="015_24"/>
    <x v="0"/>
    <x v="0"/>
    <x v="0"/>
    <x v="0"/>
    <m/>
    <x v="10"/>
    <x v="10"/>
    <s v="14"/>
    <s v="EVENTUAL"/>
    <n v="0"/>
    <n v="0"/>
    <n v="0"/>
    <m/>
    <m/>
    <m/>
    <m/>
    <m/>
    <n v="0"/>
    <n v="0"/>
    <n v="2177748.86"/>
    <n v="2177748.86"/>
    <n v="2177749.86"/>
  </r>
  <r>
    <s v="1.1-00-24"/>
    <x v="0"/>
    <x v="0"/>
    <x v="0"/>
    <s v="1.3.4"/>
    <x v="0"/>
    <x v="0"/>
    <x v="0"/>
    <s v="05_24"/>
    <x v="0"/>
    <n v="6"/>
    <x v="0"/>
    <s v="024"/>
    <x v="0"/>
    <s v="015_24"/>
    <x v="0"/>
    <x v="0"/>
    <x v="0"/>
    <x v="0"/>
    <m/>
    <x v="11"/>
    <x v="11"/>
    <s v="13"/>
    <s v="PLANTILLA"/>
    <n v="99200284.109999999"/>
    <n v="0"/>
    <n v="80062609.629999995"/>
    <n v="80062609.629999995"/>
    <n v="80062609.629999995"/>
    <n v="80062609.629999995"/>
    <n v="80062609.629999995"/>
    <n v="19137674.480000004"/>
    <n v="0"/>
    <n v="99200284.109999999"/>
    <n v="137804647.94"/>
    <n v="137804647.94"/>
    <n v="132504469.17"/>
  </r>
  <r>
    <s v="1.1-00-24"/>
    <x v="0"/>
    <x v="0"/>
    <x v="0"/>
    <s v="1.3.4"/>
    <x v="0"/>
    <x v="0"/>
    <x v="0"/>
    <s v="05_24"/>
    <x v="0"/>
    <n v="6"/>
    <x v="0"/>
    <s v="024"/>
    <x v="0"/>
    <s v="015_24"/>
    <x v="0"/>
    <x v="0"/>
    <x v="0"/>
    <x v="0"/>
    <m/>
    <x v="11"/>
    <x v="11"/>
    <s v="14"/>
    <s v="EVENTUAL"/>
    <n v="52359496.310000002"/>
    <n v="148886916.09"/>
    <n v="123274528.16"/>
    <n v="123274528.16"/>
    <n v="123274528.16"/>
    <n v="123274528.16"/>
    <n v="123274528.16"/>
    <n v="-70915031.849999994"/>
    <n v="0"/>
    <n v="52359496.310000002"/>
    <n v="19055311.25"/>
    <n v="19055311.25"/>
    <n v="19055311.25"/>
  </r>
  <r>
    <s v="1.1-00-24"/>
    <x v="0"/>
    <x v="0"/>
    <x v="0"/>
    <s v="1.3.4"/>
    <x v="0"/>
    <x v="0"/>
    <x v="0"/>
    <s v="05_24"/>
    <x v="0"/>
    <n v="6"/>
    <x v="0"/>
    <s v="024"/>
    <x v="0"/>
    <s v="015_24"/>
    <x v="0"/>
    <x v="0"/>
    <x v="0"/>
    <x v="0"/>
    <m/>
    <x v="12"/>
    <x v="12"/>
    <s v="00"/>
    <s v="SIN DESCRIPCIÓN PARA DESTINOS 00"/>
    <n v="13616211"/>
    <n v="10000000"/>
    <n v="13606210.52"/>
    <n v="13606210.52"/>
    <n v="13606210.52"/>
    <n v="13606210.52"/>
    <n v="13606210.52"/>
    <n v="10000.480000000447"/>
    <n v="0"/>
    <n v="13616211"/>
    <n v="14298588"/>
    <n v="14298588"/>
    <n v="13616211"/>
  </r>
  <r>
    <s v="1.1-00-24"/>
    <x v="0"/>
    <x v="0"/>
    <x v="0"/>
    <s v="1.3.4"/>
    <x v="0"/>
    <x v="0"/>
    <x v="0"/>
    <s v="05_24"/>
    <x v="0"/>
    <n v="6"/>
    <x v="0"/>
    <s v="024"/>
    <x v="0"/>
    <s v="015_24"/>
    <x v="0"/>
    <x v="0"/>
    <x v="0"/>
    <x v="0"/>
    <m/>
    <x v="13"/>
    <x v="13"/>
    <s v="00"/>
    <s v="SIN DESCRIPCIÓN PARA DESTINOS 00"/>
    <n v="5373789"/>
    <n v="6000000"/>
    <n v="0"/>
    <n v="0"/>
    <n v="0"/>
    <n v="0"/>
    <n v="0"/>
    <n v="5373789"/>
    <n v="0"/>
    <n v="5373789"/>
    <n v="5373789"/>
    <n v="5373789"/>
    <n v="5373789"/>
  </r>
  <r>
    <s v="1.1-00-24"/>
    <x v="0"/>
    <x v="0"/>
    <x v="0"/>
    <s v="1.3.4"/>
    <x v="0"/>
    <x v="0"/>
    <x v="0"/>
    <s v="05_24"/>
    <x v="0"/>
    <n v="6"/>
    <x v="0"/>
    <s v="024"/>
    <x v="0"/>
    <s v="015_24"/>
    <x v="0"/>
    <x v="0"/>
    <x v="0"/>
    <x v="0"/>
    <m/>
    <x v="14"/>
    <x v="14"/>
    <s v="00"/>
    <s v="SIN DESCRIPCIÓN PARA DESTINOS 00"/>
    <n v="12200157.57"/>
    <n v="0"/>
    <n v="8605364.7599999998"/>
    <n v="8605364.7599999998"/>
    <n v="8605364.7599999998"/>
    <n v="8605364.7599999998"/>
    <n v="8604164.7699999996"/>
    <n v="3594792.8100000005"/>
    <n v="0"/>
    <n v="12200157.57"/>
    <n v="25435622.210000001"/>
    <n v="25435622.210000001"/>
    <n v="25435622.210000001"/>
  </r>
  <r>
    <s v="1.6-01-24"/>
    <x v="2"/>
    <x v="0"/>
    <x v="0"/>
    <s v="1.3.4"/>
    <x v="0"/>
    <x v="0"/>
    <x v="0"/>
    <s v="05_24"/>
    <x v="0"/>
    <n v="6"/>
    <x v="0"/>
    <s v="024"/>
    <x v="0"/>
    <s v="015_24"/>
    <x v="0"/>
    <x v="0"/>
    <x v="0"/>
    <x v="0"/>
    <m/>
    <x v="14"/>
    <x v="14"/>
    <s v="00"/>
    <s v="SIN DESCRIPCIÓN PARA DESTINOS 00"/>
    <n v="0"/>
    <n v="0"/>
    <n v="0"/>
    <n v="0"/>
    <n v="0"/>
    <n v="0"/>
    <n v="0"/>
    <n v="0"/>
    <n v="0"/>
    <m/>
    <n v="73756599.290000007"/>
    <n v="73756599.290000007"/>
    <n v="73756599.290000007"/>
  </r>
  <r>
    <s v="1.1-00-24"/>
    <x v="0"/>
    <x v="0"/>
    <x v="0"/>
    <s v="1.3.4"/>
    <x v="0"/>
    <x v="0"/>
    <x v="0"/>
    <s v="05_24"/>
    <x v="0"/>
    <n v="6"/>
    <x v="0"/>
    <s v="024"/>
    <x v="0"/>
    <s v="015_24"/>
    <x v="0"/>
    <x v="0"/>
    <x v="0"/>
    <x v="0"/>
    <m/>
    <x v="14"/>
    <x v="14"/>
    <s v="00"/>
    <s v="SIN DESCRIPCIÓN PARA DESTINOS 00"/>
    <n v="0"/>
    <n v="0"/>
    <n v="0"/>
    <n v="0"/>
    <n v="0"/>
    <n v="0"/>
    <n v="0"/>
    <n v="0"/>
    <n v="0"/>
    <m/>
    <n v="6789600"/>
    <n v="25435622.210000001"/>
    <n v="6789600"/>
  </r>
  <r>
    <s v="1.1-00-24"/>
    <x v="0"/>
    <x v="0"/>
    <x v="0"/>
    <s v="1.3.4"/>
    <x v="0"/>
    <x v="0"/>
    <x v="0"/>
    <s v="05_24"/>
    <x v="0"/>
    <n v="6"/>
    <x v="0"/>
    <s v="024"/>
    <x v="0"/>
    <s v="015_24"/>
    <x v="0"/>
    <x v="0"/>
    <x v="0"/>
    <x v="0"/>
    <m/>
    <x v="14"/>
    <x v="14"/>
    <s v="00"/>
    <s v="SIN DESCRIPCIÓN PARA DESTINOS 00"/>
    <n v="0"/>
    <n v="0"/>
    <n v="0"/>
    <n v="0"/>
    <n v="0"/>
    <n v="0"/>
    <n v="0"/>
    <n v="0"/>
    <n v="0"/>
    <m/>
    <n v="6132000"/>
    <n v="25435622.210000001"/>
    <n v="6132000"/>
  </r>
  <r>
    <s v="1.1-00-24"/>
    <x v="0"/>
    <x v="0"/>
    <x v="0"/>
    <s v="1.3.4"/>
    <x v="0"/>
    <x v="0"/>
    <x v="0"/>
    <s v="05_24"/>
    <x v="0"/>
    <n v="6"/>
    <x v="0"/>
    <s v="021"/>
    <x v="1"/>
    <s v="015_24"/>
    <x v="0"/>
    <x v="0"/>
    <x v="1"/>
    <x v="1"/>
    <s v="si"/>
    <x v="15"/>
    <x v="15"/>
    <s v="00"/>
    <s v="SIN DESCRIPCIÓN PARA DESTINOS 00"/>
    <n v="3474000"/>
    <n v="2000000"/>
    <n v="2261382.5"/>
    <n v="2261382.5"/>
    <n v="1660423.6"/>
    <n v="1264703.6299999999"/>
    <n v="1156440.83"/>
    <n v="1212617.5"/>
    <n v="3474000"/>
    <n v="3474000"/>
    <n v="3474000"/>
    <n v="3474000"/>
    <n v="3474000"/>
  </r>
  <r>
    <s v="1.1-00-24"/>
    <x v="0"/>
    <x v="0"/>
    <x v="0"/>
    <s v="1.3.4"/>
    <x v="0"/>
    <x v="1"/>
    <x v="1"/>
    <s v="02_24"/>
    <x v="1"/>
    <n v="1"/>
    <x v="1"/>
    <s v="014"/>
    <x v="2"/>
    <s v="010_24"/>
    <x v="1"/>
    <x v="0"/>
    <x v="1"/>
    <x v="1"/>
    <m/>
    <x v="16"/>
    <x v="16"/>
    <s v="00"/>
    <s v="SIN DESCRIPCIÓN PARA DESTINOS 00"/>
    <n v="0"/>
    <n v="0"/>
    <n v="0"/>
    <n v="0"/>
    <n v="0"/>
    <n v="0"/>
    <n v="0"/>
    <n v="0"/>
    <n v="0"/>
    <n v="0"/>
    <n v="70000"/>
    <n v="70000"/>
    <n v="70000"/>
  </r>
  <r>
    <s v="1.1-00-24"/>
    <x v="0"/>
    <x v="0"/>
    <x v="0"/>
    <s v="1.7.2"/>
    <x v="1"/>
    <x v="0"/>
    <x v="0"/>
    <s v="02_24"/>
    <x v="1"/>
    <n v="3"/>
    <x v="2"/>
    <s v="011"/>
    <x v="3"/>
    <s v="009_24"/>
    <x v="2"/>
    <x v="0"/>
    <x v="1"/>
    <x v="1"/>
    <m/>
    <x v="17"/>
    <x v="17"/>
    <s v="00"/>
    <s v="SIN DESCRIPCIÓN PARA DESTINOS 00"/>
    <n v="0"/>
    <n v="0"/>
    <n v="0"/>
    <n v="0"/>
    <n v="0"/>
    <n v="0"/>
    <n v="0"/>
    <n v="0"/>
    <n v="0"/>
    <n v="0"/>
    <n v="2000000"/>
    <n v="2000000"/>
    <n v="1000000"/>
  </r>
  <r>
    <s v="1.1-00-24"/>
    <x v="0"/>
    <x v="0"/>
    <x v="0"/>
    <s v="1.3.4"/>
    <x v="0"/>
    <x v="0"/>
    <x v="0"/>
    <s v="05_24"/>
    <x v="0"/>
    <n v="6"/>
    <x v="0"/>
    <s v="021"/>
    <x v="1"/>
    <s v="015_24"/>
    <x v="0"/>
    <x v="0"/>
    <x v="1"/>
    <x v="1"/>
    <s v="si"/>
    <x v="18"/>
    <x v="18"/>
    <s v="00"/>
    <s v="SIN DESCRIPCIÓN PARA DESTINOS 00"/>
    <n v="24760.1"/>
    <n v="0"/>
    <n v="24759.15"/>
    <n v="24759.15"/>
    <n v="24759.15"/>
    <n v="24759.15"/>
    <n v="2154.0500000000002"/>
    <n v="0.94999999999708962"/>
    <n v="22605.1"/>
    <n v="22605.1"/>
    <n v="22605.1"/>
    <n v="22605.1"/>
    <n v="23000"/>
  </r>
  <r>
    <s v="1.1-00-24"/>
    <x v="0"/>
    <x v="0"/>
    <x v="0"/>
    <s v="1.3.4"/>
    <x v="0"/>
    <x v="0"/>
    <x v="0"/>
    <s v="05_24"/>
    <x v="0"/>
    <n v="6"/>
    <x v="0"/>
    <s v="021"/>
    <x v="1"/>
    <s v="015_24"/>
    <x v="0"/>
    <x v="0"/>
    <x v="1"/>
    <x v="1"/>
    <m/>
    <x v="19"/>
    <x v="19"/>
    <s v="00"/>
    <s v="SIN DESCRIPCIÓN PARA DESTINOS 00"/>
    <n v="420"/>
    <n v="0"/>
    <n v="420"/>
    <n v="420"/>
    <n v="420"/>
    <n v="420"/>
    <n v="420"/>
    <n v="0"/>
    <n v="420"/>
    <n v="420"/>
    <n v="420"/>
    <n v="420"/>
    <n v="420"/>
  </r>
  <r>
    <s v="1.1-00-24"/>
    <x v="0"/>
    <x v="0"/>
    <x v="0"/>
    <s v="1.3.4"/>
    <x v="0"/>
    <x v="0"/>
    <x v="0"/>
    <s v="05_24"/>
    <x v="0"/>
    <n v="6"/>
    <x v="0"/>
    <s v="021"/>
    <x v="1"/>
    <s v="015_24"/>
    <x v="0"/>
    <x v="0"/>
    <x v="1"/>
    <x v="1"/>
    <s v="si"/>
    <x v="20"/>
    <x v="20"/>
    <s v="00"/>
    <s v="SIN DESCRIPCIÓN PARA DESTINOS 00"/>
    <n v="1828856.1"/>
    <n v="1450000"/>
    <n v="1726476.99"/>
    <n v="1717196.99"/>
    <n v="1590602.59"/>
    <n v="1542698.07"/>
    <n v="1542698.07"/>
    <n v="102379.1100000001"/>
    <n v="1828856.1"/>
    <n v="1828856.1"/>
    <n v="1828856.1"/>
    <n v="1828856.1"/>
    <n v="1828856.1"/>
  </r>
  <r>
    <s v="1.1-00-24"/>
    <x v="0"/>
    <x v="0"/>
    <x v="0"/>
    <s v="1.3.4"/>
    <x v="0"/>
    <x v="0"/>
    <x v="0"/>
    <s v="07_24"/>
    <x v="2"/>
    <n v="3"/>
    <x v="2"/>
    <s v="033"/>
    <x v="4"/>
    <s v="019_24"/>
    <x v="3"/>
    <x v="0"/>
    <x v="1"/>
    <x v="1"/>
    <s v="si"/>
    <x v="20"/>
    <x v="20"/>
    <s v="00"/>
    <s v="SIN DESCRIPCIÓN PARA DESTINOS 00"/>
    <n v="825593.95"/>
    <n v="0"/>
    <n v="825593.95"/>
    <n v="825593.95"/>
    <n v="348450.68"/>
    <n v="31207.48"/>
    <n v="31207.48"/>
    <n v="0"/>
    <n v="1250000"/>
    <n v="1250000"/>
    <n v="1250000"/>
    <n v="1250000"/>
    <n v="1250000"/>
  </r>
  <r>
    <s v="1.1-00-24"/>
    <x v="0"/>
    <x v="0"/>
    <x v="1"/>
    <s v="2.1.1"/>
    <x v="2"/>
    <x v="0"/>
    <x v="0"/>
    <s v="07_24"/>
    <x v="2"/>
    <n v="3"/>
    <x v="2"/>
    <s v="035"/>
    <x v="5"/>
    <s v="021_24"/>
    <x v="4"/>
    <x v="0"/>
    <x v="1"/>
    <x v="1"/>
    <s v="si"/>
    <x v="20"/>
    <x v="20"/>
    <s v="00"/>
    <s v="SIN DESCRIPCIÓN PARA DESTINOS 00"/>
    <n v="175000"/>
    <n v="175000"/>
    <n v="167264.17000000001"/>
    <n v="167264.17000000001"/>
    <n v="167264.17000000001"/>
    <n v="153894.88"/>
    <n v="153894.88"/>
    <n v="7735.8299999999872"/>
    <n v="175000"/>
    <n v="175000"/>
    <n v="175000"/>
    <n v="175000"/>
    <n v="175000"/>
  </r>
  <r>
    <s v="1.1-00-24"/>
    <x v="0"/>
    <x v="0"/>
    <x v="1"/>
    <s v="2.3.1"/>
    <x v="3"/>
    <x v="0"/>
    <x v="0"/>
    <s v="07_24"/>
    <x v="2"/>
    <n v="3"/>
    <x v="2"/>
    <s v="039"/>
    <x v="6"/>
    <s v="024_24"/>
    <x v="5"/>
    <x v="0"/>
    <x v="1"/>
    <x v="1"/>
    <s v="si"/>
    <x v="20"/>
    <x v="20"/>
    <s v="00"/>
    <s v="SIN DESCRIPCIÓN PARA DESTINOS 00"/>
    <n v="450000"/>
    <n v="500000"/>
    <n v="442326.13"/>
    <n v="442326.13"/>
    <n v="433545.57"/>
    <n v="433545.57"/>
    <n v="433545.57"/>
    <n v="7673.8699999999953"/>
    <n v="650000"/>
    <n v="650000"/>
    <n v="650000"/>
    <n v="650000"/>
    <n v="650000"/>
  </r>
  <r>
    <s v="1.1-00-24"/>
    <x v="0"/>
    <x v="0"/>
    <x v="0"/>
    <s v="1.3.4"/>
    <x v="0"/>
    <x v="2"/>
    <x v="2"/>
    <s v="02_24"/>
    <x v="1"/>
    <n v="1"/>
    <x v="1"/>
    <s v="015"/>
    <x v="7"/>
    <s v="010_24"/>
    <x v="1"/>
    <x v="0"/>
    <x v="1"/>
    <x v="1"/>
    <m/>
    <x v="21"/>
    <x v="21"/>
    <s v="00"/>
    <s v="SIN DESCRIPCIÓN PARA DESTINOS 00"/>
    <n v="0"/>
    <n v="0"/>
    <n v="0"/>
    <n v="0"/>
    <n v="0"/>
    <n v="0"/>
    <n v="0"/>
    <n v="0"/>
    <n v="0"/>
    <n v="0"/>
    <n v="300000"/>
    <n v="300000"/>
    <n v="300000"/>
  </r>
  <r>
    <s v="1.1-00-24"/>
    <x v="0"/>
    <x v="0"/>
    <x v="1"/>
    <s v="2.2.7"/>
    <x v="4"/>
    <x v="0"/>
    <x v="0"/>
    <s v="10_24"/>
    <x v="3"/>
    <n v="4"/>
    <x v="3"/>
    <s v="048"/>
    <x v="8"/>
    <s v="030_24"/>
    <x v="6"/>
    <x v="0"/>
    <x v="1"/>
    <x v="1"/>
    <m/>
    <x v="21"/>
    <x v="21"/>
    <s v="00"/>
    <s v="SIN DESCRIPCIÓN PARA DESTINOS 00"/>
    <n v="30000"/>
    <n v="0"/>
    <n v="0"/>
    <n v="0"/>
    <n v="0"/>
    <n v="0"/>
    <n v="0"/>
    <n v="30000"/>
    <n v="30000"/>
    <n v="30000"/>
    <n v="30000"/>
    <n v="30000"/>
    <n v="30000"/>
  </r>
  <r>
    <s v="1.1-00-24"/>
    <x v="0"/>
    <x v="0"/>
    <x v="0"/>
    <s v="1.3.4"/>
    <x v="0"/>
    <x v="3"/>
    <x v="3"/>
    <s v="04_24"/>
    <x v="4"/>
    <n v="6"/>
    <x v="0"/>
    <s v="020"/>
    <x v="9"/>
    <s v="014_24"/>
    <x v="7"/>
    <x v="0"/>
    <x v="1"/>
    <x v="1"/>
    <m/>
    <x v="22"/>
    <x v="22"/>
    <s v="00"/>
    <s v="SIN DESCRIPCIÓN PARA DESTINOS 00"/>
    <n v="5464942.6500000004"/>
    <n v="4385000"/>
    <n v="3721716"/>
    <n v="3721716"/>
    <n v="1406000"/>
    <n v="1406000"/>
    <n v="1406000"/>
    <n v="1743226.6500000004"/>
    <n v="5464942.6500000004"/>
    <n v="5464942.6500000004"/>
    <n v="5464942.6500000004"/>
    <n v="5464942.6500000004"/>
    <n v="2000000"/>
  </r>
  <r>
    <s v="1.1-00-24"/>
    <x v="0"/>
    <x v="0"/>
    <x v="0"/>
    <s v="1.3.4"/>
    <x v="0"/>
    <x v="0"/>
    <x v="0"/>
    <s v="01_24"/>
    <x v="5"/>
    <n v="5"/>
    <x v="4"/>
    <s v="002"/>
    <x v="10"/>
    <s v="002_24"/>
    <x v="8"/>
    <x v="0"/>
    <x v="1"/>
    <x v="1"/>
    <m/>
    <x v="23"/>
    <x v="23"/>
    <s v="00"/>
    <s v="SIN DESCRIPCIÓN PARA DESTINOS 00"/>
    <n v="300000"/>
    <n v="150000"/>
    <n v="103029.69"/>
    <n v="103029.69"/>
    <n v="103029.69"/>
    <n v="69446.12"/>
    <n v="69446.12"/>
    <n v="196970.31"/>
    <n v="300000"/>
    <n v="300000"/>
    <n v="300000"/>
    <n v="300000"/>
    <n v="100000"/>
  </r>
  <r>
    <s v="1.1-00-24"/>
    <x v="0"/>
    <x v="0"/>
    <x v="0"/>
    <s v="1.7.2"/>
    <x v="1"/>
    <x v="0"/>
    <x v="0"/>
    <s v="02_24"/>
    <x v="1"/>
    <n v="3"/>
    <x v="2"/>
    <s v="011"/>
    <x v="3"/>
    <s v="009_24"/>
    <x v="2"/>
    <x v="0"/>
    <x v="1"/>
    <x v="1"/>
    <m/>
    <x v="23"/>
    <x v="23"/>
    <s v="00"/>
    <s v="SIN DESCRIPCIÓN PARA DESTINOS 00"/>
    <n v="270000"/>
    <n v="150000"/>
    <n v="176984.49"/>
    <n v="176984.49"/>
    <n v="169984.49"/>
    <n v="169984.49"/>
    <n v="163434.23000000001"/>
    <n v="93015.510000000009"/>
    <n v="270000"/>
    <n v="270000"/>
    <n v="300000"/>
    <n v="300000"/>
    <n v="150000"/>
  </r>
  <r>
    <s v="1.1-00-24"/>
    <x v="0"/>
    <x v="0"/>
    <x v="0"/>
    <s v="1.3.5"/>
    <x v="5"/>
    <x v="4"/>
    <x v="4"/>
    <s v="03_24"/>
    <x v="6"/>
    <n v="1"/>
    <x v="1"/>
    <s v="017"/>
    <x v="11"/>
    <s v="011_24"/>
    <x v="9"/>
    <x v="0"/>
    <x v="1"/>
    <x v="1"/>
    <m/>
    <x v="23"/>
    <x v="23"/>
    <s v="00"/>
    <s v="SIN DESCRIPCIÓN PARA DESTINOS 00"/>
    <n v="85000"/>
    <n v="85000"/>
    <n v="65168.5"/>
    <n v="65168.5"/>
    <n v="65168.5"/>
    <n v="65168.5"/>
    <n v="65168.5"/>
    <n v="19831.5"/>
    <n v="85000"/>
    <n v="85000"/>
    <n v="85000"/>
    <n v="85000"/>
    <n v="25000"/>
  </r>
  <r>
    <s v="1.1-00-24"/>
    <x v="0"/>
    <x v="0"/>
    <x v="0"/>
    <s v="1.3.4"/>
    <x v="0"/>
    <x v="3"/>
    <x v="3"/>
    <s v="04_24"/>
    <x v="4"/>
    <n v="6"/>
    <x v="0"/>
    <s v="018"/>
    <x v="12"/>
    <s v="012_24"/>
    <x v="10"/>
    <x v="0"/>
    <x v="1"/>
    <x v="1"/>
    <m/>
    <x v="23"/>
    <x v="23"/>
    <s v="00"/>
    <s v="SIN DESCRIPCIÓN PARA DESTINOS 00"/>
    <n v="2545"/>
    <n v="0"/>
    <n v="2161.0100000000002"/>
    <n v="2161.0100000000002"/>
    <n v="2161.0100000000002"/>
    <n v="2161.0100000000002"/>
    <n v="2161.0100000000002"/>
    <n v="383.98999999999978"/>
    <n v="2545"/>
    <n v="2545"/>
    <n v="2545"/>
    <n v="2545"/>
    <n v="2545"/>
  </r>
  <r>
    <s v="1.1-00-24"/>
    <x v="0"/>
    <x v="0"/>
    <x v="0"/>
    <s v="1.3.4"/>
    <x v="0"/>
    <x v="0"/>
    <x v="0"/>
    <s v="05_24"/>
    <x v="0"/>
    <n v="6"/>
    <x v="0"/>
    <s v="021"/>
    <x v="1"/>
    <s v="015_24"/>
    <x v="0"/>
    <x v="0"/>
    <x v="1"/>
    <x v="1"/>
    <m/>
    <x v="23"/>
    <x v="23"/>
    <s v="00"/>
    <s v="SIN DESCRIPCIÓN PARA DESTINOS 00"/>
    <n v="382000"/>
    <n v="247860"/>
    <n v="338992.5"/>
    <n v="289492.5"/>
    <n v="227067.5"/>
    <n v="227067.5"/>
    <n v="197477.5"/>
    <n v="43007.5"/>
    <n v="332000"/>
    <n v="332000"/>
    <n v="332000"/>
    <n v="332000"/>
    <n v="200000"/>
  </r>
  <r>
    <s v="1.1-00-24"/>
    <x v="0"/>
    <x v="0"/>
    <x v="0"/>
    <s v="1.7.1"/>
    <x v="6"/>
    <x v="5"/>
    <x v="5"/>
    <s v="08_24"/>
    <x v="7"/>
    <n v="7"/>
    <x v="5"/>
    <s v="041"/>
    <x v="13"/>
    <s v="025_24"/>
    <x v="11"/>
    <x v="0"/>
    <x v="1"/>
    <x v="1"/>
    <m/>
    <x v="23"/>
    <x v="23"/>
    <s v="00"/>
    <s v="SIN DESCRIPCIÓN PARA DESTINOS 00"/>
    <n v="384482"/>
    <n v="0"/>
    <n v="384482"/>
    <n v="384482"/>
    <n v="279850"/>
    <n v="279850"/>
    <n v="279850"/>
    <n v="0"/>
    <n v="384482"/>
    <n v="384482"/>
    <n v="390000"/>
    <n v="390000"/>
    <n v="390000"/>
  </r>
  <r>
    <s v="1.1-00-24"/>
    <x v="0"/>
    <x v="0"/>
    <x v="2"/>
    <s v="3.1.1"/>
    <x v="7"/>
    <x v="0"/>
    <x v="0"/>
    <s v="09_24"/>
    <x v="8"/>
    <n v="8"/>
    <x v="6"/>
    <s v="042"/>
    <x v="14"/>
    <s v="026_24"/>
    <x v="12"/>
    <x v="0"/>
    <x v="1"/>
    <x v="1"/>
    <m/>
    <x v="24"/>
    <x v="24"/>
    <s v="00"/>
    <s v="SIN DESCRIPCIÓN PARA DESTINOS 00"/>
    <n v="96000"/>
    <n v="0"/>
    <n v="95999.4"/>
    <n v="95999.4"/>
    <n v="95999.4"/>
    <n v="95999.4"/>
    <n v="95999.4"/>
    <n v="0.60000000000582077"/>
    <n v="96000"/>
    <n v="96000"/>
    <n v="96000"/>
    <n v="96000"/>
    <n v="96000"/>
  </r>
  <r>
    <s v="1.1-00-24"/>
    <x v="0"/>
    <x v="0"/>
    <x v="0"/>
    <s v="1.3.4"/>
    <x v="0"/>
    <x v="0"/>
    <x v="0"/>
    <s v="09_24"/>
    <x v="8"/>
    <n v="3"/>
    <x v="2"/>
    <s v="043"/>
    <x v="15"/>
    <s v="027_24"/>
    <x v="13"/>
    <x v="0"/>
    <x v="1"/>
    <x v="1"/>
    <m/>
    <x v="24"/>
    <x v="24"/>
    <s v="00"/>
    <s v="SIN DESCRIPCIÓN PARA DESTINOS 00"/>
    <n v="59000"/>
    <n v="25000"/>
    <n v="59000"/>
    <n v="59000"/>
    <n v="59000"/>
    <n v="59000"/>
    <n v="59000"/>
    <n v="0"/>
    <n v="59000"/>
    <n v="59000"/>
    <n v="70000"/>
    <n v="70000"/>
    <n v="70000"/>
  </r>
  <r>
    <s v="1.1-00-24"/>
    <x v="0"/>
    <x v="0"/>
    <x v="1"/>
    <s v="2.7.1"/>
    <x v="8"/>
    <x v="0"/>
    <x v="0"/>
    <s v="10_24"/>
    <x v="3"/>
    <n v="4"/>
    <x v="3"/>
    <s v="048"/>
    <x v="8"/>
    <s v="030_24"/>
    <x v="6"/>
    <x v="0"/>
    <x v="1"/>
    <x v="1"/>
    <m/>
    <x v="24"/>
    <x v="24"/>
    <s v="00"/>
    <s v="SIN DESCRIPCIÓN PARA DESTINOS 00"/>
    <n v="40000"/>
    <n v="0"/>
    <n v="20000"/>
    <n v="20000"/>
    <n v="0"/>
    <n v="0"/>
    <n v="0"/>
    <n v="20000"/>
    <n v="40000"/>
    <n v="40000"/>
    <n v="40000"/>
    <n v="40000"/>
    <n v="40000"/>
  </r>
  <r>
    <s v="1.1-00-24"/>
    <x v="0"/>
    <x v="0"/>
    <x v="1"/>
    <s v="2.1.5"/>
    <x v="9"/>
    <x v="5"/>
    <x v="5"/>
    <s v="17_24"/>
    <x v="9"/>
    <n v="4"/>
    <x v="3"/>
    <s v="056"/>
    <x v="16"/>
    <s v="037_24"/>
    <x v="14"/>
    <x v="0"/>
    <x v="1"/>
    <x v="1"/>
    <m/>
    <x v="24"/>
    <x v="24"/>
    <s v="00"/>
    <s v="SIN DESCRIPCIÓN PARA DESTINOS 00"/>
    <n v="420000"/>
    <n v="420000"/>
    <n v="419920"/>
    <n v="393180"/>
    <n v="393180"/>
    <n v="393180"/>
    <n v="393180"/>
    <n v="80"/>
    <n v="420000"/>
    <n v="420000"/>
    <n v="420000"/>
    <n v="420000"/>
    <n v="420000"/>
  </r>
  <r>
    <s v="1.1-00-24"/>
    <x v="0"/>
    <x v="0"/>
    <x v="0"/>
    <s v="1.7.2"/>
    <x v="1"/>
    <x v="0"/>
    <x v="0"/>
    <s v="02_24"/>
    <x v="1"/>
    <n v="3"/>
    <x v="2"/>
    <s v="011"/>
    <x v="3"/>
    <s v="009_24"/>
    <x v="2"/>
    <x v="0"/>
    <x v="1"/>
    <x v="1"/>
    <m/>
    <x v="25"/>
    <x v="25"/>
    <s v="00"/>
    <s v="SIN DESCRIPCIÓN PARA DESTINOS 00"/>
    <n v="5000"/>
    <n v="0"/>
    <n v="4955.41"/>
    <n v="4955.41"/>
    <n v="4955.41"/>
    <n v="4955.41"/>
    <n v="4955.41"/>
    <n v="44.590000000000146"/>
    <n v="5000"/>
    <n v="5000"/>
    <n v="5000"/>
    <n v="5000"/>
    <n v="5000"/>
  </r>
  <r>
    <s v="1.1-00-24"/>
    <x v="0"/>
    <x v="0"/>
    <x v="2"/>
    <s v="3.1.1"/>
    <x v="7"/>
    <x v="0"/>
    <x v="0"/>
    <s v="09_24"/>
    <x v="8"/>
    <n v="8"/>
    <x v="6"/>
    <s v="042"/>
    <x v="14"/>
    <s v="026_24"/>
    <x v="12"/>
    <x v="0"/>
    <x v="1"/>
    <x v="1"/>
    <m/>
    <x v="26"/>
    <x v="26"/>
    <s v="00"/>
    <s v="SIN DESCRIPCIÓN PARA DESTINOS 00"/>
    <n v="1073225.1100000001"/>
    <n v="0"/>
    <n v="1072791.8700000001"/>
    <n v="575850.04"/>
    <n v="575154.04"/>
    <n v="575154.04"/>
    <n v="575154.04"/>
    <n v="433.23999999999069"/>
    <n v="1073225.1100000001"/>
    <n v="1073225.1100000001"/>
    <n v="1073225.1100000001"/>
    <n v="1073225.1100000001"/>
    <n v="500000"/>
  </r>
  <r>
    <s v="1.1-00-24"/>
    <x v="0"/>
    <x v="0"/>
    <x v="2"/>
    <s v="3.1.1"/>
    <x v="7"/>
    <x v="0"/>
    <x v="0"/>
    <s v="09_24"/>
    <x v="8"/>
    <n v="8"/>
    <x v="6"/>
    <s v="042"/>
    <x v="14"/>
    <s v="026_24"/>
    <x v="12"/>
    <x v="0"/>
    <x v="1"/>
    <x v="1"/>
    <m/>
    <x v="27"/>
    <x v="27"/>
    <s v="00"/>
    <s v="SIN DESCRIPCIÓN PARA DESTINOS 00"/>
    <n v="630000"/>
    <n v="0"/>
    <n v="625500"/>
    <n v="625500"/>
    <n v="450000"/>
    <n v="450000"/>
    <n v="450000"/>
    <n v="4500"/>
    <n v="630000"/>
    <n v="630000"/>
    <n v="700000"/>
    <n v="700000"/>
    <n v="700000"/>
  </r>
  <r>
    <s v="1.1-00-24"/>
    <x v="0"/>
    <x v="0"/>
    <x v="0"/>
    <s v="1.3.4"/>
    <x v="0"/>
    <x v="2"/>
    <x v="2"/>
    <s v="02_24"/>
    <x v="1"/>
    <n v="1"/>
    <x v="1"/>
    <s v="015"/>
    <x v="7"/>
    <s v="010_24"/>
    <x v="1"/>
    <x v="0"/>
    <x v="1"/>
    <x v="1"/>
    <m/>
    <x v="28"/>
    <x v="28"/>
    <s v="00"/>
    <s v="SIN DESCRIPCIÓN PARA DESTINOS 00"/>
    <n v="0"/>
    <n v="0"/>
    <n v="0"/>
    <n v="0"/>
    <n v="0"/>
    <n v="0"/>
    <n v="0"/>
    <n v="0"/>
    <n v="0"/>
    <n v="0"/>
    <n v="150000"/>
    <n v="150000"/>
    <n v="150000"/>
  </r>
  <r>
    <s v="1.1-00-24"/>
    <x v="0"/>
    <x v="0"/>
    <x v="0"/>
    <s v="1.3.4"/>
    <x v="0"/>
    <x v="0"/>
    <x v="0"/>
    <s v="05_24"/>
    <x v="0"/>
    <n v="6"/>
    <x v="0"/>
    <s v="021"/>
    <x v="1"/>
    <s v="015_24"/>
    <x v="0"/>
    <x v="0"/>
    <x v="1"/>
    <x v="1"/>
    <m/>
    <x v="28"/>
    <x v="28"/>
    <s v="00"/>
    <s v="SIN DESCRIPCIÓN PARA DESTINOS 00"/>
    <n v="1175.5999999999999"/>
    <n v="0"/>
    <n v="1175.5999999999999"/>
    <n v="1175.5999999999999"/>
    <n v="1175.5999999999999"/>
    <n v="1175.5999999999999"/>
    <n v="1175.5999999999999"/>
    <n v="0"/>
    <n v="1175.5999999999999"/>
    <n v="1175.5999999999999"/>
    <n v="2000"/>
    <n v="2000"/>
    <n v="2000"/>
  </r>
  <r>
    <s v="1.1-00-24"/>
    <x v="0"/>
    <x v="0"/>
    <x v="0"/>
    <s v="1.3.4"/>
    <x v="0"/>
    <x v="0"/>
    <x v="0"/>
    <s v="07_24"/>
    <x v="2"/>
    <n v="3"/>
    <x v="2"/>
    <s v="033"/>
    <x v="4"/>
    <s v="019_24"/>
    <x v="3"/>
    <x v="0"/>
    <x v="1"/>
    <x v="1"/>
    <m/>
    <x v="28"/>
    <x v="28"/>
    <s v="00"/>
    <s v="SIN DESCRIPCIÓN PARA DESTINOS 00"/>
    <n v="56163.519999999997"/>
    <n v="300000"/>
    <n v="56125.440000000002"/>
    <n v="56125.440000000002"/>
    <n v="0"/>
    <n v="0"/>
    <n v="0"/>
    <n v="38.07999999999447"/>
    <n v="236389.6"/>
    <n v="236389.6"/>
    <n v="236389.6"/>
    <n v="236389.6"/>
    <n v="236389.6"/>
  </r>
  <r>
    <s v="1.1-00-24"/>
    <x v="0"/>
    <x v="0"/>
    <x v="1"/>
    <s v="2.2.7"/>
    <x v="4"/>
    <x v="0"/>
    <x v="0"/>
    <s v="07_24"/>
    <x v="2"/>
    <n v="2"/>
    <x v="7"/>
    <s v="036"/>
    <x v="17"/>
    <s v="022_24"/>
    <x v="15"/>
    <x v="0"/>
    <x v="1"/>
    <x v="1"/>
    <m/>
    <x v="28"/>
    <x v="28"/>
    <s v="00"/>
    <s v="SIN DESCRIPCIÓN PARA DESTINOS 00"/>
    <n v="80000"/>
    <n v="200000"/>
    <n v="67338"/>
    <n v="67338"/>
    <n v="67338"/>
    <n v="67338"/>
    <n v="67338"/>
    <n v="12662"/>
    <n v="100000"/>
    <n v="100000"/>
    <n v="100000"/>
    <n v="100000"/>
    <n v="100000"/>
  </r>
  <r>
    <s v="1.1-00-24"/>
    <x v="0"/>
    <x v="0"/>
    <x v="0"/>
    <s v="1.3.4"/>
    <x v="0"/>
    <x v="2"/>
    <x v="2"/>
    <s v="02_24"/>
    <x v="1"/>
    <n v="1"/>
    <x v="1"/>
    <s v="015"/>
    <x v="7"/>
    <s v="010_24"/>
    <x v="1"/>
    <x v="0"/>
    <x v="1"/>
    <x v="1"/>
    <m/>
    <x v="29"/>
    <x v="29"/>
    <s v="00"/>
    <s v="SIN DESCRIPCIÓN PARA DESTINOS 00"/>
    <n v="0"/>
    <n v="0"/>
    <n v="0"/>
    <n v="0"/>
    <n v="0"/>
    <n v="0"/>
    <n v="0"/>
    <n v="0"/>
    <n v="0"/>
    <n v="0"/>
    <n v="100000"/>
    <n v="100000"/>
    <n v="100000"/>
  </r>
  <r>
    <s v="1.1-00-24"/>
    <x v="0"/>
    <x v="0"/>
    <x v="0"/>
    <s v="1.3.4"/>
    <x v="0"/>
    <x v="0"/>
    <x v="0"/>
    <s v="05_24"/>
    <x v="0"/>
    <n v="6"/>
    <x v="0"/>
    <s v="021"/>
    <x v="1"/>
    <s v="015_24"/>
    <x v="0"/>
    <x v="0"/>
    <x v="1"/>
    <x v="1"/>
    <m/>
    <x v="29"/>
    <x v="29"/>
    <s v="00"/>
    <s v="SIN DESCRIPCIÓN PARA DESTINOS 00"/>
    <n v="54450.01"/>
    <n v="20000"/>
    <n v="54450.01"/>
    <n v="54450.01"/>
    <n v="54450.01"/>
    <n v="54450.01"/>
    <n v="54450.01"/>
    <n v="0"/>
    <n v="54450.01"/>
    <n v="54450.01"/>
    <n v="20000"/>
    <n v="20000"/>
    <n v="20000"/>
  </r>
  <r>
    <s v="1.1-00-24"/>
    <x v="0"/>
    <x v="0"/>
    <x v="0"/>
    <s v="1.3.4"/>
    <x v="0"/>
    <x v="0"/>
    <x v="0"/>
    <s v="07_24"/>
    <x v="2"/>
    <n v="3"/>
    <x v="2"/>
    <s v="033"/>
    <x v="4"/>
    <s v="019_24"/>
    <x v="3"/>
    <x v="0"/>
    <x v="1"/>
    <x v="1"/>
    <m/>
    <x v="29"/>
    <x v="29"/>
    <s v="00"/>
    <s v="SIN DESCRIPCIÓN PARA DESTINOS 00"/>
    <n v="12743545.01"/>
    <n v="11000000"/>
    <n v="12668757"/>
    <n v="12668757"/>
    <n v="10629047.460000001"/>
    <n v="10612674.960000001"/>
    <n v="10612674.960000001"/>
    <n v="74788.009999999776"/>
    <n v="12100000"/>
    <n v="12100000"/>
    <n v="12100000"/>
    <n v="12100000"/>
    <n v="12100000"/>
  </r>
  <r>
    <s v="1.1-00-24"/>
    <x v="0"/>
    <x v="0"/>
    <x v="1"/>
    <s v="2.2.7"/>
    <x v="4"/>
    <x v="0"/>
    <x v="0"/>
    <s v="07_24"/>
    <x v="2"/>
    <n v="2"/>
    <x v="7"/>
    <s v="036"/>
    <x v="17"/>
    <s v="022_24"/>
    <x v="15"/>
    <x v="0"/>
    <x v="1"/>
    <x v="1"/>
    <m/>
    <x v="29"/>
    <x v="29"/>
    <s v="00"/>
    <s v="SIN DESCRIPCIÓN PARA DESTINOS 00"/>
    <n v="700000"/>
    <n v="700000"/>
    <n v="694410.8"/>
    <n v="694410.8"/>
    <n v="694410.8"/>
    <n v="669586.80000000005"/>
    <n v="527080.80000000005"/>
    <n v="5589.1999999999534"/>
    <n v="700000"/>
    <n v="700000"/>
    <n v="750000"/>
    <n v="750000"/>
    <n v="750000"/>
  </r>
  <r>
    <s v="1.1-00-24"/>
    <x v="0"/>
    <x v="0"/>
    <x v="1"/>
    <s v="2.3.1"/>
    <x v="3"/>
    <x v="0"/>
    <x v="0"/>
    <s v="07_24"/>
    <x v="2"/>
    <n v="3"/>
    <x v="2"/>
    <s v="039"/>
    <x v="6"/>
    <s v="024_24"/>
    <x v="5"/>
    <x v="0"/>
    <x v="1"/>
    <x v="1"/>
    <m/>
    <x v="29"/>
    <x v="29"/>
    <s v="00"/>
    <s v="SIN DESCRIPCIÓN PARA DESTINOS 00"/>
    <n v="10000"/>
    <n v="10000"/>
    <n v="2078.7199999999998"/>
    <n v="2078.7199999999998"/>
    <n v="2078.7199999999998"/>
    <n v="2078.7199999999998"/>
    <n v="2078.7199999999998"/>
    <n v="7921.2800000000007"/>
    <n v="10000"/>
    <n v="10000"/>
    <n v="10000"/>
    <n v="10000"/>
    <n v="10000"/>
  </r>
  <r>
    <s v="1.1-00-24"/>
    <x v="0"/>
    <x v="0"/>
    <x v="2"/>
    <s v="3.1.1"/>
    <x v="7"/>
    <x v="0"/>
    <x v="0"/>
    <s v="09_24"/>
    <x v="8"/>
    <n v="8"/>
    <x v="6"/>
    <s v="042"/>
    <x v="14"/>
    <s v="026_24"/>
    <x v="12"/>
    <x v="0"/>
    <x v="1"/>
    <x v="1"/>
    <m/>
    <x v="30"/>
    <x v="30"/>
    <s v="00"/>
    <s v="SIN DESCRIPCIÓN PARA DESTINOS 00"/>
    <n v="10000"/>
    <n v="0"/>
    <n v="9164"/>
    <n v="9164"/>
    <n v="0"/>
    <n v="0"/>
    <n v="0"/>
    <n v="836"/>
    <n v="10000"/>
    <n v="10000"/>
    <n v="50000"/>
    <n v="50000"/>
    <n v="50000"/>
  </r>
  <r>
    <s v="1.1-00-24"/>
    <x v="0"/>
    <x v="0"/>
    <x v="0"/>
    <s v="1.3.4"/>
    <x v="0"/>
    <x v="2"/>
    <x v="2"/>
    <s v="02_24"/>
    <x v="1"/>
    <n v="1"/>
    <x v="1"/>
    <s v="015"/>
    <x v="7"/>
    <s v="010_24"/>
    <x v="1"/>
    <x v="0"/>
    <x v="1"/>
    <x v="1"/>
    <m/>
    <x v="31"/>
    <x v="31"/>
    <s v="00"/>
    <s v="SIN DESCRIPCIÓN PARA DESTINOS 00"/>
    <n v="0"/>
    <n v="0"/>
    <n v="0"/>
    <n v="0"/>
    <n v="0"/>
    <n v="0"/>
    <n v="0"/>
    <n v="0"/>
    <n v="0"/>
    <n v="0"/>
    <n v="100000"/>
    <n v="100000"/>
    <n v="100000"/>
  </r>
  <r>
    <s v="1.1-00-24"/>
    <x v="0"/>
    <x v="0"/>
    <x v="0"/>
    <s v="1.3.4"/>
    <x v="0"/>
    <x v="0"/>
    <x v="0"/>
    <s v="05_24"/>
    <x v="0"/>
    <n v="6"/>
    <x v="0"/>
    <s v="021"/>
    <x v="1"/>
    <s v="015_24"/>
    <x v="0"/>
    <x v="0"/>
    <x v="1"/>
    <x v="1"/>
    <m/>
    <x v="32"/>
    <x v="32"/>
    <s v="00"/>
    <s v="SIN DESCRIPCIÓN PARA DESTINOS 00"/>
    <n v="47757.2"/>
    <n v="50000"/>
    <n v="48708.4"/>
    <n v="48708.4"/>
    <n v="48708.4"/>
    <n v="48708.4"/>
    <n v="48708.4"/>
    <n v="-951.20000000000437"/>
    <n v="47757.2"/>
    <n v="47757.2"/>
    <n v="47757.2"/>
    <n v="47757.2"/>
    <n v="47757.2"/>
  </r>
  <r>
    <s v="1.1-00-24"/>
    <x v="0"/>
    <x v="0"/>
    <x v="2"/>
    <s v="3.1.1"/>
    <x v="7"/>
    <x v="0"/>
    <x v="0"/>
    <s v="09_24"/>
    <x v="8"/>
    <n v="8"/>
    <x v="6"/>
    <s v="042"/>
    <x v="14"/>
    <s v="026_24"/>
    <x v="12"/>
    <x v="0"/>
    <x v="1"/>
    <x v="1"/>
    <m/>
    <x v="32"/>
    <x v="32"/>
    <s v="00"/>
    <s v="SIN DESCRIPCIÓN PARA DESTINOS 00"/>
    <n v="0"/>
    <n v="0"/>
    <n v="0"/>
    <n v="0"/>
    <n v="0"/>
    <n v="0"/>
    <n v="0"/>
    <n v="0"/>
    <n v="0"/>
    <n v="0"/>
    <n v="500000"/>
    <n v="500000"/>
    <n v="500000"/>
  </r>
  <r>
    <s v="1.1-00-24"/>
    <x v="0"/>
    <x v="0"/>
    <x v="0"/>
    <s v="1.7.2"/>
    <x v="1"/>
    <x v="0"/>
    <x v="0"/>
    <s v="02_24"/>
    <x v="1"/>
    <n v="3"/>
    <x v="2"/>
    <s v="011"/>
    <x v="3"/>
    <s v="009_24"/>
    <x v="2"/>
    <x v="0"/>
    <x v="1"/>
    <x v="1"/>
    <m/>
    <x v="33"/>
    <x v="33"/>
    <s v="00"/>
    <s v="SIN DESCRIPCIÓN PARA DESTINOS 00"/>
    <n v="1000"/>
    <n v="1000"/>
    <n v="0"/>
    <n v="0"/>
    <n v="0"/>
    <n v="0"/>
    <n v="0"/>
    <n v="1000"/>
    <n v="1000"/>
    <n v="1000"/>
    <n v="1000"/>
    <n v="1000"/>
    <n v="1000"/>
  </r>
  <r>
    <s v="1.1-00-24"/>
    <x v="0"/>
    <x v="0"/>
    <x v="0"/>
    <s v="1.3.4"/>
    <x v="0"/>
    <x v="0"/>
    <x v="0"/>
    <s v="05_24"/>
    <x v="0"/>
    <n v="6"/>
    <x v="0"/>
    <s v="021"/>
    <x v="1"/>
    <s v="015_24"/>
    <x v="0"/>
    <x v="0"/>
    <x v="1"/>
    <x v="1"/>
    <m/>
    <x v="33"/>
    <x v="33"/>
    <s v="00"/>
    <s v="SIN DESCRIPCIÓN PARA DESTINOS 00"/>
    <n v="177400"/>
    <n v="110000"/>
    <n v="175652.23"/>
    <n v="109574.11"/>
    <n v="67756.11"/>
    <n v="67756.11"/>
    <n v="67756.11"/>
    <n v="1747.7699999999895"/>
    <n v="110000"/>
    <n v="110000"/>
    <n v="150000"/>
    <n v="150000"/>
    <n v="150000"/>
  </r>
  <r>
    <s v="1.1-00-24"/>
    <x v="0"/>
    <x v="0"/>
    <x v="1"/>
    <s v="2.2.4"/>
    <x v="10"/>
    <x v="0"/>
    <x v="0"/>
    <s v="07_24"/>
    <x v="2"/>
    <n v="3"/>
    <x v="2"/>
    <s v="034"/>
    <x v="18"/>
    <s v="020_24"/>
    <x v="16"/>
    <x v="0"/>
    <x v="1"/>
    <x v="1"/>
    <m/>
    <x v="33"/>
    <x v="33"/>
    <s v="00"/>
    <s v="SIN DESCRIPCIÓN PARA DESTINOS 00"/>
    <n v="9600000"/>
    <n v="9600000"/>
    <n v="9695208.3100000005"/>
    <n v="9695208.3100000005"/>
    <n v="9587751.7100000009"/>
    <n v="9587751.7100000009"/>
    <n v="9587751.7100000009"/>
    <n v="-95208.310000000522"/>
    <n v="9600000"/>
    <n v="10600000"/>
    <n v="9600000"/>
    <n v="10600000"/>
    <n v="10600000"/>
  </r>
  <r>
    <s v="1.1-00-24"/>
    <x v="0"/>
    <x v="0"/>
    <x v="1"/>
    <s v="2.2.7"/>
    <x v="4"/>
    <x v="0"/>
    <x v="0"/>
    <s v="07_24"/>
    <x v="2"/>
    <n v="2"/>
    <x v="7"/>
    <s v="036"/>
    <x v="17"/>
    <s v="022_24"/>
    <x v="15"/>
    <x v="0"/>
    <x v="1"/>
    <x v="1"/>
    <m/>
    <x v="33"/>
    <x v="33"/>
    <s v="00"/>
    <s v="SIN DESCRIPCIÓN PARA DESTINOS 00"/>
    <n v="1116140"/>
    <n v="150000"/>
    <n v="880056.59"/>
    <n v="491410.19"/>
    <n v="234280.33"/>
    <n v="234280.33"/>
    <n v="234280.33"/>
    <n v="236083.41000000003"/>
    <n v="650000"/>
    <n v="650000"/>
    <n v="650000"/>
    <n v="650000"/>
    <n v="650000"/>
  </r>
  <r>
    <s v="1.1-00-24"/>
    <x v="0"/>
    <x v="0"/>
    <x v="2"/>
    <s v="3.8.4"/>
    <x v="11"/>
    <x v="0"/>
    <x v="0"/>
    <s v="11_24"/>
    <x v="10"/>
    <n v="6"/>
    <x v="0"/>
    <s v="049"/>
    <x v="19"/>
    <s v="031_24"/>
    <x v="17"/>
    <x v="0"/>
    <x v="1"/>
    <x v="1"/>
    <m/>
    <x v="33"/>
    <x v="33"/>
    <s v="00"/>
    <s v="SIN DESCRIPCIÓN PARA DESTINOS 00"/>
    <n v="251600"/>
    <n v="150000"/>
    <n v="148848.98000000001"/>
    <n v="93476.38"/>
    <n v="65878.720000000001"/>
    <n v="51001.72"/>
    <n v="51001.72"/>
    <n v="102751.01999999999"/>
    <n v="243600"/>
    <n v="243600"/>
    <n v="501333"/>
    <n v="501333"/>
    <n v="501333"/>
  </r>
  <r>
    <s v="1.1-00-24"/>
    <x v="0"/>
    <x v="0"/>
    <x v="0"/>
    <s v="1.7.2"/>
    <x v="1"/>
    <x v="0"/>
    <x v="0"/>
    <s v="02_24"/>
    <x v="1"/>
    <n v="3"/>
    <x v="2"/>
    <s v="011"/>
    <x v="3"/>
    <s v="009_24"/>
    <x v="2"/>
    <x v="0"/>
    <x v="1"/>
    <x v="1"/>
    <m/>
    <x v="34"/>
    <x v="34"/>
    <s v="00"/>
    <s v="SIN DESCRIPCIÓN PARA DESTINOS 00"/>
    <n v="2000"/>
    <n v="2000"/>
    <n v="279.44"/>
    <n v="279.44"/>
    <n v="279.44"/>
    <n v="279.44"/>
    <n v="279.44"/>
    <n v="1720.56"/>
    <n v="2000"/>
    <n v="2000"/>
    <n v="2000"/>
    <n v="2000"/>
    <n v="2000"/>
  </r>
  <r>
    <s v="1.1-00-24"/>
    <x v="0"/>
    <x v="0"/>
    <x v="0"/>
    <s v="1.3.4"/>
    <x v="0"/>
    <x v="2"/>
    <x v="2"/>
    <s v="02_24"/>
    <x v="1"/>
    <n v="1"/>
    <x v="1"/>
    <s v="015"/>
    <x v="7"/>
    <s v="010_24"/>
    <x v="1"/>
    <x v="0"/>
    <x v="1"/>
    <x v="1"/>
    <m/>
    <x v="34"/>
    <x v="34"/>
    <s v="00"/>
    <s v="SIN DESCRIPCIÓN PARA DESTINOS 00"/>
    <n v="0"/>
    <n v="0"/>
    <n v="0"/>
    <n v="0"/>
    <n v="0"/>
    <n v="0"/>
    <n v="0"/>
    <n v="0"/>
    <n v="0"/>
    <n v="0"/>
    <n v="150000"/>
    <n v="150000"/>
    <n v="150000"/>
  </r>
  <r>
    <s v="1.1-00-24"/>
    <x v="0"/>
    <x v="0"/>
    <x v="0"/>
    <s v="1.3.4"/>
    <x v="0"/>
    <x v="0"/>
    <x v="0"/>
    <s v="05_24"/>
    <x v="0"/>
    <n v="6"/>
    <x v="0"/>
    <s v="021"/>
    <x v="1"/>
    <s v="015_24"/>
    <x v="0"/>
    <x v="0"/>
    <x v="1"/>
    <x v="1"/>
    <m/>
    <x v="34"/>
    <x v="34"/>
    <s v="00"/>
    <s v="SIN DESCRIPCIÓN PARA DESTINOS 00"/>
    <n v="30000.42"/>
    <n v="80000"/>
    <n v="18875.22"/>
    <n v="8359.82"/>
    <n v="8359.82"/>
    <n v="7791.42"/>
    <n v="7791.42"/>
    <n v="11125.199999999997"/>
    <n v="30000.42"/>
    <n v="30000.42"/>
    <n v="50000"/>
    <n v="50000"/>
    <n v="50000"/>
  </r>
  <r>
    <s v="1.1-00-24"/>
    <x v="0"/>
    <x v="0"/>
    <x v="0"/>
    <s v="1.3.4"/>
    <x v="0"/>
    <x v="0"/>
    <x v="0"/>
    <s v="07_24"/>
    <x v="2"/>
    <n v="3"/>
    <x v="2"/>
    <s v="033"/>
    <x v="4"/>
    <s v="019_24"/>
    <x v="3"/>
    <x v="0"/>
    <x v="1"/>
    <x v="1"/>
    <m/>
    <x v="34"/>
    <x v="34"/>
    <s v="00"/>
    <s v="SIN DESCRIPCIÓN PARA DESTINOS 00"/>
    <n v="575211.68000000005"/>
    <n v="750000"/>
    <n v="721140.8"/>
    <n v="721140.8"/>
    <n v="566389.88"/>
    <n v="566080.16"/>
    <n v="566080.16"/>
    <n v="-145929.12"/>
    <n v="575211.67999999993"/>
    <n v="575211.67999999993"/>
    <n v="575211.68000000005"/>
    <n v="575211.68000000005"/>
    <n v="575211.68000000005"/>
  </r>
  <r>
    <s v="1.1-00-24"/>
    <x v="0"/>
    <x v="0"/>
    <x v="1"/>
    <s v="2.2.7"/>
    <x v="4"/>
    <x v="0"/>
    <x v="0"/>
    <s v="07_24"/>
    <x v="2"/>
    <n v="2"/>
    <x v="7"/>
    <s v="036"/>
    <x v="17"/>
    <s v="022_24"/>
    <x v="15"/>
    <x v="0"/>
    <x v="1"/>
    <x v="1"/>
    <m/>
    <x v="34"/>
    <x v="34"/>
    <s v="00"/>
    <s v="SIN DESCRIPCIÓN PARA DESTINOS 00"/>
    <n v="2457000"/>
    <n v="2250000"/>
    <n v="2379480.2200000002"/>
    <n v="2379480.2200000002"/>
    <n v="1998665.7"/>
    <n v="1998665.7"/>
    <n v="1774929.54"/>
    <n v="77519.779999999795"/>
    <n v="2457000"/>
    <n v="2457000"/>
    <n v="2300000"/>
    <n v="2300000"/>
    <n v="2300000"/>
  </r>
  <r>
    <s v="1.1-00-24"/>
    <x v="0"/>
    <x v="0"/>
    <x v="2"/>
    <s v="3.8.4"/>
    <x v="11"/>
    <x v="0"/>
    <x v="0"/>
    <s v="11_24"/>
    <x v="10"/>
    <n v="6"/>
    <x v="0"/>
    <s v="049"/>
    <x v="19"/>
    <s v="031_24"/>
    <x v="17"/>
    <x v="0"/>
    <x v="1"/>
    <x v="1"/>
    <m/>
    <x v="34"/>
    <x v="34"/>
    <s v="00"/>
    <s v="SIN DESCRIPCIÓN PARA DESTINOS 00"/>
    <n v="1862"/>
    <n v="0"/>
    <n v="301.60000000000002"/>
    <n v="301.60000000000002"/>
    <n v="0"/>
    <n v="0"/>
    <n v="0"/>
    <n v="1560.4"/>
    <n v="1862"/>
    <n v="1862"/>
    <n v="1414"/>
    <n v="1414"/>
    <n v="1414"/>
  </r>
  <r>
    <s v="1.1-00-24"/>
    <x v="0"/>
    <x v="0"/>
    <x v="1"/>
    <s v="2.3.1"/>
    <x v="3"/>
    <x v="0"/>
    <x v="0"/>
    <s v="07_24"/>
    <x v="2"/>
    <n v="3"/>
    <x v="2"/>
    <s v="039"/>
    <x v="6"/>
    <s v="024_24"/>
    <x v="5"/>
    <x v="0"/>
    <x v="1"/>
    <x v="1"/>
    <m/>
    <x v="35"/>
    <x v="35"/>
    <s v="00"/>
    <s v="SIN DESCRIPCIÓN PARA DESTINOS 00"/>
    <n v="10000"/>
    <n v="10000"/>
    <n v="9284.5499999999993"/>
    <n v="9284.5499999999993"/>
    <n v="9284.5499999999993"/>
    <n v="6646.79"/>
    <n v="6646.79"/>
    <n v="715.45000000000073"/>
    <n v="10000"/>
    <n v="10000"/>
    <n v="10000"/>
    <n v="10000"/>
    <n v="10000"/>
  </r>
  <r>
    <s v="1.1-00-24"/>
    <x v="0"/>
    <x v="0"/>
    <x v="0"/>
    <s v="1.3.4"/>
    <x v="0"/>
    <x v="2"/>
    <x v="2"/>
    <s v="02_24"/>
    <x v="1"/>
    <n v="1"/>
    <x v="1"/>
    <s v="015"/>
    <x v="7"/>
    <s v="010_24"/>
    <x v="1"/>
    <x v="0"/>
    <x v="1"/>
    <x v="1"/>
    <m/>
    <x v="36"/>
    <x v="36"/>
    <s v="00"/>
    <s v="SIN DESCRIPCIÓN PARA DESTINOS 00"/>
    <n v="0"/>
    <n v="0"/>
    <n v="0"/>
    <n v="0"/>
    <n v="0"/>
    <n v="0"/>
    <n v="0"/>
    <n v="0"/>
    <n v="0"/>
    <n v="0"/>
    <n v="500000"/>
    <n v="500000"/>
    <n v="500000"/>
  </r>
  <r>
    <s v="1.1-00-24"/>
    <x v="0"/>
    <x v="0"/>
    <x v="1"/>
    <s v="2.2.7"/>
    <x v="4"/>
    <x v="1"/>
    <x v="1"/>
    <s v="02_24"/>
    <x v="1"/>
    <n v="1"/>
    <x v="1"/>
    <s v="016"/>
    <x v="20"/>
    <s v="010_24"/>
    <x v="1"/>
    <x v="0"/>
    <x v="1"/>
    <x v="1"/>
    <m/>
    <x v="36"/>
    <x v="36"/>
    <s v="00"/>
    <s v="SIN DESCRIPCIÓN PARA DESTINOS 00"/>
    <n v="144969.82"/>
    <n v="0"/>
    <n v="131692.13"/>
    <n v="80072.13"/>
    <n v="80072.13"/>
    <n v="74172.72"/>
    <n v="74172.72"/>
    <n v="13277.690000000002"/>
    <n v="144969.82"/>
    <n v="144969.82"/>
    <n v="54948.2"/>
    <n v="54948.2"/>
    <n v="54948.2"/>
  </r>
  <r>
    <s v="1.1-00-24"/>
    <x v="0"/>
    <x v="0"/>
    <x v="0"/>
    <s v="1.3.5"/>
    <x v="5"/>
    <x v="4"/>
    <x v="4"/>
    <s v="03_24"/>
    <x v="6"/>
    <n v="1"/>
    <x v="1"/>
    <s v="017"/>
    <x v="11"/>
    <s v="011_24"/>
    <x v="9"/>
    <x v="0"/>
    <x v="1"/>
    <x v="1"/>
    <m/>
    <x v="36"/>
    <x v="36"/>
    <s v="00"/>
    <s v="SIN DESCRIPCIÓN PARA DESTINOS 00"/>
    <n v="75000"/>
    <n v="75000"/>
    <n v="0"/>
    <n v="0"/>
    <n v="0"/>
    <n v="0"/>
    <n v="0"/>
    <n v="75000"/>
    <n v="75000"/>
    <n v="75000"/>
    <n v="75000"/>
    <n v="75000"/>
    <n v="75000"/>
  </r>
  <r>
    <s v="1.1-00-24"/>
    <x v="0"/>
    <x v="0"/>
    <x v="0"/>
    <s v="1.3.4"/>
    <x v="0"/>
    <x v="0"/>
    <x v="0"/>
    <s v="05_24"/>
    <x v="0"/>
    <n v="6"/>
    <x v="0"/>
    <s v="021"/>
    <x v="1"/>
    <s v="015_24"/>
    <x v="0"/>
    <x v="0"/>
    <x v="1"/>
    <x v="1"/>
    <m/>
    <x v="36"/>
    <x v="36"/>
    <s v="00"/>
    <s v="SIN DESCRIPCIÓN PARA DESTINOS 00"/>
    <n v="567531.9"/>
    <n v="320000"/>
    <n v="399569.41"/>
    <n v="398606.61"/>
    <n v="361378.73"/>
    <n v="325252.74"/>
    <n v="325252.74"/>
    <n v="167962.49000000005"/>
    <n v="417531.9"/>
    <n v="417531.9"/>
    <n v="420000"/>
    <n v="420000"/>
    <n v="420000"/>
  </r>
  <r>
    <s v="1.1-00-24"/>
    <x v="0"/>
    <x v="0"/>
    <x v="1"/>
    <s v="2.5.6"/>
    <x v="12"/>
    <x v="1"/>
    <x v="1"/>
    <s v="06_24"/>
    <x v="11"/>
    <n v="5"/>
    <x v="4"/>
    <s v="025"/>
    <x v="21"/>
    <s v="016_24"/>
    <x v="18"/>
    <x v="0"/>
    <x v="1"/>
    <x v="1"/>
    <m/>
    <x v="36"/>
    <x v="36"/>
    <s v="00"/>
    <s v="SIN DESCRIPCIÓN PARA DESTINOS 00"/>
    <n v="247774.89"/>
    <n v="502000"/>
    <n v="247774.89"/>
    <n v="247774.89"/>
    <n v="0"/>
    <n v="0"/>
    <n v="0"/>
    <n v="0"/>
    <n v="247774.89"/>
    <n v="247774.89"/>
    <n v="250000"/>
    <n v="250000"/>
    <n v="250000"/>
  </r>
  <r>
    <s v="1.1-00-24"/>
    <x v="0"/>
    <x v="0"/>
    <x v="1"/>
    <s v="2.4.2"/>
    <x v="13"/>
    <x v="2"/>
    <x v="2"/>
    <s v="06_24"/>
    <x v="11"/>
    <n v="5"/>
    <x v="4"/>
    <s v="029"/>
    <x v="22"/>
    <s v="017_24"/>
    <x v="19"/>
    <x v="0"/>
    <x v="1"/>
    <x v="1"/>
    <m/>
    <x v="36"/>
    <x v="36"/>
    <s v="00"/>
    <s v="SIN DESCRIPCIÓN PARA DESTINOS 00"/>
    <n v="0"/>
    <n v="150000"/>
    <n v="0"/>
    <n v="0"/>
    <n v="0"/>
    <n v="0"/>
    <n v="0"/>
    <n v="0"/>
    <n v="150000"/>
    <n v="150000"/>
    <n v="150000"/>
    <n v="150000"/>
    <n v="150000"/>
  </r>
  <r>
    <s v="1.1-00-24"/>
    <x v="0"/>
    <x v="0"/>
    <x v="0"/>
    <s v="1.3.4"/>
    <x v="0"/>
    <x v="0"/>
    <x v="0"/>
    <s v="07_24"/>
    <x v="2"/>
    <n v="3"/>
    <x v="2"/>
    <s v="033"/>
    <x v="4"/>
    <s v="019_24"/>
    <x v="3"/>
    <x v="0"/>
    <x v="1"/>
    <x v="1"/>
    <m/>
    <x v="36"/>
    <x v="36"/>
    <s v="00"/>
    <s v="SIN DESCRIPCIÓN PARA DESTINOS 00"/>
    <n v="4710776.16"/>
    <n v="3650000"/>
    <n v="4670848.96"/>
    <n v="4575148.96"/>
    <n v="4156736.96"/>
    <n v="3794796.76"/>
    <n v="3794796.76"/>
    <n v="39927.200000000186"/>
    <n v="4862000"/>
    <n v="4862000"/>
    <n v="4862000"/>
    <n v="4862000"/>
    <n v="4862000"/>
  </r>
  <r>
    <s v="1.1-00-24"/>
    <x v="0"/>
    <x v="0"/>
    <x v="1"/>
    <s v="2.2.7"/>
    <x v="4"/>
    <x v="0"/>
    <x v="0"/>
    <s v="07_24"/>
    <x v="2"/>
    <n v="2"/>
    <x v="7"/>
    <s v="036"/>
    <x v="17"/>
    <s v="022_24"/>
    <x v="15"/>
    <x v="0"/>
    <x v="1"/>
    <x v="1"/>
    <m/>
    <x v="36"/>
    <x v="36"/>
    <s v="00"/>
    <s v="SIN DESCRIPCIÓN PARA DESTINOS 00"/>
    <n v="5860"/>
    <n v="30000"/>
    <n v="5860"/>
    <n v="5860"/>
    <n v="5860"/>
    <n v="5860"/>
    <n v="5860"/>
    <n v="0"/>
    <n v="7000"/>
    <n v="7000"/>
    <n v="7000"/>
    <n v="7000"/>
    <n v="7000"/>
  </r>
  <r>
    <s v="1.1-00-24"/>
    <x v="0"/>
    <x v="0"/>
    <x v="1"/>
    <s v="2.3.1"/>
    <x v="3"/>
    <x v="0"/>
    <x v="0"/>
    <s v="07_24"/>
    <x v="2"/>
    <n v="3"/>
    <x v="2"/>
    <s v="039"/>
    <x v="6"/>
    <s v="024_24"/>
    <x v="5"/>
    <x v="0"/>
    <x v="1"/>
    <x v="1"/>
    <m/>
    <x v="36"/>
    <x v="36"/>
    <s v="00"/>
    <s v="SIN DESCRIPCIÓN PARA DESTINOS 00"/>
    <n v="100000"/>
    <n v="100000"/>
    <n v="39395.56"/>
    <n v="39395.56"/>
    <n v="39395.58"/>
    <n v="39395.58"/>
    <n v="39395.58"/>
    <n v="60604.44"/>
    <n v="100000"/>
    <n v="100000"/>
    <n v="100000"/>
    <n v="100000"/>
    <n v="100000"/>
  </r>
  <r>
    <s v="1.1-00-24"/>
    <x v="0"/>
    <x v="0"/>
    <x v="2"/>
    <s v="3.8.4"/>
    <x v="11"/>
    <x v="0"/>
    <x v="0"/>
    <s v="11_24"/>
    <x v="10"/>
    <n v="6"/>
    <x v="0"/>
    <s v="049"/>
    <x v="19"/>
    <s v="031_24"/>
    <x v="17"/>
    <x v="0"/>
    <x v="1"/>
    <x v="1"/>
    <m/>
    <x v="36"/>
    <x v="36"/>
    <s v="00"/>
    <s v="SIN DESCRIPCIÓN PARA DESTINOS 00"/>
    <n v="6000"/>
    <n v="5000"/>
    <n v="849.7"/>
    <n v="849.7"/>
    <n v="0"/>
    <n v="0"/>
    <n v="0"/>
    <n v="5150.3"/>
    <n v="6000"/>
    <n v="6000"/>
    <n v="2000"/>
    <n v="2000"/>
    <n v="2000"/>
  </r>
  <r>
    <s v="1.1-00-24"/>
    <x v="0"/>
    <x v="0"/>
    <x v="1"/>
    <s v="2.2.7"/>
    <x v="4"/>
    <x v="0"/>
    <x v="0"/>
    <s v="07_24"/>
    <x v="2"/>
    <n v="2"/>
    <x v="7"/>
    <s v="036"/>
    <x v="17"/>
    <s v="022_24"/>
    <x v="15"/>
    <x v="0"/>
    <x v="1"/>
    <x v="1"/>
    <m/>
    <x v="37"/>
    <x v="37"/>
    <s v="00"/>
    <s v="SIN DESCRIPCIÓN PARA DESTINOS 00"/>
    <n v="1770000"/>
    <n v="1700000"/>
    <n v="1879959.67"/>
    <n v="1879959.67"/>
    <n v="1499642.2"/>
    <n v="1499642.2"/>
    <n v="1499642.2"/>
    <n v="-109959.66999999993"/>
    <n v="2500000"/>
    <n v="2500000"/>
    <n v="4500000"/>
    <n v="4500000"/>
    <n v="4500000"/>
  </r>
  <r>
    <s v="1.1-00-24"/>
    <x v="0"/>
    <x v="0"/>
    <x v="0"/>
    <s v="1.3.4"/>
    <x v="0"/>
    <x v="0"/>
    <x v="0"/>
    <s v="05_24"/>
    <x v="0"/>
    <n v="6"/>
    <x v="0"/>
    <s v="021"/>
    <x v="1"/>
    <s v="015_24"/>
    <x v="0"/>
    <x v="0"/>
    <x v="1"/>
    <x v="1"/>
    <m/>
    <x v="38"/>
    <x v="38"/>
    <s v="00"/>
    <s v="SIN DESCRIPCIÓN PARA DESTINOS 00"/>
    <n v="123580"/>
    <n v="50000"/>
    <n v="90467.34"/>
    <n v="90467.34"/>
    <n v="65467.34"/>
    <n v="61800"/>
    <n v="61800"/>
    <n v="33112.660000000003"/>
    <n v="123580"/>
    <n v="123580"/>
    <n v="123580"/>
    <n v="123580"/>
    <n v="123580"/>
  </r>
  <r>
    <s v="1.1-00-24"/>
    <x v="0"/>
    <x v="0"/>
    <x v="1"/>
    <s v="2.3.1"/>
    <x v="3"/>
    <x v="0"/>
    <x v="0"/>
    <s v="07_24"/>
    <x v="2"/>
    <n v="3"/>
    <x v="2"/>
    <s v="039"/>
    <x v="6"/>
    <s v="024_24"/>
    <x v="5"/>
    <x v="0"/>
    <x v="1"/>
    <x v="1"/>
    <m/>
    <x v="38"/>
    <x v="38"/>
    <s v="00"/>
    <s v="SIN DESCRIPCIÓN PARA DESTINOS 00"/>
    <n v="450000"/>
    <n v="450000"/>
    <n v="435613.62"/>
    <n v="435613.62"/>
    <n v="420613.62"/>
    <n v="273873.62"/>
    <n v="273873.62"/>
    <n v="14386.380000000005"/>
    <n v="450000"/>
    <n v="450000"/>
    <n v="450000"/>
    <n v="450000"/>
    <n v="450000"/>
  </r>
  <r>
    <s v="1.1-00-24"/>
    <x v="0"/>
    <x v="0"/>
    <x v="2"/>
    <s v="3.1.1"/>
    <x v="7"/>
    <x v="0"/>
    <x v="0"/>
    <s v="09_24"/>
    <x v="8"/>
    <n v="8"/>
    <x v="6"/>
    <s v="044"/>
    <x v="23"/>
    <s v="028_24"/>
    <x v="20"/>
    <x v="0"/>
    <x v="1"/>
    <x v="1"/>
    <m/>
    <x v="38"/>
    <x v="38"/>
    <s v="00"/>
    <s v="SIN DESCRIPCIÓN PARA DESTINOS 00"/>
    <n v="430000"/>
    <n v="500000"/>
    <n v="429988.8"/>
    <n v="429988.8"/>
    <n v="429988.8"/>
    <n v="429988.8"/>
    <n v="429988.8"/>
    <n v="11.200000000011642"/>
    <n v="430000"/>
    <n v="430000"/>
    <n v="500000"/>
    <n v="500000"/>
    <n v="500000"/>
  </r>
  <r>
    <s v="1.1-00-24"/>
    <x v="0"/>
    <x v="0"/>
    <x v="1"/>
    <s v="2.7.1"/>
    <x v="8"/>
    <x v="0"/>
    <x v="0"/>
    <s v="10_24"/>
    <x v="3"/>
    <n v="4"/>
    <x v="3"/>
    <s v="048"/>
    <x v="8"/>
    <s v="030_24"/>
    <x v="6"/>
    <x v="0"/>
    <x v="1"/>
    <x v="1"/>
    <m/>
    <x v="38"/>
    <x v="38"/>
    <s v="00"/>
    <s v="SIN DESCRIPCIÓN PARA DESTINOS 00"/>
    <n v="50000"/>
    <n v="0"/>
    <n v="0"/>
    <n v="0"/>
    <n v="0"/>
    <n v="0"/>
    <n v="0"/>
    <n v="50000"/>
    <n v="50000"/>
    <n v="50000"/>
    <n v="50000"/>
    <n v="50000"/>
    <n v="50000"/>
  </r>
  <r>
    <s v="1.1-00-24"/>
    <x v="0"/>
    <x v="0"/>
    <x v="0"/>
    <s v="1.7.2"/>
    <x v="1"/>
    <x v="0"/>
    <x v="0"/>
    <s v="02_24"/>
    <x v="1"/>
    <n v="3"/>
    <x v="2"/>
    <s v="012"/>
    <x v="24"/>
    <s v="009_24"/>
    <x v="2"/>
    <x v="0"/>
    <x v="1"/>
    <x v="1"/>
    <m/>
    <x v="39"/>
    <x v="39"/>
    <s v="00"/>
    <s v="SIN DESCRIPCIÓN PARA DESTINOS 00"/>
    <n v="50000"/>
    <n v="50000"/>
    <n v="25640.15"/>
    <n v="25640.15"/>
    <n v="25640.15"/>
    <n v="25640.15"/>
    <n v="25640.15"/>
    <n v="24359.85"/>
    <n v="50000"/>
    <n v="50000"/>
    <n v="50000"/>
    <n v="50000"/>
    <n v="50000"/>
  </r>
  <r>
    <s v="1.1-00-24"/>
    <x v="0"/>
    <x v="0"/>
    <x v="1"/>
    <s v="2.3.1"/>
    <x v="3"/>
    <x v="0"/>
    <x v="0"/>
    <s v="07_24"/>
    <x v="2"/>
    <n v="3"/>
    <x v="2"/>
    <s v="039"/>
    <x v="6"/>
    <s v="024_24"/>
    <x v="5"/>
    <x v="0"/>
    <x v="1"/>
    <x v="1"/>
    <m/>
    <x v="39"/>
    <x v="39"/>
    <s v="00"/>
    <s v="SIN DESCRIPCIÓN PARA DESTINOS 00"/>
    <n v="5500000"/>
    <n v="5000000"/>
    <n v="5145797.7300000004"/>
    <n v="4204008.43"/>
    <n v="3284821.95"/>
    <n v="3117025.69"/>
    <n v="3117025.69"/>
    <n v="354202.26999999955"/>
    <n v="5000000"/>
    <n v="5000000"/>
    <n v="5500000"/>
    <n v="5500000"/>
    <n v="5500000"/>
  </r>
  <r>
    <s v="1.1-00-24"/>
    <x v="0"/>
    <x v="0"/>
    <x v="1"/>
    <s v="2.1.5"/>
    <x v="9"/>
    <x v="5"/>
    <x v="5"/>
    <s v="17_24"/>
    <x v="9"/>
    <n v="4"/>
    <x v="3"/>
    <s v="056"/>
    <x v="16"/>
    <s v="037_24"/>
    <x v="14"/>
    <x v="0"/>
    <x v="1"/>
    <x v="1"/>
    <m/>
    <x v="39"/>
    <x v="39"/>
    <s v="00"/>
    <s v="SIN DESCRIPCIÓN PARA DESTINOS 00"/>
    <n v="884202"/>
    <n v="366202"/>
    <n v="883142"/>
    <n v="678439"/>
    <n v="614888"/>
    <n v="614888"/>
    <n v="614888"/>
    <n v="1060"/>
    <n v="826202"/>
    <n v="826202"/>
    <n v="900000"/>
    <n v="900000"/>
    <n v="900000"/>
  </r>
  <r>
    <s v="1.1-00-24"/>
    <x v="0"/>
    <x v="0"/>
    <x v="0"/>
    <s v="1.7.2"/>
    <x v="1"/>
    <x v="0"/>
    <x v="0"/>
    <s v="02_24"/>
    <x v="1"/>
    <n v="3"/>
    <x v="2"/>
    <s v="012"/>
    <x v="24"/>
    <s v="009_24"/>
    <x v="2"/>
    <x v="0"/>
    <x v="1"/>
    <x v="1"/>
    <m/>
    <x v="40"/>
    <x v="40"/>
    <s v="00"/>
    <s v="SIN DESCRIPCIÓN PARA DESTINOS 00"/>
    <n v="52000"/>
    <n v="52000"/>
    <n v="44217.08"/>
    <n v="32037.08"/>
    <n v="23346.799999999999"/>
    <n v="23346.799999999999"/>
    <n v="23346.799999999999"/>
    <n v="7782.9199999999983"/>
    <n v="52000"/>
    <n v="52000"/>
    <n v="52000"/>
    <n v="52000"/>
    <n v="52000"/>
  </r>
  <r>
    <s v="1.1-00-24"/>
    <x v="0"/>
    <x v="0"/>
    <x v="1"/>
    <s v="2.4.2"/>
    <x v="13"/>
    <x v="2"/>
    <x v="2"/>
    <s v="06_24"/>
    <x v="11"/>
    <n v="5"/>
    <x v="4"/>
    <s v="029"/>
    <x v="22"/>
    <s v="017_24"/>
    <x v="19"/>
    <x v="0"/>
    <x v="1"/>
    <x v="1"/>
    <m/>
    <x v="40"/>
    <x v="40"/>
    <s v="00"/>
    <s v="SIN DESCRIPCIÓN PARA DESTINOS 00"/>
    <n v="2169.1999999999998"/>
    <n v="3000"/>
    <n v="2169.1999999999998"/>
    <n v="2169.1999999999998"/>
    <n v="2169.1999999999998"/>
    <n v="2169.1999999999998"/>
    <n v="2169.1999999999998"/>
    <n v="0"/>
    <n v="2169.1999999999998"/>
    <n v="2169.1999999999998"/>
    <n v="2500"/>
    <n v="2500"/>
    <n v="2500"/>
  </r>
  <r>
    <s v="1.1-00-24"/>
    <x v="0"/>
    <x v="0"/>
    <x v="1"/>
    <s v="2.3.1"/>
    <x v="3"/>
    <x v="0"/>
    <x v="0"/>
    <s v="07_24"/>
    <x v="2"/>
    <n v="3"/>
    <x v="2"/>
    <s v="039"/>
    <x v="6"/>
    <s v="024_24"/>
    <x v="5"/>
    <x v="0"/>
    <x v="1"/>
    <x v="1"/>
    <m/>
    <x v="40"/>
    <x v="40"/>
    <s v="00"/>
    <s v="SIN DESCRIPCIÓN PARA DESTINOS 00"/>
    <n v="6200000"/>
    <n v="6500000"/>
    <n v="5964189.5199999996"/>
    <n v="5101501.58"/>
    <n v="4665239.97"/>
    <n v="4582160.99"/>
    <n v="4582160.99"/>
    <n v="235810.48000000045"/>
    <n v="6500000"/>
    <n v="6500000"/>
    <n v="6500000"/>
    <n v="6500000"/>
    <n v="6500000"/>
  </r>
  <r>
    <s v="1.1-00-24"/>
    <x v="0"/>
    <x v="0"/>
    <x v="1"/>
    <s v="2.1.5"/>
    <x v="9"/>
    <x v="5"/>
    <x v="5"/>
    <s v="17_24"/>
    <x v="9"/>
    <n v="4"/>
    <x v="3"/>
    <s v="056"/>
    <x v="16"/>
    <s v="037_24"/>
    <x v="14"/>
    <x v="0"/>
    <x v="1"/>
    <x v="1"/>
    <m/>
    <x v="40"/>
    <x v="40"/>
    <s v="00"/>
    <s v="SIN DESCRIPCIÓN PARA DESTINOS 00"/>
    <n v="495000"/>
    <n v="1000000"/>
    <n v="489322.47"/>
    <n v="375651.75"/>
    <n v="360628.93"/>
    <n v="360628.93"/>
    <n v="360628.93"/>
    <n v="5677.5300000000279"/>
    <n v="540000"/>
    <n v="540000"/>
    <n v="600000"/>
    <n v="600000"/>
    <n v="600000"/>
  </r>
  <r>
    <s v="1.1-00-24"/>
    <x v="0"/>
    <x v="0"/>
    <x v="1"/>
    <s v="2.2.7"/>
    <x v="4"/>
    <x v="0"/>
    <x v="0"/>
    <s v="07_24"/>
    <x v="2"/>
    <n v="2"/>
    <x v="7"/>
    <s v="036"/>
    <x v="17"/>
    <s v="022_24"/>
    <x v="15"/>
    <x v="0"/>
    <x v="1"/>
    <x v="1"/>
    <m/>
    <x v="41"/>
    <x v="41"/>
    <s v="00"/>
    <s v="SIN DESCRIPCIÓN PARA DESTINOS 00"/>
    <n v="250000"/>
    <n v="200000"/>
    <n v="215444.39"/>
    <n v="215444.39"/>
    <n v="0"/>
    <n v="0"/>
    <n v="0"/>
    <n v="34555.609999999986"/>
    <n v="250000"/>
    <n v="250000"/>
    <n v="250000"/>
    <n v="250000"/>
    <n v="250000"/>
  </r>
  <r>
    <s v="1.1-00-24"/>
    <x v="0"/>
    <x v="0"/>
    <x v="0"/>
    <s v="1.3.4"/>
    <x v="0"/>
    <x v="0"/>
    <x v="0"/>
    <s v="05_24"/>
    <x v="0"/>
    <n v="6"/>
    <x v="0"/>
    <s v="021"/>
    <x v="1"/>
    <s v="015_24"/>
    <x v="0"/>
    <x v="0"/>
    <x v="1"/>
    <x v="1"/>
    <m/>
    <x v="42"/>
    <x v="42"/>
    <s v="00"/>
    <s v="SIN DESCRIPCIÓN PARA DESTINOS 00"/>
    <n v="2807"/>
    <n v="0"/>
    <n v="2807"/>
    <n v="2807"/>
    <n v="2807"/>
    <n v="2807"/>
    <n v="2807"/>
    <n v="0"/>
    <n v="2387"/>
    <n v="2387"/>
    <n v="1500"/>
    <n v="1500"/>
    <n v="1500"/>
  </r>
  <r>
    <s v="1.1-00-24"/>
    <x v="0"/>
    <x v="0"/>
    <x v="1"/>
    <s v="2.2.7"/>
    <x v="4"/>
    <x v="0"/>
    <x v="0"/>
    <s v="07_24"/>
    <x v="2"/>
    <n v="2"/>
    <x v="7"/>
    <s v="036"/>
    <x v="17"/>
    <s v="022_24"/>
    <x v="15"/>
    <x v="0"/>
    <x v="1"/>
    <x v="1"/>
    <m/>
    <x v="42"/>
    <x v="42"/>
    <s v="00"/>
    <s v="SIN DESCRIPCIÓN PARA DESTINOS 00"/>
    <n v="2750000"/>
    <n v="2250000"/>
    <n v="2642237.75"/>
    <n v="2642237.75"/>
    <n v="1763824.96"/>
    <n v="1749380.64"/>
    <n v="1749380.64"/>
    <n v="107762.25"/>
    <n v="2750000"/>
    <n v="2750000"/>
    <n v="2750000"/>
    <n v="2750000"/>
    <n v="2750000"/>
  </r>
  <r>
    <s v="1.1-00-24"/>
    <x v="0"/>
    <x v="0"/>
    <x v="1"/>
    <s v="2.3.1"/>
    <x v="3"/>
    <x v="0"/>
    <x v="0"/>
    <s v="07_24"/>
    <x v="2"/>
    <n v="3"/>
    <x v="2"/>
    <s v="039"/>
    <x v="6"/>
    <s v="024_24"/>
    <x v="5"/>
    <x v="0"/>
    <x v="1"/>
    <x v="1"/>
    <m/>
    <x v="42"/>
    <x v="42"/>
    <s v="00"/>
    <s v="SIN DESCRIPCIÓN PARA DESTINOS 00"/>
    <n v="6000"/>
    <n v="6000"/>
    <n v="5579.6"/>
    <n v="5579.6"/>
    <n v="5579.6"/>
    <n v="5579.6"/>
    <n v="5579.6"/>
    <n v="420.39999999999964"/>
    <n v="6000"/>
    <n v="6000"/>
    <n v="6000"/>
    <n v="6000"/>
    <n v="6000"/>
  </r>
  <r>
    <s v="1.1-00-24"/>
    <x v="0"/>
    <x v="0"/>
    <x v="1"/>
    <s v="2.7.1"/>
    <x v="8"/>
    <x v="0"/>
    <x v="0"/>
    <s v="10_24"/>
    <x v="3"/>
    <n v="4"/>
    <x v="3"/>
    <s v="048"/>
    <x v="8"/>
    <s v="030_24"/>
    <x v="6"/>
    <x v="0"/>
    <x v="1"/>
    <x v="1"/>
    <m/>
    <x v="43"/>
    <x v="43"/>
    <s v="00"/>
    <s v="SIN DESCRIPCIÓN PARA DESTINOS 00"/>
    <n v="3775271.34"/>
    <n v="2500000"/>
    <n v="3757792.84"/>
    <n v="3757792.84"/>
    <n v="3757792.84"/>
    <n v="3757792.84"/>
    <n v="3757792.84"/>
    <n v="17478.5"/>
    <n v="3775271.34"/>
    <n v="3775271.34"/>
    <n v="3775271.34"/>
    <n v="3775271.34"/>
    <n v="3775271.34"/>
  </r>
  <r>
    <s v="1.1-00-24"/>
    <x v="0"/>
    <x v="0"/>
    <x v="0"/>
    <s v="1.3.4"/>
    <x v="0"/>
    <x v="0"/>
    <x v="0"/>
    <s v="05_24"/>
    <x v="0"/>
    <n v="6"/>
    <x v="0"/>
    <s v="021"/>
    <x v="1"/>
    <s v="015_24"/>
    <x v="0"/>
    <x v="0"/>
    <x v="1"/>
    <x v="1"/>
    <s v="si"/>
    <x v="44"/>
    <x v="44"/>
    <s v="00"/>
    <s v="SIN DESCRIPCIÓN PARA DESTINOS 00"/>
    <n v="42000000"/>
    <n v="35000000"/>
    <n v="41281691.799999997"/>
    <n v="41228197.909999996"/>
    <n v="41104686.909999996"/>
    <n v="41104686.909999996"/>
    <n v="41104686.909999996"/>
    <n v="718308.20000000298"/>
    <n v="42000000"/>
    <n v="42000000"/>
    <n v="47577000"/>
    <n v="47577000"/>
    <n v="47577000"/>
  </r>
  <r>
    <s v="1.1-00-24"/>
    <x v="0"/>
    <x v="0"/>
    <x v="0"/>
    <s v="1.7.1"/>
    <x v="6"/>
    <x v="0"/>
    <x v="0"/>
    <s v="05_24"/>
    <x v="0"/>
    <n v="6"/>
    <x v="0"/>
    <s v="022"/>
    <x v="25"/>
    <s v="015_24"/>
    <x v="0"/>
    <x v="0"/>
    <x v="1"/>
    <x v="1"/>
    <s v="si"/>
    <x v="44"/>
    <x v="44"/>
    <s v="00"/>
    <s v="SIN DESCRIPCIÓN PARA DESTINOS 00"/>
    <n v="0"/>
    <n v="0"/>
    <n v="0"/>
    <n v="0"/>
    <n v="0"/>
    <n v="0"/>
    <n v="0"/>
    <n v="0"/>
    <n v="0"/>
    <n v="0"/>
    <n v="0"/>
    <n v="0"/>
    <n v="3600000"/>
  </r>
  <r>
    <s v="2.5-02-24"/>
    <x v="3"/>
    <x v="1"/>
    <x v="0"/>
    <s v="1.7.1"/>
    <x v="6"/>
    <x v="0"/>
    <x v="0"/>
    <s v="05_24"/>
    <x v="0"/>
    <n v="6"/>
    <x v="0"/>
    <s v="022"/>
    <x v="25"/>
    <s v="015_24"/>
    <x v="0"/>
    <x v="0"/>
    <x v="1"/>
    <x v="1"/>
    <s v="si"/>
    <x v="44"/>
    <x v="44"/>
    <s v="00"/>
    <s v="SIN DESCRIPCIÓN PARA DESTINOS 00"/>
    <n v="35000000"/>
    <n v="28000000"/>
    <n v="27125463.920000002"/>
    <n v="27125463.920000002"/>
    <n v="27125463.920000002"/>
    <n v="27125463.920000002"/>
    <n v="27125463.920000002"/>
    <n v="7874536.0799999982"/>
    <n v="35000000"/>
    <n v="35000000"/>
    <n v="35000000"/>
    <n v="37447132"/>
    <n v="28000000"/>
  </r>
  <r>
    <s v="1.1-00-24"/>
    <x v="0"/>
    <x v="0"/>
    <x v="0"/>
    <s v="1.7.2"/>
    <x v="1"/>
    <x v="0"/>
    <x v="0"/>
    <s v="05_24"/>
    <x v="0"/>
    <n v="6"/>
    <x v="0"/>
    <s v="023"/>
    <x v="26"/>
    <s v="015_24"/>
    <x v="0"/>
    <x v="0"/>
    <x v="1"/>
    <x v="1"/>
    <s v="si"/>
    <x v="44"/>
    <x v="44"/>
    <s v="00"/>
    <s v="SIN DESCRIPCIÓN PARA DESTINOS 00"/>
    <n v="9000000"/>
    <n v="7000000"/>
    <n v="6574917.4900000002"/>
    <n v="6574917.4900000002"/>
    <n v="6574917.4900000002"/>
    <n v="6574917.4900000002"/>
    <n v="6574917.4900000002"/>
    <n v="2425082.5099999998"/>
    <n v="9000000"/>
    <n v="9000000"/>
    <n v="9000000"/>
    <n v="9000000"/>
    <n v="9000000"/>
  </r>
  <r>
    <s v="1.1-00-24"/>
    <x v="0"/>
    <x v="0"/>
    <x v="0"/>
    <s v="1.3.4"/>
    <x v="0"/>
    <x v="0"/>
    <x v="0"/>
    <s v="01_24"/>
    <x v="5"/>
    <n v="6"/>
    <x v="0"/>
    <s v="003"/>
    <x v="27"/>
    <s v="003_24"/>
    <x v="21"/>
    <x v="0"/>
    <x v="1"/>
    <x v="1"/>
    <m/>
    <x v="45"/>
    <x v="45"/>
    <s v="00"/>
    <s v="SIN DESCRIPCIÓN PARA DESTINOS 00"/>
    <n v="2926756.09"/>
    <n v="1500000"/>
    <n v="484607.4"/>
    <n v="484607.4"/>
    <n v="484607.4"/>
    <n v="0"/>
    <n v="0"/>
    <n v="2442148.69"/>
    <n v="2926756.09"/>
    <n v="2926756.09"/>
    <n v="2926756.09"/>
    <n v="2926756.09"/>
    <n v="2926756.09"/>
  </r>
  <r>
    <s v="1.1-00-24"/>
    <x v="0"/>
    <x v="0"/>
    <x v="1"/>
    <s v="2.3.1"/>
    <x v="3"/>
    <x v="0"/>
    <x v="0"/>
    <s v="07_24"/>
    <x v="2"/>
    <n v="3"/>
    <x v="2"/>
    <s v="039"/>
    <x v="6"/>
    <s v="024_24"/>
    <x v="5"/>
    <x v="0"/>
    <x v="1"/>
    <x v="1"/>
    <m/>
    <x v="45"/>
    <x v="45"/>
    <s v="00"/>
    <s v="SIN DESCRIPCIÓN PARA DESTINOS 00"/>
    <n v="1187100"/>
    <n v="1187100"/>
    <n v="1195892.72"/>
    <n v="1195892.72"/>
    <n v="951624.56"/>
    <n v="951624.56"/>
    <n v="951624.56"/>
    <n v="-8792.7199999999721"/>
    <n v="1187100"/>
    <n v="1187100"/>
    <n v="1187100"/>
    <n v="1187100"/>
    <n v="1187100"/>
  </r>
  <r>
    <s v="1.1-00-24"/>
    <x v="0"/>
    <x v="0"/>
    <x v="0"/>
    <s v="1.7.1"/>
    <x v="6"/>
    <x v="5"/>
    <x v="5"/>
    <s v="08_24"/>
    <x v="7"/>
    <n v="7"/>
    <x v="5"/>
    <s v="041"/>
    <x v="13"/>
    <s v="025_24"/>
    <x v="11"/>
    <x v="0"/>
    <x v="1"/>
    <x v="1"/>
    <m/>
    <x v="45"/>
    <x v="45"/>
    <s v="00"/>
    <s v="SIN DESCRIPCIÓN PARA DESTINOS 00"/>
    <n v="1300000"/>
    <n v="0"/>
    <n v="1093153.8400000001"/>
    <n v="1093153.8400000001"/>
    <n v="0"/>
    <n v="0"/>
    <n v="0"/>
    <n v="206846.15999999992"/>
    <n v="1300000"/>
    <n v="1300000"/>
    <n v="1300000"/>
    <n v="1300000"/>
    <n v="1300000"/>
  </r>
  <r>
    <s v="1.1-00-24"/>
    <x v="0"/>
    <x v="0"/>
    <x v="0"/>
    <s v="1.7.2"/>
    <x v="1"/>
    <x v="0"/>
    <x v="0"/>
    <s v="02_24"/>
    <x v="1"/>
    <n v="3"/>
    <x v="2"/>
    <s v="012"/>
    <x v="24"/>
    <s v="009_24"/>
    <x v="2"/>
    <x v="0"/>
    <x v="1"/>
    <x v="1"/>
    <m/>
    <x v="46"/>
    <x v="46"/>
    <s v="00"/>
    <s v="SIN DESCRIPCIÓN PARA DESTINOS 00"/>
    <n v="2000000"/>
    <n v="2000000"/>
    <n v="1979577.12"/>
    <n v="1979577.12"/>
    <n v="0"/>
    <n v="0"/>
    <n v="0"/>
    <n v="20422.879999999888"/>
    <n v="2000000"/>
    <n v="2000000"/>
    <n v="2500000"/>
    <n v="2500000"/>
    <n v="2500000"/>
  </r>
  <r>
    <s v="1.1-00-24"/>
    <x v="0"/>
    <x v="0"/>
    <x v="0"/>
    <s v="1.3.4"/>
    <x v="0"/>
    <x v="2"/>
    <x v="2"/>
    <s v="02_24"/>
    <x v="1"/>
    <n v="1"/>
    <x v="1"/>
    <s v="015"/>
    <x v="7"/>
    <s v="010_24"/>
    <x v="1"/>
    <x v="0"/>
    <x v="1"/>
    <x v="1"/>
    <m/>
    <x v="46"/>
    <x v="46"/>
    <s v="00"/>
    <s v="SIN DESCRIPCIÓN PARA DESTINOS 00"/>
    <n v="0"/>
    <n v="0"/>
    <n v="0"/>
    <n v="0"/>
    <n v="0"/>
    <n v="0"/>
    <n v="0"/>
    <n v="0"/>
    <n v="0"/>
    <n v="0"/>
    <n v="300000"/>
    <n v="300000"/>
    <n v="300000"/>
  </r>
  <r>
    <s v="1.1-00-24"/>
    <x v="0"/>
    <x v="0"/>
    <x v="1"/>
    <s v="2.2.7"/>
    <x v="4"/>
    <x v="1"/>
    <x v="1"/>
    <s v="02_24"/>
    <x v="1"/>
    <n v="1"/>
    <x v="1"/>
    <s v="016"/>
    <x v="20"/>
    <s v="010_24"/>
    <x v="1"/>
    <x v="0"/>
    <x v="1"/>
    <x v="1"/>
    <m/>
    <x v="46"/>
    <x v="46"/>
    <s v="00"/>
    <s v="SIN DESCRIPCIÓN PARA DESTINOS 00"/>
    <n v="79000"/>
    <n v="0"/>
    <n v="39904"/>
    <n v="19952"/>
    <n v="0"/>
    <n v="0"/>
    <n v="0"/>
    <n v="39096"/>
    <n v="79000"/>
    <n v="79000"/>
    <n v="50000"/>
    <n v="50000"/>
    <n v="50000"/>
  </r>
  <r>
    <s v="1.1-00-24"/>
    <x v="0"/>
    <x v="0"/>
    <x v="0"/>
    <s v="1.3.5"/>
    <x v="5"/>
    <x v="4"/>
    <x v="4"/>
    <s v="03_24"/>
    <x v="6"/>
    <n v="1"/>
    <x v="1"/>
    <s v="017"/>
    <x v="11"/>
    <s v="011_24"/>
    <x v="9"/>
    <x v="0"/>
    <x v="1"/>
    <x v="1"/>
    <m/>
    <x v="46"/>
    <x v="46"/>
    <s v="00"/>
    <s v="SIN DESCRIPCIÓN PARA DESTINOS 00"/>
    <n v="50000"/>
    <n v="50000"/>
    <n v="0"/>
    <n v="0"/>
    <n v="0"/>
    <n v="0"/>
    <n v="0"/>
    <n v="50000"/>
    <n v="50000"/>
    <n v="50000"/>
    <n v="50000"/>
    <n v="50000"/>
    <n v="50000"/>
  </r>
  <r>
    <s v="1.1-00-24"/>
    <x v="0"/>
    <x v="0"/>
    <x v="0"/>
    <s v="1.3.4"/>
    <x v="0"/>
    <x v="0"/>
    <x v="0"/>
    <s v="05_24"/>
    <x v="0"/>
    <n v="6"/>
    <x v="0"/>
    <s v="021"/>
    <x v="1"/>
    <s v="015_24"/>
    <x v="0"/>
    <x v="0"/>
    <x v="1"/>
    <x v="1"/>
    <m/>
    <x v="46"/>
    <x v="46"/>
    <s v="00"/>
    <s v="SIN DESCRIPCIÓN PARA DESTINOS 00"/>
    <n v="15542.8"/>
    <n v="0"/>
    <n v="14697.2"/>
    <n v="1542.8"/>
    <n v="1542.8"/>
    <n v="1542.8"/>
    <n v="1542.8"/>
    <n v="845.59999999999854"/>
    <n v="1542.8"/>
    <n v="1542.8"/>
    <n v="195000"/>
    <n v="195000"/>
    <n v="195000"/>
  </r>
  <r>
    <s v="1.1-00-24"/>
    <x v="0"/>
    <x v="0"/>
    <x v="0"/>
    <s v="1.3.4"/>
    <x v="0"/>
    <x v="0"/>
    <x v="0"/>
    <s v="07_24"/>
    <x v="2"/>
    <n v="3"/>
    <x v="2"/>
    <s v="033"/>
    <x v="4"/>
    <s v="019_24"/>
    <x v="3"/>
    <x v="0"/>
    <x v="1"/>
    <x v="1"/>
    <m/>
    <x v="46"/>
    <x v="46"/>
    <s v="00"/>
    <s v="SIN DESCRIPCIÓN PARA DESTINOS 00"/>
    <n v="366490.4"/>
    <n v="350000"/>
    <n v="366490.4"/>
    <n v="346190.4"/>
    <n v="346190.4"/>
    <n v="346190.4"/>
    <n v="346190.4"/>
    <n v="0"/>
    <n v="366490.4"/>
    <n v="366490.4"/>
    <n v="366490.4"/>
    <n v="366490.4"/>
    <n v="366490.4"/>
  </r>
  <r>
    <s v="1.1-00-24"/>
    <x v="0"/>
    <x v="0"/>
    <x v="1"/>
    <s v="2.2.4"/>
    <x v="10"/>
    <x v="0"/>
    <x v="0"/>
    <s v="07_24"/>
    <x v="2"/>
    <n v="3"/>
    <x v="2"/>
    <s v="034"/>
    <x v="18"/>
    <s v="020_24"/>
    <x v="16"/>
    <x v="0"/>
    <x v="1"/>
    <x v="1"/>
    <m/>
    <x v="46"/>
    <x v="46"/>
    <s v="00"/>
    <s v="SIN DESCRIPCIÓN PARA DESTINOS 00"/>
    <n v="96000"/>
    <n v="96000"/>
    <n v="88525.4"/>
    <n v="88525.4"/>
    <n v="88525.4"/>
    <n v="88525.4"/>
    <n v="88525.4"/>
    <n v="7474.6000000000058"/>
    <n v="96000"/>
    <n v="96000"/>
    <n v="96000"/>
    <n v="96000"/>
    <n v="96000"/>
  </r>
  <r>
    <s v="1.1-00-24"/>
    <x v="0"/>
    <x v="0"/>
    <x v="1"/>
    <s v="2.1.1"/>
    <x v="2"/>
    <x v="0"/>
    <x v="0"/>
    <s v="07_24"/>
    <x v="2"/>
    <n v="3"/>
    <x v="2"/>
    <s v="035"/>
    <x v="5"/>
    <s v="021_24"/>
    <x v="4"/>
    <x v="0"/>
    <x v="1"/>
    <x v="1"/>
    <m/>
    <x v="46"/>
    <x v="46"/>
    <s v="00"/>
    <s v="SIN DESCRIPCIÓN PARA DESTINOS 00"/>
    <n v="180000"/>
    <n v="180000"/>
    <n v="119808.4"/>
    <n v="119808.4"/>
    <n v="84290.240000000005"/>
    <n v="84290.240000000005"/>
    <n v="84290.240000000005"/>
    <n v="60191.600000000006"/>
    <n v="180000"/>
    <n v="180000"/>
    <n v="180000"/>
    <n v="180000"/>
    <n v="180000"/>
  </r>
  <r>
    <s v="1.1-00-24"/>
    <x v="0"/>
    <x v="0"/>
    <x v="1"/>
    <s v="2.2.7"/>
    <x v="4"/>
    <x v="0"/>
    <x v="0"/>
    <s v="07_24"/>
    <x v="2"/>
    <n v="2"/>
    <x v="7"/>
    <s v="036"/>
    <x v="17"/>
    <s v="022_24"/>
    <x v="15"/>
    <x v="0"/>
    <x v="1"/>
    <x v="1"/>
    <m/>
    <x v="46"/>
    <x v="46"/>
    <s v="00"/>
    <s v="SIN DESCRIPCIÓN PARA DESTINOS 00"/>
    <n v="336000"/>
    <n v="360000"/>
    <n v="334663.40999999997"/>
    <n v="334663.40999999997"/>
    <n v="301178.05"/>
    <n v="301178.05"/>
    <n v="301178.05"/>
    <n v="1336.5900000000256"/>
    <n v="336000"/>
    <n v="336000"/>
    <n v="480000"/>
    <n v="480000"/>
    <n v="480000"/>
  </r>
  <r>
    <s v="1.1-00-24"/>
    <x v="0"/>
    <x v="0"/>
    <x v="0"/>
    <s v="1.3.4"/>
    <x v="0"/>
    <x v="6"/>
    <x v="6"/>
    <s v="07_24"/>
    <x v="2"/>
    <n v="3"/>
    <x v="2"/>
    <s v="037"/>
    <x v="28"/>
    <s v="023_24"/>
    <x v="22"/>
    <x v="0"/>
    <x v="1"/>
    <x v="1"/>
    <m/>
    <x v="46"/>
    <x v="46"/>
    <s v="00"/>
    <s v="SIN DESCRIPCIÓN PARA DESTINOS 00"/>
    <n v="20000"/>
    <n v="0"/>
    <n v="14249.95"/>
    <n v="14249.95"/>
    <n v="14249.95"/>
    <n v="0"/>
    <n v="0"/>
    <n v="5750.0499999999993"/>
    <n v="20000"/>
    <n v="20000"/>
    <n v="75000"/>
    <n v="75000"/>
    <n v="75000"/>
  </r>
  <r>
    <s v="1.1-00-24"/>
    <x v="0"/>
    <x v="0"/>
    <x v="1"/>
    <s v="2.3.1"/>
    <x v="3"/>
    <x v="0"/>
    <x v="0"/>
    <s v="07_24"/>
    <x v="2"/>
    <n v="3"/>
    <x v="2"/>
    <s v="039"/>
    <x v="6"/>
    <s v="024_24"/>
    <x v="5"/>
    <x v="0"/>
    <x v="1"/>
    <x v="1"/>
    <m/>
    <x v="46"/>
    <x v="46"/>
    <s v="00"/>
    <s v="SIN DESCRIPCIÓN PARA DESTINOS 00"/>
    <n v="442200"/>
    <n v="442200"/>
    <n v="434847.5"/>
    <n v="423247.5"/>
    <n v="418155.1"/>
    <n v="418155.1"/>
    <n v="418155.1"/>
    <n v="7352.5"/>
    <n v="442200"/>
    <n v="442200"/>
    <n v="442200"/>
    <n v="442200"/>
    <n v="442200"/>
  </r>
  <r>
    <s v="1.1-00-24"/>
    <x v="0"/>
    <x v="0"/>
    <x v="2"/>
    <s v="3.1.1"/>
    <x v="7"/>
    <x v="0"/>
    <x v="0"/>
    <s v="09_24"/>
    <x v="8"/>
    <n v="8"/>
    <x v="6"/>
    <s v="042"/>
    <x v="14"/>
    <s v="026_24"/>
    <x v="12"/>
    <x v="0"/>
    <x v="1"/>
    <x v="1"/>
    <m/>
    <x v="46"/>
    <x v="46"/>
    <s v="00"/>
    <s v="SIN DESCRIPCIÓN PARA DESTINOS 00"/>
    <n v="158600"/>
    <n v="0"/>
    <n v="158350.57"/>
    <n v="156842.57"/>
    <n v="112289.41"/>
    <n v="101153.78"/>
    <n v="101153.78"/>
    <n v="249.42999999999302"/>
    <n v="200000"/>
    <n v="200000"/>
    <n v="200000"/>
    <n v="200000"/>
    <n v="200000"/>
  </r>
  <r>
    <s v="1.1-00-24"/>
    <x v="0"/>
    <x v="0"/>
    <x v="0"/>
    <s v="1.3.4"/>
    <x v="0"/>
    <x v="0"/>
    <x v="0"/>
    <s v="09_24"/>
    <x v="8"/>
    <n v="3"/>
    <x v="2"/>
    <s v="043"/>
    <x v="15"/>
    <s v="027_24"/>
    <x v="13"/>
    <x v="0"/>
    <x v="1"/>
    <x v="1"/>
    <m/>
    <x v="46"/>
    <x v="46"/>
    <s v="00"/>
    <s v="SIN DESCRIPCIÓN PARA DESTINOS 00"/>
    <n v="34000"/>
    <n v="75000"/>
    <n v="33872.230000000003"/>
    <n v="33872.230000000003"/>
    <n v="33872.230000000003"/>
    <n v="33872.230000000003"/>
    <n v="33872.230000000003"/>
    <n v="127.7699999999968"/>
    <n v="34000"/>
    <n v="34000"/>
    <n v="50000"/>
    <n v="50000"/>
    <n v="50000"/>
  </r>
  <r>
    <s v="1.1-00-24"/>
    <x v="0"/>
    <x v="0"/>
    <x v="2"/>
    <s v="3.8.4"/>
    <x v="11"/>
    <x v="0"/>
    <x v="0"/>
    <s v="11_24"/>
    <x v="10"/>
    <n v="6"/>
    <x v="0"/>
    <s v="049"/>
    <x v="19"/>
    <s v="031_24"/>
    <x v="17"/>
    <x v="0"/>
    <x v="1"/>
    <x v="1"/>
    <m/>
    <x v="46"/>
    <x v="46"/>
    <s v="00"/>
    <s v="SIN DESCRIPCIÓN PARA DESTINOS 00"/>
    <n v="18100"/>
    <n v="15000"/>
    <n v="973.7"/>
    <n v="973.7"/>
    <n v="0"/>
    <n v="0"/>
    <n v="0"/>
    <n v="17126.3"/>
    <n v="18100"/>
    <n v="18100"/>
    <n v="6780"/>
    <n v="6780"/>
    <n v="6780"/>
  </r>
  <r>
    <s v="1.1-00-24"/>
    <x v="0"/>
    <x v="0"/>
    <x v="0"/>
    <s v="1.7.1"/>
    <x v="6"/>
    <x v="5"/>
    <x v="5"/>
    <s v="08_24"/>
    <x v="7"/>
    <n v="7"/>
    <x v="5"/>
    <s v="041"/>
    <x v="13"/>
    <s v="025_24"/>
    <x v="11"/>
    <x v="0"/>
    <x v="1"/>
    <x v="1"/>
    <m/>
    <x v="47"/>
    <x v="47"/>
    <s v="00"/>
    <s v="SIN DESCRIPCIÓN PARA DESTINOS 00"/>
    <n v="898941.4"/>
    <n v="900000"/>
    <n v="702100.9"/>
    <n v="495319.3"/>
    <n v="35319.300000000003"/>
    <n v="35319.300000000003"/>
    <n v="35319.300000000003"/>
    <n v="196840.5"/>
    <n v="898941.4"/>
    <n v="898941.4"/>
    <n v="900000"/>
    <n v="900000"/>
    <n v="900000"/>
  </r>
  <r>
    <s v="2.5-02-24"/>
    <x v="3"/>
    <x v="1"/>
    <x v="0"/>
    <s v="1.7.1"/>
    <x v="6"/>
    <x v="5"/>
    <x v="5"/>
    <s v="08_24"/>
    <x v="7"/>
    <n v="7"/>
    <x v="5"/>
    <s v="041"/>
    <x v="13"/>
    <s v="025_24"/>
    <x v="11"/>
    <x v="0"/>
    <x v="1"/>
    <x v="1"/>
    <m/>
    <x v="48"/>
    <x v="48"/>
    <s v="00"/>
    <s v="SIN DESCRIPCIÓN PARA DESTINOS 00"/>
    <n v="3100000"/>
    <n v="3100000"/>
    <n v="3099900.48"/>
    <n v="2673936.88"/>
    <n v="20300"/>
    <n v="0"/>
    <n v="0"/>
    <n v="99.520000000018626"/>
    <n v="3100000"/>
    <n v="3100000"/>
    <n v="3100000"/>
    <n v="3100000"/>
    <n v="3100000"/>
  </r>
  <r>
    <s v="1.1-00-24"/>
    <x v="0"/>
    <x v="0"/>
    <x v="0"/>
    <s v="1.7.1"/>
    <x v="6"/>
    <x v="5"/>
    <x v="5"/>
    <s v="08_24"/>
    <x v="7"/>
    <n v="7"/>
    <x v="5"/>
    <s v="041"/>
    <x v="13"/>
    <s v="025_24"/>
    <x v="11"/>
    <x v="0"/>
    <x v="1"/>
    <x v="1"/>
    <m/>
    <x v="48"/>
    <x v="48"/>
    <s v="00"/>
    <s v="SIN DESCRIPCIÓN PARA DESTINOS 00"/>
    <n v="264514.8"/>
    <n v="0"/>
    <n v="430394.8"/>
    <n v="430394.8"/>
    <n v="220666.8"/>
    <n v="220666.8"/>
    <n v="220666.8"/>
    <n v="-165880"/>
    <n v="264514.8"/>
    <n v="264514.8"/>
    <n v="264514.8"/>
    <n v="264514.8"/>
    <n v="264514.8"/>
  </r>
  <r>
    <s v="1.1-00-24"/>
    <x v="0"/>
    <x v="0"/>
    <x v="0"/>
    <s v="1.7.2"/>
    <x v="1"/>
    <x v="0"/>
    <x v="0"/>
    <s v="02_24"/>
    <x v="1"/>
    <n v="3"/>
    <x v="2"/>
    <s v="012"/>
    <x v="24"/>
    <s v="009_24"/>
    <x v="2"/>
    <x v="0"/>
    <x v="1"/>
    <x v="1"/>
    <m/>
    <x v="49"/>
    <x v="49"/>
    <s v="00"/>
    <s v="SIN DESCRIPCIÓN PARA DESTINOS 00"/>
    <n v="30000"/>
    <n v="30000"/>
    <n v="17650.86"/>
    <n v="17650.86"/>
    <n v="17650.86"/>
    <n v="17650.86"/>
    <n v="17650.86"/>
    <n v="12349.14"/>
    <n v="30000"/>
    <n v="30000"/>
    <n v="100000"/>
    <n v="100000"/>
    <n v="100000"/>
  </r>
  <r>
    <s v="1.1-00-24"/>
    <x v="0"/>
    <x v="0"/>
    <x v="1"/>
    <s v="2.2.7"/>
    <x v="4"/>
    <x v="1"/>
    <x v="1"/>
    <s v="02_24"/>
    <x v="1"/>
    <n v="1"/>
    <x v="1"/>
    <s v="016"/>
    <x v="20"/>
    <s v="010_24"/>
    <x v="1"/>
    <x v="0"/>
    <x v="1"/>
    <x v="1"/>
    <m/>
    <x v="49"/>
    <x v="49"/>
    <s v="00"/>
    <s v="SIN DESCRIPCIÓN PARA DESTINOS 00"/>
    <n v="107850"/>
    <n v="0"/>
    <n v="106196.94"/>
    <n v="96510.94"/>
    <n v="96510.94"/>
    <n v="87760.639999999999"/>
    <n v="87760.639999999999"/>
    <n v="1653.0599999999977"/>
    <n v="107850"/>
    <n v="107850"/>
    <n v="70000"/>
    <n v="70000"/>
    <n v="70000"/>
  </r>
  <r>
    <s v="1.1-00-24"/>
    <x v="0"/>
    <x v="0"/>
    <x v="0"/>
    <s v="1.3.4"/>
    <x v="0"/>
    <x v="3"/>
    <x v="3"/>
    <s v="04_24"/>
    <x v="4"/>
    <n v="6"/>
    <x v="0"/>
    <s v="018"/>
    <x v="12"/>
    <s v="012_24"/>
    <x v="10"/>
    <x v="0"/>
    <x v="1"/>
    <x v="1"/>
    <m/>
    <x v="49"/>
    <x v="49"/>
    <s v="00"/>
    <s v="SIN DESCRIPCIÓN PARA DESTINOS 00"/>
    <n v="350"/>
    <n v="0"/>
    <n v="342.15"/>
    <n v="342.15"/>
    <n v="342.15"/>
    <n v="342.15"/>
    <n v="342.15"/>
    <n v="7.8500000000000227"/>
    <n v="350"/>
    <n v="350"/>
    <n v="350"/>
    <n v="350"/>
    <n v="350"/>
  </r>
  <r>
    <s v="1.1-00-24"/>
    <x v="0"/>
    <x v="0"/>
    <x v="0"/>
    <s v="1.3.4"/>
    <x v="0"/>
    <x v="0"/>
    <x v="0"/>
    <s v="05_24"/>
    <x v="0"/>
    <n v="6"/>
    <x v="0"/>
    <s v="021"/>
    <x v="1"/>
    <s v="015_24"/>
    <x v="0"/>
    <x v="0"/>
    <x v="1"/>
    <x v="1"/>
    <m/>
    <x v="49"/>
    <x v="49"/>
    <s v="00"/>
    <s v="SIN DESCRIPCIÓN PARA DESTINOS 00"/>
    <n v="144985.85999999999"/>
    <n v="150000"/>
    <n v="131946.53"/>
    <n v="131946.53"/>
    <n v="122041.53"/>
    <n v="88480.99"/>
    <n v="88480.99"/>
    <n v="13039.329999999987"/>
    <n v="147560.85999999999"/>
    <n v="147560.85999999999"/>
    <n v="147560.85999999999"/>
    <n v="147560.85999999999"/>
    <n v="147560.85999999999"/>
  </r>
  <r>
    <s v="1.1-00-24"/>
    <x v="0"/>
    <x v="0"/>
    <x v="1"/>
    <s v="2.4.2"/>
    <x v="13"/>
    <x v="2"/>
    <x v="2"/>
    <s v="06_24"/>
    <x v="11"/>
    <n v="5"/>
    <x v="4"/>
    <s v="029"/>
    <x v="22"/>
    <s v="017_24"/>
    <x v="19"/>
    <x v="0"/>
    <x v="1"/>
    <x v="1"/>
    <m/>
    <x v="49"/>
    <x v="49"/>
    <s v="00"/>
    <s v="SIN DESCRIPCIÓN PARA DESTINOS 00"/>
    <n v="3263.12"/>
    <n v="7000"/>
    <n v="3263.12"/>
    <n v="3263.12"/>
    <n v="3263.13"/>
    <n v="3263.13"/>
    <n v="3263.13"/>
    <n v="0"/>
    <n v="3263.12"/>
    <n v="3263.12"/>
    <n v="3500"/>
    <n v="3500"/>
    <n v="3500"/>
  </r>
  <r>
    <s v="1.1-00-24"/>
    <x v="0"/>
    <x v="0"/>
    <x v="0"/>
    <s v="1.3.4"/>
    <x v="0"/>
    <x v="0"/>
    <x v="0"/>
    <s v="07_24"/>
    <x v="2"/>
    <n v="3"/>
    <x v="2"/>
    <s v="033"/>
    <x v="4"/>
    <s v="019_24"/>
    <x v="3"/>
    <x v="0"/>
    <x v="1"/>
    <x v="1"/>
    <m/>
    <x v="49"/>
    <x v="49"/>
    <s v="00"/>
    <s v="SIN DESCRIPCIÓN PARA DESTINOS 00"/>
    <n v="921350"/>
    <n v="1000000"/>
    <n v="996230"/>
    <n v="950294"/>
    <n v="337415.09"/>
    <n v="335925.09"/>
    <n v="335925.09"/>
    <n v="-74880"/>
    <n v="921350"/>
    <n v="921350"/>
    <n v="921350"/>
    <n v="921350"/>
    <n v="921350"/>
  </r>
  <r>
    <s v="1.1-00-24"/>
    <x v="0"/>
    <x v="0"/>
    <x v="1"/>
    <s v="2.2.4"/>
    <x v="10"/>
    <x v="0"/>
    <x v="0"/>
    <s v="07_24"/>
    <x v="2"/>
    <n v="3"/>
    <x v="2"/>
    <s v="034"/>
    <x v="18"/>
    <s v="020_24"/>
    <x v="16"/>
    <x v="0"/>
    <x v="1"/>
    <x v="1"/>
    <m/>
    <x v="49"/>
    <x v="49"/>
    <s v="00"/>
    <s v="SIN DESCRIPCIÓN PARA DESTINOS 00"/>
    <n v="150000"/>
    <n v="150000"/>
    <n v="99012.87"/>
    <n v="99012.87"/>
    <n v="99012.87"/>
    <n v="99012.87"/>
    <n v="99012.87"/>
    <n v="50987.130000000005"/>
    <n v="150000"/>
    <n v="150000"/>
    <n v="150000"/>
    <n v="150000"/>
    <n v="150000"/>
  </r>
  <r>
    <s v="1.1-00-24"/>
    <x v="0"/>
    <x v="0"/>
    <x v="1"/>
    <s v="2.2.7"/>
    <x v="4"/>
    <x v="0"/>
    <x v="0"/>
    <s v="07_24"/>
    <x v="2"/>
    <n v="2"/>
    <x v="7"/>
    <s v="036"/>
    <x v="17"/>
    <s v="022_24"/>
    <x v="15"/>
    <x v="0"/>
    <x v="1"/>
    <x v="1"/>
    <m/>
    <x v="49"/>
    <x v="49"/>
    <s v="00"/>
    <s v="SIN DESCRIPCIÓN PARA DESTINOS 00"/>
    <n v="1867000"/>
    <n v="2500000"/>
    <n v="1685897.75"/>
    <n v="1685897.75"/>
    <n v="1319900.82"/>
    <n v="1162416.3700000001"/>
    <n v="1162416.3700000001"/>
    <n v="181102.25"/>
    <n v="1867000"/>
    <n v="1867000"/>
    <n v="1650000"/>
    <n v="1650000"/>
    <n v="1650000"/>
  </r>
  <r>
    <s v="1.1-00-24"/>
    <x v="0"/>
    <x v="0"/>
    <x v="1"/>
    <s v="2.3.1"/>
    <x v="3"/>
    <x v="0"/>
    <x v="0"/>
    <s v="07_24"/>
    <x v="2"/>
    <n v="3"/>
    <x v="2"/>
    <s v="039"/>
    <x v="6"/>
    <s v="024_24"/>
    <x v="5"/>
    <x v="0"/>
    <x v="1"/>
    <x v="1"/>
    <m/>
    <x v="49"/>
    <x v="49"/>
    <s v="00"/>
    <s v="SIN DESCRIPCIÓN PARA DESTINOS 00"/>
    <n v="300000"/>
    <n v="150000"/>
    <n v="170998.29"/>
    <n v="169098.21"/>
    <n v="114633.51"/>
    <n v="93823.11"/>
    <n v="93823.11"/>
    <n v="129001.70999999999"/>
    <n v="300000"/>
    <n v="300000"/>
    <n v="300000"/>
    <n v="300000"/>
    <n v="300000"/>
  </r>
  <r>
    <s v="1.1-00-24"/>
    <x v="0"/>
    <x v="0"/>
    <x v="2"/>
    <s v="3.1.1"/>
    <x v="7"/>
    <x v="0"/>
    <x v="0"/>
    <s v="09_24"/>
    <x v="8"/>
    <n v="8"/>
    <x v="6"/>
    <s v="042"/>
    <x v="14"/>
    <s v="026_24"/>
    <x v="12"/>
    <x v="0"/>
    <x v="1"/>
    <x v="1"/>
    <m/>
    <x v="49"/>
    <x v="49"/>
    <s v="00"/>
    <s v="SIN DESCRIPCIÓN PARA DESTINOS 00"/>
    <n v="191400"/>
    <n v="0"/>
    <n v="183632.28"/>
    <n v="93291.48"/>
    <n v="76553.75"/>
    <n v="76553.75"/>
    <n v="76553.75"/>
    <n v="7767.7200000000012"/>
    <n v="150000"/>
    <n v="150000"/>
    <n v="150000"/>
    <n v="150000"/>
    <n v="150000"/>
  </r>
  <r>
    <s v="1.1-00-24"/>
    <x v="0"/>
    <x v="0"/>
    <x v="0"/>
    <s v="1.3.4"/>
    <x v="0"/>
    <x v="0"/>
    <x v="0"/>
    <s v="09_24"/>
    <x v="8"/>
    <n v="3"/>
    <x v="2"/>
    <s v="043"/>
    <x v="15"/>
    <s v="027_24"/>
    <x v="13"/>
    <x v="0"/>
    <x v="1"/>
    <x v="1"/>
    <m/>
    <x v="49"/>
    <x v="49"/>
    <s v="00"/>
    <s v="SIN DESCRIPCIÓN PARA DESTINOS 00"/>
    <n v="50000"/>
    <n v="50000"/>
    <n v="49938"/>
    <n v="49938"/>
    <n v="49938"/>
    <n v="0"/>
    <n v="0"/>
    <n v="62"/>
    <n v="50000"/>
    <n v="50000"/>
    <n v="70000"/>
    <n v="70000"/>
    <n v="70000"/>
  </r>
  <r>
    <s v="1.1-00-24"/>
    <x v="0"/>
    <x v="0"/>
    <x v="2"/>
    <s v="3.8.4"/>
    <x v="11"/>
    <x v="0"/>
    <x v="0"/>
    <s v="11_24"/>
    <x v="10"/>
    <n v="6"/>
    <x v="0"/>
    <s v="049"/>
    <x v="19"/>
    <s v="031_24"/>
    <x v="17"/>
    <x v="0"/>
    <x v="1"/>
    <x v="1"/>
    <m/>
    <x v="49"/>
    <x v="49"/>
    <s v="00"/>
    <s v="SIN DESCRIPCIÓN PARA DESTINOS 00"/>
    <n v="50180"/>
    <n v="20000"/>
    <n v="48894"/>
    <n v="4999.6000000000004"/>
    <n v="4999.6000000000004"/>
    <n v="0"/>
    <n v="0"/>
    <n v="1286"/>
    <n v="33180"/>
    <n v="33180"/>
    <n v="44519"/>
    <n v="44519"/>
    <n v="44519"/>
  </r>
  <r>
    <s v="1.1-00-24"/>
    <x v="0"/>
    <x v="0"/>
    <x v="1"/>
    <s v="2.1.5"/>
    <x v="9"/>
    <x v="5"/>
    <x v="5"/>
    <s v="17_24"/>
    <x v="9"/>
    <n v="4"/>
    <x v="3"/>
    <s v="056"/>
    <x v="16"/>
    <s v="037_24"/>
    <x v="14"/>
    <x v="0"/>
    <x v="1"/>
    <x v="1"/>
    <m/>
    <x v="49"/>
    <x v="49"/>
    <s v="00"/>
    <s v="SIN DESCRIPCIÓN PARA DESTINOS 00"/>
    <n v="37000"/>
    <n v="20000"/>
    <n v="36540"/>
    <n v="0"/>
    <n v="0"/>
    <n v="0"/>
    <n v="0"/>
    <n v="460"/>
    <n v="20000"/>
    <n v="20000"/>
    <n v="20000"/>
    <n v="20000"/>
    <n v="20000"/>
  </r>
  <r>
    <s v="1.1-00-24"/>
    <x v="0"/>
    <x v="0"/>
    <x v="0"/>
    <s v="1.7.2"/>
    <x v="1"/>
    <x v="0"/>
    <x v="0"/>
    <s v="02_24"/>
    <x v="1"/>
    <n v="3"/>
    <x v="2"/>
    <s v="011"/>
    <x v="3"/>
    <s v="009_24"/>
    <x v="2"/>
    <x v="0"/>
    <x v="1"/>
    <x v="1"/>
    <m/>
    <x v="50"/>
    <x v="50"/>
    <s v="00"/>
    <s v="SIN DESCRIPCIÓN PARA DESTINOS 00"/>
    <n v="1000"/>
    <n v="0"/>
    <n v="126.97"/>
    <n v="126.97"/>
    <n v="126.97"/>
    <n v="126.97"/>
    <n v="126.97"/>
    <n v="873.03"/>
    <n v="1000"/>
    <n v="1000"/>
    <n v="1000"/>
    <n v="1000"/>
    <n v="1000"/>
  </r>
  <r>
    <s v="1.1-00-24"/>
    <x v="0"/>
    <x v="0"/>
    <x v="0"/>
    <s v="1.3.4"/>
    <x v="0"/>
    <x v="1"/>
    <x v="1"/>
    <s v="02_24"/>
    <x v="1"/>
    <n v="1"/>
    <x v="1"/>
    <s v="014"/>
    <x v="2"/>
    <s v="010_24"/>
    <x v="1"/>
    <x v="0"/>
    <x v="1"/>
    <x v="1"/>
    <m/>
    <x v="50"/>
    <x v="50"/>
    <s v="00"/>
    <s v="SIN DESCRIPCIÓN PARA DESTINOS 00"/>
    <n v="0"/>
    <n v="0"/>
    <n v="0"/>
    <n v="0"/>
    <n v="0"/>
    <n v="0"/>
    <n v="0"/>
    <n v="0"/>
    <n v="0"/>
    <n v="0"/>
    <n v="50000"/>
    <n v="50000"/>
    <n v="50000"/>
  </r>
  <r>
    <s v="1.1-00-24"/>
    <x v="0"/>
    <x v="0"/>
    <x v="0"/>
    <s v="1.3.4"/>
    <x v="0"/>
    <x v="0"/>
    <x v="0"/>
    <s v="05_24"/>
    <x v="0"/>
    <n v="6"/>
    <x v="0"/>
    <s v="021"/>
    <x v="1"/>
    <s v="015_24"/>
    <x v="0"/>
    <x v="0"/>
    <x v="1"/>
    <x v="1"/>
    <m/>
    <x v="50"/>
    <x v="50"/>
    <s v="00"/>
    <s v="SIN DESCRIPCIÓN PARA DESTINOS 00"/>
    <n v="96091.08"/>
    <n v="0"/>
    <n v="94496.28"/>
    <n v="88499.08"/>
    <n v="63791.08"/>
    <n v="63791.08"/>
    <n v="63791.08"/>
    <n v="1594.8000000000029"/>
    <n v="63791.08"/>
    <n v="63791.08"/>
    <n v="45000"/>
    <n v="45000"/>
    <n v="45000"/>
  </r>
  <r>
    <s v="1.1-00-24"/>
    <x v="0"/>
    <x v="0"/>
    <x v="2"/>
    <s v="3.8.4"/>
    <x v="11"/>
    <x v="0"/>
    <x v="0"/>
    <s v="11_24"/>
    <x v="10"/>
    <n v="6"/>
    <x v="0"/>
    <s v="049"/>
    <x v="19"/>
    <s v="031_24"/>
    <x v="17"/>
    <x v="0"/>
    <x v="1"/>
    <x v="1"/>
    <s v="si"/>
    <x v="51"/>
    <x v="51"/>
    <s v="00"/>
    <s v="SIN DESCRIPCIÓN PARA DESTINOS 00"/>
    <n v="267385"/>
    <n v="210000"/>
    <n v="231251.44"/>
    <n v="228933.76000000001"/>
    <n v="193908.42"/>
    <n v="191020.4"/>
    <n v="191020.4"/>
    <n v="36133.56"/>
    <n v="267385"/>
    <n v="267385"/>
    <n v="1137000"/>
    <n v="1137000"/>
    <n v="1137000"/>
  </r>
  <r>
    <s v="1.1-00-24"/>
    <x v="0"/>
    <x v="0"/>
    <x v="0"/>
    <s v="1.3.4"/>
    <x v="0"/>
    <x v="0"/>
    <x v="0"/>
    <s v="05_24"/>
    <x v="0"/>
    <n v="6"/>
    <x v="0"/>
    <s v="021"/>
    <x v="1"/>
    <s v="015_24"/>
    <x v="0"/>
    <x v="0"/>
    <x v="1"/>
    <x v="1"/>
    <s v="si"/>
    <x v="52"/>
    <x v="52"/>
    <s v="00"/>
    <s v="SIN DESCRIPCIÓN PARA DESTINOS 00"/>
    <n v="1266271.83"/>
    <n v="800000"/>
    <n v="381871.3"/>
    <n v="369641.19"/>
    <n v="369641.19"/>
    <n v="350129.41"/>
    <n v="350129.41"/>
    <n v="884400.53"/>
    <n v="1429971.83"/>
    <n v="1429971.83"/>
    <n v="1000000"/>
    <n v="1000000"/>
    <n v="1000000"/>
  </r>
  <r>
    <s v="1.1-00-24"/>
    <x v="0"/>
    <x v="0"/>
    <x v="1"/>
    <s v="2.1.5"/>
    <x v="9"/>
    <x v="5"/>
    <x v="5"/>
    <s v="17_24"/>
    <x v="9"/>
    <n v="4"/>
    <x v="3"/>
    <s v="056"/>
    <x v="16"/>
    <s v="037_24"/>
    <x v="14"/>
    <x v="0"/>
    <x v="1"/>
    <x v="1"/>
    <m/>
    <x v="53"/>
    <x v="53"/>
    <s v="00"/>
    <s v="SIN DESCRIPCIÓN PARA DESTINOS 00"/>
    <n v="12000"/>
    <n v="60000"/>
    <n v="11136"/>
    <n v="0"/>
    <n v="0"/>
    <n v="0"/>
    <n v="0"/>
    <n v="864"/>
    <n v="60000"/>
    <n v="60000"/>
    <n v="60000"/>
    <n v="60000"/>
    <n v="60000"/>
  </r>
  <r>
    <s v="1.1-00-24"/>
    <x v="0"/>
    <x v="0"/>
    <x v="0"/>
    <s v="1.3.4"/>
    <x v="0"/>
    <x v="0"/>
    <x v="0"/>
    <s v="05_24"/>
    <x v="0"/>
    <n v="6"/>
    <x v="0"/>
    <s v="021"/>
    <x v="1"/>
    <s v="015_24"/>
    <x v="0"/>
    <x v="0"/>
    <x v="1"/>
    <x v="1"/>
    <s v="si"/>
    <x v="54"/>
    <x v="54"/>
    <s v="00"/>
    <s v="SIN DESCRIPCIÓN PARA DESTINOS 00"/>
    <n v="810661.36"/>
    <n v="50000"/>
    <n v="785408.58"/>
    <n v="572217.98"/>
    <n v="464419.18"/>
    <n v="454063.16"/>
    <n v="454063.16"/>
    <n v="25252.780000000028"/>
    <n v="698350.4"/>
    <n v="698350.4"/>
    <n v="698350.4"/>
    <n v="698350.4"/>
    <n v="698350.4"/>
  </r>
  <r>
    <s v="1.1-00-24"/>
    <x v="0"/>
    <x v="0"/>
    <x v="1"/>
    <s v="2.2.7"/>
    <x v="4"/>
    <x v="0"/>
    <x v="0"/>
    <s v="07_24"/>
    <x v="2"/>
    <n v="2"/>
    <x v="7"/>
    <s v="036"/>
    <x v="17"/>
    <s v="022_24"/>
    <x v="15"/>
    <x v="0"/>
    <x v="1"/>
    <x v="1"/>
    <s v="si"/>
    <x v="54"/>
    <x v="54"/>
    <s v="00"/>
    <s v="SIN DESCRIPCIÓN PARA DESTINOS 00"/>
    <n v="350000"/>
    <n v="350000"/>
    <n v="87672.8"/>
    <n v="87672.8"/>
    <n v="87672.8"/>
    <n v="87672.8"/>
    <n v="87672.8"/>
    <n v="262327.2"/>
    <n v="350000"/>
    <n v="350000"/>
    <n v="200000"/>
    <n v="200000"/>
    <n v="200000"/>
  </r>
  <r>
    <s v="1.1-00-24"/>
    <x v="0"/>
    <x v="0"/>
    <x v="2"/>
    <s v="3.8.4"/>
    <x v="11"/>
    <x v="0"/>
    <x v="0"/>
    <s v="11_24"/>
    <x v="10"/>
    <n v="6"/>
    <x v="0"/>
    <s v="049"/>
    <x v="19"/>
    <s v="031_24"/>
    <x v="17"/>
    <x v="0"/>
    <x v="1"/>
    <x v="1"/>
    <m/>
    <x v="55"/>
    <x v="55"/>
    <s v="00"/>
    <s v="SIN DESCRIPCIÓN PARA DESTINOS 00"/>
    <n v="1624"/>
    <n v="0"/>
    <n v="1624"/>
    <n v="0"/>
    <n v="0"/>
    <n v="0"/>
    <n v="0"/>
    <n v="0"/>
    <n v="1624"/>
    <n v="1624"/>
    <n v="1624"/>
    <n v="1624"/>
    <n v="1624"/>
  </r>
  <r>
    <s v="1.1-00-24"/>
    <x v="0"/>
    <x v="0"/>
    <x v="0"/>
    <s v="1.3.4"/>
    <x v="0"/>
    <x v="0"/>
    <x v="0"/>
    <s v="05_24"/>
    <x v="0"/>
    <n v="6"/>
    <x v="0"/>
    <s v="021"/>
    <x v="1"/>
    <s v="015_24"/>
    <x v="0"/>
    <x v="0"/>
    <x v="2"/>
    <x v="2"/>
    <m/>
    <x v="56"/>
    <x v="56"/>
    <s v="00"/>
    <s v="SIN DESCRIPCIÓN PARA DESTINOS 00"/>
    <n v="5197048"/>
    <n v="5197048"/>
    <n v="4615703.8"/>
    <n v="4615703.8"/>
    <n v="5003012"/>
    <n v="5003012"/>
    <n v="5003012"/>
    <n v="581344.20000000019"/>
    <n v="5600000"/>
    <n v="5600000"/>
    <n v="5820000"/>
    <n v="5820000"/>
    <n v="5820000"/>
  </r>
  <r>
    <s v="1.1-00-24"/>
    <x v="0"/>
    <x v="0"/>
    <x v="1"/>
    <s v="2.2.4"/>
    <x v="10"/>
    <x v="0"/>
    <x v="0"/>
    <s v="07_24"/>
    <x v="2"/>
    <n v="3"/>
    <x v="2"/>
    <s v="034"/>
    <x v="18"/>
    <s v="020_24"/>
    <x v="16"/>
    <x v="0"/>
    <x v="2"/>
    <x v="2"/>
    <m/>
    <x v="56"/>
    <x v="56"/>
    <s v="00"/>
    <s v="SIN DESCRIPCIÓN PARA DESTINOS 00"/>
    <n v="0"/>
    <n v="0"/>
    <n v="0"/>
    <n v="0"/>
    <n v="0"/>
    <n v="0"/>
    <n v="0"/>
    <n v="0"/>
    <n v="0"/>
    <n v="0"/>
    <n v="0"/>
    <n v="0"/>
    <n v="8000000"/>
  </r>
  <r>
    <s v="2.5-02-24"/>
    <x v="3"/>
    <x v="1"/>
    <x v="1"/>
    <s v="2.2.4"/>
    <x v="10"/>
    <x v="0"/>
    <x v="0"/>
    <s v="07_24"/>
    <x v="2"/>
    <n v="3"/>
    <x v="2"/>
    <s v="034"/>
    <x v="18"/>
    <s v="020_24"/>
    <x v="16"/>
    <x v="0"/>
    <x v="2"/>
    <x v="2"/>
    <m/>
    <x v="56"/>
    <x v="56"/>
    <s v="00"/>
    <s v="SIN DESCRIPCIÓN PARA DESTINOS 00"/>
    <n v="85500000"/>
    <n v="70000000"/>
    <n v="80155711.950000003"/>
    <n v="80155711.950000003"/>
    <n v="80155711.950000003"/>
    <n v="80155711.950000003"/>
    <n v="80155711.950000003"/>
    <n v="5344288.049999997"/>
    <n v="95267283.930000007"/>
    <n v="95267283.930000007"/>
    <n v="95267283.930000007"/>
    <n v="95267283.930000007"/>
    <n v="75088733.549999997"/>
  </r>
  <r>
    <s v="1.1-00-24"/>
    <x v="0"/>
    <x v="0"/>
    <x v="1"/>
    <s v="2.2.7"/>
    <x v="4"/>
    <x v="0"/>
    <x v="0"/>
    <s v="07_24"/>
    <x v="2"/>
    <n v="2"/>
    <x v="7"/>
    <s v="036"/>
    <x v="17"/>
    <s v="022_24"/>
    <x v="15"/>
    <x v="0"/>
    <x v="2"/>
    <x v="2"/>
    <m/>
    <x v="56"/>
    <x v="56"/>
    <s v="00"/>
    <s v="SIN DESCRIPCIÓN PARA DESTINOS 00"/>
    <n v="203460000"/>
    <n v="116185349.58"/>
    <n v="187558130.19999999"/>
    <n v="187558130.19999999"/>
    <n v="187558130.19999999"/>
    <n v="187558130.19999999"/>
    <n v="187558130.19999999"/>
    <n v="15901869.800000012"/>
    <n v="223000000"/>
    <n v="223000000"/>
    <n v="223000000"/>
    <n v="223000000"/>
    <n v="180000000"/>
  </r>
  <r>
    <s v="1.1-00-24"/>
    <x v="0"/>
    <x v="0"/>
    <x v="0"/>
    <s v="1.3.4"/>
    <x v="0"/>
    <x v="0"/>
    <x v="0"/>
    <s v="05_24"/>
    <x v="0"/>
    <n v="6"/>
    <x v="0"/>
    <s v="021"/>
    <x v="1"/>
    <s v="015_24"/>
    <x v="0"/>
    <x v="0"/>
    <x v="2"/>
    <x v="2"/>
    <m/>
    <x v="57"/>
    <x v="57"/>
    <s v="00"/>
    <s v="SIN DESCRIPCIÓN PARA DESTINOS 00"/>
    <n v="600000"/>
    <n v="600000"/>
    <n v="599999.56000000006"/>
    <n v="599999.56000000006"/>
    <n v="464836.67"/>
    <n v="464836.67"/>
    <n v="464836.67"/>
    <n v="0.43999999994412065"/>
    <n v="600000"/>
    <n v="600000"/>
    <n v="720000"/>
    <n v="720000"/>
    <n v="720000"/>
  </r>
  <r>
    <s v="1.1-00-24"/>
    <x v="0"/>
    <x v="0"/>
    <x v="2"/>
    <s v="3.8.4"/>
    <x v="11"/>
    <x v="0"/>
    <x v="0"/>
    <s v="11_24"/>
    <x v="10"/>
    <n v="6"/>
    <x v="0"/>
    <s v="049"/>
    <x v="19"/>
    <s v="031_24"/>
    <x v="17"/>
    <x v="0"/>
    <x v="2"/>
    <x v="2"/>
    <m/>
    <x v="57"/>
    <x v="57"/>
    <s v="00"/>
    <s v="SIN DESCRIPCIÓN PARA DESTINOS 00"/>
    <n v="1741466.7"/>
    <n v="1813000"/>
    <n v="1741466.24"/>
    <n v="1741466.24"/>
    <n v="1148372.1599999999"/>
    <n v="1148372.1599999999"/>
    <n v="1148372.1599999999"/>
    <n v="0.4599999999627471"/>
    <n v="1824700"/>
    <n v="1824700"/>
    <n v="2000000"/>
    <n v="2000000"/>
    <n v="1000000"/>
  </r>
  <r>
    <s v="1.1-00-24"/>
    <x v="0"/>
    <x v="0"/>
    <x v="0"/>
    <s v="1.3.4"/>
    <x v="0"/>
    <x v="0"/>
    <x v="0"/>
    <s v="05_24"/>
    <x v="0"/>
    <n v="6"/>
    <x v="0"/>
    <s v="021"/>
    <x v="1"/>
    <s v="015_24"/>
    <x v="0"/>
    <x v="0"/>
    <x v="2"/>
    <x v="2"/>
    <m/>
    <x v="58"/>
    <x v="58"/>
    <s v="00"/>
    <s v="SIN DESCRIPCIÓN PARA DESTINOS 00"/>
    <n v="2700000"/>
    <n v="2700000"/>
    <n v="2593760"/>
    <n v="2593760"/>
    <n v="2368801.2000000002"/>
    <n v="2368801.2000000002"/>
    <n v="2368801.2000000002"/>
    <n v="106240"/>
    <n v="2700000"/>
    <n v="2700000"/>
    <n v="2700000"/>
    <n v="2700000"/>
    <n v="2700000"/>
  </r>
  <r>
    <s v="1.1-00-24"/>
    <x v="0"/>
    <x v="0"/>
    <x v="0"/>
    <s v="1.7.1"/>
    <x v="6"/>
    <x v="5"/>
    <x v="5"/>
    <s v="08_24"/>
    <x v="7"/>
    <n v="7"/>
    <x v="5"/>
    <s v="041"/>
    <x v="13"/>
    <s v="025_24"/>
    <x v="11"/>
    <x v="0"/>
    <x v="2"/>
    <x v="2"/>
    <m/>
    <x v="58"/>
    <x v="58"/>
    <s v="00"/>
    <s v="SIN DESCRIPCIÓN PARA DESTINOS 00"/>
    <n v="200000"/>
    <n v="200000"/>
    <n v="145672.79999999999"/>
    <n v="145672.79999999999"/>
    <n v="127463.7"/>
    <n v="109254.6"/>
    <n v="109254.6"/>
    <n v="54327.200000000012"/>
    <n v="200000"/>
    <n v="200000"/>
    <n v="230000"/>
    <n v="230000"/>
    <n v="230000"/>
  </r>
  <r>
    <s v="1.1-00-24"/>
    <x v="0"/>
    <x v="0"/>
    <x v="2"/>
    <s v="3.8.4"/>
    <x v="11"/>
    <x v="0"/>
    <x v="0"/>
    <s v="11_24"/>
    <x v="10"/>
    <n v="6"/>
    <x v="0"/>
    <s v="049"/>
    <x v="19"/>
    <s v="031_24"/>
    <x v="17"/>
    <x v="0"/>
    <x v="2"/>
    <x v="2"/>
    <m/>
    <x v="58"/>
    <x v="58"/>
    <s v="00"/>
    <s v="SIN DESCRIPCIÓN PARA DESTINOS 00"/>
    <n v="97022.399999999994"/>
    <n v="0"/>
    <n v="97022.399999999994"/>
    <n v="97022.399999999994"/>
    <n v="19195.68"/>
    <n v="16453.439999999999"/>
    <n v="16453.439999999999"/>
    <n v="0"/>
    <n v="97022.399999999994"/>
    <n v="97022.399999999994"/>
    <n v="7097022.4000000004"/>
    <n v="7097022.4000000004"/>
    <n v="1000000"/>
  </r>
  <r>
    <s v="1.1-00-24"/>
    <x v="0"/>
    <x v="0"/>
    <x v="0"/>
    <s v="1.3.4"/>
    <x v="0"/>
    <x v="0"/>
    <x v="0"/>
    <s v="01_24"/>
    <x v="5"/>
    <n v="6"/>
    <x v="0"/>
    <s v="004"/>
    <x v="29"/>
    <s v="004_24"/>
    <x v="23"/>
    <x v="0"/>
    <x v="2"/>
    <x v="2"/>
    <m/>
    <x v="59"/>
    <x v="59"/>
    <s v="00"/>
    <s v="SIN DESCRIPCIÓN PARA DESTINOS 00"/>
    <n v="5000"/>
    <n v="0"/>
    <n v="0"/>
    <n v="0"/>
    <n v="0"/>
    <n v="0"/>
    <n v="0"/>
    <n v="5000"/>
    <n v="5000"/>
    <n v="5000"/>
    <n v="5000"/>
    <n v="5000"/>
    <n v="5000"/>
  </r>
  <r>
    <s v="1.1-00-24"/>
    <x v="0"/>
    <x v="0"/>
    <x v="0"/>
    <s v="1.3.4"/>
    <x v="0"/>
    <x v="3"/>
    <x v="3"/>
    <s v="04_24"/>
    <x v="4"/>
    <n v="6"/>
    <x v="0"/>
    <s v="018"/>
    <x v="12"/>
    <s v="012_24"/>
    <x v="10"/>
    <x v="0"/>
    <x v="2"/>
    <x v="2"/>
    <m/>
    <x v="59"/>
    <x v="59"/>
    <s v="00"/>
    <s v="SIN DESCRIPCIÓN PARA DESTINOS 00"/>
    <n v="5500"/>
    <n v="5500"/>
    <n v="3274.18"/>
    <n v="3274.18"/>
    <n v="3274.18"/>
    <n v="3274.18"/>
    <n v="3274.18"/>
    <n v="2225.8200000000002"/>
    <n v="5500"/>
    <n v="5500"/>
    <n v="5500"/>
    <n v="5500"/>
    <n v="5500"/>
  </r>
  <r>
    <s v="1.1-00-24"/>
    <x v="0"/>
    <x v="0"/>
    <x v="0"/>
    <s v="1.7.1"/>
    <x v="6"/>
    <x v="5"/>
    <x v="5"/>
    <s v="08_24"/>
    <x v="7"/>
    <n v="7"/>
    <x v="5"/>
    <s v="040"/>
    <x v="30"/>
    <s v="025_24"/>
    <x v="11"/>
    <x v="0"/>
    <x v="2"/>
    <x v="2"/>
    <m/>
    <x v="59"/>
    <x v="59"/>
    <s v="00"/>
    <s v="SIN DESCRIPCIÓN PARA DESTINOS 00"/>
    <n v="10000"/>
    <n v="10000"/>
    <n v="0"/>
    <n v="0"/>
    <n v="0"/>
    <n v="0"/>
    <n v="0"/>
    <n v="10000"/>
    <n v="10000"/>
    <n v="10000"/>
    <n v="10000"/>
    <n v="10000"/>
    <n v="10000"/>
  </r>
  <r>
    <s v="1.1-00-24"/>
    <x v="0"/>
    <x v="0"/>
    <x v="0"/>
    <s v="1.3.4"/>
    <x v="0"/>
    <x v="0"/>
    <x v="0"/>
    <s v="05_24"/>
    <x v="0"/>
    <n v="6"/>
    <x v="0"/>
    <s v="021"/>
    <x v="1"/>
    <s v="015_24"/>
    <x v="0"/>
    <x v="0"/>
    <x v="2"/>
    <x v="2"/>
    <m/>
    <x v="60"/>
    <x v="60"/>
    <s v="00"/>
    <s v="SIN DESCRIPCIÓN PARA DESTINOS 00"/>
    <n v="2698000"/>
    <n v="2350000"/>
    <n v="2273560.91"/>
    <n v="2273560.91"/>
    <n v="1866059.17"/>
    <n v="1866059.17"/>
    <n v="1756739.17"/>
    <n v="424439.08999999985"/>
    <n v="2698000"/>
    <n v="2698000"/>
    <n v="2698000"/>
    <n v="2698000"/>
    <n v="1500000"/>
  </r>
  <r>
    <s v="1.1-00-24"/>
    <x v="0"/>
    <x v="0"/>
    <x v="1"/>
    <s v="2.4.2"/>
    <x v="13"/>
    <x v="2"/>
    <x v="2"/>
    <s v="06_24"/>
    <x v="11"/>
    <n v="5"/>
    <x v="4"/>
    <s v="029"/>
    <x v="22"/>
    <s v="017_24"/>
    <x v="19"/>
    <x v="0"/>
    <x v="2"/>
    <x v="2"/>
    <m/>
    <x v="60"/>
    <x v="60"/>
    <s v="00"/>
    <s v="SIN DESCRIPCIÓN PARA DESTINOS 00"/>
    <n v="0"/>
    <n v="0"/>
    <n v="0"/>
    <n v="0"/>
    <n v="0"/>
    <n v="0"/>
    <n v="0"/>
    <n v="0"/>
    <n v="0"/>
    <n v="0"/>
    <n v="348000"/>
    <n v="348000"/>
    <n v="348000"/>
  </r>
  <r>
    <s v="1.1-00-24"/>
    <x v="0"/>
    <x v="0"/>
    <x v="0"/>
    <s v="1.3.4"/>
    <x v="0"/>
    <x v="0"/>
    <x v="0"/>
    <s v="05_24"/>
    <x v="0"/>
    <n v="6"/>
    <x v="0"/>
    <s v="021"/>
    <x v="1"/>
    <s v="015_24"/>
    <x v="0"/>
    <x v="0"/>
    <x v="2"/>
    <x v="2"/>
    <m/>
    <x v="61"/>
    <x v="61"/>
    <s v="00"/>
    <s v="SIN DESCRIPCIÓN PARA DESTINOS 00"/>
    <n v="3000000"/>
    <n v="3000000"/>
    <n v="0"/>
    <n v="0"/>
    <n v="0"/>
    <n v="0"/>
    <n v="0"/>
    <n v="3000000"/>
    <n v="3000000"/>
    <n v="3000000"/>
    <n v="3000000"/>
    <n v="3000000"/>
    <n v="3000000"/>
  </r>
  <r>
    <s v="1.1-00-24"/>
    <x v="0"/>
    <x v="0"/>
    <x v="2"/>
    <s v="3.8.4"/>
    <x v="11"/>
    <x v="0"/>
    <x v="0"/>
    <s v="11_24"/>
    <x v="10"/>
    <n v="6"/>
    <x v="0"/>
    <s v="050"/>
    <x v="31"/>
    <s v="031_24"/>
    <x v="17"/>
    <x v="0"/>
    <x v="2"/>
    <x v="2"/>
    <m/>
    <x v="61"/>
    <x v="61"/>
    <s v="00"/>
    <s v="SIN DESCRIPCIÓN PARA DESTINOS 00"/>
    <n v="5445198"/>
    <n v="750000"/>
    <n v="5445182.6299999999"/>
    <n v="5445182.6299999999"/>
    <n v="4597810.2699999996"/>
    <n v="4214544.2300000004"/>
    <n v="4214544.2300000004"/>
    <n v="15.370000000111759"/>
    <n v="5250000"/>
    <n v="5250000"/>
    <n v="5651997"/>
    <n v="5651997"/>
    <n v="1000000"/>
  </r>
  <r>
    <s v="2.5-02-24"/>
    <x v="3"/>
    <x v="1"/>
    <x v="0"/>
    <s v="1.7.2"/>
    <x v="1"/>
    <x v="0"/>
    <x v="0"/>
    <s v="02_24"/>
    <x v="1"/>
    <n v="3"/>
    <x v="2"/>
    <s v="013"/>
    <x v="32"/>
    <s v="009_24"/>
    <x v="2"/>
    <x v="0"/>
    <x v="2"/>
    <x v="2"/>
    <m/>
    <x v="62"/>
    <x v="62"/>
    <s v="00"/>
    <s v="SIN DESCRIPCIÓN PARA DESTINOS 00"/>
    <n v="9003456"/>
    <n v="5500000"/>
    <n v="9003456"/>
    <n v="9003456"/>
    <n v="9003456"/>
    <n v="9003456"/>
    <n v="9003456"/>
    <n v="0"/>
    <n v="9003456"/>
    <n v="9003456"/>
    <n v="9003456"/>
    <n v="9003456"/>
    <n v="9003456"/>
  </r>
  <r>
    <s v="1.1-00-24"/>
    <x v="0"/>
    <x v="0"/>
    <x v="0"/>
    <s v="1.3.4"/>
    <x v="0"/>
    <x v="2"/>
    <x v="2"/>
    <s v="02_24"/>
    <x v="1"/>
    <n v="1"/>
    <x v="1"/>
    <s v="015"/>
    <x v="7"/>
    <s v="010_24"/>
    <x v="1"/>
    <x v="0"/>
    <x v="2"/>
    <x v="2"/>
    <m/>
    <x v="62"/>
    <x v="62"/>
    <s v="00"/>
    <s v="SIN DESCRIPCIÓN PARA DESTINOS 00"/>
    <n v="0"/>
    <n v="0"/>
    <n v="0"/>
    <n v="0"/>
    <n v="0"/>
    <n v="0"/>
    <n v="0"/>
    <n v="0"/>
    <n v="0"/>
    <n v="0"/>
    <n v="100000"/>
    <n v="100000"/>
    <n v="100000"/>
  </r>
  <r>
    <s v="2.5-02-24"/>
    <x v="3"/>
    <x v="1"/>
    <x v="0"/>
    <s v="1.3.4"/>
    <x v="0"/>
    <x v="0"/>
    <x v="0"/>
    <s v="05_24"/>
    <x v="0"/>
    <n v="6"/>
    <x v="0"/>
    <s v="021"/>
    <x v="1"/>
    <s v="015_24"/>
    <x v="0"/>
    <x v="0"/>
    <x v="2"/>
    <x v="2"/>
    <m/>
    <x v="62"/>
    <x v="62"/>
    <s v="00"/>
    <s v="SIN DESCRIPCIÓN PARA DESTINOS 00"/>
    <n v="97926185.769999996"/>
    <n v="66696971"/>
    <n v="97926185.769999996"/>
    <n v="97926185.769999996"/>
    <n v="89794132.319999993"/>
    <n v="89794132.319999993"/>
    <n v="89794132.319999993"/>
    <n v="0"/>
    <n v="76833008.099999994"/>
    <n v="76833008.099999994"/>
    <n v="76833008.099999994"/>
    <n v="76833008.099999994"/>
    <n v="75218705.450000003"/>
  </r>
  <r>
    <s v="1.1-00-24"/>
    <x v="0"/>
    <x v="0"/>
    <x v="0"/>
    <s v="1.3.4"/>
    <x v="0"/>
    <x v="0"/>
    <x v="0"/>
    <s v="07_24"/>
    <x v="2"/>
    <n v="3"/>
    <x v="2"/>
    <s v="033"/>
    <x v="4"/>
    <s v="019_24"/>
    <x v="3"/>
    <x v="0"/>
    <x v="2"/>
    <x v="2"/>
    <m/>
    <x v="63"/>
    <x v="63"/>
    <s v="00"/>
    <s v="SIN DESCRIPCIÓN PARA DESTINOS 00"/>
    <n v="13740256"/>
    <n v="10000000"/>
    <n v="15431062.4"/>
    <n v="14143810.4"/>
    <n v="9902552.2799999993"/>
    <n v="9822489.0800000001"/>
    <n v="9822489.0800000001"/>
    <n v="-1690806.4000000004"/>
    <n v="13740256"/>
    <n v="13740256"/>
    <n v="13740256"/>
    <n v="13740256"/>
    <n v="5000000"/>
  </r>
  <r>
    <s v="1.1-00-24"/>
    <x v="0"/>
    <x v="0"/>
    <x v="1"/>
    <s v="2.2.7"/>
    <x v="4"/>
    <x v="0"/>
    <x v="0"/>
    <s v="07_24"/>
    <x v="2"/>
    <n v="2"/>
    <x v="7"/>
    <s v="036"/>
    <x v="17"/>
    <s v="022_24"/>
    <x v="15"/>
    <x v="0"/>
    <x v="2"/>
    <x v="2"/>
    <m/>
    <x v="63"/>
    <x v="63"/>
    <s v="00"/>
    <s v="SIN DESCRIPCIÓN PARA DESTINOS 00"/>
    <n v="60000000"/>
    <n v="30000000"/>
    <n v="52995828.439999998"/>
    <n v="50126545.240000002"/>
    <n v="50126545.240000002"/>
    <n v="49249585.240000002"/>
    <n v="44490818.640000001"/>
    <n v="7004171.5600000024"/>
    <n v="60000000"/>
    <n v="60000000"/>
    <n v="65000000"/>
    <n v="65000000"/>
    <n v="65000000"/>
  </r>
  <r>
    <s v="1.1-00-24"/>
    <x v="0"/>
    <x v="0"/>
    <x v="2"/>
    <s v="3.1.1"/>
    <x v="7"/>
    <x v="0"/>
    <x v="0"/>
    <s v="09_24"/>
    <x v="8"/>
    <n v="8"/>
    <x v="6"/>
    <s v="042"/>
    <x v="14"/>
    <s v="026_24"/>
    <x v="12"/>
    <x v="0"/>
    <x v="2"/>
    <x v="2"/>
    <m/>
    <x v="63"/>
    <x v="63"/>
    <s v="21"/>
    <s v="LIMPIEZA DE MINAS DE BASALTO"/>
    <n v="495088"/>
    <n v="500009.36"/>
    <n v="495088"/>
    <n v="495088"/>
    <n v="495088"/>
    <n v="495088"/>
    <n v="495088"/>
    <n v="0"/>
    <n v="495088"/>
    <n v="495088"/>
    <n v="800000"/>
    <n v="800000"/>
    <n v="800000"/>
  </r>
  <r>
    <s v="1.1-00-24"/>
    <x v="0"/>
    <x v="0"/>
    <x v="0"/>
    <s v="1.3.4"/>
    <x v="0"/>
    <x v="0"/>
    <x v="0"/>
    <s v="01_24"/>
    <x v="5"/>
    <n v="5"/>
    <x v="4"/>
    <s v="002"/>
    <x v="10"/>
    <s v="002_24"/>
    <x v="8"/>
    <x v="0"/>
    <x v="2"/>
    <x v="2"/>
    <m/>
    <x v="64"/>
    <x v="64"/>
    <s v="00"/>
    <s v="SIN DESCRIPCIÓN PARA DESTINOS 00"/>
    <n v="500000"/>
    <n v="500000"/>
    <n v="292646"/>
    <n v="292646"/>
    <n v="272246"/>
    <n v="272246"/>
    <n v="272246"/>
    <n v="207354"/>
    <n v="500000"/>
    <n v="500000"/>
    <n v="500000"/>
    <n v="500000"/>
    <n v="500000"/>
  </r>
  <r>
    <s v="1.1-00-24"/>
    <x v="0"/>
    <x v="0"/>
    <x v="0"/>
    <s v="1.3.4"/>
    <x v="0"/>
    <x v="3"/>
    <x v="3"/>
    <s v="04_24"/>
    <x v="4"/>
    <n v="6"/>
    <x v="0"/>
    <s v="018"/>
    <x v="12"/>
    <s v="012_24"/>
    <x v="10"/>
    <x v="0"/>
    <x v="2"/>
    <x v="2"/>
    <m/>
    <x v="64"/>
    <x v="64"/>
    <s v="00"/>
    <s v="SIN DESCRIPCIÓN PARA DESTINOS 00"/>
    <n v="126633.02"/>
    <n v="120000"/>
    <n v="126633.02"/>
    <n v="126633.02"/>
    <n v="105527.5"/>
    <n v="105527.5"/>
    <n v="105527.5"/>
    <n v="0"/>
    <n v="126633.02"/>
    <n v="126633.02"/>
    <n v="140000"/>
    <n v="140000"/>
    <n v="140000"/>
  </r>
  <r>
    <s v="1.1-00-24"/>
    <x v="0"/>
    <x v="0"/>
    <x v="0"/>
    <s v="1.3.4"/>
    <x v="0"/>
    <x v="0"/>
    <x v="0"/>
    <s v="05_24"/>
    <x v="0"/>
    <n v="6"/>
    <x v="0"/>
    <s v="021"/>
    <x v="1"/>
    <s v="015_24"/>
    <x v="0"/>
    <x v="0"/>
    <x v="2"/>
    <x v="2"/>
    <m/>
    <x v="64"/>
    <x v="64"/>
    <s v="00"/>
    <s v="SIN DESCRIPCIÓN PARA DESTINOS 00"/>
    <n v="10000"/>
    <n v="0"/>
    <n v="0"/>
    <n v="0"/>
    <n v="0"/>
    <n v="0"/>
    <n v="0"/>
    <n v="10000"/>
    <n v="10000"/>
    <n v="10000"/>
    <n v="10000"/>
    <n v="10000"/>
    <n v="10000"/>
  </r>
  <r>
    <s v="1.1-00-24"/>
    <x v="0"/>
    <x v="0"/>
    <x v="2"/>
    <s v="3.1.1"/>
    <x v="7"/>
    <x v="0"/>
    <x v="0"/>
    <s v="09_24"/>
    <x v="8"/>
    <n v="8"/>
    <x v="6"/>
    <s v="042"/>
    <x v="14"/>
    <s v="026_24"/>
    <x v="12"/>
    <x v="0"/>
    <x v="2"/>
    <x v="2"/>
    <m/>
    <x v="64"/>
    <x v="64"/>
    <s v="00"/>
    <s v="SIN DESCRIPCIÓN PARA DESTINOS 00"/>
    <n v="0"/>
    <n v="0"/>
    <n v="0"/>
    <n v="0"/>
    <n v="0"/>
    <n v="0"/>
    <n v="0"/>
    <n v="0"/>
    <n v="42000"/>
    <n v="42000"/>
    <n v="42000"/>
    <n v="42000"/>
    <n v="42000"/>
  </r>
  <r>
    <s v="1.1-00-24"/>
    <x v="0"/>
    <x v="0"/>
    <x v="0"/>
    <s v="1.3.5"/>
    <x v="5"/>
    <x v="4"/>
    <x v="4"/>
    <s v="03_24"/>
    <x v="6"/>
    <n v="1"/>
    <x v="1"/>
    <s v="017"/>
    <x v="11"/>
    <s v="011_24"/>
    <x v="9"/>
    <x v="0"/>
    <x v="2"/>
    <x v="2"/>
    <m/>
    <x v="65"/>
    <x v="65"/>
    <s v="00"/>
    <s v="SIN DESCRIPCIÓN PARA DESTINOS 00"/>
    <n v="2367000"/>
    <n v="2375000"/>
    <n v="1859400"/>
    <n v="1859400"/>
    <n v="1392000"/>
    <n v="1392000"/>
    <n v="1392000"/>
    <n v="507600"/>
    <n v="2367000"/>
    <n v="2367000"/>
    <n v="2367000"/>
    <n v="2367000"/>
    <n v="2367000"/>
  </r>
  <r>
    <s v="1.1-00-24"/>
    <x v="0"/>
    <x v="0"/>
    <x v="0"/>
    <s v="1.3.4"/>
    <x v="0"/>
    <x v="3"/>
    <x v="3"/>
    <s v="04_24"/>
    <x v="4"/>
    <n v="6"/>
    <x v="0"/>
    <s v="018"/>
    <x v="12"/>
    <s v="012_24"/>
    <x v="10"/>
    <x v="0"/>
    <x v="2"/>
    <x v="2"/>
    <m/>
    <x v="65"/>
    <x v="65"/>
    <s v="00"/>
    <s v="SIN DESCRIPCIÓN PARA DESTINOS 00"/>
    <n v="3231350"/>
    <n v="3900000"/>
    <n v="232000"/>
    <n v="232000"/>
    <n v="232000"/>
    <n v="232000"/>
    <n v="0"/>
    <n v="2999350"/>
    <n v="3325000"/>
    <n v="3325000"/>
    <n v="3325000"/>
    <n v="3325000"/>
    <n v="1500000"/>
  </r>
  <r>
    <s v="1.1-00-24"/>
    <x v="0"/>
    <x v="0"/>
    <x v="0"/>
    <s v="1.3.4"/>
    <x v="0"/>
    <x v="0"/>
    <x v="0"/>
    <s v="05_24"/>
    <x v="0"/>
    <n v="6"/>
    <x v="0"/>
    <s v="021"/>
    <x v="1"/>
    <s v="015_24"/>
    <x v="0"/>
    <x v="0"/>
    <x v="2"/>
    <x v="2"/>
    <m/>
    <x v="65"/>
    <x v="65"/>
    <s v="00"/>
    <s v="SIN DESCRIPCIÓN PARA DESTINOS 00"/>
    <n v="230000"/>
    <n v="230000"/>
    <n v="225620"/>
    <n v="225620"/>
    <n v="225620"/>
    <n v="225620"/>
    <n v="90248"/>
    <n v="4380"/>
    <n v="230000"/>
    <n v="230000"/>
    <n v="250000"/>
    <n v="250000"/>
    <n v="250000"/>
  </r>
  <r>
    <s v="1.1-00-24"/>
    <x v="0"/>
    <x v="0"/>
    <x v="1"/>
    <s v="2.2.7"/>
    <x v="4"/>
    <x v="0"/>
    <x v="0"/>
    <s v="07_24"/>
    <x v="2"/>
    <n v="2"/>
    <x v="7"/>
    <s v="036"/>
    <x v="17"/>
    <s v="022_24"/>
    <x v="15"/>
    <x v="0"/>
    <x v="2"/>
    <x v="2"/>
    <m/>
    <x v="65"/>
    <x v="65"/>
    <s v="00"/>
    <s v="SIN DESCRIPCIÓN PARA DESTINOS 00"/>
    <n v="3480000"/>
    <n v="3480000"/>
    <n v="3480000"/>
    <n v="3480000"/>
    <n v="2088000"/>
    <n v="2088000"/>
    <n v="2088000"/>
    <n v="0"/>
    <n v="3480000"/>
    <n v="3480000"/>
    <n v="3480000"/>
    <n v="3480000"/>
    <n v="1500000"/>
  </r>
  <r>
    <s v="1.1-00-24"/>
    <x v="0"/>
    <x v="0"/>
    <x v="0"/>
    <s v="1.3.4"/>
    <x v="0"/>
    <x v="0"/>
    <x v="0"/>
    <s v="05_24"/>
    <x v="0"/>
    <n v="6"/>
    <x v="0"/>
    <s v="021"/>
    <x v="1"/>
    <s v="015_24"/>
    <x v="0"/>
    <x v="0"/>
    <x v="2"/>
    <x v="2"/>
    <m/>
    <x v="66"/>
    <x v="66"/>
    <s v="00"/>
    <s v="SIN DESCRIPCIÓN PARA DESTINOS 00"/>
    <n v="69408"/>
    <n v="0"/>
    <n v="68987.75"/>
    <n v="68987.75"/>
    <n v="68987.75"/>
    <n v="68987.75"/>
    <n v="68987.75"/>
    <n v="420.25"/>
    <n v="69408"/>
    <n v="69408"/>
    <n v="69408"/>
    <n v="69408"/>
    <n v="69408"/>
  </r>
  <r>
    <s v="1.1-00-24"/>
    <x v="0"/>
    <x v="0"/>
    <x v="1"/>
    <s v="2.2.7"/>
    <x v="4"/>
    <x v="0"/>
    <x v="0"/>
    <s v="07_24"/>
    <x v="2"/>
    <n v="2"/>
    <x v="7"/>
    <s v="036"/>
    <x v="17"/>
    <s v="022_24"/>
    <x v="15"/>
    <x v="0"/>
    <x v="2"/>
    <x v="2"/>
    <m/>
    <x v="66"/>
    <x v="66"/>
    <s v="00"/>
    <s v="SIN DESCRIPCIÓN PARA DESTINOS 00"/>
    <n v="6775246"/>
    <n v="5000000"/>
    <n v="5555159.96"/>
    <n v="5555159.96"/>
    <n v="5555159.96"/>
    <n v="5555159.96"/>
    <n v="5555159.96"/>
    <n v="1220086.04"/>
    <n v="5400000"/>
    <n v="5400000"/>
    <n v="5400000"/>
    <n v="5400000"/>
    <n v="2500000"/>
  </r>
  <r>
    <s v="1.1-00-24"/>
    <x v="0"/>
    <x v="0"/>
    <x v="0"/>
    <s v="1.3.4"/>
    <x v="0"/>
    <x v="4"/>
    <x v="4"/>
    <s v="02_24"/>
    <x v="1"/>
    <n v="1"/>
    <x v="1"/>
    <s v="007"/>
    <x v="33"/>
    <s v="007_24"/>
    <x v="24"/>
    <x v="0"/>
    <x v="2"/>
    <x v="2"/>
    <m/>
    <x v="67"/>
    <x v="67"/>
    <s v="00"/>
    <s v="SIN DESCRIPCIÓN PARA DESTINOS 00"/>
    <n v="0"/>
    <n v="0"/>
    <n v="0"/>
    <n v="0"/>
    <n v="0"/>
    <n v="0"/>
    <n v="0"/>
    <n v="0"/>
    <n v="0"/>
    <n v="0"/>
    <n v="340000"/>
    <n v="340000"/>
    <n v="340000"/>
  </r>
  <r>
    <s v="1.1-00-24"/>
    <x v="0"/>
    <x v="0"/>
    <x v="0"/>
    <s v="1.3.4"/>
    <x v="0"/>
    <x v="3"/>
    <x v="3"/>
    <s v="04_24"/>
    <x v="4"/>
    <n v="6"/>
    <x v="0"/>
    <s v="018"/>
    <x v="12"/>
    <s v="012_24"/>
    <x v="10"/>
    <x v="0"/>
    <x v="2"/>
    <x v="2"/>
    <m/>
    <x v="67"/>
    <x v="67"/>
    <s v="00"/>
    <s v="SIN DESCRIPCIÓN PARA DESTINOS 00"/>
    <n v="2605267.2000000002"/>
    <n v="994495"/>
    <n v="2605267.2000000002"/>
    <n v="2605267.2000000002"/>
    <n v="2466815.4"/>
    <n v="2420664.7999999998"/>
    <n v="2420664.7999999998"/>
    <n v="0"/>
    <n v="2605267.2000000002"/>
    <n v="2605267.2000000002"/>
    <n v="2605267.2000000002"/>
    <n v="2605267.2000000002"/>
    <n v="1000000"/>
  </r>
  <r>
    <s v="1.1-00-24"/>
    <x v="0"/>
    <x v="0"/>
    <x v="0"/>
    <s v="1.3.4"/>
    <x v="0"/>
    <x v="0"/>
    <x v="0"/>
    <s v="05_24"/>
    <x v="0"/>
    <n v="6"/>
    <x v="0"/>
    <s v="021"/>
    <x v="1"/>
    <s v="015_24"/>
    <x v="0"/>
    <x v="0"/>
    <x v="2"/>
    <x v="2"/>
    <m/>
    <x v="67"/>
    <x v="67"/>
    <s v="00"/>
    <s v="SIN DESCRIPCIÓN PARA DESTINOS 00"/>
    <n v="100000"/>
    <n v="100000"/>
    <n v="69600"/>
    <n v="69600"/>
    <n v="69600"/>
    <n v="69600"/>
    <n v="69600"/>
    <n v="30400"/>
    <n v="100000"/>
    <n v="100000"/>
    <n v="100000"/>
    <n v="100000"/>
    <n v="100000"/>
  </r>
  <r>
    <s v="1.1-00-24"/>
    <x v="0"/>
    <x v="0"/>
    <x v="2"/>
    <s v="3.8.4"/>
    <x v="11"/>
    <x v="0"/>
    <x v="0"/>
    <s v="11_24"/>
    <x v="10"/>
    <n v="6"/>
    <x v="0"/>
    <s v="050"/>
    <x v="31"/>
    <s v="031_24"/>
    <x v="17"/>
    <x v="0"/>
    <x v="2"/>
    <x v="2"/>
    <m/>
    <x v="67"/>
    <x v="67"/>
    <s v="00"/>
    <s v="SIN DESCRIPCIÓN PARA DESTINOS 00"/>
    <n v="10496425.59"/>
    <n v="275000"/>
    <n v="10493919.99"/>
    <n v="10493919.99"/>
    <n v="6013286.79"/>
    <n v="6013286.79"/>
    <n v="3875486.8"/>
    <n v="2505.5999999996275"/>
    <n v="13000000"/>
    <n v="13000000"/>
    <n v="9512245"/>
    <n v="9262245"/>
    <n v="500000"/>
  </r>
  <r>
    <s v="1.1-00-24"/>
    <x v="0"/>
    <x v="0"/>
    <x v="0"/>
    <s v="1.3.4"/>
    <x v="0"/>
    <x v="0"/>
    <x v="0"/>
    <s v="05_24"/>
    <x v="0"/>
    <n v="6"/>
    <x v="0"/>
    <s v="021"/>
    <x v="1"/>
    <s v="015_24"/>
    <x v="0"/>
    <x v="0"/>
    <x v="2"/>
    <x v="2"/>
    <s v="si"/>
    <x v="68"/>
    <x v="68"/>
    <s v="00"/>
    <s v="SIN DESCRIPCIÓN PARA DESTINOS 00"/>
    <n v="0"/>
    <n v="0"/>
    <n v="0"/>
    <n v="0"/>
    <n v="0"/>
    <n v="0"/>
    <n v="0"/>
    <n v="0"/>
    <n v="735486"/>
    <n v="735486"/>
    <n v="735486"/>
    <n v="735486"/>
    <n v="735486"/>
  </r>
  <r>
    <s v="2.5-02-24"/>
    <x v="3"/>
    <x v="1"/>
    <x v="0"/>
    <s v="1.7.1"/>
    <x v="6"/>
    <x v="5"/>
    <x v="5"/>
    <s v="08_24"/>
    <x v="7"/>
    <n v="7"/>
    <x v="5"/>
    <s v="040"/>
    <x v="30"/>
    <s v="025_24"/>
    <x v="11"/>
    <x v="0"/>
    <x v="2"/>
    <x v="2"/>
    <s v="si"/>
    <x v="68"/>
    <x v="68"/>
    <s v="00"/>
    <s v="SIN DESCRIPCIÓN PARA DESTINOS 00"/>
    <n v="3000000"/>
    <n v="0"/>
    <n v="2963000"/>
    <n v="2963000"/>
    <n v="0"/>
    <n v="0"/>
    <n v="0"/>
    <n v="37000"/>
    <n v="3000000"/>
    <n v="3000000"/>
    <n v="3000000"/>
    <n v="3000000"/>
    <n v="3000000"/>
  </r>
  <r>
    <s v="1.1-00-24"/>
    <x v="0"/>
    <x v="0"/>
    <x v="1"/>
    <s v="2.7.1"/>
    <x v="8"/>
    <x v="1"/>
    <x v="1"/>
    <s v="06_24"/>
    <x v="11"/>
    <n v="5"/>
    <x v="4"/>
    <s v="030"/>
    <x v="34"/>
    <s v="018_24"/>
    <x v="25"/>
    <x v="0"/>
    <x v="2"/>
    <x v="2"/>
    <m/>
    <x v="69"/>
    <x v="69"/>
    <s v="00"/>
    <s v="SIN DESCRIPCIÓN PARA DESTINOS 00"/>
    <n v="462979.2"/>
    <n v="0"/>
    <n v="462979.2"/>
    <n v="462979.2"/>
    <n v="462979.2"/>
    <n v="462979.2"/>
    <n v="462979.2"/>
    <n v="0"/>
    <n v="462979.2"/>
    <n v="462979.2"/>
    <n v="470000"/>
    <n v="470000"/>
    <n v="470000"/>
  </r>
  <r>
    <s v="1.1-00-24"/>
    <x v="0"/>
    <x v="0"/>
    <x v="0"/>
    <s v="1.3.4"/>
    <x v="0"/>
    <x v="0"/>
    <x v="0"/>
    <s v="01_24"/>
    <x v="5"/>
    <n v="6"/>
    <x v="0"/>
    <s v="003"/>
    <x v="27"/>
    <s v="003_24"/>
    <x v="21"/>
    <x v="0"/>
    <x v="2"/>
    <x v="2"/>
    <s v="si"/>
    <x v="70"/>
    <x v="70"/>
    <s v="00"/>
    <s v="SIN DESCRIPCIÓN PARA DESTINOS 00"/>
    <n v="13485565.449999999"/>
    <n v="10500000"/>
    <n v="11885226.6"/>
    <n v="11885226.6"/>
    <n v="10653227.720000001"/>
    <n v="10653227.720000001"/>
    <n v="10653227.720000001"/>
    <n v="1600338.8499999996"/>
    <n v="13515565.449999999"/>
    <n v="13515565.449999999"/>
    <n v="13515565.449999999"/>
    <n v="13515565.449999999"/>
    <n v="10500000"/>
  </r>
  <r>
    <s v="1.1-00-24"/>
    <x v="0"/>
    <x v="0"/>
    <x v="0"/>
    <s v="1.3.4"/>
    <x v="0"/>
    <x v="3"/>
    <x v="3"/>
    <s v="04_24"/>
    <x v="4"/>
    <n v="6"/>
    <x v="0"/>
    <s v="018"/>
    <x v="12"/>
    <s v="012_24"/>
    <x v="10"/>
    <x v="0"/>
    <x v="2"/>
    <x v="2"/>
    <s v="si"/>
    <x v="70"/>
    <x v="70"/>
    <s v="00"/>
    <s v="SIN DESCRIPCIÓN PARA DESTINOS 00"/>
    <n v="9566"/>
    <n v="0"/>
    <n v="4566"/>
    <n v="4566"/>
    <n v="4566"/>
    <n v="4566"/>
    <n v="4566"/>
    <n v="5000"/>
    <n v="9566"/>
    <n v="9566"/>
    <n v="9566"/>
    <n v="9566"/>
    <n v="9566"/>
  </r>
  <r>
    <s v="1.1-00-24"/>
    <x v="0"/>
    <x v="0"/>
    <x v="0"/>
    <s v="1.3.4"/>
    <x v="0"/>
    <x v="6"/>
    <x v="6"/>
    <s v="07_24"/>
    <x v="2"/>
    <n v="3"/>
    <x v="2"/>
    <s v="037"/>
    <x v="28"/>
    <s v="023_24"/>
    <x v="22"/>
    <x v="0"/>
    <x v="2"/>
    <x v="2"/>
    <s v="si"/>
    <x v="70"/>
    <x v="70"/>
    <s v="00"/>
    <s v="SIN DESCRIPCIÓN PARA DESTINOS 00"/>
    <n v="12318.5"/>
    <n v="0"/>
    <n v="12318.5"/>
    <n v="12318.5"/>
    <n v="12318.5"/>
    <n v="12318.5"/>
    <n v="12318.5"/>
    <n v="0"/>
    <n v="12318.5"/>
    <n v="12318.5"/>
    <n v="20000"/>
    <n v="20000"/>
    <n v="20000"/>
  </r>
  <r>
    <s v="1.1-00-24"/>
    <x v="0"/>
    <x v="0"/>
    <x v="0"/>
    <s v="1.7.1"/>
    <x v="6"/>
    <x v="5"/>
    <x v="5"/>
    <s v="08_24"/>
    <x v="7"/>
    <n v="7"/>
    <x v="5"/>
    <s v="041"/>
    <x v="13"/>
    <s v="025_24"/>
    <x v="11"/>
    <x v="0"/>
    <x v="2"/>
    <x v="2"/>
    <s v="si"/>
    <x v="70"/>
    <x v="70"/>
    <s v="00"/>
    <s v="SIN DESCRIPCIÓN PARA DESTINOS 00"/>
    <n v="0"/>
    <n v="0"/>
    <n v="0"/>
    <n v="0"/>
    <n v="0"/>
    <n v="0"/>
    <n v="0"/>
    <n v="0"/>
    <n v="0"/>
    <n v="0"/>
    <n v="30000"/>
    <n v="30000"/>
    <n v="30000"/>
  </r>
  <r>
    <s v="1.1-00-24"/>
    <x v="0"/>
    <x v="0"/>
    <x v="0"/>
    <s v="1.3.4"/>
    <x v="0"/>
    <x v="0"/>
    <x v="0"/>
    <s v="05_24"/>
    <x v="0"/>
    <n v="6"/>
    <x v="0"/>
    <s v="021"/>
    <x v="1"/>
    <s v="015_24"/>
    <x v="0"/>
    <x v="0"/>
    <x v="2"/>
    <x v="2"/>
    <m/>
    <x v="71"/>
    <x v="71"/>
    <s v="00"/>
    <s v="SIN DESCRIPCIÓN PARA DESTINOS 00"/>
    <n v="20885568"/>
    <n v="0"/>
    <n v="20885568"/>
    <n v="19145104"/>
    <n v="17404640"/>
    <n v="17404640"/>
    <n v="17404640"/>
    <n v="0"/>
    <n v="20885568"/>
    <n v="20885568"/>
    <n v="20885568"/>
    <n v="20885568"/>
    <n v="20000000"/>
  </r>
  <r>
    <s v="1.1-00-24"/>
    <x v="0"/>
    <x v="0"/>
    <x v="0"/>
    <s v="1.3.4"/>
    <x v="0"/>
    <x v="0"/>
    <x v="0"/>
    <s v="07_24"/>
    <x v="2"/>
    <n v="3"/>
    <x v="2"/>
    <s v="033"/>
    <x v="4"/>
    <s v="019_24"/>
    <x v="3"/>
    <x v="0"/>
    <x v="2"/>
    <x v="2"/>
    <m/>
    <x v="71"/>
    <x v="71"/>
    <s v="00"/>
    <s v="SIN DESCRIPCIÓN PARA DESTINOS 00"/>
    <n v="5006935"/>
    <n v="5000000"/>
    <n v="5006935"/>
    <n v="5006935"/>
    <n v="4171360"/>
    <n v="4171360"/>
    <n v="4171360"/>
    <n v="0"/>
    <n v="5006935"/>
    <n v="5006935"/>
    <n v="5006935"/>
    <n v="5006935"/>
    <n v="5006935"/>
  </r>
  <r>
    <s v="1.1-00-24"/>
    <x v="0"/>
    <x v="0"/>
    <x v="0"/>
    <s v="1.3.4"/>
    <x v="0"/>
    <x v="1"/>
    <x v="1"/>
    <s v="02_24"/>
    <x v="1"/>
    <n v="1"/>
    <x v="1"/>
    <s v="014"/>
    <x v="2"/>
    <s v="010_24"/>
    <x v="1"/>
    <x v="0"/>
    <x v="2"/>
    <x v="2"/>
    <m/>
    <x v="72"/>
    <x v="72"/>
    <s v="00"/>
    <s v="SIN DESCRIPCIÓN PARA DESTINOS 00"/>
    <n v="0"/>
    <n v="0"/>
    <n v="0"/>
    <n v="0"/>
    <n v="0"/>
    <n v="0"/>
    <n v="0"/>
    <n v="0"/>
    <n v="0"/>
    <n v="0"/>
    <n v="4050000"/>
    <n v="4050000"/>
    <n v="1000000"/>
  </r>
  <r>
    <s v="1.1-00-24"/>
    <x v="0"/>
    <x v="0"/>
    <x v="1"/>
    <s v="2.2.7"/>
    <x v="4"/>
    <x v="0"/>
    <x v="0"/>
    <s v="07_24"/>
    <x v="2"/>
    <n v="2"/>
    <x v="7"/>
    <s v="036"/>
    <x v="17"/>
    <s v="022_24"/>
    <x v="15"/>
    <x v="0"/>
    <x v="2"/>
    <x v="2"/>
    <m/>
    <x v="72"/>
    <x v="72"/>
    <s v="00"/>
    <s v="SIN DESCRIPCIÓN PARA DESTINOS 00"/>
    <n v="42000000"/>
    <n v="42000000"/>
    <n v="41396920"/>
    <n v="34355024"/>
    <n v="34355024"/>
    <n v="34355024"/>
    <n v="34355024"/>
    <n v="603080"/>
    <n v="42000000"/>
    <n v="42000000"/>
    <n v="42000000"/>
    <n v="42000000"/>
    <n v="42000000"/>
  </r>
  <r>
    <s v="1.1-00-24"/>
    <x v="0"/>
    <x v="0"/>
    <x v="0"/>
    <s v="1.3.4"/>
    <x v="0"/>
    <x v="0"/>
    <x v="0"/>
    <s v="01_24"/>
    <x v="5"/>
    <n v="6"/>
    <x v="0"/>
    <s v="004"/>
    <x v="29"/>
    <s v="004_24"/>
    <x v="23"/>
    <x v="0"/>
    <x v="2"/>
    <x v="2"/>
    <m/>
    <x v="73"/>
    <x v="73"/>
    <s v="00"/>
    <s v="SIN DESCRIPCIÓN PARA DESTINOS 00"/>
    <n v="450000"/>
    <n v="450000"/>
    <n v="350400"/>
    <n v="350400"/>
    <n v="350400"/>
    <n v="262800"/>
    <n v="262800"/>
    <n v="99600"/>
    <n v="450000"/>
    <n v="450000"/>
    <n v="450000"/>
    <n v="450000"/>
    <n v="450000"/>
  </r>
  <r>
    <s v="1.1-00-24"/>
    <x v="0"/>
    <x v="0"/>
    <x v="0"/>
    <s v="1.3.4"/>
    <x v="0"/>
    <x v="7"/>
    <x v="7"/>
    <s v="01_24"/>
    <x v="5"/>
    <n v="6"/>
    <x v="0"/>
    <s v="006"/>
    <x v="35"/>
    <s v="006_24"/>
    <x v="26"/>
    <x v="0"/>
    <x v="2"/>
    <x v="2"/>
    <m/>
    <x v="73"/>
    <x v="73"/>
    <s v="00"/>
    <s v="SIN DESCRIPCIÓN PARA DESTINOS 00"/>
    <n v="2111015.56"/>
    <n v="1570000"/>
    <n v="2111015.56"/>
    <n v="2111015.56"/>
    <n v="1165416.01"/>
    <n v="1165416.01"/>
    <n v="1165416.01"/>
    <n v="0"/>
    <n v="2111015.56"/>
    <n v="2111015.56"/>
    <n v="3000000"/>
    <n v="3000000"/>
    <n v="1570000"/>
  </r>
  <r>
    <s v="1.1-00-24"/>
    <x v="0"/>
    <x v="0"/>
    <x v="0"/>
    <s v="1.3.4"/>
    <x v="0"/>
    <x v="4"/>
    <x v="4"/>
    <s v="02_24"/>
    <x v="1"/>
    <n v="1"/>
    <x v="1"/>
    <s v="007"/>
    <x v="33"/>
    <s v="007_24"/>
    <x v="24"/>
    <x v="0"/>
    <x v="2"/>
    <x v="2"/>
    <m/>
    <x v="73"/>
    <x v="73"/>
    <s v="00"/>
    <s v="SIN DESCRIPCIÓN PARA DESTINOS 00"/>
    <n v="812000"/>
    <n v="0"/>
    <n v="1457888"/>
    <n v="726508"/>
    <n v="726508"/>
    <n v="726508"/>
    <n v="726508"/>
    <n v="-645888"/>
    <n v="812000"/>
    <n v="812000"/>
    <n v="2000000"/>
    <n v="2000000"/>
    <n v="500000"/>
  </r>
  <r>
    <s v="1.1-00-24"/>
    <x v="0"/>
    <x v="0"/>
    <x v="1"/>
    <s v="2.2.7"/>
    <x v="4"/>
    <x v="1"/>
    <x v="1"/>
    <s v="02_24"/>
    <x v="1"/>
    <n v="1"/>
    <x v="1"/>
    <s v="010"/>
    <x v="36"/>
    <s v="008_24"/>
    <x v="27"/>
    <x v="0"/>
    <x v="2"/>
    <x v="2"/>
    <m/>
    <x v="73"/>
    <x v="73"/>
    <s v="00"/>
    <s v="SIN DESCRIPCIÓN PARA DESTINOS 00"/>
    <n v="0"/>
    <n v="0"/>
    <n v="0"/>
    <n v="0"/>
    <n v="0"/>
    <n v="0"/>
    <n v="0"/>
    <n v="0"/>
    <n v="0"/>
    <n v="0"/>
    <n v="500000"/>
    <n v="500000"/>
    <n v="500000"/>
  </r>
  <r>
    <s v="1.1-00-24"/>
    <x v="0"/>
    <x v="0"/>
    <x v="0"/>
    <s v="1.3.4"/>
    <x v="0"/>
    <x v="1"/>
    <x v="1"/>
    <s v="02_24"/>
    <x v="1"/>
    <n v="1"/>
    <x v="1"/>
    <s v="014"/>
    <x v="2"/>
    <s v="010_24"/>
    <x v="1"/>
    <x v="0"/>
    <x v="2"/>
    <x v="2"/>
    <m/>
    <x v="73"/>
    <x v="73"/>
    <s v="00"/>
    <s v="SIN DESCRIPCIÓN PARA DESTINOS 00"/>
    <n v="0"/>
    <n v="0"/>
    <n v="0"/>
    <n v="0"/>
    <n v="0"/>
    <n v="0"/>
    <n v="0"/>
    <n v="0"/>
    <n v="0"/>
    <n v="0"/>
    <n v="2000000"/>
    <n v="2000000"/>
    <n v="500000"/>
  </r>
  <r>
    <s v="1.1-00-24"/>
    <x v="0"/>
    <x v="0"/>
    <x v="0"/>
    <s v="1.3.4"/>
    <x v="0"/>
    <x v="2"/>
    <x v="2"/>
    <s v="02_24"/>
    <x v="1"/>
    <n v="1"/>
    <x v="1"/>
    <s v="015"/>
    <x v="7"/>
    <s v="010_24"/>
    <x v="1"/>
    <x v="0"/>
    <x v="2"/>
    <x v="2"/>
    <m/>
    <x v="73"/>
    <x v="73"/>
    <s v="00"/>
    <s v="SIN DESCRIPCIÓN PARA DESTINOS 00"/>
    <n v="1000000"/>
    <n v="1000000"/>
    <n v="998992"/>
    <n v="0"/>
    <n v="0"/>
    <n v="0"/>
    <n v="0"/>
    <n v="1008"/>
    <n v="1000000"/>
    <n v="1000000"/>
    <n v="500000"/>
    <n v="500000"/>
    <n v="500000"/>
  </r>
  <r>
    <s v="1.1-00-24"/>
    <x v="0"/>
    <x v="0"/>
    <x v="1"/>
    <s v="2.2.7"/>
    <x v="4"/>
    <x v="1"/>
    <x v="1"/>
    <s v="02_24"/>
    <x v="1"/>
    <n v="1"/>
    <x v="1"/>
    <s v="016"/>
    <x v="20"/>
    <s v="010_24"/>
    <x v="1"/>
    <x v="0"/>
    <x v="2"/>
    <x v="2"/>
    <m/>
    <x v="73"/>
    <x v="73"/>
    <s v="00"/>
    <s v="SIN DESCRIPCIÓN PARA DESTINOS 00"/>
    <n v="0"/>
    <n v="0"/>
    <n v="0"/>
    <n v="0"/>
    <n v="0"/>
    <n v="0"/>
    <n v="0"/>
    <n v="0"/>
    <n v="0"/>
    <n v="0"/>
    <n v="230000"/>
    <n v="230000"/>
    <n v="230000"/>
  </r>
  <r>
    <s v="1.1-00-24"/>
    <x v="0"/>
    <x v="0"/>
    <x v="1"/>
    <s v="2.3.1"/>
    <x v="3"/>
    <x v="0"/>
    <x v="0"/>
    <s v="07_24"/>
    <x v="2"/>
    <n v="3"/>
    <x v="2"/>
    <s v="039"/>
    <x v="6"/>
    <s v="024_24"/>
    <x v="5"/>
    <x v="0"/>
    <x v="2"/>
    <x v="2"/>
    <m/>
    <x v="73"/>
    <x v="73"/>
    <s v="00"/>
    <s v="SIN DESCRIPCIÓN PARA DESTINOS 00"/>
    <n v="12000000"/>
    <n v="4000000"/>
    <n v="8112179.3300000001"/>
    <n v="8112179.3300000001"/>
    <n v="8112179.3300000001"/>
    <n v="8112179.3300000001"/>
    <n v="8112179.3399999999"/>
    <n v="3887820.67"/>
    <n v="12000000"/>
    <n v="12000000"/>
    <n v="12000000"/>
    <n v="12000000"/>
    <n v="4000000"/>
  </r>
  <r>
    <s v="1.1-00-24"/>
    <x v="0"/>
    <x v="0"/>
    <x v="0"/>
    <s v="1.7.1"/>
    <x v="6"/>
    <x v="5"/>
    <x v="5"/>
    <s v="08_24"/>
    <x v="7"/>
    <n v="7"/>
    <x v="5"/>
    <s v="041"/>
    <x v="13"/>
    <s v="025_24"/>
    <x v="11"/>
    <x v="0"/>
    <x v="2"/>
    <x v="2"/>
    <m/>
    <x v="73"/>
    <x v="73"/>
    <s v="00"/>
    <s v="SIN DESCRIPCIÓN PARA DESTINOS 00"/>
    <n v="1900000"/>
    <n v="1900000"/>
    <n v="1900000"/>
    <n v="1900000"/>
    <n v="1500000"/>
    <n v="1500000"/>
    <n v="1500000"/>
    <n v="0"/>
    <n v="1900000"/>
    <n v="1900000"/>
    <n v="1900000"/>
    <n v="1900000"/>
    <n v="1900000"/>
  </r>
  <r>
    <s v="1.1-00-24"/>
    <x v="0"/>
    <x v="0"/>
    <x v="1"/>
    <s v="2.7.1"/>
    <x v="8"/>
    <x v="0"/>
    <x v="0"/>
    <s v="10_24"/>
    <x v="3"/>
    <n v="4"/>
    <x v="3"/>
    <s v="048"/>
    <x v="8"/>
    <s v="030_24"/>
    <x v="6"/>
    <x v="0"/>
    <x v="2"/>
    <x v="2"/>
    <m/>
    <x v="73"/>
    <x v="73"/>
    <s v="00"/>
    <s v="SIN DESCRIPCIÓN PARA DESTINOS 00"/>
    <n v="600000"/>
    <n v="0"/>
    <n v="0"/>
    <n v="0"/>
    <n v="0"/>
    <n v="0"/>
    <n v="0"/>
    <n v="600000"/>
    <n v="600000"/>
    <n v="600000"/>
    <n v="600000"/>
    <n v="600000"/>
    <n v="600000"/>
  </r>
  <r>
    <s v="1.1-00-24"/>
    <x v="0"/>
    <x v="0"/>
    <x v="2"/>
    <s v="3.8.4"/>
    <x v="11"/>
    <x v="0"/>
    <x v="0"/>
    <s v="11_24"/>
    <x v="10"/>
    <n v="6"/>
    <x v="0"/>
    <s v="050"/>
    <x v="31"/>
    <s v="031_24"/>
    <x v="17"/>
    <x v="0"/>
    <x v="2"/>
    <x v="2"/>
    <m/>
    <x v="73"/>
    <x v="73"/>
    <s v="00"/>
    <s v="SIN DESCRIPCIÓN PARA DESTINOS 00"/>
    <n v="0"/>
    <n v="0"/>
    <n v="498000"/>
    <n v="0"/>
    <n v="0"/>
    <n v="0"/>
    <n v="0"/>
    <n v="-498000"/>
    <n v="0"/>
    <n v="0"/>
    <n v="600000"/>
    <n v="600000"/>
    <n v="600000"/>
  </r>
  <r>
    <s v="1.1-00-24"/>
    <x v="0"/>
    <x v="0"/>
    <x v="0"/>
    <s v="1.3.4"/>
    <x v="0"/>
    <x v="4"/>
    <x v="4"/>
    <s v="02_24"/>
    <x v="1"/>
    <n v="1"/>
    <x v="1"/>
    <s v="007"/>
    <x v="33"/>
    <s v="007_24"/>
    <x v="24"/>
    <x v="0"/>
    <x v="2"/>
    <x v="2"/>
    <m/>
    <x v="74"/>
    <x v="74"/>
    <s v="00"/>
    <s v="SIN DESCRIPCIÓN PARA DESTINOS 00"/>
    <n v="2112609.0699999998"/>
    <n v="500000"/>
    <n v="2053765.24"/>
    <n v="1248609.24"/>
    <n v="1248609.24"/>
    <n v="1248609.24"/>
    <n v="1248609.24"/>
    <n v="58843.829999999842"/>
    <n v="1000000"/>
    <n v="1000000"/>
    <n v="1000000"/>
    <n v="1000000"/>
    <n v="1000000"/>
  </r>
  <r>
    <s v="1.1-00-24"/>
    <x v="0"/>
    <x v="0"/>
    <x v="0"/>
    <s v="1.3.4"/>
    <x v="0"/>
    <x v="3"/>
    <x v="3"/>
    <s v="04_24"/>
    <x v="4"/>
    <n v="6"/>
    <x v="0"/>
    <s v="018"/>
    <x v="12"/>
    <s v="012_24"/>
    <x v="10"/>
    <x v="0"/>
    <x v="2"/>
    <x v="2"/>
    <m/>
    <x v="74"/>
    <x v="74"/>
    <s v="00"/>
    <s v="SIN DESCRIPCIÓN PARA DESTINOS 00"/>
    <n v="12846689.84"/>
    <n v="8358322.8600000003"/>
    <n v="10171005.529999999"/>
    <n v="10171005.529999999"/>
    <n v="10171005.529999999"/>
    <n v="10171005.529999999"/>
    <n v="10171005.529999999"/>
    <n v="2675684.3100000005"/>
    <n v="12846689.84"/>
    <n v="12846689.84"/>
    <n v="12846689.84"/>
    <n v="12846689.84"/>
    <n v="7000000"/>
  </r>
  <r>
    <s v="1.1-00-24"/>
    <x v="0"/>
    <x v="0"/>
    <x v="0"/>
    <s v="1.3.4"/>
    <x v="0"/>
    <x v="0"/>
    <x v="0"/>
    <s v="05_24"/>
    <x v="0"/>
    <n v="6"/>
    <x v="0"/>
    <s v="024"/>
    <x v="0"/>
    <s v="015_24"/>
    <x v="0"/>
    <x v="0"/>
    <x v="2"/>
    <x v="2"/>
    <m/>
    <x v="74"/>
    <x v="74"/>
    <s v="00"/>
    <s v="SIN DESCRIPCIÓN PARA DESTINOS 00"/>
    <n v="5254432.8499999996"/>
    <n v="0"/>
    <n v="2924049.82"/>
    <n v="2924049.82"/>
    <n v="2924049.82"/>
    <n v="2924049.82"/>
    <n v="2924049.82"/>
    <n v="2330383.0299999998"/>
    <n v="3251192.54"/>
    <n v="3251192.54"/>
    <n v="3251192.54"/>
    <n v="3251192.54"/>
    <n v="1000000"/>
  </r>
  <r>
    <s v="1.1-00-24"/>
    <x v="0"/>
    <x v="0"/>
    <x v="0"/>
    <s v="1.3.4"/>
    <x v="0"/>
    <x v="3"/>
    <x v="3"/>
    <s v="04_24"/>
    <x v="4"/>
    <n v="6"/>
    <x v="0"/>
    <s v="018"/>
    <x v="12"/>
    <s v="012_24"/>
    <x v="10"/>
    <x v="0"/>
    <x v="2"/>
    <x v="2"/>
    <m/>
    <x v="75"/>
    <x v="75"/>
    <s v="00"/>
    <s v="SIN DESCRIPCIÓN PARA DESTINOS 00"/>
    <n v="67083372.82"/>
    <n v="37831073"/>
    <n v="64084142.780000001"/>
    <n v="64084142.780000001"/>
    <n v="52352096.189999998"/>
    <n v="50926324.899999999"/>
    <n v="50054515.43"/>
    <n v="2999230.0399999991"/>
    <n v="70000000"/>
    <n v="70000000"/>
    <n v="80000000"/>
    <n v="80000000"/>
    <n v="30000000"/>
  </r>
  <r>
    <s v="1.1-00-24"/>
    <x v="0"/>
    <x v="0"/>
    <x v="0"/>
    <s v="1.3.4"/>
    <x v="0"/>
    <x v="3"/>
    <x v="3"/>
    <s v="04_24"/>
    <x v="4"/>
    <n v="6"/>
    <x v="0"/>
    <s v="018"/>
    <x v="12"/>
    <s v="012_24"/>
    <x v="10"/>
    <x v="0"/>
    <x v="2"/>
    <x v="2"/>
    <m/>
    <x v="76"/>
    <x v="76"/>
    <s v="00"/>
    <s v="SIN DESCRIPCIÓN PARA DESTINOS 00"/>
    <n v="1850000"/>
    <n v="850000"/>
    <n v="1700000"/>
    <n v="1700000"/>
    <n v="1250070.8999999999"/>
    <n v="803398.88"/>
    <n v="803398.88"/>
    <n v="150000"/>
    <n v="1850000"/>
    <n v="1850000"/>
    <n v="1850000"/>
    <n v="1850000"/>
    <n v="850000"/>
  </r>
  <r>
    <s v="1.1-00-24"/>
    <x v="0"/>
    <x v="0"/>
    <x v="0"/>
    <s v="1.3.4"/>
    <x v="0"/>
    <x v="0"/>
    <x v="0"/>
    <s v="05_24"/>
    <x v="0"/>
    <n v="6"/>
    <x v="0"/>
    <s v="021"/>
    <x v="1"/>
    <s v="015_24"/>
    <x v="0"/>
    <x v="0"/>
    <x v="2"/>
    <x v="2"/>
    <m/>
    <x v="77"/>
    <x v="77"/>
    <s v="00"/>
    <s v="SIN DESCRIPCIÓN PARA DESTINOS 00"/>
    <n v="160000"/>
    <n v="160000"/>
    <n v="138003.72"/>
    <n v="126403.72"/>
    <n v="126403.72"/>
    <n v="126403.72"/>
    <n v="126403.72"/>
    <n v="21996.28"/>
    <n v="160000"/>
    <n v="160000"/>
    <n v="160000"/>
    <n v="160000"/>
    <n v="160000"/>
  </r>
  <r>
    <s v="1.1-00-24"/>
    <x v="0"/>
    <x v="0"/>
    <x v="0"/>
    <s v="1.3.4"/>
    <x v="0"/>
    <x v="0"/>
    <x v="0"/>
    <s v="05_24"/>
    <x v="0"/>
    <n v="6"/>
    <x v="0"/>
    <s v="021"/>
    <x v="1"/>
    <s v="015_24"/>
    <x v="0"/>
    <x v="0"/>
    <x v="2"/>
    <x v="2"/>
    <m/>
    <x v="78"/>
    <x v="78"/>
    <s v="00"/>
    <s v="SIN DESCRIPCIÓN PARA DESTINOS 00"/>
    <n v="5400000"/>
    <n v="5000000"/>
    <n v="5375561.7699999996"/>
    <n v="5375561.7699999996"/>
    <n v="5374582.1200000001"/>
    <n v="5374582.1200000001"/>
    <n v="5374582.1200000001"/>
    <n v="24438.230000000447"/>
    <n v="5400000"/>
    <n v="5400000"/>
    <n v="6000000"/>
    <n v="6000000"/>
    <n v="6000000"/>
  </r>
  <r>
    <s v="1.1-00-24"/>
    <x v="0"/>
    <x v="0"/>
    <x v="2"/>
    <s v="3.8.4"/>
    <x v="11"/>
    <x v="0"/>
    <x v="0"/>
    <s v="11_24"/>
    <x v="10"/>
    <n v="6"/>
    <x v="0"/>
    <s v="049"/>
    <x v="19"/>
    <s v="031_24"/>
    <x v="17"/>
    <x v="0"/>
    <x v="2"/>
    <x v="2"/>
    <m/>
    <x v="79"/>
    <x v="79"/>
    <s v="00"/>
    <s v="SIN DESCRIPCIÓN PARA DESTINOS 00"/>
    <n v="7192"/>
    <n v="0"/>
    <n v="6960"/>
    <n v="6960"/>
    <n v="6960"/>
    <n v="0"/>
    <n v="0"/>
    <n v="232"/>
    <n v="7192"/>
    <n v="7192"/>
    <n v="400000"/>
    <n v="400000"/>
    <n v="400000"/>
  </r>
  <r>
    <s v="1.1-00-24"/>
    <x v="0"/>
    <x v="0"/>
    <x v="0"/>
    <s v="1.3.4"/>
    <x v="0"/>
    <x v="0"/>
    <x v="0"/>
    <s v="05_24"/>
    <x v="0"/>
    <n v="6"/>
    <x v="0"/>
    <s v="021"/>
    <x v="1"/>
    <s v="015_24"/>
    <x v="0"/>
    <x v="0"/>
    <x v="2"/>
    <x v="2"/>
    <m/>
    <x v="80"/>
    <x v="80"/>
    <s v="00"/>
    <s v="SIN DESCRIPCIÓN PARA DESTINOS 00"/>
    <n v="1080000"/>
    <n v="1080000"/>
    <n v="856935.19"/>
    <n v="856935.19"/>
    <n v="856935.19"/>
    <n v="856935.19"/>
    <n v="856935.19"/>
    <n v="223064.81000000006"/>
    <n v="1080000"/>
    <n v="1080000"/>
    <n v="1180000"/>
    <n v="1180000"/>
    <n v="1180000"/>
  </r>
  <r>
    <s v="1.1-00-24"/>
    <x v="0"/>
    <x v="0"/>
    <x v="0"/>
    <s v="1.3.4"/>
    <x v="0"/>
    <x v="3"/>
    <x v="3"/>
    <s v="04_24"/>
    <x v="4"/>
    <n v="6"/>
    <x v="0"/>
    <s v="018"/>
    <x v="12"/>
    <s v="012_24"/>
    <x v="10"/>
    <x v="0"/>
    <x v="2"/>
    <x v="2"/>
    <m/>
    <x v="81"/>
    <x v="81"/>
    <s v="00"/>
    <s v="SIN DESCRIPCIÓN PARA DESTINOS 00"/>
    <n v="15000000"/>
    <n v="36385568"/>
    <n v="13421854.42"/>
    <n v="13421854.42"/>
    <n v="13421854.42"/>
    <n v="13421854.42"/>
    <n v="13421854.42"/>
    <n v="1578145.58"/>
    <n v="15000000"/>
    <n v="15000000"/>
    <n v="36385568"/>
    <n v="36385568"/>
    <n v="18000000"/>
  </r>
  <r>
    <s v="1.1-00-24"/>
    <x v="0"/>
    <x v="0"/>
    <x v="0"/>
    <s v="1.3.4"/>
    <x v="0"/>
    <x v="0"/>
    <x v="0"/>
    <s v="05_24"/>
    <x v="0"/>
    <n v="6"/>
    <x v="0"/>
    <s v="021"/>
    <x v="1"/>
    <s v="015_24"/>
    <x v="0"/>
    <x v="0"/>
    <x v="2"/>
    <x v="2"/>
    <m/>
    <x v="81"/>
    <x v="81"/>
    <s v="00"/>
    <s v="SIN DESCRIPCIÓN PARA DESTINOS 00"/>
    <n v="685740"/>
    <n v="800000"/>
    <n v="126578.04"/>
    <n v="126578.04"/>
    <n v="105481.7"/>
    <n v="105481.7"/>
    <n v="105481.7"/>
    <n v="559161.96"/>
    <n v="685740"/>
    <n v="685740"/>
    <n v="685740"/>
    <n v="685740"/>
    <n v="685740"/>
  </r>
  <r>
    <s v="1.1-00-24"/>
    <x v="0"/>
    <x v="0"/>
    <x v="0"/>
    <s v="1.3.5"/>
    <x v="5"/>
    <x v="4"/>
    <x v="4"/>
    <s v="03_24"/>
    <x v="6"/>
    <n v="1"/>
    <x v="1"/>
    <s v="017"/>
    <x v="11"/>
    <s v="011_24"/>
    <x v="9"/>
    <x v="0"/>
    <x v="2"/>
    <x v="2"/>
    <m/>
    <x v="82"/>
    <x v="82"/>
    <s v="00"/>
    <s v="SIN DESCRIPCIÓN PARA DESTINOS 00"/>
    <n v="8000"/>
    <n v="0"/>
    <n v="7656"/>
    <n v="0"/>
    <n v="0"/>
    <n v="0"/>
    <n v="0"/>
    <n v="344"/>
    <n v="8000"/>
    <n v="8000"/>
    <n v="8000"/>
    <n v="8000"/>
    <n v="8000"/>
  </r>
  <r>
    <s v="1.1-00-24"/>
    <x v="0"/>
    <x v="0"/>
    <x v="0"/>
    <s v="1.3.4"/>
    <x v="0"/>
    <x v="0"/>
    <x v="0"/>
    <s v="05_24"/>
    <x v="0"/>
    <n v="6"/>
    <x v="0"/>
    <s v="021"/>
    <x v="1"/>
    <s v="015_24"/>
    <x v="0"/>
    <x v="0"/>
    <x v="2"/>
    <x v="2"/>
    <m/>
    <x v="82"/>
    <x v="82"/>
    <s v="00"/>
    <s v="SIN DESCRIPCIÓN PARA DESTINOS 00"/>
    <n v="26000"/>
    <n v="0"/>
    <n v="14913.43"/>
    <n v="14913.43"/>
    <n v="0"/>
    <n v="0"/>
    <n v="0"/>
    <n v="11086.57"/>
    <n v="26000"/>
    <n v="26000"/>
    <n v="26000"/>
    <n v="26000"/>
    <n v="26000"/>
  </r>
  <r>
    <s v="1.1-00-24"/>
    <x v="0"/>
    <x v="0"/>
    <x v="2"/>
    <s v="3.8.4"/>
    <x v="11"/>
    <x v="0"/>
    <x v="0"/>
    <s v="11_24"/>
    <x v="10"/>
    <n v="6"/>
    <x v="0"/>
    <s v="049"/>
    <x v="19"/>
    <s v="031_24"/>
    <x v="17"/>
    <x v="0"/>
    <x v="2"/>
    <x v="2"/>
    <m/>
    <x v="82"/>
    <x v="82"/>
    <s v="00"/>
    <s v="SIN DESCRIPCIÓN PARA DESTINOS 00"/>
    <n v="5220"/>
    <n v="0"/>
    <n v="4988"/>
    <n v="4988"/>
    <n v="4988"/>
    <n v="4988"/>
    <n v="4988"/>
    <n v="232"/>
    <n v="5220"/>
    <n v="5220"/>
    <n v="25000"/>
    <n v="25000"/>
    <n v="25000"/>
  </r>
  <r>
    <s v="1.1-00-24"/>
    <x v="0"/>
    <x v="0"/>
    <x v="2"/>
    <s v="3.8.4"/>
    <x v="11"/>
    <x v="0"/>
    <x v="0"/>
    <s v="11_24"/>
    <x v="10"/>
    <n v="6"/>
    <x v="0"/>
    <s v="049"/>
    <x v="19"/>
    <s v="031_24"/>
    <x v="17"/>
    <x v="0"/>
    <x v="2"/>
    <x v="2"/>
    <m/>
    <x v="83"/>
    <x v="83"/>
    <s v="00"/>
    <s v="SIN DESCRIPCIÓN PARA DESTINOS 00"/>
    <n v="136550"/>
    <n v="275000"/>
    <n v="128155.02"/>
    <n v="128155.02"/>
    <n v="23998.92"/>
    <n v="0"/>
    <n v="0"/>
    <n v="8394.9799999999959"/>
    <n v="253550"/>
    <n v="253550"/>
    <n v="129193"/>
    <n v="129193"/>
    <n v="129193"/>
  </r>
  <r>
    <s v="1.1-00-24"/>
    <x v="0"/>
    <x v="0"/>
    <x v="1"/>
    <s v="2.3.1"/>
    <x v="3"/>
    <x v="0"/>
    <x v="0"/>
    <s v="07_24"/>
    <x v="2"/>
    <n v="3"/>
    <x v="2"/>
    <s v="039"/>
    <x v="6"/>
    <s v="024_24"/>
    <x v="5"/>
    <x v="0"/>
    <x v="2"/>
    <x v="2"/>
    <m/>
    <x v="84"/>
    <x v="84"/>
    <s v="00"/>
    <s v="SIN DESCRIPCIÓN PARA DESTINOS 00"/>
    <n v="650000"/>
    <n v="650000"/>
    <n v="626843.77"/>
    <n v="626843.77"/>
    <n v="470567.82"/>
    <n v="417605.84"/>
    <n v="417605.84"/>
    <n v="23156.229999999981"/>
    <n v="650000"/>
    <n v="650000"/>
    <n v="650000"/>
    <n v="650000"/>
    <n v="650000"/>
  </r>
  <r>
    <s v="1.1-00-24"/>
    <x v="0"/>
    <x v="0"/>
    <x v="0"/>
    <s v="1.3.4"/>
    <x v="0"/>
    <x v="0"/>
    <x v="0"/>
    <s v="05_24"/>
    <x v="0"/>
    <n v="6"/>
    <x v="0"/>
    <s v="021"/>
    <x v="1"/>
    <s v="015_24"/>
    <x v="0"/>
    <x v="0"/>
    <x v="2"/>
    <x v="2"/>
    <s v="si"/>
    <x v="85"/>
    <x v="85"/>
    <s v="00"/>
    <s v="SIN DESCRIPCIÓN PARA DESTINOS 00"/>
    <n v="16000000"/>
    <n v="7000000"/>
    <n v="14398484.73"/>
    <n v="14398484.73"/>
    <n v="14413094.41"/>
    <n v="13587736.5"/>
    <n v="12442630.59"/>
    <n v="1601515.2699999996"/>
    <n v="16000000"/>
    <n v="16000000"/>
    <n v="16000000"/>
    <n v="16000000"/>
    <n v="7000000"/>
  </r>
  <r>
    <s v="1.1-00-24"/>
    <x v="0"/>
    <x v="0"/>
    <x v="1"/>
    <s v="2.3.1"/>
    <x v="3"/>
    <x v="0"/>
    <x v="0"/>
    <s v="07_24"/>
    <x v="2"/>
    <n v="3"/>
    <x v="2"/>
    <s v="039"/>
    <x v="6"/>
    <s v="024_24"/>
    <x v="5"/>
    <x v="0"/>
    <x v="2"/>
    <x v="2"/>
    <m/>
    <x v="86"/>
    <x v="86"/>
    <s v="00"/>
    <s v="SIN DESCRIPCIÓN PARA DESTINOS 00"/>
    <n v="30000"/>
    <n v="10000"/>
    <n v="13058.12"/>
    <n v="13058.12"/>
    <n v="13058.12"/>
    <n v="13058.12"/>
    <n v="13058.12"/>
    <n v="16941.879999999997"/>
    <n v="30000"/>
    <n v="30000"/>
    <n v="30000"/>
    <n v="30000"/>
    <n v="30000"/>
  </r>
  <r>
    <s v="1.1-00-24"/>
    <x v="0"/>
    <x v="0"/>
    <x v="0"/>
    <s v="1.7.2"/>
    <x v="1"/>
    <x v="0"/>
    <x v="0"/>
    <s v="02_24"/>
    <x v="1"/>
    <n v="3"/>
    <x v="2"/>
    <s v="011"/>
    <x v="3"/>
    <s v="009_24"/>
    <x v="2"/>
    <x v="0"/>
    <x v="2"/>
    <x v="2"/>
    <s v="si"/>
    <x v="87"/>
    <x v="87"/>
    <s v="00"/>
    <s v="SIN DESCRIPCIÓN PARA DESTINOS 00"/>
    <n v="80000"/>
    <n v="50000"/>
    <n v="20000"/>
    <n v="20000"/>
    <n v="0"/>
    <n v="0"/>
    <n v="0"/>
    <n v="60000"/>
    <n v="80000"/>
    <n v="80000"/>
    <n v="80000"/>
    <n v="80000"/>
    <n v="80000"/>
  </r>
  <r>
    <s v="1.1-00-24"/>
    <x v="0"/>
    <x v="0"/>
    <x v="0"/>
    <s v="1.3.4"/>
    <x v="0"/>
    <x v="0"/>
    <x v="0"/>
    <s v="05_24"/>
    <x v="0"/>
    <n v="6"/>
    <x v="0"/>
    <s v="021"/>
    <x v="1"/>
    <s v="015_24"/>
    <x v="0"/>
    <x v="0"/>
    <x v="2"/>
    <x v="2"/>
    <s v="si"/>
    <x v="87"/>
    <x v="87"/>
    <s v="00"/>
    <s v="SIN DESCRIPCIÓN PARA DESTINOS 00"/>
    <n v="17150000"/>
    <n v="13000000"/>
    <n v="19944307.68"/>
    <n v="19944307.68"/>
    <n v="16636769.09"/>
    <n v="15562647.369999999"/>
    <n v="14721017.609999999"/>
    <n v="-2794307.6799999997"/>
    <n v="17150000"/>
    <n v="17150000"/>
    <n v="20000000"/>
    <n v="20000000"/>
    <n v="10000000"/>
  </r>
  <r>
    <s v="1.1-00-24"/>
    <x v="0"/>
    <x v="0"/>
    <x v="1"/>
    <s v="2.2.7"/>
    <x v="4"/>
    <x v="0"/>
    <x v="0"/>
    <s v="07_24"/>
    <x v="2"/>
    <n v="2"/>
    <x v="7"/>
    <s v="036"/>
    <x v="17"/>
    <s v="022_24"/>
    <x v="15"/>
    <x v="0"/>
    <x v="2"/>
    <x v="2"/>
    <s v="si"/>
    <x v="87"/>
    <x v="87"/>
    <s v="00"/>
    <s v="SIN DESCRIPCIÓN PARA DESTINOS 00"/>
    <n v="198664000"/>
    <n v="43006351"/>
    <n v="193073300.50999999"/>
    <n v="178888763.63"/>
    <n v="170423140.41999999"/>
    <n v="163840718.19"/>
    <n v="162021020.44"/>
    <n v="5590699.4900000095"/>
    <n v="200000000"/>
    <n v="200000000"/>
    <n v="231600000"/>
    <n v="261600000"/>
    <n v="61975132.049999997"/>
  </r>
  <r>
    <s v="1.1-00-24"/>
    <x v="0"/>
    <x v="0"/>
    <x v="0"/>
    <s v="1.3.4"/>
    <x v="0"/>
    <x v="0"/>
    <x v="0"/>
    <s v="09_24"/>
    <x v="8"/>
    <n v="3"/>
    <x v="2"/>
    <s v="043"/>
    <x v="15"/>
    <s v="027_24"/>
    <x v="13"/>
    <x v="0"/>
    <x v="2"/>
    <x v="2"/>
    <s v="si"/>
    <x v="87"/>
    <x v="87"/>
    <s v="00"/>
    <s v="SIN DESCRIPCIÓN PARA DESTINOS 00"/>
    <n v="197664"/>
    <n v="200000"/>
    <n v="197664"/>
    <n v="197664"/>
    <n v="109736"/>
    <n v="109736"/>
    <n v="109736"/>
    <n v="0"/>
    <n v="250000"/>
    <n v="250000"/>
    <n v="300000"/>
    <n v="300000"/>
    <n v="300000"/>
  </r>
  <r>
    <s v="1.1-00-24"/>
    <x v="0"/>
    <x v="0"/>
    <x v="0"/>
    <s v="1.3.4"/>
    <x v="0"/>
    <x v="0"/>
    <x v="0"/>
    <s v="01_24"/>
    <x v="5"/>
    <n v="5"/>
    <x v="4"/>
    <s v="002"/>
    <x v="10"/>
    <s v="002_24"/>
    <x v="8"/>
    <x v="0"/>
    <x v="2"/>
    <x v="2"/>
    <m/>
    <x v="88"/>
    <x v="88"/>
    <s v="00"/>
    <s v="SIN DESCRIPCIÓN PARA DESTINOS 00"/>
    <n v="5000"/>
    <n v="5000"/>
    <n v="2295.84"/>
    <n v="2295.84"/>
    <n v="2295.84"/>
    <n v="2087.04"/>
    <n v="2087.04"/>
    <n v="2704.16"/>
    <n v="5000"/>
    <n v="5000"/>
    <n v="15000"/>
    <n v="15000"/>
    <n v="15000"/>
  </r>
  <r>
    <s v="2.5-02-24"/>
    <x v="3"/>
    <x v="1"/>
    <x v="1"/>
    <s v="2.1.1"/>
    <x v="2"/>
    <x v="0"/>
    <x v="0"/>
    <s v="07_24"/>
    <x v="2"/>
    <n v="3"/>
    <x v="2"/>
    <s v="035"/>
    <x v="5"/>
    <s v="021_24"/>
    <x v="4"/>
    <x v="0"/>
    <x v="2"/>
    <x v="2"/>
    <m/>
    <x v="88"/>
    <x v="88"/>
    <s v="00"/>
    <s v="SIN DESCRIPCIÓN PARA DESTINOS 00"/>
    <n v="123189238"/>
    <n v="100000000"/>
    <n v="123200979.23999999"/>
    <n v="123200979.23999999"/>
    <n v="123200979.23"/>
    <n v="123200979.23"/>
    <n v="123200979.23"/>
    <n v="-11741.239999994636"/>
    <n v="187220000"/>
    <n v="187220000"/>
    <n v="204240000"/>
    <n v="204240000"/>
    <n v="100000000"/>
  </r>
  <r>
    <s v="1.1-00-24"/>
    <x v="0"/>
    <x v="0"/>
    <x v="1"/>
    <s v="2.1.1"/>
    <x v="2"/>
    <x v="0"/>
    <x v="0"/>
    <s v="07_24"/>
    <x v="2"/>
    <n v="3"/>
    <x v="2"/>
    <s v="035"/>
    <x v="5"/>
    <s v="021_24"/>
    <x v="4"/>
    <x v="0"/>
    <x v="2"/>
    <x v="2"/>
    <m/>
    <x v="88"/>
    <x v="88"/>
    <s v="00"/>
    <s v="SIN DESCRIPCIÓN PARA DESTINOS 00"/>
    <n v="56810762"/>
    <n v="0"/>
    <n v="27549642.34"/>
    <n v="27549642.34"/>
    <n v="26389643.5"/>
    <n v="26389643.5"/>
    <n v="26389643.5"/>
    <n v="29261119.66"/>
    <n v="0"/>
    <n v="17020000"/>
    <n v="0"/>
    <n v="0"/>
    <n v="10000000"/>
  </r>
  <r>
    <s v="1.1-00-24"/>
    <x v="0"/>
    <x v="0"/>
    <x v="1"/>
    <s v="2.3.1"/>
    <x v="3"/>
    <x v="0"/>
    <x v="0"/>
    <s v="07_24"/>
    <x v="2"/>
    <n v="3"/>
    <x v="2"/>
    <s v="039"/>
    <x v="6"/>
    <s v="024_24"/>
    <x v="5"/>
    <x v="0"/>
    <x v="2"/>
    <x v="2"/>
    <m/>
    <x v="88"/>
    <x v="88"/>
    <s v="00"/>
    <s v="SIN DESCRIPCIÓN PARA DESTINOS 00"/>
    <n v="1000000"/>
    <n v="1000000"/>
    <n v="994604.12"/>
    <n v="994604.12"/>
    <n v="597801.4"/>
    <n v="597801.4"/>
    <n v="597801.4"/>
    <n v="5395.8800000000047"/>
    <n v="1000000"/>
    <n v="1000000"/>
    <n v="1000000"/>
    <n v="1000000"/>
    <n v="1000000"/>
  </r>
  <r>
    <s v="1.1-00-24"/>
    <x v="0"/>
    <x v="0"/>
    <x v="1"/>
    <s v="2.1.5"/>
    <x v="9"/>
    <x v="5"/>
    <x v="5"/>
    <s v="17_24"/>
    <x v="9"/>
    <n v="4"/>
    <x v="3"/>
    <s v="056"/>
    <x v="16"/>
    <s v="037_24"/>
    <x v="14"/>
    <x v="0"/>
    <x v="2"/>
    <x v="2"/>
    <m/>
    <x v="88"/>
    <x v="88"/>
    <s v="00"/>
    <s v="SIN DESCRIPCIÓN PARA DESTINOS 00"/>
    <n v="0"/>
    <n v="0"/>
    <n v="0"/>
    <n v="0"/>
    <n v="0"/>
    <n v="0"/>
    <n v="0"/>
    <n v="0"/>
    <n v="0"/>
    <n v="0"/>
    <n v="80000"/>
    <n v="80000"/>
    <n v="80000"/>
  </r>
  <r>
    <s v="1.1-00-24"/>
    <x v="0"/>
    <x v="0"/>
    <x v="0"/>
    <s v="1.3.4"/>
    <x v="0"/>
    <x v="0"/>
    <x v="0"/>
    <s v="01_24"/>
    <x v="5"/>
    <n v="6"/>
    <x v="0"/>
    <s v="004"/>
    <x v="29"/>
    <s v="004_24"/>
    <x v="23"/>
    <x v="0"/>
    <x v="2"/>
    <x v="2"/>
    <m/>
    <x v="89"/>
    <x v="89"/>
    <s v="01"/>
    <s v="TRAILER CONCERT"/>
    <n v="1740000"/>
    <n v="1500000"/>
    <n v="1740000"/>
    <n v="0"/>
    <n v="0"/>
    <n v="0"/>
    <n v="0"/>
    <n v="0"/>
    <n v="1740000"/>
    <n v="1740000"/>
    <n v="1740000"/>
    <n v="1740000"/>
    <n v="1500000"/>
  </r>
  <r>
    <s v="1.1-00-24"/>
    <x v="0"/>
    <x v="0"/>
    <x v="0"/>
    <s v="1.3.4"/>
    <x v="0"/>
    <x v="0"/>
    <x v="0"/>
    <s v="01_24"/>
    <x v="5"/>
    <n v="6"/>
    <x v="0"/>
    <s v="004"/>
    <x v="29"/>
    <s v="004_24"/>
    <x v="23"/>
    <x v="0"/>
    <x v="2"/>
    <x v="2"/>
    <m/>
    <x v="89"/>
    <x v="89"/>
    <s v="00"/>
    <s v="SIN DESCRIPCIÓN PARA DESTINOS 00"/>
    <n v="32495912.920000002"/>
    <n v="30500000"/>
    <n v="32610043.5"/>
    <n v="29350076.289999999"/>
    <n v="26178088.370000001"/>
    <n v="25047985.850000001"/>
    <n v="24226259.309999999"/>
    <n v="-114130.57999999821"/>
    <n v="32495912.920000002"/>
    <n v="32495912.920000002"/>
    <n v="35000000"/>
    <n v="35000000"/>
    <n v="27900000"/>
  </r>
  <r>
    <s v="1.1-00-24"/>
    <x v="0"/>
    <x v="0"/>
    <x v="0"/>
    <s v="1.3.4"/>
    <x v="0"/>
    <x v="0"/>
    <x v="0"/>
    <s v="05_24"/>
    <x v="0"/>
    <n v="6"/>
    <x v="0"/>
    <s v="021"/>
    <x v="1"/>
    <s v="015_24"/>
    <x v="0"/>
    <x v="0"/>
    <x v="2"/>
    <x v="2"/>
    <m/>
    <x v="90"/>
    <x v="90"/>
    <s v="00"/>
    <s v="SIN DESCRIPCIÓN PARA DESTINOS 00"/>
    <n v="4866666.55"/>
    <n v="4000000"/>
    <n v="4866666.55"/>
    <n v="4866666.55"/>
    <n v="4866666.5999999996"/>
    <n v="3649999.95"/>
    <n v="3649999.95"/>
    <n v="0"/>
    <n v="4866666.55"/>
    <n v="4866666.55"/>
    <n v="4866666.55"/>
    <n v="4866666.55"/>
    <n v="4866666.55"/>
  </r>
  <r>
    <s v="1.1-00-24"/>
    <x v="0"/>
    <x v="0"/>
    <x v="0"/>
    <s v="1.3.4"/>
    <x v="0"/>
    <x v="0"/>
    <x v="0"/>
    <s v="01_24"/>
    <x v="5"/>
    <n v="6"/>
    <x v="0"/>
    <s v="004"/>
    <x v="29"/>
    <s v="004_24"/>
    <x v="23"/>
    <x v="0"/>
    <x v="2"/>
    <x v="2"/>
    <m/>
    <x v="91"/>
    <x v="91"/>
    <s v="00"/>
    <s v="SIN DESCRIPCIÓN PARA DESTINOS 00"/>
    <n v="4728216"/>
    <n v="3228216"/>
    <n v="3115199.95"/>
    <n v="3115199.95"/>
    <n v="2336400"/>
    <n v="2336400"/>
    <n v="2336400"/>
    <n v="1613016.0499999998"/>
    <n v="4728216"/>
    <n v="4728216"/>
    <n v="4728216"/>
    <n v="4728216"/>
    <n v="3000000"/>
  </r>
  <r>
    <s v="1.1-00-24"/>
    <x v="0"/>
    <x v="0"/>
    <x v="0"/>
    <s v="1.3.4"/>
    <x v="0"/>
    <x v="0"/>
    <x v="0"/>
    <s v="01_24"/>
    <x v="5"/>
    <n v="6"/>
    <x v="0"/>
    <s v="004"/>
    <x v="29"/>
    <s v="004_24"/>
    <x v="23"/>
    <x v="0"/>
    <x v="2"/>
    <x v="2"/>
    <m/>
    <x v="92"/>
    <x v="92"/>
    <s v="00"/>
    <s v="SIN DESCRIPCIÓN PARA DESTINOS 00"/>
    <n v="8995784"/>
    <n v="7515784"/>
    <n v="6171220.2999999998"/>
    <n v="6171220.2999999998"/>
    <n v="6171220.2999999998"/>
    <n v="5364164.96"/>
    <n v="5364164.96"/>
    <n v="2824563.7"/>
    <n v="8995784"/>
    <n v="8995784"/>
    <n v="8995784"/>
    <n v="8995784"/>
    <n v="7000000"/>
  </r>
  <r>
    <s v="1.1-00-24"/>
    <x v="0"/>
    <x v="0"/>
    <x v="0"/>
    <s v="1.3.4"/>
    <x v="0"/>
    <x v="0"/>
    <x v="0"/>
    <s v="01_24"/>
    <x v="5"/>
    <n v="6"/>
    <x v="0"/>
    <s v="003"/>
    <x v="27"/>
    <s v="003_24"/>
    <x v="21"/>
    <x v="0"/>
    <x v="2"/>
    <x v="2"/>
    <m/>
    <x v="93"/>
    <x v="93"/>
    <s v="00"/>
    <s v="SIN DESCRIPCIÓN PARA DESTINOS 00"/>
    <n v="32707.68"/>
    <n v="0"/>
    <n v="12555.74"/>
    <n v="12555.74"/>
    <n v="12555.74"/>
    <n v="12555.74"/>
    <n v="12555.74"/>
    <n v="20151.940000000002"/>
    <n v="14707.68"/>
    <n v="14707.68"/>
    <n v="14707.68"/>
    <n v="14707.68"/>
    <n v="14707.68"/>
  </r>
  <r>
    <s v="1.1-00-24"/>
    <x v="0"/>
    <x v="0"/>
    <x v="0"/>
    <s v="1.3.4"/>
    <x v="0"/>
    <x v="3"/>
    <x v="3"/>
    <s v="04_24"/>
    <x v="4"/>
    <n v="6"/>
    <x v="0"/>
    <s v="018"/>
    <x v="12"/>
    <s v="012_24"/>
    <x v="10"/>
    <x v="0"/>
    <x v="2"/>
    <x v="2"/>
    <m/>
    <x v="93"/>
    <x v="93"/>
    <s v="00"/>
    <s v="SIN DESCRIPCIÓN PARA DESTINOS 00"/>
    <n v="16960"/>
    <n v="0"/>
    <n v="8960"/>
    <n v="8960"/>
    <n v="8960"/>
    <n v="8960"/>
    <n v="8960"/>
    <n v="8000"/>
    <n v="8960"/>
    <n v="8960"/>
    <n v="8960"/>
    <n v="8960"/>
    <n v="8960"/>
  </r>
  <r>
    <s v="1.1-00-24"/>
    <x v="0"/>
    <x v="0"/>
    <x v="0"/>
    <s v="1.3.4"/>
    <x v="0"/>
    <x v="3"/>
    <x v="3"/>
    <s v="04_24"/>
    <x v="4"/>
    <n v="6"/>
    <x v="0"/>
    <s v="018"/>
    <x v="12"/>
    <s v="012_24"/>
    <x v="10"/>
    <x v="0"/>
    <x v="2"/>
    <x v="2"/>
    <m/>
    <x v="94"/>
    <x v="94"/>
    <s v="00"/>
    <s v="SIN DESCRIPCIÓN PARA DESTINOS 00"/>
    <n v="0"/>
    <n v="0"/>
    <n v="0"/>
    <n v="0"/>
    <n v="0"/>
    <n v="0"/>
    <n v="0"/>
    <n v="0"/>
    <n v="2480"/>
    <n v="2480"/>
    <n v="2480"/>
    <n v="2480"/>
    <n v="2480"/>
  </r>
  <r>
    <s v="1.1-00-24"/>
    <x v="0"/>
    <x v="0"/>
    <x v="0"/>
    <s v="1.3.4"/>
    <x v="0"/>
    <x v="0"/>
    <x v="0"/>
    <s v="01_24"/>
    <x v="5"/>
    <n v="6"/>
    <x v="0"/>
    <s v="003"/>
    <x v="27"/>
    <s v="003_24"/>
    <x v="21"/>
    <x v="0"/>
    <x v="2"/>
    <x v="2"/>
    <m/>
    <x v="95"/>
    <x v="95"/>
    <s v="00"/>
    <s v="SIN DESCRIPCIÓN PARA DESTINOS 00"/>
    <n v="23397.95"/>
    <n v="0"/>
    <n v="10154.280000000001"/>
    <n v="10154.280000000001"/>
    <n v="10154.280000000001"/>
    <n v="10154.280000000001"/>
    <n v="10154.280000000001"/>
    <n v="13243.67"/>
    <n v="11397.95"/>
    <n v="11397.95"/>
    <n v="11397.95"/>
    <n v="11397.95"/>
    <n v="11397.95"/>
  </r>
  <r>
    <s v="1.1-00-24"/>
    <x v="0"/>
    <x v="0"/>
    <x v="0"/>
    <s v="1.3.4"/>
    <x v="0"/>
    <x v="3"/>
    <x v="3"/>
    <s v="04_24"/>
    <x v="4"/>
    <n v="6"/>
    <x v="0"/>
    <s v="018"/>
    <x v="12"/>
    <s v="012_24"/>
    <x v="10"/>
    <x v="0"/>
    <x v="2"/>
    <x v="2"/>
    <m/>
    <x v="96"/>
    <x v="96"/>
    <s v="00"/>
    <s v="SIN DESCRIPCIÓN PARA DESTINOS 00"/>
    <n v="3500"/>
    <n v="0"/>
    <n v="1771"/>
    <n v="1771"/>
    <n v="1771"/>
    <n v="1771"/>
    <n v="1771"/>
    <n v="1729"/>
    <n v="3500"/>
    <n v="3500"/>
    <n v="3500"/>
    <n v="3500"/>
    <n v="3500"/>
  </r>
  <r>
    <s v="1.1-00-24"/>
    <x v="0"/>
    <x v="0"/>
    <x v="0"/>
    <s v="1.3.4"/>
    <x v="0"/>
    <x v="0"/>
    <x v="0"/>
    <s v="01_24"/>
    <x v="5"/>
    <n v="5"/>
    <x v="4"/>
    <s v="002"/>
    <x v="10"/>
    <s v="002_24"/>
    <x v="8"/>
    <x v="0"/>
    <x v="2"/>
    <x v="2"/>
    <m/>
    <x v="97"/>
    <x v="97"/>
    <s v="00"/>
    <s v="SIN DESCRIPCIÓN PARA DESTINOS 00"/>
    <n v="934238.4"/>
    <n v="492000"/>
    <n v="934238.23"/>
    <n v="934238.23"/>
    <n v="888638.23"/>
    <n v="888638.23"/>
    <n v="888638.23"/>
    <n v="0.17000000004190952"/>
    <n v="850588.4"/>
    <n v="850588.4"/>
    <n v="850588.4"/>
    <n v="850588.4"/>
    <n v="850588.4"/>
  </r>
  <r>
    <s v="1.1-00-24"/>
    <x v="0"/>
    <x v="0"/>
    <x v="0"/>
    <s v="1.3.4"/>
    <x v="0"/>
    <x v="0"/>
    <x v="0"/>
    <s v="01_24"/>
    <x v="5"/>
    <n v="5"/>
    <x v="4"/>
    <s v="005"/>
    <x v="37"/>
    <s v="005_24"/>
    <x v="28"/>
    <x v="0"/>
    <x v="2"/>
    <x v="2"/>
    <m/>
    <x v="97"/>
    <x v="97"/>
    <s v="00"/>
    <s v="SIN DESCRIPCIÓN PARA DESTINOS 00"/>
    <n v="500000"/>
    <n v="500000"/>
    <n v="499500"/>
    <n v="499500"/>
    <n v="499500"/>
    <n v="499500"/>
    <n v="499500"/>
    <n v="500"/>
    <n v="500000"/>
    <n v="500000"/>
    <n v="500000"/>
    <n v="500000"/>
    <n v="500000"/>
  </r>
  <r>
    <s v="1.1-00-24"/>
    <x v="0"/>
    <x v="0"/>
    <x v="0"/>
    <s v="1.3.4"/>
    <x v="0"/>
    <x v="4"/>
    <x v="4"/>
    <s v="02_24"/>
    <x v="1"/>
    <n v="1"/>
    <x v="1"/>
    <s v="007"/>
    <x v="33"/>
    <s v="007_24"/>
    <x v="24"/>
    <x v="0"/>
    <x v="2"/>
    <x v="2"/>
    <m/>
    <x v="97"/>
    <x v="97"/>
    <s v="00"/>
    <s v="SIN DESCRIPCIÓN PARA DESTINOS 00"/>
    <n v="160000"/>
    <n v="0"/>
    <n v="68208"/>
    <n v="0"/>
    <n v="0"/>
    <n v="0"/>
    <n v="0"/>
    <n v="91792"/>
    <n v="160000"/>
    <n v="160000"/>
    <n v="160000"/>
    <n v="160000"/>
    <n v="160000"/>
  </r>
  <r>
    <s v="1.1-00-24"/>
    <x v="0"/>
    <x v="0"/>
    <x v="0"/>
    <s v="1.7.2"/>
    <x v="1"/>
    <x v="0"/>
    <x v="0"/>
    <s v="02_24"/>
    <x v="1"/>
    <n v="3"/>
    <x v="2"/>
    <s v="011"/>
    <x v="3"/>
    <s v="009_24"/>
    <x v="2"/>
    <x v="0"/>
    <x v="2"/>
    <x v="2"/>
    <m/>
    <x v="97"/>
    <x v="97"/>
    <s v="00"/>
    <s v="SIN DESCRIPCIÓN PARA DESTINOS 00"/>
    <n v="50000"/>
    <n v="0"/>
    <n v="47281.599999999999"/>
    <n v="47281.599999999999"/>
    <n v="47281.599999999999"/>
    <n v="47281.599999999999"/>
    <n v="47281.599999999999"/>
    <n v="2718.4000000000015"/>
    <n v="50000"/>
    <n v="50000"/>
    <n v="200000"/>
    <n v="200000"/>
    <n v="200000"/>
  </r>
  <r>
    <s v="1.1-00-24"/>
    <x v="0"/>
    <x v="0"/>
    <x v="0"/>
    <s v="1.3.4"/>
    <x v="0"/>
    <x v="1"/>
    <x v="1"/>
    <s v="02_24"/>
    <x v="1"/>
    <n v="1"/>
    <x v="1"/>
    <s v="014"/>
    <x v="2"/>
    <s v="010_24"/>
    <x v="1"/>
    <x v="0"/>
    <x v="2"/>
    <x v="2"/>
    <m/>
    <x v="97"/>
    <x v="97"/>
    <s v="00"/>
    <s v="SIN DESCRIPCIÓN PARA DESTINOS 00"/>
    <n v="4823470"/>
    <n v="2823470"/>
    <n v="4800000.08"/>
    <n v="4800000.08"/>
    <n v="0"/>
    <n v="0"/>
    <n v="0"/>
    <n v="23469.919999999925"/>
    <n v="4823470"/>
    <n v="4823470"/>
    <n v="1000000"/>
    <n v="1000000"/>
    <n v="1000000"/>
  </r>
  <r>
    <s v="1.1-00-24"/>
    <x v="0"/>
    <x v="0"/>
    <x v="0"/>
    <s v="1.3.4"/>
    <x v="0"/>
    <x v="2"/>
    <x v="2"/>
    <s v="02_24"/>
    <x v="1"/>
    <n v="1"/>
    <x v="1"/>
    <s v="015"/>
    <x v="7"/>
    <s v="010_24"/>
    <x v="1"/>
    <x v="0"/>
    <x v="2"/>
    <x v="2"/>
    <m/>
    <x v="97"/>
    <x v="97"/>
    <s v="00"/>
    <s v="SIN DESCRIPCIÓN PARA DESTINOS 00"/>
    <n v="3480607.42"/>
    <n v="1500000"/>
    <n v="3190428"/>
    <n v="2961928"/>
    <n v="2916928"/>
    <n v="2916928"/>
    <n v="2916928"/>
    <n v="290179.41999999993"/>
    <n v="3480607.42"/>
    <n v="3480607.42"/>
    <n v="2000000"/>
    <n v="2000000"/>
    <n v="1000000"/>
  </r>
  <r>
    <s v="1.1-00-24"/>
    <x v="0"/>
    <x v="0"/>
    <x v="0"/>
    <s v="1.3.4"/>
    <x v="0"/>
    <x v="3"/>
    <x v="3"/>
    <s v="04_24"/>
    <x v="4"/>
    <n v="6"/>
    <x v="0"/>
    <s v="018"/>
    <x v="12"/>
    <s v="012_24"/>
    <x v="10"/>
    <x v="0"/>
    <x v="2"/>
    <x v="2"/>
    <m/>
    <x v="97"/>
    <x v="97"/>
    <s v="00"/>
    <s v="SIN DESCRIPCIÓN PARA DESTINOS 00"/>
    <n v="1000000"/>
    <n v="1000000"/>
    <n v="0"/>
    <n v="0"/>
    <n v="0"/>
    <n v="0"/>
    <n v="0"/>
    <n v="1000000"/>
    <n v="1000000"/>
    <n v="1000000"/>
    <n v="1000000"/>
    <n v="1000000"/>
    <n v="1000000"/>
  </r>
  <r>
    <s v="1.1-00-24"/>
    <x v="0"/>
    <x v="0"/>
    <x v="0"/>
    <s v="1.3.4"/>
    <x v="0"/>
    <x v="0"/>
    <x v="0"/>
    <s v="05_24"/>
    <x v="0"/>
    <n v="6"/>
    <x v="0"/>
    <s v="021"/>
    <x v="1"/>
    <s v="015_24"/>
    <x v="0"/>
    <x v="0"/>
    <x v="2"/>
    <x v="2"/>
    <m/>
    <x v="97"/>
    <x v="97"/>
    <s v="00"/>
    <s v="SIN DESCRIPCIÓN PARA DESTINOS 00"/>
    <n v="639567.19999999995"/>
    <n v="0"/>
    <n v="628841.84"/>
    <n v="628841.84"/>
    <n v="525307.18999999994"/>
    <n v="0"/>
    <n v="0"/>
    <n v="10725.359999999986"/>
    <n v="639567.19999999995"/>
    <n v="639567.19999999995"/>
    <n v="639567.19999999995"/>
    <n v="639567.19999999995"/>
    <n v="639567.19999999995"/>
  </r>
  <r>
    <s v="1.1-00-24"/>
    <x v="0"/>
    <x v="0"/>
    <x v="1"/>
    <s v="2.7.1"/>
    <x v="8"/>
    <x v="1"/>
    <x v="1"/>
    <s v="06_24"/>
    <x v="11"/>
    <n v="5"/>
    <x v="4"/>
    <s v="026"/>
    <x v="38"/>
    <s v="016_24"/>
    <x v="18"/>
    <x v="0"/>
    <x v="2"/>
    <x v="2"/>
    <m/>
    <x v="97"/>
    <x v="97"/>
    <s v="00"/>
    <s v="SIN DESCRIPCIÓN PARA DESTINOS 00"/>
    <n v="4000000"/>
    <n v="4000000"/>
    <n v="4000000"/>
    <n v="4000000"/>
    <n v="2853600"/>
    <n v="2853600"/>
    <n v="2853600"/>
    <n v="0"/>
    <n v="4000000"/>
    <n v="4000000"/>
    <n v="4000000"/>
    <n v="4000000"/>
    <n v="4000000"/>
  </r>
  <r>
    <s v="1.1-00-24"/>
    <x v="0"/>
    <x v="0"/>
    <x v="1"/>
    <s v="2.4.2"/>
    <x v="13"/>
    <x v="2"/>
    <x v="2"/>
    <s v="06_24"/>
    <x v="11"/>
    <n v="5"/>
    <x v="4"/>
    <s v="029"/>
    <x v="22"/>
    <s v="017_24"/>
    <x v="19"/>
    <x v="0"/>
    <x v="2"/>
    <x v="2"/>
    <m/>
    <x v="97"/>
    <x v="97"/>
    <s v="00"/>
    <s v="SIN DESCRIPCIÓN PARA DESTINOS 00"/>
    <n v="1305409.32"/>
    <n v="429793.08"/>
    <n v="1281400"/>
    <n v="376600"/>
    <n v="301600"/>
    <n v="301600"/>
    <n v="301600"/>
    <n v="24009.320000000065"/>
    <n v="1305409.3199999998"/>
    <n v="1305409.3199999998"/>
    <n v="1300000"/>
    <n v="1300000"/>
    <n v="400000"/>
  </r>
  <r>
    <s v="1.1-00-24"/>
    <x v="0"/>
    <x v="0"/>
    <x v="1"/>
    <s v="2.4.2"/>
    <x v="13"/>
    <x v="2"/>
    <x v="2"/>
    <s v="06_24"/>
    <x v="11"/>
    <n v="5"/>
    <x v="4"/>
    <s v="029"/>
    <x v="22"/>
    <s v="017_24"/>
    <x v="19"/>
    <x v="0"/>
    <x v="2"/>
    <x v="2"/>
    <m/>
    <x v="97"/>
    <x v="97"/>
    <s v="15"/>
    <s v="FESTIVAL MAROMETA"/>
    <n v="1996400"/>
    <n v="1500000"/>
    <n v="1996400"/>
    <n v="1996400"/>
    <n v="1496400"/>
    <n v="1496400"/>
    <n v="1496400"/>
    <n v="0"/>
    <n v="1996400"/>
    <n v="1996400"/>
    <n v="2000000"/>
    <n v="2000000"/>
    <n v="1500000"/>
  </r>
  <r>
    <s v="1.1-00-24"/>
    <x v="0"/>
    <x v="0"/>
    <x v="1"/>
    <s v="2.4.2"/>
    <x v="13"/>
    <x v="2"/>
    <x v="2"/>
    <s v="06_24"/>
    <x v="11"/>
    <n v="5"/>
    <x v="4"/>
    <s v="029"/>
    <x v="22"/>
    <s v="017_24"/>
    <x v="19"/>
    <x v="0"/>
    <x v="2"/>
    <x v="2"/>
    <m/>
    <x v="97"/>
    <x v="97"/>
    <s v="16"/>
    <s v="DIA DEL MAESTRO"/>
    <n v="665928.16"/>
    <n v="600006.92000000004"/>
    <n v="665928.16"/>
    <n v="665928.16"/>
    <n v="665928.16"/>
    <n v="665928.16"/>
    <n v="665928.16"/>
    <n v="0"/>
    <n v="665928.16"/>
    <n v="665928.16"/>
    <n v="900000"/>
    <n v="900000"/>
    <n v="600000"/>
  </r>
  <r>
    <s v="1.1-00-24"/>
    <x v="0"/>
    <x v="0"/>
    <x v="1"/>
    <s v="2.7.1"/>
    <x v="8"/>
    <x v="1"/>
    <x v="1"/>
    <s v="06_24"/>
    <x v="11"/>
    <n v="5"/>
    <x v="4"/>
    <s v="030"/>
    <x v="34"/>
    <s v="018_24"/>
    <x v="25"/>
    <x v="0"/>
    <x v="2"/>
    <x v="2"/>
    <m/>
    <x v="97"/>
    <x v="97"/>
    <s v="00"/>
    <s v="SIN DESCRIPCIÓN PARA DESTINOS 00"/>
    <n v="74530"/>
    <n v="0"/>
    <n v="74530"/>
    <n v="74530"/>
    <n v="74530"/>
    <n v="74530"/>
    <n v="74530"/>
    <n v="0"/>
    <n v="74530"/>
    <n v="74530"/>
    <n v="74530"/>
    <n v="74530"/>
    <n v="74530"/>
  </r>
  <r>
    <s v="1.1-00-24"/>
    <x v="0"/>
    <x v="0"/>
    <x v="2"/>
    <s v="3.1.1"/>
    <x v="7"/>
    <x v="0"/>
    <x v="0"/>
    <s v="09_24"/>
    <x v="8"/>
    <n v="8"/>
    <x v="6"/>
    <s v="042"/>
    <x v="14"/>
    <s v="026_24"/>
    <x v="12"/>
    <x v="0"/>
    <x v="2"/>
    <x v="2"/>
    <m/>
    <x v="97"/>
    <x v="97"/>
    <s v="00"/>
    <s v="SIN DESCRIPCIÓN PARA DESTINOS 00"/>
    <n v="1133153"/>
    <n v="100006.84"/>
    <n v="1161756"/>
    <n v="856560"/>
    <n v="641960"/>
    <n v="641960"/>
    <n v="641960"/>
    <n v="-28603"/>
    <n v="1330817"/>
    <n v="1330817"/>
    <n v="1350000"/>
    <n v="1350000"/>
    <n v="500000"/>
  </r>
  <r>
    <s v="1.1-00-24"/>
    <x v="0"/>
    <x v="0"/>
    <x v="2"/>
    <s v="3.1.1"/>
    <x v="7"/>
    <x v="0"/>
    <x v="0"/>
    <s v="09_24"/>
    <x v="8"/>
    <n v="8"/>
    <x v="6"/>
    <s v="042"/>
    <x v="14"/>
    <s v="026_24"/>
    <x v="12"/>
    <x v="0"/>
    <x v="2"/>
    <x v="2"/>
    <m/>
    <x v="97"/>
    <x v="97"/>
    <s v="23"/>
    <s v="CABALGATA"/>
    <n v="445000"/>
    <n v="400006.84"/>
    <n v="445000"/>
    <n v="445000"/>
    <n v="445000"/>
    <n v="445000"/>
    <n v="445000"/>
    <n v="0"/>
    <n v="445000"/>
    <n v="445000"/>
    <n v="500000"/>
    <n v="500000"/>
    <n v="500000"/>
  </r>
  <r>
    <s v="1.1-00-24"/>
    <x v="0"/>
    <x v="0"/>
    <x v="2"/>
    <s v="3.1.1"/>
    <x v="7"/>
    <x v="0"/>
    <x v="0"/>
    <s v="09_24"/>
    <x v="8"/>
    <n v="8"/>
    <x v="6"/>
    <s v="042"/>
    <x v="14"/>
    <s v="026_24"/>
    <x v="12"/>
    <x v="0"/>
    <x v="2"/>
    <x v="2"/>
    <m/>
    <x v="97"/>
    <x v="97"/>
    <s v="24"/>
    <s v="EXPO AGROPECUARIA"/>
    <n v="448000"/>
    <n v="400006.84"/>
    <n v="448000"/>
    <n v="448000"/>
    <n v="448000"/>
    <n v="448000"/>
    <n v="448000"/>
    <n v="0"/>
    <n v="448000"/>
    <n v="448000"/>
    <n v="500000"/>
    <n v="500000"/>
    <n v="500000"/>
  </r>
  <r>
    <s v="1.1-00-24"/>
    <x v="0"/>
    <x v="0"/>
    <x v="2"/>
    <s v="3.1.1"/>
    <x v="7"/>
    <x v="0"/>
    <x v="0"/>
    <s v="09_24"/>
    <x v="8"/>
    <n v="8"/>
    <x v="6"/>
    <s v="042"/>
    <x v="14"/>
    <s v="026_24"/>
    <x v="12"/>
    <x v="0"/>
    <x v="2"/>
    <x v="2"/>
    <m/>
    <x v="97"/>
    <x v="97"/>
    <s v="25"/>
    <s v="CHARRERIA"/>
    <n v="497495"/>
    <n v="499993.16"/>
    <n v="497495"/>
    <n v="497495"/>
    <n v="207495"/>
    <n v="207495"/>
    <n v="207495"/>
    <n v="0"/>
    <n v="497495"/>
    <n v="497495"/>
    <n v="600000"/>
    <n v="600000"/>
    <n v="600000"/>
  </r>
  <r>
    <s v="1.1-00-24"/>
    <x v="0"/>
    <x v="0"/>
    <x v="2"/>
    <s v="3.1.1"/>
    <x v="7"/>
    <x v="0"/>
    <x v="0"/>
    <s v="09_24"/>
    <x v="8"/>
    <n v="8"/>
    <x v="6"/>
    <s v="042"/>
    <x v="14"/>
    <s v="026_24"/>
    <x v="12"/>
    <x v="0"/>
    <x v="2"/>
    <x v="2"/>
    <m/>
    <x v="97"/>
    <x v="97"/>
    <s v="26"/>
    <s v="MICTLAN"/>
    <n v="750000"/>
    <n v="499993.16"/>
    <n v="748780"/>
    <n v="0"/>
    <n v="0"/>
    <n v="0"/>
    <n v="0"/>
    <n v="1220"/>
    <n v="500000"/>
    <n v="500000"/>
    <n v="750000"/>
    <n v="750000"/>
    <n v="750000"/>
  </r>
  <r>
    <s v="1.1-00-24"/>
    <x v="0"/>
    <x v="0"/>
    <x v="2"/>
    <s v="3.1.1"/>
    <x v="7"/>
    <x v="0"/>
    <x v="0"/>
    <s v="09_24"/>
    <x v="8"/>
    <n v="8"/>
    <x v="6"/>
    <s v="042"/>
    <x v="14"/>
    <s v="026_24"/>
    <x v="12"/>
    <x v="0"/>
    <x v="2"/>
    <x v="2"/>
    <m/>
    <x v="97"/>
    <x v="97"/>
    <s v="27"/>
    <s v="ARBOL NAVIDEÑO"/>
    <n v="450000"/>
    <n v="349993.16"/>
    <n v="449500"/>
    <n v="0"/>
    <n v="0"/>
    <n v="0"/>
    <n v="0"/>
    <n v="500"/>
    <n v="350000"/>
    <n v="350000"/>
    <n v="450000"/>
    <n v="450000"/>
    <n v="450000"/>
  </r>
  <r>
    <s v="1.1-00-24"/>
    <x v="0"/>
    <x v="0"/>
    <x v="2"/>
    <s v="3.1.1"/>
    <x v="7"/>
    <x v="0"/>
    <x v="0"/>
    <s v="09_24"/>
    <x v="8"/>
    <n v="8"/>
    <x v="6"/>
    <s v="042"/>
    <x v="14"/>
    <s v="026_24"/>
    <x v="12"/>
    <x v="0"/>
    <x v="2"/>
    <x v="2"/>
    <m/>
    <x v="97"/>
    <x v="97"/>
    <s v="28"/>
    <s v="ROSCA DE REYES"/>
    <n v="200000"/>
    <n v="200000"/>
    <n v="200000"/>
    <n v="200000"/>
    <n v="200000"/>
    <n v="200000"/>
    <n v="200000"/>
    <n v="0"/>
    <n v="200000"/>
    <n v="200000"/>
    <n v="200000"/>
    <n v="200000"/>
    <n v="200000"/>
  </r>
  <r>
    <s v="1.1-00-24"/>
    <x v="0"/>
    <x v="0"/>
    <x v="2"/>
    <s v="3.7.1"/>
    <x v="14"/>
    <x v="0"/>
    <x v="0"/>
    <s v="09_24"/>
    <x v="8"/>
    <n v="8"/>
    <x v="6"/>
    <s v="047"/>
    <x v="39"/>
    <s v="029_24"/>
    <x v="29"/>
    <x v="0"/>
    <x v="2"/>
    <x v="2"/>
    <m/>
    <x v="97"/>
    <x v="97"/>
    <s v="22"/>
    <s v="ESCUELA DE CHARRERIA"/>
    <n v="591600"/>
    <n v="700000"/>
    <n v="591600"/>
    <n v="591600"/>
    <n v="591600"/>
    <n v="591600"/>
    <n v="591600"/>
    <n v="0"/>
    <n v="691600"/>
    <n v="691600"/>
    <n v="700000"/>
    <n v="700000"/>
    <n v="700000"/>
  </r>
  <r>
    <s v="1.1-00-24"/>
    <x v="0"/>
    <x v="0"/>
    <x v="1"/>
    <s v="2.7.1"/>
    <x v="8"/>
    <x v="0"/>
    <x v="0"/>
    <s v="10_24"/>
    <x v="3"/>
    <n v="4"/>
    <x v="3"/>
    <s v="048"/>
    <x v="8"/>
    <s v="030_24"/>
    <x v="6"/>
    <x v="0"/>
    <x v="2"/>
    <x v="2"/>
    <m/>
    <x v="97"/>
    <x v="97"/>
    <s v="00"/>
    <s v="SIN DESCRIPCIÓN PARA DESTINOS 00"/>
    <n v="619981"/>
    <n v="500000"/>
    <n v="599981"/>
    <n v="599981"/>
    <n v="599981"/>
    <n v="599981"/>
    <n v="599981"/>
    <n v="20000"/>
    <n v="619981"/>
    <n v="619981"/>
    <n v="619981"/>
    <n v="619981"/>
    <n v="619981"/>
  </r>
  <r>
    <s v="1.1-00-24"/>
    <x v="0"/>
    <x v="0"/>
    <x v="1"/>
    <s v="2.1.5"/>
    <x v="9"/>
    <x v="5"/>
    <x v="5"/>
    <s v="17_24"/>
    <x v="9"/>
    <n v="4"/>
    <x v="3"/>
    <s v="056"/>
    <x v="16"/>
    <s v="037_24"/>
    <x v="14"/>
    <x v="0"/>
    <x v="2"/>
    <x v="2"/>
    <m/>
    <x v="97"/>
    <x v="97"/>
    <s v="00"/>
    <s v="SIN DESCRIPCIÓN PARA DESTINOS 00"/>
    <n v="0"/>
    <n v="0"/>
    <n v="56004.800000000003"/>
    <n v="56004.800000000003"/>
    <n v="0"/>
    <n v="0"/>
    <n v="0"/>
    <n v="-56004.800000000003"/>
    <n v="0"/>
    <n v="0"/>
    <n v="100000"/>
    <n v="100000"/>
    <n v="100000"/>
  </r>
  <r>
    <s v="1.1-00-24"/>
    <x v="0"/>
    <x v="0"/>
    <x v="0"/>
    <s v="1.3.4"/>
    <x v="0"/>
    <x v="0"/>
    <x v="0"/>
    <s v="05_24"/>
    <x v="0"/>
    <n v="6"/>
    <x v="0"/>
    <s v="021"/>
    <x v="1"/>
    <s v="015_24"/>
    <x v="0"/>
    <x v="0"/>
    <x v="2"/>
    <x v="2"/>
    <m/>
    <x v="98"/>
    <x v="98"/>
    <s v="00"/>
    <s v="SIN DESCRIPCIÓN PARA DESTINOS 00"/>
    <n v="700000"/>
    <n v="0"/>
    <n v="400682.26"/>
    <n v="400682.26"/>
    <n v="400682.26"/>
    <n v="400682.26"/>
    <n v="400682.26"/>
    <n v="299317.74"/>
    <n v="700000"/>
    <n v="700000"/>
    <n v="700000"/>
    <n v="700000"/>
    <n v="700000"/>
  </r>
  <r>
    <s v="1.1-00-24"/>
    <x v="0"/>
    <x v="0"/>
    <x v="0"/>
    <s v="1.3.4"/>
    <x v="0"/>
    <x v="4"/>
    <x v="4"/>
    <s v="02_24"/>
    <x v="1"/>
    <n v="1"/>
    <x v="1"/>
    <s v="007"/>
    <x v="33"/>
    <s v="007_24"/>
    <x v="24"/>
    <x v="0"/>
    <x v="2"/>
    <x v="2"/>
    <m/>
    <x v="99"/>
    <x v="99"/>
    <s v="00"/>
    <s v="SIN DESCRIPCIÓN PARA DESTINOS 00"/>
    <n v="1500000"/>
    <n v="0"/>
    <n v="654168.37"/>
    <n v="654168.37"/>
    <n v="654168.37"/>
    <n v="327084.45"/>
    <n v="327084.45"/>
    <n v="845831.63"/>
    <n v="1500000"/>
    <n v="1500000"/>
    <n v="1500000"/>
    <n v="1500000"/>
    <n v="500000"/>
  </r>
  <r>
    <s v="1.1-00-24"/>
    <x v="0"/>
    <x v="0"/>
    <x v="0"/>
    <s v="1.3.4"/>
    <x v="0"/>
    <x v="0"/>
    <x v="0"/>
    <s v="05_24"/>
    <x v="0"/>
    <n v="6"/>
    <x v="0"/>
    <s v="021"/>
    <x v="1"/>
    <s v="015_24"/>
    <x v="0"/>
    <x v="0"/>
    <x v="2"/>
    <x v="2"/>
    <m/>
    <x v="99"/>
    <x v="99"/>
    <s v="00"/>
    <s v="SIN DESCRIPCIÓN PARA DESTINOS 00"/>
    <n v="1000000"/>
    <n v="1000000"/>
    <n v="764694.38"/>
    <n v="764694.38"/>
    <n v="150994.38"/>
    <n v="150994.38"/>
    <n v="150994.38"/>
    <n v="235305.62"/>
    <n v="1000000"/>
    <n v="1000000"/>
    <n v="1000000"/>
    <n v="1000000"/>
    <n v="1000000"/>
  </r>
  <r>
    <s v="1.1-00-24"/>
    <x v="0"/>
    <x v="0"/>
    <x v="1"/>
    <s v="2.2.7"/>
    <x v="4"/>
    <x v="0"/>
    <x v="0"/>
    <s v="07_24"/>
    <x v="2"/>
    <n v="2"/>
    <x v="7"/>
    <s v="036"/>
    <x v="17"/>
    <s v="022_24"/>
    <x v="15"/>
    <x v="0"/>
    <x v="2"/>
    <x v="2"/>
    <m/>
    <x v="99"/>
    <x v="99"/>
    <s v="00"/>
    <s v="SIN DESCRIPCIÓN PARA DESTINOS 00"/>
    <n v="9000000"/>
    <n v="9000000"/>
    <n v="9375698"/>
    <n v="9375698"/>
    <n v="9375698"/>
    <n v="6879250"/>
    <n v="6879250"/>
    <n v="-375698"/>
    <n v="9300000"/>
    <n v="9300000"/>
    <n v="9300000"/>
    <n v="9300000"/>
    <n v="7000000"/>
  </r>
  <r>
    <s v="1.1-00-24"/>
    <x v="0"/>
    <x v="0"/>
    <x v="0"/>
    <s v="1.3.4"/>
    <x v="0"/>
    <x v="3"/>
    <x v="3"/>
    <s v="04_24"/>
    <x v="4"/>
    <n v="6"/>
    <x v="0"/>
    <s v="019"/>
    <x v="40"/>
    <s v="013_24"/>
    <x v="30"/>
    <x v="0"/>
    <x v="2"/>
    <x v="2"/>
    <m/>
    <x v="100"/>
    <x v="100"/>
    <s v="00"/>
    <s v="SIN DESCRIPCIÓN PARA DESTINOS 00"/>
    <n v="1661937.89"/>
    <n v="150000"/>
    <n v="1661937.89"/>
    <n v="1661937.89"/>
    <n v="1661937.89"/>
    <n v="1661937.89"/>
    <n v="1661937.89"/>
    <n v="0"/>
    <n v="1661937.89"/>
    <n v="1661937.89"/>
    <n v="1661937.89"/>
    <n v="1661937.89"/>
    <n v="1661937.89"/>
  </r>
  <r>
    <s v="1.1-00-24"/>
    <x v="0"/>
    <x v="0"/>
    <x v="0"/>
    <s v="1.3.4"/>
    <x v="0"/>
    <x v="0"/>
    <x v="0"/>
    <s v="05_24"/>
    <x v="0"/>
    <n v="6"/>
    <x v="0"/>
    <s v="021"/>
    <x v="1"/>
    <s v="015_24"/>
    <x v="0"/>
    <x v="0"/>
    <x v="2"/>
    <x v="2"/>
    <m/>
    <x v="100"/>
    <x v="100"/>
    <s v="00"/>
    <s v="SIN DESCRIPCIÓN PARA DESTINOS 00"/>
    <n v="12000000"/>
    <n v="10000000"/>
    <n v="14456950.529999999"/>
    <n v="14456950.529999999"/>
    <n v="14456950.529999999"/>
    <n v="14361632.720000001"/>
    <n v="14361632.720000001"/>
    <n v="-2456950.5299999993"/>
    <n v="12000000"/>
    <n v="12000000"/>
    <n v="12000000"/>
    <n v="12000000"/>
    <n v="10000000"/>
  </r>
  <r>
    <s v="1.1-00-24"/>
    <x v="0"/>
    <x v="0"/>
    <x v="0"/>
    <s v="1.7.1"/>
    <x v="6"/>
    <x v="5"/>
    <x v="5"/>
    <s v="08_24"/>
    <x v="7"/>
    <n v="7"/>
    <x v="5"/>
    <s v="040"/>
    <x v="30"/>
    <s v="025_24"/>
    <x v="11"/>
    <x v="0"/>
    <x v="2"/>
    <x v="2"/>
    <m/>
    <x v="100"/>
    <x v="100"/>
    <s v="00"/>
    <s v="SIN DESCRIPCIÓN PARA DESTINOS 00"/>
    <n v="45121"/>
    <n v="35000"/>
    <n v="35121"/>
    <n v="35121"/>
    <n v="0"/>
    <n v="0"/>
    <n v="0"/>
    <n v="10000"/>
    <n v="45121"/>
    <n v="45121"/>
    <n v="50000"/>
    <n v="50000"/>
    <n v="50000"/>
  </r>
  <r>
    <s v="1.1-00-24"/>
    <x v="0"/>
    <x v="0"/>
    <x v="0"/>
    <s v="1.3.4"/>
    <x v="0"/>
    <x v="3"/>
    <x v="3"/>
    <s v="04_24"/>
    <x v="4"/>
    <n v="6"/>
    <x v="0"/>
    <s v="020"/>
    <x v="9"/>
    <s v="014_24"/>
    <x v="7"/>
    <x v="0"/>
    <x v="2"/>
    <x v="2"/>
    <m/>
    <x v="101"/>
    <x v="101"/>
    <s v="00"/>
    <s v="SIN DESCRIPCIÓN PARA DESTINOS 00"/>
    <n v="750000"/>
    <n v="450000"/>
    <n v="633851.29"/>
    <n v="633851.29"/>
    <n v="633851.29"/>
    <n v="633749.19999999995"/>
    <n v="613588.6"/>
    <n v="116148.70999999996"/>
    <n v="750000"/>
    <n v="750000"/>
    <n v="750000"/>
    <n v="750000"/>
    <n v="450000"/>
  </r>
  <r>
    <s v="1.1-00-24"/>
    <x v="0"/>
    <x v="0"/>
    <x v="0"/>
    <s v="1.3.4"/>
    <x v="0"/>
    <x v="3"/>
    <x v="3"/>
    <s v="04_24"/>
    <x v="4"/>
    <n v="6"/>
    <x v="0"/>
    <s v="020"/>
    <x v="9"/>
    <s v="014_24"/>
    <x v="7"/>
    <x v="0"/>
    <x v="2"/>
    <x v="2"/>
    <m/>
    <x v="102"/>
    <x v="102"/>
    <s v="00"/>
    <s v="SIN DESCRIPCIÓN PARA DESTINOS 00"/>
    <n v="300000"/>
    <n v="0"/>
    <n v="0"/>
    <n v="0"/>
    <n v="0"/>
    <n v="0"/>
    <n v="0"/>
    <n v="300000"/>
    <n v="300000"/>
    <n v="300000"/>
    <n v="300000"/>
    <n v="300000"/>
    <n v="300000"/>
  </r>
  <r>
    <s v="1.1-00-24"/>
    <x v="0"/>
    <x v="0"/>
    <x v="0"/>
    <s v="1.3.4"/>
    <x v="0"/>
    <x v="3"/>
    <x v="3"/>
    <s v="04_24"/>
    <x v="4"/>
    <n v="6"/>
    <x v="0"/>
    <s v="018"/>
    <x v="12"/>
    <s v="012_24"/>
    <x v="10"/>
    <x v="0"/>
    <x v="2"/>
    <x v="2"/>
    <m/>
    <x v="103"/>
    <x v="103"/>
    <s v="00"/>
    <s v="SIN DESCRIPCIÓN PARA DESTINOS 00"/>
    <n v="18000"/>
    <n v="0"/>
    <n v="15940"/>
    <n v="15940"/>
    <n v="15940"/>
    <n v="15940"/>
    <n v="15940"/>
    <n v="2060"/>
    <n v="18000"/>
    <n v="18000"/>
    <n v="18000"/>
    <n v="18000"/>
    <n v="18000"/>
  </r>
  <r>
    <s v="1.1-00-24"/>
    <x v="0"/>
    <x v="0"/>
    <x v="0"/>
    <s v="1.3.4"/>
    <x v="0"/>
    <x v="0"/>
    <x v="0"/>
    <s v="05_24"/>
    <x v="0"/>
    <n v="6"/>
    <x v="0"/>
    <s v="021"/>
    <x v="1"/>
    <s v="015_24"/>
    <x v="0"/>
    <x v="0"/>
    <x v="2"/>
    <x v="2"/>
    <m/>
    <x v="104"/>
    <x v="104"/>
    <s v="00"/>
    <s v="SIN DESCRIPCIÓN PARA DESTINOS 00"/>
    <n v="75000"/>
    <n v="75000"/>
    <n v="8571"/>
    <n v="8571"/>
    <n v="5256"/>
    <n v="5256"/>
    <n v="5256"/>
    <n v="66429"/>
    <n v="75000"/>
    <n v="75000"/>
    <n v="100000"/>
    <n v="100000"/>
    <n v="100000"/>
  </r>
  <r>
    <s v="1.1-00-24"/>
    <x v="0"/>
    <x v="0"/>
    <x v="0"/>
    <s v="1.7.1"/>
    <x v="6"/>
    <x v="5"/>
    <x v="5"/>
    <s v="08_24"/>
    <x v="7"/>
    <n v="7"/>
    <x v="5"/>
    <s v="041"/>
    <x v="13"/>
    <s v="025_24"/>
    <x v="11"/>
    <x v="0"/>
    <x v="2"/>
    <x v="2"/>
    <m/>
    <x v="104"/>
    <x v="104"/>
    <s v="00"/>
    <s v="SIN DESCRIPCIÓN PARA DESTINOS 00"/>
    <n v="120000"/>
    <n v="120000"/>
    <n v="67473"/>
    <n v="67473"/>
    <n v="14796"/>
    <n v="14796"/>
    <n v="14796"/>
    <n v="52527"/>
    <n v="120000"/>
    <n v="120000"/>
    <n v="120000"/>
    <n v="120000"/>
    <n v="120000"/>
  </r>
  <r>
    <s v="1.1-00-24"/>
    <x v="0"/>
    <x v="0"/>
    <x v="0"/>
    <s v="1.3.4"/>
    <x v="0"/>
    <x v="3"/>
    <x v="3"/>
    <s v="04_24"/>
    <x v="4"/>
    <n v="6"/>
    <x v="0"/>
    <s v="019"/>
    <x v="40"/>
    <s v="013_24"/>
    <x v="30"/>
    <x v="0"/>
    <x v="3"/>
    <x v="3"/>
    <m/>
    <x v="105"/>
    <x v="105"/>
    <s v="00"/>
    <s v="SIN DESCRIPCIÓN PARA DESTINOS 00"/>
    <n v="2200000"/>
    <n v="2200000"/>
    <n v="2105566.7599999998"/>
    <n v="2105566.7599999998"/>
    <n v="2105566.7599999998"/>
    <n v="2105566.7599999998"/>
    <n v="2105566.7599999998"/>
    <n v="94433.240000000224"/>
    <n v="2200000"/>
    <n v="2200000"/>
    <n v="2200000"/>
    <n v="2200000"/>
    <n v="2200000"/>
  </r>
  <r>
    <s v="1.1-00-24"/>
    <x v="0"/>
    <x v="0"/>
    <x v="1"/>
    <s v="2.7.1"/>
    <x v="8"/>
    <x v="0"/>
    <x v="0"/>
    <s v="10_24"/>
    <x v="3"/>
    <n v="4"/>
    <x v="3"/>
    <s v="048"/>
    <x v="8"/>
    <s v="030_24"/>
    <x v="6"/>
    <x v="0"/>
    <x v="3"/>
    <x v="3"/>
    <m/>
    <x v="105"/>
    <x v="105"/>
    <s v="00"/>
    <s v="SIN DESCRIPCIÓN PARA DESTINOS 00"/>
    <n v="199200"/>
    <n v="1200000"/>
    <n v="398400"/>
    <n v="398400"/>
    <n v="398400"/>
    <n v="199200"/>
    <n v="199200"/>
    <n v="-199200"/>
    <n v="199200"/>
    <n v="199200"/>
    <n v="199200"/>
    <n v="199200"/>
    <n v="199200"/>
  </r>
  <r>
    <s v="1.1-00-24"/>
    <x v="0"/>
    <x v="0"/>
    <x v="1"/>
    <s v="2.6.3"/>
    <x v="15"/>
    <x v="5"/>
    <x v="5"/>
    <s v="12_24"/>
    <x v="12"/>
    <n v="1"/>
    <x v="1"/>
    <s v="051"/>
    <x v="41"/>
    <s v="032_24"/>
    <x v="31"/>
    <x v="0"/>
    <x v="3"/>
    <x v="3"/>
    <m/>
    <x v="105"/>
    <x v="105"/>
    <s v="00"/>
    <s v="SIN DESCRIPCIÓN PARA DESTINOS 00"/>
    <n v="66533232.560000002"/>
    <n v="66784842"/>
    <n v="63793408.530000001"/>
    <n v="63793408.530000001"/>
    <n v="63245017.969999999"/>
    <n v="63245017.969999999"/>
    <n v="63245017.969999999"/>
    <n v="2739824.0300000012"/>
    <n v="66533232.560000002"/>
    <n v="66533232.560000002"/>
    <n v="68471532.384000003"/>
    <n v="68471532.384000003"/>
    <n v="68471532.384000003"/>
  </r>
  <r>
    <s v="1.1-00-24"/>
    <x v="0"/>
    <x v="0"/>
    <x v="1"/>
    <s v="2.6.8"/>
    <x v="16"/>
    <x v="5"/>
    <x v="5"/>
    <s v="13_24"/>
    <x v="13"/>
    <n v="1"/>
    <x v="1"/>
    <s v="052"/>
    <x v="42"/>
    <s v="033_24"/>
    <x v="32"/>
    <x v="0"/>
    <x v="3"/>
    <x v="3"/>
    <m/>
    <x v="105"/>
    <x v="105"/>
    <s v="00"/>
    <s v="SIN DESCRIPCIÓN PARA DESTINOS 00"/>
    <n v="5910000"/>
    <n v="5910000"/>
    <n v="3863999.52"/>
    <n v="3863999.52"/>
    <n v="3863999.52"/>
    <n v="3863999.52"/>
    <n v="3846776.01"/>
    <n v="2046000.48"/>
    <n v="5910000"/>
    <n v="5910000"/>
    <n v="6135546.4720000001"/>
    <n v="6135546.4720000001"/>
    <n v="6135546.4720000001"/>
  </r>
  <r>
    <s v="1.1-00-24"/>
    <x v="0"/>
    <x v="0"/>
    <x v="1"/>
    <s v="2.6.8"/>
    <x v="16"/>
    <x v="5"/>
    <x v="5"/>
    <s v="14_24"/>
    <x v="14"/>
    <n v="1"/>
    <x v="1"/>
    <s v="053"/>
    <x v="43"/>
    <s v="034_24"/>
    <x v="33"/>
    <x v="0"/>
    <x v="3"/>
    <x v="3"/>
    <m/>
    <x v="105"/>
    <x v="105"/>
    <s v="00"/>
    <s v="SIN DESCRIPCIÓN PARA DESTINOS 00"/>
    <n v="10000000"/>
    <n v="10000000"/>
    <n v="8333333.2999999998"/>
    <n v="8333333.2999999998"/>
    <n v="8333333.2999999998"/>
    <n v="8333333.2999999998"/>
    <n v="8333333.2999999998"/>
    <n v="1666666.7000000002"/>
    <n v="10000000"/>
    <n v="10000000"/>
    <n v="10523208.92"/>
    <n v="10523208.92"/>
    <n v="10523208.92"/>
  </r>
  <r>
    <s v="1.1-00-24"/>
    <x v="0"/>
    <x v="0"/>
    <x v="1"/>
    <s v="2.7.1"/>
    <x v="8"/>
    <x v="5"/>
    <x v="5"/>
    <s v="15_24"/>
    <x v="15"/>
    <n v="1"/>
    <x v="1"/>
    <s v="054"/>
    <x v="44"/>
    <s v="035_24"/>
    <x v="34"/>
    <x v="0"/>
    <x v="3"/>
    <x v="3"/>
    <m/>
    <x v="105"/>
    <x v="105"/>
    <s v="00"/>
    <s v="SIN DESCRIPCIÓN PARA DESTINOS 00"/>
    <n v="14625430"/>
    <n v="0"/>
    <n v="13480882.640000001"/>
    <n v="13480882.640000001"/>
    <n v="13480882.640000001"/>
    <n v="13480882.640000001"/>
    <n v="13468281.08"/>
    <n v="1144547.3599999994"/>
    <n v="12625430"/>
    <n v="12625430"/>
    <n v="12778438.16"/>
    <n v="12778438.16"/>
    <n v="12778438.16"/>
  </r>
  <r>
    <s v="1.1-00-24"/>
    <x v="0"/>
    <x v="0"/>
    <x v="1"/>
    <s v="2.4.1"/>
    <x v="17"/>
    <x v="2"/>
    <x v="2"/>
    <s v="16_24"/>
    <x v="16"/>
    <n v="5"/>
    <x v="4"/>
    <s v="055"/>
    <x v="45"/>
    <s v="036_24"/>
    <x v="35"/>
    <x v="0"/>
    <x v="3"/>
    <x v="3"/>
    <m/>
    <x v="105"/>
    <x v="105"/>
    <s v="00"/>
    <s v="SIN DESCRIPCIÓN PARA DESTINOS 00"/>
    <n v="16510000"/>
    <n v="16500000"/>
    <n v="13359595.02"/>
    <n v="13359595.02"/>
    <n v="13359595.02"/>
    <n v="13359595.02"/>
    <n v="13325735.99"/>
    <n v="3150404.9800000004"/>
    <n v="16510000.000000004"/>
    <n v="16510000.000000004"/>
    <n v="17059649.881200004"/>
    <n v="17059649.881200004"/>
    <n v="17059649.881200001"/>
  </r>
  <r>
    <s v="1.1-00-24"/>
    <x v="0"/>
    <x v="0"/>
    <x v="0"/>
    <s v="1.3.4"/>
    <x v="0"/>
    <x v="3"/>
    <x v="3"/>
    <s v="04_24"/>
    <x v="4"/>
    <n v="6"/>
    <x v="0"/>
    <s v="019"/>
    <x v="40"/>
    <s v="013_24"/>
    <x v="30"/>
    <x v="0"/>
    <x v="3"/>
    <x v="3"/>
    <m/>
    <x v="106"/>
    <x v="106"/>
    <s v="00"/>
    <s v="SIN DESCRIPCIÓN PARA DESTINOS 00"/>
    <n v="9400000"/>
    <n v="5000000"/>
    <n v="7477573.4100000001"/>
    <n v="7477573.4100000001"/>
    <n v="7477573.4100000001"/>
    <n v="7477573.4100000001"/>
    <n v="7477573.4100000001"/>
    <n v="1922426.5899999999"/>
    <n v="9400000"/>
    <n v="9400000"/>
    <n v="9400000"/>
    <n v="9400000"/>
    <n v="5000000"/>
  </r>
  <r>
    <s v="1.1-00-24"/>
    <x v="0"/>
    <x v="0"/>
    <x v="2"/>
    <s v="3.1.1"/>
    <x v="7"/>
    <x v="1"/>
    <x v="1"/>
    <s v="09_24"/>
    <x v="8"/>
    <n v="8"/>
    <x v="6"/>
    <s v="045"/>
    <x v="46"/>
    <s v="028_24"/>
    <x v="20"/>
    <x v="0"/>
    <x v="3"/>
    <x v="3"/>
    <m/>
    <x v="107"/>
    <x v="107"/>
    <s v="00"/>
    <s v="SIN DESCRIPCIÓN PARA DESTINOS 00"/>
    <n v="2000000"/>
    <n v="2000000"/>
    <n v="1950000"/>
    <n v="1950000"/>
    <n v="1950000"/>
    <n v="1950000"/>
    <n v="1950000"/>
    <n v="50000"/>
    <n v="2000000"/>
    <n v="2000000"/>
    <n v="3000000"/>
    <n v="3000000"/>
    <n v="3000000"/>
  </r>
  <r>
    <s v="1.1-00-24"/>
    <x v="0"/>
    <x v="0"/>
    <x v="2"/>
    <s v="3.1.1"/>
    <x v="7"/>
    <x v="1"/>
    <x v="1"/>
    <s v="09_24"/>
    <x v="8"/>
    <n v="8"/>
    <x v="6"/>
    <s v="046"/>
    <x v="47"/>
    <s v="028_24"/>
    <x v="20"/>
    <x v="0"/>
    <x v="3"/>
    <x v="3"/>
    <m/>
    <x v="107"/>
    <x v="107"/>
    <s v="00"/>
    <s v="SIN DESCRIPCIÓN PARA DESTINOS 00"/>
    <n v="300000"/>
    <n v="300000"/>
    <n v="210000"/>
    <n v="210000"/>
    <n v="210000"/>
    <n v="210000"/>
    <n v="200000"/>
    <n v="90000"/>
    <n v="300000"/>
    <n v="300000"/>
    <n v="400000"/>
    <n v="400000"/>
    <n v="400000"/>
  </r>
  <r>
    <s v="1.1-00-24"/>
    <x v="0"/>
    <x v="0"/>
    <x v="0"/>
    <s v="1.3.4"/>
    <x v="0"/>
    <x v="0"/>
    <x v="0"/>
    <s v="01_24"/>
    <x v="5"/>
    <n v="1"/>
    <x v="1"/>
    <s v="001"/>
    <x v="48"/>
    <s v="001_24"/>
    <x v="36"/>
    <x v="0"/>
    <x v="3"/>
    <x v="3"/>
    <m/>
    <x v="108"/>
    <x v="108"/>
    <s v="02"/>
    <s v="LAS CORONELAS"/>
    <n v="211500"/>
    <n v="0"/>
    <n v="109500"/>
    <n v="109500"/>
    <n v="109500"/>
    <n v="108000"/>
    <n v="108000"/>
    <n v="102000"/>
    <n v="324000"/>
    <n v="324000"/>
    <n v="324000"/>
    <n v="324000"/>
    <n v="324000"/>
  </r>
  <r>
    <s v="1.1-00-24"/>
    <x v="0"/>
    <x v="0"/>
    <x v="0"/>
    <s v="1.3.4"/>
    <x v="0"/>
    <x v="0"/>
    <x v="0"/>
    <s v="01_24"/>
    <x v="5"/>
    <n v="1"/>
    <x v="1"/>
    <s v="001"/>
    <x v="48"/>
    <s v="001_24"/>
    <x v="36"/>
    <x v="0"/>
    <x v="3"/>
    <x v="3"/>
    <m/>
    <x v="108"/>
    <x v="108"/>
    <s v="00"/>
    <s v="SIN DESCRIPCIÓN PARA DESTINOS 00"/>
    <n v="2207847"/>
    <n v="1082347"/>
    <n v="2207698"/>
    <n v="2207698"/>
    <n v="2207698"/>
    <n v="2147120"/>
    <n v="2139955"/>
    <n v="149"/>
    <n v="2163246"/>
    <n v="2163246"/>
    <n v="2163246"/>
    <n v="2163246"/>
    <n v="2163246"/>
  </r>
  <r>
    <s v="1.1-00-24"/>
    <x v="0"/>
    <x v="0"/>
    <x v="1"/>
    <s v="2.2.7"/>
    <x v="4"/>
    <x v="1"/>
    <x v="1"/>
    <s v="02_24"/>
    <x v="1"/>
    <n v="1"/>
    <x v="1"/>
    <s v="010"/>
    <x v="36"/>
    <s v="008_24"/>
    <x v="27"/>
    <x v="0"/>
    <x v="3"/>
    <x v="3"/>
    <m/>
    <x v="108"/>
    <x v="108"/>
    <s v="07"/>
    <s v="RENTA TU CASA"/>
    <n v="3432000"/>
    <n v="3431990.12"/>
    <n v="2217686.46"/>
    <n v="2217686.46"/>
    <n v="1491004.46"/>
    <n v="950326.45"/>
    <n v="950326.45"/>
    <n v="1214313.54"/>
    <n v="3432000"/>
    <n v="3432000"/>
    <n v="3500000"/>
    <n v="3500000"/>
    <n v="3500000"/>
  </r>
  <r>
    <s v="1.1-00-24"/>
    <x v="0"/>
    <x v="0"/>
    <x v="1"/>
    <s v="2.2.7"/>
    <x v="4"/>
    <x v="1"/>
    <x v="1"/>
    <s v="02_24"/>
    <x v="1"/>
    <n v="1"/>
    <x v="1"/>
    <s v="010"/>
    <x v="36"/>
    <s v="008_24"/>
    <x v="27"/>
    <x v="0"/>
    <x v="3"/>
    <x v="3"/>
    <m/>
    <x v="108"/>
    <x v="108"/>
    <s v="08"/>
    <s v="VIVIENDA PROTEGIDA"/>
    <n v="1000000"/>
    <n v="1000009.88"/>
    <n v="991162"/>
    <n v="991162"/>
    <n v="320542.8"/>
    <n v="0"/>
    <n v="0"/>
    <n v="8838"/>
    <n v="1000000"/>
    <n v="1000000"/>
    <n v="1000000"/>
    <n v="1000000"/>
    <n v="1000000"/>
  </r>
  <r>
    <s v="1.1-00-24"/>
    <x v="0"/>
    <x v="0"/>
    <x v="1"/>
    <s v="2.2.7"/>
    <x v="4"/>
    <x v="1"/>
    <x v="1"/>
    <s v="02_24"/>
    <x v="1"/>
    <n v="1"/>
    <x v="1"/>
    <s v="016"/>
    <x v="20"/>
    <s v="010_24"/>
    <x v="1"/>
    <x v="0"/>
    <x v="3"/>
    <x v="3"/>
    <m/>
    <x v="108"/>
    <x v="108"/>
    <s v="00"/>
    <s v="SIN DESCRIPCIÓN PARA DESTINOS 00"/>
    <n v="5689448.2000000002"/>
    <n v="4200000"/>
    <n v="2800000"/>
    <n v="2800000"/>
    <n v="2800000"/>
    <n v="2660000"/>
    <n v="2540000"/>
    <n v="2889448.2"/>
    <n v="5689448.2000000002"/>
    <n v="5689448.2000000002"/>
    <n v="5600000"/>
    <n v="5600000"/>
    <n v="5600000"/>
  </r>
  <r>
    <s v="1.1-00-24"/>
    <x v="0"/>
    <x v="0"/>
    <x v="1"/>
    <s v="2.5.6"/>
    <x v="12"/>
    <x v="1"/>
    <x v="1"/>
    <s v="06_24"/>
    <x v="11"/>
    <n v="5"/>
    <x v="4"/>
    <s v="025"/>
    <x v="21"/>
    <s v="016_24"/>
    <x v="18"/>
    <x v="0"/>
    <x v="3"/>
    <x v="3"/>
    <m/>
    <x v="108"/>
    <x v="108"/>
    <s v="00"/>
    <s v="SIN DESCRIPCIÓN PARA DESTINOS 00"/>
    <n v="100000"/>
    <n v="100000"/>
    <n v="0"/>
    <n v="0"/>
    <n v="0"/>
    <n v="0"/>
    <n v="0"/>
    <n v="100000"/>
    <n v="100000"/>
    <n v="100000"/>
    <n v="100000"/>
    <n v="100000"/>
    <n v="100000"/>
  </r>
  <r>
    <s v="1.1-00-24"/>
    <x v="0"/>
    <x v="0"/>
    <x v="1"/>
    <s v="2.7.1"/>
    <x v="8"/>
    <x v="1"/>
    <x v="1"/>
    <s v="06_24"/>
    <x v="11"/>
    <n v="5"/>
    <x v="4"/>
    <s v="027"/>
    <x v="49"/>
    <s v="016_24"/>
    <x v="18"/>
    <x v="0"/>
    <x v="3"/>
    <x v="3"/>
    <m/>
    <x v="108"/>
    <x v="108"/>
    <s v="00"/>
    <s v="SIN DESCRIPCIÓN PARA DESTINOS 00"/>
    <n v="1000000"/>
    <n v="1000000"/>
    <n v="301466.42"/>
    <n v="301466.42"/>
    <n v="301466.42"/>
    <n v="291966.42"/>
    <n v="291966.42"/>
    <n v="698533.58000000007"/>
    <n v="1000000"/>
    <n v="1000000"/>
    <n v="1000000"/>
    <n v="1000000"/>
    <n v="1000000"/>
  </r>
  <r>
    <s v="1.1-00-24"/>
    <x v="0"/>
    <x v="0"/>
    <x v="1"/>
    <s v="2.7.1"/>
    <x v="8"/>
    <x v="1"/>
    <x v="1"/>
    <s v="06_24"/>
    <x v="11"/>
    <n v="5"/>
    <x v="4"/>
    <s v="030"/>
    <x v="34"/>
    <s v="018_24"/>
    <x v="25"/>
    <x v="0"/>
    <x v="3"/>
    <x v="3"/>
    <m/>
    <x v="108"/>
    <x v="108"/>
    <s v="00"/>
    <s v="SIN DESCRIPCIÓN PARA DESTINOS 00"/>
    <n v="10000000"/>
    <n v="10000000"/>
    <n v="9990000"/>
    <n v="9990000"/>
    <n v="9990000"/>
    <n v="9990000"/>
    <n v="9990000"/>
    <n v="10000"/>
    <n v="10000000"/>
    <n v="10000000"/>
    <n v="12000000"/>
    <n v="12000000"/>
    <n v="12000000"/>
  </r>
  <r>
    <s v="1.1-00-24"/>
    <x v="0"/>
    <x v="0"/>
    <x v="1"/>
    <s v="2.7.1"/>
    <x v="8"/>
    <x v="1"/>
    <x v="1"/>
    <s v="06_24"/>
    <x v="11"/>
    <n v="5"/>
    <x v="4"/>
    <s v="031"/>
    <x v="50"/>
    <s v="018_24"/>
    <x v="25"/>
    <x v="0"/>
    <x v="3"/>
    <x v="3"/>
    <m/>
    <x v="108"/>
    <x v="108"/>
    <s v="00"/>
    <s v="SIN DESCRIPCIÓN PARA DESTINOS 00"/>
    <n v="54793475.799999997"/>
    <n v="50566898.219999999"/>
    <n v="54729972.289999999"/>
    <n v="54729972.289999999"/>
    <n v="54729972.289999999"/>
    <n v="54554449.479999997"/>
    <n v="54554449.479999997"/>
    <n v="63503.509999997914"/>
    <n v="54793475.799999997"/>
    <n v="54793475.799999997"/>
    <n v="54793475.799999997"/>
    <n v="54793475.799999997"/>
    <n v="54793475.799999997"/>
  </r>
  <r>
    <s v="1.1-00-24"/>
    <x v="0"/>
    <x v="0"/>
    <x v="1"/>
    <s v="2.7.1"/>
    <x v="8"/>
    <x v="1"/>
    <x v="1"/>
    <s v="06_24"/>
    <x v="11"/>
    <n v="5"/>
    <x v="4"/>
    <s v="032"/>
    <x v="51"/>
    <s v="018_24"/>
    <x v="25"/>
    <x v="0"/>
    <x v="3"/>
    <x v="3"/>
    <m/>
    <x v="108"/>
    <x v="108"/>
    <s v="00"/>
    <s v="SIN DESCRIPCIÓN PARA DESTINOS 00"/>
    <n v="14162986.199999999"/>
    <n v="10733101.779999999"/>
    <n v="14162986.199999999"/>
    <n v="14162986.199999999"/>
    <n v="14162986.199999999"/>
    <n v="14162986.199999999"/>
    <n v="14162986.199999999"/>
    <n v="0"/>
    <n v="15085424.199999999"/>
    <n v="15085424.199999999"/>
    <n v="15085424.199999999"/>
    <n v="15085424.199999999"/>
    <n v="15085424.199999999"/>
  </r>
  <r>
    <s v="1.1-00-24"/>
    <x v="0"/>
    <x v="0"/>
    <x v="2"/>
    <s v="3.7.1"/>
    <x v="14"/>
    <x v="0"/>
    <x v="0"/>
    <s v="09_24"/>
    <x v="8"/>
    <n v="8"/>
    <x v="6"/>
    <s v="047"/>
    <x v="39"/>
    <s v="029_24"/>
    <x v="29"/>
    <x v="0"/>
    <x v="3"/>
    <x v="3"/>
    <m/>
    <x v="108"/>
    <x v="108"/>
    <s v="29"/>
    <s v="APOYO A LAS TRADICIONES (XAYACATES)"/>
    <n v="50000"/>
    <n v="50000"/>
    <n v="50000"/>
    <n v="50000"/>
    <n v="50000"/>
    <n v="50000"/>
    <n v="50000"/>
    <n v="0"/>
    <n v="50000"/>
    <n v="50000"/>
    <n v="100000"/>
    <n v="100000"/>
    <n v="100000"/>
  </r>
  <r>
    <s v="1.1-00-24"/>
    <x v="0"/>
    <x v="0"/>
    <x v="1"/>
    <s v="2.2.7"/>
    <x v="4"/>
    <x v="0"/>
    <x v="0"/>
    <s v="10_24"/>
    <x v="3"/>
    <n v="4"/>
    <x v="3"/>
    <s v="048"/>
    <x v="8"/>
    <s v="030_24"/>
    <x v="6"/>
    <x v="0"/>
    <x v="3"/>
    <x v="3"/>
    <m/>
    <x v="108"/>
    <x v="108"/>
    <s v="30"/>
    <s v="PROGRAMA DE APOYO A LADRILLEROS"/>
    <n v="450000"/>
    <n v="0"/>
    <n v="0"/>
    <n v="0"/>
    <n v="0"/>
    <n v="0"/>
    <n v="0"/>
    <n v="450000"/>
    <n v="450000"/>
    <n v="450000"/>
    <n v="450000"/>
    <n v="450000"/>
    <n v="450000"/>
  </r>
  <r>
    <s v="1.1-00-24"/>
    <x v="0"/>
    <x v="0"/>
    <x v="1"/>
    <s v="2.2.7"/>
    <x v="4"/>
    <x v="1"/>
    <x v="8"/>
    <s v="02_24"/>
    <x v="1"/>
    <n v="1"/>
    <x v="1"/>
    <s v="057"/>
    <x v="52"/>
    <s v="010_24"/>
    <x v="1"/>
    <x v="0"/>
    <x v="3"/>
    <x v="3"/>
    <m/>
    <x v="108"/>
    <x v="108"/>
    <s v="00"/>
    <s v="SIN DESCRIPCIÓN PARA DESTINOS 00"/>
    <n v="0"/>
    <n v="0"/>
    <n v="0"/>
    <n v="0"/>
    <n v="0"/>
    <n v="0"/>
    <n v="0"/>
    <n v="0"/>
    <n v="200000"/>
    <n v="200000"/>
    <n v="1200000"/>
    <n v="1200000"/>
    <n v="1200000"/>
  </r>
  <r>
    <s v="1.1-00-24"/>
    <x v="0"/>
    <x v="0"/>
    <x v="1"/>
    <s v="2.5.6"/>
    <x v="12"/>
    <x v="1"/>
    <x v="1"/>
    <s v="06_24"/>
    <x v="11"/>
    <n v="5"/>
    <x v="4"/>
    <s v="028"/>
    <x v="53"/>
    <s v="016_24"/>
    <x v="18"/>
    <x v="0"/>
    <x v="3"/>
    <x v="3"/>
    <m/>
    <x v="109"/>
    <x v="109"/>
    <s v="00"/>
    <s v="SIN DESCRIPCIÓN PARA DESTINOS 00"/>
    <n v="200000"/>
    <n v="200000"/>
    <n v="81300"/>
    <n v="81300"/>
    <n v="81300"/>
    <n v="81300"/>
    <n v="81300"/>
    <n v="118700"/>
    <n v="200000"/>
    <n v="200000"/>
    <n v="200000"/>
    <n v="200000"/>
    <n v="200000"/>
  </r>
  <r>
    <s v="1.1-00-24"/>
    <x v="0"/>
    <x v="0"/>
    <x v="1"/>
    <s v="2.5.6"/>
    <x v="12"/>
    <x v="1"/>
    <x v="1"/>
    <s v="06_24"/>
    <x v="11"/>
    <n v="5"/>
    <x v="4"/>
    <s v="025"/>
    <x v="21"/>
    <s v="016_24"/>
    <x v="18"/>
    <x v="0"/>
    <x v="3"/>
    <x v="3"/>
    <m/>
    <x v="110"/>
    <x v="110"/>
    <s v="17"/>
    <s v="RENOVANDO TU ESCUELA EN COMUNIDAD"/>
    <n v="0"/>
    <n v="0"/>
    <n v="0"/>
    <n v="0"/>
    <n v="0"/>
    <n v="0"/>
    <n v="0"/>
    <n v="0"/>
    <n v="400000"/>
    <n v="400000"/>
    <n v="400000"/>
    <n v="400000"/>
    <n v="400000"/>
  </r>
  <r>
    <s v="1.1-00-24"/>
    <x v="0"/>
    <x v="0"/>
    <x v="1"/>
    <s v="2.5.6"/>
    <x v="12"/>
    <x v="1"/>
    <x v="1"/>
    <s v="06_24"/>
    <x v="11"/>
    <n v="5"/>
    <x v="4"/>
    <s v="025"/>
    <x v="21"/>
    <s v="016_24"/>
    <x v="18"/>
    <x v="0"/>
    <x v="3"/>
    <x v="3"/>
    <m/>
    <x v="110"/>
    <x v="110"/>
    <s v="00"/>
    <s v="SIN DESCRIPCIÓN PARA DESTINOS 00"/>
    <n v="3900000"/>
    <n v="3800000"/>
    <n v="3156102"/>
    <n v="3156102"/>
    <n v="3156102"/>
    <n v="2244093"/>
    <n v="2244093"/>
    <n v="743898"/>
    <n v="3900000"/>
    <n v="3900000"/>
    <n v="3900000"/>
    <n v="3900000"/>
    <n v="3900000"/>
  </r>
  <r>
    <s v="1.1-00-24"/>
    <x v="0"/>
    <x v="0"/>
    <x v="0"/>
    <s v="1.3.4"/>
    <x v="0"/>
    <x v="0"/>
    <x v="0"/>
    <s v="01_24"/>
    <x v="5"/>
    <n v="1"/>
    <x v="1"/>
    <s v="001"/>
    <x v="48"/>
    <s v="001_24"/>
    <x v="36"/>
    <x v="0"/>
    <x v="3"/>
    <x v="3"/>
    <m/>
    <x v="111"/>
    <x v="111"/>
    <s v="03"/>
    <s v="ALDEA PASITOS"/>
    <n v="180000"/>
    <n v="180000"/>
    <n v="165000"/>
    <n v="165000"/>
    <n v="165000"/>
    <n v="150000"/>
    <n v="150000"/>
    <n v="15000"/>
    <n v="180000"/>
    <n v="180000"/>
    <n v="180000"/>
    <n v="180000"/>
    <n v="180000"/>
  </r>
  <r>
    <s v="1.1-00-24"/>
    <x v="0"/>
    <x v="0"/>
    <x v="0"/>
    <s v="1.3.4"/>
    <x v="0"/>
    <x v="0"/>
    <x v="0"/>
    <s v="01_24"/>
    <x v="5"/>
    <n v="1"/>
    <x v="1"/>
    <s v="001"/>
    <x v="48"/>
    <s v="001_24"/>
    <x v="36"/>
    <x v="0"/>
    <x v="3"/>
    <x v="3"/>
    <m/>
    <x v="111"/>
    <x v="111"/>
    <s v="04"/>
    <s v="FESTIVAL DEL CINE EN GUADALAJARA"/>
    <n v="300000"/>
    <n v="299965.92"/>
    <n v="0"/>
    <n v="0"/>
    <n v="0"/>
    <n v="0"/>
    <n v="0"/>
    <n v="300000"/>
    <n v="300000"/>
    <n v="300000"/>
    <n v="300000"/>
    <n v="300000"/>
    <n v="300000"/>
  </r>
  <r>
    <s v="1.1-00-24"/>
    <x v="0"/>
    <x v="0"/>
    <x v="0"/>
    <s v="1.3.4"/>
    <x v="0"/>
    <x v="0"/>
    <x v="0"/>
    <s v="01_24"/>
    <x v="5"/>
    <n v="1"/>
    <x v="1"/>
    <s v="001"/>
    <x v="48"/>
    <s v="001_24"/>
    <x v="36"/>
    <x v="0"/>
    <x v="3"/>
    <x v="3"/>
    <m/>
    <x v="111"/>
    <x v="111"/>
    <s v="05"/>
    <s v="TELETON"/>
    <n v="1000000"/>
    <n v="1000008.52"/>
    <n v="0"/>
    <n v="0"/>
    <n v="0"/>
    <n v="0"/>
    <n v="0"/>
    <n v="1000000"/>
    <n v="1000000"/>
    <n v="1000000"/>
    <n v="1000000"/>
    <n v="1000000"/>
    <n v="1000000"/>
  </r>
  <r>
    <s v="1.1-00-24"/>
    <x v="0"/>
    <x v="0"/>
    <x v="0"/>
    <s v="1.3.4"/>
    <x v="0"/>
    <x v="0"/>
    <x v="0"/>
    <s v="01_24"/>
    <x v="5"/>
    <n v="1"/>
    <x v="1"/>
    <s v="001"/>
    <x v="48"/>
    <s v="001_24"/>
    <x v="36"/>
    <x v="0"/>
    <x v="3"/>
    <x v="3"/>
    <m/>
    <x v="111"/>
    <x v="111"/>
    <s v="06"/>
    <s v="MÉXICO DANZA"/>
    <n v="70000"/>
    <n v="70008.52"/>
    <n v="70000"/>
    <n v="70000"/>
    <n v="70000"/>
    <n v="70000"/>
    <n v="70000"/>
    <n v="0"/>
    <n v="70000"/>
    <n v="70000"/>
    <n v="70000"/>
    <n v="70000"/>
    <n v="70000"/>
  </r>
  <r>
    <s v="1.1-00-24"/>
    <x v="0"/>
    <x v="0"/>
    <x v="0"/>
    <s v="1.3.4"/>
    <x v="0"/>
    <x v="0"/>
    <x v="0"/>
    <s v="01_24"/>
    <x v="5"/>
    <n v="1"/>
    <x v="1"/>
    <s v="001"/>
    <x v="48"/>
    <s v="001_24"/>
    <x v="36"/>
    <x v="0"/>
    <x v="3"/>
    <x v="3"/>
    <m/>
    <x v="111"/>
    <x v="111"/>
    <s v="00"/>
    <s v="SIN DESCRIPCIÓN PARA DESTINOS 00"/>
    <n v="462000"/>
    <n v="475008.52"/>
    <n v="95000"/>
    <n v="95000"/>
    <n v="95000"/>
    <n v="70000"/>
    <n v="70000"/>
    <n v="367000"/>
    <n v="640000"/>
    <n v="640000"/>
    <n v="640000"/>
    <n v="640000"/>
    <n v="640000"/>
  </r>
  <r>
    <s v="1.1-00-24"/>
    <x v="0"/>
    <x v="0"/>
    <x v="0"/>
    <s v="1.3.4"/>
    <x v="0"/>
    <x v="5"/>
    <x v="5"/>
    <s v="02_24"/>
    <x v="1"/>
    <n v="1"/>
    <x v="1"/>
    <s v="008"/>
    <x v="54"/>
    <s v="007_24"/>
    <x v="24"/>
    <x v="0"/>
    <x v="3"/>
    <x v="3"/>
    <m/>
    <x v="111"/>
    <x v="111"/>
    <s v="09"/>
    <s v="FIL"/>
    <n v="700000"/>
    <n v="700008.48"/>
    <n v="0"/>
    <n v="0"/>
    <n v="0"/>
    <n v="0"/>
    <n v="0"/>
    <n v="700000"/>
    <n v="700000"/>
    <n v="700000"/>
    <n v="750000"/>
    <n v="750000"/>
    <n v="750000"/>
  </r>
  <r>
    <s v="1.1-00-24"/>
    <x v="0"/>
    <x v="0"/>
    <x v="0"/>
    <s v="1.3.4"/>
    <x v="0"/>
    <x v="5"/>
    <x v="5"/>
    <s v="02_24"/>
    <x v="1"/>
    <n v="1"/>
    <x v="1"/>
    <s v="008"/>
    <x v="54"/>
    <s v="007_24"/>
    <x v="24"/>
    <x v="0"/>
    <x v="3"/>
    <x v="3"/>
    <m/>
    <x v="111"/>
    <x v="111"/>
    <s v="10"/>
    <s v="CLAD"/>
    <n v="210000"/>
    <n v="210000"/>
    <n v="0"/>
    <n v="0"/>
    <n v="0"/>
    <n v="0"/>
    <n v="0"/>
    <n v="210000"/>
    <n v="210000"/>
    <n v="210000"/>
    <n v="210000"/>
    <n v="210000"/>
    <n v="210000"/>
  </r>
  <r>
    <s v="1.1-00-24"/>
    <x v="0"/>
    <x v="0"/>
    <x v="1"/>
    <s v="2.7.1"/>
    <x v="8"/>
    <x v="1"/>
    <x v="1"/>
    <s v="06_24"/>
    <x v="11"/>
    <n v="5"/>
    <x v="4"/>
    <s v="026"/>
    <x v="38"/>
    <s v="016_24"/>
    <x v="18"/>
    <x v="0"/>
    <x v="3"/>
    <x v="3"/>
    <m/>
    <x v="111"/>
    <x v="111"/>
    <s v="18"/>
    <s v="RECONSTRUCCIÓN DEL TEJIDO SOCIAL"/>
    <n v="30000000"/>
    <n v="10000000"/>
    <n v="25370579.079999998"/>
    <n v="25370579.079999998"/>
    <n v="25370579.079999998"/>
    <n v="25370579.079999998"/>
    <n v="25370579.079999998"/>
    <n v="4629420.9200000018"/>
    <n v="30000000"/>
    <n v="30000000"/>
    <n v="30000000"/>
    <n v="30000000"/>
    <n v="10000000"/>
  </r>
  <r>
    <s v="1.1-00-24"/>
    <x v="0"/>
    <x v="0"/>
    <x v="0"/>
    <s v="1.3.4"/>
    <x v="0"/>
    <x v="8"/>
    <x v="9"/>
    <s v="02_24"/>
    <x v="1"/>
    <n v="1"/>
    <x v="1"/>
    <s v="009"/>
    <x v="55"/>
    <s v="007_24"/>
    <x v="24"/>
    <x v="0"/>
    <x v="3"/>
    <x v="3"/>
    <m/>
    <x v="112"/>
    <x v="112"/>
    <s v="00"/>
    <s v="SIN DESCRIPCIÓN PARA DESTINOS 00"/>
    <n v="751609.44"/>
    <n v="500000"/>
    <n v="1089485.31"/>
    <n v="1089485.31"/>
    <n v="1089485.31"/>
    <n v="1089485.31"/>
    <n v="1089485.31"/>
    <n v="-337875.87000000011"/>
    <n v="750000"/>
    <n v="750000"/>
    <n v="1089485.31"/>
    <n v="1089485.31"/>
    <n v="1000000"/>
  </r>
  <r>
    <s v="1.1-00-24"/>
    <x v="0"/>
    <x v="0"/>
    <x v="0"/>
    <s v="1.3.4"/>
    <x v="0"/>
    <x v="0"/>
    <x v="0"/>
    <s v="05_24"/>
    <x v="0"/>
    <n v="6"/>
    <x v="0"/>
    <s v="021"/>
    <x v="1"/>
    <s v="015_24"/>
    <x v="0"/>
    <x v="1"/>
    <x v="4"/>
    <x v="4"/>
    <s v="si"/>
    <x v="113"/>
    <x v="113"/>
    <s v="00"/>
    <s v="SIN DESCRIPCIÓN PARA DESTINOS 00"/>
    <n v="637033.72"/>
    <n v="100000"/>
    <n v="621837.72"/>
    <n v="621837.72"/>
    <n v="379836.2"/>
    <n v="376240.2"/>
    <n v="376240.2"/>
    <n v="15196"/>
    <n v="397740.2"/>
    <n v="397740.2"/>
    <n v="549000"/>
    <n v="549000"/>
    <n v="1185000"/>
  </r>
  <r>
    <s v="1.1-00-24"/>
    <x v="0"/>
    <x v="0"/>
    <x v="2"/>
    <s v="3.1.1"/>
    <x v="7"/>
    <x v="0"/>
    <x v="0"/>
    <s v="09_24"/>
    <x v="8"/>
    <n v="8"/>
    <x v="6"/>
    <s v="042"/>
    <x v="14"/>
    <s v="026_24"/>
    <x v="12"/>
    <x v="1"/>
    <x v="4"/>
    <x v="4"/>
    <m/>
    <x v="114"/>
    <x v="114"/>
    <s v="00"/>
    <s v="SIN DESCRIPCIÓN PARA DESTINOS 00"/>
    <n v="0"/>
    <n v="0"/>
    <n v="0"/>
    <n v="0"/>
    <n v="0"/>
    <n v="0"/>
    <n v="0"/>
    <n v="0"/>
    <n v="0"/>
    <n v="0"/>
    <n v="100000"/>
    <n v="100000"/>
    <n v="100000"/>
  </r>
  <r>
    <s v="1.1-00-24"/>
    <x v="0"/>
    <x v="0"/>
    <x v="2"/>
    <s v="3.8.4"/>
    <x v="11"/>
    <x v="0"/>
    <x v="0"/>
    <s v="11_24"/>
    <x v="10"/>
    <n v="6"/>
    <x v="0"/>
    <s v="049"/>
    <x v="19"/>
    <s v="031_24"/>
    <x v="17"/>
    <x v="1"/>
    <x v="4"/>
    <x v="4"/>
    <s v="si"/>
    <x v="115"/>
    <x v="115"/>
    <s v="00"/>
    <s v="SIN DESCRIPCIÓN PARA DESTINOS 00"/>
    <n v="902943.48"/>
    <n v="500000"/>
    <n v="1053723.26"/>
    <n v="737855.26"/>
    <n v="737855.25"/>
    <n v="632960.72"/>
    <n v="632960.72"/>
    <n v="-150779.78000000003"/>
    <n v="1777947.48"/>
    <n v="1777947.48"/>
    <n v="31123400"/>
    <n v="11123400"/>
    <n v="645000"/>
  </r>
  <r>
    <s v="1.1-00-24"/>
    <x v="0"/>
    <x v="0"/>
    <x v="2"/>
    <s v="3.8.4"/>
    <x v="11"/>
    <x v="0"/>
    <x v="0"/>
    <s v="11_24"/>
    <x v="10"/>
    <n v="6"/>
    <x v="0"/>
    <s v="049"/>
    <x v="19"/>
    <s v="031_24"/>
    <x v="17"/>
    <x v="1"/>
    <x v="4"/>
    <x v="4"/>
    <m/>
    <x v="116"/>
    <x v="116"/>
    <s v="31"/>
    <s v="EXPEDICION DE PASAPORTES"/>
    <n v="16200"/>
    <n v="0"/>
    <n v="13618.4"/>
    <n v="13618.4"/>
    <n v="13618.4"/>
    <n v="13618.4"/>
    <n v="13618.4"/>
    <n v="2581.6000000000004"/>
    <n v="16200"/>
    <n v="16200"/>
    <n v="7212000"/>
    <e v="#N/A"/>
    <n v="1135081"/>
  </r>
  <r>
    <s v="1.1-00-24"/>
    <x v="0"/>
    <x v="0"/>
    <x v="0"/>
    <s v="1.3.4"/>
    <x v="0"/>
    <x v="0"/>
    <x v="0"/>
    <s v="05_24"/>
    <x v="0"/>
    <n v="6"/>
    <x v="0"/>
    <s v="021"/>
    <x v="1"/>
    <s v="015_24"/>
    <x v="0"/>
    <x v="1"/>
    <x v="4"/>
    <x v="4"/>
    <m/>
    <x v="116"/>
    <x v="116"/>
    <s v="00"/>
    <s v="SIN DESCRIPCIÓN PARA DESTINOS 00"/>
    <n v="68041"/>
    <n v="68041"/>
    <n v="0"/>
    <n v="0"/>
    <n v="0"/>
    <n v="0"/>
    <n v="0"/>
    <n v="68041"/>
    <n v="68041"/>
    <n v="68041"/>
    <n v="68041"/>
    <n v="68041"/>
    <n v="68041"/>
  </r>
  <r>
    <s v="1.1-00-24"/>
    <x v="0"/>
    <x v="0"/>
    <x v="0"/>
    <s v="1.3.4"/>
    <x v="0"/>
    <x v="1"/>
    <x v="1"/>
    <s v="02_24"/>
    <x v="1"/>
    <n v="1"/>
    <x v="1"/>
    <s v="014"/>
    <x v="2"/>
    <s v="010_24"/>
    <x v="1"/>
    <x v="1"/>
    <x v="4"/>
    <x v="4"/>
    <m/>
    <x v="117"/>
    <x v="117"/>
    <s v="00"/>
    <s v="SIN DESCRIPCIÓN PARA DESTINOS 00"/>
    <n v="0"/>
    <n v="0"/>
    <n v="0"/>
    <n v="0"/>
    <n v="0"/>
    <n v="0"/>
    <n v="0"/>
    <n v="0"/>
    <n v="0"/>
    <n v="0"/>
    <n v="125000"/>
    <n v="125000"/>
    <n v="125000"/>
  </r>
  <r>
    <s v="1.1-00-24"/>
    <x v="0"/>
    <x v="0"/>
    <x v="2"/>
    <s v="3.8.4"/>
    <x v="11"/>
    <x v="0"/>
    <x v="0"/>
    <s v="11_24"/>
    <x v="10"/>
    <n v="6"/>
    <x v="0"/>
    <s v="049"/>
    <x v="19"/>
    <s v="031_24"/>
    <x v="17"/>
    <x v="1"/>
    <x v="4"/>
    <x v="4"/>
    <m/>
    <x v="117"/>
    <x v="117"/>
    <s v="00"/>
    <s v="SIN DESCRIPCIÓN PARA DESTINOS 00"/>
    <n v="237054.45"/>
    <n v="0"/>
    <n v="237054.45"/>
    <n v="237054.45"/>
    <n v="191746.02"/>
    <n v="170335.85"/>
    <n v="170335.85"/>
    <n v="0"/>
    <n v="236398.35"/>
    <n v="236398.35"/>
    <n v="147400"/>
    <n v="147400"/>
    <n v="147400"/>
  </r>
  <r>
    <s v="1.1-00-24"/>
    <x v="0"/>
    <x v="0"/>
    <x v="1"/>
    <s v="2.3.1"/>
    <x v="3"/>
    <x v="0"/>
    <x v="0"/>
    <s v="07_24"/>
    <x v="2"/>
    <n v="3"/>
    <x v="2"/>
    <s v="039"/>
    <x v="6"/>
    <s v="024_24"/>
    <x v="5"/>
    <x v="1"/>
    <x v="4"/>
    <x v="4"/>
    <m/>
    <x v="118"/>
    <x v="118"/>
    <s v="00"/>
    <s v="SIN DESCRIPCIÓN PARA DESTINOS 00"/>
    <n v="3966039"/>
    <n v="3966039"/>
    <n v="3921858.01"/>
    <n v="2586666.21"/>
    <n v="2586666.21"/>
    <n v="2498591.73"/>
    <n v="2498591.73"/>
    <n v="44180.990000000224"/>
    <n v="3966039"/>
    <n v="3966039"/>
    <n v="3966039"/>
    <n v="3966039"/>
    <n v="2000000"/>
  </r>
  <r>
    <s v="1.1-00-24"/>
    <x v="0"/>
    <x v="0"/>
    <x v="2"/>
    <s v="3.1.1"/>
    <x v="7"/>
    <x v="0"/>
    <x v="0"/>
    <s v="09_24"/>
    <x v="8"/>
    <n v="8"/>
    <x v="6"/>
    <s v="042"/>
    <x v="14"/>
    <s v="026_24"/>
    <x v="12"/>
    <x v="1"/>
    <x v="4"/>
    <x v="4"/>
    <m/>
    <x v="118"/>
    <x v="118"/>
    <s v="00"/>
    <s v="SIN DESCRIPCIÓN PARA DESTINOS 00"/>
    <n v="173919.61"/>
    <n v="86000"/>
    <n v="187410.41"/>
    <n v="187410.41"/>
    <n v="115919.61"/>
    <n v="115919.61"/>
    <n v="115919.61"/>
    <n v="-13490.800000000017"/>
    <n v="173919.61"/>
    <n v="173919.61"/>
    <n v="250000"/>
    <n v="250000"/>
    <n v="250000"/>
  </r>
  <r>
    <s v="1.1-00-24"/>
    <x v="0"/>
    <x v="0"/>
    <x v="1"/>
    <s v="2.1.5"/>
    <x v="9"/>
    <x v="5"/>
    <x v="5"/>
    <s v="17_24"/>
    <x v="9"/>
    <n v="4"/>
    <x v="3"/>
    <s v="056"/>
    <x v="16"/>
    <s v="037_24"/>
    <x v="14"/>
    <x v="1"/>
    <x v="4"/>
    <x v="4"/>
    <m/>
    <x v="118"/>
    <x v="118"/>
    <s v="00"/>
    <s v="SIN DESCRIPCIÓN PARA DESTINOS 00"/>
    <n v="80000"/>
    <n v="110000"/>
    <n v="74356"/>
    <n v="0"/>
    <n v="0"/>
    <n v="0"/>
    <n v="0"/>
    <n v="5644"/>
    <n v="110000"/>
    <n v="110000"/>
    <n v="200000"/>
    <n v="200000"/>
    <n v="200000"/>
  </r>
  <r>
    <s v="1.1-00-24"/>
    <x v="0"/>
    <x v="0"/>
    <x v="1"/>
    <s v="2.3.1"/>
    <x v="3"/>
    <x v="0"/>
    <x v="0"/>
    <s v="07_24"/>
    <x v="2"/>
    <n v="3"/>
    <x v="2"/>
    <s v="039"/>
    <x v="6"/>
    <s v="024_24"/>
    <x v="5"/>
    <x v="1"/>
    <x v="4"/>
    <x v="4"/>
    <m/>
    <x v="119"/>
    <x v="119"/>
    <s v="00"/>
    <s v="SIN DESCRIPCIÓN PARA DESTINOS 00"/>
    <n v="1005112"/>
    <n v="1005112"/>
    <n v="990060.77"/>
    <n v="656038.77"/>
    <n v="656038.77"/>
    <n v="642422.79"/>
    <n v="642422.79"/>
    <n v="15051.229999999981"/>
    <n v="1005112"/>
    <n v="1005112"/>
    <n v="1005112"/>
    <n v="1005112"/>
    <n v="1005112"/>
  </r>
  <r>
    <s v="1.1-00-24"/>
    <x v="0"/>
    <x v="0"/>
    <x v="1"/>
    <s v="2.1.5"/>
    <x v="9"/>
    <x v="5"/>
    <x v="5"/>
    <s v="17_24"/>
    <x v="9"/>
    <n v="4"/>
    <x v="3"/>
    <s v="056"/>
    <x v="16"/>
    <s v="037_24"/>
    <x v="14"/>
    <x v="1"/>
    <x v="4"/>
    <x v="4"/>
    <m/>
    <x v="119"/>
    <x v="119"/>
    <s v="00"/>
    <s v="SIN DESCRIPCIÓN PARA DESTINOS 00"/>
    <n v="10000"/>
    <n v="10000"/>
    <n v="3712"/>
    <n v="0"/>
    <n v="0"/>
    <n v="0"/>
    <n v="0"/>
    <n v="6288"/>
    <n v="10000"/>
    <n v="10000"/>
    <n v="100000"/>
    <n v="100000"/>
    <n v="100000"/>
  </r>
  <r>
    <s v="1.1-00-24"/>
    <x v="0"/>
    <x v="0"/>
    <x v="2"/>
    <s v="3.1.1"/>
    <x v="7"/>
    <x v="0"/>
    <x v="0"/>
    <s v="09_24"/>
    <x v="8"/>
    <n v="8"/>
    <x v="6"/>
    <s v="042"/>
    <x v="14"/>
    <s v="026_24"/>
    <x v="12"/>
    <x v="1"/>
    <x v="4"/>
    <x v="4"/>
    <m/>
    <x v="120"/>
    <x v="120"/>
    <s v="00"/>
    <s v="SIN DESCRIPCIÓN PARA DESTINOS 00"/>
    <n v="120000"/>
    <n v="0"/>
    <n v="119712"/>
    <n v="0"/>
    <n v="0"/>
    <n v="0"/>
    <n v="0"/>
    <n v="288"/>
    <n v="120000"/>
    <n v="120000"/>
    <n v="120000"/>
    <n v="120000"/>
    <n v="120000"/>
  </r>
  <r>
    <s v="1.1-00-24"/>
    <x v="0"/>
    <x v="0"/>
    <x v="0"/>
    <s v="1.3.4"/>
    <x v="0"/>
    <x v="0"/>
    <x v="0"/>
    <s v="07_24"/>
    <x v="2"/>
    <n v="3"/>
    <x v="2"/>
    <s v="033"/>
    <x v="4"/>
    <s v="019_24"/>
    <x v="3"/>
    <x v="1"/>
    <x v="4"/>
    <x v="4"/>
    <m/>
    <x v="121"/>
    <x v="121"/>
    <s v="00"/>
    <s v="SIN DESCRIPCIÓN PARA DESTINOS 00"/>
    <n v="70064.399999999994"/>
    <n v="0"/>
    <n v="131869.20000000001"/>
    <n v="70064.399999999994"/>
    <n v="48178.99"/>
    <n v="48178.99"/>
    <n v="48178.99"/>
    <n v="-61804.800000000017"/>
    <n v="70064.399999999994"/>
    <n v="70064.399999999994"/>
    <n v="70064.399999999994"/>
    <n v="70064.399999999994"/>
    <n v="70064.399999999994"/>
  </r>
  <r>
    <s v="1.1-00-24"/>
    <x v="0"/>
    <x v="0"/>
    <x v="1"/>
    <s v="2.2.7"/>
    <x v="4"/>
    <x v="0"/>
    <x v="0"/>
    <s v="07_24"/>
    <x v="2"/>
    <n v="2"/>
    <x v="7"/>
    <s v="036"/>
    <x v="17"/>
    <s v="022_24"/>
    <x v="15"/>
    <x v="1"/>
    <x v="4"/>
    <x v="4"/>
    <m/>
    <x v="121"/>
    <x v="121"/>
    <s v="00"/>
    <s v="SIN DESCRIPCIÓN PARA DESTINOS 00"/>
    <n v="128500"/>
    <n v="150000"/>
    <n v="0"/>
    <n v="0"/>
    <n v="0"/>
    <n v="0"/>
    <n v="0"/>
    <n v="128500"/>
    <n v="128500"/>
    <n v="128500"/>
    <n v="128500"/>
    <n v="128500"/>
    <n v="128500"/>
  </r>
  <r>
    <s v="1.1-00-24"/>
    <x v="0"/>
    <x v="0"/>
    <x v="1"/>
    <s v="2.3.1"/>
    <x v="3"/>
    <x v="0"/>
    <x v="0"/>
    <s v="07_24"/>
    <x v="2"/>
    <n v="3"/>
    <x v="2"/>
    <s v="039"/>
    <x v="6"/>
    <s v="024_24"/>
    <x v="5"/>
    <x v="1"/>
    <x v="4"/>
    <x v="4"/>
    <m/>
    <x v="122"/>
    <x v="122"/>
    <s v="00"/>
    <s v="SIN DESCRIPCIÓN PARA DESTINOS 00"/>
    <n v="90000"/>
    <n v="90000"/>
    <n v="0"/>
    <n v="0"/>
    <n v="0"/>
    <n v="0"/>
    <n v="0"/>
    <n v="90000"/>
    <n v="90000"/>
    <n v="90000"/>
    <n v="90000"/>
    <n v="90000"/>
    <n v="90000"/>
  </r>
  <r>
    <s v="1.1-00-24"/>
    <x v="0"/>
    <x v="0"/>
    <x v="0"/>
    <s v="1.3.4"/>
    <x v="0"/>
    <x v="0"/>
    <x v="0"/>
    <s v="07_24"/>
    <x v="2"/>
    <n v="3"/>
    <x v="2"/>
    <s v="033"/>
    <x v="4"/>
    <s v="019_24"/>
    <x v="3"/>
    <x v="1"/>
    <x v="4"/>
    <x v="4"/>
    <m/>
    <x v="123"/>
    <x v="123"/>
    <s v="00"/>
    <s v="SIN DESCRIPCIÓN PARA DESTINOS 00"/>
    <n v="45765"/>
    <n v="0"/>
    <n v="45765"/>
    <n v="45765"/>
    <n v="41050"/>
    <n v="41050"/>
    <n v="41050"/>
    <n v="0"/>
    <n v="45765"/>
    <n v="45765"/>
    <n v="45765"/>
    <n v="45765"/>
    <n v="45765"/>
  </r>
  <r>
    <s v="1.1-00-24"/>
    <x v="0"/>
    <x v="0"/>
    <x v="0"/>
    <s v="1.3.4"/>
    <x v="0"/>
    <x v="0"/>
    <x v="0"/>
    <s v="05_24"/>
    <x v="0"/>
    <n v="6"/>
    <x v="0"/>
    <s v="021"/>
    <x v="1"/>
    <s v="015_24"/>
    <x v="0"/>
    <x v="1"/>
    <x v="4"/>
    <x v="4"/>
    <m/>
    <x v="124"/>
    <x v="124"/>
    <s v="00"/>
    <s v="SIN DESCRIPCIÓN PARA DESTINOS 00"/>
    <n v="61745.64"/>
    <n v="0"/>
    <n v="61745.64"/>
    <n v="61745.64"/>
    <n v="61745.64"/>
    <n v="61745.64"/>
    <n v="61745.64"/>
    <n v="0"/>
    <n v="61745.64"/>
    <n v="61745.64"/>
    <n v="61745.64"/>
    <n v="61745.64"/>
    <n v="61745.64"/>
  </r>
  <r>
    <s v="1.1-00-24"/>
    <x v="0"/>
    <x v="0"/>
    <x v="1"/>
    <s v="2.3.1"/>
    <x v="3"/>
    <x v="0"/>
    <x v="0"/>
    <s v="07_24"/>
    <x v="2"/>
    <n v="3"/>
    <x v="2"/>
    <s v="039"/>
    <x v="6"/>
    <s v="024_24"/>
    <x v="5"/>
    <x v="1"/>
    <x v="4"/>
    <x v="4"/>
    <m/>
    <x v="124"/>
    <x v="124"/>
    <s v="00"/>
    <s v="SIN DESCRIPCIÓN PARA DESTINOS 00"/>
    <n v="400000"/>
    <n v="0"/>
    <n v="367720"/>
    <n v="0"/>
    <n v="0"/>
    <n v="0"/>
    <n v="0"/>
    <n v="32280"/>
    <n v="400000"/>
    <n v="400000"/>
    <n v="400000"/>
    <n v="400000"/>
    <n v="400000"/>
  </r>
  <r>
    <s v="1.1-00-24"/>
    <x v="0"/>
    <x v="0"/>
    <x v="0"/>
    <s v="1.7.2"/>
    <x v="1"/>
    <x v="0"/>
    <x v="0"/>
    <s v="02_24"/>
    <x v="1"/>
    <n v="3"/>
    <x v="2"/>
    <s v="012"/>
    <x v="24"/>
    <s v="009_24"/>
    <x v="2"/>
    <x v="1"/>
    <x v="4"/>
    <x v="4"/>
    <m/>
    <x v="125"/>
    <x v="125"/>
    <s v="00"/>
    <s v="SIN DESCRIPCIÓN PARA DESTINOS 00"/>
    <n v="100000"/>
    <n v="100000"/>
    <n v="71050"/>
    <n v="71050"/>
    <n v="71050"/>
    <n v="71050"/>
    <n v="71050"/>
    <n v="28950"/>
    <n v="100000"/>
    <n v="100000"/>
    <n v="200000"/>
    <n v="200000"/>
    <n v="100000"/>
  </r>
  <r>
    <s v="1.1-00-24"/>
    <x v="0"/>
    <x v="0"/>
    <x v="0"/>
    <s v="1.3.4"/>
    <x v="0"/>
    <x v="1"/>
    <x v="1"/>
    <s v="02_24"/>
    <x v="1"/>
    <n v="1"/>
    <x v="1"/>
    <s v="014"/>
    <x v="2"/>
    <s v="010_24"/>
    <x v="1"/>
    <x v="1"/>
    <x v="4"/>
    <x v="4"/>
    <m/>
    <x v="125"/>
    <x v="125"/>
    <s v="00"/>
    <s v="SIN DESCRIPCIÓN PARA DESTINOS 00"/>
    <n v="0"/>
    <n v="0"/>
    <n v="0"/>
    <n v="0"/>
    <n v="0"/>
    <n v="0"/>
    <n v="0"/>
    <n v="0"/>
    <n v="0"/>
    <n v="0"/>
    <n v="10000"/>
    <n v="10000"/>
    <n v="10000"/>
  </r>
  <r>
    <s v="1.1-00-24"/>
    <x v="0"/>
    <x v="0"/>
    <x v="1"/>
    <s v="2.2.7"/>
    <x v="4"/>
    <x v="1"/>
    <x v="1"/>
    <s v="02_24"/>
    <x v="1"/>
    <n v="1"/>
    <x v="1"/>
    <s v="016"/>
    <x v="20"/>
    <s v="010_24"/>
    <x v="1"/>
    <x v="1"/>
    <x v="4"/>
    <x v="4"/>
    <m/>
    <x v="125"/>
    <x v="125"/>
    <s v="00"/>
    <s v="SIN DESCRIPCIÓN PARA DESTINOS 00"/>
    <n v="0"/>
    <n v="0"/>
    <n v="0"/>
    <n v="0"/>
    <n v="0"/>
    <n v="0"/>
    <n v="0"/>
    <n v="0"/>
    <n v="0"/>
    <n v="0"/>
    <n v="10000"/>
    <n v="10000"/>
    <n v="10000"/>
  </r>
  <r>
    <s v="1.1-00-24"/>
    <x v="0"/>
    <x v="0"/>
    <x v="2"/>
    <s v="3.8.4"/>
    <x v="11"/>
    <x v="0"/>
    <x v="0"/>
    <s v="11_24"/>
    <x v="10"/>
    <n v="6"/>
    <x v="0"/>
    <s v="050"/>
    <x v="31"/>
    <s v="031_24"/>
    <x v="17"/>
    <x v="1"/>
    <x v="4"/>
    <x v="4"/>
    <m/>
    <x v="125"/>
    <x v="125"/>
    <s v="00"/>
    <s v="SIN DESCRIPCIÓN PARA DESTINOS 00"/>
    <n v="0"/>
    <n v="0"/>
    <n v="0"/>
    <n v="0"/>
    <n v="0"/>
    <n v="0"/>
    <n v="0"/>
    <n v="0"/>
    <n v="0"/>
    <n v="0"/>
    <n v="3230790"/>
    <n v="3230790"/>
    <n v="1500000"/>
  </r>
  <r>
    <s v="1.1-00-24"/>
    <x v="0"/>
    <x v="0"/>
    <x v="1"/>
    <s v="2.3.1"/>
    <x v="3"/>
    <x v="0"/>
    <x v="0"/>
    <s v="07_24"/>
    <x v="2"/>
    <n v="3"/>
    <x v="2"/>
    <s v="039"/>
    <x v="6"/>
    <s v="024_24"/>
    <x v="5"/>
    <x v="1"/>
    <x v="4"/>
    <x v="4"/>
    <m/>
    <x v="126"/>
    <x v="126"/>
    <s v="00"/>
    <s v="SIN DESCRIPCIÓN PARA DESTINOS 00"/>
    <n v="81805"/>
    <n v="581805"/>
    <n v="27747.200000000001"/>
    <n v="27747.200000000001"/>
    <n v="27747.200000000001"/>
    <n v="27747.200000000001"/>
    <n v="27747.200000000001"/>
    <n v="54057.8"/>
    <n v="81805"/>
    <n v="81805"/>
    <n v="81805"/>
    <n v="81805"/>
    <n v="81805"/>
  </r>
  <r>
    <s v="1.1-00-24"/>
    <x v="0"/>
    <x v="0"/>
    <x v="1"/>
    <s v="2.2.7"/>
    <x v="4"/>
    <x v="1"/>
    <x v="1"/>
    <s v="02_24"/>
    <x v="1"/>
    <n v="1"/>
    <x v="1"/>
    <s v="016"/>
    <x v="20"/>
    <s v="010_24"/>
    <x v="1"/>
    <x v="1"/>
    <x v="4"/>
    <x v="4"/>
    <m/>
    <x v="127"/>
    <x v="127"/>
    <s v="00"/>
    <s v="SIN DESCRIPCIÓN PARA DESTINOS 00"/>
    <n v="0"/>
    <n v="0"/>
    <n v="0"/>
    <n v="0"/>
    <n v="0"/>
    <n v="0"/>
    <n v="0"/>
    <n v="0"/>
    <n v="0"/>
    <n v="0"/>
    <n v="70000"/>
    <n v="70000"/>
    <n v="70000"/>
  </r>
  <r>
    <s v="1.1-00-24"/>
    <x v="0"/>
    <x v="0"/>
    <x v="1"/>
    <s v="2.5.6"/>
    <x v="12"/>
    <x v="1"/>
    <x v="1"/>
    <s v="06_24"/>
    <x v="11"/>
    <n v="5"/>
    <x v="4"/>
    <s v="025"/>
    <x v="21"/>
    <s v="016_24"/>
    <x v="18"/>
    <x v="1"/>
    <x v="4"/>
    <x v="4"/>
    <m/>
    <x v="127"/>
    <x v="127"/>
    <s v="00"/>
    <s v="SIN DESCRIPCIÓN PARA DESTINOS 00"/>
    <n v="250000"/>
    <n v="250000"/>
    <n v="186600"/>
    <n v="186600"/>
    <n v="186600"/>
    <n v="186600"/>
    <n v="186600"/>
    <n v="63400"/>
    <n v="250000"/>
    <n v="250000"/>
    <n v="250000"/>
    <n v="250000"/>
    <n v="250000"/>
  </r>
  <r>
    <s v="1.1-00-24"/>
    <x v="0"/>
    <x v="0"/>
    <x v="0"/>
    <s v="1.3.4"/>
    <x v="0"/>
    <x v="0"/>
    <x v="0"/>
    <s v="07_24"/>
    <x v="2"/>
    <n v="3"/>
    <x v="2"/>
    <s v="033"/>
    <x v="4"/>
    <s v="019_24"/>
    <x v="3"/>
    <x v="1"/>
    <x v="4"/>
    <x v="4"/>
    <m/>
    <x v="127"/>
    <x v="127"/>
    <s v="00"/>
    <s v="SIN DESCRIPCIÓN PARA DESTINOS 00"/>
    <n v="2006747.12"/>
    <n v="0"/>
    <n v="1985171.12"/>
    <n v="1985171.12"/>
    <n v="1833237.48"/>
    <n v="1219600.68"/>
    <n v="1219600.68"/>
    <n v="21576"/>
    <n v="2006747.12"/>
    <n v="2006747.12"/>
    <n v="2006747.12"/>
    <n v="2006747.12"/>
    <n v="1000000"/>
  </r>
  <r>
    <s v="1.1-00-24"/>
    <x v="0"/>
    <x v="0"/>
    <x v="2"/>
    <s v="3.1.1"/>
    <x v="7"/>
    <x v="0"/>
    <x v="0"/>
    <s v="09_24"/>
    <x v="8"/>
    <n v="8"/>
    <x v="6"/>
    <s v="042"/>
    <x v="14"/>
    <s v="026_24"/>
    <x v="12"/>
    <x v="1"/>
    <x v="4"/>
    <x v="4"/>
    <m/>
    <x v="127"/>
    <x v="127"/>
    <s v="00"/>
    <s v="SIN DESCRIPCIÓN PARA DESTINOS 00"/>
    <n v="150000"/>
    <n v="0"/>
    <n v="149872"/>
    <n v="0"/>
    <n v="0"/>
    <n v="0"/>
    <n v="0"/>
    <n v="128"/>
    <n v="150000"/>
    <n v="150000"/>
    <n v="150000"/>
    <n v="150000"/>
    <n v="150000"/>
  </r>
  <r>
    <s v="1.1-00-24"/>
    <x v="0"/>
    <x v="0"/>
    <x v="1"/>
    <s v="2.2.7"/>
    <x v="4"/>
    <x v="0"/>
    <x v="0"/>
    <s v="10_24"/>
    <x v="3"/>
    <n v="4"/>
    <x v="3"/>
    <s v="048"/>
    <x v="8"/>
    <s v="030_24"/>
    <x v="6"/>
    <x v="1"/>
    <x v="4"/>
    <x v="4"/>
    <m/>
    <x v="127"/>
    <x v="127"/>
    <s v="00"/>
    <s v="SIN DESCRIPCIÓN PARA DESTINOS 00"/>
    <n v="100000"/>
    <n v="100000"/>
    <n v="0"/>
    <n v="0"/>
    <n v="0"/>
    <n v="0"/>
    <n v="0"/>
    <n v="100000"/>
    <n v="100000"/>
    <n v="100000"/>
    <n v="100000"/>
    <n v="100000"/>
    <n v="100000"/>
  </r>
  <r>
    <s v="1.1-00-24"/>
    <x v="0"/>
    <x v="0"/>
    <x v="2"/>
    <s v="3.8.4"/>
    <x v="11"/>
    <x v="0"/>
    <x v="0"/>
    <s v="11_24"/>
    <x v="10"/>
    <n v="6"/>
    <x v="0"/>
    <s v="049"/>
    <x v="19"/>
    <s v="031_24"/>
    <x v="17"/>
    <x v="1"/>
    <x v="4"/>
    <x v="4"/>
    <m/>
    <x v="127"/>
    <x v="127"/>
    <s v="00"/>
    <s v="SIN DESCRIPCIÓN PARA DESTINOS 00"/>
    <n v="0"/>
    <n v="0"/>
    <n v="0"/>
    <n v="0"/>
    <n v="0"/>
    <n v="0"/>
    <n v="0"/>
    <n v="0"/>
    <n v="0"/>
    <n v="0"/>
    <n v="600000"/>
    <n v="600000"/>
    <n v="600000"/>
  </r>
  <r>
    <s v="1.1-00-24"/>
    <x v="0"/>
    <x v="0"/>
    <x v="0"/>
    <s v="1.7.2"/>
    <x v="1"/>
    <x v="0"/>
    <x v="0"/>
    <s v="02_24"/>
    <x v="1"/>
    <n v="3"/>
    <x v="2"/>
    <s v="012"/>
    <x v="24"/>
    <s v="009_24"/>
    <x v="2"/>
    <x v="1"/>
    <x v="4"/>
    <x v="4"/>
    <m/>
    <x v="128"/>
    <x v="128"/>
    <s v="00"/>
    <s v="SIN DESCRIPCIÓN PARA DESTINOS 00"/>
    <n v="1581950"/>
    <n v="1000000"/>
    <n v="1581950"/>
    <n v="1581950"/>
    <n v="1581950"/>
    <n v="1581950"/>
    <n v="1581950"/>
    <n v="0"/>
    <n v="1581950"/>
    <n v="1581950"/>
    <n v="2000000"/>
    <n v="2000000"/>
    <n v="1000000"/>
  </r>
  <r>
    <s v="1.1-00-24"/>
    <x v="0"/>
    <x v="0"/>
    <x v="1"/>
    <s v="2.3.1"/>
    <x v="3"/>
    <x v="0"/>
    <x v="0"/>
    <s v="07_24"/>
    <x v="2"/>
    <n v="3"/>
    <x v="2"/>
    <s v="039"/>
    <x v="6"/>
    <s v="024_24"/>
    <x v="5"/>
    <x v="1"/>
    <x v="4"/>
    <x v="4"/>
    <m/>
    <x v="128"/>
    <x v="128"/>
    <s v="00"/>
    <s v="SIN DESCRIPCIÓN PARA DESTINOS 00"/>
    <n v="92000"/>
    <n v="92000"/>
    <n v="66575.839999999997"/>
    <n v="66575.839999999997"/>
    <n v="66575.839999999997"/>
    <n v="66575.839999999997"/>
    <n v="66575.839999999997"/>
    <n v="25424.160000000003"/>
    <n v="92000"/>
    <n v="92000"/>
    <n v="92000"/>
    <n v="92000"/>
    <n v="92000"/>
  </r>
  <r>
    <s v="2.5-02-24"/>
    <x v="3"/>
    <x v="1"/>
    <x v="2"/>
    <s v="3.8.4"/>
    <x v="11"/>
    <x v="0"/>
    <x v="0"/>
    <s v="11_24"/>
    <x v="10"/>
    <n v="6"/>
    <x v="0"/>
    <s v="050"/>
    <x v="31"/>
    <s v="031_24"/>
    <x v="17"/>
    <x v="1"/>
    <x v="4"/>
    <x v="4"/>
    <m/>
    <x v="128"/>
    <x v="128"/>
    <s v="00"/>
    <s v="SIN DESCRIPCIÓN PARA DESTINOS 00"/>
    <n v="70724000"/>
    <n v="34907948"/>
    <n v="70723059.019999996"/>
    <n v="70723059.019999996"/>
    <n v="70723059.019999996"/>
    <n v="0"/>
    <n v="0"/>
    <n v="940.98000000417233"/>
    <n v="70724000"/>
    <n v="70724000"/>
    <n v="70724000"/>
    <n v="70724000"/>
    <n v="70724000"/>
  </r>
  <r>
    <s v="1.1-00-24"/>
    <x v="0"/>
    <x v="0"/>
    <x v="1"/>
    <s v="2.1.5"/>
    <x v="9"/>
    <x v="5"/>
    <x v="5"/>
    <s v="17_24"/>
    <x v="9"/>
    <n v="4"/>
    <x v="3"/>
    <s v="056"/>
    <x v="16"/>
    <s v="037_24"/>
    <x v="14"/>
    <x v="1"/>
    <x v="4"/>
    <x v="4"/>
    <m/>
    <x v="128"/>
    <x v="128"/>
    <s v="00"/>
    <s v="SIN DESCRIPCIÓN PARA DESTINOS 00"/>
    <n v="20000"/>
    <n v="0"/>
    <n v="19140"/>
    <n v="0"/>
    <n v="0"/>
    <n v="0"/>
    <n v="0"/>
    <n v="860"/>
    <n v="200000"/>
    <n v="0"/>
    <n v="500000"/>
    <n v="1500000"/>
    <n v="1500000"/>
  </r>
  <r>
    <s v="1.1-00-24"/>
    <x v="0"/>
    <x v="0"/>
    <x v="1"/>
    <s v="2.7.1"/>
    <x v="8"/>
    <x v="0"/>
    <x v="0"/>
    <s v="10_24"/>
    <x v="3"/>
    <n v="4"/>
    <x v="3"/>
    <s v="048"/>
    <x v="8"/>
    <s v="030_24"/>
    <x v="6"/>
    <x v="1"/>
    <x v="4"/>
    <x v="4"/>
    <m/>
    <x v="129"/>
    <x v="129"/>
    <s v="00"/>
    <s v="SIN DESCRIPCIÓN PARA DESTINOS 00"/>
    <n v="50000"/>
    <n v="50000"/>
    <n v="0"/>
    <n v="0"/>
    <n v="0"/>
    <n v="0"/>
    <n v="0"/>
    <n v="50000"/>
    <n v="50000"/>
    <n v="50000"/>
    <n v="50000"/>
    <n v="50000"/>
    <n v="50000"/>
  </r>
  <r>
    <s v="1.1-00-24"/>
    <x v="0"/>
    <x v="0"/>
    <x v="2"/>
    <s v="3.8.4"/>
    <x v="11"/>
    <x v="0"/>
    <x v="0"/>
    <s v="11_24"/>
    <x v="10"/>
    <n v="6"/>
    <x v="0"/>
    <s v="050"/>
    <x v="31"/>
    <s v="031_24"/>
    <x v="17"/>
    <x v="1"/>
    <x v="4"/>
    <x v="4"/>
    <m/>
    <x v="130"/>
    <x v="130"/>
    <s v="00"/>
    <s v="SIN DESCRIPCIÓN PARA DESTINOS 00"/>
    <n v="6020779.5999999996"/>
    <n v="5841164"/>
    <n v="6020779.5999999996"/>
    <n v="6020779.5999999996"/>
    <n v="4515584.67"/>
    <n v="4405616.67"/>
    <n v="4405616.67"/>
    <n v="0"/>
    <n v="6020779.5999999996"/>
    <n v="6020779.5999999996"/>
    <n v="42021000"/>
    <n v="6021000"/>
    <n v="4000000"/>
  </r>
  <r>
    <s v="1.1-00-24"/>
    <x v="0"/>
    <x v="0"/>
    <x v="2"/>
    <s v="3.8.4"/>
    <x v="11"/>
    <x v="0"/>
    <x v="0"/>
    <s v="11_24"/>
    <x v="10"/>
    <n v="6"/>
    <x v="0"/>
    <s v="050"/>
    <x v="31"/>
    <s v="031_24"/>
    <x v="17"/>
    <x v="1"/>
    <x v="4"/>
    <x v="4"/>
    <m/>
    <x v="131"/>
    <x v="131"/>
    <s v="00"/>
    <s v="SIN DESCRIPCIÓN PARA DESTINOS 00"/>
    <n v="4972314.42"/>
    <n v="4091000"/>
    <n v="5003679.0199999996"/>
    <n v="5003679.0199999996"/>
    <n v="5003679.0199999996"/>
    <n v="4874456.62"/>
    <n v="4874456.62"/>
    <n v="-31364.599999999627"/>
    <n v="4972314.42"/>
    <n v="4972314.42"/>
    <n v="4294761"/>
    <n v="4294761"/>
    <n v="3000000"/>
  </r>
  <r>
    <s v="2.5-02-24"/>
    <x v="3"/>
    <x v="1"/>
    <x v="0"/>
    <s v="1.3.4"/>
    <x v="0"/>
    <x v="6"/>
    <x v="6"/>
    <s v="07_24"/>
    <x v="2"/>
    <n v="3"/>
    <x v="2"/>
    <s v="037"/>
    <x v="28"/>
    <s v="023_24"/>
    <x v="22"/>
    <x v="1"/>
    <x v="5"/>
    <x v="5"/>
    <m/>
    <x v="132"/>
    <x v="132"/>
    <s v="19"/>
    <s v="OBRAS MULTIANUALES"/>
    <n v="0"/>
    <n v="0"/>
    <n v="0"/>
    <n v="0"/>
    <n v="0"/>
    <n v="0"/>
    <n v="0"/>
    <n v="0"/>
    <n v="125000000"/>
    <n v="125000000"/>
    <n v="125000000"/>
    <n v="73000000"/>
    <n v="73000000"/>
  </r>
  <r>
    <s v="2.5-02-24"/>
    <x v="3"/>
    <x v="1"/>
    <x v="0"/>
    <s v="1.3.4"/>
    <x v="0"/>
    <x v="6"/>
    <x v="6"/>
    <s v="07_24"/>
    <x v="2"/>
    <n v="3"/>
    <x v="2"/>
    <s v="037"/>
    <x v="28"/>
    <s v="023_24"/>
    <x v="22"/>
    <x v="1"/>
    <x v="5"/>
    <x v="5"/>
    <m/>
    <x v="132"/>
    <x v="132"/>
    <s v="00"/>
    <s v="SIN DESCRIPCIÓN PARA DESTINOS 00"/>
    <n v="32222274.07"/>
    <n v="10000001.279999999"/>
    <n v="27078287.640000001"/>
    <n v="27078287.640000001"/>
    <n v="13420495.970000001"/>
    <n v="11994763.07"/>
    <n v="11994763.07"/>
    <n v="5143986.43"/>
    <n v="40000000"/>
    <n v="40000000"/>
    <n v="70000000"/>
    <n v="40000000"/>
    <n v="10000000"/>
  </r>
  <r>
    <s v="2.5-01-24"/>
    <x v="4"/>
    <x v="1"/>
    <x v="0"/>
    <s v="1.3.4"/>
    <x v="0"/>
    <x v="6"/>
    <x v="6"/>
    <s v="07_24"/>
    <x v="2"/>
    <n v="3"/>
    <x v="2"/>
    <s v="037"/>
    <x v="28"/>
    <s v="023_24"/>
    <x v="22"/>
    <x v="1"/>
    <x v="5"/>
    <x v="5"/>
    <m/>
    <x v="132"/>
    <x v="132"/>
    <s v="00"/>
    <s v="SIN DESCRIPCIÓN PARA DESTINOS 00"/>
    <n v="3200000"/>
    <n v="0"/>
    <n v="1192184.73"/>
    <n v="1192184.73"/>
    <n v="298046.18"/>
    <n v="298046.18"/>
    <n v="298046.18"/>
    <n v="2007815.27"/>
    <n v="3200000"/>
    <n v="3200000"/>
    <n v="3200000"/>
    <n v="3200000"/>
    <n v="3200000"/>
  </r>
  <r>
    <s v="1.1-00-24"/>
    <x v="0"/>
    <x v="0"/>
    <x v="0"/>
    <s v="1.3.4"/>
    <x v="0"/>
    <x v="6"/>
    <x v="6"/>
    <s v="07_24"/>
    <x v="2"/>
    <n v="3"/>
    <x v="2"/>
    <s v="037"/>
    <x v="28"/>
    <s v="023_24"/>
    <x v="22"/>
    <x v="1"/>
    <x v="5"/>
    <x v="5"/>
    <m/>
    <x v="133"/>
    <x v="133"/>
    <s v="20"/>
    <s v="PLANTA POTABILIZADORA"/>
    <n v="70368847.280000001"/>
    <n v="34090909.229999997"/>
    <n v="68181818.180000007"/>
    <n v="68181818.180000007"/>
    <n v="39771373.950000003"/>
    <n v="39771373.950000003"/>
    <n v="39771373.950000003"/>
    <n v="2187029.099999994"/>
    <n v="56816248.500000007"/>
    <n v="56816248.500000007"/>
    <n v="56816248.500000007"/>
    <n v="56816248.500000007"/>
    <n v="28408124.25"/>
  </r>
  <r>
    <s v="2.5-02-24"/>
    <x v="3"/>
    <x v="1"/>
    <x v="0"/>
    <s v="1.3.4"/>
    <x v="0"/>
    <x v="6"/>
    <x v="6"/>
    <s v="07_24"/>
    <x v="2"/>
    <n v="3"/>
    <x v="2"/>
    <s v="037"/>
    <x v="28"/>
    <s v="023_24"/>
    <x v="22"/>
    <x v="1"/>
    <x v="5"/>
    <x v="5"/>
    <m/>
    <x v="133"/>
    <x v="133"/>
    <s v="00"/>
    <s v="SIN DESCRIPCIÓN PARA DESTINOS 00"/>
    <n v="65098326.170000002"/>
    <n v="19999999.440000001"/>
    <n v="58429691.229999997"/>
    <n v="58429691.229999997"/>
    <n v="34633027.939999998"/>
    <n v="34633027.939999998"/>
    <n v="34633027.939999998"/>
    <n v="6668634.9400000051"/>
    <n v="60000000"/>
    <n v="60000000"/>
    <n v="50000000"/>
    <n v="50000000"/>
    <n v="10000000"/>
  </r>
  <r>
    <s v="2.5-01-24"/>
    <x v="4"/>
    <x v="1"/>
    <x v="0"/>
    <s v="1.3.4"/>
    <x v="0"/>
    <x v="6"/>
    <x v="6"/>
    <s v="07_24"/>
    <x v="2"/>
    <n v="3"/>
    <x v="2"/>
    <s v="037"/>
    <x v="28"/>
    <s v="023_24"/>
    <x v="22"/>
    <x v="1"/>
    <x v="5"/>
    <x v="5"/>
    <m/>
    <x v="133"/>
    <x v="133"/>
    <s v="00"/>
    <s v="SIN DESCRIPCIÓN PARA DESTINOS 00"/>
    <n v="65790616"/>
    <n v="33091667.420000002"/>
    <n v="32400395.149999999"/>
    <n v="32400395.149999999"/>
    <n v="17328415.859999999"/>
    <n v="17271595.600000001"/>
    <n v="17271595.600000001"/>
    <n v="33390220.850000001"/>
    <n v="65790616"/>
    <n v="65790616"/>
    <n v="65790616"/>
    <n v="65790616"/>
    <n v="31103392"/>
  </r>
  <r>
    <s v="2.5-02-24"/>
    <x v="3"/>
    <x v="1"/>
    <x v="0"/>
    <s v="1.3.4"/>
    <x v="0"/>
    <x v="6"/>
    <x v="6"/>
    <s v="07_24"/>
    <x v="2"/>
    <n v="3"/>
    <x v="2"/>
    <s v="037"/>
    <x v="28"/>
    <s v="023_24"/>
    <x v="22"/>
    <x v="1"/>
    <x v="5"/>
    <x v="5"/>
    <m/>
    <x v="134"/>
    <x v="134"/>
    <s v="00"/>
    <s v="SIN DESCRIPCIÓN PARA DESTINOS 00"/>
    <n v="47679399.759999998"/>
    <n v="15000003.800000001"/>
    <n v="46616019.539999999"/>
    <n v="46616019.539999999"/>
    <n v="33875615.479999997"/>
    <n v="33089091.120000001"/>
    <n v="33089091.120000001"/>
    <n v="1063380.2199999988"/>
    <n v="40000000"/>
    <n v="70000000"/>
    <n v="50000000"/>
    <n v="50000000"/>
    <n v="10000000"/>
  </r>
  <r>
    <s v="1.1-00-24"/>
    <x v="0"/>
    <x v="0"/>
    <x v="0"/>
    <s v="1.3.4"/>
    <x v="0"/>
    <x v="6"/>
    <x v="6"/>
    <s v="07_24"/>
    <x v="2"/>
    <n v="3"/>
    <x v="2"/>
    <s v="037"/>
    <x v="28"/>
    <s v="023_24"/>
    <x v="22"/>
    <x v="1"/>
    <x v="5"/>
    <x v="5"/>
    <m/>
    <x v="134"/>
    <x v="134"/>
    <s v="00"/>
    <s v="SIN DESCRIPCIÓN PARA DESTINOS 00"/>
    <n v="2833043.46"/>
    <n v="0"/>
    <n v="1983043.46"/>
    <n v="1983043.46"/>
    <n v="1983043.46"/>
    <n v="1983043.46"/>
    <n v="1983043.46"/>
    <n v="850000"/>
    <n v="0"/>
    <n v="0"/>
    <n v="30000000"/>
    <n v="30000000"/>
    <n v="21369154.550000001"/>
  </r>
  <r>
    <s v="2.5-01-24"/>
    <x v="4"/>
    <x v="1"/>
    <x v="0"/>
    <s v="1.3.4"/>
    <x v="0"/>
    <x v="6"/>
    <x v="6"/>
    <s v="07_24"/>
    <x v="2"/>
    <n v="3"/>
    <x v="2"/>
    <s v="037"/>
    <x v="28"/>
    <s v="023_24"/>
    <x v="22"/>
    <x v="1"/>
    <x v="5"/>
    <x v="5"/>
    <m/>
    <x v="134"/>
    <x v="134"/>
    <s v="00"/>
    <s v="SIN DESCRIPCIÓN PARA DESTINOS 00"/>
    <n v="56800000"/>
    <n v="19999996.199999999"/>
    <n v="40604651.090000004"/>
    <n v="40604651.090000004"/>
    <n v="25627696.620000001"/>
    <n v="23826671.149999999"/>
    <n v="23826671.149999999"/>
    <n v="16195348.909999996"/>
    <n v="56800000"/>
    <n v="56800000"/>
    <n v="56800000"/>
    <n v="56800000"/>
    <n v="25000000"/>
  </r>
  <r>
    <s v="1.1-00-24"/>
    <x v="0"/>
    <x v="0"/>
    <x v="0"/>
    <s v="1.3.4"/>
    <x v="0"/>
    <x v="6"/>
    <x v="6"/>
    <s v="07_24"/>
    <x v="2"/>
    <n v="3"/>
    <x v="2"/>
    <s v="038"/>
    <x v="56"/>
    <s v="023_24"/>
    <x v="22"/>
    <x v="1"/>
    <x v="5"/>
    <x v="5"/>
    <m/>
    <x v="134"/>
    <x v="134"/>
    <s v="00"/>
    <s v="SIN DESCRIPCIÓN PARA DESTINOS 00"/>
    <n v="25425282.52"/>
    <n v="16000000"/>
    <n v="23808526.710000001"/>
    <n v="23808526.710000001"/>
    <n v="14133802.82"/>
    <n v="14133802.82"/>
    <n v="14133802.82"/>
    <n v="1616755.8099999987"/>
    <n v="60000000"/>
    <n v="30000000"/>
    <n v="30000000"/>
    <n v="30000000"/>
    <n v="30000000"/>
  </r>
  <r>
    <s v="1.1-00-24"/>
    <x v="0"/>
    <x v="0"/>
    <x v="0"/>
    <s v="1.3.4"/>
    <x v="0"/>
    <x v="3"/>
    <x v="3"/>
    <s v="04_24"/>
    <x v="4"/>
    <n v="6"/>
    <x v="0"/>
    <s v="018"/>
    <x v="12"/>
    <s v="012_24"/>
    <x v="10"/>
    <x v="1"/>
    <x v="5"/>
    <x v="5"/>
    <m/>
    <x v="135"/>
    <x v="135"/>
    <s v="11"/>
    <s v="PLANTAS DE TRATAMIENTO"/>
    <n v="25108364"/>
    <n v="25108346.399999999"/>
    <n v="19650300"/>
    <n v="19650300"/>
    <n v="19650300"/>
    <n v="19650300"/>
    <n v="19650300"/>
    <n v="5458064"/>
    <n v="28000000"/>
    <n v="28000000"/>
    <n v="28000000"/>
    <n v="28000000"/>
    <n v="25108346.399999999"/>
  </r>
  <r>
    <s v="1.1-00-24"/>
    <x v="0"/>
    <x v="0"/>
    <x v="0"/>
    <s v="1.3.4"/>
    <x v="0"/>
    <x v="3"/>
    <x v="3"/>
    <s v="04_24"/>
    <x v="4"/>
    <n v="6"/>
    <x v="0"/>
    <s v="018"/>
    <x v="12"/>
    <s v="012_24"/>
    <x v="10"/>
    <x v="1"/>
    <x v="5"/>
    <x v="5"/>
    <m/>
    <x v="135"/>
    <x v="135"/>
    <s v="12"/>
    <s v="CAT"/>
    <n v="75524560.140000001"/>
    <n v="71000017.599999994"/>
    <n v="55380297.270000003"/>
    <n v="55380297.270000003"/>
    <n v="55380297.270000003"/>
    <n v="55380297.270000003"/>
    <n v="55380297.270000003"/>
    <n v="20144262.869999997"/>
    <n v="80000000"/>
    <n v="80000000"/>
    <n v="80000000"/>
    <n v="80000000"/>
    <n v="70000000"/>
  </r>
  <r>
    <s v="1.5-01-24"/>
    <x v="1"/>
    <x v="0"/>
    <x v="0"/>
    <s v="1.3.4"/>
    <x v="0"/>
    <x v="3"/>
    <x v="3"/>
    <s v="04_24"/>
    <x v="4"/>
    <n v="6"/>
    <x v="0"/>
    <s v="019"/>
    <x v="40"/>
    <s v="013_24"/>
    <x v="30"/>
    <x v="2"/>
    <x v="6"/>
    <x v="6"/>
    <m/>
    <x v="136"/>
    <x v="136"/>
    <s v="00"/>
    <s v="SIN DESCRIPCIÓN PARA DESTINOS 00"/>
    <n v="43522784.549999997"/>
    <n v="35000000"/>
    <n v="32105256.98"/>
    <n v="32105256.98"/>
    <n v="32105256.98"/>
    <n v="32105256.98"/>
    <n v="32105256.98"/>
    <n v="11417527.569999997"/>
    <n v="43522784.549999997"/>
    <n v="43522784.549999997"/>
    <n v="43522784.549999997"/>
    <n v="43522784.549999997"/>
    <n v="43522784.549999997"/>
  </r>
  <r>
    <s v="1.5-01-24"/>
    <x v="1"/>
    <x v="0"/>
    <x v="0"/>
    <s v="1.3.4"/>
    <x v="0"/>
    <x v="3"/>
    <x v="3"/>
    <s v="04_24"/>
    <x v="4"/>
    <n v="6"/>
    <x v="0"/>
    <s v="019"/>
    <x v="40"/>
    <s v="013_24"/>
    <x v="30"/>
    <x v="2"/>
    <x v="6"/>
    <x v="6"/>
    <m/>
    <x v="137"/>
    <x v="137"/>
    <s v="00"/>
    <s v="SIN DESCRIPCIÓN PARA DESTINOS 00"/>
    <n v="26300000"/>
    <n v="20000000"/>
    <n v="19214139.960000001"/>
    <n v="19214139.960000001"/>
    <n v="19214139.960000001"/>
    <n v="19214139.960000001"/>
    <n v="19214139.960000001"/>
    <n v="7085860.0399999991"/>
    <n v="26300000"/>
    <n v="26300000"/>
    <n v="26300000"/>
    <n v="26300000"/>
    <n v="2630000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6">
  <r>
    <s v="1.1-00-2305_236015_2324111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111"/>
    <s v="DIETAS"/>
    <n v="0"/>
    <s v="00"/>
    <s v="SIN DESCRIPCIÓN PARA DESTINOS 00"/>
    <n v="12975991.18"/>
    <n v="12358086.84"/>
    <n v="9671183.1899999995"/>
    <n v="9671183.1899999995"/>
    <n v="9671183.1899999995"/>
    <n v="9671183.1899999995"/>
    <n v="9671183.1899999995"/>
    <n v="3304807.99"/>
    <n v="0"/>
    <n v="12975991.18"/>
    <n v="12975991.18"/>
    <n v="12975991.18"/>
    <n v="12975991.18"/>
    <n v="0"/>
    <n v="12975991.18"/>
    <m/>
  </r>
  <r>
    <s v="1.5-01-2305_236015_232411310"/>
    <s v="1.5-01-24"/>
    <s v="1.5-01-23"/>
    <s v="FEDERALES"/>
    <s v="PARTICIPACIONES FEDERALES 2024"/>
    <x v="1"/>
    <s v="1.3.4"/>
    <s v="FUNCIÓN PÚBLICA"/>
    <s v="E"/>
    <s v="Actividades del sector público, que realiza en for"/>
    <s v="05_24"/>
    <s v="05_23"/>
    <x v="0"/>
    <n v="6"/>
    <s v="GOBIERNO EFECTIVO"/>
    <s v="024"/>
    <n v="24"/>
    <x v="0"/>
    <s v="015_24"/>
    <s v="015_23"/>
    <x v="0"/>
    <n v="1000"/>
    <s v="SERVICIOS PERSONALES"/>
    <m/>
    <n v="1131"/>
    <s v="SUELDO BASE AL PERSONAL PERMANENTE"/>
    <n v="0"/>
    <s v="13"/>
    <s v="PLANTILLA"/>
    <n v="717821089.28999996"/>
    <n v="599999994.70000005"/>
    <n v="499217775.70999998"/>
    <n v="499217775.70999998"/>
    <n v="499217775.70999998"/>
    <n v="499217775.70999998"/>
    <n v="499208230.70999998"/>
    <n v="218603313.57999998"/>
    <n v="1416935802"/>
    <n v="717821089.28999996"/>
    <n v="746533932.86160004"/>
    <n v="746533932.86160004"/>
    <n v="614091135"/>
    <n v="-103729954.28999996"/>
    <n v="-670401869.13839996"/>
    <m/>
  </r>
  <r>
    <s v="1.1-00-2305_236015_2324113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131"/>
    <s v="SUELDO BASE AL PERSONAL PERMANENTE"/>
    <n v="0"/>
    <s v="13"/>
    <s v="PLANTILLA"/>
    <n v="26371314.77"/>
    <n v="44684572.030000001"/>
    <n v="27032739.329999998"/>
    <n v="27032739.329999998"/>
    <n v="27032739.329999998"/>
    <n v="27032739.329999998"/>
    <n v="27032739.329999998"/>
    <n v="-661424.55999999866"/>
    <n v="0"/>
    <n v="26371314.77"/>
    <n v="27426167.360800002"/>
    <n v="27426167.360800002"/>
    <n v="130101269.06"/>
    <n v="103729954.29000001"/>
    <n v="27426167.360800002"/>
    <m/>
  </r>
  <r>
    <s v="2.6-06-2305_236015_2321121142"/>
    <m/>
    <s v="2.6-06-23"/>
    <m/>
    <m/>
    <x v="2"/>
    <s v="1.3.4"/>
    <s v="FUNCIÓN PÚBLICA"/>
    <s v="E"/>
    <s v="Actividades del sector público, que realiza en for"/>
    <s v="05_24"/>
    <s v="05_23"/>
    <x v="0"/>
    <n v="6"/>
    <s v="GOBIERNO EFECTIVO"/>
    <s v="XX"/>
    <n v="21"/>
    <x v="1"/>
    <s v="015_24"/>
    <s v="015_23"/>
    <x v="0"/>
    <n v="1000"/>
    <s v="SERVICIOS PERSONALES"/>
    <m/>
    <n v="1211"/>
    <s v="HONORARIOS ASIMILABLES A SALARIOS"/>
    <n v="42"/>
    <s v="XX"/>
    <s v="NOS MOVEMOS SEGURAS"/>
    <n v="480000"/>
    <n v="0"/>
    <n v="135000"/>
    <n v="135000"/>
    <n v="135000"/>
    <n v="135000"/>
    <n v="135000"/>
    <n v="345000"/>
    <n v="0"/>
    <n v="0"/>
    <n v="0"/>
    <n v="0"/>
    <n v="0"/>
    <n v="-480000"/>
    <n v="0"/>
    <m/>
  </r>
  <r>
    <s v="2.6-06-2305_236015_2321121151"/>
    <m/>
    <s v="2.6-06-23"/>
    <m/>
    <m/>
    <x v="2"/>
    <s v="1.3.4"/>
    <s v="FUNCIÓN PÚBLICA"/>
    <s v="E"/>
    <s v="Actividades del sector público, que realiza en for"/>
    <s v="05_24"/>
    <s v="05_23"/>
    <x v="0"/>
    <n v="6"/>
    <s v="GOBIERNO EFECTIVO"/>
    <s v="XX"/>
    <n v="21"/>
    <x v="1"/>
    <s v="015_24"/>
    <s v="015_23"/>
    <x v="0"/>
    <n v="1000"/>
    <s v="SERVICIOS PERSONALES"/>
    <m/>
    <n v="1211"/>
    <s v="HONORARIOS ASIMILABLES A SALARIOS"/>
    <n v="51"/>
    <s v="XX"/>
    <s v="EDUCANDO PARA LA IGUALDAD"/>
    <n v="480000"/>
    <n v="0"/>
    <n v="230000"/>
    <n v="230000"/>
    <n v="230000"/>
    <n v="210000"/>
    <n v="210000"/>
    <n v="250000"/>
    <n v="0"/>
    <n v="0"/>
    <n v="0"/>
    <n v="0"/>
    <n v="0"/>
    <n v="-480000"/>
    <n v="0"/>
    <m/>
  </r>
  <r>
    <s v="1.1-00-2305_236015_232412110"/>
    <s v="1.1-00-24"/>
    <s v="1.1-00-23"/>
    <s v="PROPIOS"/>
    <s v="RECURSOS FISCALES 2024"/>
    <x v="0"/>
    <s v="1.3.4"/>
    <s v="FUNCIÓN PÚBLICA"/>
    <s v="E"/>
    <s v="Actividades del sector público, que realiza en for"/>
    <s v="05_24"/>
    <s v="05_23"/>
    <x v="0"/>
    <n v="6"/>
    <s v="GOBIERNO EFECTIVO"/>
    <s v="XX"/>
    <n v="24"/>
    <x v="0"/>
    <s v="015_24"/>
    <s v="015_23"/>
    <x v="0"/>
    <n v="1000"/>
    <s v="SERVICIOS PERSONALES"/>
    <m/>
    <n v="1211"/>
    <s v="HONORARIOS ASIMILABLES A SALARIOS"/>
    <n v="0"/>
    <s v="00"/>
    <s v="SIN DESCRIPCIÓN PARA DESTINOS 00"/>
    <n v="0"/>
    <n v="0"/>
    <n v="384709.88"/>
    <n v="384709.88"/>
    <n v="384709.88"/>
    <n v="384709.88"/>
    <n v="384709.88"/>
    <n v="-384709.88"/>
    <n v="0"/>
    <n v="0"/>
    <n v="0"/>
    <n v="0"/>
    <n v="0"/>
    <n v="0"/>
    <n v="0"/>
    <m/>
  </r>
  <r>
    <s v="1.6-01-2305_236015_232412210"/>
    <s v="1.6-01-24"/>
    <s v="1.6-01-23"/>
    <s v="ESTATALES"/>
    <s v="PARTICIPACIONES ESTATALES 2024"/>
    <x v="3"/>
    <s v="1.3.4"/>
    <s v="FUNCIÓN PÚBLICA"/>
    <s v="E"/>
    <s v="Actividades del sector público, que realiza en for"/>
    <s v="05_24"/>
    <s v="05_23"/>
    <x v="0"/>
    <n v="6"/>
    <s v="GOBIERNO EFECTIVO"/>
    <s v="024"/>
    <n v="24"/>
    <x v="0"/>
    <s v="015_24"/>
    <s v="015_23"/>
    <x v="0"/>
    <n v="1000"/>
    <s v="SERVICIOS PERSONALES"/>
    <m/>
    <n v="1221"/>
    <s v="SUELDOS BASE AL PERSONAL EVENTUAL"/>
    <n v="0"/>
    <s v="14"/>
    <s v="EVENTUAL"/>
    <n v="26983786.079999998"/>
    <n v="26943777.68"/>
    <n v="4616810.3600000003"/>
    <n v="4616810.3600000003"/>
    <n v="4616810.3600000003"/>
    <n v="4616810.3600000003"/>
    <n v="4616810.3600000003"/>
    <n v="22366975.719999999"/>
    <n v="0"/>
    <n v="26983786.079999998"/>
    <n v="0"/>
    <n v="0"/>
    <n v="53140850.709999993"/>
    <n v="26157064.629999995"/>
    <n v="0"/>
    <m/>
  </r>
  <r>
    <s v="1.1-00-2305_236015_2324122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221"/>
    <s v="SUELDOS BASE AL PERSONAL EVENTUAL"/>
    <n v="0"/>
    <s v="14"/>
    <s v="EVENTUAL"/>
    <n v="93113377.049999997"/>
    <n v="96348361.019999996"/>
    <n v="79799216.620000005"/>
    <n v="79799216.620000005"/>
    <n v="79799216.620000005"/>
    <n v="79799216.620000005"/>
    <n v="79799216.620000005"/>
    <n v="13314160.429999992"/>
    <n v="0"/>
    <n v="93113377.049999997"/>
    <n v="120097163.13"/>
    <n v="120097163.13"/>
    <n v="66956312.420000002"/>
    <n v="-26157064.629999995"/>
    <n v="120097163.13"/>
    <m/>
  </r>
  <r>
    <s v="1.1-00-2305_236015_2324123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231"/>
    <s v="RETRIBUCIONES POR SERVICIOS DE CARÁCTER SOCIAL"/>
    <n v="0"/>
    <s v="00"/>
    <s v="SIN DESCRIPCIÓN PARA DESTINOS 00"/>
    <n v="26400"/>
    <n v="26400"/>
    <n v="0"/>
    <n v="0"/>
    <n v="0"/>
    <n v="0"/>
    <n v="0"/>
    <n v="26400"/>
    <n v="0"/>
    <n v="26400"/>
    <n v="26400"/>
    <n v="26400"/>
    <n v="26400"/>
    <n v="0"/>
    <n v="26400"/>
    <m/>
  </r>
  <r>
    <s v="1.1-00-2305_236015_2324132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321"/>
    <s v="PRIMAS VACACIONALES"/>
    <n v="0"/>
    <s v="13"/>
    <s v="PLANTILLA"/>
    <n v="12028554"/>
    <n v="20250338.210000001"/>
    <n v="10816066.539999999"/>
    <n v="10816066.539999999"/>
    <n v="10816066.539999999"/>
    <n v="10815617.050000001"/>
    <n v="10809033.560000001"/>
    <n v="1212487.4600000009"/>
    <n v="0"/>
    <n v="12028554"/>
    <n v="10936876.82"/>
    <n v="10936876.82"/>
    <n v="10516227.710000001"/>
    <n v="-1512326.2899999991"/>
    <n v="10936876.82"/>
    <m/>
  </r>
  <r>
    <s v="1.1-00-2305_236015_23241321"/>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321"/>
    <s v="PRIMAS VACACIONALES"/>
    <m/>
    <s v="14"/>
    <s v="EVENTUAL"/>
    <n v="0"/>
    <n v="0"/>
    <n v="0"/>
    <m/>
    <m/>
    <m/>
    <m/>
    <m/>
    <n v="0"/>
    <n v="0"/>
    <n v="1512326.29"/>
    <n v="1512326.29"/>
    <n v="1512326.29"/>
    <n v="1512326.29"/>
    <n v="1512326.29"/>
    <m/>
  </r>
  <r>
    <s v="1.5-01-2305_236015_232413220"/>
    <s v="1.1-00-24"/>
    <s v="1.5-01-23"/>
    <s v="PROPIOS"/>
    <s v="RECURSOS FISCALES 2024"/>
    <x v="1"/>
    <s v="1.3.4"/>
    <s v="FUNCIÓN PÚBLICA"/>
    <s v="E"/>
    <s v="Actividades del sector público, que realiza en for"/>
    <s v="05_24"/>
    <s v="05_23"/>
    <x v="0"/>
    <n v="6"/>
    <s v="GOBIERNO EFECTIVO"/>
    <s v="024"/>
    <n v="24"/>
    <x v="0"/>
    <s v="015_24"/>
    <s v="015_23"/>
    <x v="0"/>
    <n v="1000"/>
    <s v="SERVICIOS PERSONALES"/>
    <m/>
    <n v="1322"/>
    <s v="GRATIFICACIÓN DE FIN DE AÑO"/>
    <n v="0"/>
    <s v="13"/>
    <s v="PLANTILLA"/>
    <n v="110301618.84999999"/>
    <n v="69091134.349999994"/>
    <n v="0"/>
    <n v="0"/>
    <n v="0"/>
    <n v="0"/>
    <n v="0"/>
    <n v="110301618.84999999"/>
    <n v="0"/>
    <n v="110301618.84999999"/>
    <n v="109368768.2"/>
    <n v="109368768.2"/>
    <n v="105162277.12"/>
    <n v="-5139341.7299999893"/>
    <n v="109368768.2"/>
    <m/>
  </r>
  <r>
    <s v="1.1-00-2305_236015_23241322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322"/>
    <s v="GRATIFICACIÓN DE FIN DE AÑO"/>
    <n v="0"/>
    <s v="14"/>
    <s v="EVENTUAL"/>
    <n v="9983921.1799999997"/>
    <n v="88907687.939999998"/>
    <n v="9382134.4700000007"/>
    <n v="9382134.4700000007"/>
    <n v="9382134.4700000007"/>
    <n v="9363445.0999999996"/>
    <n v="9305568.4600000009"/>
    <n v="601786.70999999903"/>
    <n v="0"/>
    <n v="9983921.1799999997"/>
    <n v="15123262.9"/>
    <n v="15123262.9"/>
    <n v="15123262.9"/>
    <n v="5139341.7200000007"/>
    <n v="15123262.9"/>
    <m/>
  </r>
  <r>
    <s v="1.1-00-2305_236015_2324133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331"/>
    <s v="HORAS EXTRAORDINARIAS"/>
    <n v="0"/>
    <s v="00"/>
    <s v="SIN DESCRIPCIÓN PARA DESTINOS 00"/>
    <n v="700000"/>
    <n v="600000"/>
    <n v="629301.63"/>
    <n v="629301.63"/>
    <n v="629301.63"/>
    <n v="629301.63"/>
    <n v="629301.63"/>
    <n v="70698.37"/>
    <n v="0"/>
    <n v="700000"/>
    <n v="700000"/>
    <n v="700000"/>
    <n v="700000"/>
    <n v="0"/>
    <n v="700000"/>
    <m/>
  </r>
  <r>
    <s v="1.1-00-2305_236015_2324134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341"/>
    <s v="COMPENSACIONES"/>
    <n v="0"/>
    <s v="00"/>
    <s v="SIN DESCRIPCIÓN PARA DESTINOS 00"/>
    <n v="7500000"/>
    <n v="7500000"/>
    <n v="1731048.8"/>
    <n v="1731048.8"/>
    <n v="1731048.8"/>
    <n v="1731048.8"/>
    <n v="1731048.8"/>
    <n v="5768951.2000000002"/>
    <n v="0"/>
    <n v="7500000"/>
    <n v="7500000"/>
    <n v="7500000"/>
    <n v="7500000"/>
    <n v="0"/>
    <n v="7500000"/>
    <m/>
  </r>
  <r>
    <s v="1.1-00-2305_236015_2324141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411"/>
    <s v="CUOTAS AL IMSS POR ENFERMEDADES Y MATERNIDAD (Modalidad 38)"/>
    <n v="0"/>
    <s v="13"/>
    <s v="PLANTILLA"/>
    <n v="51963353.280000001"/>
    <n v="51611491.210000001"/>
    <n v="38381875.340000004"/>
    <n v="38381875.340000004"/>
    <n v="38381875.340000004"/>
    <n v="38381875.340000004"/>
    <n v="34544366.600000001"/>
    <n v="13581477.939999998"/>
    <n v="0"/>
    <n v="51963353.280000001"/>
    <n v="47247307.859999999"/>
    <n v="47247307.859999999"/>
    <n v="45430103.710000001"/>
    <n v="-6533249.5700000003"/>
    <n v="47247307.859999999"/>
    <m/>
  </r>
  <r>
    <s v="1.1-00-2305_236015_23241411"/>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411"/>
    <s v="CUOTAS AL IMSS POR ENFERMEDADES Y MATERNIDAD (Modalidad 38)"/>
    <m/>
    <s v="14"/>
    <s v="EVENTUAL"/>
    <n v="0"/>
    <n v="0"/>
    <n v="0"/>
    <m/>
    <m/>
    <m/>
    <m/>
    <m/>
    <n v="0"/>
    <n v="0"/>
    <n v="6533249.5700000003"/>
    <n v="6533249.5700000003"/>
    <n v="6533249.5700000003"/>
    <n v="6533249.5700000003"/>
    <n v="6533249.5700000003"/>
    <m/>
  </r>
  <r>
    <s v="1.1-00-2305_236015_2324142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421"/>
    <s v="CUOTAS PARA LA VIVIENDA (IPEJAL 3%)"/>
    <n v="0"/>
    <s v="13"/>
    <s v="PLANTILLA"/>
    <n v="25981676.649999999"/>
    <n v="32055745.600000001"/>
    <n v="18798039.469999999"/>
    <n v="18798039.469999999"/>
    <n v="18798039.469999999"/>
    <n v="18798039.469999999"/>
    <n v="18798039.469999999"/>
    <n v="7183637.1799999997"/>
    <n v="0"/>
    <n v="25981676.649999999"/>
    <n v="23623653.93"/>
    <n v="23623653.93"/>
    <n v="22715051.859999999"/>
    <n v="-3266624.7899999991"/>
    <n v="23623653.93"/>
    <m/>
  </r>
  <r>
    <s v="1.1-00-2305_236015_23241421"/>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421"/>
    <s v="CUOTAS PARA LA VIVIENDA (IPEJAL 3%)"/>
    <m/>
    <s v="14"/>
    <s v="EVENTUAL"/>
    <n v="0"/>
    <n v="0"/>
    <n v="0"/>
    <m/>
    <m/>
    <m/>
    <m/>
    <m/>
    <n v="0"/>
    <n v="0"/>
    <n v="3266624.79"/>
    <n v="3266624.79"/>
    <n v="3266624.79"/>
    <n v="3266624.79"/>
    <n v="3266624.79"/>
    <m/>
  </r>
  <r>
    <s v="1.1-00-2305_236015_2324143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431"/>
    <s v="APORTACIONES AL SISTEMA DE RETIRO SEDAR"/>
    <n v="0"/>
    <s v="13"/>
    <s v="PLANTILLA"/>
    <n v="17321117.760000002"/>
    <n v="21703830.41"/>
    <n v="12352635.76"/>
    <n v="12352635.76"/>
    <n v="12352635.76"/>
    <n v="12352635.76"/>
    <n v="12352635.76"/>
    <n v="4968482.0000000019"/>
    <n v="0"/>
    <n v="17321117.760000002"/>
    <n v="15749102.619999999"/>
    <n v="15749102.619999999"/>
    <n v="15143367.9"/>
    <n v="-2177749.8600000013"/>
    <n v="15749102.619999999"/>
    <m/>
  </r>
  <r>
    <s v="1.1-00-2305_236015_23241431"/>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431"/>
    <s v="APORTACIONES AL SISTEMA DE RETIRO SEDAR"/>
    <m/>
    <s v="14"/>
    <s v="EVENTUAL"/>
    <n v="0"/>
    <n v="0"/>
    <n v="0"/>
    <m/>
    <m/>
    <m/>
    <m/>
    <m/>
    <n v="0"/>
    <n v="0"/>
    <n v="2177748.86"/>
    <n v="2177748.86"/>
    <n v="2177749.86"/>
    <n v="2177749.86"/>
    <n v="2177748.86"/>
    <m/>
  </r>
  <r>
    <s v="1.5-01-2305_236015_232414320"/>
    <s v="1.1-00-24"/>
    <s v="1.5-01-23"/>
    <s v="PROPIOS"/>
    <s v="RECURSOS FISCALES 2024"/>
    <x v="1"/>
    <s v="1.3.4"/>
    <s v="FUNCIÓN PÚBLICA"/>
    <s v="E"/>
    <s v="Actividades del sector público, que realiza en for"/>
    <s v="05_24"/>
    <s v="05_23"/>
    <x v="0"/>
    <n v="6"/>
    <s v="GOBIERNO EFECTIVO"/>
    <s v="024"/>
    <n v="24"/>
    <x v="0"/>
    <s v="015_24"/>
    <s v="015_23"/>
    <x v="0"/>
    <n v="1000"/>
    <s v="SERVICIOS PERSONALES"/>
    <m/>
    <n v="1432"/>
    <s v="APORTACIONES AL SISTEMA DE RETIRO DE PENSIONES"/>
    <n v="0"/>
    <s v="13"/>
    <s v="PLANTILLA"/>
    <n v="99200284.109999999"/>
    <n v="0"/>
    <n v="80062609.629999995"/>
    <n v="80062609.629999995"/>
    <n v="80062609.629999995"/>
    <n v="80062609.629999995"/>
    <n v="80062609.629999995"/>
    <n v="19137674.480000004"/>
    <n v="0"/>
    <n v="99200284.109999999"/>
    <n v="137804647.94"/>
    <n v="137804647.94"/>
    <n v="132504469.17"/>
    <n v="33304185.060000002"/>
    <n v="137804647.94"/>
    <m/>
  </r>
  <r>
    <s v="1.1-00-2305_236015_23241432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432"/>
    <s v="APORTACIONES AL SISTEMA DE RETIRO DE PENSIONES"/>
    <n v="0"/>
    <s v="14"/>
    <s v="EVENTUAL"/>
    <n v="52359496.310000002"/>
    <n v="148886916.09"/>
    <n v="123274528.16"/>
    <n v="123274528.16"/>
    <n v="123274528.16"/>
    <n v="123274528.16"/>
    <n v="123274528.16"/>
    <n v="-70915031.849999994"/>
    <n v="0"/>
    <n v="52359496.310000002"/>
    <n v="19055311.25"/>
    <n v="19055311.25"/>
    <n v="19055311.25"/>
    <n v="-33304185.060000002"/>
    <n v="19055311.25"/>
    <m/>
  </r>
  <r>
    <s v="1.1-00-2305_236015_2324144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441"/>
    <s v="APORTACIONES PARA SEGUROS"/>
    <n v="0"/>
    <s v="00"/>
    <s v="SIN DESCRIPCIÓN PARA DESTINOS 00"/>
    <n v="13616211"/>
    <n v="10000000"/>
    <n v="13606210.52"/>
    <n v="13606210.52"/>
    <n v="13606210.52"/>
    <n v="13606210.52"/>
    <n v="13606210.52"/>
    <n v="10000.480000000447"/>
    <n v="0"/>
    <n v="13616211"/>
    <n v="14298588"/>
    <n v="14298588"/>
    <n v="13616211"/>
    <n v="0"/>
    <n v="14298588"/>
    <m/>
  </r>
  <r>
    <s v="1.1-00-2305_236015_2324152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521"/>
    <s v="INDEMNIZACIONES"/>
    <n v="0"/>
    <s v="00"/>
    <s v="SIN DESCRIPCIÓN PARA DESTINOS 00"/>
    <n v="5373789"/>
    <n v="6000000"/>
    <n v="0"/>
    <n v="0"/>
    <n v="0"/>
    <n v="0"/>
    <n v="0"/>
    <n v="5373789"/>
    <n v="0"/>
    <n v="5373789"/>
    <n v="5373789"/>
    <n v="5373789"/>
    <n v="5373789"/>
    <n v="0"/>
    <n v="5373789"/>
    <m/>
  </r>
  <r>
    <s v="1.6-01-2305_236015_232415910"/>
    <s v="1.1-00-24"/>
    <s v="1.6-01-23"/>
    <s v="PROPIOS"/>
    <s v="RECURSOS FISCALES 2024"/>
    <x v="3"/>
    <s v="1.3.4"/>
    <s v="FUNCIÓN PÚBLICA"/>
    <s v="E"/>
    <s v="Actividades del sector público, que realiza en for"/>
    <s v="05_24"/>
    <s v="05_23"/>
    <x v="0"/>
    <n v="6"/>
    <s v="GOBIERNO EFECTIVO"/>
    <s v="XX"/>
    <n v="24"/>
    <x v="0"/>
    <s v="015_24"/>
    <s v="015_23"/>
    <x v="0"/>
    <n v="1000"/>
    <s v="SERVICIOS PERSONALES"/>
    <m/>
    <n v="1591"/>
    <s v="OTRAS PRESTACIONES SOCIALES Y ECONÓMICAS"/>
    <n v="0"/>
    <s v="00"/>
    <s v="SIN DESCRIPCIÓN PARA DESTINOS 00"/>
    <n v="99913663.920000002"/>
    <n v="99953663.920000002"/>
    <n v="85297525.170000002"/>
    <n v="85297525.170000002"/>
    <n v="72783155.790000007"/>
    <n v="72783155.790000007"/>
    <n v="72783155.790000007"/>
    <n v="14616138.75"/>
    <n v="0"/>
    <n v="99913663.920000002"/>
    <n v="0"/>
    <n v="0"/>
    <n v="0"/>
    <n v="-99913663.920000002"/>
    <n v="0"/>
    <m/>
  </r>
  <r>
    <s v="1.1-00-2305_236015_2324159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591"/>
    <s v="OTRAS PRESTACIONES SOCIALES Y ECONÓMICAS"/>
    <n v="0"/>
    <s v="00"/>
    <s v="SIN DESCRIPCIÓN PARA DESTINOS 00"/>
    <n v="12200157.57"/>
    <n v="0"/>
    <n v="8605364.7599999998"/>
    <n v="8605364.7599999998"/>
    <n v="8605364.7599999998"/>
    <n v="8605364.7599999998"/>
    <n v="8604164.7699999996"/>
    <n v="3594792.8100000005"/>
    <n v="0"/>
    <n v="12200157.57"/>
    <n v="25435622.210000001"/>
    <n v="25435622.210000001"/>
    <n v="25435622.210000001"/>
    <n v="13235464.640000001"/>
    <n v="26453047.0984"/>
    <m/>
  </r>
  <r>
    <s v="1.1-00-2305_236015_232415910"/>
    <s v="1.6-01-24"/>
    <s v="1.1-00-23"/>
    <s v="ESTATALES"/>
    <s v="PARTICIPACIONES ESTATALES 2024"/>
    <x v="3"/>
    <s v="1.3.4"/>
    <s v="FUNCIÓN PÚBLICA"/>
    <s v="E"/>
    <s v="Actividades del sector público, que realiza en for"/>
    <s v="05_24"/>
    <s v="05_23"/>
    <x v="0"/>
    <n v="6"/>
    <s v="GOBIERNO EFECTIVO"/>
    <s v="024"/>
    <n v="24"/>
    <x v="0"/>
    <s v="015_24"/>
    <s v="015_23"/>
    <x v="0"/>
    <n v="1000"/>
    <s v="SERVICIOS PERSONALES"/>
    <m/>
    <n v="1591"/>
    <s v="OTRAS PRESTACIONES SOCIALES Y ECONÓMICAS"/>
    <n v="0"/>
    <s v="00"/>
    <s v="SIN DESCRIPCIÓN PARA DESTINOS 00"/>
    <n v="0"/>
    <n v="0"/>
    <n v="0"/>
    <n v="0"/>
    <n v="0"/>
    <n v="0"/>
    <n v="0"/>
    <n v="0"/>
    <n v="0"/>
    <m/>
    <n v="73756599.290000007"/>
    <n v="73756599.290000007"/>
    <n v="73756599.290000007"/>
    <n v="73756599.290000007"/>
    <n v="76706863.261600003"/>
    <m/>
  </r>
  <r>
    <s v="1.1-00-2305_236015_2324159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591"/>
    <s v="OTRAS PRESTACIONES SOCIALES Y ECONÓMICAS"/>
    <n v="0"/>
    <s v="00"/>
    <s v="SIN DESCRIPCIÓN PARA DESTINOS 00"/>
    <n v="0"/>
    <n v="0"/>
    <n v="0"/>
    <n v="0"/>
    <n v="0"/>
    <n v="0"/>
    <n v="0"/>
    <n v="0"/>
    <n v="0"/>
    <m/>
    <n v="6789600"/>
    <n v="6789600"/>
    <n v="6789600"/>
    <n v="6789600"/>
    <n v="7061184"/>
    <m/>
  </r>
  <r>
    <s v="1.1-00-2305_236015_232415910"/>
    <s v="1.1-00-24"/>
    <s v="1.1-00-23"/>
    <s v="PROPIOS"/>
    <s v="RECURSOS FISCALES 2024"/>
    <x v="0"/>
    <s v="1.3.4"/>
    <s v="FUNCIÓN PÚBLICA"/>
    <s v="E"/>
    <s v="Actividades del sector público, que realiza en for"/>
    <s v="05_24"/>
    <s v="05_23"/>
    <x v="0"/>
    <n v="6"/>
    <s v="GOBIERNO EFECTIVO"/>
    <s v="024"/>
    <n v="24"/>
    <x v="0"/>
    <s v="015_24"/>
    <s v="015_23"/>
    <x v="0"/>
    <n v="1000"/>
    <s v="SERVICIOS PERSONALES"/>
    <m/>
    <n v="1591"/>
    <s v="OTRAS PRESTACIONES SOCIALES Y ECONÓMICAS"/>
    <n v="0"/>
    <s v="00"/>
    <s v="SIN DESCRIPCIÓN PARA DESTINOS 00"/>
    <n v="0"/>
    <n v="0"/>
    <n v="0"/>
    <n v="0"/>
    <n v="0"/>
    <n v="0"/>
    <n v="0"/>
    <n v="0"/>
    <n v="0"/>
    <m/>
    <n v="6132000"/>
    <n v="6132000"/>
    <n v="6132000"/>
    <n v="6132000"/>
    <n v="6377280"/>
    <m/>
  </r>
  <r>
    <s v="2.6-01-2305_236015_232417110"/>
    <m/>
    <s v="2.6-01-23"/>
    <m/>
    <m/>
    <x v="4"/>
    <s v="1.3.4"/>
    <s v="FUNCIÓN PÚBLICA"/>
    <s v="E"/>
    <s v="Actividades del sector público, que realiza en for"/>
    <s v="05_24"/>
    <s v="05_23"/>
    <x v="0"/>
    <n v="6"/>
    <s v="GOBIERNO EFECTIVO"/>
    <s v="XX"/>
    <n v="24"/>
    <x v="0"/>
    <s v="015_24"/>
    <s v="015_23"/>
    <x v="0"/>
    <n v="1000"/>
    <s v="SERVICIOS PERSONALES"/>
    <m/>
    <n v="1711"/>
    <s v="ESTÍMULOS"/>
    <n v="0"/>
    <s v="00"/>
    <s v="SIN DESCRIPCIÓN PARA DESTINOS 00"/>
    <n v="21200000"/>
    <n v="0"/>
    <n v="15444241.17"/>
    <n v="15444241.17"/>
    <n v="15444241.17"/>
    <n v="15444241.17"/>
    <n v="15444241.17"/>
    <n v="5755758.8300000001"/>
    <n v="0"/>
    <n v="0"/>
    <n v="0"/>
    <n v="0"/>
    <n v="0"/>
    <n v="-21200000"/>
    <n v="0"/>
    <s v="."/>
  </r>
  <r>
    <s v="1.1-14-2302_231007_23721110"/>
    <m/>
    <s v="1.1-14-23"/>
    <m/>
    <m/>
    <x v="5"/>
    <s v="1.3.4"/>
    <s v="FUNCIÓN PÚBLICA"/>
    <s v="O"/>
    <s v="Actividades que realizan la función pública o cont"/>
    <s v="02_24"/>
    <s v="02_23"/>
    <x v="1"/>
    <n v="1"/>
    <s v="CORRESPONSABILIDAD SOCIAL (TRANSVERSAL)"/>
    <s v="XX"/>
    <n v="7"/>
    <x v="2"/>
    <s v="007_24"/>
    <s v="007_23"/>
    <x v="1"/>
    <n v="2000"/>
    <s v="MATERIALES Y SUMINISTROS"/>
    <m/>
    <n v="2111"/>
    <s v="MATERIALES, ÚTILES Y EQUIPOS MENORES DE OFICINA"/>
    <n v="0"/>
    <s v="00"/>
    <s v="SIN DESCRIPCIÓN PARA DESTINOS 00"/>
    <n v="0"/>
    <n v="0"/>
    <n v="0"/>
    <n v="0"/>
    <n v="0"/>
    <n v="0"/>
    <n v="0"/>
    <n v="0"/>
    <n v="0"/>
    <n v="0"/>
    <n v="50000"/>
    <n v="50000"/>
    <n v="0"/>
    <n v="0"/>
    <n v="50000"/>
    <s v="PRESUPUESTO SOLICITADO PARA LA ADQUISICION DE CAJAS PARA ARCHIVO PC50 Y AA40 PARA LAS DIRECCIONES ARCHIVO MUNICIPAL Y REGISTRO CIVIL"/>
  </r>
  <r>
    <s v="1.1-00-2302_231010_231421110"/>
    <s v="1.1-00-24"/>
    <s v="1.1-00-23"/>
    <s v="PROPIOS"/>
    <s v="RECURSOS FISCALES 2024"/>
    <x v="0"/>
    <s v="1.3.4"/>
    <s v="FUNCIÓN PÚBLICA"/>
    <s v="S"/>
    <s v="Definidos en el Presupuesto de Egresos y los que s"/>
    <s v="02_24"/>
    <s v="02_23"/>
    <x v="1"/>
    <n v="1"/>
    <s v="CORRESPONSABILIDAD SOCIAL (TRANSVERSAL)"/>
    <s v="XX"/>
    <n v="14"/>
    <x v="3"/>
    <s v="010_24"/>
    <s v="010_23"/>
    <x v="2"/>
    <n v="2000"/>
    <s v="MATERIALES Y SUMINISTRO"/>
    <s v="si"/>
    <n v="2111"/>
    <s v="MATERIALES, ÚTILES Y EQUIPOS MENORES DE OFICINA"/>
    <n v="0"/>
    <s v="00"/>
    <s v="SIN DESCRIPCIÓN PARA DESTINOS 00"/>
    <n v="0"/>
    <n v="0"/>
    <n v="0"/>
    <n v="0"/>
    <n v="0"/>
    <n v="0"/>
    <n v="0"/>
    <n v="0"/>
    <n v="0"/>
    <n v="0"/>
    <n v="50000"/>
    <n v="50000"/>
    <n v="0"/>
    <n v="0"/>
    <n v="50000"/>
    <s v="Adquisición de articulos diversos para la operación de los talleres y actividades en la Red de Bases tales como adquisición de artículos de dibujo, engrápadoras, cestos de basura, papelería, entre otros. "/>
  </r>
  <r>
    <s v="1.1-00-2302_231010_231621110"/>
    <s v="1.1-00-24"/>
    <s v="1.1-00-23"/>
    <s v="PROPIOS"/>
    <s v="RECURSOS FISCALES 2024"/>
    <x v="0"/>
    <s v="2.2.7"/>
    <s v="DESARROLLO REGIONAL"/>
    <s v="S"/>
    <s v="Definidos en el Presupuesto de Egresos y los que s"/>
    <s v="02_24"/>
    <s v="02_23"/>
    <x v="1"/>
    <n v="1"/>
    <s v="CORRESPONSABILIDAD SOCIAL (TRANSVERSAL)"/>
    <s v="XX"/>
    <n v="16"/>
    <x v="4"/>
    <s v="010_24"/>
    <s v="010_23"/>
    <x v="2"/>
    <n v="2000"/>
    <s v="MATERIALES Y SUMINISTROS"/>
    <s v="si"/>
    <n v="2111"/>
    <s v="MATERIALES, ÚTILES Y EQUIPOS MENORES DE OFICINA"/>
    <n v="0"/>
    <s v="00"/>
    <s v="SIN DESCRIPCIÓN PARA DESTINOS 00"/>
    <n v="17493"/>
    <n v="0"/>
    <n v="13600.53"/>
    <n v="13600.53"/>
    <n v="12636.28"/>
    <n v="12636.28"/>
    <n v="12636.28"/>
    <n v="3892.4699999999993"/>
    <n v="17493"/>
    <n v="17493"/>
    <n v="20000"/>
    <n v="20000"/>
    <n v="0"/>
    <n v="0"/>
    <n v="2507"/>
    <s v="Materiales de papeleria para la ejecución del Programa, así como su comprobación."/>
  </r>
  <r>
    <s v="1.1-00-2304_236012_231821110"/>
    <s v="1.1-00-24"/>
    <s v="1.1-00-23"/>
    <s v="PROPIOS"/>
    <s v="RECURSOS FISCALES 2024"/>
    <x v="0"/>
    <s v="1.3.4"/>
    <s v="FUNCIÓN PÚBLICA"/>
    <s v="M"/>
    <s v="Actividades de apoyo administrativo desarrolladas "/>
    <s v="04_24"/>
    <s v="04_23"/>
    <x v="2"/>
    <n v="6"/>
    <s v="GOBIERNO EFECTIVO"/>
    <s v="XX"/>
    <n v="18"/>
    <x v="5"/>
    <s v="012_24"/>
    <s v="012_23"/>
    <x v="3"/>
    <n v="2000"/>
    <s v="MATERIALES Y SUMINISTROS"/>
    <s v="si"/>
    <n v="2111"/>
    <s v="MATERIALES, ÚTILES Y EQUIPOS MENORES DE OFICINA"/>
    <n v="0"/>
    <s v="00"/>
    <s v="SIN DESCRIPCIÓN PARA DESTINOS 00"/>
    <n v="65811.5"/>
    <n v="0"/>
    <n v="64771.5"/>
    <n v="64771.5"/>
    <n v="42771.5"/>
    <n v="42771.5"/>
    <n v="42771.5"/>
    <n v="1040"/>
    <n v="65811.5"/>
    <n v="65811.5"/>
    <n v="65811.5"/>
    <n v="65811.5"/>
    <n v="0"/>
    <n v="0"/>
    <n v="0"/>
    <s v="."/>
  </r>
  <r>
    <s v="2.6-15-2305_236015_232121110"/>
    <m/>
    <s v="2.6-15-23"/>
    <m/>
    <m/>
    <x v="6"/>
    <s v="1.3.4"/>
    <s v="FUNCIÓN PÚBLICA"/>
    <s v="E"/>
    <s v="Actividades del sector público, que realiza en for"/>
    <s v="05_24"/>
    <s v="05_23"/>
    <x v="0"/>
    <n v="6"/>
    <s v="GOBIERNO EFECTIVO"/>
    <s v="XX"/>
    <n v="21"/>
    <x v="1"/>
    <s v="015_24"/>
    <s v="015_23"/>
    <x v="0"/>
    <n v="2000"/>
    <s v="MATERIALES Y SUMINISTROS"/>
    <m/>
    <n v="2111"/>
    <s v="MATERIALES, ÚTILES Y EQUIPOS MENORES DE OFICINA"/>
    <n v="0"/>
    <s v="00"/>
    <s v="SIN DESCRIPCIÓN PARA DESTINOS 00"/>
    <n v="8000"/>
    <n v="0"/>
    <n v="7907.72"/>
    <n v="0"/>
    <n v="0"/>
    <n v="0"/>
    <n v="0"/>
    <n v="92.279999999999745"/>
    <n v="0"/>
    <n v="0"/>
    <n v="0"/>
    <n v="0"/>
    <n v="0"/>
    <n v="0"/>
    <n v="0"/>
    <s v="."/>
  </r>
  <r>
    <s v="2.6-06-2305_236015_2321211143"/>
    <m/>
    <s v="2.6-06-23"/>
    <m/>
    <m/>
    <x v="2"/>
    <s v="1.3.4"/>
    <s v="FUNCIÓN PÚBLICA"/>
    <s v="E"/>
    <s v="Actividades del sector público, que realiza en for"/>
    <s v="05_24"/>
    <s v="05_23"/>
    <x v="0"/>
    <n v="6"/>
    <s v="GOBIERNO EFECTIVO"/>
    <s v="XX"/>
    <n v="21"/>
    <x v="1"/>
    <s v="015_24"/>
    <s v="015_23"/>
    <x v="0"/>
    <n v="2000"/>
    <s v="MATERIALES Y SUMINISTROS"/>
    <m/>
    <n v="2111"/>
    <s v="MATERIALES, ÚTILES Y EQUIPOS MENORES DE OFICINA"/>
    <n v="43"/>
    <s v="XX"/>
    <s v="NOS MOVEMOS SEGURAS"/>
    <n v="3724.92"/>
    <n v="0"/>
    <n v="14824.8"/>
    <n v="14824.8"/>
    <n v="14824.8"/>
    <n v="1844.4"/>
    <n v="1844.4"/>
    <n v="-11099.88"/>
    <n v="0"/>
    <n v="0"/>
    <n v="0"/>
    <n v="0"/>
    <n v="0"/>
    <n v="0"/>
    <n v="0"/>
    <s v="."/>
  </r>
  <r>
    <s v="1.1-00-2305_236015_2321211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s v="si"/>
    <n v="2111"/>
    <s v="MATERIALES, ÚTILES Y EQUIPOS MENORES DE OFICINA"/>
    <n v="0"/>
    <s v="00"/>
    <s v="SIN DESCRIPCIÓN PARA DESTINOS 00"/>
    <n v="3474000"/>
    <n v="2000000"/>
    <n v="2261382.5"/>
    <n v="2261382.5"/>
    <n v="1660423.6"/>
    <n v="1264703.6299999999"/>
    <n v="1156440.83"/>
    <n v="1212617.5"/>
    <n v="3474000"/>
    <n v="3474000"/>
    <n v="3474000"/>
    <n v="3474000"/>
    <n v="2000000"/>
    <n v="0"/>
    <n v="0"/>
    <s v="."/>
  </r>
  <r>
    <s v="2.6-06-2305_236015_2321211152"/>
    <m/>
    <s v="2.6-06-23"/>
    <m/>
    <m/>
    <x v="2"/>
    <s v="1.3.4"/>
    <s v="FUNCIÓN PÚBLICA"/>
    <s v="E"/>
    <s v="Actividades del sector público, que realiza en for"/>
    <s v="05_24"/>
    <s v="05_23"/>
    <x v="0"/>
    <n v="6"/>
    <s v="GOBIERNO EFECTIVO"/>
    <s v="XX"/>
    <n v="21"/>
    <x v="1"/>
    <s v="015_24"/>
    <s v="015_23"/>
    <x v="0"/>
    <n v="2000"/>
    <s v="MATERIALES Y SUMINISTROS"/>
    <m/>
    <n v="2111"/>
    <s v="MATERIALES, ÚTILES Y EQUIPOS MENORES DE OFICINA"/>
    <n v="52"/>
    <s v="XX"/>
    <s v="EDUCANDO PARA LA IGUALDAD"/>
    <n v="15179.08"/>
    <n v="0"/>
    <n v="10208.719999999999"/>
    <n v="9759.7999999999993"/>
    <n v="9759.7999999999993"/>
    <n v="0"/>
    <n v="0"/>
    <n v="4970.3600000000006"/>
    <n v="0"/>
    <n v="0"/>
    <n v="0"/>
    <n v="0"/>
    <n v="0"/>
    <n v="0"/>
    <n v="0"/>
    <s v="."/>
  </r>
  <r>
    <s v="1.1-00-2306_235017_232921110"/>
    <s v="1.1-00-24"/>
    <s v="1.1-00-23"/>
    <s v="PROPIOS"/>
    <s v="RECURSOS FISCALES 2024"/>
    <x v="0"/>
    <s v="2.4.2"/>
    <s v="CULTURA"/>
    <s v="F"/>
    <s v="Actividades destinadas a la promoción y fomento de"/>
    <s v="06_24"/>
    <s v="06_23"/>
    <x v="3"/>
    <n v="5"/>
    <s v="SOCIEDAD COHESIVA Y RESILENTE"/>
    <s v="XX"/>
    <n v="29"/>
    <x v="6"/>
    <s v="017_24"/>
    <s v="017_23"/>
    <x v="4"/>
    <n v="2000"/>
    <s v="MATERIALES Y SUMINISTROS"/>
    <s v="si"/>
    <n v="2111"/>
    <s v="MATERIALES, ÚTILES Y EQUIPOS MENORES DE OFICINA"/>
    <n v="0"/>
    <s v="00"/>
    <s v="SIN DESCRIPCIÓN PARA DESTINOS 00"/>
    <n v="0"/>
    <n v="0"/>
    <n v="0"/>
    <n v="0"/>
    <n v="0"/>
    <n v="0"/>
    <n v="0"/>
    <n v="0"/>
    <n v="0"/>
    <n v="0"/>
    <n v="100000"/>
    <n v="100000"/>
    <n v="0"/>
    <n v="0"/>
    <n v="100000"/>
    <s v="PAPELERIA PARA BIBLIOTECAS"/>
  </r>
  <r>
    <s v="1.1-00-2308_237025_234121110"/>
    <s v="1.1-00-24"/>
    <s v="1.1-00-23"/>
    <s v="PROPIOS"/>
    <s v="RECURSOS FISCALES 2024"/>
    <x v="0"/>
    <s v="1.7.1"/>
    <s v="POLICÍA"/>
    <s v="R"/>
    <s v="Solamente actividades específicas, distintas a las"/>
    <s v="08_24"/>
    <s v="08_23"/>
    <x v="4"/>
    <n v="7"/>
    <s v="SEGURIDAD CIUDADANA"/>
    <s v="XX"/>
    <n v="41"/>
    <x v="7"/>
    <s v="025_24"/>
    <s v="025_23"/>
    <x v="5"/>
    <n v="2000"/>
    <s v="MATERIALES Y SUMINISTROS"/>
    <s v="si"/>
    <n v="2111"/>
    <s v="MATERIALES, ÚTILES Y EQUIPOS MENORES DE OFICINA"/>
    <n v="0"/>
    <s v="00"/>
    <s v="SIN DESCRIPCIÓN PARA DESTINOS 00"/>
    <n v="1058.5999999999999"/>
    <n v="0"/>
    <n v="1058.5999999999999"/>
    <n v="1058.5999999999999"/>
    <n v="1058.5999999999999"/>
    <n v="1058.5999999999999"/>
    <n v="1058.5999999999999"/>
    <n v="0"/>
    <n v="1058.5999999999999"/>
    <n v="0"/>
    <n v="0"/>
    <n v="0"/>
    <n v="0"/>
    <n v="0"/>
    <n v="-1058.5999999999999"/>
    <s v="."/>
  </r>
  <r>
    <s v="1.1-00-2317_234037_235621110"/>
    <s v="1.1-00-24"/>
    <s v="1.1-00-23"/>
    <s v="PROPIOS"/>
    <s v="RECURSOS FISCALES 2024"/>
    <x v="0"/>
    <s v="2.1.5"/>
    <s v="PROTECCIÓN DE LA DIVERSIDAD BIOLÓGICA Y DEL PAISAJE"/>
    <s v="R"/>
    <s v="Solamente actividades específicas, distintas a las"/>
    <s v="17_24"/>
    <s v="17_23"/>
    <x v="5"/>
    <n v="4"/>
    <s v="CIUDAD SUSTENTABLE"/>
    <s v="XX"/>
    <n v="56"/>
    <x v="8"/>
    <s v="037_24"/>
    <s v="037_23"/>
    <x v="6"/>
    <n v="2000"/>
    <s v="MATERIALES Y SUMINISTROS"/>
    <s v="si"/>
    <n v="2111"/>
    <s v="MATERIALES, ÚTILES Y EQUIPOS MENORES DE OFICINA"/>
    <n v="0"/>
    <s v="00"/>
    <s v="SIN DESCRIPCIÓN PARA DESTINOS 00"/>
    <n v="657"/>
    <n v="21657"/>
    <n v="0"/>
    <n v="0"/>
    <n v="0"/>
    <n v="0"/>
    <n v="0"/>
    <n v="657"/>
    <n v="21657"/>
    <n v="21657"/>
    <n v="21657"/>
    <n v="21657"/>
    <n v="0"/>
    <n v="-21657"/>
    <n v="0"/>
    <s v="Compra de artículos de papelería para las necesidades administrativas de la Unidad de Acopio y Salud Animal del Municipio de Tlajomulco de Zúñiga, Jalisco, (UNASAM)."/>
  </r>
  <r>
    <s v="1.1-00-2302_231010_231421210"/>
    <s v="1.1-00-24"/>
    <s v="1.1-00-23"/>
    <s v="PROPIOS"/>
    <s v="RECURSOS FISCALES 2024"/>
    <x v="0"/>
    <s v="1.3.4"/>
    <s v="FUNCIÓN PÚBLICA"/>
    <s v="S"/>
    <s v="Definidos en el Presupuesto de Egresos y los que s"/>
    <s v="02_24"/>
    <s v="02_23"/>
    <x v="1"/>
    <n v="1"/>
    <s v="CORRESPONSABILIDAD SOCIAL (TRANSVERSAL)"/>
    <s v="014"/>
    <n v="14"/>
    <x v="3"/>
    <s v="010_24"/>
    <s v="010_23"/>
    <x v="2"/>
    <n v="2000"/>
    <s v="MATERIALES Y SUMINISTRO"/>
    <m/>
    <n v="2121"/>
    <s v="MATERIALES Y ÚTILES DE IMPRESIÓN Y REPRODUCCIÓN"/>
    <n v="0"/>
    <s v="00"/>
    <s v="SIN DESCRIPCIÓN PARA DESTINOS 00"/>
    <n v="0"/>
    <n v="0"/>
    <n v="0"/>
    <n v="0"/>
    <n v="0"/>
    <n v="0"/>
    <n v="0"/>
    <n v="0"/>
    <n v="0"/>
    <n v="0"/>
    <n v="70000"/>
    <n v="70000"/>
    <n v="70000"/>
    <n v="70000"/>
    <n v="70000"/>
    <s v="Adquisición de tintas, fijadores y demás material de impresión utilizado en el taller de serigrafía y grabado."/>
  </r>
  <r>
    <s v="2.6-06-2305_236015_2321212144"/>
    <m/>
    <s v="2.6-06-23"/>
    <m/>
    <m/>
    <x v="2"/>
    <s v="1.3.4"/>
    <s v="FUNCIÓN PÚBLICA"/>
    <s v="E"/>
    <s v="Actividades del sector público, que realiza en for"/>
    <s v="05_24"/>
    <s v="05_23"/>
    <x v="0"/>
    <n v="6"/>
    <s v="GOBIERNO EFECTIVO"/>
    <s v="XX"/>
    <n v="21"/>
    <x v="1"/>
    <s v="015_24"/>
    <s v="015_23"/>
    <x v="0"/>
    <n v="2000"/>
    <s v="MATERIALES Y SUMINISTROS"/>
    <m/>
    <n v="2121"/>
    <s v="MATERIALES Y ÚTILES DE IMPRESIÓN Y REPRODUCCIÓN"/>
    <n v="44"/>
    <s v="XX"/>
    <s v="NOS MOVEMOS SEGURAS"/>
    <n v="7571"/>
    <n v="0"/>
    <n v="0"/>
    <n v="0"/>
    <n v="0"/>
    <n v="0"/>
    <n v="0"/>
    <n v="7571"/>
    <n v="0"/>
    <n v="0"/>
    <n v="0"/>
    <n v="0"/>
    <n v="0"/>
    <n v="0"/>
    <n v="0"/>
    <s v="."/>
  </r>
  <r>
    <s v="1.1-00-2302_233009_231121310"/>
    <s v="1.1-00-24"/>
    <s v="1.1-00-23"/>
    <s v="PROPIOS"/>
    <s v="RECURSOS FISCALES 2024"/>
    <x v="0"/>
    <s v="1.7.2"/>
    <s v="PROTECCIÓN CIVIL"/>
    <s v="E"/>
    <s v="Actividades del sector público, que realiza en for"/>
    <s v="02_24"/>
    <s v="02_23"/>
    <x v="1"/>
    <n v="3"/>
    <s v="INFRAESTRUCTURA Y SERVICIOS PÚBLICOS"/>
    <s v="011"/>
    <n v="11"/>
    <x v="9"/>
    <s v="009_24"/>
    <s v="009_23"/>
    <x v="7"/>
    <n v="2000"/>
    <s v="MATERIALES Y SUMINISTROS"/>
    <m/>
    <n v="2131"/>
    <s v="MATERIAL ESTADÍSTICO Y GEOGRÁFICO"/>
    <n v="0"/>
    <s v="00"/>
    <s v="SIN DESCRIPCIÓN PARA DESTINOS 00"/>
    <n v="0"/>
    <n v="0"/>
    <n v="0"/>
    <n v="0"/>
    <n v="0"/>
    <n v="0"/>
    <n v="0"/>
    <n v="0"/>
    <n v="0"/>
    <n v="0"/>
    <n v="2000000"/>
    <n v="2000000"/>
    <n v="1000000"/>
    <n v="1000000"/>
    <n v="2000000"/>
    <s v="Se solicita la asignación de techo presupuestal para la Actualización, Desarrollo, y culminacion del Atlas de riesgo ya que el mismo se encuentra absoleto y es una herramienta de suma importancia para el apoyo de la ciudadania asi como las interdependencias para la consulta e investigación del medio fisico del municipio, asi como también este proyecto se establecio como compromiso de administración por lo que es importante se lleve a cabo para su pleno cumplimiento "/>
  </r>
  <r>
    <s v="1.1-00-2302_231010_231421410"/>
    <s v="1.1-00-24"/>
    <s v="1.1-00-23"/>
    <s v="PROPIOS"/>
    <s v="RECURSOS FISCALES 2024"/>
    <x v="0"/>
    <s v="1.3.4"/>
    <s v="FUNCIÓN PÚBLICA"/>
    <s v="S"/>
    <s v="Definidos en el Presupuesto de Egresos y los que s"/>
    <s v="02_24"/>
    <s v="02_23"/>
    <x v="1"/>
    <n v="1"/>
    <s v="CORRESPONSABILIDAD SOCIAL (TRANSVERSAL)"/>
    <s v="XX"/>
    <n v="14"/>
    <x v="3"/>
    <s v="010_24"/>
    <s v="010_23"/>
    <x v="2"/>
    <n v="2000"/>
    <s v="MATERIALES Y SUMINISTRO"/>
    <s v="si"/>
    <n v="2141"/>
    <s v="MATERIALES, ÚTILES Y EQUIPOS MENORES DE TECNOLOGÍAS DE LA INFORMACIÓN Y COMUNICACIONES"/>
    <n v="0"/>
    <s v="00"/>
    <s v="SIN DESCRIPCIÓN PARA DESTINOS 00"/>
    <n v="0"/>
    <n v="0"/>
    <n v="0"/>
    <n v="0"/>
    <n v="0"/>
    <n v="0"/>
    <n v="0"/>
    <n v="0"/>
    <n v="0"/>
    <n v="0"/>
    <n v="50000"/>
    <n v="50000"/>
    <n v="0"/>
    <n v="0"/>
    <n v="50000"/>
    <s v="Adquisición de tóner para impresoras "/>
  </r>
  <r>
    <s v="2.6-05-2305_236015_232121410"/>
    <m/>
    <s v="2.6-05-23"/>
    <m/>
    <m/>
    <x v="7"/>
    <s v="1.3.4"/>
    <s v="FUNCIÓN PÚBLICA"/>
    <s v="E"/>
    <s v="Actividades del sector público, que realiza en for"/>
    <s v="05_24"/>
    <s v="05_23"/>
    <x v="0"/>
    <n v="6"/>
    <s v="GOBIERNO EFECTIVO"/>
    <s v="XX"/>
    <n v="21"/>
    <x v="1"/>
    <s v="015_24"/>
    <s v="015_23"/>
    <x v="0"/>
    <n v="2000"/>
    <s v="MATERIALES Y SUMINISTROS"/>
    <m/>
    <n v="2141"/>
    <s v="MATERIALES, ÚTILES Y EQUIPOS MENORES DE TECNOLOGÍAS DE LA INFORMACIÓN Y COMUNICACIONES"/>
    <n v="0"/>
    <s v="00"/>
    <s v="SIN DESCRIPCIÓN PARA DESTINOS 00"/>
    <n v="8250"/>
    <n v="0"/>
    <n v="0"/>
    <n v="0"/>
    <n v="0"/>
    <n v="0"/>
    <n v="0"/>
    <n v="8250"/>
    <n v="0"/>
    <n v="0"/>
    <n v="0"/>
    <n v="0"/>
    <n v="0"/>
    <n v="0"/>
    <n v="0"/>
    <s v="."/>
  </r>
  <r>
    <s v="2.6-06-2305_236015_2321214145"/>
    <m/>
    <s v="2.6-06-23"/>
    <m/>
    <m/>
    <x v="2"/>
    <s v="1.3.4"/>
    <s v="FUNCIÓN PÚBLICA"/>
    <s v="E"/>
    <s v="Actividades del sector público, que realiza en for"/>
    <s v="05_24"/>
    <s v="05_23"/>
    <x v="0"/>
    <n v="6"/>
    <s v="GOBIERNO EFECTIVO"/>
    <s v="XX"/>
    <n v="21"/>
    <x v="1"/>
    <s v="015_24"/>
    <s v="015_23"/>
    <x v="0"/>
    <n v="2000"/>
    <s v="MATERIALES Y SUMINISTROS"/>
    <m/>
    <n v="2141"/>
    <s v="MATERIALES, ÚTILES Y EQUIPOS MENORES DE TECNOLOGÍAS DE LA INFORMACIÓN Y COMUNICACIONES"/>
    <n v="45"/>
    <s v="XX"/>
    <s v="NOS MOVEMOS SEGURAS"/>
    <n v="220"/>
    <n v="0"/>
    <n v="0"/>
    <n v="0"/>
    <n v="0"/>
    <n v="0"/>
    <n v="0"/>
    <n v="220"/>
    <n v="0"/>
    <n v="0"/>
    <n v="0"/>
    <n v="0"/>
    <n v="0"/>
    <n v="0"/>
    <n v="0"/>
    <s v="."/>
  </r>
  <r>
    <s v="1.1-00-2305_236015_2321214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s v="si"/>
    <n v="2141"/>
    <s v="MATERIALES, ÚTILES Y EQUIPOS MENORES DE TECNOLOGÍAS DE LA INFORMACIÓN Y COMUNICACIONES"/>
    <n v="0"/>
    <s v="00"/>
    <s v="SIN DESCRIPCIÓN PARA DESTINOS 00"/>
    <n v="24760.1"/>
    <n v="0"/>
    <n v="24759.15"/>
    <n v="24759.15"/>
    <n v="24759.15"/>
    <n v="24759.15"/>
    <n v="2154.0500000000002"/>
    <n v="0.94999999999708962"/>
    <n v="22605.1"/>
    <n v="22605.1"/>
    <n v="22605.1"/>
    <n v="22605.1"/>
    <n v="200000"/>
    <n v="200000"/>
    <n v="0"/>
    <s v="SE CONTEMPLAN LO DE OTRAS AREAS"/>
  </r>
  <r>
    <s v="2.6-06-2305_236015_2321214153"/>
    <m/>
    <s v="2.6-06-23"/>
    <m/>
    <m/>
    <x v="2"/>
    <s v="1.3.4"/>
    <s v="FUNCIÓN PÚBLICA"/>
    <s v="E"/>
    <s v="Actividades del sector público, que realiza en for"/>
    <s v="05_24"/>
    <s v="05_23"/>
    <x v="0"/>
    <n v="6"/>
    <s v="GOBIERNO EFECTIVO"/>
    <s v="XX"/>
    <n v="21"/>
    <x v="1"/>
    <s v="015_24"/>
    <s v="015_23"/>
    <x v="0"/>
    <n v="2000"/>
    <s v="MATERIALES Y SUMINISTROS"/>
    <m/>
    <n v="2141"/>
    <s v="MATERIALES, ÚTILES Y EQUIPOS MENORES DE TECNOLOGÍAS DE LA INFORMACIÓN Y COMUNICACIONES"/>
    <n v="53"/>
    <s v="XX"/>
    <s v="EDUCANDO PARA LA IGUALDAD"/>
    <n v="310"/>
    <n v="0"/>
    <n v="0"/>
    <n v="0"/>
    <n v="0"/>
    <n v="0"/>
    <n v="0"/>
    <n v="310"/>
    <n v="0"/>
    <n v="0"/>
    <n v="0"/>
    <n v="0"/>
    <n v="0"/>
    <n v="0"/>
    <n v="0"/>
    <s v="."/>
  </r>
  <r>
    <s v="1.1-00-2306_235017_232921410"/>
    <s v="1.1-00-24"/>
    <s v="1.1-00-23"/>
    <s v="PROPIOS"/>
    <s v="RECURSOS FISCALES 2024"/>
    <x v="0"/>
    <s v="2.4.2"/>
    <s v="CULTURA"/>
    <s v="F"/>
    <s v="Actividades destinadas a la promoción y fomento de"/>
    <s v="06_24"/>
    <s v="06_23"/>
    <x v="3"/>
    <n v="5"/>
    <s v="SOCIEDAD COHESIVA Y RESILENTE"/>
    <s v="XX"/>
    <n v="29"/>
    <x v="6"/>
    <s v="017_24"/>
    <s v="017_23"/>
    <x v="4"/>
    <n v="2000"/>
    <s v="MATERIALES Y SUMINISTROS"/>
    <s v="si"/>
    <n v="2141"/>
    <s v="MATERIALES, ÚTILES Y EQUIPOS MENORES DE TECNOLOGÍAS DE LA INFORMACIÓN Y COMUNICACIONES"/>
    <n v="0"/>
    <s v="00"/>
    <s v="SIN DESCRIPCIÓN PARA DESTINOS 00"/>
    <n v="0"/>
    <n v="0"/>
    <n v="0"/>
    <n v="0"/>
    <n v="0"/>
    <n v="0"/>
    <n v="0"/>
    <n v="0"/>
    <n v="0"/>
    <n v="0"/>
    <n v="0"/>
    <n v="0"/>
    <n v="0"/>
    <n v="0"/>
    <n v="0"/>
    <s v="."/>
  </r>
  <r>
    <s v="1.1-00-2308_237025_234121410"/>
    <s v="1.1-00-24"/>
    <s v="1.1-00-23"/>
    <s v="PROPIOS"/>
    <s v="RECURSOS FISCALES 2024"/>
    <x v="0"/>
    <s v="1.7.1"/>
    <s v="POLICÍA"/>
    <s v="R"/>
    <s v="Solamente actividades específicas, distintas a las"/>
    <s v="08_24"/>
    <s v="08_23"/>
    <x v="4"/>
    <n v="7"/>
    <s v="SEGURIDAD CIUDADANA"/>
    <s v="XX"/>
    <n v="41"/>
    <x v="7"/>
    <s v="025_24"/>
    <s v="025_23"/>
    <x v="5"/>
    <n v="2000"/>
    <s v="MATERIALES Y SUMINISTROS"/>
    <s v="si"/>
    <n v="2141"/>
    <s v="MATERIALES, ÚTILES Y EQUIPOS MENORES DE TECNOLOGÍAS DE LA INFORMACIÓN Y COMUNICACIONES"/>
    <n v="0"/>
    <s v="00"/>
    <s v="SIN DESCRIPCIÓN PARA DESTINOS 00"/>
    <n v="30000"/>
    <n v="0"/>
    <n v="0"/>
    <n v="0"/>
    <n v="0"/>
    <n v="0"/>
    <n v="0"/>
    <n v="30000"/>
    <n v="30000"/>
    <n v="30000"/>
    <n v="0"/>
    <n v="0"/>
    <n v="0"/>
    <n v="0"/>
    <n v="-30000"/>
    <s v="SE VA A LA 3361"/>
  </r>
  <r>
    <s v="1.1-00-2311_236031_234921410"/>
    <s v="1.1-00-24"/>
    <s v="1.1-00-23"/>
    <s v="PROPIOS"/>
    <s v="RECURSOS FISCALES 2024"/>
    <x v="0"/>
    <s v="3.8.4"/>
    <s v="INNOVACIÓN"/>
    <s v="E"/>
    <s v="Actividades del sector público, que realiza en for"/>
    <s v="11_24"/>
    <s v="11_23"/>
    <x v="6"/>
    <n v="6"/>
    <s v="GOBIERNO EFECTIVO"/>
    <s v="XX"/>
    <n v="49"/>
    <x v="10"/>
    <s v="031_24"/>
    <s v="031_23"/>
    <x v="8"/>
    <n v="2000"/>
    <s v="MATERIALES Y SUMINISTROS"/>
    <s v="si"/>
    <n v="2141"/>
    <s v="MATERIALES, ÚTILES Y EQUIPOS MENORES DE TECNOLOGÍAS DE LA INFORMACIÓN Y COMUNICACIONES"/>
    <n v="0"/>
    <s v="00"/>
    <s v="SIN DESCRIPCIÓN PARA DESTINOS 00"/>
    <n v="176914"/>
    <n v="205400"/>
    <n v="50854.22"/>
    <n v="50854.22"/>
    <n v="50854.23"/>
    <n v="50854.23"/>
    <n v="50854.23"/>
    <n v="126059.78"/>
    <n v="201914"/>
    <n v="201914"/>
    <n v="180000"/>
    <n v="180000"/>
    <n v="0"/>
    <n v="-205400"/>
    <n v="-21914"/>
    <s v="compra de tóner y sellos para el CATS (120,000)"/>
  </r>
  <r>
    <s v="1.1-00-2305_236015_2321215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151"/>
    <s v="MATERIAL IMPRESO E INFORMACIÓN DIGITAL"/>
    <n v="0"/>
    <s v="00"/>
    <s v="SIN DESCRIPCIÓN PARA DESTINOS 00"/>
    <n v="420"/>
    <n v="0"/>
    <n v="420"/>
    <n v="420"/>
    <n v="420"/>
    <n v="420"/>
    <n v="420"/>
    <n v="0"/>
    <n v="420"/>
    <n v="420"/>
    <n v="420"/>
    <n v="420"/>
    <n v="420"/>
    <n v="420"/>
    <n v="0"/>
    <s v="."/>
  </r>
  <r>
    <s v="1.1-00-2311_236031_235021510"/>
    <s v="1.1-00-24"/>
    <s v="1.1-00-23"/>
    <s v="PROPIOS"/>
    <s v="RECURSOS FISCALES 2024"/>
    <x v="0"/>
    <s v="3.8.4"/>
    <s v="INNOVACIÓN"/>
    <s v="E"/>
    <s v="Actividades del sector público, que realiza en for"/>
    <s v="11_24"/>
    <s v="11_23"/>
    <x v="6"/>
    <n v="6"/>
    <s v="GOBIERNO EFECTIVO"/>
    <s v="XX"/>
    <n v="50"/>
    <x v="11"/>
    <s v="031_24"/>
    <s v="031_23"/>
    <x v="8"/>
    <n v="2000"/>
    <s v="MATERIALES Y SUMINISTROS"/>
    <m/>
    <n v="2151"/>
    <s v="MATERIAL IMPRESO E INFORMACIÓN DIGITAL"/>
    <n v="0"/>
    <s v="00"/>
    <s v="SIN DESCRIPCIÓN PARA DESTINOS 00"/>
    <n v="0"/>
    <n v="0"/>
    <n v="0"/>
    <n v="0"/>
    <n v="0"/>
    <n v="0"/>
    <n v="0"/>
    <n v="0"/>
    <n v="0"/>
    <n v="0"/>
    <n v="0"/>
    <n v="0"/>
    <n v="0"/>
    <n v="0"/>
    <n v="0"/>
    <s v="."/>
  </r>
  <r>
    <s v="1.1-00-2302_231010_231421610"/>
    <s v="1.1-00-24"/>
    <s v="1.1-00-23"/>
    <s v="PROPIOS"/>
    <s v="RECURSOS FISCALES 2024"/>
    <x v="0"/>
    <s v="1.3.4"/>
    <s v="FUNCIÓN PÚBLICA"/>
    <s v="S"/>
    <s v="Definidos en el Presupuesto de Egresos y los que s"/>
    <s v="02_24"/>
    <s v="02_23"/>
    <x v="1"/>
    <n v="1"/>
    <s v="CORRESPONSABILIDAD SOCIAL (TRANSVERSAL)"/>
    <s v="XX"/>
    <n v="14"/>
    <x v="3"/>
    <s v="010_24"/>
    <s v="010_23"/>
    <x v="2"/>
    <n v="2000"/>
    <s v="MATERIALES Y SUMINISTRO"/>
    <s v="si"/>
    <n v="2161"/>
    <s v="MATERIAL DE LIMPIEZA"/>
    <n v="0"/>
    <s v="00"/>
    <s v="SIN DESCRIPCIÓN PARA DESTINOS 00"/>
    <n v="0"/>
    <n v="0"/>
    <n v="0"/>
    <n v="0"/>
    <n v="0"/>
    <n v="0"/>
    <n v="0"/>
    <n v="0"/>
    <n v="0"/>
    <n v="0"/>
    <n v="100000"/>
    <n v="100000"/>
    <n v="0"/>
    <n v="0"/>
    <n v="100000"/>
    <s v="articulos de limpieza para la red de las bases"/>
  </r>
  <r>
    <s v="1.1-00-2302_231010_231621610"/>
    <s v="1.1-00-24"/>
    <s v="1.1-00-23"/>
    <s v="PROPIOS"/>
    <s v="RECURSOS FISCALES 2024"/>
    <x v="0"/>
    <s v="2.2.7"/>
    <s v="DESARROLLO REGIONAL"/>
    <s v="S"/>
    <s v="Definidos en el Presupuesto de Egresos y los que s"/>
    <s v="02_24"/>
    <s v="02_23"/>
    <x v="1"/>
    <n v="1"/>
    <s v="CORRESPONSABILIDAD SOCIAL (TRANSVERSAL)"/>
    <s v="XX"/>
    <n v="16"/>
    <x v="4"/>
    <s v="010_24"/>
    <s v="010_23"/>
    <x v="2"/>
    <n v="2000"/>
    <s v="MATERIALES Y SUMINISTROS"/>
    <s v="si"/>
    <n v="2161"/>
    <s v="MATERIAL DE LIMPIEZA"/>
    <n v="0"/>
    <s v="00"/>
    <s v="SIN DESCRIPCIÓN PARA DESTINOS 00"/>
    <n v="210000"/>
    <n v="0"/>
    <n v="168342.87"/>
    <n v="168342.87"/>
    <n v="168342.87"/>
    <n v="161691.43"/>
    <n v="161691.43"/>
    <n v="41657.130000000005"/>
    <n v="210000"/>
    <n v="210000"/>
    <n v="200000"/>
    <n v="200000"/>
    <n v="0"/>
    <n v="0"/>
    <n v="-10000"/>
    <s v="Articulos de limpieza empleados en las brigadas del Programa en el espacio público."/>
  </r>
  <r>
    <s v="1.1-00-2305_236015_2321216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s v="si"/>
    <n v="2161"/>
    <s v="MATERIAL DE LIMPIEZA"/>
    <n v="0"/>
    <s v="00"/>
    <s v="SIN DESCRIPCIÓN PARA DESTINOS 00"/>
    <n v="1828856.1"/>
    <n v="1450000"/>
    <n v="1726476.99"/>
    <n v="1717196.99"/>
    <n v="1590602.59"/>
    <n v="1542698.07"/>
    <n v="1542698.07"/>
    <n v="102379.1100000001"/>
    <n v="1828856.1"/>
    <n v="1828856.1"/>
    <n v="1828856.1"/>
    <n v="1828856.1"/>
    <n v="1828856.1"/>
    <n v="378856.10000000009"/>
    <n v="0"/>
    <s v="."/>
  </r>
  <r>
    <s v="1.1-00-2306_235017_232921610"/>
    <s v="1.1-00-24"/>
    <s v="1.1-00-23"/>
    <s v="PROPIOS"/>
    <s v="RECURSOS FISCALES 2024"/>
    <x v="0"/>
    <s v="2.4.2"/>
    <s v="CULTURA"/>
    <s v="F"/>
    <s v="Actividades destinadas a la promoción y fomento de"/>
    <s v="06_24"/>
    <s v="06_23"/>
    <x v="3"/>
    <n v="5"/>
    <s v="SOCIEDAD COHESIVA Y RESILENTE"/>
    <s v="XX"/>
    <n v="29"/>
    <x v="6"/>
    <s v="017_24"/>
    <s v="017_23"/>
    <x v="4"/>
    <n v="2000"/>
    <s v="MATERIALES Y SUMINISTROS"/>
    <s v="si"/>
    <n v="2161"/>
    <s v="MATERIAL DE LIMPIEZA"/>
    <n v="0"/>
    <s v="00"/>
    <s v="SIN DESCRIPCIÓN PARA DESTINOS 00"/>
    <n v="0"/>
    <n v="0"/>
    <n v="0"/>
    <n v="0"/>
    <n v="0"/>
    <n v="0"/>
    <n v="0"/>
    <n v="0"/>
    <n v="0"/>
    <n v="0"/>
    <n v="0"/>
    <n v="0"/>
    <n v="0"/>
    <n v="0"/>
    <n v="0"/>
    <s v="."/>
  </r>
  <r>
    <s v="1.1-00-2307_233019_233321610"/>
    <s v="1.1-00-24"/>
    <s v="1.1-00-23"/>
    <s v="PROPIOS"/>
    <s v="RECURSOS FISCALES 2024"/>
    <x v="0"/>
    <s v="1.3.4"/>
    <s v="FUNCIÓN PÚBLICA"/>
    <s v="E"/>
    <s v="Actividades del sector público, que realiza en for"/>
    <s v="07_24"/>
    <s v="07_23"/>
    <x v="7"/>
    <n v="3"/>
    <s v="INFRAESTRUCTURA Y SERVICIOS PÚBLICOS"/>
    <s v="033"/>
    <n v="33"/>
    <x v="12"/>
    <s v="019_24"/>
    <s v="019_23"/>
    <x v="9"/>
    <n v="2000"/>
    <s v="MATERIALES Y SUMINISTROS"/>
    <s v="si"/>
    <n v="2161"/>
    <s v="MATERIAL DE LIMPIEZA"/>
    <n v="0"/>
    <s v="00"/>
    <s v="SIN DESCRIPCIÓN PARA DESTINOS 00"/>
    <n v="825593.95"/>
    <n v="0"/>
    <n v="825593.95"/>
    <n v="825593.95"/>
    <n v="348450.68"/>
    <n v="31207.48"/>
    <n v="31207.48"/>
    <n v="0"/>
    <n v="1250000"/>
    <n v="1250000"/>
    <n v="1250000"/>
    <n v="1250000"/>
    <n v="500000"/>
    <n v="500000"/>
    <n v="0"/>
    <s v="Para la compra de bolsa negra para basura, recogedores, escobas 6 hilos, cepillos, escoba de cepillo, etc. es para la limpieza de las areas verdes plazas publicas  unidades deportivas del municipio"/>
  </r>
  <r>
    <s v="1.1-00-2307_233020_233421610"/>
    <s v="1.1-00-24"/>
    <s v="1.1-00-23"/>
    <s v="PROPIOS"/>
    <s v="RECURSOS FISCALES 2024"/>
    <x v="0"/>
    <s v="2.2.4"/>
    <s v="ALUMBRADO PÚBLICO"/>
    <s v="E"/>
    <s v="Actividades del sector público, que realiza en for"/>
    <s v="07_24"/>
    <s v="07_23"/>
    <x v="7"/>
    <n v="3"/>
    <s v="INFRAESTRUCTURA Y SERVICIOS PÚBLICOS"/>
    <s v="XX"/>
    <n v="34"/>
    <x v="13"/>
    <s v="020_24"/>
    <s v="020_23"/>
    <x v="10"/>
    <n v="2000"/>
    <s v="MATERIALES Y SUMINISTROS"/>
    <s v="si"/>
    <n v="2161"/>
    <s v="MATERIAL DE LIMPIEZA"/>
    <n v="0"/>
    <s v="00"/>
    <s v="SIN DESCRIPCIÓN PARA DESTINOS 00"/>
    <n v="28000"/>
    <n v="0"/>
    <n v="0"/>
    <n v="0"/>
    <n v="0"/>
    <n v="0"/>
    <n v="0"/>
    <n v="28000"/>
    <n v="28000"/>
    <n v="28000"/>
    <n v="28000"/>
    <n v="28000"/>
    <n v="0"/>
    <n v="0"/>
    <n v="0"/>
    <s v="SIN MODIFICACIÓN"/>
  </r>
  <r>
    <s v="1.1-00-2307_233021_233521610"/>
    <s v="1.1-00-24"/>
    <s v="1.1-00-23"/>
    <s v="PROPIOS"/>
    <s v="RECURSOS FISCALES 2024"/>
    <x v="0"/>
    <s v="2.1.1"/>
    <s v="ORDENACIÓN DE DESECHOS"/>
    <s v="E"/>
    <s v="Actividades del sector público, que realiza en for"/>
    <s v="07_24"/>
    <s v="07_23"/>
    <x v="7"/>
    <n v="3"/>
    <s v="INFRAESTRUCTURA Y SERVICIOS PÚBLICOS"/>
    <s v="035"/>
    <n v="35"/>
    <x v="14"/>
    <s v="021_24"/>
    <s v="021_23"/>
    <x v="11"/>
    <n v="2000"/>
    <s v="MATERIALES Y SUMINISTROS"/>
    <s v="si"/>
    <n v="2161"/>
    <s v="MATERIAL DE LIMPIEZA"/>
    <n v="0"/>
    <s v="00"/>
    <s v="SIN DESCRIPCIÓN PARA DESTINOS 00"/>
    <n v="175000"/>
    <n v="175000"/>
    <n v="167264.17000000001"/>
    <n v="167264.17000000001"/>
    <n v="167264.17000000001"/>
    <n v="153894.88"/>
    <n v="153894.88"/>
    <n v="7735.8299999999872"/>
    <n v="175000"/>
    <n v="175000"/>
    <n v="175000"/>
    <n v="175000"/>
    <n v="175000"/>
    <n v="0"/>
    <n v="0"/>
    <s v="SIN MODIFICACIÓN"/>
  </r>
  <r>
    <s v="1.1-00-2307_233024_2339216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s v="si"/>
    <n v="2161"/>
    <s v="MATERIAL DE LIMPIEZA"/>
    <n v="0"/>
    <s v="00"/>
    <s v="SIN DESCRIPCIÓN PARA DESTINOS 00"/>
    <n v="450000"/>
    <n v="500000"/>
    <n v="442326.13"/>
    <n v="442326.13"/>
    <n v="433545.57"/>
    <n v="433545.57"/>
    <n v="433545.57"/>
    <n v="7673.8699999999953"/>
    <n v="650000"/>
    <n v="650000"/>
    <n v="650000"/>
    <n v="650000"/>
    <n v="650000"/>
    <n v="150000"/>
    <n v="0"/>
    <s v="MATERIAL  Y ARTICULOS DE LIMPIEZA DE LAS (4) UNIDADES DE SALUD PUBLICA."/>
  </r>
  <r>
    <s v="1.1-00-2317_234037_235621610"/>
    <s v="1.1-00-24"/>
    <s v="1.1-00-23"/>
    <s v="PROPIOS"/>
    <s v="RECURSOS FISCALES 2024"/>
    <x v="0"/>
    <s v="2.1.5"/>
    <s v="PROTECCIÓN DE LA DIVERSIDAD BIOLÓGICA Y DEL PAISAJE"/>
    <s v="R"/>
    <s v="Solamente actividades específicas, distintas a las"/>
    <s v="17_24"/>
    <s v="17_23"/>
    <x v="5"/>
    <n v="4"/>
    <s v="CIUDAD SUSTENTABLE"/>
    <s v="XX"/>
    <n v="56"/>
    <x v="8"/>
    <s v="037_24"/>
    <s v="037_23"/>
    <x v="6"/>
    <n v="2000"/>
    <s v="MATERIALES Y SUMINISTROS"/>
    <s v="si"/>
    <n v="2161"/>
    <s v="MATERIAL DE LIMPIEZA"/>
    <n v="0"/>
    <s v="00"/>
    <s v="SIN DESCRIPCIÓN PARA DESTINOS 00"/>
    <n v="0"/>
    <n v="20000"/>
    <n v="0"/>
    <n v="0"/>
    <n v="0"/>
    <n v="0"/>
    <n v="0"/>
    <n v="0"/>
    <n v="20000"/>
    <n v="20000"/>
    <n v="20000"/>
    <n v="20000"/>
    <n v="0"/>
    <n v="-20000"/>
    <n v="0"/>
    <s v="Compra de artículos de limpieza y enseres para el aseo, para las instalaciones de Control y Maltrato Animal, para las instalaciones de la  Unidad de Rescate de Fauna Silvestre y para la Clinica de Pequeñas Especies del Centro Multidisciplinario El Valle."/>
  </r>
  <r>
    <s v="1.1-00-2307_233024_2358216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2000"/>
    <s v="MATERIALES Y SUMINISTRO"/>
    <s v="si"/>
    <n v="2161"/>
    <s v="MATERIAL DE LIMPIEZA"/>
    <n v="0"/>
    <s v="00"/>
    <s v="SIN DESCRIPCIÓN PARA DESTINOS 00"/>
    <n v="0"/>
    <n v="0"/>
    <n v="0"/>
    <n v="0"/>
    <n v="0"/>
    <n v="0"/>
    <n v="0"/>
    <n v="0"/>
    <n v="0"/>
    <n v="0"/>
    <n v="300000"/>
    <n v="0"/>
    <n v="0"/>
    <n v="0"/>
    <n v="300000"/>
    <s v="MATERIAL DE LIMPIEZA GENERAL"/>
  </r>
  <r>
    <s v="1.1-00-2302_231010_231521710"/>
    <s v="1.1-00-24"/>
    <s v="1.1-00-23"/>
    <s v="PROPIOS"/>
    <s v="RECURSOS FISCALES 2024"/>
    <x v="0"/>
    <s v="1.3.4"/>
    <s v="FUNCIÓN PÚBLICA"/>
    <s v="F"/>
    <s v="Actividades destinadas a la promoción y fomento de"/>
    <s v="02_24"/>
    <s v="02_23"/>
    <x v="1"/>
    <n v="1"/>
    <s v="CORRESPONSABILIDAD SOCIAL (TRANSVERSAL)"/>
    <s v="015"/>
    <n v="15"/>
    <x v="17"/>
    <s v="010_24"/>
    <s v="010_23"/>
    <x v="2"/>
    <n v="2000"/>
    <s v="MATERIALES Y SUMINISTRO"/>
    <m/>
    <n v="2171"/>
    <s v="MATERIALES Y ÚTILES DE ENSEÑANZA"/>
    <n v="0"/>
    <s v="00"/>
    <s v="SIN DESCRIPCIÓN PARA DESTINOS 00"/>
    <n v="0"/>
    <n v="0"/>
    <n v="0"/>
    <n v="0"/>
    <n v="0"/>
    <n v="0"/>
    <n v="0"/>
    <n v="0"/>
    <n v="0"/>
    <n v="0"/>
    <n v="300000"/>
    <n v="300000"/>
    <n v="300000"/>
    <n v="300000"/>
    <n v="300000"/>
    <s v="Adquisición de materiales didácticos para la programación de actividades en los Espacios de Paz "/>
  </r>
  <r>
    <s v="2.6-06-2305_236015_2321217154"/>
    <m/>
    <s v="2.6-06-23"/>
    <m/>
    <m/>
    <x v="2"/>
    <s v="1.3.4"/>
    <s v="FUNCIÓN PÚBLICA"/>
    <s v="E"/>
    <s v="Actividades del sector público, que realiza en for"/>
    <s v="05_24"/>
    <s v="05_23"/>
    <x v="0"/>
    <n v="6"/>
    <s v="GOBIERNO EFECTIVO"/>
    <s v="XX"/>
    <n v="21"/>
    <x v="1"/>
    <s v="015_24"/>
    <s v="015_23"/>
    <x v="0"/>
    <n v="2000"/>
    <s v="MATERIALES Y SUMINISTROS"/>
    <m/>
    <n v="2171"/>
    <s v="MATERIALES Y ÚTILES DE ENSEÑANZA"/>
    <n v="54"/>
    <s v="XX"/>
    <s v="EDUCANDO PARA LA IGUALDAD"/>
    <n v="3000"/>
    <n v="0"/>
    <n v="2999.76"/>
    <n v="2999.76"/>
    <n v="2999.76"/>
    <n v="0"/>
    <n v="0"/>
    <n v="0.23999999999978172"/>
    <n v="0"/>
    <n v="0"/>
    <n v="0"/>
    <n v="0"/>
    <n v="0"/>
    <n v="0"/>
    <n v="0"/>
    <s v="."/>
  </r>
  <r>
    <s v="1.1-00-2310_234030_234821710"/>
    <s v="1.1-00-24"/>
    <s v="1.1-00-23"/>
    <s v="PROPIOS"/>
    <s v="RECURSOS FISCALES 2024"/>
    <x v="0"/>
    <s v="2.7.1"/>
    <s v="OTROS ASUNTOS SOCIALES"/>
    <s v="E"/>
    <s v="Actividades del sector público, que realiza en for"/>
    <s v="10_24"/>
    <s v="10_23"/>
    <x v="8"/>
    <n v="4"/>
    <s v="CIUDAD SUSTENTABLE"/>
    <s v="048"/>
    <n v="48"/>
    <x v="18"/>
    <s v="030_24"/>
    <s v="030_23"/>
    <x v="13"/>
    <n v="2000"/>
    <s v="MATERIALES Y SUMINISTROS"/>
    <m/>
    <n v="2171"/>
    <s v="MATERIALES Y ÚTILES DE ENSEÑANZA"/>
    <n v="0"/>
    <s v="00"/>
    <s v="SIN DESCRIPCIÓN PARA DESTINOS 00"/>
    <n v="30000"/>
    <n v="0"/>
    <n v="0"/>
    <n v="0"/>
    <n v="0"/>
    <n v="0"/>
    <n v="0"/>
    <n v="30000"/>
    <n v="30000"/>
    <n v="30000"/>
    <n v="30000"/>
    <n v="30000"/>
    <n v="30000"/>
    <n v="30000"/>
    <n v="0"/>
    <s v="SIN MODIFICACIÓN"/>
  </r>
  <r>
    <s v="1.1-00-2304_236014_232021810"/>
    <s v="1.1-00-24"/>
    <s v="1.1-00-23"/>
    <s v="PROPIOS"/>
    <s v="RECURSOS FISCALES 2024"/>
    <x v="0"/>
    <s v="1.3.4"/>
    <s v="FUNCIÓN PÚBLICA"/>
    <s v="M"/>
    <s v="Actividades de apoyo administrativo desarrolladas "/>
    <s v="04_24"/>
    <s v="04_23"/>
    <x v="2"/>
    <n v="6"/>
    <s v="GOBIERNO EFECTIVO"/>
    <s v="020"/>
    <n v="20"/>
    <x v="19"/>
    <s v="014_24"/>
    <s v="014_23"/>
    <x v="14"/>
    <n v="2000"/>
    <s v="MATERIALES Y SUMINISTROS"/>
    <m/>
    <n v="2181"/>
    <s v="MATERIALES PARA EL REGISTRO E IDENTIFICACIÓN DE BIENES Y PERSONAS"/>
    <n v="0"/>
    <s v="00"/>
    <s v="SIN DESCRIPCIÓN PARA DESTINOS 00"/>
    <n v="5464942.6500000004"/>
    <n v="4385000"/>
    <n v="3721716"/>
    <n v="3721716"/>
    <n v="1406000"/>
    <n v="1406000"/>
    <n v="1406000"/>
    <n v="1743226.6500000004"/>
    <n v="5464942.6500000004"/>
    <n v="5464942.6500000004"/>
    <n v="5464942.6500000004"/>
    <n v="5464942.6500000004"/>
    <n v="2000000"/>
    <n v="-2385000"/>
    <n v="0"/>
    <s v="."/>
  </r>
  <r>
    <s v="1.1-00-2301_235002_23222110"/>
    <s v="1.1-00-24"/>
    <s v="1.1-00-23"/>
    <s v="PROPIOS"/>
    <s v="RECURSOS FISCALES 2024"/>
    <x v="0"/>
    <s v="1.3.4"/>
    <s v="FUNCIÓN PÚBLICA"/>
    <s v="E"/>
    <s v="Actividades del sector público, que realiza en for"/>
    <s v="01_24"/>
    <s v="01_23"/>
    <x v="9"/>
    <n v="5"/>
    <s v="SOCIEDAD COHESIVA Y RESILENTE"/>
    <s v="002"/>
    <n v="2"/>
    <x v="20"/>
    <s v="002_24"/>
    <s v="002_23"/>
    <x v="15"/>
    <n v="2000"/>
    <s v="MATERIALES Y SUMINISTROS"/>
    <m/>
    <n v="2211"/>
    <s v="PRODUCTOS ALIMENTICIOS PARA PERSONAS"/>
    <n v="0"/>
    <s v="00"/>
    <s v="SIN DESCRIPCIÓN PARA DESTINOS 00"/>
    <n v="300000"/>
    <n v="150000"/>
    <n v="103029.69"/>
    <n v="103029.69"/>
    <n v="103029.69"/>
    <n v="69446.12"/>
    <n v="69446.12"/>
    <n v="196970.31"/>
    <n v="300000"/>
    <n v="300000"/>
    <n v="300000"/>
    <n v="300000"/>
    <n v="100000"/>
    <n v="-50000"/>
    <n v="0"/>
    <s v="SIN MODIFICACIÓN"/>
  </r>
  <r>
    <s v="1.1-00-2301_236006_23622110"/>
    <s v="1.1-00-24"/>
    <s v="1.1-00-23"/>
    <s v="PROPIOS"/>
    <s v="RECURSOS FISCALES 2024"/>
    <x v="0"/>
    <s v="1.3.4"/>
    <s v="FUNCIÓN PÚBLICA"/>
    <s v="E"/>
    <s v="Prestación de Servicios Públicos"/>
    <s v="01_24"/>
    <s v="01_23"/>
    <x v="9"/>
    <n v="6"/>
    <s v="GOBIERNO EFECTIVO"/>
    <s v="XX"/>
    <n v="6"/>
    <x v="21"/>
    <s v="006_24"/>
    <s v="006_23"/>
    <x v="16"/>
    <n v="2000"/>
    <s v="MATERIALES Y SUMINISTROS"/>
    <m/>
    <n v="2211"/>
    <s v="PRODUCTOS ALIMENTICIOS PARA PERSONAS"/>
    <n v="0"/>
    <s v="00"/>
    <s v="SIN DESCRIPCIÓN PARA DESTINOS 00"/>
    <n v="0"/>
    <n v="0"/>
    <n v="0"/>
    <n v="0"/>
    <n v="0"/>
    <n v="0"/>
    <n v="0"/>
    <n v="0"/>
    <n v="0"/>
    <n v="0"/>
    <n v="100000"/>
    <n v="100000"/>
    <n v="0"/>
    <n v="0"/>
    <n v="100000"/>
    <s v="."/>
  </r>
  <r>
    <s v="1.1-00-2302_233009_231122110"/>
    <s v="1.1-00-24"/>
    <s v="1.1-00-23"/>
    <s v="PROPIOS"/>
    <s v="RECURSOS FISCALES 2024"/>
    <x v="0"/>
    <s v="1.7.2"/>
    <s v="PROTECCIÓN CIVIL"/>
    <s v="E"/>
    <s v="Actividades del sector público, que realiza en for"/>
    <s v="02_24"/>
    <s v="02_23"/>
    <x v="1"/>
    <n v="3"/>
    <s v="INFRAESTRUCTURA Y SERVICIOS PÚBLICOS"/>
    <s v="011"/>
    <n v="11"/>
    <x v="9"/>
    <s v="009_24"/>
    <s v="009_23"/>
    <x v="7"/>
    <n v="2000"/>
    <s v="MATERIALES Y SUMINISTROS"/>
    <m/>
    <n v="2211"/>
    <s v="PRODUCTOS ALIMENTICIOS PARA PERSONAS"/>
    <n v="0"/>
    <s v="00"/>
    <s v="SIN DESCRIPCIÓN PARA DESTINOS 00"/>
    <n v="270000"/>
    <n v="150000"/>
    <n v="176984.49"/>
    <n v="176984.49"/>
    <n v="169984.49"/>
    <n v="169984.49"/>
    <n v="163434.23000000001"/>
    <n v="93015.510000000009"/>
    <n v="270000"/>
    <n v="270000"/>
    <n v="300000"/>
    <n v="300000"/>
    <n v="150000"/>
    <n v="0"/>
    <n v="30000"/>
    <s v="Se solicita una ampliación del presupuesto como resultado de los diferentes eventos adversos por los que ha atravesado el Municipio rebansando su capacidad de respuesta, debiendo intervenir apoyos de otras dependencias de la zona metropolitana de Guadalajara a su como de los diferentes niveles tal es el caso de la temporada de estiaje 2023 donde aproximadamente el 50% del techo presupuestal asignado fue utilizado para la compra de alimentos y bebidad de los combatientes tanto de esta Dirección como brihgadas forestales externas, así como las diferentes comtingencias de inundaciones registradas con alto impacto lo cual ha demandando la concentración del personal por largas horas posteriores a su jornada laboral "/>
  </r>
  <r>
    <s v="1.1-00-2303_231011_231722110"/>
    <s v="1.1-00-24"/>
    <s v="1.1-00-23"/>
    <s v="PROPIOS"/>
    <s v="RECURSOS FISCALES 2024"/>
    <x v="0"/>
    <s v="1.3.5"/>
    <s v="ASUNTOS JURÍDICOS"/>
    <s v="O"/>
    <s v="Actividades que realizan la función pública o cont"/>
    <s v="03_24"/>
    <s v="03_23"/>
    <x v="10"/>
    <n v="1"/>
    <s v="CORRESPONSABILIDAD SOCIAL (TRANSVERSAL)"/>
    <s v="017"/>
    <n v="17"/>
    <x v="22"/>
    <s v="011_24"/>
    <s v="011_23"/>
    <x v="17"/>
    <n v="2000"/>
    <s v="MATERIALES Y SUMINISTROS"/>
    <m/>
    <n v="2211"/>
    <s v="PRODUCTOS ALIMENTICIOS PARA PERSONAS"/>
    <n v="0"/>
    <s v="00"/>
    <s v="SIN DESCRIPCIÓN PARA DESTINOS 00"/>
    <n v="85000"/>
    <n v="85000"/>
    <n v="65168.5"/>
    <n v="65168.5"/>
    <n v="65168.5"/>
    <n v="65168.5"/>
    <n v="65168.5"/>
    <n v="19831.5"/>
    <n v="85000"/>
    <n v="85000"/>
    <n v="85000"/>
    <n v="85000"/>
    <n v="25000"/>
    <n v="-60000"/>
    <n v="0"/>
    <s v="Alimentos"/>
  </r>
  <r>
    <s v="1.1-00-2304_236012_231822110"/>
    <s v="1.1-00-24"/>
    <s v="1.1-00-23"/>
    <s v="PROPIOS"/>
    <s v="RECURSOS FISCALES 2024"/>
    <x v="0"/>
    <s v="1.3.4"/>
    <s v="FUNCIÓN PÚBLICA"/>
    <s v="M"/>
    <s v="Actividades de apoyo administrativo desarrolladas "/>
    <s v="04_24"/>
    <s v="04_23"/>
    <x v="2"/>
    <n v="6"/>
    <s v="GOBIERNO EFECTIVO"/>
    <s v="018"/>
    <n v="18"/>
    <x v="5"/>
    <s v="012_24"/>
    <s v="012_23"/>
    <x v="3"/>
    <n v="2000"/>
    <s v="MATERIALES Y SUMINISTROS"/>
    <m/>
    <n v="2211"/>
    <s v="PRODUCTOS ALIMENTICIOS PARA PERSONAS"/>
    <n v="0"/>
    <s v="00"/>
    <s v="SIN DESCRIPCIÓN PARA DESTINOS 00"/>
    <n v="2545"/>
    <n v="0"/>
    <n v="2161.0100000000002"/>
    <n v="2161.0100000000002"/>
    <n v="2161.0100000000002"/>
    <n v="2161.0100000000002"/>
    <n v="2161.0100000000002"/>
    <n v="383.98999999999978"/>
    <n v="2545"/>
    <n v="2545"/>
    <n v="2545"/>
    <n v="2545"/>
    <n v="2545"/>
    <n v="2545"/>
    <n v="0"/>
    <s v="."/>
  </r>
  <r>
    <s v="1.1-00-2305_236015_2321221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211"/>
    <s v="PRODUCTOS ALIMENTICIOS PARA PERSONAS"/>
    <n v="0"/>
    <s v="00"/>
    <s v="SIN DESCRIPCIÓN PARA DESTINOS 00"/>
    <n v="382000"/>
    <n v="247860"/>
    <n v="338992.5"/>
    <n v="289492.5"/>
    <n v="227067.5"/>
    <n v="227067.5"/>
    <n v="197477.5"/>
    <n v="43007.5"/>
    <n v="332000"/>
    <n v="332000"/>
    <n v="332000"/>
    <n v="332000"/>
    <n v="200000"/>
    <n v="-47860"/>
    <n v="0"/>
    <s v="."/>
  </r>
  <r>
    <s v="1.1-00-2306_235017_232922110"/>
    <s v="1.1-00-24"/>
    <s v="1.1-00-23"/>
    <s v="PROPIOS"/>
    <s v="RECURSOS FISCALES 2024"/>
    <x v="0"/>
    <s v="2.4.2"/>
    <s v="CULTURA"/>
    <s v="F"/>
    <s v="Actividades destinadas a la promoción y fomento de"/>
    <s v="06_24"/>
    <s v="06_23"/>
    <x v="3"/>
    <n v="5"/>
    <s v="SOCIEDAD COHESIVA Y RESILENTE"/>
    <s v="XX"/>
    <n v="29"/>
    <x v="6"/>
    <s v="017_24"/>
    <s v="017_23"/>
    <x v="4"/>
    <n v="2000"/>
    <s v="MATERIALES Y SUMINISTROS"/>
    <m/>
    <n v="2211"/>
    <s v="PRODUCTOS ALIMENTICIOS PARA PERSONAS"/>
    <n v="0"/>
    <s v="00"/>
    <s v="SIN DESCRIPCIÓN PARA DESTINOS 00"/>
    <n v="0"/>
    <n v="0"/>
    <n v="0"/>
    <n v="0"/>
    <n v="0"/>
    <n v="0"/>
    <n v="0"/>
    <n v="0"/>
    <n v="0"/>
    <n v="0"/>
    <n v="0"/>
    <n v="0"/>
    <n v="0"/>
    <n v="0"/>
    <n v="0"/>
    <s v="."/>
  </r>
  <r>
    <s v="1.1-00-2308_237025_234122110"/>
    <s v="1.1-00-24"/>
    <s v="1.1-00-23"/>
    <s v="PROPIOS"/>
    <s v="RECURSOS FISCALES 2024"/>
    <x v="0"/>
    <s v="1.7.1"/>
    <s v="POLICÍA"/>
    <s v="R"/>
    <s v="Solamente actividades específicas, distintas a las"/>
    <s v="08_24"/>
    <s v="08_23"/>
    <x v="4"/>
    <n v="7"/>
    <s v="SEGURIDAD CIUDADANA"/>
    <s v="041"/>
    <n v="41"/>
    <x v="7"/>
    <s v="025_24"/>
    <s v="025_23"/>
    <x v="5"/>
    <n v="2000"/>
    <s v="MATERIALES Y SUMINISTROS"/>
    <m/>
    <n v="2211"/>
    <s v="PRODUCTOS ALIMENTICIOS PARA PERSONAS"/>
    <n v="0"/>
    <s v="00"/>
    <s v="SIN DESCRIPCIÓN PARA DESTINOS 00"/>
    <n v="384482"/>
    <n v="0"/>
    <n v="384482"/>
    <n v="384482"/>
    <n v="279850"/>
    <n v="279850"/>
    <n v="279850"/>
    <n v="0"/>
    <n v="384482"/>
    <n v="384482"/>
    <n v="390000"/>
    <n v="390000"/>
    <n v="390000"/>
    <n v="390000"/>
    <n v="5518"/>
    <s v="."/>
  </r>
  <r>
    <s v="1.1-00-2309_238026_2342222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2000"/>
    <s v="MATERIALES Y SUMINISTROS"/>
    <m/>
    <n v="2221"/>
    <s v="PRODUCTOS ALIMENTICIOS PARA ANIMALES"/>
    <n v="0"/>
    <s v="00"/>
    <s v="SIN DESCRIPCIÓN PARA DESTINOS 00"/>
    <n v="96000"/>
    <n v="0"/>
    <n v="95999.4"/>
    <n v="95999.4"/>
    <n v="95999.4"/>
    <n v="95999.4"/>
    <n v="95999.4"/>
    <n v="0.60000000000582077"/>
    <n v="96000"/>
    <n v="96000"/>
    <n v="96000"/>
    <n v="96000"/>
    <n v="96000"/>
    <n v="96000"/>
    <n v="0"/>
    <s v="."/>
  </r>
  <r>
    <s v="1.1-00-2309_233027_234322210"/>
    <s v="1.1-00-24"/>
    <s v="1.1-00-23"/>
    <s v="PROPIOS"/>
    <s v="RECURSOS FISCALES 2024"/>
    <x v="0"/>
    <s v="1.3.4"/>
    <s v="FUNCIÓN PÚBLICA"/>
    <s v="E"/>
    <s v="Actividades del sector público, que realiza en for"/>
    <s v="09_24"/>
    <s v="09_23"/>
    <x v="11"/>
    <n v="3"/>
    <s v="INFRAESTRUCTURA Y SERVICIOS PÚBLICOS"/>
    <s v="043"/>
    <n v="43"/>
    <x v="24"/>
    <s v="027_24"/>
    <s v="027_23"/>
    <x v="19"/>
    <n v="2000"/>
    <s v="MATERIALES Y SUMINISTROS"/>
    <m/>
    <n v="2221"/>
    <s v="PRODUCTOS ALIMENTICIOS PARA ANIMALES"/>
    <n v="0"/>
    <s v="00"/>
    <s v="SIN DESCRIPCIÓN PARA DESTINOS 00"/>
    <n v="59000"/>
    <n v="25000"/>
    <n v="59000"/>
    <n v="59000"/>
    <n v="59000"/>
    <n v="59000"/>
    <n v="59000"/>
    <n v="0"/>
    <n v="59000"/>
    <n v="59000"/>
    <n v="70000"/>
    <n v="70000"/>
    <n v="70000"/>
    <n v="45000"/>
    <n v="11000"/>
    <s v="Se busca incrementar el numero de sacrificios en el Rastro Municipal por lo que a su vez aumentaran la recepción de animales"/>
  </r>
  <r>
    <s v="1.1-00-2310_234030_234822210"/>
    <s v="1.1-00-24"/>
    <s v="1.1-00-23"/>
    <s v="PROPIOS"/>
    <s v="RECURSOS FISCALES 2024"/>
    <x v="0"/>
    <s v="2.7.1"/>
    <s v="OTROS ASUNTOS SOCIALES"/>
    <s v="E"/>
    <s v="Actividades del sector público, que realiza en for"/>
    <s v="10_24"/>
    <s v="10_23"/>
    <x v="8"/>
    <n v="4"/>
    <s v="CIUDAD SUSTENTABLE"/>
    <s v="048"/>
    <n v="48"/>
    <x v="18"/>
    <s v="030_24"/>
    <s v="030_23"/>
    <x v="13"/>
    <n v="2000"/>
    <s v="MATERIALES Y SUMINISTROS"/>
    <m/>
    <n v="2221"/>
    <s v="PRODUCTOS ALIMENTICIOS PARA ANIMALES"/>
    <n v="0"/>
    <s v="00"/>
    <s v="SIN DESCRIPCIÓN PARA DESTINOS 00"/>
    <n v="40000"/>
    <n v="0"/>
    <n v="20000"/>
    <n v="20000"/>
    <n v="0"/>
    <n v="0"/>
    <n v="0"/>
    <n v="20000"/>
    <n v="40000"/>
    <n v="40000"/>
    <n v="40000"/>
    <n v="40000"/>
    <n v="40000"/>
    <n v="40000"/>
    <n v="0"/>
    <s v="SIN MODIFICACIÓN"/>
  </r>
  <r>
    <s v="1.1-00-2317_234037_2356222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2000"/>
    <s v="MATERIALES Y SUMINISTROS"/>
    <m/>
    <n v="2221"/>
    <s v="PRODUCTOS ALIMENTICIOS PARA ANIMALES"/>
    <n v="0"/>
    <s v="00"/>
    <s v="SIN DESCRIPCIÓN PARA DESTINOS 00"/>
    <n v="420000"/>
    <n v="420000"/>
    <n v="419920"/>
    <n v="393180"/>
    <n v="393180"/>
    <n v="393180"/>
    <n v="393180"/>
    <n v="80"/>
    <n v="420000"/>
    <n v="420000"/>
    <n v="420000"/>
    <n v="420000"/>
    <n v="420000"/>
    <n v="0"/>
    <n v="0"/>
    <s v="Adquisición de productos alimenticios para la manuntención de los ejemplares de la Unidad de Rescate de Fauna Silvestre y para los animales de compañia (perros y gatos) de la Jefatura de Control y Maltrato Animal."/>
  </r>
  <r>
    <s v="1.1-00-2302_233009_231122310"/>
    <s v="1.1-00-24"/>
    <s v="1.1-00-23"/>
    <s v="PROPIOS"/>
    <s v="RECURSOS FISCALES 2024"/>
    <x v="0"/>
    <s v="1.7.2"/>
    <s v="PROTECCIÓN CIVIL"/>
    <s v="E"/>
    <s v="Actividades del sector público, que realiza en for"/>
    <s v="02_24"/>
    <s v="02_23"/>
    <x v="1"/>
    <n v="3"/>
    <s v="INFRAESTRUCTURA Y SERVICIOS PÚBLICOS"/>
    <s v="011"/>
    <n v="11"/>
    <x v="9"/>
    <s v="009_24"/>
    <s v="009_23"/>
    <x v="7"/>
    <n v="2000"/>
    <s v="MATERIALES Y SUMINISTROS"/>
    <m/>
    <n v="2231"/>
    <s v="UTENSILIOS PARA EL SERVICIO DE ALIMENTACIÓN"/>
    <n v="0"/>
    <s v="00"/>
    <s v="SIN DESCRIPCIÓN PARA DESTINOS 00"/>
    <n v="5000"/>
    <n v="0"/>
    <n v="4955.41"/>
    <n v="4955.41"/>
    <n v="4955.41"/>
    <n v="4955.41"/>
    <n v="4955.41"/>
    <n v="44.590000000000146"/>
    <n v="5000"/>
    <n v="5000"/>
    <n v="5000"/>
    <n v="5000"/>
    <n v="5000"/>
    <n v="5000"/>
    <n v="0"/>
    <s v="El techo presuúestal asignado sera utilizado para la compra de utensilios de apoyo para la distribución de alimentos y bebidas durante las contingencias, las cuales este año han sido relevantes ya que nos hemos permanecido en horarios prolongados en las comtingencias de incendios forestales e inundacion "/>
  </r>
  <r>
    <s v="1.1-00-2304_236012_231822310"/>
    <s v="1.1-00-24"/>
    <s v="1.1-00-23"/>
    <s v="PROPIOS"/>
    <s v="RECURSOS FISCALES 2024"/>
    <x v="0"/>
    <s v="1.3.4"/>
    <s v="FUNCIÓN PÚBLICA"/>
    <s v="M"/>
    <s v="Actividades de apoyo administrativo desarrolladas "/>
    <s v="04_24"/>
    <s v="04_23"/>
    <x v="2"/>
    <n v="6"/>
    <s v="GOBIERNO EFECTIVO"/>
    <s v="XX"/>
    <n v="18"/>
    <x v="5"/>
    <s v="012_24"/>
    <s v="012_23"/>
    <x v="3"/>
    <n v="2000"/>
    <s v="MATERIALES Y SUMINISTROS"/>
    <m/>
    <n v="2231"/>
    <s v="UTENSILIOS PARA EL SERVICIO DE ALIMENTACIÓN"/>
    <n v="0"/>
    <s v="00"/>
    <s v="SIN DESCRIPCIÓN PARA DESTINOS 00"/>
    <n v="0"/>
    <n v="0"/>
    <n v="0"/>
    <n v="0"/>
    <n v="0"/>
    <n v="0"/>
    <n v="0"/>
    <n v="0"/>
    <n v="0"/>
    <n v="0"/>
    <n v="0"/>
    <n v="0"/>
    <n v="0"/>
    <n v="0"/>
    <n v="0"/>
    <s v="."/>
  </r>
  <r>
    <s v="1.1-00-2309_238026_2342235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2000"/>
    <s v="MATERIALES Y SUMINISTROS"/>
    <m/>
    <n v="2351"/>
    <s v="PRODUCTOS QUÍMICOS, FARMACÉUTICOS Y DE LABORATORIO ADQUIRIDOS COMO MATERIA PRIMA"/>
    <n v="0"/>
    <s v="00"/>
    <s v="SIN DESCRIPCIÓN PARA DESTINOS 00"/>
    <n v="1073225.1100000001"/>
    <n v="0"/>
    <n v="1072791.8700000001"/>
    <n v="575850.04"/>
    <n v="575154.04"/>
    <n v="575154.04"/>
    <n v="575154.04"/>
    <n v="433.23999999999069"/>
    <n v="1073225.1100000001"/>
    <n v="1073225.1100000001"/>
    <n v="1073225.1100000001"/>
    <n v="1073225.1100000001"/>
    <n v="500000"/>
    <n v="500000"/>
    <n v="0"/>
    <s v="."/>
  </r>
  <r>
    <s v="1.1-00-2317_234037_235623510"/>
    <s v="1.1-00-24"/>
    <s v="1.1-00-23"/>
    <s v="PROPIOS"/>
    <s v="RECURSOS FISCALES 2024"/>
    <x v="0"/>
    <s v="2.1.5"/>
    <s v="PROTECCIÓN DE LA DIVERSIDAD BIOLÓGICA Y DEL PAISAJE"/>
    <s v="R"/>
    <s v="Solamente actividades específicas, distintas a las"/>
    <s v="17_24"/>
    <s v="17_23"/>
    <x v="5"/>
    <n v="4"/>
    <s v="CIUDAD SUSTENTABLE"/>
    <s v="XX"/>
    <n v="56"/>
    <x v="8"/>
    <s v="037_24"/>
    <s v="037_23"/>
    <x v="6"/>
    <n v="2000"/>
    <s v="MATERIALES Y SUMINISTROS"/>
    <m/>
    <n v="2351"/>
    <s v="PRODUCTOS QUÍMICOS, FARMACÉUTICOS Y DE LABORATORIO ADQUIRIDOS COMO MATERIA PRIMA"/>
    <n v="0"/>
    <s v="00"/>
    <s v="SIN DESCRIPCIÓN PARA DESTINOS 00"/>
    <n v="55000"/>
    <n v="0"/>
    <n v="54206.8"/>
    <n v="0"/>
    <n v="0"/>
    <n v="0"/>
    <n v="0"/>
    <n v="793.19999999999709"/>
    <n v="0"/>
    <n v="0"/>
    <n v="0"/>
    <n v="0"/>
    <n v="0"/>
    <n v="0"/>
    <n v="0"/>
    <s v="."/>
  </r>
  <r>
    <s v="1.1-00-2309_238026_2342239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2000"/>
    <s v="MATERIALES Y SUMINISTROS"/>
    <m/>
    <n v="2391"/>
    <s v="OTROS PRODUCTOS ADQUIRIDOS COMO MATERIA PRIMA"/>
    <n v="0"/>
    <s v="00"/>
    <s v="SIN DESCRIPCIÓN PARA DESTINOS 00"/>
    <n v="630000"/>
    <n v="0"/>
    <n v="625500"/>
    <n v="625500"/>
    <n v="450000"/>
    <n v="450000"/>
    <n v="450000"/>
    <n v="4500"/>
    <n v="630000"/>
    <n v="630000"/>
    <n v="700000"/>
    <n v="700000"/>
    <n v="700000"/>
    <n v="700000"/>
    <n v="70000"/>
    <s v="Se busca incrementar la elaboración de composta"/>
  </r>
  <r>
    <s v="1.1-00-2302_231010_231524110"/>
    <s v="1.1-00-24"/>
    <s v="1.1-00-23"/>
    <s v="PROPIOS"/>
    <s v="RECURSOS FISCALES 2024"/>
    <x v="0"/>
    <s v="1.3.4"/>
    <s v="FUNCIÓN PÚBLICA"/>
    <s v="F"/>
    <s v="Actividades destinadas a la promoción y fomento de"/>
    <s v="02_24"/>
    <s v="02_23"/>
    <x v="1"/>
    <n v="1"/>
    <s v="CORRESPONSABILIDAD SOCIAL (TRANSVERSAL)"/>
    <s v="015"/>
    <n v="15"/>
    <x v="17"/>
    <s v="010_24"/>
    <s v="010_23"/>
    <x v="2"/>
    <n v="2000"/>
    <s v="MATERIALES Y SUMINISTRO"/>
    <m/>
    <n v="2411"/>
    <s v="PRODUCTOS MINERALES NO METÁLICOS"/>
    <n v="0"/>
    <s v="00"/>
    <s v="SIN DESCRIPCIÓN PARA DESTINOS 00"/>
    <n v="0"/>
    <n v="0"/>
    <n v="0"/>
    <n v="0"/>
    <n v="0"/>
    <n v="0"/>
    <n v="0"/>
    <n v="0"/>
    <n v="0"/>
    <n v="0"/>
    <n v="150000"/>
    <n v="150000"/>
    <n v="150000"/>
    <n v="150000"/>
    <n v="150000"/>
    <s v="Adquisición de material tal como grava, arena, ladrillos, azulejo, block y similares utilizados para la consolidación de los Espacios de Paz &quot;Hecho a Mano&quot;"/>
  </r>
  <r>
    <s v="1.1-00-2305_236015_2321241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411"/>
    <s v="PRODUCTOS MINERALES NO METÁLICOS"/>
    <n v="0"/>
    <s v="00"/>
    <s v="SIN DESCRIPCIÓN PARA DESTINOS 00"/>
    <n v="1175.5999999999999"/>
    <n v="0"/>
    <n v="1175.5999999999999"/>
    <n v="1175.5999999999999"/>
    <n v="1175.5999999999999"/>
    <n v="1175.5999999999999"/>
    <n v="1175.5999999999999"/>
    <n v="0"/>
    <n v="1175.5999999999999"/>
    <n v="1175.5999999999999"/>
    <n v="2000"/>
    <n v="2000"/>
    <n v="2000"/>
    <n v="2000"/>
    <n v="824.40000000000009"/>
    <s v="."/>
  </r>
  <r>
    <s v="1.1-00-2307_233019_233324110"/>
    <s v="1.1-00-24"/>
    <s v="1.1-00-23"/>
    <s v="PROPIOS"/>
    <s v="RECURSOS FISCALES 2024"/>
    <x v="0"/>
    <s v="1.3.4"/>
    <s v="FUNCIÓN PÚBLICA"/>
    <s v="E"/>
    <s v="Actividades del sector público, que realiza en for"/>
    <s v="07_24"/>
    <s v="07_23"/>
    <x v="7"/>
    <n v="3"/>
    <s v="INFRAESTRUCTURA Y SERVICIOS PÚBLICOS"/>
    <s v="033"/>
    <n v="33"/>
    <x v="12"/>
    <s v="019_24"/>
    <s v="019_23"/>
    <x v="9"/>
    <n v="2000"/>
    <s v="MATERIALES Y SUMINISTROS"/>
    <m/>
    <n v="2411"/>
    <s v="PRODUCTOS MINERALES NO METÁLICOS"/>
    <n v="0"/>
    <s v="00"/>
    <s v="SIN DESCRIPCIÓN PARA DESTINOS 00"/>
    <n v="56163.519999999997"/>
    <n v="300000"/>
    <n v="56125.440000000002"/>
    <n v="56125.440000000002"/>
    <n v="0"/>
    <n v="0"/>
    <n v="0"/>
    <n v="38.07999999999447"/>
    <n v="236389.6"/>
    <n v="236389.6"/>
    <n v="236389.6"/>
    <n v="236389.6"/>
    <n v="236389.6"/>
    <n v="-63610.399999999994"/>
    <n v="0"/>
    <s v="Para la compra de arena amarilla , jal, piedra, grava,arena de rio etc.  para la reparacvion de calles y avenids del  municipio"/>
  </r>
  <r>
    <s v="1.1-00-2307_232022_2336241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411"/>
    <s v="PRODUCTOS MINERALES NO METÁLICOS"/>
    <n v="0"/>
    <s v="00"/>
    <s v="SIN DESCRIPCIÓN PARA DESTINOS 00"/>
    <n v="80000"/>
    <n v="200000"/>
    <n v="67338"/>
    <n v="67338"/>
    <n v="67338"/>
    <n v="67338"/>
    <n v="67338"/>
    <n v="12662"/>
    <n v="100000"/>
    <n v="100000"/>
    <n v="100000"/>
    <n v="100000"/>
    <n v="100000"/>
    <n v="-100000"/>
    <n v="0"/>
    <s v="MATERIAL CAL, GRAVA Y ARENA"/>
  </r>
  <r>
    <s v="1.1-00-2302_231010_231524210"/>
    <s v="1.1-00-24"/>
    <s v="1.1-00-23"/>
    <s v="PROPIOS"/>
    <s v="RECURSOS FISCALES 2024"/>
    <x v="0"/>
    <s v="1.3.4"/>
    <s v="FUNCIÓN PÚBLICA"/>
    <s v="F"/>
    <s v="Actividades destinadas a la promoción y fomento de"/>
    <s v="02_24"/>
    <s v="02_23"/>
    <x v="1"/>
    <n v="1"/>
    <s v="CORRESPONSABILIDAD SOCIAL (TRANSVERSAL)"/>
    <s v="015"/>
    <n v="15"/>
    <x v="17"/>
    <s v="010_24"/>
    <s v="010_23"/>
    <x v="2"/>
    <n v="2000"/>
    <s v="MATERIALES Y SUMINISTRO"/>
    <m/>
    <n v="2421"/>
    <s v="CEMENTO Y PRODUCTOS DE CONCRETO"/>
    <n v="0"/>
    <s v="00"/>
    <s v="SIN DESCRIPCIÓN PARA DESTINOS 00"/>
    <n v="0"/>
    <n v="0"/>
    <n v="0"/>
    <n v="0"/>
    <n v="0"/>
    <n v="0"/>
    <n v="0"/>
    <n v="0"/>
    <n v="0"/>
    <n v="0"/>
    <n v="100000"/>
    <n v="100000"/>
    <n v="100000"/>
    <n v="100000"/>
    <n v="100000"/>
    <s v="Adquisición de material tal como cemento y pega azulejo utilizados para la consolidación de los Espacios de Paz &quot;Hecho a Mano&quot;"/>
  </r>
  <r>
    <s v="1.1-00-2302_231010_231624210"/>
    <s v="1.1-00-24"/>
    <s v="1.1-00-23"/>
    <s v="PROPIOS"/>
    <s v="RECURSOS FISCALES 2024"/>
    <x v="0"/>
    <s v="2.2.7"/>
    <s v="DESARROLLO REGIONAL"/>
    <s v="S"/>
    <s v="Definidos en el Presupuesto de Egresos y los que s"/>
    <s v="02_24"/>
    <s v="02_23"/>
    <x v="1"/>
    <n v="1"/>
    <s v="CORRESPONSABILIDAD SOCIAL (TRANSVERSAL)"/>
    <s v="XX"/>
    <n v="16"/>
    <x v="4"/>
    <s v="010_24"/>
    <s v="010_23"/>
    <x v="2"/>
    <n v="2000"/>
    <s v="MATERIALES Y SUMINISTROS"/>
    <m/>
    <n v="2421"/>
    <s v="CEMENTO Y PRODUCTOS DE CONCRETO"/>
    <n v="0"/>
    <s v="00"/>
    <s v="SIN DESCRIPCIÓN PARA DESTINOS 00"/>
    <n v="40537.18"/>
    <n v="0"/>
    <n v="8687.18"/>
    <n v="8687.18"/>
    <n v="8687.18"/>
    <n v="8687.18"/>
    <n v="8687.18"/>
    <n v="31850"/>
    <n v="40537.18"/>
    <n v="40537.18"/>
    <n v="0"/>
    <n v="0"/>
    <n v="0"/>
    <n v="0"/>
    <n v="-40537.18"/>
    <s v="."/>
  </r>
  <r>
    <s v="1.1-00-2305_236015_2321242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421"/>
    <s v="CEMENTO Y PRODUCTOS DE CONCRETO"/>
    <n v="0"/>
    <s v="00"/>
    <s v="SIN DESCRIPCIÓN PARA DESTINOS 00"/>
    <n v="54450.01"/>
    <n v="20000"/>
    <n v="54450.01"/>
    <n v="54450.01"/>
    <n v="54450.01"/>
    <n v="54450.01"/>
    <n v="54450.01"/>
    <n v="0"/>
    <n v="54450.01"/>
    <n v="54450.01"/>
    <n v="20000"/>
    <n v="20000"/>
    <n v="20000"/>
    <n v="0"/>
    <n v="-34450.01"/>
    <s v="."/>
  </r>
  <r>
    <s v="1.1-00-2307_233019_233324210"/>
    <s v="1.1-00-24"/>
    <s v="1.1-00-23"/>
    <s v="PROPIOS"/>
    <s v="RECURSOS FISCALES 2024"/>
    <x v="0"/>
    <s v="1.3.4"/>
    <s v="FUNCIÓN PÚBLICA"/>
    <s v="E"/>
    <s v="Actividades del sector público, que realiza en for"/>
    <s v="07_24"/>
    <s v="07_23"/>
    <x v="7"/>
    <n v="3"/>
    <s v="INFRAESTRUCTURA Y SERVICIOS PÚBLICOS"/>
    <s v="033"/>
    <n v="33"/>
    <x v="12"/>
    <s v="019_24"/>
    <s v="019_23"/>
    <x v="9"/>
    <n v="2000"/>
    <s v="MATERIALES Y SUMINISTROS"/>
    <m/>
    <n v="2421"/>
    <s v="CEMENTO Y PRODUCTOS DE CONCRETO"/>
    <n v="0"/>
    <s v="00"/>
    <s v="SIN DESCRIPCIÓN PARA DESTINOS 00"/>
    <n v="12743545.01"/>
    <n v="11000000"/>
    <n v="12668757"/>
    <n v="12668757"/>
    <n v="10629047.460000001"/>
    <n v="10612674.960000001"/>
    <n v="10612674.960000001"/>
    <n v="74788.009999999776"/>
    <n v="12100000"/>
    <n v="12100000"/>
    <n v="12100000"/>
    <n v="12100000"/>
    <n v="6000000"/>
    <n v="-5000000"/>
    <n v="0"/>
    <s v="Para compra de mezcla asfaltica caliente, emulsion super estable, cemento en el 2024 se paga lo de noviembre y diciembre 2023 y seria para cubrir enero a septiembre 2024 exise un contrato que termina en septiembre 2024 este material es para la reparacion de las calles y avenidas del municipio"/>
  </r>
  <r>
    <s v="1.1-00-2307_232022_2336242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421"/>
    <s v="CEMENTO Y PRODUCTOS DE CONCRETO"/>
    <n v="0"/>
    <s v="00"/>
    <s v="SIN DESCRIPCIÓN PARA DESTINOS 00"/>
    <n v="700000"/>
    <n v="700000"/>
    <n v="694410.8"/>
    <n v="694410.8"/>
    <n v="694410.8"/>
    <n v="669586.80000000005"/>
    <n v="527080.80000000005"/>
    <n v="5589.1999999999534"/>
    <n v="700000"/>
    <n v="700000"/>
    <n v="750000"/>
    <n v="750000"/>
    <n v="500000"/>
    <n v="-200000"/>
    <n v="50000"/>
    <s v="CEMENTO Y TAPAS CONCRETO RED ALCANTARILLADO"/>
  </r>
  <r>
    <s v="1.1-00-2307_233024_2339242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421"/>
    <s v="CEMENTO Y PRODUCTOS DE CONCRETO"/>
    <n v="0"/>
    <s v="00"/>
    <s v="SIN DESCRIPCIÓN PARA DESTINOS 00"/>
    <n v="10000"/>
    <n v="10000"/>
    <n v="2078.7199999999998"/>
    <n v="2078.7199999999998"/>
    <n v="2078.7199999999998"/>
    <n v="2078.7199999999998"/>
    <n v="2078.7199999999998"/>
    <n v="7921.2800000000007"/>
    <n v="10000"/>
    <n v="10000"/>
    <n v="10000"/>
    <n v="10000"/>
    <n v="10000"/>
    <n v="0"/>
    <n v="0"/>
    <s v="COMPRAS DIVERSAS PARA MANTENIMIENTO DE LAS (4) UNIDADES DE SALUD PUBLICA"/>
  </r>
  <r>
    <s v="1.1-00-2309_238026_2342243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2000"/>
    <s v="MATERIALES Y SUMINISTROS"/>
    <m/>
    <n v="2431"/>
    <s v="CAL, YESO Y PRODUCTOS DE YESO"/>
    <n v="0"/>
    <s v="00"/>
    <s v="SIN DESCRIPCIÓN PARA DESTINOS 00"/>
    <n v="10000"/>
    <n v="0"/>
    <n v="9164"/>
    <n v="9164"/>
    <n v="0"/>
    <n v="0"/>
    <n v="0"/>
    <n v="836"/>
    <n v="10000"/>
    <n v="10000"/>
    <n v="50000"/>
    <n v="50000"/>
    <n v="50000"/>
    <n v="50000"/>
    <n v="40000"/>
    <s v="para la adquisición de cal en caso de ser requerida por alguna contingencia ambiental en la laguna de Cajititlán"/>
  </r>
  <r>
    <s v="1.1-00-2302_231010_231524410"/>
    <s v="1.1-00-24"/>
    <s v="1.1-00-23"/>
    <s v="PROPIOS"/>
    <s v="RECURSOS FISCALES 2024"/>
    <x v="0"/>
    <s v="1.3.4"/>
    <s v="FUNCIÓN PÚBLICA"/>
    <s v="F"/>
    <s v="Actividades destinadas a la promoción y fomento de"/>
    <s v="02_24"/>
    <s v="02_23"/>
    <x v="1"/>
    <n v="1"/>
    <s v="CORRESPONSABILIDAD SOCIAL (TRANSVERSAL)"/>
    <s v="015"/>
    <n v="15"/>
    <x v="17"/>
    <s v="010_24"/>
    <s v="010_23"/>
    <x v="2"/>
    <n v="2000"/>
    <s v="MATERIALES Y SUMINISTRO"/>
    <m/>
    <n v="2441"/>
    <s v="MADERA Y PRODUCTOS DE MADERA"/>
    <n v="0"/>
    <s v="00"/>
    <s v="SIN DESCRIPCIÓN PARA DESTINOS 00"/>
    <n v="0"/>
    <n v="0"/>
    <n v="0"/>
    <n v="0"/>
    <n v="0"/>
    <n v="0"/>
    <n v="0"/>
    <n v="0"/>
    <n v="0"/>
    <n v="0"/>
    <n v="100000"/>
    <n v="100000"/>
    <n v="100000"/>
    <n v="100000"/>
    <n v="100000"/>
    <s v="Adquisición de material tal como hojas de triplay, hojas de osb, vigas de madera, entre otras para la consolidación de los Espacios de Paz &quot;Hecho a Mano&quot;"/>
  </r>
  <r>
    <s v="1.1-00-2305_236015_2321245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451"/>
    <s v="VIDRIO Y PRODUCTOS DE VIDRIO"/>
    <n v="0"/>
    <s v="00"/>
    <s v="SIN DESCRIPCIÓN PARA DESTINOS 00"/>
    <n v="47757.2"/>
    <n v="50000"/>
    <n v="48708.4"/>
    <n v="48708.4"/>
    <n v="48708.4"/>
    <n v="48708.4"/>
    <n v="48708.4"/>
    <n v="-951.20000000000437"/>
    <n v="47757.2"/>
    <n v="47757.2"/>
    <n v="47757.2"/>
    <n v="47757.2"/>
    <n v="47757.2"/>
    <n v="-2242.8000000000029"/>
    <n v="0"/>
    <s v="."/>
  </r>
  <r>
    <s v="1.1-00-2309_238026_2342245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2000"/>
    <s v="MATERIALES Y SUMINISTROS"/>
    <m/>
    <n v="2451"/>
    <s v="VIDRIO Y PRODUCTOS DE VIDRIO"/>
    <n v="0"/>
    <s v="00"/>
    <s v="SIN DESCRIPCIÓN PARA DESTINOS 00"/>
    <n v="0"/>
    <n v="0"/>
    <n v="0"/>
    <n v="0"/>
    <n v="0"/>
    <n v="0"/>
    <n v="0"/>
    <n v="0"/>
    <n v="0"/>
    <n v="0"/>
    <n v="500000"/>
    <n v="500000"/>
    <n v="500000"/>
    <n v="500000"/>
    <n v="500000"/>
    <s v="Renovación de los contenedores de madera plástica para la recolección de platicos de agroquímicos de la campaña municipal de Campo Limpio de la Dirección de Desarrollo Rural"/>
  </r>
  <r>
    <s v="1.1-00-2302_233009_231124610"/>
    <s v="1.1-00-24"/>
    <s v="1.1-00-23"/>
    <s v="PROPIOS"/>
    <s v="RECURSOS FISCALES 2024"/>
    <x v="0"/>
    <s v="1.7.2"/>
    <s v="PROTECCIÓN CIVIL"/>
    <s v="E"/>
    <s v="Actividades del sector público, que realiza en for"/>
    <s v="02_24"/>
    <s v="02_23"/>
    <x v="1"/>
    <n v="3"/>
    <s v="INFRAESTRUCTURA Y SERVICIOS PÚBLICOS"/>
    <s v="011"/>
    <n v="11"/>
    <x v="9"/>
    <s v="009_24"/>
    <s v="009_23"/>
    <x v="7"/>
    <n v="2000"/>
    <s v="MATERIALES Y SUMINISTROS"/>
    <m/>
    <n v="2461"/>
    <s v="MATERIAL ELÉCTRICO Y ELECTRÓNICO"/>
    <n v="0"/>
    <s v="00"/>
    <s v="SIN DESCRIPCIÓN PARA DESTINOS 00"/>
    <n v="1000"/>
    <n v="1000"/>
    <n v="0"/>
    <n v="0"/>
    <n v="0"/>
    <n v="0"/>
    <n v="0"/>
    <n v="1000"/>
    <n v="1000"/>
    <n v="1000"/>
    <n v="1000"/>
    <n v="1000"/>
    <n v="1000"/>
    <n v="0"/>
    <n v="0"/>
    <s v="Sera destinado para el mantenimiento y reparacion de las instalaciones lectricas de las diferentes bases con las que contamos "/>
  </r>
  <r>
    <s v="1.1-00-2302_231010_231624610"/>
    <s v="1.1-00-24"/>
    <s v="1.1-00-23"/>
    <s v="PROPIOS"/>
    <s v="RECURSOS FISCALES 2024"/>
    <x v="0"/>
    <s v="2.2.7"/>
    <s v="DESARROLLO REGIONAL"/>
    <s v="S"/>
    <s v="Definidos en el Presupuesto de Egresos y los que s"/>
    <s v="02_24"/>
    <s v="02_23"/>
    <x v="1"/>
    <n v="1"/>
    <s v="CORRESPONSABILIDAD SOCIAL (TRANSVERSAL)"/>
    <s v="XX"/>
    <n v="16"/>
    <x v="4"/>
    <s v="010_24"/>
    <s v="010_23"/>
    <x v="2"/>
    <n v="2000"/>
    <s v="MATERIALES Y SUMINISTROS"/>
    <m/>
    <n v="2461"/>
    <s v="MATERIAL ELÉCTRICO Y ELECTRÓNICO"/>
    <n v="0"/>
    <s v="00"/>
    <s v="SIN DESCRIPCIÓN PARA DESTINOS 00"/>
    <n v="10650"/>
    <n v="0"/>
    <n v="10592.98"/>
    <n v="10592.98"/>
    <n v="0"/>
    <n v="0"/>
    <n v="0"/>
    <n v="57.020000000000437"/>
    <n v="10650"/>
    <n v="10650"/>
    <n v="0"/>
    <n v="0"/>
    <n v="0"/>
    <n v="0"/>
    <n v="-10650"/>
    <s v="."/>
  </r>
  <r>
    <s v="1.1-00-2305_236015_2321246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461"/>
    <s v="MATERIAL ELÉCTRICO Y ELECTRÓNICO"/>
    <n v="0"/>
    <s v="00"/>
    <s v="SIN DESCRIPCIÓN PARA DESTINOS 00"/>
    <n v="177400"/>
    <n v="110000"/>
    <n v="175652.23"/>
    <n v="109574.11"/>
    <n v="67756.11"/>
    <n v="67756.11"/>
    <n v="67756.11"/>
    <n v="1747.7699999999895"/>
    <n v="110000"/>
    <n v="110000"/>
    <n v="150000"/>
    <n v="150000"/>
    <n v="150000"/>
    <n v="40000"/>
    <n v="40000"/>
    <s v="."/>
  </r>
  <r>
    <s v="1.1-00-2307_233020_233424610"/>
    <s v="1.1-00-24"/>
    <s v="1.1-00-23"/>
    <s v="PROPIOS"/>
    <s v="RECURSOS FISCALES 2024"/>
    <x v="0"/>
    <s v="2.2.4"/>
    <s v="ALUMBRADO PÚBLICO"/>
    <s v="E"/>
    <s v="Actividades del sector público, que realiza en for"/>
    <s v="07_24"/>
    <s v="07_23"/>
    <x v="7"/>
    <n v="3"/>
    <s v="INFRAESTRUCTURA Y SERVICIOS PÚBLICOS"/>
    <s v="034"/>
    <n v="34"/>
    <x v="13"/>
    <s v="020_24"/>
    <s v="020_23"/>
    <x v="10"/>
    <n v="2000"/>
    <s v="MATERIALES Y SUMINISTROS"/>
    <m/>
    <n v="2461"/>
    <s v="MATERIAL ELÉCTRICO Y ELECTRÓNICO"/>
    <n v="0"/>
    <s v="00"/>
    <s v="SIN DESCRIPCIÓN PARA DESTINOS 00"/>
    <n v="9600000"/>
    <n v="9600000"/>
    <n v="9695208.3100000005"/>
    <n v="9695208.3100000005"/>
    <n v="9587751.7100000009"/>
    <n v="9587751.7100000009"/>
    <n v="9587751.7100000009"/>
    <n v="-95208.310000000522"/>
    <n v="9600000"/>
    <n v="9600000"/>
    <n v="9600000"/>
    <n v="9600000"/>
    <n v="5000000"/>
    <n v="-4600000"/>
    <n v="0"/>
    <s v="SIN MODIFICACIÓN"/>
  </r>
  <r>
    <s v="1.1-00-2307_232022_2336246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461"/>
    <s v="MATERIAL ELÉCTRICO Y ELECTRÓNICO"/>
    <n v="0"/>
    <s v="00"/>
    <s v="SIN DESCRIPCIÓN PARA DESTINOS 00"/>
    <n v="1116140"/>
    <n v="150000"/>
    <n v="880056.59"/>
    <n v="491410.19"/>
    <n v="234280.33"/>
    <n v="234280.33"/>
    <n v="234280.33"/>
    <n v="236083.41000000003"/>
    <n v="650000"/>
    <n v="650000"/>
    <n v="650000"/>
    <n v="650000"/>
    <n v="250000"/>
    <n v="100000"/>
    <n v="0"/>
    <s v="CONTACTORES, FUSSIBLES TIMMER, MAT ELEC. REPARACIONES MENORES"/>
  </r>
  <r>
    <s v="1.1-00-2311_236031_234924610"/>
    <s v="1.1-00-24"/>
    <s v="1.1-00-23"/>
    <s v="PROPIOS"/>
    <s v="RECURSOS FISCALES 2024"/>
    <x v="0"/>
    <s v="3.8.4"/>
    <s v="INNOVACIÓN"/>
    <s v="E"/>
    <s v="Actividades del sector público, que realiza en for"/>
    <s v="11_24"/>
    <s v="11_23"/>
    <x v="6"/>
    <n v="6"/>
    <s v="GOBIERNO EFECTIVO"/>
    <s v="049"/>
    <n v="49"/>
    <x v="10"/>
    <s v="031_24"/>
    <s v="031_23"/>
    <x v="8"/>
    <n v="2000"/>
    <s v="MATERIALES Y SUMINISTROS"/>
    <m/>
    <n v="2461"/>
    <s v="MATERIAL ELÉCTRICO Y ELECTRÓNICO"/>
    <n v="0"/>
    <s v="00"/>
    <s v="SIN DESCRIPCIÓN PARA DESTINOS 00"/>
    <n v="251600"/>
    <n v="150000"/>
    <n v="148848.98000000001"/>
    <n v="93476.38"/>
    <n v="65878.720000000001"/>
    <n v="51001.72"/>
    <n v="51001.72"/>
    <n v="102751.01999999999"/>
    <n v="243600"/>
    <n v="243600"/>
    <n v="501333"/>
    <n v="501333"/>
    <n v="501333"/>
    <n v="351333"/>
    <n v="257733"/>
    <s v="compra de equipo para soporte y redes (251,333.00), Instalación de radios en c4, cableado (250,000)"/>
  </r>
  <r>
    <s v="1.1-00-2317_234037_235624610"/>
    <s v="1.1-00-24"/>
    <s v="1.1-00-23"/>
    <s v="PROPIOS"/>
    <s v="RECURSOS FISCALES 2024"/>
    <x v="0"/>
    <s v="2.1.5"/>
    <s v="PROTECCIÓN DE LA DIVERSIDAD BIOLÓGICA Y DEL PAISAJE"/>
    <s v="R"/>
    <s v="Solamente actividades específicas, distintas a las"/>
    <s v="17_24"/>
    <s v="17_23"/>
    <x v="5"/>
    <n v="4"/>
    <s v="CIUDAD SUSTENTABLE"/>
    <s v="XX"/>
    <n v="56"/>
    <x v="8"/>
    <s v="037_24"/>
    <s v="037_23"/>
    <x v="6"/>
    <n v="2000"/>
    <s v="MATERIALES Y SUMINISTROS"/>
    <m/>
    <n v="2461"/>
    <s v="MATERIAL ELÉCTRICO Y ELECTRÓNICO"/>
    <n v="0"/>
    <s v="00"/>
    <s v="SIN DESCRIPCIÓN PARA DESTINOS 00"/>
    <n v="4000"/>
    <n v="0"/>
    <n v="3944"/>
    <n v="0"/>
    <n v="0"/>
    <n v="0"/>
    <n v="0"/>
    <n v="56"/>
    <n v="0"/>
    <n v="0"/>
    <n v="0"/>
    <n v="0"/>
    <n v="0"/>
    <n v="0"/>
    <n v="0"/>
    <s v="."/>
  </r>
  <r>
    <s v="1.1-00-2302_233009_231124710"/>
    <s v="1.1-00-24"/>
    <s v="1.1-00-23"/>
    <s v="PROPIOS"/>
    <s v="RECURSOS FISCALES 2024"/>
    <x v="0"/>
    <s v="1.7.2"/>
    <s v="PROTECCIÓN CIVIL"/>
    <s v="E"/>
    <s v="Actividades del sector público, que realiza en for"/>
    <s v="02_24"/>
    <s v="02_23"/>
    <x v="1"/>
    <n v="3"/>
    <s v="INFRAESTRUCTURA Y SERVICIOS PÚBLICOS"/>
    <s v="011"/>
    <n v="11"/>
    <x v="9"/>
    <s v="009_24"/>
    <s v="009_23"/>
    <x v="7"/>
    <n v="2000"/>
    <s v="MATERIALES Y SUMINISTROS"/>
    <m/>
    <n v="2471"/>
    <s v="ARTÍCULOS METÁLICOS PARA LA CONSTRUCCIÓN"/>
    <n v="0"/>
    <s v="00"/>
    <s v="SIN DESCRIPCIÓN PARA DESTINOS 00"/>
    <n v="2000"/>
    <n v="2000"/>
    <n v="279.44"/>
    <n v="279.44"/>
    <n v="279.44"/>
    <n v="279.44"/>
    <n v="279.44"/>
    <n v="1720.56"/>
    <n v="2000"/>
    <n v="2000"/>
    <n v="2000"/>
    <n v="2000"/>
    <n v="2000"/>
    <n v="0"/>
    <n v="0"/>
    <s v="Sera destinado para el mantenimiento y reparacion de las instalaciones de las diferente bases con las que contamos "/>
  </r>
  <r>
    <s v="1.1-00-2302_231010_231524710"/>
    <s v="1.1-00-24"/>
    <s v="1.1-00-23"/>
    <s v="PROPIOS"/>
    <s v="RECURSOS FISCALES 2024"/>
    <x v="0"/>
    <s v="1.3.4"/>
    <s v="FUNCIÓN PÚBLICA"/>
    <s v="F"/>
    <s v="Actividades destinadas a la promoción y fomento de"/>
    <s v="02_24"/>
    <s v="02_23"/>
    <x v="1"/>
    <n v="1"/>
    <s v="CORRESPONSABILIDAD SOCIAL (TRANSVERSAL)"/>
    <s v="015"/>
    <n v="15"/>
    <x v="17"/>
    <s v="010_24"/>
    <s v="010_23"/>
    <x v="2"/>
    <n v="2000"/>
    <s v="MATERIALES Y SUMINISTRO"/>
    <m/>
    <n v="2471"/>
    <s v="ARTÍCULOS METÁLICOS PARA LA CONSTRUCCIÓN"/>
    <n v="0"/>
    <s v="00"/>
    <s v="SIN DESCRIPCIÓN PARA DESTINOS 00"/>
    <n v="0"/>
    <n v="0"/>
    <n v="0"/>
    <n v="0"/>
    <n v="0"/>
    <n v="0"/>
    <n v="0"/>
    <n v="0"/>
    <n v="0"/>
    <n v="0"/>
    <n v="150000"/>
    <n v="150000"/>
    <n v="150000"/>
    <n v="150000"/>
    <n v="150000"/>
    <s v="Adquisición de material tal como varillas, ptr, alambre, clavos, tuercas, mallas ciclónicas entre otras utilizados para la consolidación de los Espacios de Paz &quot;Hecho a Mano&quot;"/>
  </r>
  <r>
    <s v="1.1-00-2305_236015_2321247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471"/>
    <s v="ARTÍCULOS METÁLICOS PARA LA CONSTRUCCIÓN"/>
    <n v="0"/>
    <s v="00"/>
    <s v="SIN DESCRIPCIÓN PARA DESTINOS 00"/>
    <n v="30000.42"/>
    <n v="80000"/>
    <n v="18875.22"/>
    <n v="8359.82"/>
    <n v="8359.82"/>
    <n v="7791.42"/>
    <n v="7791.42"/>
    <n v="11125.199999999997"/>
    <n v="30000.42"/>
    <n v="30000.42"/>
    <n v="50000"/>
    <n v="50000"/>
    <n v="50000"/>
    <n v="-30000"/>
    <n v="19999.580000000002"/>
    <s v="."/>
  </r>
  <r>
    <s v="1.1-00-2307_233019_233324710"/>
    <s v="1.1-00-24"/>
    <s v="1.1-00-23"/>
    <s v="PROPIOS"/>
    <s v="RECURSOS FISCALES 2024"/>
    <x v="0"/>
    <s v="1.3.4"/>
    <s v="FUNCIÓN PÚBLICA"/>
    <s v="E"/>
    <s v="Actividades del sector público, que realiza en for"/>
    <s v="07_24"/>
    <s v="07_23"/>
    <x v="7"/>
    <n v="3"/>
    <s v="INFRAESTRUCTURA Y SERVICIOS PÚBLICOS"/>
    <s v="033"/>
    <n v="33"/>
    <x v="12"/>
    <s v="019_24"/>
    <s v="019_23"/>
    <x v="9"/>
    <n v="2000"/>
    <s v="MATERIALES Y SUMINISTROS"/>
    <m/>
    <n v="2471"/>
    <s v="ARTÍCULOS METÁLICOS PARA LA CONSTRUCCIÓN"/>
    <n v="0"/>
    <s v="00"/>
    <s v="SIN DESCRIPCIÓN PARA DESTINOS 00"/>
    <n v="575211.68000000005"/>
    <n v="750000"/>
    <n v="721140.8"/>
    <n v="721140.8"/>
    <n v="566389.88"/>
    <n v="566080.16"/>
    <n v="566080.16"/>
    <n v="-145929.12"/>
    <n v="575211.67999999993"/>
    <n v="575211.67999999993"/>
    <n v="575211.68000000005"/>
    <n v="575211.68000000005"/>
    <n v="575211.68000000005"/>
    <n v="-174788.31999999995"/>
    <n v="0"/>
    <s v="Compra de acero  por ejemplo (vigas, angulos, estructuras, soleras, ptr, tubos,redondo, soldadura, duelas, varillas, etc. para las reparaciones de bocas de tormenta, juegos en parques y unidades deportivas, barandales en plazas publicas del municipio"/>
  </r>
  <r>
    <s v="1.1-00-2307_232022_2336247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471"/>
    <s v="ARTÍCULOS METÁLICOS PARA LA CONSTRUCCIÓN"/>
    <n v="0"/>
    <s v="00"/>
    <s v="SIN DESCRIPCIÓN PARA DESTINOS 00"/>
    <n v="2457000"/>
    <n v="2250000"/>
    <n v="2379480.2200000002"/>
    <n v="2379480.2200000002"/>
    <n v="1998665.7"/>
    <n v="1998665.7"/>
    <n v="1774929.54"/>
    <n v="77519.779999999795"/>
    <n v="2457000"/>
    <n v="2457000"/>
    <n v="2300000"/>
    <n v="2300000"/>
    <n v="2300000"/>
    <n v="50000"/>
    <n v="-157000"/>
    <s v="TUBERIAS, VALVULAS, JUNTAS, EXTREMIDADES EN FOFO Y GALV ETC"/>
  </r>
  <r>
    <s v="1.1-00-2311_236031_234924710"/>
    <s v="1.1-00-24"/>
    <s v="1.1-00-23"/>
    <s v="PROPIOS"/>
    <s v="RECURSOS FISCALES 2024"/>
    <x v="0"/>
    <s v="3.8.4"/>
    <s v="INNOVACIÓN"/>
    <s v="E"/>
    <s v="Actividades del sector público, que realiza en for"/>
    <s v="11_24"/>
    <s v="11_23"/>
    <x v="6"/>
    <n v="6"/>
    <s v="GOBIERNO EFECTIVO"/>
    <s v="049"/>
    <n v="49"/>
    <x v="10"/>
    <s v="031_24"/>
    <s v="031_23"/>
    <x v="8"/>
    <n v="2000"/>
    <s v="MATERIALES Y SUMINISTROS"/>
    <m/>
    <n v="2471"/>
    <s v="ARTÍCULOS METÁLICOS PARA LA CONSTRUCCIÓN"/>
    <n v="0"/>
    <s v="00"/>
    <s v="SIN DESCRIPCIÓN PARA DESTINOS 00"/>
    <n v="1862"/>
    <n v="0"/>
    <n v="301.60000000000002"/>
    <n v="301.60000000000002"/>
    <n v="0"/>
    <n v="0"/>
    <n v="0"/>
    <n v="1560.4"/>
    <n v="1862"/>
    <n v="1862"/>
    <n v="1414"/>
    <n v="1414"/>
    <n v="1414"/>
    <n v="1414"/>
    <n v="-448"/>
    <s v="compra de equipo para soporte y redes"/>
  </r>
  <r>
    <s v="1.1-00-2307_233024_2339248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481"/>
    <s v="MATERIALES COMPLEMENTARIOS"/>
    <n v="0"/>
    <s v="00"/>
    <s v="SIN DESCRIPCIÓN PARA DESTINOS 00"/>
    <n v="10000"/>
    <n v="10000"/>
    <n v="9284.5499999999993"/>
    <n v="9284.5499999999993"/>
    <n v="9284.5499999999993"/>
    <n v="6646.79"/>
    <n v="6646.79"/>
    <n v="715.45000000000073"/>
    <n v="10000"/>
    <n v="10000"/>
    <n v="10000"/>
    <n v="10000"/>
    <n v="10000"/>
    <n v="0"/>
    <n v="0"/>
    <s v="COMPRAS DIVERSAS PARA MANTENIMIENTO DE LAS (4) UNIDADES DE SALUD PUBLICA"/>
  </r>
  <r>
    <s v="1.1-00-2302_231010_231524910"/>
    <s v="1.1-00-24"/>
    <s v="1.1-00-23"/>
    <s v="PROPIOS"/>
    <s v="RECURSOS FISCALES 2024"/>
    <x v="0"/>
    <s v="1.3.4"/>
    <s v="FUNCIÓN PÚBLICA"/>
    <s v="F"/>
    <s v="Actividades destinadas a la promoción y fomento de"/>
    <s v="02_24"/>
    <s v="02_23"/>
    <x v="1"/>
    <n v="1"/>
    <s v="CORRESPONSABILIDAD SOCIAL (TRANSVERSAL)"/>
    <s v="015"/>
    <n v="15"/>
    <x v="17"/>
    <s v="010_24"/>
    <s v="010_23"/>
    <x v="2"/>
    <n v="2000"/>
    <s v="MATERIALES Y SUMINISTRO"/>
    <m/>
    <n v="2491"/>
    <s v="OTROS MATERIALES Y ARTÍCULOS DE CONSTRUCCIÓN Y REPARACIÓN"/>
    <n v="0"/>
    <s v="00"/>
    <s v="SIN DESCRIPCIÓN PARA DESTINOS 00"/>
    <n v="0"/>
    <n v="0"/>
    <n v="0"/>
    <n v="0"/>
    <n v="0"/>
    <n v="0"/>
    <n v="0"/>
    <n v="0"/>
    <n v="0"/>
    <n v="0"/>
    <n v="500000"/>
    <n v="500000"/>
    <n v="500000"/>
    <n v="500000"/>
    <n v="500000"/>
    <s v="Adquisición de material tal como pintura, recubrimiento, sellador, lacas, barnices, removedor de pintura, aerosoles, thinner, entre otros utilizados para la consolidación de los Espacios de Paz &quot;Hecho a Mano&quot;"/>
  </r>
  <r>
    <s v="1.1-00-2302_231010_231624910"/>
    <s v="1.1-00-24"/>
    <s v="1.1-00-23"/>
    <s v="PROPIOS"/>
    <s v="RECURSOS FISCALES 2024"/>
    <x v="0"/>
    <s v="2.2.7"/>
    <s v="DESARROLLO REGIONAL"/>
    <s v="S"/>
    <s v="Definidos en el Presupuesto de Egresos y los que s"/>
    <s v="02_24"/>
    <s v="02_23"/>
    <x v="1"/>
    <n v="1"/>
    <s v="CORRESPONSABILIDAD SOCIAL (TRANSVERSAL)"/>
    <s v="016"/>
    <n v="16"/>
    <x v="4"/>
    <s v="010_24"/>
    <s v="010_23"/>
    <x v="2"/>
    <n v="2000"/>
    <s v="MATERIALES Y SUMINISTROS"/>
    <m/>
    <n v="2491"/>
    <s v="OTROS MATERIALES Y ARTÍCULOS DE CONSTRUCCIÓN Y REPARACIÓN"/>
    <n v="0"/>
    <s v="00"/>
    <s v="SIN DESCRIPCIÓN PARA DESTINOS 00"/>
    <n v="144969.82"/>
    <n v="0"/>
    <n v="131692.13"/>
    <n v="80072.13"/>
    <n v="80072.13"/>
    <n v="74172.72"/>
    <n v="74172.72"/>
    <n v="13277.690000000002"/>
    <n v="144969.82"/>
    <n v="144969.82"/>
    <n v="54948.2"/>
    <n v="54948.2"/>
    <n v="54948.2"/>
    <n v="54948.2"/>
    <n v="-90021.62000000001"/>
    <s v="Materiales para los trabajos de rehabilitación de los espacios públicos intervenidos con "/>
  </r>
  <r>
    <s v="1.1-00-2303_231011_231724910"/>
    <s v="1.1-00-24"/>
    <s v="1.1-00-23"/>
    <s v="PROPIOS"/>
    <s v="RECURSOS FISCALES 2024"/>
    <x v="0"/>
    <s v="1.3.5"/>
    <s v="ASUNTOS JURÍDICOS"/>
    <s v="O"/>
    <s v="Actividades que realizan la función pública o cont"/>
    <s v="03_24"/>
    <s v="03_23"/>
    <x v="10"/>
    <n v="1"/>
    <s v="CORRESPONSABILIDAD SOCIAL (TRANSVERSAL)"/>
    <s v="017"/>
    <n v="17"/>
    <x v="22"/>
    <s v="011_24"/>
    <s v="011_23"/>
    <x v="17"/>
    <n v="2000"/>
    <s v="MATERIALES Y SUMINISTROS"/>
    <m/>
    <n v="2491"/>
    <s v="OTROS MATERIALES Y ARTÍCULOS DE CONSTRUCCIÓN Y REPARACIÓN"/>
    <n v="0"/>
    <s v="00"/>
    <s v="SIN DESCRIPCIÓN PARA DESTINOS 00"/>
    <n v="75000"/>
    <n v="75000"/>
    <n v="0"/>
    <n v="0"/>
    <n v="0"/>
    <n v="0"/>
    <n v="0"/>
    <n v="75000"/>
    <n v="75000"/>
    <n v="75000"/>
    <n v="75000"/>
    <n v="75000"/>
    <n v="75000"/>
    <n v="0"/>
    <n v="0"/>
    <s v="Construcción y Reparación"/>
  </r>
  <r>
    <s v="1.1-00-2305_236015_2321249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491"/>
    <s v="OTROS MATERIALES Y ARTÍCULOS DE CONSTRUCCIÓN Y REPARACIÓN"/>
    <n v="0"/>
    <s v="00"/>
    <s v="SIN DESCRIPCIÓN PARA DESTINOS 00"/>
    <n v="567531.9"/>
    <n v="320000"/>
    <n v="399569.41"/>
    <n v="398606.61"/>
    <n v="361378.73"/>
    <n v="325252.74"/>
    <n v="325252.74"/>
    <n v="167962.49000000005"/>
    <n v="417531.9"/>
    <n v="417531.9"/>
    <n v="420000"/>
    <n v="420000"/>
    <n v="420000"/>
    <n v="100000"/>
    <n v="2468.0999999999767"/>
    <s v="."/>
  </r>
  <r>
    <s v="1.1-00-2306_235016_232524910"/>
    <s v="1.1-00-24"/>
    <s v="1.1-00-23"/>
    <s v="PROPIOS"/>
    <s v="RECURSOS FISCALES 2024"/>
    <x v="0"/>
    <s v="2.5.6"/>
    <s v="OTRO SERVICIOS EDUCATIVOS Y ACTIVIDADES INHERENTES"/>
    <s v="S"/>
    <s v="Definidos en el Presupuesto de Egresos y los que s"/>
    <s v="06_24"/>
    <s v="06_23"/>
    <x v="3"/>
    <n v="5"/>
    <s v="SOCIEDAD COHESIVA Y RESILENTE"/>
    <s v="025"/>
    <n v="25"/>
    <x v="26"/>
    <s v="016_24"/>
    <s v="016_23"/>
    <x v="21"/>
    <n v="2000"/>
    <s v="MATERIALES Y SUMINISTROS"/>
    <m/>
    <n v="2491"/>
    <s v="OTROS MATERIALES Y ARTÍCULOS DE CONSTRUCCIÓN Y REPARACIÓN"/>
    <n v="0"/>
    <s v="00"/>
    <s v="SIN DESCRIPCIÓN PARA DESTINOS 00"/>
    <n v="247774.89"/>
    <n v="502000"/>
    <n v="247774.89"/>
    <n v="247774.89"/>
    <n v="0"/>
    <n v="0"/>
    <n v="0"/>
    <n v="0"/>
    <n v="247774.89"/>
    <n v="247774.89"/>
    <n v="250000"/>
    <n v="250000"/>
    <n v="250000"/>
    <n v="-252000"/>
    <n v="2225.109999999986"/>
    <s v="."/>
  </r>
  <r>
    <s v="1.1-00-2306_235017_232924910"/>
    <s v="1.1-00-24"/>
    <s v="1.1-00-23"/>
    <s v="PROPIOS"/>
    <s v="RECURSOS FISCALES 2024"/>
    <x v="0"/>
    <s v="2.4.2"/>
    <s v="CULTURA"/>
    <s v="F"/>
    <s v="Actividades destinadas a la promoción y fomento de"/>
    <s v="06_24"/>
    <s v="06_23"/>
    <x v="3"/>
    <n v="5"/>
    <s v="SOCIEDAD COHESIVA Y RESILENTE"/>
    <s v="029"/>
    <n v="29"/>
    <x v="6"/>
    <s v="017_24"/>
    <s v="017_23"/>
    <x v="4"/>
    <n v="2000"/>
    <s v="MATERIALES Y SUMINISTROS"/>
    <m/>
    <n v="2491"/>
    <s v="OTROS MATERIALES Y ARTÍCULOS DE CONSTRUCCIÓN Y REPARACIÓN"/>
    <n v="0"/>
    <s v="00"/>
    <s v="SIN DESCRIPCIÓN PARA DESTINOS 00"/>
    <n v="0"/>
    <n v="150000"/>
    <n v="0"/>
    <n v="0"/>
    <n v="0"/>
    <n v="0"/>
    <n v="0"/>
    <n v="0"/>
    <n v="150000"/>
    <n v="150000"/>
    <n v="150000"/>
    <n v="150000"/>
    <n v="150000"/>
    <n v="0"/>
    <n v="0"/>
    <s v="."/>
  </r>
  <r>
    <s v="1.1-00-2307_233019_233324910"/>
    <s v="1.1-00-24"/>
    <s v="1.1-00-23"/>
    <s v="PROPIOS"/>
    <s v="RECURSOS FISCALES 2024"/>
    <x v="0"/>
    <s v="1.3.4"/>
    <s v="FUNCIÓN PÚBLICA"/>
    <s v="E"/>
    <s v="Actividades del sector público, que realiza en for"/>
    <s v="07_24"/>
    <s v="07_23"/>
    <x v="7"/>
    <n v="3"/>
    <s v="INFRAESTRUCTURA Y SERVICIOS PÚBLICOS"/>
    <s v="033"/>
    <n v="33"/>
    <x v="12"/>
    <s v="019_24"/>
    <s v="019_23"/>
    <x v="9"/>
    <n v="2000"/>
    <s v="MATERIALES Y SUMINISTROS"/>
    <m/>
    <n v="2491"/>
    <s v="OTROS MATERIALES Y ARTÍCULOS DE CONSTRUCCIÓN Y REPARACIÓN"/>
    <n v="0"/>
    <s v="00"/>
    <s v="SIN DESCRIPCIÓN PARA DESTINOS 00"/>
    <n v="4710776.16"/>
    <n v="3650000"/>
    <n v="4670848.96"/>
    <n v="4575148.96"/>
    <n v="4156736.96"/>
    <n v="3794796.76"/>
    <n v="3794796.76"/>
    <n v="39927.200000000186"/>
    <n v="4862000"/>
    <n v="4862000"/>
    <n v="4862000"/>
    <n v="4862000"/>
    <n v="4862000"/>
    <n v="1212000"/>
    <n v="0"/>
    <s v="Compra de pintura en tambos de 200lts  de balizamiento, esmalte, vinilica, thinner, sellador, impemiabilizante, rodillos, brochas, pistolas de pintura, sellador, etc para el uso en unidades deportivas, plazas publicas, calles y avenidas del minicipio, "/>
  </r>
  <r>
    <s v="1.1-00-2307_232022_2336249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491"/>
    <s v="OTROS MATERIALES Y ARTÍCULOS DE CONSTRUCCIÓN Y REPARACIÓN"/>
    <n v="0"/>
    <s v="00"/>
    <s v="SIN DESCRIPCIÓN PARA DESTINOS 00"/>
    <n v="5860"/>
    <n v="30000"/>
    <n v="5860"/>
    <n v="5860"/>
    <n v="5860"/>
    <n v="5860"/>
    <n v="5860"/>
    <n v="0"/>
    <n v="7000"/>
    <n v="7000"/>
    <n v="7000"/>
    <n v="7000"/>
    <n v="7000"/>
    <n v="-23000"/>
    <n v="0"/>
    <s v="INSUMOS MENORES E IMPREVISTOS F REV"/>
  </r>
  <r>
    <s v="1.1-00-2307_233024_2339249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491"/>
    <s v="OTROS MATERIALES Y ARTÍCULOS DE CONSTRUCCIÓN Y REPARACIÓN"/>
    <n v="0"/>
    <s v="00"/>
    <s v="SIN DESCRIPCIÓN PARA DESTINOS 00"/>
    <n v="100000"/>
    <n v="100000"/>
    <n v="39395.56"/>
    <n v="39395.56"/>
    <n v="39395.58"/>
    <n v="39395.58"/>
    <n v="39395.58"/>
    <n v="60604.44"/>
    <n v="100000"/>
    <n v="100000"/>
    <n v="100000"/>
    <n v="100000"/>
    <n v="100000"/>
    <n v="0"/>
    <n v="0"/>
    <s v="COMPRAS DIVERSAS PARA MANTENIMIENTO DE LAS  (4) UNIDADES DE SALUD PUBLICA"/>
  </r>
  <r>
    <s v="1.1-00-2311_236031_234924910"/>
    <s v="1.1-00-24"/>
    <s v="1.1-00-23"/>
    <s v="PROPIOS"/>
    <s v="RECURSOS FISCALES 2024"/>
    <x v="0"/>
    <s v="3.8.4"/>
    <s v="INNOVACIÓN"/>
    <s v="E"/>
    <s v="Actividades del sector público, que realiza en for"/>
    <s v="11_24"/>
    <s v="11_23"/>
    <x v="6"/>
    <n v="6"/>
    <s v="GOBIERNO EFECTIVO"/>
    <s v="049"/>
    <n v="49"/>
    <x v="10"/>
    <s v="031_24"/>
    <s v="031_23"/>
    <x v="8"/>
    <n v="2000"/>
    <s v="MATERIALES Y SUMINISTROS"/>
    <m/>
    <n v="2491"/>
    <s v="OTROS MATERIALES Y ARTÍCULOS DE CONSTRUCCIÓN Y REPARACIÓN"/>
    <n v="0"/>
    <s v="00"/>
    <s v="SIN DESCRIPCIÓN PARA DESTINOS 00"/>
    <n v="6000"/>
    <n v="5000"/>
    <n v="849.7"/>
    <n v="849.7"/>
    <n v="0"/>
    <n v="0"/>
    <n v="0"/>
    <n v="5150.3"/>
    <n v="6000"/>
    <n v="6000"/>
    <n v="2000"/>
    <n v="2000"/>
    <n v="2000"/>
    <n v="-3000"/>
    <n v="-4000"/>
    <s v="material para instalación de cámaras de video vigilancia"/>
  </r>
  <r>
    <s v="1.1-00-2307_232022_2336251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511"/>
    <s v="PRODUCTOS QUÍMICOS BÁSICOS"/>
    <n v="0"/>
    <s v="00"/>
    <s v="SIN DESCRIPCIÓN PARA DESTINOS 00"/>
    <n v="1770000"/>
    <n v="1700000"/>
    <n v="1879959.67"/>
    <n v="1879959.67"/>
    <n v="1499642.2"/>
    <n v="1499642.2"/>
    <n v="1499642.2"/>
    <n v="-109959.66999999993"/>
    <n v="2500000"/>
    <n v="2500000"/>
    <n v="4500000"/>
    <n v="4500000"/>
    <n v="2000000"/>
    <n v="300000"/>
    <n v="2000000"/>
    <s v="CLORO, POLIFOSFATO, SAL INDUSTRIAL"/>
  </r>
  <r>
    <s v="1.1-00-2305_236015_2321252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521"/>
    <s v="FERTILIZANTES, PESTICIDAS Y OTROS AGROQUÍMICOS"/>
    <n v="0"/>
    <s v="00"/>
    <s v="SIN DESCRIPCIÓN PARA DESTINOS 00"/>
    <n v="123580"/>
    <n v="50000"/>
    <n v="90467.34"/>
    <n v="90467.34"/>
    <n v="65467.34"/>
    <n v="61800"/>
    <n v="61800"/>
    <n v="33112.660000000003"/>
    <n v="123580"/>
    <n v="123580"/>
    <n v="123580"/>
    <n v="123580"/>
    <n v="123580"/>
    <n v="73580"/>
    <n v="0"/>
    <s v="."/>
  </r>
  <r>
    <s v="1.1-00-2307_233024_2339252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521"/>
    <s v="FERTILIZANTES, PESTICIDAS Y OTROS AGROQUÍMICOS"/>
    <n v="0"/>
    <s v="00"/>
    <s v="SIN DESCRIPCIÓN PARA DESTINOS 00"/>
    <n v="450000"/>
    <n v="450000"/>
    <n v="435613.62"/>
    <n v="435613.62"/>
    <n v="420613.62"/>
    <n v="273873.62"/>
    <n v="273873.62"/>
    <n v="14386.380000000005"/>
    <n v="450000"/>
    <n v="450000"/>
    <n v="450000"/>
    <n v="450000"/>
    <n v="450000"/>
    <n v="0"/>
    <n v="0"/>
    <s v="PARA LA FUMIGACION  Y  PREVENCION (DENGUE) EN TODO EL MUNICIPIO"/>
  </r>
  <r>
    <s v="1.1-00-2309_238028_234425210"/>
    <s v="1.1-00-24"/>
    <s v="1.1-00-23"/>
    <s v="PROPIOS"/>
    <s v="RECURSOS FISCALES 2024"/>
    <x v="0"/>
    <s v="3.1.1"/>
    <s v="ASUNTOS ECONÓMICOS Y COMERCIALES EN GENERAL"/>
    <s v="E"/>
    <s v="Actividades del sector público, que realiza en for"/>
    <s v="09_24"/>
    <s v="09_23"/>
    <x v="11"/>
    <n v="8"/>
    <s v="DESARROLLO ECONÓMICO Y EMPLEO"/>
    <s v="044"/>
    <n v="44"/>
    <x v="27"/>
    <s v="028_24"/>
    <s v="028_23"/>
    <x v="22"/>
    <n v="2000"/>
    <s v="MATERIALES Y SUMINISTROS"/>
    <m/>
    <n v="2521"/>
    <s v="FERTILIZANTES, PESTICIDAS Y OTROS AGROQUÍMICOS"/>
    <n v="0"/>
    <s v="00"/>
    <s v="SIN DESCRIPCIÓN PARA DESTINOS 00"/>
    <n v="430000"/>
    <n v="500000"/>
    <n v="429988.8"/>
    <n v="429988.8"/>
    <n v="429988.8"/>
    <n v="429988.8"/>
    <n v="429988.8"/>
    <n v="11.200000000011642"/>
    <n v="430000"/>
    <n v="430000"/>
    <n v="500000"/>
    <n v="500000"/>
    <n v="500000"/>
    <n v="0"/>
    <n v="70000"/>
    <s v="para igualar el presupueto otorgado en el 2023"/>
  </r>
  <r>
    <s v="1.1-00-2310_234030_234825210"/>
    <s v="1.1-00-24"/>
    <s v="1.1-00-23"/>
    <s v="PROPIOS"/>
    <s v="RECURSOS FISCALES 2024"/>
    <x v="0"/>
    <s v="2.7.1"/>
    <s v="OTROS ASUNTOS SOCIALES"/>
    <s v="E"/>
    <s v="Actividades del sector público, que realiza en for"/>
    <s v="10_24"/>
    <s v="10_23"/>
    <x v="8"/>
    <n v="4"/>
    <s v="CIUDAD SUSTENTABLE"/>
    <s v="048"/>
    <n v="48"/>
    <x v="18"/>
    <s v="030_24"/>
    <s v="030_23"/>
    <x v="13"/>
    <n v="2000"/>
    <s v="MATERIALES Y SUMINISTROS"/>
    <m/>
    <n v="2521"/>
    <s v="FERTILIZANTES, PESTICIDAS Y OTROS AGROQUÍMICOS"/>
    <n v="0"/>
    <s v="00"/>
    <s v="SIN DESCRIPCIÓN PARA DESTINOS 00"/>
    <n v="50000"/>
    <n v="0"/>
    <n v="0"/>
    <n v="0"/>
    <n v="0"/>
    <n v="0"/>
    <n v="0"/>
    <n v="50000"/>
    <n v="50000"/>
    <n v="50000"/>
    <n v="50000"/>
    <n v="50000"/>
    <n v="50000"/>
    <n v="50000"/>
    <n v="0"/>
    <s v="SIN MODIFICACIÓN"/>
  </r>
  <r>
    <s v="1.1-00-2302_233009_231225310"/>
    <s v="1.1-00-24"/>
    <s v="1.1-00-23"/>
    <s v="PROPIOS"/>
    <s v="RECURSOS FISCALES 2024"/>
    <x v="0"/>
    <s v="1.7.2"/>
    <s v="PROTECCIÓN CIVIL"/>
    <s v="E"/>
    <s v="Actividades del sector público, que realiza en for"/>
    <s v="02_24"/>
    <s v="02_23"/>
    <x v="1"/>
    <n v="3"/>
    <s v="INFRAESTRUCTURA Y SERVICIOS PÚBLICOS"/>
    <s v="012"/>
    <n v="12"/>
    <x v="28"/>
    <s v="009_24"/>
    <s v="009_23"/>
    <x v="7"/>
    <n v="2000"/>
    <s v="MATERIALES Y SUMINISTROS"/>
    <m/>
    <n v="2531"/>
    <s v="MEDICINAS Y PRODUCTOS FARMACÉUTICOS"/>
    <n v="0"/>
    <s v="00"/>
    <s v="SIN DESCRIPCIÓN PARA DESTINOS 00"/>
    <n v="50000"/>
    <n v="50000"/>
    <n v="25640.15"/>
    <n v="25640.15"/>
    <n v="25640.15"/>
    <n v="25640.15"/>
    <n v="25640.15"/>
    <n v="24359.85"/>
    <n v="50000"/>
    <n v="50000"/>
    <n v="50000"/>
    <n v="50000"/>
    <n v="50000"/>
    <n v="0"/>
    <n v="0"/>
    <s v="El presupuesto sera destinado para el fortalecimiento y abastecimiento de botiquines de todo el personal para la atención basíca prehospitaliaria durante la atención de emergencias"/>
  </r>
  <r>
    <s v="1.1-00-2307_233024_2339253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531"/>
    <s v="MEDICINAS Y PRODUCTOS FARMACÉUTICOS"/>
    <n v="0"/>
    <s v="00"/>
    <s v="SIN DESCRIPCIÓN PARA DESTINOS 00"/>
    <n v="5500000"/>
    <n v="5000000"/>
    <n v="5145797.7300000004"/>
    <n v="4204008.43"/>
    <n v="3284821.95"/>
    <n v="3117025.69"/>
    <n v="3117025.69"/>
    <n v="354202.26999999955"/>
    <n v="5000000"/>
    <n v="5000000"/>
    <n v="5500000"/>
    <n v="5500000"/>
    <n v="5500000"/>
    <n v="500000"/>
    <n v="500000"/>
    <s v="De acuerdo al incremento  y compra de insumos de medicamentos para urgencias medicas"/>
  </r>
  <r>
    <s v="1.1-00-2317_234037_2356253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2000"/>
    <s v="MATERIALES Y SUMINISTROS"/>
    <m/>
    <n v="2531"/>
    <s v="MEDICINAS Y PRODUCTOS FARMACÉUTICOS"/>
    <n v="0"/>
    <s v="00"/>
    <s v="SIN DESCRIPCIÓN PARA DESTINOS 00"/>
    <n v="884202"/>
    <n v="366202"/>
    <n v="883142"/>
    <n v="678439"/>
    <n v="614888"/>
    <n v="614888"/>
    <n v="614888"/>
    <n v="1060"/>
    <n v="826202"/>
    <n v="826202"/>
    <n v="900000"/>
    <n v="900000"/>
    <n v="900000"/>
    <n v="533798"/>
    <n v="73798"/>
    <s v="Compra de medicamento para la Jefatura de Control y Maltrato Animal, para los animales de la Unidad de Rescate de Fauna Silvestre, para la Clínica de Pequeñas Especies del Centro Multidisciplinario El Valle, así como continuar con la campaña de esterilización gratuita a caninos y felinos , se tiene contemplado realizar 2,600 esterilizaciones gratuitas al año.   "/>
  </r>
  <r>
    <s v="1.1-00-2307_233024_2358253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2000"/>
    <s v="MATERIALES Y SUMINISTRO"/>
    <m/>
    <n v="2531"/>
    <s v="MEDICINAS Y PRODUCTOS FARMACÉUTICOS"/>
    <n v="0"/>
    <s v="00"/>
    <s v="SIN DESCRIPCIÓN PARA DESTINOS 00"/>
    <n v="0"/>
    <n v="0"/>
    <n v="0"/>
    <n v="0"/>
    <n v="0"/>
    <n v="0"/>
    <n v="0"/>
    <n v="0"/>
    <n v="0"/>
    <n v="0"/>
    <n v="2500000"/>
    <n v="0"/>
    <n v="0"/>
    <n v="0"/>
    <n v="2500000"/>
    <s v="MEDICAMENTO PARA ATENCION DE URGENCIAS"/>
  </r>
  <r>
    <s v="1.1-00-2302_233009_231225410"/>
    <s v="1.1-00-24"/>
    <s v="1.1-00-23"/>
    <s v="PROPIOS"/>
    <s v="RECURSOS FISCALES 2024"/>
    <x v="0"/>
    <s v="1.7.2"/>
    <s v="PROTECCIÓN CIVIL"/>
    <s v="E"/>
    <s v="Actividades del sector público, que realiza en for"/>
    <s v="02_24"/>
    <s v="02_23"/>
    <x v="1"/>
    <n v="3"/>
    <s v="INFRAESTRUCTURA Y SERVICIOS PÚBLICOS"/>
    <s v="012"/>
    <n v="12"/>
    <x v="28"/>
    <s v="009_24"/>
    <s v="009_23"/>
    <x v="7"/>
    <n v="2000"/>
    <s v="MATERIALES Y SUMINISTROS"/>
    <m/>
    <n v="2541"/>
    <s v="MATERIALES, ACCESORIOS Y SUMINISTROS MÉDICOS"/>
    <n v="0"/>
    <s v="00"/>
    <s v="SIN DESCRIPCIÓN PARA DESTINOS 00"/>
    <n v="52000"/>
    <n v="52000"/>
    <n v="44217.08"/>
    <n v="32037.08"/>
    <n v="23346.799999999999"/>
    <n v="23346.799999999999"/>
    <n v="23346.799999999999"/>
    <n v="7782.9199999999983"/>
    <n v="52000"/>
    <n v="52000"/>
    <n v="52000"/>
    <n v="52000"/>
    <n v="52000"/>
    <n v="0"/>
    <n v="0"/>
    <s v="El presupuesto sera destinado para el fortalecimiento y abastecimiento de botiquines de todo el personal para la atención basíca prehospitaliaria durante la atención de emergencias"/>
  </r>
  <r>
    <s v="1.1-00-2306_235017_232925410"/>
    <s v="1.1-00-24"/>
    <s v="1.1-00-23"/>
    <s v="PROPIOS"/>
    <s v="RECURSOS FISCALES 2024"/>
    <x v="0"/>
    <s v="2.4.2"/>
    <s v="CULTURA"/>
    <s v="F"/>
    <s v="Actividades destinadas a la promoción y fomento de"/>
    <s v="06_24"/>
    <s v="06_23"/>
    <x v="3"/>
    <n v="5"/>
    <s v="SOCIEDAD COHESIVA Y RESILENTE"/>
    <s v="029"/>
    <n v="29"/>
    <x v="6"/>
    <s v="017_24"/>
    <s v="017_23"/>
    <x v="4"/>
    <n v="2000"/>
    <s v="MATERIALES Y SUMINISTROS"/>
    <m/>
    <n v="2541"/>
    <s v="MATERIALES, ACCESORIOS Y SUMINISTROS MÉDICOS"/>
    <n v="0"/>
    <s v="00"/>
    <s v="SIN DESCRIPCIÓN PARA DESTINOS 00"/>
    <n v="2169.1999999999998"/>
    <n v="3000"/>
    <n v="2169.1999999999998"/>
    <n v="2169.1999999999998"/>
    <n v="2169.1999999999998"/>
    <n v="2169.1999999999998"/>
    <n v="2169.1999999999998"/>
    <n v="0"/>
    <n v="2169.1999999999998"/>
    <n v="2169.1999999999998"/>
    <n v="2500"/>
    <n v="2500"/>
    <n v="2500"/>
    <n v="-500"/>
    <n v="330.80000000000018"/>
    <s v="."/>
  </r>
  <r>
    <s v="1.1-00-2307_233024_2339254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541"/>
    <s v="MATERIALES, ACCESORIOS Y SUMINISTROS MÉDICOS"/>
    <n v="0"/>
    <s v="00"/>
    <s v="SIN DESCRIPCIÓN PARA DESTINOS 00"/>
    <n v="6200000"/>
    <n v="6500000"/>
    <n v="5964189.5199999996"/>
    <n v="5101501.58"/>
    <n v="4665239.97"/>
    <n v="4582160.99"/>
    <n v="4582160.99"/>
    <n v="235810.48000000045"/>
    <n v="6500000"/>
    <n v="6500000"/>
    <n v="6500000"/>
    <n v="6500000"/>
    <n v="6500000"/>
    <n v="0"/>
    <n v="0"/>
    <s v="MATERIAL DE CURACION PARA URGENCIAS DE LAS (4) UNIDADES  DEL MUNICIPIO"/>
  </r>
  <r>
    <s v="1.1-00-2317_234037_2356254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2000"/>
    <s v="MATERIALES Y SUMINISTROS"/>
    <m/>
    <n v="2541"/>
    <s v="MATERIALES, ACCESORIOS Y SUMINISTROS MÉDICOS"/>
    <n v="0"/>
    <s v="00"/>
    <s v="SIN DESCRIPCIÓN PARA DESTINOS 00"/>
    <n v="495000"/>
    <n v="1000000"/>
    <n v="489322.47"/>
    <n v="375651.75"/>
    <n v="360628.93"/>
    <n v="360628.93"/>
    <n v="360628.93"/>
    <n v="5677.5300000000279"/>
    <n v="540000"/>
    <n v="540000"/>
    <n v="600000"/>
    <n v="600000"/>
    <n v="600000"/>
    <n v="-400000"/>
    <n v="60000"/>
    <s v="Compra de material de curación para la Jefatura de Control y Maltrato Animal, para la Unidad de Rescate de Fauna Silvestre, para la Clínica de Pequeñas Especies,  así como para la campaña de 2,600 esterlizaciones gratuitas de caninos y felinos que se tiene contemplado realizar."/>
  </r>
  <r>
    <s v="1.1-00-2307_233024_2358254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2000"/>
    <s v="MATERIALES Y SUMINISTRO"/>
    <m/>
    <n v="2541"/>
    <s v="MATERIALES, ACCESORIOS Y SUMINISTROS MÉDICOS"/>
    <n v="0"/>
    <s v="00"/>
    <s v="SIN DESCRIPCIÓN PARA DESTINOS 00"/>
    <n v="0"/>
    <n v="0"/>
    <n v="0"/>
    <n v="0"/>
    <n v="0"/>
    <n v="0"/>
    <n v="0"/>
    <n v="0"/>
    <n v="0"/>
    <n v="0"/>
    <n v="3000000"/>
    <n v="0"/>
    <n v="0"/>
    <n v="0"/>
    <n v="3000000"/>
    <s v="MATERIAL DE CURACION PARA ATENCION DE URGENCIAS"/>
  </r>
  <r>
    <s v="1.1-00-2307_232022_2336255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551"/>
    <s v="MATERIALES, ACCESORIOS Y SUMINISTROS DE LABORATORIO"/>
    <n v="0"/>
    <s v="00"/>
    <s v="SIN DESCRIPCIÓN PARA DESTINOS 00"/>
    <n v="250000"/>
    <n v="200000"/>
    <n v="215444.39"/>
    <n v="215444.39"/>
    <n v="0"/>
    <n v="0"/>
    <n v="0"/>
    <n v="34555.609999999986"/>
    <n v="250000"/>
    <n v="250000"/>
    <n v="250000"/>
    <n v="250000"/>
    <n v="250000"/>
    <n v="50000"/>
    <n v="0"/>
    <s v="REACTIVOS PARA LABORATORIO"/>
  </r>
  <r>
    <s v="1.1-00-2305_236015_2321256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561"/>
    <s v="FIBRAS SINTÉTICAS, HULES PLÁSTICOS Y DERIVADOS"/>
    <n v="0"/>
    <s v="00"/>
    <s v="SIN DESCRIPCIÓN PARA DESTINOS 00"/>
    <n v="2807"/>
    <n v="0"/>
    <n v="2807"/>
    <n v="2807"/>
    <n v="2807"/>
    <n v="2807"/>
    <n v="2807"/>
    <n v="0"/>
    <n v="2387"/>
    <n v="2387"/>
    <n v="1500"/>
    <n v="1500"/>
    <n v="1500"/>
    <n v="1500"/>
    <n v="-887"/>
    <s v="."/>
  </r>
  <r>
    <s v="1.1-00-2307_232022_2336256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561"/>
    <s v="FIBRAS SINTÉTICAS, HULES PLÁSTICOS Y DERIVADOS"/>
    <n v="0"/>
    <s v="00"/>
    <s v="SIN DESCRIPCIÓN PARA DESTINOS 00"/>
    <n v="2750000"/>
    <n v="2250000"/>
    <n v="2642237.75"/>
    <n v="2642237.75"/>
    <n v="1763824.96"/>
    <n v="1749380.64"/>
    <n v="1749380.64"/>
    <n v="107762.25"/>
    <n v="2750000"/>
    <n v="2750000"/>
    <n v="2750000"/>
    <n v="2750000"/>
    <n v="2000000"/>
    <n v="-250000"/>
    <n v="0"/>
    <s v="TUBERIAS, VALVULAS, JUNTAS, EXTREMIDADES EN PVC  ETC"/>
  </r>
  <r>
    <s v="1.1-00-2307_233024_2339256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561"/>
    <s v="FIBRAS SINTÉTICAS, HULES PLÁSTICOS Y DERIVADOS"/>
    <n v="0"/>
    <s v="00"/>
    <s v="SIN DESCRIPCIÓN PARA DESTINOS 00"/>
    <n v="6000"/>
    <n v="6000"/>
    <n v="5579.6"/>
    <n v="5579.6"/>
    <n v="5579.6"/>
    <n v="5579.6"/>
    <n v="5579.6"/>
    <n v="420.39999999999964"/>
    <n v="6000"/>
    <n v="6000"/>
    <n v="6000"/>
    <n v="6000"/>
    <n v="6000"/>
    <n v="0"/>
    <n v="0"/>
    <s v="CAJAS DE  PLASTICOS Y CONTENEDORES PARA LA RECOLECCION DE RESIDUOS "/>
  </r>
  <r>
    <s v="1.1-00-2309_238026_234225610"/>
    <s v="1.1-00-24"/>
    <s v="1.1-00-23"/>
    <s v="PROPIOS"/>
    <s v="RECURSOS FISCALES 2024"/>
    <x v="0"/>
    <s v="3.1.1"/>
    <s v="ASUNTOS ECONÓMICOS Y COMERCIALES EN GENERAL"/>
    <s v="E"/>
    <s v="Actividades del sector público, que realiza en for"/>
    <s v="09_24"/>
    <s v="09_23"/>
    <x v="11"/>
    <n v="8"/>
    <s v="DESARROLLO ECONÓMICO Y EMPLEO"/>
    <s v="XX"/>
    <n v="42"/>
    <x v="23"/>
    <s v="026_24"/>
    <s v="026_23"/>
    <x v="18"/>
    <n v="2000"/>
    <s v="MATERIALES Y SUMINISTROS"/>
    <m/>
    <n v="2561"/>
    <s v="FIBRAS SINTÉTICAS, HULES PLÁSTICOS Y DERIVADOS"/>
    <n v="0"/>
    <s v="00"/>
    <s v="SIN DESCRIPCIÓN PARA DESTINOS 00"/>
    <n v="0"/>
    <n v="0"/>
    <n v="0"/>
    <n v="0"/>
    <n v="0"/>
    <n v="0"/>
    <n v="0"/>
    <n v="0"/>
    <n v="0"/>
    <n v="0"/>
    <n v="0"/>
    <n v="0"/>
    <n v="0"/>
    <n v="0"/>
    <n v="0"/>
    <s v="."/>
  </r>
  <r>
    <s v="1.1-00-2307_233024_2358256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2000"/>
    <s v="MATERIALES Y SUMINISTRO"/>
    <m/>
    <n v="2561"/>
    <s v="FIBRAS SINTÉTICAS, HULES PLÁSTICOS Y DERIVADOS"/>
    <n v="0"/>
    <s v="00"/>
    <s v="SIN DESCRIPCIÓN PARA DESTINOS 00"/>
    <n v="0"/>
    <n v="0"/>
    <n v="0"/>
    <n v="0"/>
    <n v="0"/>
    <n v="0"/>
    <n v="0"/>
    <n v="0"/>
    <n v="0"/>
    <n v="0"/>
    <n v="15000"/>
    <n v="0"/>
    <n v="0"/>
    <n v="0"/>
    <n v="15000"/>
    <s v="BOTES PLASTICOS PARA RECOLECCION DE RESIDUOS"/>
  </r>
  <r>
    <s v="1.1-00-2310_234030_234825910"/>
    <s v="1.1-00-24"/>
    <s v="1.1-00-23"/>
    <s v="PROPIOS"/>
    <s v="RECURSOS FISCALES 2024"/>
    <x v="0"/>
    <s v="2.7.1"/>
    <s v="OTROS ASUNTOS SOCIALES"/>
    <s v="E"/>
    <s v="Actividades del sector público, que realiza en for"/>
    <s v="10_24"/>
    <s v="10_23"/>
    <x v="8"/>
    <n v="4"/>
    <s v="CIUDAD SUSTENTABLE"/>
    <s v="048"/>
    <n v="48"/>
    <x v="18"/>
    <s v="030_24"/>
    <s v="030_23"/>
    <x v="13"/>
    <n v="2000"/>
    <s v="MATERIALES Y SUMINISTROS"/>
    <m/>
    <n v="2591"/>
    <s v="OTROS PRODUCTOS QUÍMICOS"/>
    <n v="0"/>
    <s v="00"/>
    <s v="SIN DESCRIPCIÓN PARA DESTINOS 00"/>
    <n v="3775271.34"/>
    <n v="2500000"/>
    <n v="3757792.84"/>
    <n v="3757792.84"/>
    <n v="3757792.84"/>
    <n v="3757792.84"/>
    <n v="3757792.84"/>
    <n v="17478.5"/>
    <n v="3775271.34"/>
    <n v="3775271.34"/>
    <n v="3775271.34"/>
    <n v="3775271.34"/>
    <n v="3775271.34"/>
    <n v="1275271.3399999999"/>
    <n v="0"/>
    <s v="SIN MODIFICACIÓN"/>
  </r>
  <r>
    <s v="1.1-00-2302_231010_231526110"/>
    <s v="1.1-00-24"/>
    <s v="1.1-00-23"/>
    <s v="PROPIOS"/>
    <s v="RECURSOS FISCALES 2024"/>
    <x v="0"/>
    <s v="1.3.4"/>
    <s v="FUNCIÓN PÚBLICA"/>
    <s v="F"/>
    <s v="Actividades destinadas a la promoción y fomento de"/>
    <s v="02_24"/>
    <s v="02_23"/>
    <x v="1"/>
    <n v="1"/>
    <s v="CORRESPONSABILIDAD SOCIAL (TRANSVERSAL)"/>
    <s v="XX"/>
    <n v="15"/>
    <x v="17"/>
    <s v="010_24"/>
    <s v="010_23"/>
    <x v="2"/>
    <n v="2000"/>
    <s v="MATERIALES Y SUMINISTRO"/>
    <s v="si"/>
    <n v="2611"/>
    <s v="COMBUSTIBLES, LUBRICANTES Y ADITIVOS"/>
    <n v="0"/>
    <s v="00"/>
    <s v="SIN DESCRIPCIÓN PARA DESTINOS 00"/>
    <n v="0"/>
    <n v="0"/>
    <n v="0"/>
    <n v="0"/>
    <n v="0"/>
    <n v="0"/>
    <n v="0"/>
    <n v="0"/>
    <n v="0"/>
    <n v="0"/>
    <n v="50000"/>
    <n v="50000"/>
    <n v="0"/>
    <n v="0"/>
    <n v="50000"/>
    <s v="Adquisición de gasolina y aditivo para las desbrozadoras utilizadas en las intervenciones de los Espacios de Paz"/>
  </r>
  <r>
    <s v="2.6-15-2305_236015_232126110"/>
    <m/>
    <s v="2.6-15-23"/>
    <m/>
    <m/>
    <x v="6"/>
    <s v="1.3.4"/>
    <s v="FUNCIÓN PÚBLICA"/>
    <s v="E"/>
    <s v="Actividades del sector público, que realiza en for"/>
    <s v="05_24"/>
    <s v="05_23"/>
    <x v="0"/>
    <n v="6"/>
    <s v="GOBIERNO EFECTIVO"/>
    <s v="XX"/>
    <n v="21"/>
    <x v="1"/>
    <s v="015_24"/>
    <s v="015_23"/>
    <x v="0"/>
    <n v="2000"/>
    <s v="MATERIALES Y SUMINISTROS"/>
    <m/>
    <n v="2611"/>
    <s v="COMBUSTIBLES, LUBRICANTES Y ADITIVOS"/>
    <n v="0"/>
    <s v="00"/>
    <s v="SIN DESCRIPCIÓN PARA DESTINOS 00"/>
    <n v="9200"/>
    <n v="0"/>
    <n v="0"/>
    <n v="0"/>
    <n v="0"/>
    <n v="0"/>
    <n v="0"/>
    <n v="9200"/>
    <n v="0"/>
    <n v="0"/>
    <n v="0"/>
    <n v="0"/>
    <n v="0"/>
    <n v="0"/>
    <n v="0"/>
    <s v="."/>
  </r>
  <r>
    <s v="2.6-06-2305_236015_2321261146"/>
    <m/>
    <s v="2.6-06-23"/>
    <m/>
    <m/>
    <x v="2"/>
    <s v="1.3.4"/>
    <s v="FUNCIÓN PÚBLICA"/>
    <s v="E"/>
    <s v="Actividades del sector público, que realiza en for"/>
    <s v="05_24"/>
    <s v="05_23"/>
    <x v="0"/>
    <n v="6"/>
    <s v="GOBIERNO EFECTIVO"/>
    <s v="XX"/>
    <n v="21"/>
    <x v="1"/>
    <s v="015_24"/>
    <s v="015_23"/>
    <x v="0"/>
    <n v="2000"/>
    <s v="MATERIALES Y SUMINISTROS"/>
    <m/>
    <n v="2611"/>
    <s v="COMBUSTIBLES, LUBRICANTES Y ADITIVOS"/>
    <n v="46"/>
    <s v="XX"/>
    <s v="NOS MOVEMOS SEGURAS"/>
    <n v="11000"/>
    <n v="0"/>
    <n v="10962"/>
    <n v="10962"/>
    <n v="0"/>
    <n v="0"/>
    <n v="0"/>
    <n v="38"/>
    <n v="0"/>
    <n v="0"/>
    <n v="0"/>
    <n v="0"/>
    <n v="0"/>
    <n v="0"/>
    <n v="0"/>
    <s v="."/>
  </r>
  <r>
    <s v="1.1-00-2305_236015_2321261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s v="si"/>
    <n v="2611"/>
    <s v="COMBUSTIBLES, LUBRICANTES Y ADITIVOS"/>
    <n v="0"/>
    <s v="00"/>
    <s v="SIN DESCRIPCIÓN PARA DESTINOS 00"/>
    <n v="42000000"/>
    <n v="35000000"/>
    <n v="41281691.799999997"/>
    <n v="41228197.909999996"/>
    <n v="41104686.909999996"/>
    <n v="41104686.909999996"/>
    <n v="41104686.909999996"/>
    <n v="718308.20000000298"/>
    <n v="42000000"/>
    <n v="42000000"/>
    <n v="47577000"/>
    <n v="47577000"/>
    <n v="25000000"/>
    <n v="-10000000"/>
    <n v="5577000"/>
    <s v="se incremento el consumo por la adquisicion de los compactadores y compra de urea"/>
  </r>
  <r>
    <s v="2.6-06-2305_236015_2321261155"/>
    <m/>
    <s v="2.6-06-23"/>
    <m/>
    <m/>
    <x v="2"/>
    <s v="1.3.4"/>
    <s v="FUNCIÓN PÚBLICA"/>
    <s v="E"/>
    <s v="Actividades del sector público, que realiza en for"/>
    <s v="05_24"/>
    <s v="05_23"/>
    <x v="0"/>
    <n v="6"/>
    <s v="GOBIERNO EFECTIVO"/>
    <s v="XX"/>
    <n v="21"/>
    <x v="1"/>
    <s v="015_24"/>
    <s v="015_23"/>
    <x v="0"/>
    <n v="2000"/>
    <s v="MATERIALES Y SUMINISTROS"/>
    <m/>
    <n v="2611"/>
    <s v="COMBUSTIBLES, LUBRICANTES Y ADITIVOS"/>
    <n v="55"/>
    <s v="XX"/>
    <s v="EDUCANDO PARA LA IGUALDAD"/>
    <n v="11000"/>
    <n v="0"/>
    <n v="10962"/>
    <n v="10962"/>
    <n v="0"/>
    <n v="0"/>
    <n v="0"/>
    <n v="38"/>
    <n v="0"/>
    <n v="0"/>
    <n v="0"/>
    <n v="0"/>
    <n v="0"/>
    <n v="0"/>
    <n v="0"/>
    <s v="."/>
  </r>
  <r>
    <s v="1.1-00-2305_236015_232226110"/>
    <s v="1.1-00-24"/>
    <s v="1.1-00-23"/>
    <s v="PROPIOS"/>
    <s v="RECURSOS FISCALES 2024"/>
    <x v="0"/>
    <s v="1.7.1"/>
    <s v="POLICÍA"/>
    <s v="E"/>
    <s v="Actividades del sector público, que realiza en for"/>
    <s v="05_24"/>
    <s v="05_23"/>
    <x v="0"/>
    <n v="6"/>
    <s v="GOBIERNO EFECTIVO"/>
    <s v="022"/>
    <n v="22"/>
    <x v="29"/>
    <s v="015_24"/>
    <s v="015_23"/>
    <x v="0"/>
    <n v="2000"/>
    <s v="MATERIALES Y SUMINISTROS"/>
    <s v="si"/>
    <n v="2611"/>
    <s v="COMBUSTIBLES, LUBRICANTES Y ADITIVOS"/>
    <n v="0"/>
    <s v="00"/>
    <s v="SIN DESCRIPCIÓN PARA DESTINOS 00"/>
    <n v="0"/>
    <n v="0"/>
    <n v="0"/>
    <n v="0"/>
    <n v="0"/>
    <n v="0"/>
    <n v="0"/>
    <n v="0"/>
    <n v="0"/>
    <n v="0"/>
    <n v="0"/>
    <n v="0"/>
    <n v="3600000"/>
    <n v="3600000"/>
    <n v="0"/>
    <s v="SIN MODIFICACIÓN"/>
  </r>
  <r>
    <s v="2.5-02-2305_236015_232226110"/>
    <s v="2.5-02-24"/>
    <s v="2.5-02-23"/>
    <s v="FORTAMUN"/>
    <s v="FONDO DE APORTACIÓN AL FORTALECIMIENTO MUNICIPAL 2024 (FORTAMUN)"/>
    <x v="8"/>
    <s v="1.7.1"/>
    <s v="POLICÍA"/>
    <s v="E"/>
    <s v="Actividades del sector público, que realiza en for"/>
    <s v="05_24"/>
    <s v="05_23"/>
    <x v="0"/>
    <n v="6"/>
    <s v="GOBIERNO EFECTIVO"/>
    <s v="022"/>
    <n v="22"/>
    <x v="29"/>
    <s v="015_24"/>
    <s v="015_23"/>
    <x v="0"/>
    <n v="2000"/>
    <s v="MATERIALES Y SUMINISTROS"/>
    <s v="si"/>
    <n v="2611"/>
    <s v="COMBUSTIBLES, LUBRICANTES Y ADITIVOS"/>
    <n v="0"/>
    <s v="00"/>
    <s v="SIN DESCRIPCIÓN PARA DESTINOS 00"/>
    <n v="35000000"/>
    <n v="28000000"/>
    <n v="27125463.920000002"/>
    <n v="27125463.920000002"/>
    <n v="27125463.920000002"/>
    <n v="27125463.920000002"/>
    <n v="27125463.920000002"/>
    <n v="7874536.0799999982"/>
    <n v="35000000"/>
    <n v="35000000"/>
    <n v="35000000"/>
    <n v="37447132"/>
    <n v="28000000"/>
    <n v="0"/>
    <n v="0"/>
    <s v="SIN MODIFICACIÓN"/>
  </r>
  <r>
    <s v="2.5-02-2305_236015_232326110"/>
    <s v="1.1-00-24"/>
    <s v="2.5-02-23"/>
    <s v="PROPIOS"/>
    <s v="RECURSOS FISCALES 2024"/>
    <x v="8"/>
    <s v="1.7.2"/>
    <s v="PROTECCIÓN CIVIL"/>
    <s v="E"/>
    <s v="Actividades del sector público, que realiza en for"/>
    <s v="05_24"/>
    <s v="05_23"/>
    <x v="0"/>
    <n v="6"/>
    <s v="GOBIERNO EFECTIVO"/>
    <s v="023"/>
    <n v="23"/>
    <x v="30"/>
    <s v="015_24"/>
    <s v="015_23"/>
    <x v="0"/>
    <n v="2000"/>
    <s v="MATERIALES Y SUMINISTROS"/>
    <s v="si"/>
    <n v="2611"/>
    <s v="COMBUSTIBLES, LUBRICANTES Y ADITIVOS"/>
    <n v="0"/>
    <s v="00"/>
    <s v="SIN DESCRIPCIÓN PARA DESTINOS 00"/>
    <n v="9000000"/>
    <n v="7000000"/>
    <n v="6574917.4900000002"/>
    <n v="6574917.4900000002"/>
    <n v="6574917.4900000002"/>
    <n v="6574917.4900000002"/>
    <n v="6574917.4900000002"/>
    <n v="2425082.5099999998"/>
    <n v="9000000"/>
    <n v="9000000"/>
    <n v="9000000"/>
    <n v="9000000"/>
    <n v="5000000"/>
    <n v="-2000000"/>
    <n v="0"/>
    <s v="SIN MODIFICACIÓN"/>
  </r>
  <r>
    <s v="2.6-06-2301_236003_233271147"/>
    <m/>
    <s v="2.6-06-23"/>
    <m/>
    <m/>
    <x v="2"/>
    <s v="1.3.4"/>
    <s v="FUNCIÓN PÚBLICA"/>
    <s v="E"/>
    <s v="Actividades del sector público, que realiza en for"/>
    <s v="01_24"/>
    <s v="01_23"/>
    <x v="9"/>
    <n v="6"/>
    <s v="GOBIERNO EFECTIVO"/>
    <s v="XX"/>
    <n v="3"/>
    <x v="31"/>
    <s v="003_24"/>
    <s v="003_23"/>
    <x v="23"/>
    <n v="2000"/>
    <s v="MATERIALES Y SUMINISTROS"/>
    <m/>
    <n v="2711"/>
    <s v="VESTUARIO Y UNIFORMES"/>
    <n v="47"/>
    <s v="XX"/>
    <s v="NOS MOVEMOS SEGURAS"/>
    <n v="0"/>
    <n v="0"/>
    <n v="0"/>
    <n v="0"/>
    <n v="0"/>
    <n v="0"/>
    <n v="0"/>
    <n v="0"/>
    <n v="0"/>
    <n v="0"/>
    <n v="0"/>
    <n v="0"/>
    <n v="0"/>
    <n v="0"/>
    <n v="0"/>
    <s v="."/>
  </r>
  <r>
    <s v="1.1-00-2301_236003_23327110"/>
    <s v="1.1-00-24"/>
    <s v="1.1-00-23"/>
    <s v="PROPIOS"/>
    <s v="RECURSOS FISCALES 2024"/>
    <x v="0"/>
    <s v="1.3.4"/>
    <s v="FUNCIÓN PÚBLICA"/>
    <s v="E"/>
    <s v="Actividades del sector público, que realiza en for"/>
    <s v="01_24"/>
    <s v="01_23"/>
    <x v="9"/>
    <n v="6"/>
    <s v="GOBIERNO EFECTIVO"/>
    <s v="003"/>
    <n v="3"/>
    <x v="31"/>
    <s v="003_24"/>
    <s v="003_23"/>
    <x v="23"/>
    <n v="2000"/>
    <s v="MATERIALES Y SUMINISTROS"/>
    <m/>
    <n v="2711"/>
    <s v="VESTUARIO Y UNIFORMES"/>
    <n v="0"/>
    <s v="00"/>
    <s v="SIN DESCRIPCIÓN PARA DESTINOS 00"/>
    <n v="2926756.09"/>
    <n v="1500000"/>
    <n v="484607.4"/>
    <n v="484607.4"/>
    <n v="484607.4"/>
    <n v="0"/>
    <n v="0"/>
    <n v="2442148.69"/>
    <n v="2926756.09"/>
    <n v="2926756.09"/>
    <n v="2926756.09"/>
    <n v="2926756.09"/>
    <n v="2926756.09"/>
    <n v="1426756.0899999999"/>
    <n v="0"/>
    <s v="SIN MODIFICACIÓN"/>
  </r>
  <r>
    <s v="2.6-06-2301_236003_233271156"/>
    <m/>
    <s v="2.6-06-23"/>
    <m/>
    <m/>
    <x v="2"/>
    <s v="1.3.4"/>
    <s v="FUNCIÓN PÚBLICA"/>
    <s v="E"/>
    <s v="Actividades del sector público, que realiza en for"/>
    <s v="01_24"/>
    <s v="01_23"/>
    <x v="9"/>
    <n v="6"/>
    <s v="GOBIERNO EFECTIVO"/>
    <s v="XX"/>
    <n v="3"/>
    <x v="31"/>
    <s v="003_24"/>
    <s v="003_23"/>
    <x v="23"/>
    <n v="2000"/>
    <s v="MATERIALES Y SUMINISTROS"/>
    <m/>
    <n v="2711"/>
    <s v="VESTUARIO Y UNIFORMES"/>
    <n v="56"/>
    <s v="XX"/>
    <s v="EDUCANDO PARA LA IGUALDAD"/>
    <n v="0"/>
    <n v="0"/>
    <n v="0"/>
    <n v="0"/>
    <n v="0"/>
    <n v="0"/>
    <n v="0"/>
    <n v="0"/>
    <n v="0"/>
    <n v="0"/>
    <n v="0"/>
    <n v="0"/>
    <n v="0"/>
    <n v="0"/>
    <n v="0"/>
    <s v="."/>
  </r>
  <r>
    <s v="1.1-00-2302_233009_231127110"/>
    <s v="1.1-00-24"/>
    <s v="1.1-00-23"/>
    <s v="PROPIOS"/>
    <s v="RECURSOS FISCALES 2024"/>
    <x v="0"/>
    <s v="1.7.2"/>
    <s v="PROTECCIÓN CIVIL"/>
    <s v="E"/>
    <s v="Actividades del sector público, que realiza en for"/>
    <s v="02_24"/>
    <s v="02_23"/>
    <x v="1"/>
    <n v="3"/>
    <s v="INFRAESTRUCTURA Y SERVICIOS PÚBLICOS"/>
    <s v="XX"/>
    <n v="11"/>
    <x v="9"/>
    <s v="009_24"/>
    <s v="009_23"/>
    <x v="7"/>
    <n v="2000"/>
    <s v="MATERIALES Y SUMINISTROS"/>
    <m/>
    <n v="2711"/>
    <s v="VESTUARIO Y UNIFORMES"/>
    <n v="0"/>
    <s v="00"/>
    <s v="SIN DESCRIPCIÓN PARA DESTINOS 00"/>
    <n v="0"/>
    <n v="0"/>
    <n v="0"/>
    <n v="0"/>
    <n v="0"/>
    <n v="0"/>
    <n v="0"/>
    <n v="0"/>
    <n v="0"/>
    <n v="0"/>
    <n v="500000"/>
    <n v="500000"/>
    <n v="0"/>
    <n v="0"/>
    <n v="500000"/>
    <s v="Se solicita la asignacion de presupuesto para la compra de vestuario y uniformes para el personal, ya que se tenia un deficit en la distribucion de los mismos donde desde el 2018 aproximadamente se realizo la ultima compra, y hasta este 2023 se realizo una nueva compra, sin embargo en virtud  al deficit de asignación de uniformes con los que cuenta el personal se encuentran en muy mal estado y siendo un institucion de contacto directo con la ciudadania se requiere una presencia adecuada "/>
  </r>
  <r>
    <s v="2.6-06-2305_236015_2321271162"/>
    <m/>
    <s v="2.6-06-23"/>
    <m/>
    <m/>
    <x v="2"/>
    <s v="1.3.4"/>
    <s v="FUNCIÓN PÚBLICA"/>
    <s v="E"/>
    <s v="Actividades del sector público, que realiza en for"/>
    <s v="05_24"/>
    <s v="05_23"/>
    <x v="0"/>
    <n v="6"/>
    <s v="GOBIERNO EFECTIVO"/>
    <s v="XX"/>
    <n v="21"/>
    <x v="1"/>
    <s v="015_24"/>
    <s v="015_23"/>
    <x v="0"/>
    <n v="2000"/>
    <s v="MATERIALES Y SUMINISTROS"/>
    <m/>
    <n v="2711"/>
    <s v="VESTUARIO Y UNIFORMES"/>
    <n v="62"/>
    <s v="XX"/>
    <s v="NOS MOVEMOS SEGURAS"/>
    <n v="3150"/>
    <n v="0"/>
    <n v="2919.14"/>
    <n v="2919.14"/>
    <n v="0"/>
    <n v="0"/>
    <n v="0"/>
    <n v="230.86000000000013"/>
    <n v="0"/>
    <n v="0"/>
    <n v="0"/>
    <n v="0"/>
    <n v="0"/>
    <n v="0"/>
    <n v="0"/>
    <s v="."/>
  </r>
  <r>
    <s v="2.6-06-2305_236015_2321271164"/>
    <m/>
    <s v="2.6-06-23"/>
    <m/>
    <m/>
    <x v="2"/>
    <s v="1.3.4"/>
    <s v="FUNCIÓN PÚBLICA"/>
    <s v="E"/>
    <s v="Actividades del sector público, que realiza en for"/>
    <s v="05_24"/>
    <s v="05_23"/>
    <x v="0"/>
    <n v="6"/>
    <s v="GOBIERNO EFECTIVO"/>
    <s v="XX"/>
    <n v="21"/>
    <x v="1"/>
    <s v="015_24"/>
    <s v="015_23"/>
    <x v="0"/>
    <n v="2000"/>
    <s v="MATERIALES Y SUMINISTROS"/>
    <m/>
    <n v="2711"/>
    <s v="VESTUARIO Y UNIFORMES"/>
    <n v="64"/>
    <s v="XX"/>
    <s v="EDUCANDO PARA LA IGUALDAD"/>
    <n v="4500"/>
    <n v="0"/>
    <n v="4495"/>
    <n v="4495"/>
    <n v="0"/>
    <n v="0"/>
    <n v="0"/>
    <n v="5"/>
    <n v="0"/>
    <n v="0"/>
    <n v="0"/>
    <n v="0"/>
    <n v="0"/>
    <n v="0"/>
    <n v="0"/>
    <s v="."/>
  </r>
  <r>
    <s v="1.1-00-2307_233021_233527110"/>
    <s v="1.1-00-24"/>
    <s v="1.1-00-23"/>
    <s v="PROPIOS"/>
    <s v="RECURSOS FISCALES 2024"/>
    <x v="0"/>
    <s v="2.1.1"/>
    <s v="ORDENACIÓN DE DESECHOS"/>
    <s v="E"/>
    <s v="Actividades del sector público, que realiza en for"/>
    <s v="07_24"/>
    <s v="07_23"/>
    <x v="7"/>
    <n v="3"/>
    <s v="INFRAESTRUCTURA Y SERVICIOS PÚBLICOS"/>
    <s v="XX"/>
    <n v="35"/>
    <x v="14"/>
    <s v="021_24"/>
    <s v="021_23"/>
    <x v="11"/>
    <n v="2000"/>
    <s v="MATERIALES Y SUMINISTROS"/>
    <m/>
    <n v="2711"/>
    <s v="VESTUARIO Y UNIFORMES"/>
    <n v="0"/>
    <s v="00"/>
    <s v="SIN DESCRIPCIÓN PARA DESTINOS 00"/>
    <n v="0"/>
    <n v="150000"/>
    <n v="0"/>
    <n v="0"/>
    <n v="0"/>
    <n v="0"/>
    <n v="0"/>
    <n v="0"/>
    <n v="0"/>
    <n v="0"/>
    <n v="0"/>
    <n v="0"/>
    <n v="0"/>
    <n v="-150000"/>
    <n v="0"/>
    <s v="."/>
  </r>
  <r>
    <s v="1.1-00-2307_233024_2339271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711"/>
    <s v="VESTUARIO Y UNIFORMES"/>
    <n v="0"/>
    <s v="00"/>
    <s v="SIN DESCRIPCIÓN PARA DESTINOS 00"/>
    <n v="1187100"/>
    <n v="1187100"/>
    <n v="1195892.72"/>
    <n v="1195892.72"/>
    <n v="951624.56"/>
    <n v="951624.56"/>
    <n v="951624.56"/>
    <n v="-8792.7199999999721"/>
    <n v="1187100"/>
    <n v="1187100"/>
    <n v="1187100"/>
    <n v="1187100"/>
    <n v="1187100"/>
    <n v="0"/>
    <n v="0"/>
    <s v="UNIFORMES PARA LAS AREAS OPERATIVAS DE LA DIRECCION DE SALUD PUBLICA"/>
  </r>
  <r>
    <s v="1.1-00-2308_237025_234127110"/>
    <s v="1.1-00-24"/>
    <s v="1.1-00-23"/>
    <s v="PROPIOS"/>
    <s v="RECURSOS FISCALES 2024"/>
    <x v="0"/>
    <s v="1.7.1"/>
    <s v="POLICÍA"/>
    <s v="R"/>
    <s v="Solamente actividades específicas, distintas a las"/>
    <s v="08_24"/>
    <s v="08_23"/>
    <x v="4"/>
    <n v="7"/>
    <s v="SEGURIDAD CIUDADANA"/>
    <s v="041"/>
    <n v="41"/>
    <x v="7"/>
    <s v="025_24"/>
    <s v="025_23"/>
    <x v="5"/>
    <n v="2000"/>
    <s v="MATERIALES Y SUMINISTROS"/>
    <m/>
    <n v="2711"/>
    <s v="VESTUARIO Y UNIFORMES"/>
    <n v="0"/>
    <s v="00"/>
    <s v="SIN DESCRIPCIÓN PARA DESTINOS 00"/>
    <n v="1300000"/>
    <n v="0"/>
    <n v="1093153.8400000001"/>
    <n v="1093153.8400000001"/>
    <n v="0"/>
    <n v="0"/>
    <n v="0"/>
    <n v="206846.15999999992"/>
    <n v="1300000"/>
    <n v="1300000"/>
    <n v="1300000"/>
    <n v="1300000"/>
    <n v="1300000"/>
    <n v="1300000"/>
    <n v="0"/>
    <s v="."/>
  </r>
  <r>
    <s v="1.1-00-2307_233024_2358271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2000"/>
    <s v="MATERIALES Y SUMINISTRO"/>
    <m/>
    <n v="2711"/>
    <s v="VESTUARIO Y UNIFORMES"/>
    <n v="0"/>
    <s v="00"/>
    <s v="SIN DESCRIPCIÓN PARA DESTINOS 00"/>
    <n v="0"/>
    <n v="0"/>
    <n v="0"/>
    <n v="0"/>
    <n v="0"/>
    <n v="0"/>
    <n v="0"/>
    <n v="0"/>
    <n v="0"/>
    <n v="0"/>
    <n v="1000000"/>
    <n v="0"/>
    <n v="0"/>
    <n v="0"/>
    <n v="1000000"/>
    <s v="COMPRA DE UNIFORMES PARA TODO EL PERSONAL OPERATIVO MEDICO"/>
  </r>
  <r>
    <s v="1.1-00-2302_233009_231227210"/>
    <s v="1.1-00-24"/>
    <s v="1.1-00-23"/>
    <s v="PROPIOS"/>
    <s v="RECURSOS FISCALES 2024"/>
    <x v="0"/>
    <s v="1.7.2"/>
    <s v="PROTECCIÓN CIVIL"/>
    <s v="E"/>
    <s v="Actividades del sector público, que realiza en for"/>
    <s v="02_24"/>
    <s v="02_23"/>
    <x v="1"/>
    <n v="3"/>
    <s v="INFRAESTRUCTURA Y SERVICIOS PÚBLICOS"/>
    <s v="012"/>
    <n v="12"/>
    <x v="28"/>
    <s v="009_24"/>
    <s v="009_23"/>
    <x v="7"/>
    <n v="2000"/>
    <s v="MATERIALES Y SUMINISTROS"/>
    <m/>
    <n v="2721"/>
    <s v="PRENDAS DE SEGURIDAD Y PROTECCIÓN PERSONAL"/>
    <n v="0"/>
    <s v="00"/>
    <s v="SIN DESCRIPCIÓN PARA DESTINOS 00"/>
    <n v="2000000"/>
    <n v="2000000"/>
    <n v="1979577.12"/>
    <n v="1979577.12"/>
    <n v="0"/>
    <n v="0"/>
    <n v="0"/>
    <n v="20422.879999999888"/>
    <n v="2000000"/>
    <n v="2000000"/>
    <n v="2500000"/>
    <n v="2500000"/>
    <n v="2500000"/>
    <n v="500000"/>
    <n v="500000"/>
    <s v="Se solicita la ampliacion del techo presupuestal asignado para continuar con el fortalecimiento del equipamiento de proteccion personal del personal asignado a la Brigada Forestal y Dirección Operativo con el objetivo de avanzar año con año de un 20 al 25% del personal equipado con la finalidad de obtener ideal en el que cada uno de ellos cuente con equipo individual y no compartiddo como actualmente se viene manejando por condiciones de norma como de seguridad e higiene de los mismos "/>
  </r>
  <r>
    <s v="1.1-00-2302_231010_231527210"/>
    <s v="1.1-00-24"/>
    <s v="1.1-00-23"/>
    <s v="PROPIOS"/>
    <s v="RECURSOS FISCALES 2024"/>
    <x v="0"/>
    <s v="1.3.4"/>
    <s v="FUNCIÓN PÚBLICA"/>
    <s v="F"/>
    <s v="Actividades destinadas a la promoción y fomento de"/>
    <s v="02_24"/>
    <s v="02_23"/>
    <x v="1"/>
    <n v="1"/>
    <s v="CORRESPONSABILIDAD SOCIAL (TRANSVERSAL)"/>
    <s v="015"/>
    <n v="15"/>
    <x v="17"/>
    <s v="010_24"/>
    <s v="010_23"/>
    <x v="2"/>
    <n v="2000"/>
    <s v="MATERIALES Y SUMINISTRO"/>
    <m/>
    <n v="2721"/>
    <s v="PRENDAS DE SEGURIDAD Y PROTECCIÓN PERSONAL"/>
    <n v="0"/>
    <s v="00"/>
    <s v="SIN DESCRIPCIÓN PARA DESTINOS 00"/>
    <n v="0"/>
    <n v="0"/>
    <n v="0"/>
    <n v="0"/>
    <n v="0"/>
    <n v="0"/>
    <n v="0"/>
    <n v="0"/>
    <n v="0"/>
    <n v="0"/>
    <n v="300000"/>
    <n v="300000"/>
    <n v="300000"/>
    <n v="300000"/>
    <n v="300000"/>
    <s v="Adquisición de herramientas tales como martillo, seguetas,  tijeras, entre otras utilizadas para las intervenciones de los Espacios de paz “Hecho a mano” "/>
  </r>
  <r>
    <s v="1.1-00-2302_231010_231627210"/>
    <s v="1.1-00-24"/>
    <s v="1.1-00-23"/>
    <s v="PROPIOS"/>
    <s v="RECURSOS FISCALES 2024"/>
    <x v="0"/>
    <s v="2.2.7"/>
    <s v="DESARROLLO REGIONAL"/>
    <s v="S"/>
    <s v="Definidos en el Presupuesto de Egresos y los que s"/>
    <s v="02_24"/>
    <s v="02_23"/>
    <x v="1"/>
    <n v="1"/>
    <s v="CORRESPONSABILIDAD SOCIAL (TRANSVERSAL)"/>
    <s v="016"/>
    <n v="16"/>
    <x v="4"/>
    <s v="010_24"/>
    <s v="010_23"/>
    <x v="2"/>
    <n v="2000"/>
    <s v="MATERIALES Y SUMINISTROS"/>
    <m/>
    <n v="2721"/>
    <s v="PRENDAS DE SEGURIDAD Y PROTECCIÓN PERSONAL"/>
    <n v="0"/>
    <s v="00"/>
    <s v="SIN DESCRIPCIÓN PARA DESTINOS 00"/>
    <n v="79000"/>
    <n v="0"/>
    <n v="39904"/>
    <n v="19952"/>
    <n v="0"/>
    <n v="0"/>
    <n v="0"/>
    <n v="39096"/>
    <n v="79000"/>
    <n v="79000"/>
    <n v="50000"/>
    <n v="50000"/>
    <n v="50000"/>
    <n v="50000"/>
    <n v="-29000"/>
    <s v="Equipo para protección y seguridad de brigadistas participantes en el Programa"/>
  </r>
  <r>
    <s v="1.1-00-2303_231011_231727210"/>
    <s v="1.1-00-24"/>
    <s v="1.1-00-23"/>
    <s v="PROPIOS"/>
    <s v="RECURSOS FISCALES 2024"/>
    <x v="0"/>
    <s v="1.3.5"/>
    <s v="ASUNTOS JURÍDICOS"/>
    <s v="O"/>
    <s v="Actividades que realizan la función pública o cont"/>
    <s v="03_24"/>
    <s v="03_23"/>
    <x v="10"/>
    <n v="1"/>
    <s v="CORRESPONSABILIDAD SOCIAL (TRANSVERSAL)"/>
    <s v="017"/>
    <n v="17"/>
    <x v="22"/>
    <s v="011_24"/>
    <s v="011_23"/>
    <x v="17"/>
    <n v="2000"/>
    <s v="MATERIALES Y SUMINISTROS"/>
    <m/>
    <n v="2721"/>
    <s v="PRENDAS DE SEGURIDAD Y PROTECCIÓN PERSONAL"/>
    <n v="0"/>
    <s v="00"/>
    <s v="SIN DESCRIPCIÓN PARA DESTINOS 00"/>
    <n v="50000"/>
    <n v="50000"/>
    <n v="0"/>
    <n v="0"/>
    <n v="0"/>
    <n v="0"/>
    <n v="0"/>
    <n v="50000"/>
    <n v="50000"/>
    <n v="50000"/>
    <n v="50000"/>
    <n v="50000"/>
    <n v="50000"/>
    <n v="0"/>
    <n v="0"/>
    <s v="Equipo especializado "/>
  </r>
  <r>
    <s v="1.1-00-2305_236015_2321272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721"/>
    <s v="PRENDAS DE SEGURIDAD Y PROTECCIÓN PERSONAL"/>
    <n v="0"/>
    <s v="00"/>
    <s v="SIN DESCRIPCIÓN PARA DESTINOS 00"/>
    <n v="15542.8"/>
    <n v="0"/>
    <n v="14697.2"/>
    <n v="1542.8"/>
    <n v="1542.8"/>
    <n v="1542.8"/>
    <n v="1542.8"/>
    <n v="845.59999999999854"/>
    <n v="1542.8"/>
    <n v="1542.8"/>
    <n v="195000"/>
    <n v="195000"/>
    <n v="195000"/>
    <n v="195000"/>
    <n v="193457.2"/>
    <s v="."/>
  </r>
  <r>
    <s v="1.1-00-2307_233019_233327210"/>
    <s v="1.1-00-24"/>
    <s v="1.1-00-23"/>
    <s v="PROPIOS"/>
    <s v="RECURSOS FISCALES 2024"/>
    <x v="0"/>
    <s v="1.3.4"/>
    <s v="FUNCIÓN PÚBLICA"/>
    <s v="E"/>
    <s v="Actividades del sector público, que realiza en for"/>
    <s v="07_24"/>
    <s v="07_23"/>
    <x v="7"/>
    <n v="3"/>
    <s v="INFRAESTRUCTURA Y SERVICIOS PÚBLICOS"/>
    <s v="033"/>
    <n v="33"/>
    <x v="12"/>
    <s v="019_24"/>
    <s v="019_23"/>
    <x v="9"/>
    <n v="2000"/>
    <s v="MATERIALES Y SUMINISTROS"/>
    <m/>
    <n v="2721"/>
    <s v="PRENDAS DE SEGURIDAD Y PROTECCIÓN PERSONAL"/>
    <n v="0"/>
    <s v="00"/>
    <s v="SIN DESCRIPCIÓN PARA DESTINOS 00"/>
    <n v="366490.4"/>
    <n v="350000"/>
    <n v="366490.4"/>
    <n v="346190.4"/>
    <n v="346190.4"/>
    <n v="346190.4"/>
    <n v="346190.4"/>
    <n v="0"/>
    <n v="366490.4"/>
    <n v="366490.4"/>
    <n v="366490.4"/>
    <n v="366490.4"/>
    <n v="366490.4"/>
    <n v="16490.400000000023"/>
    <n v="0"/>
    <s v="para la compra de guantes para soldador, botas dielectricas, mandiles, lentes, cascos, chalecos, fajas, guantes de carnaza, botas de hule,arneses  para las 6 areas  de servicios publicos del municipio"/>
  </r>
  <r>
    <s v="1.1-00-2307_233020_233427210"/>
    <s v="1.1-00-24"/>
    <s v="1.1-00-23"/>
    <s v="PROPIOS"/>
    <s v="RECURSOS FISCALES 2024"/>
    <x v="0"/>
    <s v="2.2.4"/>
    <s v="ALUMBRADO PÚBLICO"/>
    <s v="E"/>
    <s v="Actividades del sector público, que realiza en for"/>
    <s v="07_24"/>
    <s v="07_23"/>
    <x v="7"/>
    <n v="3"/>
    <s v="INFRAESTRUCTURA Y SERVICIOS PÚBLICOS"/>
    <s v="034"/>
    <n v="34"/>
    <x v="13"/>
    <s v="020_24"/>
    <s v="020_23"/>
    <x v="10"/>
    <n v="2000"/>
    <s v="MATERIALES Y SUMINISTROS"/>
    <m/>
    <n v="2721"/>
    <s v="PRENDAS DE SEGURIDAD Y PROTECCIÓN PERSONAL"/>
    <n v="0"/>
    <s v="00"/>
    <s v="SIN DESCRIPCIÓN PARA DESTINOS 00"/>
    <n v="96000"/>
    <n v="96000"/>
    <n v="88525.4"/>
    <n v="88525.4"/>
    <n v="88525.4"/>
    <n v="88525.4"/>
    <n v="88525.4"/>
    <n v="7474.6000000000058"/>
    <n v="96000"/>
    <n v="96000"/>
    <n v="96000"/>
    <n v="96000"/>
    <n v="96000"/>
    <n v="0"/>
    <n v="0"/>
    <s v="SIN MODIFICACIÓN"/>
  </r>
  <r>
    <s v="1.1-00-2307_233021_233527210"/>
    <s v="1.1-00-24"/>
    <s v="1.1-00-23"/>
    <s v="PROPIOS"/>
    <s v="RECURSOS FISCALES 2024"/>
    <x v="0"/>
    <s v="2.1.1"/>
    <s v="ORDENACIÓN DE DESECHOS"/>
    <s v="E"/>
    <s v="Actividades del sector público, que realiza en for"/>
    <s v="07_24"/>
    <s v="07_23"/>
    <x v="7"/>
    <n v="3"/>
    <s v="INFRAESTRUCTURA Y SERVICIOS PÚBLICOS"/>
    <s v="035"/>
    <n v="35"/>
    <x v="14"/>
    <s v="021_24"/>
    <s v="021_23"/>
    <x v="11"/>
    <n v="2000"/>
    <s v="MATERIALES Y SUMINISTROS"/>
    <m/>
    <n v="2721"/>
    <s v="PRENDAS DE SEGURIDAD Y PROTECCIÓN PERSONAL"/>
    <n v="0"/>
    <s v="00"/>
    <s v="SIN DESCRIPCIÓN PARA DESTINOS 00"/>
    <n v="180000"/>
    <n v="180000"/>
    <n v="119808.4"/>
    <n v="119808.4"/>
    <n v="84290.240000000005"/>
    <n v="84290.240000000005"/>
    <n v="84290.240000000005"/>
    <n v="60191.600000000006"/>
    <n v="180000"/>
    <n v="180000"/>
    <n v="180000"/>
    <n v="180000"/>
    <n v="180000"/>
    <n v="0"/>
    <n v="0"/>
    <s v="SIN MODIFICACIÓN"/>
  </r>
  <r>
    <s v="1.1-00-2307_232022_2336272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721"/>
    <s v="PRENDAS DE SEGURIDAD Y PROTECCIÓN PERSONAL"/>
    <n v="0"/>
    <s v="00"/>
    <s v="SIN DESCRIPCIÓN PARA DESTINOS 00"/>
    <n v="336000"/>
    <n v="360000"/>
    <n v="334663.40999999997"/>
    <n v="334663.40999999997"/>
    <n v="301178.05"/>
    <n v="301178.05"/>
    <n v="301178.05"/>
    <n v="1336.5900000000256"/>
    <n v="336000"/>
    <n v="336000"/>
    <n v="480000"/>
    <n v="480000"/>
    <n v="480000"/>
    <n v="120000"/>
    <n v="144000"/>
    <s v="BOTAS, IMPREMEABLES, GUANTES Y CASCOS"/>
  </r>
  <r>
    <s v="1.1-00-2307_233023_233727210"/>
    <s v="1.1-00-24"/>
    <s v="1.1-00-23"/>
    <s v="PROPIOS"/>
    <s v="RECURSOS FISCALES 2024"/>
    <x v="0"/>
    <s v="1.3.4"/>
    <s v="FUNCIÓN PÚBLICA"/>
    <s v="K"/>
    <s v="Proyectos de inversión sujetos a registro en la Ca"/>
    <s v="07_24"/>
    <s v="07_23"/>
    <x v="7"/>
    <n v="3"/>
    <s v="INFRAESTRUCTURA Y SERVICIOS PÚBLICOS"/>
    <s v="037"/>
    <n v="37"/>
    <x v="32"/>
    <s v="023_24"/>
    <s v="023_23"/>
    <x v="24"/>
    <n v="2000"/>
    <s v="MATERIALES Y SUMINISTROS"/>
    <m/>
    <n v="2721"/>
    <s v="PRENDAS DE SEGURIDAD Y PROTECCIÓN PERSONAL"/>
    <n v="0"/>
    <s v="00"/>
    <s v="SIN DESCRIPCIÓN PARA DESTINOS 00"/>
    <n v="20000"/>
    <n v="0"/>
    <n v="14249.95"/>
    <n v="14249.95"/>
    <n v="14249.95"/>
    <n v="0"/>
    <n v="0"/>
    <n v="5750.0499999999993"/>
    <n v="20000"/>
    <n v="20000"/>
    <n v="75000"/>
    <n v="75000"/>
    <n v="75000"/>
    <n v="75000"/>
    <n v="55000"/>
    <s v="Prendas de seguridad para temporal de lluvias"/>
  </r>
  <r>
    <s v="1.1-00-2307_233024_2339272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721"/>
    <s v="PRENDAS DE SEGURIDAD Y PROTECCIÓN PERSONAL"/>
    <n v="0"/>
    <s v="00"/>
    <s v="SIN DESCRIPCIÓN PARA DESTINOS 00"/>
    <n v="442200"/>
    <n v="442200"/>
    <n v="434847.5"/>
    <n v="423247.5"/>
    <n v="418155.1"/>
    <n v="418155.1"/>
    <n v="418155.1"/>
    <n v="7352.5"/>
    <n v="442200"/>
    <n v="442200"/>
    <n v="442200"/>
    <n v="442200"/>
    <n v="442200"/>
    <n v="0"/>
    <n v="0"/>
    <s v="PRENDAS DE SEGURIDAD PARA LAS AREAS OPERATIVAS DE LA DIRECCION DE SALUD PUBLICA"/>
  </r>
  <r>
    <s v="1.1-00-2309_238026_2342272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2000"/>
    <s v="MATERIALES Y SUMINISTROS"/>
    <m/>
    <n v="2721"/>
    <s v="PRENDAS DE SEGURIDAD Y PROTECCIÓN PERSONAL"/>
    <n v="0"/>
    <s v="00"/>
    <s v="SIN DESCRIPCIÓN PARA DESTINOS 00"/>
    <n v="158600"/>
    <n v="0"/>
    <n v="158350.57"/>
    <n v="156842.57"/>
    <n v="112289.41"/>
    <n v="101153.78"/>
    <n v="101153.78"/>
    <n v="249.42999999999302"/>
    <n v="200000"/>
    <n v="200000"/>
    <n v="200000"/>
    <n v="200000"/>
    <n v="200000"/>
    <n v="200000"/>
    <n v="0"/>
    <s v="."/>
  </r>
  <r>
    <s v="1.1-00-2309_233027_234327210"/>
    <s v="1.1-00-24"/>
    <s v="1.1-00-23"/>
    <s v="PROPIOS"/>
    <s v="RECURSOS FISCALES 2024"/>
    <x v="0"/>
    <s v="1.3.4"/>
    <s v="FUNCIÓN PÚBLICA"/>
    <s v="E"/>
    <s v="Actividades del sector público, que realiza en for"/>
    <s v="09_24"/>
    <s v="09_23"/>
    <x v="11"/>
    <n v="3"/>
    <s v="INFRAESTRUCTURA Y SERVICIOS PÚBLICOS"/>
    <s v="043"/>
    <n v="43"/>
    <x v="24"/>
    <s v="027_24"/>
    <s v="027_23"/>
    <x v="19"/>
    <n v="2000"/>
    <s v="MATERIALES Y SUMINISTROS"/>
    <m/>
    <n v="2721"/>
    <s v="PRENDAS DE SEGURIDAD Y PROTECCIÓN PERSONAL"/>
    <n v="0"/>
    <s v="00"/>
    <s v="SIN DESCRIPCIÓN PARA DESTINOS 00"/>
    <n v="34000"/>
    <n v="75000"/>
    <n v="33872.230000000003"/>
    <n v="33872.230000000003"/>
    <n v="33872.230000000003"/>
    <n v="33872.230000000003"/>
    <n v="33872.230000000003"/>
    <n v="127.7699999999968"/>
    <n v="34000"/>
    <n v="34000"/>
    <n v="50000"/>
    <n v="50000"/>
    <n v="50000"/>
    <n v="-25000"/>
    <n v="16000"/>
    <s v="Para la adquisición de equipo de protección de seguridad para el personal operativo, ya que por las actividades desempeñadas y al desgaste de las mismas se requiere de más equipo de protección para el buen desempeño del trabajo"/>
  </r>
  <r>
    <s v="1.1-00-2311_236031_234927210"/>
    <s v="1.1-00-24"/>
    <s v="1.1-00-23"/>
    <s v="PROPIOS"/>
    <s v="RECURSOS FISCALES 2024"/>
    <x v="0"/>
    <s v="3.8.4"/>
    <s v="INNOVACIÓN"/>
    <s v="E"/>
    <s v="Actividades del sector público, que realiza en for"/>
    <s v="11_24"/>
    <s v="11_23"/>
    <x v="6"/>
    <n v="6"/>
    <s v="GOBIERNO EFECTIVO"/>
    <s v="049"/>
    <n v="49"/>
    <x v="10"/>
    <s v="031_24"/>
    <s v="031_23"/>
    <x v="8"/>
    <n v="2000"/>
    <s v="MATERIALES Y SUMINISTROS"/>
    <m/>
    <n v="2721"/>
    <s v="PRENDAS DE SEGURIDAD Y PROTECCIÓN PERSONAL"/>
    <n v="0"/>
    <s v="00"/>
    <s v="SIN DESCRIPCIÓN PARA DESTINOS 00"/>
    <n v="18100"/>
    <n v="15000"/>
    <n v="973.7"/>
    <n v="973.7"/>
    <n v="0"/>
    <n v="0"/>
    <n v="0"/>
    <n v="17126.3"/>
    <n v="18100"/>
    <n v="18100"/>
    <n v="6780"/>
    <n v="6780"/>
    <n v="6780"/>
    <n v="-8220"/>
    <n v="-11320"/>
    <s v="compra material para instalar cámaras de video vigilancia"/>
  </r>
  <r>
    <s v="1.1-00-2307_233024_2358272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2000"/>
    <s v="MATERIALES Y SUMINISTRO"/>
    <m/>
    <n v="2721"/>
    <s v="PRENDAS DE SEGURIDAD Y PROTECCIÓN PERSONAL"/>
    <n v="0"/>
    <s v="00"/>
    <s v="SIN DESCRIPCIÓN PARA DESTINOS 00"/>
    <n v="0"/>
    <n v="0"/>
    <n v="0"/>
    <n v="0"/>
    <n v="0"/>
    <n v="0"/>
    <n v="0"/>
    <n v="0"/>
    <n v="0"/>
    <n v="0"/>
    <n v="200000"/>
    <n v="0"/>
    <n v="0"/>
    <n v="0"/>
    <n v="200000"/>
    <s v="UNIFORMES ESPECIALES DE SEGURIDAD PARA PERSONAL MOTORIZADO"/>
  </r>
  <r>
    <s v="2.6-15-2306_235016_232527310"/>
    <m/>
    <s v="2.6-15-23"/>
    <m/>
    <m/>
    <x v="6"/>
    <s v="2.5.6"/>
    <s v="OTRO SERVICIOS EDUCATIVOS Y ACTIVIDADES INHERENTES"/>
    <s v="S"/>
    <s v="Definidos en el Presupuesto de Egresos y los que s"/>
    <s v="06_24"/>
    <s v="06_23"/>
    <x v="3"/>
    <n v="5"/>
    <s v="SOCIEDAD COHESIVA Y RESILENTE"/>
    <s v="XX"/>
    <n v="25"/>
    <x v="26"/>
    <s v="016_24"/>
    <s v="016_23"/>
    <x v="21"/>
    <n v="2000"/>
    <s v="MATERIALES Y SUMINISTROS"/>
    <m/>
    <n v="2731"/>
    <s v="ARTÍCULOS DEPORTIVOS"/>
    <n v="0"/>
    <s v="00"/>
    <s v="SIN DESCRIPCIÓN PARA DESTINOS 00"/>
    <n v="10000"/>
    <n v="0"/>
    <n v="9999.2000000000007"/>
    <n v="0"/>
    <n v="0"/>
    <n v="0"/>
    <n v="0"/>
    <n v="0.7999999999992724"/>
    <n v="0"/>
    <n v="0"/>
    <n v="0"/>
    <n v="0"/>
    <n v="0"/>
    <n v="0"/>
    <n v="0"/>
    <s v="."/>
  </r>
  <r>
    <s v="1.1-00-2308_237025_234128210"/>
    <s v="1.1-00-24"/>
    <s v="1.1-00-23"/>
    <s v="PROPIOS"/>
    <s v="RECURSOS FISCALES 2024"/>
    <x v="0"/>
    <s v="1.7.1"/>
    <s v="POLICÍA"/>
    <s v="R"/>
    <s v="Solamente actividades específicas, distintas a las"/>
    <s v="08_24"/>
    <s v="08_23"/>
    <x v="4"/>
    <n v="7"/>
    <s v="SEGURIDAD CIUDADANA"/>
    <s v="041"/>
    <n v="41"/>
    <x v="7"/>
    <s v="025_24"/>
    <s v="025_23"/>
    <x v="5"/>
    <n v="2000"/>
    <s v="MATERIALES Y SUMINISTROS"/>
    <m/>
    <n v="2821"/>
    <s v="MATRIALES Y SUMINISTROS PARA SEGURIDAD"/>
    <n v="0"/>
    <s v="00"/>
    <s v="SIN DESCRIPCIÓN PARA DESTINOS 00"/>
    <n v="898941.4"/>
    <n v="900000"/>
    <n v="702100.9"/>
    <n v="495319.3"/>
    <n v="35319.300000000003"/>
    <n v="35319.300000000003"/>
    <n v="35319.300000000003"/>
    <n v="196840.5"/>
    <n v="898941.4"/>
    <n v="898941.4"/>
    <n v="900000"/>
    <n v="900000"/>
    <n v="900000"/>
    <n v="0"/>
    <n v="1058.5999999999767"/>
    <s v="."/>
  </r>
  <r>
    <s v="2.5-02-2308_237025_234128310"/>
    <s v="2.5-02-24"/>
    <s v="2.5-02-23"/>
    <s v="FORTAMUN"/>
    <s v="FONDO DE APORTACIÓN AL FORTALECIMIENTO MUNICIPAL 2024 (FORTAMUN)"/>
    <x v="8"/>
    <s v="1.7.1"/>
    <s v="POLICÍA"/>
    <s v="R"/>
    <s v="Solamente actividades específicas, distintas a las"/>
    <s v="08_24"/>
    <s v="08_23"/>
    <x v="4"/>
    <n v="7"/>
    <s v="SEGURIDAD CIUDADANA"/>
    <s v="041"/>
    <n v="41"/>
    <x v="7"/>
    <s v="025_24"/>
    <s v="025_23"/>
    <x v="5"/>
    <n v="2000"/>
    <s v="MATERIALES Y SUMINISTROS"/>
    <m/>
    <n v="2831"/>
    <s v="PRENDAS DE PROTECCIÓN PARA SEGURIDAD PÚBLICA Y NACIONAL"/>
    <n v="0"/>
    <s v="00"/>
    <s v="SIN DESCRIPCIÓN PARA DESTINOS 00"/>
    <n v="3100000"/>
    <n v="3100000"/>
    <n v="3099900.48"/>
    <n v="2673936.88"/>
    <n v="20300"/>
    <n v="0"/>
    <n v="0"/>
    <n v="99.520000000018626"/>
    <n v="3100000"/>
    <n v="3100000"/>
    <n v="3100000"/>
    <n v="3100000"/>
    <n v="3100000"/>
    <n v="0"/>
    <n v="0"/>
    <s v="."/>
  </r>
  <r>
    <s v="1.1-00-2308_237025_234128310"/>
    <s v="1.1-00-24"/>
    <s v="1.1-00-23"/>
    <s v="PROPIOS"/>
    <s v="RECURSOS FISCALES 2024"/>
    <x v="0"/>
    <s v="1.7.1"/>
    <s v="POLICÍA"/>
    <s v="R"/>
    <s v="Solamente actividades específicas, distintas a las"/>
    <s v="08_24"/>
    <s v="08_23"/>
    <x v="4"/>
    <n v="7"/>
    <s v="SEGURIDAD CIUDADANA"/>
    <s v="041"/>
    <n v="41"/>
    <x v="7"/>
    <s v="025_24"/>
    <s v="025_23"/>
    <x v="5"/>
    <n v="2000"/>
    <s v="MATERIALES Y SUMINISTROS"/>
    <m/>
    <n v="2831"/>
    <s v="PRENDAS DE PROTECCIÓN PARA SEGURIDAD PÚBLICA Y NACIONAL"/>
    <n v="0"/>
    <s v="00"/>
    <s v="SIN DESCRIPCIÓN PARA DESTINOS 00"/>
    <n v="264514.8"/>
    <n v="0"/>
    <n v="430394.8"/>
    <n v="430394.8"/>
    <n v="220666.8"/>
    <n v="220666.8"/>
    <n v="220666.8"/>
    <n v="-165880"/>
    <n v="264514.8"/>
    <n v="264514.8"/>
    <n v="264514.8"/>
    <n v="264514.8"/>
    <n v="264514.8"/>
    <n v="264514.8"/>
    <n v="0"/>
    <s v="."/>
  </r>
  <r>
    <s v="1.1-00-2302_233009_231229110"/>
    <s v="1.1-00-24"/>
    <s v="1.1-00-23"/>
    <s v="PROPIOS"/>
    <s v="RECURSOS FISCALES 2024"/>
    <x v="0"/>
    <s v="1.7.2"/>
    <s v="PROTECCIÓN CIVIL"/>
    <s v="E"/>
    <s v="Actividades del sector público, que realiza en for"/>
    <s v="02_24"/>
    <s v="02_23"/>
    <x v="1"/>
    <n v="3"/>
    <s v="INFRAESTRUCTURA Y SERVICIOS PÚBLICOS"/>
    <s v="012"/>
    <n v="12"/>
    <x v="28"/>
    <s v="009_24"/>
    <s v="009_23"/>
    <x v="7"/>
    <n v="2000"/>
    <s v="MATERIALES Y SUMINISTROS"/>
    <m/>
    <n v="2911"/>
    <s v="HERRAMIENTAS MENORES"/>
    <n v="0"/>
    <s v="00"/>
    <s v="SIN DESCRIPCIÓN PARA DESTINOS 00"/>
    <n v="30000"/>
    <n v="30000"/>
    <n v="17650.86"/>
    <n v="17650.86"/>
    <n v="17650.86"/>
    <n v="17650.86"/>
    <n v="17650.86"/>
    <n v="12349.14"/>
    <n v="30000"/>
    <n v="30000"/>
    <n v="100000"/>
    <n v="100000"/>
    <n v="100000"/>
    <n v="70000"/>
    <n v="70000"/>
    <s v="Se solicita ampliacion del techo presupuestal de esta partida ya que es indispensable la compra continua de herramientas menores las cuales son utilizadas durante las comtigencias y servicios de emergencia y al ser consumibles su tiempo de vida es corta "/>
  </r>
  <r>
    <s v="1.1-00-2302_231010_231629110"/>
    <s v="1.1-00-24"/>
    <s v="1.1-00-23"/>
    <s v="PROPIOS"/>
    <s v="RECURSOS FISCALES 2024"/>
    <x v="0"/>
    <s v="2.2.7"/>
    <s v="DESARROLLO REGIONAL"/>
    <s v="S"/>
    <s v="Definidos en el Presupuesto de Egresos y los que s"/>
    <s v="02_24"/>
    <s v="02_23"/>
    <x v="1"/>
    <n v="1"/>
    <s v="CORRESPONSABILIDAD SOCIAL (TRANSVERSAL)"/>
    <s v="016"/>
    <n v="16"/>
    <x v="4"/>
    <s v="010_24"/>
    <s v="010_23"/>
    <x v="2"/>
    <n v="2000"/>
    <s v="MATERIALES Y SUMINISTROS"/>
    <m/>
    <n v="2911"/>
    <s v="HERRAMIENTAS MENORES"/>
    <n v="0"/>
    <s v="00"/>
    <s v="SIN DESCRIPCIÓN PARA DESTINOS 00"/>
    <n v="107850"/>
    <n v="0"/>
    <n v="106196.94"/>
    <n v="96510.94"/>
    <n v="96510.94"/>
    <n v="87760.639999999999"/>
    <n v="87760.639999999999"/>
    <n v="1653.0599999999977"/>
    <n v="107850"/>
    <n v="107850"/>
    <n v="70000"/>
    <n v="70000"/>
    <n v="70000"/>
    <n v="70000"/>
    <n v="-37850"/>
    <s v="Herramientas de apoyo para el trabajo de rehabilitación y limpieza de los espacios públicos."/>
  </r>
  <r>
    <s v="1.1-00-2304_236012_231829110"/>
    <s v="1.1-00-24"/>
    <s v="1.1-00-23"/>
    <s v="PROPIOS"/>
    <s v="RECURSOS FISCALES 2024"/>
    <x v="0"/>
    <s v="1.3.4"/>
    <s v="FUNCIÓN PÚBLICA"/>
    <s v="M"/>
    <s v="Actividades de apoyo administrativo desarrolladas "/>
    <s v="04_24"/>
    <s v="04_23"/>
    <x v="2"/>
    <n v="6"/>
    <s v="GOBIERNO EFECTIVO"/>
    <s v="018"/>
    <n v="18"/>
    <x v="5"/>
    <s v="012_24"/>
    <s v="012_23"/>
    <x v="3"/>
    <n v="2000"/>
    <s v="MATERIALES Y SUMINISTROS"/>
    <m/>
    <n v="2911"/>
    <s v="HERRAMIENTAS MENORES"/>
    <n v="0"/>
    <s v="00"/>
    <s v="SIN DESCRIPCIÓN PARA DESTINOS 00"/>
    <n v="350"/>
    <n v="0"/>
    <n v="342.15"/>
    <n v="342.15"/>
    <n v="342.15"/>
    <n v="342.15"/>
    <n v="342.15"/>
    <n v="7.8500000000000227"/>
    <n v="350"/>
    <n v="350"/>
    <n v="350"/>
    <n v="350"/>
    <n v="350"/>
    <n v="350"/>
    <n v="0"/>
    <s v="."/>
  </r>
  <r>
    <s v="1.1-00-2305_236015_2321291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911"/>
    <s v="HERRAMIENTAS MENORES"/>
    <n v="0"/>
    <s v="00"/>
    <s v="SIN DESCRIPCIÓN PARA DESTINOS 00"/>
    <n v="144985.85999999999"/>
    <n v="150000"/>
    <n v="131946.53"/>
    <n v="131946.53"/>
    <n v="122041.53"/>
    <n v="88480.99"/>
    <n v="88480.99"/>
    <n v="13039.329999999987"/>
    <n v="147560.85999999999"/>
    <n v="147560.85999999999"/>
    <n v="147560.85999999999"/>
    <n v="147560.85999999999"/>
    <n v="147560.85999999999"/>
    <n v="-2439.140000000014"/>
    <n v="0"/>
    <s v="."/>
  </r>
  <r>
    <s v="1.1-00-2306_235017_232929110"/>
    <s v="1.1-00-24"/>
    <s v="1.1-00-23"/>
    <s v="PROPIOS"/>
    <s v="RECURSOS FISCALES 2024"/>
    <x v="0"/>
    <s v="2.4.2"/>
    <s v="CULTURA"/>
    <s v="F"/>
    <s v="Actividades destinadas a la promoción y fomento de"/>
    <s v="06_24"/>
    <s v="06_23"/>
    <x v="3"/>
    <n v="5"/>
    <s v="SOCIEDAD COHESIVA Y RESILENTE"/>
    <s v="029"/>
    <n v="29"/>
    <x v="6"/>
    <s v="017_24"/>
    <s v="017_23"/>
    <x v="4"/>
    <n v="2000"/>
    <s v="MATERIALES Y SUMINISTROS"/>
    <m/>
    <n v="2911"/>
    <s v="HERRAMIENTAS MENORES"/>
    <n v="0"/>
    <s v="00"/>
    <s v="SIN DESCRIPCIÓN PARA DESTINOS 00"/>
    <n v="3263.12"/>
    <n v="7000"/>
    <n v="3263.12"/>
    <n v="3263.12"/>
    <n v="3263.13"/>
    <n v="3263.13"/>
    <n v="3263.13"/>
    <n v="0"/>
    <n v="3263.12"/>
    <n v="3263.12"/>
    <n v="3500"/>
    <n v="3500"/>
    <n v="3500"/>
    <n v="-3500"/>
    <n v="236.88000000000011"/>
    <s v="."/>
  </r>
  <r>
    <s v="1.1-00-2307_233019_233329110"/>
    <s v="1.1-00-24"/>
    <s v="1.1-00-23"/>
    <s v="PROPIOS"/>
    <s v="RECURSOS FISCALES 2024"/>
    <x v="0"/>
    <s v="1.3.4"/>
    <s v="FUNCIÓN PÚBLICA"/>
    <s v="E"/>
    <s v="Actividades del sector público, que realiza en for"/>
    <s v="07_24"/>
    <s v="07_23"/>
    <x v="7"/>
    <n v="3"/>
    <s v="INFRAESTRUCTURA Y SERVICIOS PÚBLICOS"/>
    <s v="033"/>
    <n v="33"/>
    <x v="12"/>
    <s v="019_24"/>
    <s v="019_23"/>
    <x v="9"/>
    <n v="2000"/>
    <s v="MATERIALES Y SUMINISTROS"/>
    <m/>
    <n v="2911"/>
    <s v="HERRAMIENTAS MENORES"/>
    <n v="0"/>
    <s v="00"/>
    <s v="SIN DESCRIPCIÓN PARA DESTINOS 00"/>
    <n v="921350"/>
    <n v="1000000"/>
    <n v="996230"/>
    <n v="950294"/>
    <n v="337415.09"/>
    <n v="335925.09"/>
    <n v="335925.09"/>
    <n v="-74880"/>
    <n v="921350"/>
    <n v="921350"/>
    <n v="921350"/>
    <n v="921350"/>
    <n v="921350"/>
    <n v="-78650"/>
    <n v="0"/>
    <s v="Se requiere $350,000 para la compra de compresor de ahire para pintar  y 2 maquinas de soldar costo aprox $84,000 c/u y 2 compresores de ahire $77,000 c/u   costos aprox Compra de tijeras  de podar ,caba hoyo, zapapicos, palas, carretillas, arañas de metal, cintas de medir, lijas,   para las 6 areas de espacios publicos)"/>
  </r>
  <r>
    <s v="1.1-00-2307_233020_233429110"/>
    <s v="1.1-00-24"/>
    <s v="1.1-00-23"/>
    <s v="PROPIOS"/>
    <s v="RECURSOS FISCALES 2024"/>
    <x v="0"/>
    <s v="2.2.4"/>
    <s v="ALUMBRADO PÚBLICO"/>
    <s v="E"/>
    <s v="Actividades del sector público, que realiza en for"/>
    <s v="07_24"/>
    <s v="07_23"/>
    <x v="7"/>
    <n v="3"/>
    <s v="INFRAESTRUCTURA Y SERVICIOS PÚBLICOS"/>
    <s v="034"/>
    <n v="34"/>
    <x v="13"/>
    <s v="020_24"/>
    <s v="020_23"/>
    <x v="10"/>
    <n v="2000"/>
    <s v="MATERIALES Y SUMINISTROS"/>
    <m/>
    <n v="2911"/>
    <s v="HERRAMIENTAS MENORES"/>
    <n v="0"/>
    <s v="00"/>
    <s v="SIN DESCRIPCIÓN PARA DESTINOS 00"/>
    <n v="150000"/>
    <n v="150000"/>
    <n v="99012.87"/>
    <n v="99012.87"/>
    <n v="99012.87"/>
    <n v="99012.87"/>
    <n v="99012.87"/>
    <n v="50987.130000000005"/>
    <n v="150000"/>
    <n v="150000"/>
    <n v="150000"/>
    <n v="150000"/>
    <n v="150000"/>
    <n v="0"/>
    <n v="0"/>
    <s v="SIN MODIFICACIÓN"/>
  </r>
  <r>
    <s v="1.1-00-2307_232022_2336291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m/>
    <n v="2911"/>
    <s v="HERRAMIENTAS MENORES"/>
    <n v="0"/>
    <s v="00"/>
    <s v="SIN DESCRIPCIÓN PARA DESTINOS 00"/>
    <n v="1867000"/>
    <n v="2500000"/>
    <n v="1685897.75"/>
    <n v="1685897.75"/>
    <n v="1319900.82"/>
    <n v="1162416.3700000001"/>
    <n v="1162416.3700000001"/>
    <n v="181102.25"/>
    <n v="1867000"/>
    <n v="1867000"/>
    <n v="1650000"/>
    <n v="1650000"/>
    <n v="1650000"/>
    <n v="-850000"/>
    <n v="-217000"/>
    <s v="HERRAMIENTAS MANUALES Y ELECTRICAS"/>
  </r>
  <r>
    <s v="1.1-00-2307_233024_2339291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2000"/>
    <s v="MATERIALES Y SUMINISTROS"/>
    <m/>
    <n v="2911"/>
    <s v="HERRAMIENTAS MENORES"/>
    <n v="0"/>
    <s v="00"/>
    <s v="SIN DESCRIPCIÓN PARA DESTINOS 00"/>
    <n v="300000"/>
    <n v="150000"/>
    <n v="170998.29"/>
    <n v="169098.21"/>
    <n v="114633.51"/>
    <n v="93823.11"/>
    <n v="93823.11"/>
    <n v="129001.70999999999"/>
    <n v="300000"/>
    <n v="300000"/>
    <n v="300000"/>
    <n v="300000"/>
    <n v="300000"/>
    <n v="150000"/>
    <n v="0"/>
    <s v="HERRAMIENTAS PARA LAS AREAS DE MANTENIMIENTO DE LA DIRECCION DE SALUD PUBLICA"/>
  </r>
  <r>
    <s v="1.1-00-2309_238026_2342291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2000"/>
    <s v="MATERIALES Y SUMINISTROS"/>
    <m/>
    <n v="2911"/>
    <s v="HERRAMIENTAS MENORES"/>
    <n v="0"/>
    <s v="00"/>
    <s v="SIN DESCRIPCIÓN PARA DESTINOS 00"/>
    <n v="191400"/>
    <n v="0"/>
    <n v="183632.28"/>
    <n v="93291.48"/>
    <n v="76553.75"/>
    <n v="76553.75"/>
    <n v="76553.75"/>
    <n v="7767.7200000000012"/>
    <n v="150000"/>
    <n v="150000"/>
    <n v="150000"/>
    <n v="150000"/>
    <n v="150000"/>
    <n v="150000"/>
    <n v="0"/>
    <s v="."/>
  </r>
  <r>
    <s v="1.1-00-2309_233027_234329110"/>
    <s v="1.1-00-24"/>
    <s v="1.1-00-23"/>
    <s v="PROPIOS"/>
    <s v="RECURSOS FISCALES 2024"/>
    <x v="0"/>
    <s v="1.3.4"/>
    <s v="FUNCIÓN PÚBLICA"/>
    <s v="E"/>
    <s v="Actividades del sector público, que realiza en for"/>
    <s v="09_24"/>
    <s v="09_23"/>
    <x v="11"/>
    <n v="3"/>
    <s v="INFRAESTRUCTURA Y SERVICIOS PÚBLICOS"/>
    <s v="043"/>
    <n v="43"/>
    <x v="24"/>
    <s v="027_24"/>
    <s v="027_23"/>
    <x v="19"/>
    <n v="2000"/>
    <s v="MATERIALES Y SUMINISTROS"/>
    <m/>
    <n v="2911"/>
    <s v="HERRAMIENTAS MENORES"/>
    <n v="0"/>
    <s v="00"/>
    <s v="SIN DESCRIPCIÓN PARA DESTINOS 00"/>
    <n v="50000"/>
    <n v="50000"/>
    <n v="49938"/>
    <n v="49938"/>
    <n v="49938"/>
    <n v="0"/>
    <n v="0"/>
    <n v="62"/>
    <n v="50000"/>
    <n v="50000"/>
    <n v="70000"/>
    <n v="70000"/>
    <n v="70000"/>
    <n v="20000"/>
    <n v="20000"/>
    <s v="Para la adquisición de herramientas de trabajo para el personal operativo ya que por el desgaste de las mismas se requiere de más equipo para el buen desempeño del trabajo"/>
  </r>
  <r>
    <s v="1.1-00-2311_236031_234929110"/>
    <s v="1.1-00-24"/>
    <s v="1.1-00-23"/>
    <s v="PROPIOS"/>
    <s v="RECURSOS FISCALES 2024"/>
    <x v="0"/>
    <s v="3.8.4"/>
    <s v="INNOVACIÓN"/>
    <s v="E"/>
    <s v="Actividades del sector público, que realiza en for"/>
    <s v="11_24"/>
    <s v="11_23"/>
    <x v="6"/>
    <n v="6"/>
    <s v="GOBIERNO EFECTIVO"/>
    <s v="049"/>
    <n v="49"/>
    <x v="10"/>
    <s v="031_24"/>
    <s v="031_23"/>
    <x v="8"/>
    <n v="2000"/>
    <s v="MATERIALES Y SUMINISTROS"/>
    <m/>
    <n v="2911"/>
    <s v="HERRAMIENTAS MENORES"/>
    <n v="0"/>
    <s v="00"/>
    <s v="SIN DESCRIPCIÓN PARA DESTINOS 00"/>
    <n v="50180"/>
    <n v="20000"/>
    <n v="48894"/>
    <n v="4999.6000000000004"/>
    <n v="4999.6000000000004"/>
    <n v="0"/>
    <n v="0"/>
    <n v="1286"/>
    <n v="33180"/>
    <n v="33180"/>
    <n v="44519"/>
    <n v="44519"/>
    <n v="44519"/>
    <n v="24519"/>
    <n v="11339"/>
    <s v="Material de soporte y redes para la Dirección de Infraestructura de TI"/>
  </r>
  <r>
    <s v="1.1-00-2317_234037_2356291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2000"/>
    <s v="MATERIALES Y SUMINISTROS"/>
    <m/>
    <n v="2911"/>
    <s v="HERRAMIENTAS MENORES"/>
    <n v="0"/>
    <s v="00"/>
    <s v="SIN DESCRIPCIÓN PARA DESTINOS 00"/>
    <n v="37000"/>
    <n v="20000"/>
    <n v="36540"/>
    <n v="0"/>
    <n v="0"/>
    <n v="0"/>
    <n v="0"/>
    <n v="460"/>
    <n v="20000"/>
    <n v="20000"/>
    <n v="20000"/>
    <n v="20000"/>
    <n v="20000"/>
    <n v="0"/>
    <n v="0"/>
    <s v="Adquisicion de herramientas menores auxiliares en las labores de trabajo que se realizan a diario en la Jefatura de Control y Maltrato Animal y en la Unidad de Rescate Fauna Silvestre. "/>
  </r>
  <r>
    <s v="1.1-00-2307_233024_2358291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2000"/>
    <s v="MATERIALES Y SUMINISTRO"/>
    <m/>
    <n v="2911"/>
    <s v="HERRAMIENTAS MENORES"/>
    <n v="0"/>
    <s v="00"/>
    <s v="SIN DESCRIPCIÓN PARA DESTINOS 00"/>
    <n v="0"/>
    <n v="0"/>
    <n v="0"/>
    <n v="0"/>
    <n v="0"/>
    <n v="0"/>
    <n v="0"/>
    <n v="0"/>
    <n v="0"/>
    <n v="0"/>
    <n v="250000"/>
    <n v="0"/>
    <n v="0"/>
    <n v="0"/>
    <n v="250000"/>
    <s v="HERRAMIENTAS VARIAS PARA EL MANTENIMIENTO GENERAL DE LA UNIDAD"/>
  </r>
  <r>
    <s v="1.1-00-2302_233009_231129210"/>
    <s v="1.1-00-24"/>
    <s v="1.1-00-23"/>
    <s v="PROPIOS"/>
    <s v="RECURSOS FISCALES 2024"/>
    <x v="0"/>
    <s v="1.7.2"/>
    <s v="PROTECCIÓN CIVIL"/>
    <s v="E"/>
    <s v="Actividades del sector público, que realiza en for"/>
    <s v="02_24"/>
    <s v="02_23"/>
    <x v="1"/>
    <n v="3"/>
    <s v="INFRAESTRUCTURA Y SERVICIOS PÚBLICOS"/>
    <s v="011"/>
    <n v="11"/>
    <x v="9"/>
    <s v="009_24"/>
    <s v="009_23"/>
    <x v="7"/>
    <n v="2000"/>
    <s v="MATERIALES Y SUMINISTROS"/>
    <m/>
    <n v="2921"/>
    <s v="REFACCIONES Y ACCESORIOS MENORES DE EDIFICIOS"/>
    <n v="0"/>
    <s v="00"/>
    <s v="SIN DESCRIPCIÓN PARA DESTINOS 00"/>
    <n v="1000"/>
    <n v="0"/>
    <n v="126.97"/>
    <n v="126.97"/>
    <n v="126.97"/>
    <n v="126.97"/>
    <n v="126.97"/>
    <n v="873.03"/>
    <n v="1000"/>
    <n v="1000"/>
    <n v="1000"/>
    <n v="1000"/>
    <n v="1000"/>
    <n v="1000"/>
    <n v="0"/>
    <s v="Sera destinado para el mantenimiento y reparacion de las instalaciones de las diferente bases con las que contamos "/>
  </r>
  <r>
    <s v="1.1-00-2302_231010_231429210"/>
    <s v="1.1-00-24"/>
    <s v="1.1-00-23"/>
    <s v="PROPIOS"/>
    <s v="RECURSOS FISCALES 2024"/>
    <x v="0"/>
    <s v="1.3.4"/>
    <s v="FUNCIÓN PÚBLICA"/>
    <s v="S"/>
    <s v="Definidos en el Presupuesto de Egresos y los que s"/>
    <s v="02_24"/>
    <s v="02_23"/>
    <x v="1"/>
    <n v="1"/>
    <s v="CORRESPONSABILIDAD SOCIAL (TRANSVERSAL)"/>
    <s v="014"/>
    <n v="14"/>
    <x v="3"/>
    <s v="010_24"/>
    <s v="010_23"/>
    <x v="2"/>
    <n v="2000"/>
    <s v="MATERIALES Y SUMINISTRO"/>
    <m/>
    <n v="2921"/>
    <s v="REFACCIONES Y ACCESORIOS MENORES DE EDIFICIOS"/>
    <n v="0"/>
    <s v="00"/>
    <s v="SIN DESCRIPCIÓN PARA DESTINOS 00"/>
    <n v="0"/>
    <n v="0"/>
    <n v="0"/>
    <n v="0"/>
    <n v="0"/>
    <n v="0"/>
    <n v="0"/>
    <n v="0"/>
    <n v="0"/>
    <n v="0"/>
    <n v="50000"/>
    <n v="50000"/>
    <n v="50000"/>
    <n v="50000"/>
    <n v="50000"/>
    <s v="Adquisición de candados utlizados en las diversas sedes de la Red de Bases para brindar seguridad"/>
  </r>
  <r>
    <s v="1.1-00-2305_236015_2321292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m/>
    <n v="2921"/>
    <s v="REFACCIONES Y ACCESORIOS MENORES DE EDIFICIOS"/>
    <n v="0"/>
    <s v="00"/>
    <s v="SIN DESCRIPCIÓN PARA DESTINOS 00"/>
    <n v="96091.08"/>
    <n v="0"/>
    <n v="94496.28"/>
    <n v="88499.08"/>
    <n v="63791.08"/>
    <n v="63791.08"/>
    <n v="63791.08"/>
    <n v="1594.8000000000029"/>
    <n v="63791.08"/>
    <n v="63791.08"/>
    <n v="45000"/>
    <n v="45000"/>
    <n v="45000"/>
    <n v="45000"/>
    <n v="-18791.080000000002"/>
    <s v="."/>
  </r>
  <r>
    <s v="1.1-00-2306_235016_232529210"/>
    <s v="1.1-00-24"/>
    <s v="1.1-00-23"/>
    <s v="PROPIOS"/>
    <s v="RECURSOS FISCALES 2024"/>
    <x v="0"/>
    <s v="2.5.6"/>
    <s v="OTRO SERVICIOS EDUCATIVOS Y ACTIVIDADES INHERENTES"/>
    <s v="S"/>
    <s v="Definidos en el Presupuesto de Egresos y los que s"/>
    <s v="06_24"/>
    <s v="06_23"/>
    <x v="3"/>
    <n v="5"/>
    <s v="SOCIEDAD COHESIVA Y RESILENTE"/>
    <s v="XX"/>
    <n v="25"/>
    <x v="26"/>
    <s v="016_24"/>
    <s v="016_23"/>
    <x v="21"/>
    <n v="2000"/>
    <s v="MATERIALES Y SUMINISTROS"/>
    <m/>
    <n v="2921"/>
    <s v="REFACCIONES Y ACCESORIOS MENORES DE EDIFICIOS"/>
    <n v="0"/>
    <s v="00"/>
    <s v="SIN DESCRIPCIÓN PARA DESTINOS 00"/>
    <n v="0"/>
    <n v="300000"/>
    <n v="0"/>
    <n v="0"/>
    <n v="0"/>
    <n v="0"/>
    <n v="0"/>
    <n v="0"/>
    <n v="0"/>
    <n v="0"/>
    <n v="0"/>
    <n v="0"/>
    <n v="0"/>
    <n v="-300000"/>
    <n v="0"/>
    <s v="."/>
  </r>
  <r>
    <s v="1.1-00-2306_235017_232929210"/>
    <s v="1.1-00-24"/>
    <s v="1.1-00-23"/>
    <s v="PROPIOS"/>
    <s v="RECURSOS FISCALES 2024"/>
    <x v="0"/>
    <s v="2.4.2"/>
    <s v="CULTURA"/>
    <s v="F"/>
    <s v="Actividades destinadas a la promoción y fomento de"/>
    <s v="06_24"/>
    <s v="06_23"/>
    <x v="3"/>
    <n v="5"/>
    <s v="SOCIEDAD COHESIVA Y RESILENTE"/>
    <s v="XX"/>
    <n v="29"/>
    <x v="6"/>
    <s v="017_24"/>
    <s v="017_23"/>
    <x v="4"/>
    <n v="2000"/>
    <s v="MATERIALES Y SUMINISTROS"/>
    <m/>
    <n v="2921"/>
    <s v="REFACCIONES Y ACCESORIOS MENORES DE EDIFICIOS"/>
    <n v="0"/>
    <s v="00"/>
    <s v="SIN DESCRIPCIÓN PARA DESTINOS 00"/>
    <n v="0"/>
    <n v="10000"/>
    <n v="0"/>
    <n v="0"/>
    <n v="0"/>
    <n v="0"/>
    <n v="0"/>
    <n v="0"/>
    <n v="0"/>
    <n v="0"/>
    <n v="0"/>
    <n v="0"/>
    <n v="0"/>
    <n v="-10000"/>
    <n v="0"/>
    <s v="."/>
  </r>
  <r>
    <s v="1.1-00-2311_236031_234929210"/>
    <s v="1.1-00-24"/>
    <s v="1.1-00-23"/>
    <s v="PROPIOS"/>
    <s v="RECURSOS FISCALES 2024"/>
    <x v="0"/>
    <s v="3.8.4"/>
    <s v="INNOVACIÓN"/>
    <s v="E"/>
    <s v="Actividades del sector público, que realiza en for"/>
    <s v="11_24"/>
    <s v="11_23"/>
    <x v="6"/>
    <n v="6"/>
    <s v="GOBIERNO EFECTIVO"/>
    <s v="XX"/>
    <n v="49"/>
    <x v="10"/>
    <s v="031_24"/>
    <s v="031_23"/>
    <x v="8"/>
    <n v="2000"/>
    <s v="MATERIALES Y SUMINISTROS"/>
    <m/>
    <n v="2921"/>
    <s v="REFACCIONES Y ACCESORIOS MENORES DE EDIFICIOS"/>
    <n v="0"/>
    <s v="00"/>
    <s v="SIN DESCRIPCIÓN PARA DESTINOS 00"/>
    <n v="0"/>
    <n v="0"/>
    <n v="0"/>
    <n v="0"/>
    <n v="0"/>
    <n v="0"/>
    <n v="0"/>
    <n v="0"/>
    <n v="0"/>
    <n v="0"/>
    <n v="0"/>
    <n v="0"/>
    <n v="0"/>
    <n v="0"/>
    <n v="0"/>
    <s v="."/>
  </r>
  <r>
    <s v="1.1-00-2304_236012_231829410"/>
    <s v="1.1-00-24"/>
    <s v="1.1-00-23"/>
    <s v="PROPIOS"/>
    <s v="RECURSOS FISCALES 2024"/>
    <x v="0"/>
    <s v="1.3.4"/>
    <s v="FUNCIÓN PÚBLICA"/>
    <s v="M"/>
    <s v="Actividades de apoyo administrativo desarrolladas "/>
    <s v="04_24"/>
    <s v="04_23"/>
    <x v="2"/>
    <n v="6"/>
    <s v="GOBIERNO EFECTIVO"/>
    <s v="XX"/>
    <n v="18"/>
    <x v="5"/>
    <s v="012_24"/>
    <s v="012_23"/>
    <x v="3"/>
    <n v="2000"/>
    <s v="MATERIALES Y SUMINISTROS"/>
    <s v="si"/>
    <n v="2941"/>
    <s v="REFACCIONES Y ACCESORIOS MENORES DE EQUIPO DE CÓMPUTO Y TECNOLOGÍAS DE LA INFORMACIÓN"/>
    <n v="0"/>
    <s v="00"/>
    <s v="SIN DESCRIPCIÓN PARA DESTINOS 00"/>
    <n v="200"/>
    <n v="0"/>
    <n v="199"/>
    <n v="199"/>
    <n v="199"/>
    <n v="199"/>
    <n v="199"/>
    <n v="1"/>
    <n v="200"/>
    <n v="200"/>
    <n v="200"/>
    <n v="200"/>
    <n v="0"/>
    <n v="0"/>
    <n v="0"/>
    <s v="."/>
  </r>
  <r>
    <s v="1.1-00-2311_236031_234929410"/>
    <s v="1.1-00-24"/>
    <s v="1.1-00-23"/>
    <s v="PROPIOS"/>
    <s v="RECURSOS FISCALES 2024"/>
    <x v="0"/>
    <s v="3.8.4"/>
    <s v="INNOVACIÓN"/>
    <s v="E"/>
    <s v="Actividades del sector público, que realiza en for"/>
    <s v="11_24"/>
    <s v="11_23"/>
    <x v="6"/>
    <n v="6"/>
    <s v="GOBIERNO EFECTIVO"/>
    <s v="049"/>
    <n v="49"/>
    <x v="10"/>
    <s v="031_24"/>
    <s v="031_23"/>
    <x v="8"/>
    <n v="2000"/>
    <s v="MATERIALES Y SUMINISTROS"/>
    <s v="si"/>
    <n v="2941"/>
    <s v="REFACCIONES Y ACCESORIOS MENORES DE EQUIPO DE CÓMPUTO Y TECNOLOGÍAS DE LA INFORMACIÓN"/>
    <n v="0"/>
    <s v="00"/>
    <s v="SIN DESCRIPCIÓN PARA DESTINOS 00"/>
    <n v="267385"/>
    <n v="210000"/>
    <n v="231251.44"/>
    <n v="228933.76000000001"/>
    <n v="193908.42"/>
    <n v="191020.4"/>
    <n v="191020.4"/>
    <n v="36133.56"/>
    <n v="267385"/>
    <n v="267385"/>
    <n v="1137000"/>
    <n v="1137000"/>
    <n v="1137000"/>
    <n v="927000"/>
    <n v="869615"/>
    <s v="Material de soporte y redes para la Dirección de Infraestructura de TI (281,697) más una pantalla de 60 pulgadas para CATS  (25,000) Y 4 pantallas 55&quot; para los puntos CATS (80,000.00) Pilas para Dron de Geomática (50,000.00), 120 Discos duros y Memorias (200,000) Banco de baterías para almacenar energía de los panel solar (500,000)"/>
  </r>
  <r>
    <s v="1.1-00-2302_233009_231129610"/>
    <s v="1.1-00-24"/>
    <s v="1.1-00-23"/>
    <s v="PROPIOS"/>
    <s v="RECURSOS FISCALES 2024"/>
    <x v="0"/>
    <s v="1.7.2"/>
    <s v="PROTECCIÓN CIVIL"/>
    <s v="E"/>
    <s v="Actividades del sector público, que realiza en for"/>
    <s v="02_24"/>
    <s v="02_23"/>
    <x v="1"/>
    <n v="3"/>
    <s v="INFRAESTRUCTURA Y SERVICIOS PÚBLICOS"/>
    <s v="XX"/>
    <n v="11"/>
    <x v="9"/>
    <s v="009_24"/>
    <s v="009_23"/>
    <x v="7"/>
    <n v="2000"/>
    <s v="MATERIALES Y SUMINISTROS"/>
    <s v="si"/>
    <n v="2961"/>
    <s v="REFACCIONES Y ACCESORIOS MENORES DE EQUIPO DE TRANSPORTE"/>
    <n v="0"/>
    <s v="00"/>
    <s v="SIN DESCRIPCIÓN PARA DESTINOS 00"/>
    <n v="45000"/>
    <n v="45000"/>
    <n v="11634.8"/>
    <n v="11634.8"/>
    <n v="11634.8"/>
    <n v="11634.8"/>
    <n v="11634.8"/>
    <n v="33365.199999999997"/>
    <n v="45000"/>
    <n v="45000"/>
    <n v="50000"/>
    <n v="50000"/>
    <n v="0"/>
    <n v="-45000"/>
    <n v="5000"/>
    <s v="Se solicita una amplicacion de $5,000 pesos del la propuesta proyectada para el nuevo techo presupuestal como resultado del deficit del parque vehicular lo cual esto origina mayor desgaste en los mismos ya que son utilizados para toda la atención de servicios como areas administrativas para solventar todas las solcitudes como apoyo a la ciudadania "/>
  </r>
  <r>
    <s v="1.1-00-2305_236015_2321296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s v="si"/>
    <n v="2961"/>
    <s v="REFACCIONES Y ACCESORIOS MENORES DE EQUIPO DE TRANSPORTE"/>
    <n v="0"/>
    <s v="00"/>
    <s v="SIN DESCRIPCIÓN PARA DESTINOS 00"/>
    <n v="1266271.83"/>
    <n v="800000"/>
    <n v="381871.3"/>
    <n v="369641.19"/>
    <n v="369641.19"/>
    <n v="350129.41"/>
    <n v="350129.41"/>
    <n v="884400.53"/>
    <n v="1429971.83"/>
    <n v="1429971.83"/>
    <n v="1000000"/>
    <n v="1000000"/>
    <n v="400000"/>
    <n v="-400000"/>
    <n v="-429971.83000000007"/>
    <s v="."/>
  </r>
  <r>
    <s v="1.1-00-2307_233019_233329710"/>
    <s v="1.1-00-24"/>
    <s v="1.1-00-23"/>
    <s v="PROPIOS"/>
    <s v="RECURSOS FISCALES 2024"/>
    <x v="0"/>
    <s v="1.3.4"/>
    <s v="FUNCIÓN PÚBLICA"/>
    <s v="E"/>
    <s v="Actividades del sector público, que realiza en for"/>
    <s v="07_24"/>
    <s v="07_23"/>
    <x v="7"/>
    <n v="3"/>
    <s v="INFRAESTRUCTURA Y SERVICIOS PÚBLICOS"/>
    <s v="XX"/>
    <n v="33"/>
    <x v="12"/>
    <s v="019_24"/>
    <s v="019_23"/>
    <x v="9"/>
    <n v="2000"/>
    <s v="MATERIALES Y SUMINISTROS"/>
    <m/>
    <n v="2971"/>
    <s v="REFACCIONES Y ACCESORIOS MENORES DE EQUIPO DE DEFE"/>
    <n v="0"/>
    <s v="00"/>
    <s v="SIN DESCRIPCIÓN PARA DESTINOS 00"/>
    <n v="0"/>
    <n v="400000"/>
    <n v="0"/>
    <n v="0"/>
    <n v="0"/>
    <n v="0"/>
    <n v="0"/>
    <n v="0"/>
    <n v="0"/>
    <n v="0"/>
    <n v="0"/>
    <n v="0"/>
    <n v="0"/>
    <n v="-400000"/>
    <n v="0"/>
    <s v="."/>
  </r>
  <r>
    <s v="1.1-00-2317_234037_2356297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2000"/>
    <s v="MATERIALES Y SUMINISTROS"/>
    <m/>
    <n v="2971"/>
    <s v="REFACCIONES Y ACCESORIOS MENORES DE EQUIPO DE DEFE"/>
    <n v="0"/>
    <s v="00"/>
    <s v="SIN DESCRIPCIÓN PARA DESTINOS 00"/>
    <n v="12000"/>
    <n v="60000"/>
    <n v="11136"/>
    <n v="0"/>
    <n v="0"/>
    <n v="0"/>
    <n v="0"/>
    <n v="864"/>
    <n v="60000"/>
    <n v="60000"/>
    <n v="60000"/>
    <n v="60000"/>
    <n v="60000"/>
    <n v="0"/>
    <n v="0"/>
    <s v="Adquisición  de equipo de defensa y  seguridad como son dardos, kennel, guantes anti-mordedura,  trajes de apicultor, etc. para la Unidad de Rescate de Fauna Silvestre, S.O.S. Abejas y Control y Maltrato Animal."/>
  </r>
  <r>
    <s v="1.1-00-2302_231010_231629810"/>
    <s v="1.1-00-24"/>
    <s v="1.1-00-23"/>
    <s v="PROPIOS"/>
    <s v="RECURSOS FISCALES 2024"/>
    <x v="0"/>
    <s v="2.2.7"/>
    <s v="DESARROLLO REGIONAL"/>
    <s v="S"/>
    <s v="Definidos en el Presupuesto de Egresos y los que s"/>
    <s v="02_24"/>
    <s v="02_23"/>
    <x v="1"/>
    <n v="1"/>
    <s v="CORRESPONSABILIDAD SOCIAL (TRANSVERSAL)"/>
    <s v="XX"/>
    <n v="16"/>
    <x v="4"/>
    <s v="010_24"/>
    <s v="010_23"/>
    <x v="2"/>
    <n v="2000"/>
    <s v="MATERIALES Y SUMINISTROS"/>
    <s v="si"/>
    <n v="2981"/>
    <s v="REFACCIONES Y ACCESORIOS MENORES DE MAQUINARIA Y OTROS EQUIPOS"/>
    <n v="0"/>
    <s v="00"/>
    <s v="SIN DESCRIPCIÓN PARA DESTINOS 00"/>
    <n v="20000"/>
    <n v="0"/>
    <n v="0"/>
    <n v="0"/>
    <n v="0"/>
    <n v="0"/>
    <n v="0"/>
    <n v="20000"/>
    <n v="20000"/>
    <n v="20000"/>
    <n v="0"/>
    <n v="0"/>
    <n v="0"/>
    <n v="0"/>
    <n v="-20000"/>
    <s v="."/>
  </r>
  <r>
    <s v="1.1-00-2305_236015_232129810"/>
    <s v="1.1-00-24"/>
    <s v="1.1-00-23"/>
    <s v="PROPIOS"/>
    <s v="RECURSOS FISCALES 2024"/>
    <x v="0"/>
    <s v="1.3.4"/>
    <s v="FUNCIÓN PÚBLICA"/>
    <s v="E"/>
    <s v="Actividades del sector público, que realiza en for"/>
    <s v="05_24"/>
    <s v="05_23"/>
    <x v="0"/>
    <n v="6"/>
    <s v="GOBIERNO EFECTIVO"/>
    <s v="021"/>
    <n v="21"/>
    <x v="1"/>
    <s v="015_24"/>
    <s v="015_23"/>
    <x v="0"/>
    <n v="2000"/>
    <s v="MATERIALES Y SUMINISTROS"/>
    <s v="si"/>
    <n v="2981"/>
    <s v="REFACCIONES Y ACCESORIOS MENORES DE MAQUINARIA Y OTROS EQUIPOS"/>
    <n v="0"/>
    <s v="00"/>
    <s v="SIN DESCRIPCIÓN PARA DESTINOS 00"/>
    <n v="810661.36"/>
    <n v="50000"/>
    <n v="785408.58"/>
    <n v="572217.98"/>
    <n v="464419.18"/>
    <n v="454063.16"/>
    <n v="454063.16"/>
    <n v="25252.780000000028"/>
    <n v="698350.4"/>
    <n v="698350.4"/>
    <n v="698350.4"/>
    <n v="698350.4"/>
    <n v="500000"/>
    <n v="450000"/>
    <n v="0"/>
    <s v="."/>
  </r>
  <r>
    <s v="1.1-00-2307_232022_233629810"/>
    <s v="1.1-00-24"/>
    <s v="1.1-00-23"/>
    <s v="PROPIOS"/>
    <s v="RECURSOS FISCALES 2024"/>
    <x v="0"/>
    <s v="2.2.7"/>
    <s v="DESARROLLO REGIONAL"/>
    <s v="E"/>
    <s v="Actividades del sector público, que realiza en for"/>
    <s v="07_24"/>
    <s v="07_23"/>
    <x v="7"/>
    <n v="2"/>
    <s v="GESTIÓN INTEGRAL DEL AGUA"/>
    <s v="036"/>
    <n v="36"/>
    <x v="25"/>
    <s v="022_24"/>
    <s v="022_23"/>
    <x v="20"/>
    <n v="2000"/>
    <s v="MATERIALES Y SUMINISTROS"/>
    <s v="si"/>
    <n v="2981"/>
    <s v="REFACCIONES Y ACCESORIOS MENORES DE MAQUINARIA Y OTROS EQUIPOS"/>
    <n v="0"/>
    <s v="00"/>
    <s v="SIN DESCRIPCIÓN PARA DESTINOS 00"/>
    <n v="350000"/>
    <n v="350000"/>
    <n v="87672.8"/>
    <n v="87672.8"/>
    <n v="87672.8"/>
    <n v="87672.8"/>
    <n v="87672.8"/>
    <n v="262327.2"/>
    <n v="350000"/>
    <n v="350000"/>
    <n v="200000"/>
    <n v="200000"/>
    <n v="200000"/>
    <n v="-150000"/>
    <n v="-150000"/>
    <s v="BOMBAS DOSIFICADORAS CALIDAD DEL AGUA"/>
  </r>
  <r>
    <s v="1.1-00-2311_236031_234929910"/>
    <s v="1.1-00-24"/>
    <s v="1.1-00-23"/>
    <s v="PROPIOS"/>
    <s v="RECURSOS FISCALES 2024"/>
    <x v="0"/>
    <s v="3.8.4"/>
    <s v="INNOVACIÓN"/>
    <s v="E"/>
    <s v="Actividades del sector público, que realiza en for"/>
    <s v="11_24"/>
    <s v="11_23"/>
    <x v="6"/>
    <n v="6"/>
    <s v="GOBIERNO EFECTIVO"/>
    <s v="049"/>
    <n v="49"/>
    <x v="10"/>
    <s v="031_24"/>
    <s v="031_23"/>
    <x v="8"/>
    <n v="2000"/>
    <s v="MATERIALES Y SUMINISTROS"/>
    <m/>
    <n v="2991"/>
    <s v="HERRAMIENTAS, REFACCIONES Y ACCESORIOS MENORES"/>
    <n v="0"/>
    <s v="00"/>
    <s v="SIN DESCRIPCIÓN PARA DESTINOS 00"/>
    <n v="1624"/>
    <n v="0"/>
    <n v="1624"/>
    <n v="0"/>
    <n v="0"/>
    <n v="0"/>
    <n v="0"/>
    <n v="0"/>
    <n v="1624"/>
    <n v="1624"/>
    <n v="1624"/>
    <n v="1624"/>
    <n v="1624"/>
    <n v="1624"/>
    <n v="0"/>
    <s v="material de redes"/>
  </r>
  <r>
    <s v="1.1-00-2305_236015_2321311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111"/>
    <s v="ENERGÍA ELÉCTRICA"/>
    <n v="0"/>
    <s v="00"/>
    <s v="SIN DESCRIPCIÓN PARA DESTINOS 00"/>
    <n v="5197048"/>
    <n v="5197048"/>
    <n v="4615703.8"/>
    <n v="4615703.8"/>
    <n v="5003012"/>
    <n v="5003012"/>
    <n v="5003012"/>
    <n v="581344.20000000019"/>
    <n v="5600000"/>
    <n v="5600000"/>
    <n v="5820000"/>
    <n v="5820000"/>
    <n v="5000000"/>
    <n v="197048"/>
    <n v="220000"/>
    <s v="."/>
  </r>
  <r>
    <s v="1.1-00-2307_233020_233431110"/>
    <s v="1.1-00-24"/>
    <s v="1.1-00-23"/>
    <s v="PROPIOS"/>
    <s v="RECURSOS FISCALES 2024"/>
    <x v="0"/>
    <s v="2.2.4"/>
    <s v="ALUMBRADO PÚBLICO"/>
    <s v="E"/>
    <s v="Actividades del sector público, que realiza en for"/>
    <s v="07_24"/>
    <s v="07_23"/>
    <x v="7"/>
    <n v="3"/>
    <s v="INFRAESTRUCTURA Y SERVICIOS PÚBLICOS"/>
    <s v="034"/>
    <n v="34"/>
    <x v="13"/>
    <s v="020_24"/>
    <s v="020_23"/>
    <x v="10"/>
    <n v="3000"/>
    <s v="SERVICIOS GENERALES"/>
    <m/>
    <n v="3111"/>
    <s v="ENERGÍA ELÉCTRICA"/>
    <n v="0"/>
    <s v="00"/>
    <s v="SIN DESCRIPCIÓN PARA DESTINOS 00"/>
    <n v="0"/>
    <n v="0"/>
    <n v="0"/>
    <n v="0"/>
    <n v="0"/>
    <n v="0"/>
    <n v="0"/>
    <n v="0"/>
    <n v="0"/>
    <n v="0"/>
    <n v="0"/>
    <n v="0"/>
    <n v="8000000"/>
    <n v="-8000000"/>
    <n v="0"/>
    <s v="SIN MODIFICACIÓN"/>
  </r>
  <r>
    <s v="2.5-02-2307_233020_233431110"/>
    <s v="2.5-02-24"/>
    <s v="2.5-02-23"/>
    <s v="FORTAMUN"/>
    <s v="FONDO DE APORTACIÓN AL FORTALECIMIENTO MUNICIPAL 2024 (FORTAMUN)"/>
    <x v="8"/>
    <s v="2.2.4"/>
    <s v="ALUMBRADO PÚBLICO"/>
    <s v="E"/>
    <s v="Actividades del sector público, que realiza en for"/>
    <s v="07_24"/>
    <s v="07_23"/>
    <x v="7"/>
    <n v="3"/>
    <s v="INFRAESTRUCTURA Y SERVICIOS PÚBLICOS"/>
    <s v="034"/>
    <n v="34"/>
    <x v="13"/>
    <s v="020_24"/>
    <s v="020_23"/>
    <x v="10"/>
    <n v="3000"/>
    <s v="SERVICIOS GENERALES"/>
    <m/>
    <n v="3111"/>
    <s v="ENERGÍA ELÉCTRICA"/>
    <n v="0"/>
    <s v="00"/>
    <s v="SIN DESCRIPCIÓN PARA DESTINOS 00"/>
    <n v="85500000"/>
    <n v="70000000"/>
    <n v="80155711.950000003"/>
    <n v="80155711.950000003"/>
    <n v="80155711.950000003"/>
    <n v="80155711.950000003"/>
    <n v="80155711.950000003"/>
    <n v="5344288.049999997"/>
    <n v="95267283.930000007"/>
    <n v="95267283.930000007"/>
    <n v="95267283.930000007"/>
    <n v="95267283.930000007"/>
    <n v="75088733.549999997"/>
    <n v="-5088733.549999997"/>
    <n v="0"/>
    <s v="SIN MODIFICACIÓN"/>
  </r>
  <r>
    <s v="1.1-00-2307_232022_233631110"/>
    <s v="1.1-00-24"/>
    <s v="1.1-00-23"/>
    <s v="PROPIOS"/>
    <s v="RECURSOS FISCALES 2024"/>
    <x v="0"/>
    <s v="2.2.7"/>
    <s v="DESARROLLO REGIONAL"/>
    <s v="E"/>
    <s v="Actividades del sector público, que realiza en for"/>
    <s v="07_24"/>
    <s v="07_23"/>
    <x v="7"/>
    <n v="2"/>
    <s v="GESTIÓN INTEGRAL DEL AGUA"/>
    <s v="036"/>
    <n v="36"/>
    <x v="25"/>
    <s v="022_24"/>
    <s v="022_23"/>
    <x v="20"/>
    <n v="3000"/>
    <s v="SERVICIOS GENERALES"/>
    <m/>
    <n v="3111"/>
    <s v="ENERGÍA ELÉCTRICA"/>
    <n v="0"/>
    <s v="00"/>
    <s v="SIN DESCRIPCIÓN PARA DESTINOS 00"/>
    <n v="203460000"/>
    <n v="116185349.58"/>
    <n v="187558130.19999999"/>
    <n v="187558130.19999999"/>
    <n v="187558130.19999999"/>
    <n v="187558130.19999999"/>
    <n v="187558130.19999999"/>
    <n v="15901869.800000012"/>
    <n v="223000000"/>
    <n v="223000000"/>
    <n v="223000000"/>
    <n v="223000000"/>
    <n v="70000000"/>
    <n v="46185349.579999998"/>
    <n v="0"/>
    <s v="CONSUMO ENERGIA POZOS Y PLANTAS"/>
  </r>
  <r>
    <s v="1.1-00-2311_236031_234931110"/>
    <s v="1.1-00-24"/>
    <s v="1.1-00-23"/>
    <s v="PROPIOS"/>
    <s v="RECURSOS FISCALES 2024"/>
    <x v="0"/>
    <s v="3.8.4"/>
    <s v="INNOVACIÓN"/>
    <s v="E"/>
    <s v="Actividades del sector público, que realiza en for"/>
    <s v="11_24"/>
    <s v="11_23"/>
    <x v="6"/>
    <n v="6"/>
    <s v="GOBIERNO EFECTIVO"/>
    <s v="XX"/>
    <n v="49"/>
    <x v="10"/>
    <s v="031_24"/>
    <s v="031_23"/>
    <x v="8"/>
    <n v="3000"/>
    <s v="SERVICIOS GENERALES"/>
    <m/>
    <n v="3111"/>
    <s v="ENERGÍA ELÉCTRICA"/>
    <n v="0"/>
    <s v="00"/>
    <s v="SIN DESCRIPCIÓN PARA DESTINOS 00"/>
    <n v="0"/>
    <n v="0"/>
    <n v="0"/>
    <n v="0"/>
    <n v="0"/>
    <n v="0"/>
    <n v="0"/>
    <n v="0"/>
    <n v="0"/>
    <n v="0"/>
    <n v="0"/>
    <n v="0"/>
    <n v="0"/>
    <n v="0"/>
    <n v="0"/>
    <s v="."/>
  </r>
  <r>
    <s v="1.1-00-2305_236015_2321314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141"/>
    <s v="TELEFONÍA TRADICIONAL"/>
    <n v="0"/>
    <s v="00"/>
    <s v="SIN DESCRIPCIÓN PARA DESTINOS 00"/>
    <n v="600000"/>
    <n v="600000"/>
    <n v="599999.56000000006"/>
    <n v="599999.56000000006"/>
    <n v="464836.67"/>
    <n v="464836.67"/>
    <n v="464836.67"/>
    <n v="0.43999999994412065"/>
    <n v="600000"/>
    <n v="600000"/>
    <n v="720000"/>
    <n v="720000"/>
    <n v="600000"/>
    <n v="0"/>
    <n v="120000"/>
    <s v="."/>
  </r>
  <r>
    <s v="1.1-00-2311_236031_234931410"/>
    <s v="1.1-00-24"/>
    <s v="1.1-00-23"/>
    <s v="PROPIOS"/>
    <s v="RECURSOS FISCALES 2024"/>
    <x v="0"/>
    <s v="3.8.4"/>
    <s v="INNOVACIÓN"/>
    <s v="E"/>
    <s v="Actividades del sector público, que realiza en for"/>
    <s v="11_24"/>
    <s v="11_23"/>
    <x v="6"/>
    <n v="6"/>
    <s v="GOBIERNO EFECTIVO"/>
    <s v="049"/>
    <n v="49"/>
    <x v="10"/>
    <s v="031_24"/>
    <s v="031_23"/>
    <x v="8"/>
    <n v="3000"/>
    <s v="SERVICIOS GENERALES"/>
    <m/>
    <n v="3141"/>
    <s v="TELEFONÍA TRADICIONAL"/>
    <n v="0"/>
    <s v="00"/>
    <s v="SIN DESCRIPCIÓN PARA DESTINOS 00"/>
    <n v="1741466.7"/>
    <n v="1813000"/>
    <n v="1741466.24"/>
    <n v="1741466.24"/>
    <n v="1148372.1599999999"/>
    <n v="1148372.1599999999"/>
    <n v="1148372.1599999999"/>
    <n v="0.4599999999627471"/>
    <n v="1824700"/>
    <n v="1824700"/>
    <n v="2000000"/>
    <n v="2000000"/>
    <n v="1000000"/>
    <n v="813000"/>
    <n v="175300"/>
    <s v="TELEFONIA POR CABLE, S.A. DE C.V.(1,325,490.24 todo el año) y enlace punto a punto CAT gavilanes y CAT Valle (415,976), 10% más a telefonía para más enlaces"/>
  </r>
  <r>
    <s v="1.1-00-2311_236031_234931510"/>
    <s v="1.1-00-24"/>
    <s v="1.1-00-23"/>
    <s v="PROPIOS"/>
    <s v="RECURSOS FISCALES 2024"/>
    <x v="0"/>
    <s v="3.8.4"/>
    <s v="INNOVACIÓN"/>
    <s v="E"/>
    <s v="Actividades del sector público, que realiza en for"/>
    <s v="11_24"/>
    <s v="11_23"/>
    <x v="6"/>
    <n v="6"/>
    <s v="GOBIERNO EFECTIVO"/>
    <s v="XX"/>
    <n v="49"/>
    <x v="10"/>
    <s v="031_24"/>
    <s v="031_23"/>
    <x v="8"/>
    <n v="3000"/>
    <s v="SERVICIOS GENERALES"/>
    <m/>
    <n v="3151"/>
    <s v="TELEFONÍA CELULAR"/>
    <n v="0"/>
    <s v="00"/>
    <s v="SIN DESCRIPCIÓN PARA DESTINOS 00"/>
    <n v="0"/>
    <n v="0"/>
    <n v="0"/>
    <n v="0"/>
    <n v="0"/>
    <n v="0"/>
    <n v="0"/>
    <n v="0"/>
    <n v="0"/>
    <n v="0"/>
    <n v="0"/>
    <n v="0"/>
    <n v="0"/>
    <n v="0"/>
    <n v="0"/>
    <m/>
  </r>
  <r>
    <s v="1.1-00-2305_236015_2321316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161"/>
    <s v="SERVICIOS DE TELECOMUNICACIONES Y SATÉLITES"/>
    <n v="0"/>
    <s v="00"/>
    <s v="SIN DESCRIPCIÓN PARA DESTINOS 00"/>
    <n v="2700000"/>
    <n v="2700000"/>
    <n v="2593760"/>
    <n v="2593760"/>
    <n v="2368801.2000000002"/>
    <n v="2368801.2000000002"/>
    <n v="2368801.2000000002"/>
    <n v="106240"/>
    <n v="2700000"/>
    <n v="2700000"/>
    <n v="2700000"/>
    <n v="2700000"/>
    <n v="2700000"/>
    <n v="0"/>
    <n v="0"/>
    <s v="."/>
  </r>
  <r>
    <s v="1.6-05-2308_237025_234131610"/>
    <m/>
    <s v="1.6-05-23"/>
    <m/>
    <m/>
    <x v="9"/>
    <s v="1.7.1"/>
    <s v="POLICÍA"/>
    <s v="R"/>
    <s v="Solamente actividades específicas, distintas a las"/>
    <s v="08_24"/>
    <s v="08_23"/>
    <x v="4"/>
    <n v="7"/>
    <s v="SEGURIDAD CIUDADANA"/>
    <s v="XX"/>
    <n v="41"/>
    <x v="7"/>
    <s v="025_24"/>
    <s v="025_23"/>
    <x v="5"/>
    <n v="3000"/>
    <s v="SERVICIOS GENERALES"/>
    <m/>
    <n v="3161"/>
    <s v="SERVICIOS DE TELECOMUNICACIONES Y SATÉLITES"/>
    <n v="0"/>
    <s v="00"/>
    <s v="SIN DESCRIPCIÓN PARA DESTINOS 00"/>
    <n v="55000"/>
    <n v="0"/>
    <n v="54627.3"/>
    <n v="54627.3"/>
    <n v="18209.099999999999"/>
    <n v="0"/>
    <n v="0"/>
    <n v="372.69999999999709"/>
    <n v="0"/>
    <n v="0"/>
    <n v="0"/>
    <n v="0"/>
    <n v="0"/>
    <n v="0"/>
    <n v="0"/>
    <s v="."/>
  </r>
  <r>
    <s v="1.1-00-2308_237025_234131610"/>
    <s v="1.1-00-24"/>
    <s v="1.1-00-23"/>
    <s v="PROPIOS"/>
    <s v="RECURSOS FISCALES 2024"/>
    <x v="0"/>
    <s v="1.7.1"/>
    <s v="POLICÍA"/>
    <s v="R"/>
    <s v="Solamente actividades específicas, distintas a las"/>
    <s v="08_24"/>
    <s v="08_23"/>
    <x v="4"/>
    <n v="7"/>
    <s v="SEGURIDAD CIUDADANA"/>
    <s v="041"/>
    <n v="41"/>
    <x v="7"/>
    <s v="025_24"/>
    <s v="025_23"/>
    <x v="5"/>
    <n v="3000"/>
    <s v="SERVICIOS GENERALES"/>
    <m/>
    <n v="3161"/>
    <s v="SERVICIOS DE TELECOMUNICACIONES Y SATÉLITES"/>
    <n v="0"/>
    <s v="00"/>
    <s v="SIN DESCRIPCIÓN PARA DESTINOS 00"/>
    <n v="200000"/>
    <n v="200000"/>
    <n v="145672.79999999999"/>
    <n v="145672.79999999999"/>
    <n v="127463.7"/>
    <n v="109254.6"/>
    <n v="109254.6"/>
    <n v="54327.200000000012"/>
    <n v="200000"/>
    <n v="200000"/>
    <n v="230000"/>
    <n v="230000"/>
    <n v="230000"/>
    <n v="-30000"/>
    <n v="30000"/>
    <s v="."/>
  </r>
  <r>
    <s v="1.1-00-2311_236031_234931610"/>
    <s v="1.1-00-24"/>
    <s v="1.1-00-23"/>
    <s v="PROPIOS"/>
    <s v="RECURSOS FISCALES 2024"/>
    <x v="0"/>
    <s v="3.8.4"/>
    <s v="INNOVACIÓN"/>
    <s v="E"/>
    <s v="Actividades del sector público, que realiza en for"/>
    <s v="11_24"/>
    <s v="11_23"/>
    <x v="6"/>
    <n v="6"/>
    <s v="GOBIERNO EFECTIVO"/>
    <s v="049"/>
    <n v="49"/>
    <x v="10"/>
    <s v="031_24"/>
    <s v="031_23"/>
    <x v="8"/>
    <n v="3000"/>
    <s v="SERVICIOS GENERALES"/>
    <m/>
    <n v="3161"/>
    <s v="SERVICIOS DE TELECOMUNICACIONES Y SATÉLITES"/>
    <n v="0"/>
    <s v="00"/>
    <s v="SIN DESCRIPCIÓN PARA DESTINOS 00"/>
    <n v="97022.399999999994"/>
    <n v="0"/>
    <n v="97022.399999999994"/>
    <n v="97022.399999999994"/>
    <n v="19195.68"/>
    <n v="16453.439999999999"/>
    <n v="16453.439999999999"/>
    <n v="0"/>
    <n v="97022.399999999994"/>
    <n v="97022.399999999994"/>
    <n v="7097022.4000000004"/>
    <n v="7097022.4000000004"/>
    <n v="1000000"/>
    <n v="-1000000"/>
    <n v="7000000"/>
    <s v="Servicio starlink (27,422.40 todo el año), plataforma México (69,600) Conectividad de la red (internet) de PMI´s del C4 (7,000,000.00)por los meses de octubre a diciembre 2024"/>
  </r>
  <r>
    <s v="1.1-00-2301_236004_23431810"/>
    <s v="1.1-00-24"/>
    <s v="1.1-00-23"/>
    <s v="PROPIOS"/>
    <s v="RECURSOS FISCALES 2024"/>
    <x v="0"/>
    <s v="1.3.4"/>
    <s v="FUNCIÓN PÚBLICA"/>
    <s v="E"/>
    <s v="Actividades del sector público, que realiza en for"/>
    <s v="01_24"/>
    <s v="01_23"/>
    <x v="9"/>
    <n v="6"/>
    <s v="GOBIERNO EFECTIVO"/>
    <s v="004"/>
    <n v="4"/>
    <x v="33"/>
    <s v="004_24"/>
    <s v="004_23"/>
    <x v="25"/>
    <n v="3000"/>
    <s v="SERVICIOS GENERALES"/>
    <m/>
    <n v="3181"/>
    <s v="SERVICIOS POSTALES Y TELEGRÁFICOS"/>
    <n v="0"/>
    <s v="00"/>
    <s v="SIN DESCRIPCIÓN PARA DESTINOS 00"/>
    <n v="5000"/>
    <n v="0"/>
    <n v="0"/>
    <n v="0"/>
    <n v="0"/>
    <n v="0"/>
    <n v="0"/>
    <n v="5000"/>
    <n v="5000"/>
    <n v="5000"/>
    <n v="5000"/>
    <n v="5000"/>
    <n v="5000"/>
    <n v="-5000"/>
    <n v="0"/>
    <s v="."/>
  </r>
  <r>
    <s v="1.1-00-2304_236012_2318318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181"/>
    <s v="SERVICIOS POSTALES Y TELEGRÁFICOS"/>
    <n v="0"/>
    <s v="00"/>
    <s v="SIN DESCRIPCIÓN PARA DESTINOS 00"/>
    <n v="5500"/>
    <n v="5500"/>
    <n v="3274.18"/>
    <n v="3274.18"/>
    <n v="3274.18"/>
    <n v="3274.18"/>
    <n v="3274.18"/>
    <n v="2225.8200000000002"/>
    <n v="5500"/>
    <n v="5500"/>
    <n v="5500"/>
    <n v="5500"/>
    <n v="5500"/>
    <n v="0"/>
    <n v="0"/>
    <s v="."/>
  </r>
  <r>
    <s v="1.1-00-2308_237025_234031810"/>
    <s v="1.1-00-24"/>
    <s v="1.1-00-23"/>
    <s v="PROPIOS"/>
    <s v="RECURSOS FISCALES 2024"/>
    <x v="0"/>
    <s v="1.7.1"/>
    <s v="POLICÍA"/>
    <s v="R"/>
    <s v="Solamente actividades específicas, distintas a las"/>
    <s v="08_24"/>
    <s v="08_23"/>
    <x v="4"/>
    <n v="7"/>
    <s v="SEGURIDAD CIUDADANA"/>
    <s v="040"/>
    <n v="40"/>
    <x v="34"/>
    <s v="025_24"/>
    <s v="025_23"/>
    <x v="5"/>
    <n v="3000"/>
    <s v="SERVICIOS GENERALES"/>
    <m/>
    <n v="3181"/>
    <s v="SERVICIOS POSTALES Y TELEGRÁFICOS"/>
    <n v="0"/>
    <s v="00"/>
    <s v="SIN DESCRIPCIÓN PARA DESTINOS 00"/>
    <n v="10000"/>
    <n v="10000"/>
    <n v="0"/>
    <n v="0"/>
    <n v="0"/>
    <n v="0"/>
    <n v="0"/>
    <n v="10000"/>
    <n v="10000"/>
    <n v="10000"/>
    <n v="10000"/>
    <n v="10000"/>
    <n v="10000"/>
    <n v="0"/>
    <n v="0"/>
    <s v="."/>
  </r>
  <r>
    <s v="1.1-00-2311_236031_234931810"/>
    <s v="1.1-00-24"/>
    <s v="1.1-00-23"/>
    <s v="PROPIOS"/>
    <s v="RECURSOS FISCALES 2024"/>
    <x v="0"/>
    <s v="3.8.4"/>
    <s v="INNOVACIÓN"/>
    <s v="E"/>
    <s v="Actividades del sector público, que realiza en for"/>
    <s v="11_24"/>
    <s v="11_23"/>
    <x v="6"/>
    <n v="6"/>
    <s v="GOBIERNO EFECTIVO"/>
    <s v="XX"/>
    <n v="49"/>
    <x v="10"/>
    <s v="031_24"/>
    <s v="031_23"/>
    <x v="8"/>
    <n v="3000"/>
    <s v="SERVICIOS GENERALES"/>
    <m/>
    <n v="3181"/>
    <s v="SERVICIOS POSTALES Y TELEGRÁFICOS"/>
    <n v="0"/>
    <s v="00"/>
    <s v="SIN DESCRIPCIÓN PARA DESTINOS 00"/>
    <n v="2897.76"/>
    <n v="0"/>
    <n v="1779.43"/>
    <n v="1779.43"/>
    <n v="1779.43"/>
    <n v="1779.43"/>
    <n v="1779.43"/>
    <n v="1118.3300000000002"/>
    <n v="2897.76"/>
    <n v="2897.76"/>
    <n v="0"/>
    <n v="0"/>
    <n v="0"/>
    <n v="0"/>
    <n v="-2897.76"/>
    <m/>
  </r>
  <r>
    <s v="1.1-00-2305_236015_2321322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221"/>
    <s v="ARRENDAMIENTO DE EDIFICIOS"/>
    <n v="0"/>
    <s v="00"/>
    <s v="SIN DESCRIPCIÓN PARA DESTINOS 00"/>
    <n v="2698000"/>
    <n v="2350000"/>
    <n v="2273560.91"/>
    <n v="2273560.91"/>
    <n v="1866059.17"/>
    <n v="1866059.17"/>
    <n v="1756739.17"/>
    <n v="424439.08999999985"/>
    <n v="2698000"/>
    <n v="2698000"/>
    <n v="2698000"/>
    <n v="2698000"/>
    <n v="1500000"/>
    <n v="850000"/>
    <n v="0"/>
    <s v="."/>
  </r>
  <r>
    <s v="1.1-00-2306_235017_232932210"/>
    <s v="1.1-00-24"/>
    <s v="1.1-00-23"/>
    <s v="PROPIOS"/>
    <s v="RECURSOS FISCALES 2024"/>
    <x v="0"/>
    <s v="2.4.2"/>
    <s v="CULTURA"/>
    <s v="F"/>
    <s v="Actividades destinadas a la promoción y fomento de"/>
    <s v="06_24"/>
    <s v="06_23"/>
    <x v="3"/>
    <n v="5"/>
    <s v="SOCIEDAD COHESIVA Y RESILENTE"/>
    <s v="029"/>
    <n v="29"/>
    <x v="6"/>
    <s v="017_24"/>
    <s v="017_23"/>
    <x v="4"/>
    <n v="3000"/>
    <s v="SERVICIOS GENERALES"/>
    <m/>
    <n v="3221"/>
    <s v="ARRENDAMIENTO DE EDIFICIOS"/>
    <n v="0"/>
    <s v="00"/>
    <s v="SIN DESCRIPCIÓN PARA DESTINOS 00"/>
    <n v="0"/>
    <n v="0"/>
    <n v="0"/>
    <n v="0"/>
    <n v="0"/>
    <n v="0"/>
    <n v="0"/>
    <n v="0"/>
    <n v="0"/>
    <n v="0"/>
    <n v="348000"/>
    <n v="348000"/>
    <n v="348000"/>
    <n v="-348000"/>
    <n v="348000"/>
    <s v="ARRENDAMIENTO DE LOCALES DE LA DIRECCIÓN DE ABC"/>
  </r>
  <r>
    <s v="1.1-00-2305_236015_2321323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231"/>
    <s v="ARRENDAMIENTO DE MOBILIARIO Y EQUIPO DE ADMINISTRACIÓN, EDUCACIONAL Y RECREATIVO"/>
    <n v="0"/>
    <s v="00"/>
    <s v="SIN DESCRIPCIÓN PARA DESTINOS 00"/>
    <n v="3000000"/>
    <n v="3000000"/>
    <n v="0"/>
    <n v="0"/>
    <n v="0"/>
    <n v="0"/>
    <n v="0"/>
    <n v="3000000"/>
    <n v="3000000"/>
    <n v="3000000"/>
    <n v="3000000"/>
    <n v="3000000"/>
    <n v="3000000"/>
    <n v="0"/>
    <n v="0"/>
    <s v="."/>
  </r>
  <r>
    <s v="1.1-00-2311_236031_235032310"/>
    <s v="1.1-00-24"/>
    <s v="1.1-00-23"/>
    <s v="PROPIOS"/>
    <s v="RECURSOS FISCALES 2024"/>
    <x v="0"/>
    <s v="3.8.4"/>
    <s v="INNOVACIÓN"/>
    <s v="E"/>
    <s v="Actividades del sector público, que realiza en for"/>
    <s v="11_24"/>
    <s v="11_23"/>
    <x v="6"/>
    <n v="6"/>
    <s v="GOBIERNO EFECTIVO"/>
    <s v="050"/>
    <n v="50"/>
    <x v="11"/>
    <s v="031_24"/>
    <s v="031_23"/>
    <x v="8"/>
    <n v="3000"/>
    <s v="SERVICIOS GENERALES"/>
    <m/>
    <n v="3231"/>
    <s v="ARRENDAMIENTO DE MOBILIARIO Y EQUIPO DE ADMINISTRACIÓN, EDUCACIONAL Y RECREATIVO"/>
    <n v="0"/>
    <s v="00"/>
    <s v="SIN DESCRIPCIÓN PARA DESTINOS 00"/>
    <n v="5445198"/>
    <n v="750000"/>
    <n v="5445182.6299999999"/>
    <n v="5445182.6299999999"/>
    <n v="4597810.2699999996"/>
    <n v="4214544.2300000004"/>
    <n v="4214544.2300000004"/>
    <n v="15.370000000111759"/>
    <n v="5250000"/>
    <n v="5250000"/>
    <n v="5651997"/>
    <n v="5651997"/>
    <n v="1000000"/>
    <n v="-250000"/>
    <n v="401997"/>
    <s v="Instacrops (500,000.00), Perspective (741,796.80 todo el año), Merviza (4,300,000.00 todo el año) Sistema Integral de apoyo SER (110,200)"/>
  </r>
  <r>
    <s v="2.5-02-2302_233009_231332510"/>
    <s v="2.5-02-24"/>
    <s v="2.5-02-23"/>
    <s v="FORTAMUN"/>
    <s v="FONDO DE APORTACIÓN AL FORTALECIMIENTO MUNICIPAL 2024 (FORTAMUN)"/>
    <x v="8"/>
    <s v="1.7.2"/>
    <s v="PROTECCIÓN CIVIL"/>
    <s v="E"/>
    <s v="Actividades del sector público, que realiza en for"/>
    <s v="02_24"/>
    <s v="02_23"/>
    <x v="1"/>
    <n v="3"/>
    <s v="INFRAESTRUCTURA Y SERVICIOS PÚBLICOS"/>
    <s v="013"/>
    <n v="13"/>
    <x v="35"/>
    <s v="009_24"/>
    <s v="009_23"/>
    <x v="7"/>
    <n v="3000"/>
    <s v="SERVICIOS GENERALES"/>
    <m/>
    <n v="3251"/>
    <s v="ARRENDAMIENTO DE EQUIPO DE TRANSPORTE"/>
    <n v="0"/>
    <s v="00"/>
    <s v="SIN DESCRIPCIÓN PARA DESTINOS 00"/>
    <n v="9003456"/>
    <n v="5500000"/>
    <n v="9003456"/>
    <n v="9003456"/>
    <n v="9003456"/>
    <n v="9003456"/>
    <n v="9003456"/>
    <n v="0"/>
    <n v="9003456"/>
    <n v="9003456"/>
    <n v="9003456"/>
    <n v="9003456"/>
    <n v="5500000"/>
    <n v="0"/>
    <n v="0"/>
    <s v="Se requiere la asignación de este nuevo presupuesto ya que hemos observado incremento en las comtigencias con mayor afectacion y temporadas de estiaje mas agresivas y cercanas"/>
  </r>
  <r>
    <s v="1.1-00-2302_231010_231532510"/>
    <s v="1.1-00-24"/>
    <s v="1.1-00-23"/>
    <s v="PROPIOS"/>
    <s v="RECURSOS FISCALES 2024"/>
    <x v="0"/>
    <s v="1.3.4"/>
    <s v="FUNCIÓN PÚBLICA"/>
    <s v="F"/>
    <s v="Actividades destinadas a la promoción y fomento de"/>
    <s v="02_24"/>
    <s v="02_23"/>
    <x v="1"/>
    <n v="1"/>
    <s v="CORRESPONSABILIDAD SOCIAL (TRANSVERSAL)"/>
    <s v="015"/>
    <n v="15"/>
    <x v="17"/>
    <s v="010_24"/>
    <s v="010_23"/>
    <x v="2"/>
    <n v="3000"/>
    <s v="SERVICIOS GENERALES"/>
    <m/>
    <n v="3251"/>
    <s v="ARRENDAMIENTO DE EQUIPO DE TRANSPORTE"/>
    <n v="0"/>
    <s v="00"/>
    <s v="SIN DESCRIPCIÓN PARA DESTINOS 00"/>
    <n v="0"/>
    <n v="0"/>
    <n v="0"/>
    <n v="0"/>
    <n v="0"/>
    <n v="0"/>
    <n v="0"/>
    <n v="0"/>
    <n v="0"/>
    <n v="0"/>
    <n v="100000"/>
    <n v="100000"/>
    <n v="100000"/>
    <n v="-100000"/>
    <n v="100000"/>
    <s v="Arrendamiento de transporte para realizar presentaciones con la orquesta de PAZ ECOS Valle. "/>
  </r>
  <r>
    <s v="2.5-02-2305_236015_232132510"/>
    <s v="2.5-02-24"/>
    <s v="2.5-02-23"/>
    <s v="FORTAMUN"/>
    <s v="FONDO DE APORTACIÓN AL FORTALECIMIENTO MUNICIPAL 2024 (FORTAMUN)"/>
    <x v="8"/>
    <s v="1.3.4"/>
    <s v="FUNCIÓN PÚBLICA"/>
    <s v="E"/>
    <s v="Actividades del sector público, que realiza en for"/>
    <s v="05_24"/>
    <s v="05_23"/>
    <x v="0"/>
    <n v="6"/>
    <s v="GOBIERNO EFECTIVO"/>
    <s v="021"/>
    <n v="21"/>
    <x v="1"/>
    <s v="015_24"/>
    <s v="015_23"/>
    <x v="0"/>
    <n v="3000"/>
    <s v="SERVICIOS GENERALES"/>
    <m/>
    <n v="3251"/>
    <s v="ARRENDAMIENTO DE EQUIPO DE TRANSPORTE"/>
    <n v="0"/>
    <s v="00"/>
    <s v="SIN DESCRIPCIÓN PARA DESTINOS 00"/>
    <n v="97926185.769999996"/>
    <n v="66696971"/>
    <n v="97926185.769999996"/>
    <n v="97926185.769999996"/>
    <n v="89794132.319999993"/>
    <n v="89794132.319999993"/>
    <n v="89794132.319999993"/>
    <n v="0"/>
    <n v="76833008.099999994"/>
    <n v="76833008.099999994"/>
    <n v="76833008.099999994"/>
    <n v="76833008.099999994"/>
    <n v="29792185.449999999"/>
    <n v="36904785.549999997"/>
    <n v="0"/>
    <n v="3310242.8277777778"/>
  </r>
  <r>
    <s v="1.1-00-2305_236015_232132510"/>
    <s v="1.1-00-24"/>
    <s v="1.1-00-23"/>
    <s v="PROPIOS"/>
    <s v="RECURSOS FISCALES 2024"/>
    <x v="0"/>
    <s v="1.3.4"/>
    <s v="FUNCIÓN PÚBLICA"/>
    <s v="E"/>
    <s v="Actividades del sector público, que realiza en for"/>
    <s v="05_24"/>
    <s v="05_23"/>
    <x v="0"/>
    <n v="6"/>
    <s v="GOBIERNO EFECTIVO"/>
    <s v="XX"/>
    <n v="21"/>
    <x v="1"/>
    <s v="015_24"/>
    <s v="015_23"/>
    <x v="0"/>
    <n v="3000"/>
    <s v="SERVICIOS GENERALES"/>
    <m/>
    <n v="3251"/>
    <s v="ARRENDAMIENTO DE EQUIPO DE TRANSPORTE"/>
    <n v="0"/>
    <s v="00"/>
    <s v="SIN DESCRIPCIÓN PARA DESTINOS 00"/>
    <n v="0"/>
    <n v="0"/>
    <n v="9945232.6300000008"/>
    <n v="9945232.6300000008"/>
    <n v="0"/>
    <n v="0"/>
    <n v="0"/>
    <n v="-9945232.6300000008"/>
    <n v="0"/>
    <n v="0"/>
    <n v="38806666.080000013"/>
    <n v="38806666.080000013"/>
    <n v="0"/>
    <n v="0"/>
    <n v="38806666.080000013"/>
    <s v="Pago residual de los 3 arrendamientos 14,394,729.37 11,662,126.74  11,734,818.08"/>
  </r>
  <r>
    <s v="1.1-00-2307_233019_233332610"/>
    <s v="1.1-00-24"/>
    <s v="1.1-00-23"/>
    <s v="PROPIOS"/>
    <s v="RECURSOS FISCALES 2024"/>
    <x v="0"/>
    <s v="1.3.4"/>
    <s v="FUNCIÓN PÚBLICA"/>
    <s v="E"/>
    <s v="Actividades del sector público, que realiza en for"/>
    <s v="07_24"/>
    <s v="07_23"/>
    <x v="7"/>
    <n v="3"/>
    <s v="INFRAESTRUCTURA Y SERVICIOS PÚBLICOS"/>
    <s v="033"/>
    <n v="33"/>
    <x v="12"/>
    <s v="019_24"/>
    <s v="019_23"/>
    <x v="9"/>
    <n v="3000"/>
    <s v="SERVICIOS GENERALES"/>
    <m/>
    <n v="3261"/>
    <s v="ARRENDAMIENTO DE MAQUINARIA, OTROS EQUIPOS Y HERRAMIENTAS"/>
    <n v="0"/>
    <s v="00"/>
    <s v="SIN DESCRIPCIÓN PARA DESTINOS 00"/>
    <n v="13740256"/>
    <n v="10000000"/>
    <n v="15431062.4"/>
    <n v="14143810.4"/>
    <n v="9902552.2799999993"/>
    <n v="9822489.0800000001"/>
    <n v="9822489.0800000001"/>
    <n v="-1690806.4000000004"/>
    <n v="13740256"/>
    <n v="13740256"/>
    <n v="13740256"/>
    <n v="13740256"/>
    <n v="5000000"/>
    <n v="5000000"/>
    <n v="0"/>
    <s v="2 Camiones de 7 metros  y  4 de 14 mts para la recoleccion de maleza escombro y basura del municipio tambien 2 retroexcavadoras con capacidad de carga de 2,547kg  para la limpieza de las diferentes areas del municipio 2 tractores con desvaradora  para la limpieza en areas verdes 1 plataforma para recoleccion de maleza, basura 2 camiones de 14mts para la recoleccion de maleza y basura  excavadora de brazo largo 322c con capacidad de carga 1mt cubico de 24tn  para el programa de limpieza y desasolve en el municipio "/>
  </r>
  <r>
    <s v="1.1-00-2307_233021_233532610"/>
    <s v="1.1-00-24"/>
    <s v="1.1-00-23"/>
    <s v="PROPIOS"/>
    <s v="RECURSOS FISCALES 2024"/>
    <x v="0"/>
    <s v="2.1.1"/>
    <s v="ORDENACIÓN DE DESECHOS"/>
    <s v="E"/>
    <s v="Actividades del sector público, que realiza en for"/>
    <s v="07_24"/>
    <s v="07_23"/>
    <x v="7"/>
    <n v="3"/>
    <s v="INFRAESTRUCTURA Y SERVICIOS PÚBLICOS"/>
    <s v="XX"/>
    <n v="35"/>
    <x v="14"/>
    <s v="021_24"/>
    <s v="021_23"/>
    <x v="11"/>
    <n v="3000"/>
    <s v="SERVICIOS GENERALES"/>
    <m/>
    <n v="3261"/>
    <s v="ARRENDAMIENTO DE MAQUINARIA, OTROS EQUIPOS Y HERRAMIENTAS"/>
    <n v="0"/>
    <s v="00"/>
    <s v="SIN DESCRIPCIÓN PARA DESTINOS 00"/>
    <n v="0"/>
    <n v="0"/>
    <n v="0"/>
    <n v="0"/>
    <n v="0"/>
    <n v="0"/>
    <n v="0"/>
    <n v="0"/>
    <n v="0"/>
    <n v="0"/>
    <n v="0"/>
    <n v="0"/>
    <n v="0"/>
    <n v="0"/>
    <n v="0"/>
    <s v="."/>
  </r>
  <r>
    <s v="1.1-00-2307_232022_233632610"/>
    <s v="1.1-00-24"/>
    <s v="1.1-00-23"/>
    <s v="PROPIOS"/>
    <s v="RECURSOS FISCALES 2024"/>
    <x v="0"/>
    <s v="2.2.7"/>
    <s v="DESARROLLO REGIONAL"/>
    <s v="E"/>
    <s v="Actividades del sector público, que realiza en for"/>
    <s v="07_24"/>
    <s v="07_23"/>
    <x v="7"/>
    <n v="2"/>
    <s v="GESTIÓN INTEGRAL DEL AGUA"/>
    <s v="036"/>
    <n v="36"/>
    <x v="25"/>
    <s v="022_24"/>
    <s v="022_23"/>
    <x v="20"/>
    <n v="3000"/>
    <s v="SERVICIOS GENERALES"/>
    <m/>
    <n v="3261"/>
    <s v="ARRENDAMIENTO DE MAQUINARIA, OTROS EQUIPOS Y HERRAMIENTAS"/>
    <n v="0"/>
    <s v="00"/>
    <s v="SIN DESCRIPCIÓN PARA DESTINOS 00"/>
    <n v="60000000"/>
    <n v="30000000"/>
    <n v="52995828.439999998"/>
    <n v="50126545.240000002"/>
    <n v="50126545.240000002"/>
    <n v="49249585.240000002"/>
    <n v="44490818.640000001"/>
    <n v="7004171.5600000024"/>
    <n v="60000000"/>
    <n v="60000000"/>
    <n v="65000000"/>
    <n v="65000000"/>
    <n v="30000000"/>
    <n v="0"/>
    <n v="5000000"/>
    <s v="SERV. PIPAS, VACTOR Y RETRO"/>
  </r>
  <r>
    <s v="1.1-00-2309_238026_2342326117"/>
    <s v="1.1-00-24"/>
    <s v="1.1-00-23"/>
    <s v="PROPIOS"/>
    <s v="RECURSOS FISCALES 2024"/>
    <x v="0"/>
    <s v="3.1.1"/>
    <s v="ASUNTOS ECONÓMICOS Y COMERCIALES EN GENERAL"/>
    <s v="E"/>
    <s v="Actividades del sector público, que realiza en for"/>
    <s v="09_24"/>
    <s v="09_23"/>
    <x v="11"/>
    <n v="8"/>
    <s v="DESARROLLO ECONÓMICO Y EMPLEO"/>
    <s v="XX"/>
    <n v="42"/>
    <x v="23"/>
    <s v="026_24"/>
    <s v="026_23"/>
    <x v="18"/>
    <n v="3000"/>
    <s v="SERVICIOS GENERALES"/>
    <m/>
    <n v="3261"/>
    <s v="ARRENDAMIENTO DE MAQUINARIA, OTROS EQUIPOS Y HERRAMIENTAS"/>
    <n v="17"/>
    <s v="XX"/>
    <s v="ELABORACIÓN DE COMPOSTA"/>
    <n v="0"/>
    <n v="0"/>
    <n v="0"/>
    <n v="0"/>
    <n v="0"/>
    <n v="0"/>
    <n v="0"/>
    <n v="0"/>
    <n v="0"/>
    <n v="0"/>
    <n v="0"/>
    <n v="0"/>
    <n v="0"/>
    <n v="0"/>
    <n v="0"/>
    <s v="."/>
  </r>
  <r>
    <s v="1.1-00-2309_238026_2342326118"/>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3000"/>
    <s v="SERVICIOS GENERALES"/>
    <m/>
    <n v="3261"/>
    <s v="ARRENDAMIENTO DE MAQUINARIA, OTROS EQUIPOS Y HERRAMIENTAS"/>
    <n v="18"/>
    <s v="21"/>
    <s v="LIMPIEZA DE MINAS DE BASALTO"/>
    <n v="495088"/>
    <n v="500009.36"/>
    <n v="495088"/>
    <n v="495088"/>
    <n v="495088"/>
    <n v="495088"/>
    <n v="495088"/>
    <n v="0"/>
    <n v="495088"/>
    <n v="495088"/>
    <n v="800000"/>
    <n v="800000"/>
    <n v="800000"/>
    <n v="-299990.64"/>
    <n v="304912"/>
    <s v="será utilizado para la limpieza de las minas de basalto con un monto aproximado de 500,000 y para la renta de camiones tipo pipa para el riego en temporada de sequía en el centro de compostaje por un monto de 300,000"/>
  </r>
  <r>
    <s v="1.1-00-2301_235002_23232910"/>
    <s v="1.1-00-24"/>
    <s v="1.1-00-23"/>
    <s v="PROPIOS"/>
    <s v="RECURSOS FISCALES 2024"/>
    <x v="0"/>
    <s v="1.3.4"/>
    <s v="FUNCIÓN PÚBLICA"/>
    <s v="E"/>
    <s v="Actividades del sector público, que realiza en for"/>
    <s v="01_24"/>
    <s v="01_23"/>
    <x v="9"/>
    <n v="5"/>
    <s v="SOCIEDAD COHESIVA Y RESILENTE"/>
    <s v="002"/>
    <n v="2"/>
    <x v="20"/>
    <s v="002_24"/>
    <s v="002_23"/>
    <x v="15"/>
    <n v="3000"/>
    <s v="SERVICIOS GENERALES"/>
    <m/>
    <n v="3291"/>
    <s v="OTROS ARRENDAMIENTOS"/>
    <n v="0"/>
    <s v="00"/>
    <s v="SIN DESCRIPCIÓN PARA DESTINOS 00"/>
    <n v="500000"/>
    <n v="500000"/>
    <n v="292646"/>
    <n v="292646"/>
    <n v="272246"/>
    <n v="272246"/>
    <n v="272246"/>
    <n v="207354"/>
    <n v="500000"/>
    <n v="500000"/>
    <n v="500000"/>
    <n v="500000"/>
    <n v="500000"/>
    <n v="0"/>
    <n v="0"/>
    <s v="SIN MODIFICACIÓN"/>
  </r>
  <r>
    <s v="1.1-00-2304_236012_2318329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291"/>
    <s v="OTROS ARRENDAMIENTOS"/>
    <n v="0"/>
    <s v="00"/>
    <s v="SIN DESCRIPCIÓN PARA DESTINOS 00"/>
    <n v="126633.02"/>
    <n v="120000"/>
    <n v="126633.02"/>
    <n v="126633.02"/>
    <n v="105527.5"/>
    <n v="105527.5"/>
    <n v="105527.5"/>
    <n v="0"/>
    <n v="126633.02"/>
    <n v="126633.02"/>
    <n v="140000"/>
    <n v="140000"/>
    <n v="140000"/>
    <n v="-20000"/>
    <n v="13366.979999999996"/>
    <s v="."/>
  </r>
  <r>
    <s v="1.1-00-2305_236015_2321329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291"/>
    <s v="OTROS ARRENDAMIENTOS"/>
    <n v="0"/>
    <s v="00"/>
    <s v="SIN DESCRIPCIÓN PARA DESTINOS 00"/>
    <n v="10000"/>
    <n v="0"/>
    <n v="0"/>
    <n v="0"/>
    <n v="0"/>
    <n v="0"/>
    <n v="0"/>
    <n v="10000"/>
    <n v="10000"/>
    <n v="10000"/>
    <n v="10000"/>
    <n v="10000"/>
    <n v="10000"/>
    <n v="-10000"/>
    <n v="0"/>
    <s v="."/>
  </r>
  <r>
    <s v="1.1-00-2309_238026_2342329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3000"/>
    <s v="SERVICIOS GENERALES"/>
    <m/>
    <n v="3291"/>
    <s v="OTROS ARRENDAMIENTOS"/>
    <n v="0"/>
    <s v="00"/>
    <s v="SIN DESCRIPCIÓN PARA DESTINOS 00"/>
    <n v="0"/>
    <n v="0"/>
    <n v="0"/>
    <n v="0"/>
    <n v="0"/>
    <n v="0"/>
    <n v="0"/>
    <n v="0"/>
    <n v="42000"/>
    <n v="42000"/>
    <n v="42000"/>
    <n v="42000"/>
    <n v="42000"/>
    <n v="-42000"/>
    <n v="0"/>
    <s v="."/>
  </r>
  <r>
    <s v="1.1-00-2303_231011_231733110"/>
    <s v="1.1-00-24"/>
    <s v="1.1-00-23"/>
    <s v="PROPIOS"/>
    <s v="RECURSOS FISCALES 2024"/>
    <x v="0"/>
    <s v="1.3.5"/>
    <s v="ASUNTOS JURÍDICOS"/>
    <s v="O"/>
    <s v="Actividades que realizan la función pública o cont"/>
    <s v="03_24"/>
    <s v="03_23"/>
    <x v="10"/>
    <n v="1"/>
    <s v="CORRESPONSABILIDAD SOCIAL (TRANSVERSAL)"/>
    <s v="017"/>
    <n v="17"/>
    <x v="22"/>
    <s v="011_24"/>
    <s v="011_23"/>
    <x v="17"/>
    <n v="3000"/>
    <s v="SERVICIOS GENERALES"/>
    <m/>
    <n v="3311"/>
    <s v="SERVICIOS LEGALES, DE CONTABILIDAD, AUDITORÍA Y RELACIONADOS"/>
    <n v="0"/>
    <s v="00"/>
    <s v="SIN DESCRIPCIÓN PARA DESTINOS 00"/>
    <n v="2367000"/>
    <n v="2375000"/>
    <n v="1859400"/>
    <n v="1859400"/>
    <n v="1392000"/>
    <n v="1392000"/>
    <n v="1392000"/>
    <n v="507600"/>
    <n v="2367000"/>
    <n v="2367000"/>
    <n v="2367000"/>
    <n v="2367000"/>
    <n v="2367000"/>
    <n v="8000"/>
    <n v="0"/>
    <s v="Pago de Despachos"/>
  </r>
  <r>
    <s v="1.1-00-2304_236012_2318331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311"/>
    <s v="SERVICIOS LEGALES, DE CONTABILIDAD, AUDITORÍA Y RELACIONADOS"/>
    <n v="0"/>
    <s v="00"/>
    <s v="SIN DESCRIPCIÓN PARA DESTINOS 00"/>
    <n v="3231350"/>
    <n v="3900000"/>
    <n v="232000"/>
    <n v="232000"/>
    <n v="232000"/>
    <n v="232000"/>
    <n v="0"/>
    <n v="2999350"/>
    <n v="3325000"/>
    <n v="3325000"/>
    <n v="3325000"/>
    <n v="3325000"/>
    <n v="1500000"/>
    <n v="2400000"/>
    <n v="0"/>
    <s v="."/>
  </r>
  <r>
    <s v="1.1-00-2305_236015_2321331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311"/>
    <s v="SERVICIOS LEGALES, DE CONTABILIDAD, AUDITORÍA Y RELACIONADOS"/>
    <n v="0"/>
    <s v="00"/>
    <s v="SIN DESCRIPCIÓN PARA DESTINOS 00"/>
    <n v="230000"/>
    <n v="230000"/>
    <n v="225620"/>
    <n v="225620"/>
    <n v="225620"/>
    <n v="225620"/>
    <n v="90248"/>
    <n v="4380"/>
    <n v="230000"/>
    <n v="230000"/>
    <n v="250000"/>
    <n v="250000"/>
    <n v="250000"/>
    <n v="-20000"/>
    <n v="20000"/>
    <s v="."/>
  </r>
  <r>
    <s v="1.1-00-2307_232022_233633110"/>
    <s v="1.1-00-24"/>
    <s v="1.1-00-23"/>
    <s v="PROPIOS"/>
    <s v="RECURSOS FISCALES 2024"/>
    <x v="0"/>
    <s v="2.2.7"/>
    <s v="DESARROLLO REGIONAL"/>
    <s v="E"/>
    <s v="Actividades del sector público, que realiza en for"/>
    <s v="07_24"/>
    <s v="07_23"/>
    <x v="7"/>
    <n v="2"/>
    <s v="GESTIÓN INTEGRAL DEL AGUA"/>
    <s v="036"/>
    <n v="36"/>
    <x v="25"/>
    <s v="022_24"/>
    <s v="022_23"/>
    <x v="20"/>
    <n v="3000"/>
    <s v="SERVICIOS GENERALES"/>
    <m/>
    <n v="3311"/>
    <s v="SERVICIOS LEGALES, DE CONTABILIDAD, AUDITORÍA Y RELACIONADOS"/>
    <n v="0"/>
    <s v="00"/>
    <s v="SIN DESCRIPCIÓN PARA DESTINOS 00"/>
    <n v="3480000"/>
    <n v="3480000"/>
    <n v="3480000"/>
    <n v="3480000"/>
    <n v="2088000"/>
    <n v="2088000"/>
    <n v="2088000"/>
    <n v="0"/>
    <n v="3480000"/>
    <n v="3480000"/>
    <n v="3480000"/>
    <n v="3480000"/>
    <n v="1500000"/>
    <n v="1980000"/>
    <n v="0"/>
    <s v="REGULARIZACION DE TITULOS"/>
  </r>
  <r>
    <s v="1.1-00-2305_236015_2321332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321"/>
    <s v="SERVICIOS DE DISEÑO, ARQUITECTURA, INGENIERÍA Y ACTIVIDADES RELACIONADAS"/>
    <n v="0"/>
    <s v="00"/>
    <s v="SIN DESCRIPCIÓN PARA DESTINOS 00"/>
    <n v="69408"/>
    <n v="0"/>
    <n v="68987.75"/>
    <n v="68987.75"/>
    <n v="68987.75"/>
    <n v="68987.75"/>
    <n v="68987.75"/>
    <n v="420.25"/>
    <n v="69408"/>
    <n v="69408"/>
    <n v="69408"/>
    <n v="69408"/>
    <n v="69408"/>
    <n v="-69408"/>
    <n v="0"/>
    <s v="."/>
  </r>
  <r>
    <s v="1.1-00-2307_232022_233633210"/>
    <s v="1.1-00-24"/>
    <s v="1.1-00-23"/>
    <s v="PROPIOS"/>
    <s v="RECURSOS FISCALES 2024"/>
    <x v="0"/>
    <s v="2.2.7"/>
    <s v="DESARROLLO REGIONAL"/>
    <s v="E"/>
    <s v="Actividades del sector público, que realiza en for"/>
    <s v="07_24"/>
    <s v="07_23"/>
    <x v="7"/>
    <n v="2"/>
    <s v="GESTIÓN INTEGRAL DEL AGUA"/>
    <s v="036"/>
    <n v="36"/>
    <x v="25"/>
    <s v="022_24"/>
    <s v="022_23"/>
    <x v="20"/>
    <n v="3000"/>
    <s v="SERVICIOS GENERALES"/>
    <m/>
    <n v="3321"/>
    <s v="SERVICIOS DE DISEÑO, ARQUITECTURA, INGENIERÍA Y ACTIVIDADES RELACIONADAS"/>
    <n v="0"/>
    <s v="00"/>
    <s v="SIN DESCRIPCIÓN PARA DESTINOS 00"/>
    <n v="6775246"/>
    <n v="5000000"/>
    <n v="5555159.96"/>
    <n v="5555159.96"/>
    <n v="5555159.96"/>
    <n v="5555159.96"/>
    <n v="5555159.96"/>
    <n v="1220086.04"/>
    <n v="5400000"/>
    <n v="5400000"/>
    <n v="5400000"/>
    <n v="5400000"/>
    <n v="2500000"/>
    <n v="2500000"/>
    <n v="0"/>
    <s v="SERV. LABORATORIO Y MUESTREO"/>
  </r>
  <r>
    <s v="2.6-05-2308_237025_234133210"/>
    <m/>
    <s v="2.6-05-23"/>
    <m/>
    <m/>
    <x v="7"/>
    <s v="1.7.1"/>
    <s v="POLICÍA"/>
    <s v="R"/>
    <s v="Solamente actividades específicas, distintas a las"/>
    <s v="08_24"/>
    <s v="08_23"/>
    <x v="4"/>
    <n v="7"/>
    <s v="SEGURIDAD CIUDADANA"/>
    <s v="XX"/>
    <n v="41"/>
    <x v="7"/>
    <s v="025_24"/>
    <s v="025_23"/>
    <x v="5"/>
    <n v="3000"/>
    <s v="SERVICIOS GENERALES"/>
    <m/>
    <n v="3321"/>
    <s v="SERVICIOS DE DISEÑO, ARQUITECTURA, INGENIERÍA Y ACTIVIDADES RELACIONADAS"/>
    <n v="0"/>
    <s v="00"/>
    <s v="SIN DESCRIPCIÓN PARA DESTINOS 00"/>
    <n v="148790.01"/>
    <n v="0"/>
    <n v="0"/>
    <n v="0"/>
    <n v="0"/>
    <n v="0"/>
    <n v="0"/>
    <n v="148790.01"/>
    <n v="0"/>
    <n v="0"/>
    <n v="0"/>
    <n v="0"/>
    <n v="0"/>
    <n v="0"/>
    <n v="0"/>
    <s v="."/>
  </r>
  <r>
    <s v="1.1-14-2302_231007_23733310"/>
    <s v="1.1-00-24"/>
    <s v="1.1-14-23"/>
    <s v="PROPIOS"/>
    <s v="RECURSOS FISCALES 2024"/>
    <x v="0"/>
    <s v="1.3.4"/>
    <s v="FUNCIÓN PÚBLICA"/>
    <s v="O"/>
    <s v="Actividades que realizan la función pública o cont"/>
    <s v="02_24"/>
    <s v="02_23"/>
    <x v="1"/>
    <n v="1"/>
    <s v="CORRESPONSABILIDAD SOCIAL (TRANSVERSAL)"/>
    <s v="007"/>
    <n v="7"/>
    <x v="2"/>
    <s v="007_24"/>
    <s v="007_23"/>
    <x v="1"/>
    <n v="3000"/>
    <s v="SERVICIOS GENERALES"/>
    <m/>
    <n v="3331"/>
    <s v="SERVICIOS DE CONSULTORÍA ADMINISTRATIVA, PROCESOS, TÉCNICA Y EN TECNOLOGÍAS DE LA INFORMACIÓN"/>
    <n v="0"/>
    <s v="00"/>
    <s v="SIN DESCRIPCIÓN PARA DESTINOS 00"/>
    <n v="0"/>
    <n v="0"/>
    <n v="0"/>
    <n v="0"/>
    <n v="0"/>
    <n v="0"/>
    <n v="0"/>
    <n v="0"/>
    <n v="0"/>
    <n v="0"/>
    <n v="340000"/>
    <n v="340000"/>
    <n v="340000"/>
    <n v="-340000"/>
    <n v="340000"/>
    <s v="IMPRESION DE GACETAS  Y EMPASTADO DE GACETAS"/>
  </r>
  <r>
    <s v="1.1-00-2304_236012_2318333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331"/>
    <s v="SERVICIOS DE CONSULTORÍA ADMINISTRATIVA, PROCESOS, TÉCNICA Y EN TECNOLOGÍAS DE LA INFORMACIÓN"/>
    <n v="0"/>
    <s v="00"/>
    <s v="SIN DESCRIPCIÓN PARA DESTINOS 00"/>
    <n v="2605267.2000000002"/>
    <n v="994495"/>
    <n v="2605267.2000000002"/>
    <n v="2605267.2000000002"/>
    <n v="2466815.4"/>
    <n v="2420664.7999999998"/>
    <n v="2420664.7999999998"/>
    <n v="0"/>
    <n v="2605267.2000000002"/>
    <n v="2605267.2000000002"/>
    <n v="2605267.2000000002"/>
    <n v="2605267.2000000002"/>
    <n v="1000000"/>
    <n v="-5505"/>
    <n v="0"/>
    <s v="."/>
  </r>
  <r>
    <s v="1.1-00-2305_236015_2321333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331"/>
    <s v="SERVICIOS DE CONSULTORÍA ADMINISTRATIVA, PROCESOS, TÉCNICA Y EN TECNOLOGÍAS DE LA INFORMACIÓN"/>
    <n v="0"/>
    <s v="00"/>
    <s v="SIN DESCRIPCIÓN PARA DESTINOS 00"/>
    <n v="100000"/>
    <n v="100000"/>
    <n v="69600"/>
    <n v="69600"/>
    <n v="69600"/>
    <n v="69600"/>
    <n v="69600"/>
    <n v="30400"/>
    <n v="100000"/>
    <n v="100000"/>
    <n v="100000"/>
    <n v="100000"/>
    <n v="100000"/>
    <n v="0"/>
    <n v="0"/>
    <s v="."/>
  </r>
  <r>
    <s v="1.1-00-2311_236031_234933310"/>
    <s v="1.1-00-24"/>
    <s v="1.1-00-23"/>
    <s v="PROPIOS"/>
    <s v="RECURSOS FISCALES 2024"/>
    <x v="0"/>
    <s v="3.8.4"/>
    <s v="INNOVACIÓN"/>
    <s v="E"/>
    <s v="Actividades del sector público, que realiza en for"/>
    <s v="11_24"/>
    <s v="11_23"/>
    <x v="6"/>
    <n v="6"/>
    <s v="GOBIERNO EFECTIVO"/>
    <s v="XX"/>
    <n v="49"/>
    <x v="10"/>
    <s v="031_24"/>
    <s v="031_23"/>
    <x v="8"/>
    <n v="3000"/>
    <s v="SERVICIOS GENERALES"/>
    <m/>
    <n v="3331"/>
    <s v="SERVICIOS DE CONSULTORÍA ADMINISTRATIVA, PROCESOS, TÉCNICA Y EN TECNOLOGÍAS DE LA INFORMACIÓN"/>
    <n v="0"/>
    <s v="00"/>
    <s v="SIN DESCRIPCIÓN PARA DESTINOS 00"/>
    <n v="0"/>
    <n v="0"/>
    <n v="0"/>
    <n v="0"/>
    <n v="0"/>
    <n v="0"/>
    <n v="0"/>
    <n v="0"/>
    <n v="0"/>
    <n v="0"/>
    <n v="0"/>
    <n v="0"/>
    <n v="0"/>
    <n v="0"/>
    <n v="0"/>
    <s v="."/>
  </r>
  <r>
    <s v="1.1-00-2311_236031_235033310"/>
    <s v="1.1-00-24"/>
    <s v="1.1-00-23"/>
    <s v="PROPIOS"/>
    <s v="RECURSOS FISCALES 2024"/>
    <x v="0"/>
    <s v="3.8.4"/>
    <s v="INNOVACIÓN"/>
    <s v="E"/>
    <s v="Actividades del sector público, que realiza en for"/>
    <s v="11_24"/>
    <s v="11_23"/>
    <x v="6"/>
    <n v="6"/>
    <s v="GOBIERNO EFECTIVO"/>
    <s v="050"/>
    <n v="50"/>
    <x v="11"/>
    <s v="031_24"/>
    <s v="031_23"/>
    <x v="8"/>
    <n v="3000"/>
    <s v="SERVICIOS GENERALES"/>
    <m/>
    <n v="3331"/>
    <s v="SERVICIOS DE CONSULTORÍA ADMINISTRATIVA, PROCESOS, TÉCNICA Y EN TECNOLOGÍAS DE LA INFORMACIÓN"/>
    <n v="0"/>
    <s v="00"/>
    <s v="SIN DESCRIPCIÓN PARA DESTINOS 00"/>
    <n v="10496425.59"/>
    <n v="275000"/>
    <n v="10493919.99"/>
    <n v="10493919.99"/>
    <n v="6013286.79"/>
    <n v="6013286.79"/>
    <n v="3875486.8"/>
    <n v="2505.5999999996275"/>
    <n v="13000000"/>
    <n v="13000000"/>
    <n v="9512245"/>
    <n v="9262245"/>
    <n v="500000"/>
    <n v="-225000"/>
    <n v="-3487755"/>
    <s v="soporte ingresos, RH y egresos (3,000,000) Gestor de trámites (5,346,045.60) y auditoría externa (250,000) RH y Nominas (916,200)"/>
  </r>
  <r>
    <s v="1.1-00-2305_236015_232133410"/>
    <s v="1.1-00-24"/>
    <s v="1.1-00-23"/>
    <s v="PROPIOS"/>
    <s v="RECURSOS FISCALES 2024"/>
    <x v="0"/>
    <s v="1.3.4"/>
    <s v="FUNCIÓN PÚBLICA"/>
    <s v="E"/>
    <s v="Actividades del sector público, que realiza en for"/>
    <s v="05_24"/>
    <s v="05_23"/>
    <x v="0"/>
    <n v="6"/>
    <s v="GOBIERNO EFECTIVO"/>
    <s v="021"/>
    <n v="21"/>
    <x v="1"/>
    <s v="015_24"/>
    <s v="015_23"/>
    <x v="0"/>
    <n v="3000"/>
    <s v="SERVICIOS GENERALES"/>
    <s v="si"/>
    <n v="3341"/>
    <s v="SERVICIOS DE CAPACITACIÓN"/>
    <n v="0"/>
    <s v="00"/>
    <s v="SIN DESCRIPCIÓN PARA DESTINOS 00"/>
    <n v="0"/>
    <n v="0"/>
    <n v="0"/>
    <n v="0"/>
    <n v="0"/>
    <n v="0"/>
    <n v="0"/>
    <n v="0"/>
    <n v="735486"/>
    <n v="735486"/>
    <n v="735486"/>
    <n v="735486"/>
    <n v="735486"/>
    <n v="-735486"/>
    <n v="0"/>
    <s v="."/>
  </r>
  <r>
    <s v="1.1-00-2305_236015_2321334133"/>
    <s v="1.1-00-24"/>
    <s v="1.1-00-23"/>
    <s v="PROPIOS"/>
    <s v="RECURSOS FISCALES 2024"/>
    <x v="0"/>
    <s v="1.3.4"/>
    <s v="FUNCIÓN PÚBLICA"/>
    <s v="E"/>
    <s v="Actividades del sector público, que realiza en for"/>
    <s v="05_24"/>
    <s v="05_23"/>
    <x v="0"/>
    <n v="6"/>
    <s v="GOBIERNO EFECTIVO"/>
    <s v="XX"/>
    <n v="21"/>
    <x v="1"/>
    <s v="015_24"/>
    <s v="015_23"/>
    <x v="0"/>
    <n v="3000"/>
    <s v="SERVICIOS GENERALES"/>
    <s v="si"/>
    <n v="3341"/>
    <s v="SERVICIOS DE CAPACITACIÓN"/>
    <n v="33"/>
    <s v="XX"/>
    <s v="BANDA MUNICIPAL"/>
    <n v="139200"/>
    <n v="0"/>
    <n v="139200"/>
    <n v="139200"/>
    <n v="97440"/>
    <n v="83520"/>
    <n v="83520"/>
    <n v="0"/>
    <n v="139200"/>
    <n v="139200"/>
    <n v="139200"/>
    <n v="139200"/>
    <n v="0"/>
    <n v="0"/>
    <n v="0"/>
    <s v="."/>
  </r>
  <r>
    <s v="1.1-00-2305_236015_2321334134"/>
    <s v="1.1-00-24"/>
    <s v="1.1-00-23"/>
    <s v="PROPIOS"/>
    <s v="RECURSOS FISCALES 2024"/>
    <x v="0"/>
    <s v="1.3.4"/>
    <s v="FUNCIÓN PÚBLICA"/>
    <s v="E"/>
    <s v="Actividades del sector público, que realiza en for"/>
    <s v="05_24"/>
    <s v="05_23"/>
    <x v="0"/>
    <n v="6"/>
    <s v="GOBIERNO EFECTIVO"/>
    <s v="XX"/>
    <n v="21"/>
    <x v="1"/>
    <s v="015_24"/>
    <s v="015_23"/>
    <x v="0"/>
    <n v="3000"/>
    <s v="SERVICIOS GENERALES"/>
    <s v="si"/>
    <n v="3341"/>
    <s v="SERVICIOS DE CAPACITACIÓN"/>
    <n v="34"/>
    <s v="XX"/>
    <s v="CAPACITACIÓN ISO"/>
    <n v="50386"/>
    <n v="0"/>
    <n v="40136"/>
    <n v="40136"/>
    <n v="40136"/>
    <n v="0"/>
    <n v="0"/>
    <n v="10250"/>
    <n v="0"/>
    <n v="0"/>
    <n v="0"/>
    <n v="0"/>
    <n v="0"/>
    <n v="0"/>
    <n v="0"/>
    <s v="."/>
  </r>
  <r>
    <s v="1.1-00-2305_236015_2321334135"/>
    <s v="1.1-00-24"/>
    <s v="1.1-00-23"/>
    <s v="PROPIOS"/>
    <s v="RECURSOS FISCALES 2024"/>
    <x v="0"/>
    <s v="1.3.4"/>
    <s v="FUNCIÓN PÚBLICA"/>
    <s v="E"/>
    <s v="Actividades del sector público, que realiza en for"/>
    <s v="05_24"/>
    <s v="05_23"/>
    <x v="0"/>
    <n v="6"/>
    <s v="GOBIERNO EFECTIVO"/>
    <s v="XX"/>
    <n v="21"/>
    <x v="1"/>
    <s v="015_24"/>
    <s v="015_23"/>
    <x v="0"/>
    <n v="3000"/>
    <s v="SERVICIOS GENERALES"/>
    <s v="si"/>
    <n v="3341"/>
    <s v="SERVICIOS DE CAPACITACIÓN"/>
    <n v="35"/>
    <s v="XX"/>
    <s v="CAPACITACIÓN SERVICIO A CLIENTES"/>
    <n v="685100"/>
    <n v="0"/>
    <n v="73044.5"/>
    <n v="62604.5"/>
    <n v="62604.5"/>
    <n v="62604.5"/>
    <n v="62604.5"/>
    <n v="612055.5"/>
    <n v="0"/>
    <n v="0"/>
    <n v="0"/>
    <n v="0"/>
    <n v="0"/>
    <n v="0"/>
    <n v="0"/>
    <s v="."/>
  </r>
  <r>
    <s v="2.5-02-2308_237025_234033410"/>
    <s v="2.5-02-24"/>
    <s v="2.5-02-23"/>
    <s v="FORTAMUN"/>
    <s v="FONDO DE APORTACIÓN AL FORTALECIMIENTO MUNICIPAL 2024 (FORTAMUN)"/>
    <x v="8"/>
    <s v="1.7.1"/>
    <s v="POLICÍA"/>
    <s v="R"/>
    <s v="Solamente actividades específicas, distintas a las"/>
    <s v="08_24"/>
    <s v="08_23"/>
    <x v="4"/>
    <n v="7"/>
    <s v="SEGURIDAD CIUDADANA"/>
    <s v="040"/>
    <n v="40"/>
    <x v="34"/>
    <s v="025_24"/>
    <s v="025_23"/>
    <x v="5"/>
    <n v="3000"/>
    <s v="SERVICIOS GENERALES"/>
    <s v="si"/>
    <n v="3341"/>
    <s v="SERVICIOS DE CAPACITACIÓN"/>
    <n v="0"/>
    <s v="00"/>
    <s v="SIN DESCRIPCIÓN PARA DESTINOS 00"/>
    <n v="3000000"/>
    <n v="0"/>
    <n v="2963000"/>
    <n v="2963000"/>
    <n v="0"/>
    <n v="0"/>
    <n v="0"/>
    <n v="37000"/>
    <n v="3000000"/>
    <n v="3000000"/>
    <n v="3000000"/>
    <n v="3000000"/>
    <n v="3000000"/>
    <n v="-3000000"/>
    <n v="0"/>
    <s v="."/>
  </r>
  <r>
    <s v="1.1-00-2311_236031_235033410"/>
    <s v="1.1-00-24"/>
    <s v="1.1-00-23"/>
    <s v="PROPIOS"/>
    <s v="RECURSOS FISCALES 2024"/>
    <x v="0"/>
    <s v="3.8.4"/>
    <s v="INNOVACIÓN"/>
    <s v="E"/>
    <s v="Actividades del sector público, que realiza en for"/>
    <s v="11_24"/>
    <s v="11_23"/>
    <x v="6"/>
    <n v="6"/>
    <s v="GOBIERNO EFECTIVO"/>
    <s v="XX"/>
    <n v="50"/>
    <x v="11"/>
    <s v="031_24"/>
    <s v="031_23"/>
    <x v="8"/>
    <n v="3000"/>
    <s v="SERVICIOS GENERALES"/>
    <s v="si"/>
    <n v="3341"/>
    <s v="SERVICIOS DE CAPACITACIÓN"/>
    <n v="0"/>
    <s v="00"/>
    <s v="SIN DESCRIPCIÓN PARA DESTINOS 00"/>
    <n v="0"/>
    <n v="0"/>
    <n v="0"/>
    <n v="0"/>
    <n v="0"/>
    <n v="0"/>
    <n v="0"/>
    <n v="0"/>
    <n v="0"/>
    <n v="0"/>
    <n v="300000"/>
    <n v="300000"/>
    <n v="0"/>
    <n v="0"/>
    <n v="300000"/>
    <s v="cursos de ISO (120,000) y servicio al cliente (180,000)"/>
  </r>
  <r>
    <s v="1.1-00-2306_235018_233033510"/>
    <s v="1.1-00-24"/>
    <s v="1.1-00-23"/>
    <s v="PROPIOS"/>
    <s v="RECURSOS FISCALES 2024"/>
    <x v="0"/>
    <s v="2.7.1"/>
    <s v="OTROS ASUNTOS SOCIALES"/>
    <s v="S"/>
    <s v="Definidos en el Presupuesto de Egresos y los que s"/>
    <s v="06_24"/>
    <s v="06_23"/>
    <x v="3"/>
    <n v="5"/>
    <s v="SOCIEDAD COHESIVA Y RESILENTE"/>
    <s v="030"/>
    <n v="30"/>
    <x v="36"/>
    <s v="018_24"/>
    <s v="018_23"/>
    <x v="26"/>
    <n v="3000"/>
    <s v="SERVICIOS GENERALES"/>
    <m/>
    <n v="3351"/>
    <s v="SERVICIOS DE INVESTIGACION CIENTIFICA Y DESARROLLO"/>
    <n v="0"/>
    <s v="00"/>
    <s v="SIN DESCRIPCIÓN PARA DESTINOS 00"/>
    <n v="462979.2"/>
    <n v="0"/>
    <n v="462979.2"/>
    <n v="462979.2"/>
    <n v="462979.2"/>
    <n v="462979.2"/>
    <n v="462979.2"/>
    <n v="0"/>
    <n v="462979.2"/>
    <n v="462979.2"/>
    <n v="470000"/>
    <n v="470000"/>
    <n v="470000"/>
    <n v="-470000"/>
    <n v="7020.7999999999884"/>
    <s v="."/>
  </r>
  <r>
    <s v="2.6-15-2301_236003_23333610"/>
    <m/>
    <s v="2.6-15-23"/>
    <m/>
    <m/>
    <x v="6"/>
    <s v="1.3.4"/>
    <s v="FUNCIÓN PÚBLICA"/>
    <s v="E"/>
    <s v="Actividades del sector público, que realiza en for"/>
    <s v="01_24"/>
    <s v="01_23"/>
    <x v="9"/>
    <n v="6"/>
    <s v="GOBIERNO EFECTIVO"/>
    <s v="XX"/>
    <n v="3"/>
    <x v="31"/>
    <s v="003_24"/>
    <s v="003_23"/>
    <x v="23"/>
    <n v="3000"/>
    <s v="SERVICIOS GENERALES"/>
    <m/>
    <n v="3361"/>
    <s v="SERVICIOS DE APOYO ADMINISTRATIVO, FOTOCOPIADO E IMPRESIÓN"/>
    <n v="0"/>
    <s v="00"/>
    <s v="SIN DESCRIPCIÓN PARA DESTINOS 00"/>
    <n v="30000"/>
    <n v="0"/>
    <n v="0"/>
    <n v="0"/>
    <n v="0"/>
    <n v="0"/>
    <n v="0"/>
    <n v="30000"/>
    <n v="0"/>
    <n v="0"/>
    <n v="0"/>
    <n v="0"/>
    <n v="0"/>
    <n v="0"/>
    <n v="0"/>
    <s v="."/>
  </r>
  <r>
    <s v="2.6-05-2301_236003_23333610"/>
    <m/>
    <s v="2.6-05-23"/>
    <m/>
    <m/>
    <x v="7"/>
    <s v="1.3.4"/>
    <s v="FUNCIÓN PÚBLICA"/>
    <s v="E"/>
    <s v="Actividades del sector público, que realiza en for"/>
    <s v="01_24"/>
    <s v="01_23"/>
    <x v="9"/>
    <n v="6"/>
    <s v="GOBIERNO EFECTIVO"/>
    <s v="XX"/>
    <n v="3"/>
    <x v="31"/>
    <s v="003_24"/>
    <s v="003_23"/>
    <x v="23"/>
    <n v="3000"/>
    <s v="SERVICIOS GENERALES"/>
    <m/>
    <n v="3361"/>
    <s v="SERVICIOS DE APOYO ADMINISTRATIVO, FOTOCOPIADO E IMPRESIÓN"/>
    <n v="0"/>
    <s v="00"/>
    <s v="SIN DESCRIPCIÓN PARA DESTINOS 00"/>
    <n v="27500"/>
    <n v="0"/>
    <n v="0"/>
    <n v="0"/>
    <n v="0"/>
    <n v="0"/>
    <n v="0"/>
    <n v="27500"/>
    <n v="0"/>
    <n v="0"/>
    <n v="0"/>
    <n v="0"/>
    <n v="0"/>
    <n v="0"/>
    <n v="0"/>
    <s v="."/>
  </r>
  <r>
    <s v="2.6-06-2301_236003_233336148"/>
    <m/>
    <s v="2.6-06-23"/>
    <m/>
    <m/>
    <x v="2"/>
    <s v="1.3.4"/>
    <s v="FUNCIÓN PÚBLICA"/>
    <s v="E"/>
    <s v="Actividades del sector público, que realiza en for"/>
    <s v="01_24"/>
    <s v="01_23"/>
    <x v="9"/>
    <n v="6"/>
    <s v="GOBIERNO EFECTIVO"/>
    <s v="XX"/>
    <n v="3"/>
    <x v="31"/>
    <s v="003_24"/>
    <s v="003_23"/>
    <x v="23"/>
    <n v="3000"/>
    <s v="SERVICIOS GENERALES"/>
    <m/>
    <n v="3361"/>
    <s v="SERVICIOS DE APOYO ADMINISTRATIVO, FOTOCOPIADO E IMPRESIÓN"/>
    <n v="48"/>
    <s v="XX"/>
    <s v="NOS MOVEMOS SEGURAS"/>
    <n v="0"/>
    <n v="0"/>
    <n v="0"/>
    <n v="0"/>
    <n v="0"/>
    <n v="0"/>
    <n v="0"/>
    <n v="0"/>
    <n v="0"/>
    <n v="0"/>
    <n v="0"/>
    <n v="0"/>
    <n v="0"/>
    <n v="0"/>
    <n v="0"/>
    <s v="."/>
  </r>
  <r>
    <s v="1.1-00-2301_236003_23333610"/>
    <s v="1.1-00-24"/>
    <s v="1.1-00-23"/>
    <s v="PROPIOS"/>
    <s v="RECURSOS FISCALES 2024"/>
    <x v="0"/>
    <s v="1.3.4"/>
    <s v="FUNCIÓN PÚBLICA"/>
    <s v="E"/>
    <s v="Actividades del sector público, que realiza en for"/>
    <s v="01_24"/>
    <s v="01_23"/>
    <x v="9"/>
    <n v="6"/>
    <s v="GOBIERNO EFECTIVO"/>
    <s v="003"/>
    <n v="3"/>
    <x v="31"/>
    <s v="003_24"/>
    <s v="003_23"/>
    <x v="23"/>
    <n v="3000"/>
    <s v="SERVICIOS GENERALES"/>
    <s v="si"/>
    <n v="3361"/>
    <s v="SERVICIOS DE APOYO ADMINISTRATIVO, FOTOCOPIADO E IMPRESIÓN"/>
    <n v="0"/>
    <s v="00"/>
    <s v="SIN DESCRIPCIÓN PARA DESTINOS 00"/>
    <n v="13485565.449999999"/>
    <n v="10500000"/>
    <n v="11885226.6"/>
    <n v="11885226.6"/>
    <n v="10653227.720000001"/>
    <n v="10653227.720000001"/>
    <n v="10653227.720000001"/>
    <n v="1600338.8499999996"/>
    <n v="13515565.449999999"/>
    <n v="13515565.449999999"/>
    <n v="13515565.449999999"/>
    <n v="13515565.449999999"/>
    <n v="10500000"/>
    <n v="0"/>
    <n v="0"/>
    <s v="SIN MODIFICACIÓN"/>
  </r>
  <r>
    <s v="2.6-06-2301_236003_233336157"/>
    <m/>
    <s v="2.6-06-23"/>
    <m/>
    <m/>
    <x v="2"/>
    <s v="1.3.4"/>
    <s v="FUNCIÓN PÚBLICA"/>
    <s v="E"/>
    <s v="Actividades del sector público, que realiza en for"/>
    <s v="01_24"/>
    <s v="01_23"/>
    <x v="9"/>
    <n v="6"/>
    <s v="GOBIERNO EFECTIVO"/>
    <s v="XX"/>
    <n v="3"/>
    <x v="31"/>
    <s v="003_24"/>
    <s v="003_23"/>
    <x v="23"/>
    <n v="3000"/>
    <s v="SERVICIOS GENERALES"/>
    <m/>
    <n v="3361"/>
    <s v="SERVICIOS DE APOYO ADMINISTRATIVO, FOTOCOPIADO E IMPRESIÓN"/>
    <n v="57"/>
    <s v="XX"/>
    <s v="EDUCANDO PARA LA IGUALDAD"/>
    <n v="0"/>
    <n v="0"/>
    <n v="0"/>
    <n v="0"/>
    <n v="0"/>
    <n v="0"/>
    <n v="0"/>
    <n v="0"/>
    <n v="0"/>
    <n v="0"/>
    <n v="0"/>
    <n v="0"/>
    <n v="0"/>
    <n v="0"/>
    <n v="0"/>
    <s v="."/>
  </r>
  <r>
    <s v="2.6-05-2301_236004_23433610"/>
    <m/>
    <s v="2.6-05-23"/>
    <m/>
    <m/>
    <x v="7"/>
    <s v="1.3.4"/>
    <s v="FUNCIÓN PÚBLICA"/>
    <s v="E"/>
    <s v="Actividades del sector público, que realiza en for"/>
    <s v="01_24"/>
    <s v="01_23"/>
    <x v="9"/>
    <n v="6"/>
    <s v="GOBIERNO EFECTIVO"/>
    <s v="XX"/>
    <n v="4"/>
    <x v="33"/>
    <s v="004_24"/>
    <s v="004_23"/>
    <x v="25"/>
    <n v="3000"/>
    <s v="SERVICIOS GENERALES"/>
    <m/>
    <n v="3361"/>
    <s v="SERVICIOS DE APOYO ADMINISTRATIVO, FOTOCOPIADO E IMPRESIÓN"/>
    <n v="0"/>
    <s v="00"/>
    <s v="SIN DESCRIPCIÓN PARA DESTINOS 00"/>
    <n v="0"/>
    <n v="0"/>
    <n v="0"/>
    <n v="0"/>
    <n v="0"/>
    <n v="0"/>
    <n v="0"/>
    <n v="0"/>
    <n v="0"/>
    <n v="0"/>
    <n v="0"/>
    <n v="0"/>
    <n v="0"/>
    <n v="0"/>
    <n v="0"/>
    <s v="."/>
  </r>
  <r>
    <s v="1.1-00-2304_236012_231833610"/>
    <s v="1.1-00-24"/>
    <s v="1.1-00-23"/>
    <s v="PROPIOS"/>
    <s v="RECURSOS FISCALES 2024"/>
    <x v="0"/>
    <s v="1.3.4"/>
    <s v="FUNCIÓN PÚBLICA"/>
    <s v="M"/>
    <s v="Actividades de apoyo administrativo desarrolladas "/>
    <s v="04_24"/>
    <s v="04_23"/>
    <x v="2"/>
    <n v="6"/>
    <s v="GOBIERNO EFECTIVO"/>
    <s v="018"/>
    <n v="18"/>
    <x v="5"/>
    <s v="012_24"/>
    <s v="012_23"/>
    <x v="3"/>
    <n v="3000"/>
    <s v="SERVICIOS GENERALES"/>
    <s v="si"/>
    <n v="3361"/>
    <s v="SERVICIOS DE APOYO ADMINISTRATIVO, FOTOCOPIADO E IMPRESIÓN"/>
    <n v="0"/>
    <s v="00"/>
    <s v="SIN DESCRIPCIÓN PARA DESTINOS 00"/>
    <n v="9566"/>
    <n v="0"/>
    <n v="4566"/>
    <n v="4566"/>
    <n v="4566"/>
    <n v="4566"/>
    <n v="4566"/>
    <n v="5000"/>
    <n v="9566"/>
    <n v="9566"/>
    <n v="9566"/>
    <n v="9566"/>
    <n v="9566"/>
    <n v="-9566"/>
    <n v="0"/>
    <s v="."/>
  </r>
  <r>
    <s v="2.6-06-2305_236015_2321336163"/>
    <m/>
    <s v="2.6-06-23"/>
    <m/>
    <m/>
    <x v="2"/>
    <s v="1.3.4"/>
    <s v="FUNCIÓN PÚBLICA"/>
    <s v="E"/>
    <s v="Actividades del sector público, que realiza en for"/>
    <s v="05_24"/>
    <s v="05_23"/>
    <x v="0"/>
    <n v="6"/>
    <s v="GOBIERNO EFECTIVO"/>
    <s v="XX"/>
    <n v="21"/>
    <x v="1"/>
    <s v="015_24"/>
    <s v="015_23"/>
    <x v="0"/>
    <n v="3000"/>
    <s v="SERVICIOS GENERALES"/>
    <m/>
    <n v="3361"/>
    <s v="SERVICIOS DE APOYO ADMINISTRATIVO, FOTOCOPIADO E IMPRESIÓN"/>
    <n v="63"/>
    <s v="XX"/>
    <s v="NOS MOVEMOS SEGURAS"/>
    <n v="9846.66"/>
    <n v="0"/>
    <n v="9790.4"/>
    <n v="9790.4"/>
    <n v="0"/>
    <n v="0"/>
    <n v="0"/>
    <n v="56.260000000000218"/>
    <n v="0"/>
    <n v="0"/>
    <n v="0"/>
    <n v="0"/>
    <n v="0"/>
    <n v="0"/>
    <n v="0"/>
    <s v="."/>
  </r>
  <r>
    <s v="2.6-06-2305_236015_2321336165"/>
    <m/>
    <s v="2.6-06-23"/>
    <m/>
    <m/>
    <x v="2"/>
    <s v="1.3.4"/>
    <s v="FUNCIÓN PÚBLICA"/>
    <s v="E"/>
    <s v="Actividades del sector público, que realiza en for"/>
    <s v="05_24"/>
    <s v="05_23"/>
    <x v="0"/>
    <n v="6"/>
    <s v="GOBIERNO EFECTIVO"/>
    <s v="XX"/>
    <n v="21"/>
    <x v="1"/>
    <s v="015_24"/>
    <s v="015_23"/>
    <x v="0"/>
    <n v="3000"/>
    <s v="SERVICIOS GENERALES"/>
    <m/>
    <n v="3361"/>
    <s v="SERVICIOS DE APOYO ADMINISTRATIVO, FOTOCOPIADO E IMPRESIÓN"/>
    <n v="65"/>
    <s v="XX"/>
    <s v="EDUCANDO PARA LA IGUALDAD"/>
    <n v="6478.6"/>
    <n v="0"/>
    <n v="6478.6"/>
    <n v="6478.6"/>
    <n v="0"/>
    <n v="0"/>
    <n v="0"/>
    <n v="0"/>
    <n v="0"/>
    <n v="0"/>
    <n v="0"/>
    <n v="0"/>
    <n v="0"/>
    <n v="0"/>
    <n v="0"/>
    <s v="."/>
  </r>
  <r>
    <s v="1.1-00-2307_233023_233733610"/>
    <s v="1.1-00-24"/>
    <s v="1.1-00-23"/>
    <s v="PROPIOS"/>
    <s v="RECURSOS FISCALES 2024"/>
    <x v="0"/>
    <s v="1.3.4"/>
    <s v="FUNCIÓN PÚBLICA"/>
    <s v="K"/>
    <s v="Proyectos de inversión sujetos a registro en la Ca"/>
    <s v="07_24"/>
    <s v="07_23"/>
    <x v="7"/>
    <n v="3"/>
    <s v="INFRAESTRUCTURA Y SERVICIOS PÚBLICOS"/>
    <s v="037"/>
    <n v="37"/>
    <x v="32"/>
    <s v="023_24"/>
    <s v="023_23"/>
    <x v="24"/>
    <n v="3000"/>
    <s v="SERVICIOS GENERALES"/>
    <s v="si"/>
    <n v="3361"/>
    <s v="SERVICIOS DE APOYO ADMINISTRATIVO, FOTOCOPIADO E IMPRESIÓN"/>
    <n v="0"/>
    <s v="00"/>
    <s v="SIN DESCRIPCIÓN PARA DESTINOS 00"/>
    <n v="12318.5"/>
    <n v="0"/>
    <n v="12318.5"/>
    <n v="12318.5"/>
    <n v="12318.5"/>
    <n v="12318.5"/>
    <n v="12318.5"/>
    <n v="0"/>
    <n v="12318.5"/>
    <n v="12318.5"/>
    <n v="20000"/>
    <n v="20000"/>
    <n v="20000"/>
    <n v="-20000"/>
    <n v="7681.5"/>
    <s v="Para pagos de publicaciones"/>
  </r>
  <r>
    <s v="1.1-00-2307_233024_233933610"/>
    <s v="1.1-00-24"/>
    <s v="1.1-00-23"/>
    <s v="PROPIOS"/>
    <s v="RECURSOS FISCALES 2024"/>
    <x v="0"/>
    <s v="2.3.1"/>
    <s v="PRESTACIÓN DE SERVICIOS DE SALUD A LA COMUNIDAD"/>
    <s v="E"/>
    <s v="Actividades del sector público, que realiza en for"/>
    <s v="07_24"/>
    <s v="07_23"/>
    <x v="7"/>
    <n v="3"/>
    <s v="INFRAESTRUCTURA Y SERVICIOS PÚBLICOS"/>
    <s v="XX"/>
    <n v="39"/>
    <x v="15"/>
    <s v="024_24"/>
    <s v="024_23"/>
    <x v="12"/>
    <n v="3000"/>
    <s v="SERVICIOS GENERALES"/>
    <s v="si"/>
    <n v="3361"/>
    <s v="SERVICIOS DE APOYO ADMINISTRATIVO, FOTOCOPIADO E IMPRESIÓN"/>
    <n v="0"/>
    <s v="00"/>
    <s v="SIN DESCRIPCIÓN PARA DESTINOS 00"/>
    <n v="1100000"/>
    <n v="1100000"/>
    <n v="0"/>
    <n v="0"/>
    <n v="0"/>
    <n v="0"/>
    <n v="0"/>
    <n v="1100000"/>
    <n v="1100000"/>
    <n v="1100000"/>
    <n v="1100000"/>
    <n v="0"/>
    <n v="0"/>
    <n v="1100000"/>
    <n v="0"/>
    <s v="FORMAS IMPRESAS PARA LA OPERATIVIDAD Y LA ATENCION MEDICA DE URGENCIAS Y CONSULTA EXTERNA"/>
  </r>
  <r>
    <s v="1.1-00-2308_237025_234133610"/>
    <s v="1.1-00-24"/>
    <s v="1.1-00-23"/>
    <s v="PROPIOS"/>
    <s v="RECURSOS FISCALES 2024"/>
    <x v="0"/>
    <s v="1.7.1"/>
    <s v="POLICÍA"/>
    <s v="R"/>
    <s v="Solamente actividades específicas, distintas a las"/>
    <s v="08_24"/>
    <s v="08_23"/>
    <x v="4"/>
    <n v="7"/>
    <s v="SEGURIDAD CIUDADANA"/>
    <s v="041"/>
    <n v="41"/>
    <x v="7"/>
    <s v="025_24"/>
    <s v="025_23"/>
    <x v="5"/>
    <n v="3000"/>
    <s v="SERVICIOS GENERALES"/>
    <s v="si"/>
    <n v="3361"/>
    <s v="SERVICIOS DE APOYO ADMINISTRATIVO, FOTOCOPIADO E IMPRESIÓN"/>
    <n v="0"/>
    <s v="00"/>
    <s v="SIN DESCRIPCIÓN PARA DESTINOS 00"/>
    <n v="0"/>
    <n v="0"/>
    <n v="0"/>
    <n v="0"/>
    <n v="0"/>
    <n v="0"/>
    <n v="0"/>
    <n v="0"/>
    <n v="0"/>
    <n v="0"/>
    <n v="30000"/>
    <n v="30000"/>
    <n v="30000"/>
    <n v="-30000"/>
    <n v="30000"/>
    <s v="PORTACIONES DE ARMAS"/>
  </r>
  <r>
    <s v="1.1-00-2311_236031_234933610"/>
    <s v="1.1-00-24"/>
    <s v="1.1-00-23"/>
    <s v="PROPIOS"/>
    <s v="RECURSOS FISCALES 2024"/>
    <x v="0"/>
    <s v="3.8.4"/>
    <s v="INNOVACIÓN"/>
    <s v="E"/>
    <s v="Actividades del sector público, que realiza en for"/>
    <s v="11_24"/>
    <s v="11_23"/>
    <x v="6"/>
    <n v="6"/>
    <s v="GOBIERNO EFECTIVO"/>
    <s v="XX"/>
    <n v="49"/>
    <x v="10"/>
    <s v="031_24"/>
    <s v="031_23"/>
    <x v="8"/>
    <n v="3000"/>
    <s v="SERVICIOS GENERALES"/>
    <s v="si"/>
    <n v="3361"/>
    <s v="SERVICIOS DE APOYO ADMINISTRATIVO, FOTOCOPIADO E IMPRESIÓN"/>
    <n v="0"/>
    <s v="00"/>
    <s v="SIN DESCRIPCIÓN PARA DESTINOS 00"/>
    <n v="1255"/>
    <n v="1500000"/>
    <n v="0"/>
    <n v="0"/>
    <n v="0"/>
    <n v="0"/>
    <n v="0"/>
    <n v="1255"/>
    <n v="1255"/>
    <n v="1255"/>
    <n v="0"/>
    <n v="0"/>
    <n v="0"/>
    <n v="1500000"/>
    <n v="-1255"/>
    <s v="."/>
  </r>
  <r>
    <s v="1.1-00-2307_233024_2358336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3000"/>
    <s v="SERVICIOS GENERALES"/>
    <s v="si"/>
    <n v="3361"/>
    <s v="SERVICIOS DE APOYO ADMINISTRATIVO, FOTOCOPIADO E IMPRESIÓN"/>
    <n v="0"/>
    <s v="00"/>
    <s v="SIN DESCRIPCIÓN PARA DESTINOS 00"/>
    <n v="0"/>
    <n v="0"/>
    <n v="0"/>
    <n v="0"/>
    <n v="0"/>
    <n v="0"/>
    <n v="0"/>
    <n v="0"/>
    <n v="0"/>
    <n v="0"/>
    <n v="1000000"/>
    <n v="0"/>
    <n v="0"/>
    <n v="0"/>
    <n v="1000000"/>
    <s v="FORMAS IMPRESAS PARA ATENCION DE URGENCIAS Y CONSULTA EXTERNA"/>
  </r>
  <r>
    <s v="1.1-00-2305_236015_2321337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371"/>
    <s v="SERVICIOS DE PROTECCIÓN Y SEGURIDAD"/>
    <n v="0"/>
    <s v="00"/>
    <s v="SIN DESCRIPCIÓN PARA DESTINOS 00"/>
    <n v="20885568"/>
    <n v="0"/>
    <n v="20885568"/>
    <n v="19145104"/>
    <n v="17404640"/>
    <n v="17404640"/>
    <n v="17404640"/>
    <n v="0"/>
    <n v="20885568"/>
    <n v="20885568"/>
    <n v="20885568"/>
    <n v="20885568"/>
    <n v="5000000"/>
    <n v="-5000000"/>
    <n v="0"/>
    <s v="."/>
  </r>
  <r>
    <s v="1.1-00-2307_233019_233333710"/>
    <s v="1.1-00-24"/>
    <s v="1.1-00-23"/>
    <s v="PROPIOS"/>
    <s v="RECURSOS FISCALES 2024"/>
    <x v="0"/>
    <s v="1.3.4"/>
    <s v="FUNCIÓN PÚBLICA"/>
    <s v="E"/>
    <s v="Actividades del sector público, que realiza en for"/>
    <s v="07_24"/>
    <s v="07_23"/>
    <x v="7"/>
    <n v="3"/>
    <s v="INFRAESTRUCTURA Y SERVICIOS PÚBLICOS"/>
    <s v="033"/>
    <n v="33"/>
    <x v="12"/>
    <s v="019_24"/>
    <s v="019_23"/>
    <x v="9"/>
    <n v="3000"/>
    <s v="SERVICIOS GENERALES"/>
    <m/>
    <n v="3371"/>
    <s v="SERVICIOS DE PROTECCIÓN Y SEGURIDAD"/>
    <n v="0"/>
    <s v="00"/>
    <s v="SIN DESCRIPCIÓN PARA DESTINOS 00"/>
    <n v="5006935"/>
    <n v="5000000"/>
    <n v="5006935"/>
    <n v="5006935"/>
    <n v="4171360"/>
    <n v="4171360"/>
    <n v="4171360"/>
    <n v="0"/>
    <n v="5006935"/>
    <n v="5006935"/>
    <n v="5006935"/>
    <n v="5006935"/>
    <n v="5006935"/>
    <n v="-6935"/>
    <n v="0"/>
    <s v="Servicio de seguridad de 29 elementos para la seguridad de unidades deportivas del municipio queda pendiente pagar el mes de diciembre 2023 y se cubriria para enero a septiembre 2024  esta partida tiene un contrato que termina en septiembre 2024"/>
  </r>
  <r>
    <s v="1.1-00-2302_231010_231433810"/>
    <s v="1.1-00-24"/>
    <s v="1.1-00-23"/>
    <s v="PROPIOS"/>
    <s v="RECURSOS FISCALES 2024"/>
    <x v="0"/>
    <s v="1.3.4"/>
    <s v="FUNCIÓN PÚBLICA"/>
    <s v="S"/>
    <s v="Definidos en el Presupuesto de Egresos y los que s"/>
    <s v="02_24"/>
    <s v="02_23"/>
    <x v="1"/>
    <n v="1"/>
    <s v="CORRESPONSABILIDAD SOCIAL (TRANSVERSAL)"/>
    <s v="014"/>
    <n v="14"/>
    <x v="3"/>
    <s v="010_24"/>
    <s v="010_23"/>
    <x v="2"/>
    <n v="3000"/>
    <s v="SERVICIOS GENERALES"/>
    <m/>
    <n v="3381"/>
    <s v="SERVICIOS DE VIGILANCIA"/>
    <n v="0"/>
    <s v="00"/>
    <s v="SIN DESCRIPCIÓN PARA DESTINOS 00"/>
    <n v="0"/>
    <n v="0"/>
    <n v="0"/>
    <n v="0"/>
    <n v="0"/>
    <n v="0"/>
    <n v="0"/>
    <n v="0"/>
    <n v="0"/>
    <n v="0"/>
    <n v="4050000"/>
    <n v="4050000"/>
    <n v="1000000"/>
    <n v="-1000000"/>
    <n v="4050000"/>
    <s v="Seguridad privada para resguardar los equipamientos de la Red de Bases "/>
  </r>
  <r>
    <s v="1.1-00-2307_232022_233633810"/>
    <s v="1.1-00-24"/>
    <s v="1.1-00-23"/>
    <s v="PROPIOS"/>
    <s v="RECURSOS FISCALES 2024"/>
    <x v="0"/>
    <s v="2.2.7"/>
    <s v="DESARROLLO REGIONAL"/>
    <s v="E"/>
    <s v="Actividades del sector público, que realiza en for"/>
    <s v="07_24"/>
    <s v="07_23"/>
    <x v="7"/>
    <n v="2"/>
    <s v="GESTIÓN INTEGRAL DEL AGUA"/>
    <s v="036"/>
    <n v="36"/>
    <x v="25"/>
    <s v="022_24"/>
    <s v="022_23"/>
    <x v="20"/>
    <n v="3000"/>
    <s v="SERVICIOS GENERALES"/>
    <m/>
    <n v="3381"/>
    <s v="SERVICIOS DE VIGILANCIA"/>
    <n v="0"/>
    <s v="00"/>
    <s v="SIN DESCRIPCIÓN PARA DESTINOS 00"/>
    <n v="42000000"/>
    <n v="42000000"/>
    <n v="41396920"/>
    <n v="34355024"/>
    <n v="34355024"/>
    <n v="34355024"/>
    <n v="34355024"/>
    <n v="603080"/>
    <n v="42000000"/>
    <n v="42000000"/>
    <n v="42000000"/>
    <n v="42000000"/>
    <n v="25000000"/>
    <n v="17000000"/>
    <n v="0"/>
    <s v="SERVICIO DE SEGURIDAD"/>
  </r>
  <r>
    <s v="1.1-00-2301_236004_23433910"/>
    <s v="1.1-00-24"/>
    <s v="1.1-00-23"/>
    <s v="PROPIOS"/>
    <s v="RECURSOS FISCALES 2024"/>
    <x v="0"/>
    <s v="1.3.4"/>
    <s v="FUNCIÓN PÚBLICA"/>
    <s v="E"/>
    <s v="Actividades del sector público, que realiza en for"/>
    <s v="01_24"/>
    <s v="01_23"/>
    <x v="9"/>
    <n v="6"/>
    <s v="GOBIERNO EFECTIVO"/>
    <s v="004"/>
    <n v="4"/>
    <x v="33"/>
    <s v="004_24"/>
    <s v="004_23"/>
    <x v="25"/>
    <n v="3000"/>
    <s v="SERVICIOS GENERALES"/>
    <m/>
    <n v="3391"/>
    <s v="SERVICIOS PROFESIONALES, CIENTÍFICOS Y TÉCNICOS INTEGRALES"/>
    <n v="0"/>
    <s v="00"/>
    <s v="SIN DESCRIPCIÓN PARA DESTINOS 00"/>
    <n v="450000"/>
    <n v="450000"/>
    <n v="350400"/>
    <n v="350400"/>
    <n v="350400"/>
    <n v="262800"/>
    <n v="262800"/>
    <n v="99600"/>
    <n v="450000"/>
    <n v="450000"/>
    <n v="450000"/>
    <n v="450000"/>
    <n v="450000"/>
    <n v="0"/>
    <n v="0"/>
    <s v="."/>
  </r>
  <r>
    <s v="1.1-00-2301_236006_23633910"/>
    <s v="1.1-00-24"/>
    <s v="1.1-00-23"/>
    <s v="PROPIOS"/>
    <s v="RECURSOS FISCALES 2024"/>
    <x v="0"/>
    <s v="1.3.4"/>
    <s v="FUNCIÓN PÚBLICA"/>
    <s v="P"/>
    <s v="Actividades destinadas al desarrollo de programas "/>
    <s v="01_24"/>
    <s v="01_23"/>
    <x v="9"/>
    <n v="6"/>
    <s v="GOBIERNO EFECTIVO"/>
    <s v="006"/>
    <n v="6"/>
    <x v="21"/>
    <s v="006_24"/>
    <s v="006_23"/>
    <x v="16"/>
    <n v="3000"/>
    <s v="SERVICIOS GENERALES"/>
    <m/>
    <n v="3391"/>
    <s v="SERVICIOS PROFESIONALES, CIENTÍFICOS Y TÉCNICOS INTEGRALES"/>
    <n v="0"/>
    <s v="00"/>
    <s v="SIN DESCRIPCIÓN PARA DESTINOS 00"/>
    <n v="2111015.56"/>
    <n v="1570000"/>
    <n v="2111015.56"/>
    <n v="2111015.56"/>
    <n v="1165416.01"/>
    <n v="1165416.01"/>
    <n v="1165416.01"/>
    <n v="0"/>
    <n v="2111015.56"/>
    <n v="2111015.56"/>
    <n v="3000000"/>
    <n v="3000000"/>
    <n v="1570000"/>
    <n v="0"/>
    <n v="888984.44"/>
    <s v="."/>
  </r>
  <r>
    <s v="1.1-00-2302_231007_23733910"/>
    <s v="1.1-00-24"/>
    <s v="1.1-00-23"/>
    <s v="PROPIOS"/>
    <s v="RECURSOS FISCALES 2024"/>
    <x v="0"/>
    <s v="1.3.4"/>
    <s v="FUNCIÓN PÚBLICA"/>
    <s v="O"/>
    <s v="Actividades que realizan la función pública o cont"/>
    <s v="02_24"/>
    <s v="02_23"/>
    <x v="1"/>
    <n v="1"/>
    <s v="CORRESPONSABILIDAD SOCIAL (TRANSVERSAL)"/>
    <s v="007"/>
    <n v="7"/>
    <x v="2"/>
    <s v="007_24"/>
    <s v="007_23"/>
    <x v="1"/>
    <n v="3000"/>
    <s v="SERVICIOS GENERALES"/>
    <m/>
    <n v="3391"/>
    <s v="SERVICIOS PROFESIONALES, CIENTÍFICOS Y TÉCNICOS INTEGRALES"/>
    <n v="0"/>
    <s v="00"/>
    <s v="SIN DESCRIPCIÓN PARA DESTINOS 00"/>
    <n v="812000"/>
    <n v="0"/>
    <n v="1457888"/>
    <n v="726508"/>
    <n v="726508"/>
    <n v="726508"/>
    <n v="726508"/>
    <n v="-645888"/>
    <n v="812000"/>
    <n v="812000"/>
    <n v="2000000"/>
    <n v="2000000"/>
    <n v="500000"/>
    <n v="-500000"/>
    <n v="1188000"/>
    <s v="CANTIDAD REQUERIDA PARA LA AREALIZACION DE AVALUOS DE PREDIOS DEL MUNCIPIO "/>
  </r>
  <r>
    <s v="1.1-00-2302_231008_231033910"/>
    <s v="1.1-00-24"/>
    <s v="1.1-00-23"/>
    <s v="PROPIOS"/>
    <s v="RECURSOS FISCALES 2024"/>
    <x v="0"/>
    <s v="2.2.7"/>
    <s v="DESARROLLO REGIONAL"/>
    <s v="S"/>
    <s v="Definidos en el Presupuesto de Egresos y los que s"/>
    <s v="02_24"/>
    <s v="02_23"/>
    <x v="1"/>
    <n v="1"/>
    <s v="CORRESPONSABILIDAD SOCIAL (TRANSVERSAL)"/>
    <s v="010"/>
    <n v="10"/>
    <x v="37"/>
    <s v="008_24"/>
    <s v="008_23"/>
    <x v="27"/>
    <n v="3000"/>
    <s v="SERVICIOS GENERALES"/>
    <m/>
    <n v="3391"/>
    <s v="SERVICIOS PROFESIONALES, CIENTÍFICOS Y TÉCNICOS INTEGRALES"/>
    <n v="0"/>
    <s v="00"/>
    <s v="SIN DESCRIPCIÓN PARA DESTINOS 00"/>
    <n v="0"/>
    <n v="0"/>
    <n v="0"/>
    <n v="0"/>
    <n v="0"/>
    <n v="0"/>
    <n v="0"/>
    <n v="0"/>
    <n v="0"/>
    <n v="0"/>
    <n v="500000"/>
    <n v="500000"/>
    <n v="500000"/>
    <n v="-500000"/>
    <n v="500000"/>
    <s v="Para apoyo de escrituración y trámites legales a los beneficiarios de la Campaña de reestructura de crédito hipotecario en Jardines de Verano"/>
  </r>
  <r>
    <s v="1.1-00-2302_231010_231433910"/>
    <s v="1.1-00-24"/>
    <s v="1.1-00-23"/>
    <s v="PROPIOS"/>
    <s v="RECURSOS FISCALES 2024"/>
    <x v="0"/>
    <s v="1.3.4"/>
    <s v="FUNCIÓN PÚBLICA"/>
    <s v="S"/>
    <s v="Definidos en el Presupuesto de Egresos y los que s"/>
    <s v="02_24"/>
    <s v="02_23"/>
    <x v="1"/>
    <n v="1"/>
    <s v="CORRESPONSABILIDAD SOCIAL (TRANSVERSAL)"/>
    <s v="014"/>
    <n v="14"/>
    <x v="3"/>
    <s v="010_24"/>
    <s v="010_23"/>
    <x v="2"/>
    <n v="3000"/>
    <s v="SERVICIOS GENERALES"/>
    <m/>
    <n v="3391"/>
    <s v="SERVICIOS PROFESIONALES, CIENTÍFICOS Y TÉCNICOS INTEGRALES"/>
    <n v="0"/>
    <s v="00"/>
    <s v="SIN DESCRIPCIÓN PARA DESTINOS 00"/>
    <n v="0"/>
    <n v="0"/>
    <n v="0"/>
    <n v="0"/>
    <n v="0"/>
    <n v="0"/>
    <n v="0"/>
    <n v="0"/>
    <n v="0"/>
    <n v="0"/>
    <n v="2000000"/>
    <n v="2000000"/>
    <n v="500000"/>
    <n v="-500000"/>
    <n v="2000000"/>
    <s v="Contratación de servicios profesionales para la impartición de cursos, talleres y capacitaciones en la Red de Bases"/>
  </r>
  <r>
    <s v="1.1-00-2302_231010_231533910"/>
    <s v="1.1-00-24"/>
    <s v="1.1-00-23"/>
    <s v="PROPIOS"/>
    <s v="RECURSOS FISCALES 2024"/>
    <x v="0"/>
    <s v="1.3.4"/>
    <s v="FUNCIÓN PÚBLICA"/>
    <s v="F"/>
    <s v="Actividades destinadas a la promoción y fomento de"/>
    <s v="02_24"/>
    <s v="02_23"/>
    <x v="1"/>
    <n v="1"/>
    <s v="CORRESPONSABILIDAD SOCIAL (TRANSVERSAL)"/>
    <s v="015"/>
    <n v="15"/>
    <x v="17"/>
    <s v="010_24"/>
    <s v="010_23"/>
    <x v="2"/>
    <n v="3000"/>
    <s v="SERVICIOS GENERALES"/>
    <m/>
    <n v="3391"/>
    <s v="SERVICIOS PROFESIONALES, CIENTÍFICOS Y TÉCNICOS INTEGRALES"/>
    <n v="0"/>
    <s v="00"/>
    <s v="SIN DESCRIPCIÓN PARA DESTINOS 00"/>
    <n v="1000000"/>
    <n v="1000000"/>
    <n v="998992"/>
    <n v="0"/>
    <n v="0"/>
    <n v="0"/>
    <n v="0"/>
    <n v="1008"/>
    <n v="1000000"/>
    <n v="1000000"/>
    <n v="500000"/>
    <n v="500000"/>
    <n v="500000"/>
    <n v="500000"/>
    <n v="-500000"/>
    <s v="Contratación de servicios profesionales para las intervenciones de los Espacios de Paz"/>
  </r>
  <r>
    <s v="1.1-00-2302_231010_231633910"/>
    <s v="1.1-00-24"/>
    <s v="1.1-00-23"/>
    <s v="PROPIOS"/>
    <s v="RECURSOS FISCALES 2024"/>
    <x v="0"/>
    <s v="2.2.7"/>
    <s v="DESARROLLO REGIONAL"/>
    <s v="S"/>
    <s v="Definidos en el Presupuesto de Egresos y los que s"/>
    <s v="02_24"/>
    <s v="02_23"/>
    <x v="1"/>
    <n v="1"/>
    <s v="CORRESPONSABILIDAD SOCIAL (TRANSVERSAL)"/>
    <s v="016"/>
    <n v="16"/>
    <x v="4"/>
    <s v="010_24"/>
    <s v="010_23"/>
    <x v="2"/>
    <n v="3000"/>
    <s v="SERVICIOS GENERALES"/>
    <m/>
    <n v="3391"/>
    <s v="SERVICIOS PROFESIONALES, CIENTÍFICOS Y TÉCNICOS INTEGRALES"/>
    <n v="0"/>
    <s v="00"/>
    <s v="SIN DESCRIPCIÓN PARA DESTINOS 00"/>
    <n v="0"/>
    <n v="0"/>
    <n v="0"/>
    <n v="0"/>
    <n v="0"/>
    <n v="0"/>
    <n v="0"/>
    <n v="0"/>
    <n v="0"/>
    <n v="0"/>
    <n v="230000"/>
    <n v="230000"/>
    <n v="230000"/>
    <n v="-230000"/>
    <n v="230000"/>
    <s v="Talleres de capacitación en materia de administración y finanzas  dirigidos a los comercios locales beneficiarios e interesados en el Programa Chamba para todos "/>
  </r>
  <r>
    <s v="2.6-15-2305_236015_232133910"/>
    <m/>
    <s v="2.6-15-23"/>
    <m/>
    <m/>
    <x v="6"/>
    <s v="1.3.4"/>
    <s v="FUNCIÓN PÚBLICA"/>
    <s v="E"/>
    <s v="Actividades del sector público, que realiza en for"/>
    <s v="05_24"/>
    <s v="05_23"/>
    <x v="0"/>
    <n v="6"/>
    <s v="GOBIERNO EFECTIVO"/>
    <s v="XX"/>
    <n v="21"/>
    <x v="1"/>
    <s v="015_24"/>
    <s v="015_23"/>
    <x v="0"/>
    <n v="3000"/>
    <s v="SERVICIOS GENERALES"/>
    <m/>
    <n v="3391"/>
    <s v="SERVICIOS PROFESIONALES, CIENTÍFICOS Y TÉCNICOS INTEGRALES"/>
    <n v="0"/>
    <s v="00"/>
    <s v="SIN DESCRIPCIÓN PARA DESTINOS 00"/>
    <n v="79424"/>
    <n v="0"/>
    <n v="79204.800000000003"/>
    <n v="68208"/>
    <n v="0"/>
    <n v="0"/>
    <n v="0"/>
    <n v="219.19999999999709"/>
    <n v="0"/>
    <n v="0"/>
    <n v="0"/>
    <n v="0"/>
    <n v="0"/>
    <n v="0"/>
    <n v="0"/>
    <s v="."/>
  </r>
  <r>
    <s v="2.6-06-2305_236015_2321339158"/>
    <m/>
    <s v="2.6-06-23"/>
    <m/>
    <m/>
    <x v="2"/>
    <s v="1.3.4"/>
    <s v="FUNCIÓN PÚBLICA"/>
    <s v="E"/>
    <s v="Actividades del sector público, que realiza en for"/>
    <s v="05_24"/>
    <s v="05_23"/>
    <x v="0"/>
    <n v="6"/>
    <s v="GOBIERNO EFECTIVO"/>
    <s v="XX"/>
    <n v="21"/>
    <x v="1"/>
    <s v="015_24"/>
    <s v="015_23"/>
    <x v="0"/>
    <n v="3000"/>
    <s v="SERVICIOS GENERALES"/>
    <m/>
    <n v="3391"/>
    <s v="SERVICIOS PROFESIONALES, CIENTÍFICOS Y TÉCNICOS INTEGRALES"/>
    <n v="58"/>
    <s v="XX"/>
    <s v="EDUCANDO PARA LA IGUALDAD"/>
    <n v="2549.7399999999998"/>
    <n v="0"/>
    <n v="0"/>
    <n v="0"/>
    <n v="0"/>
    <n v="0"/>
    <n v="0"/>
    <n v="2549.7399999999998"/>
    <n v="0"/>
    <n v="0"/>
    <n v="0"/>
    <n v="0"/>
    <n v="0"/>
    <n v="0"/>
    <n v="0"/>
    <s v="."/>
  </r>
  <r>
    <s v="1.1-00-2307_233024_2339339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3000"/>
    <s v="SERVICIOS GENERALES"/>
    <m/>
    <n v="3391"/>
    <s v="SERVICIOS PROFESIONALES, CIENTÍFICOS Y TÉCNICOS INTEGRALES"/>
    <n v="0"/>
    <s v="00"/>
    <s v="SIN DESCRIPCIÓN PARA DESTINOS 00"/>
    <n v="12000000"/>
    <n v="4000000"/>
    <n v="8112179.3300000001"/>
    <n v="8112179.3300000001"/>
    <n v="8112179.3300000001"/>
    <n v="8112179.3300000001"/>
    <n v="8112179.3399999999"/>
    <n v="3887820.67"/>
    <n v="12000000"/>
    <n v="12000000"/>
    <n v="12000000"/>
    <n v="12000000"/>
    <n v="4000000"/>
    <n v="0"/>
    <n v="0"/>
    <s v="SERVICIO DE LABORATORIO ANALISIS CLINICOS, RAYOS X Y TOMOGRAFIA."/>
  </r>
  <r>
    <s v="1.1-00-2308_237025_234133910"/>
    <s v="1.1-00-24"/>
    <s v="1.1-00-23"/>
    <s v="PROPIOS"/>
    <s v="RECURSOS FISCALES 2024"/>
    <x v="0"/>
    <s v="1.7.1"/>
    <s v="POLICÍA"/>
    <s v="R"/>
    <s v="Solamente actividades específicas, distintas a las"/>
    <s v="08_24"/>
    <s v="08_23"/>
    <x v="4"/>
    <n v="7"/>
    <s v="SEGURIDAD CIUDADANA"/>
    <s v="041"/>
    <n v="41"/>
    <x v="7"/>
    <s v="025_24"/>
    <s v="025_23"/>
    <x v="5"/>
    <n v="3000"/>
    <s v="SERVICIOS GENERALES"/>
    <m/>
    <n v="3391"/>
    <s v="SERVICIOS PROFESIONALES, CIENTÍFICOS Y TÉCNICOS INTEGRALES"/>
    <n v="0"/>
    <s v="00"/>
    <s v="SIN DESCRIPCIÓN PARA DESTINOS 00"/>
    <n v="1900000"/>
    <n v="1900000"/>
    <n v="1900000"/>
    <n v="1900000"/>
    <n v="1500000"/>
    <n v="1500000"/>
    <n v="1500000"/>
    <n v="0"/>
    <n v="1900000"/>
    <n v="1900000"/>
    <n v="1900000"/>
    <n v="1900000"/>
    <n v="1900000"/>
    <n v="0"/>
    <n v="0"/>
    <s v="."/>
  </r>
  <r>
    <s v="1.1-00-2309_238026_234233910"/>
    <s v="1.1-00-24"/>
    <s v="1.1-00-23"/>
    <s v="PROPIOS"/>
    <s v="RECURSOS FISCALES 2024"/>
    <x v="0"/>
    <s v="3.1.1"/>
    <s v="ASUNTOS ECONÓMICOS Y COMERCIALES EN GENERAL"/>
    <s v="E"/>
    <s v="Actividades del sector público, que realiza en for"/>
    <s v="09_24"/>
    <s v="09_23"/>
    <x v="11"/>
    <n v="8"/>
    <s v="DESARROLLO ECONÓMICO Y EMPLEO"/>
    <s v="XX"/>
    <n v="42"/>
    <x v="23"/>
    <s v="026_24"/>
    <s v="026_23"/>
    <x v="18"/>
    <n v="3000"/>
    <s v="SERVICIOS GENERALES"/>
    <m/>
    <n v="3391"/>
    <s v="SERVICIOS PROFESIONALES, CIENTÍFICOS Y TÉCNICOS INTEGRALES"/>
    <n v="0"/>
    <s v="00"/>
    <s v="SIN DESCRIPCIÓN PARA DESTINOS 00"/>
    <n v="42000"/>
    <n v="0"/>
    <n v="41064"/>
    <n v="41064"/>
    <n v="0"/>
    <n v="0"/>
    <n v="0"/>
    <n v="936"/>
    <n v="0"/>
    <n v="0"/>
    <n v="0"/>
    <n v="0"/>
    <n v="0"/>
    <n v="0"/>
    <n v="0"/>
    <s v="."/>
  </r>
  <r>
    <s v="1.1-00-2310_234030_234833910"/>
    <s v="1.1-00-24"/>
    <s v="1.1-00-23"/>
    <s v="PROPIOS"/>
    <s v="RECURSOS FISCALES 2024"/>
    <x v="0"/>
    <s v="2.7.1"/>
    <s v="OTROS ASUNTOS SOCIALES"/>
    <s v="E"/>
    <s v="Actividades del sector público, que realiza en for"/>
    <s v="10_24"/>
    <s v="10_23"/>
    <x v="8"/>
    <n v="4"/>
    <s v="CIUDAD SUSTENTABLE"/>
    <s v="048"/>
    <n v="48"/>
    <x v="18"/>
    <s v="030_24"/>
    <s v="030_23"/>
    <x v="13"/>
    <n v="3000"/>
    <s v="SERVICIOS GENERALES"/>
    <m/>
    <n v="3391"/>
    <s v="SERVICIOS PROFESIONALES, CIENTÍFICOS Y TÉCNICOS INTEGRALES"/>
    <n v="0"/>
    <s v="00"/>
    <s v="SIN DESCRIPCIÓN PARA DESTINOS 00"/>
    <n v="600000"/>
    <n v="0"/>
    <n v="0"/>
    <n v="0"/>
    <n v="0"/>
    <n v="0"/>
    <n v="0"/>
    <n v="600000"/>
    <n v="600000"/>
    <n v="600000"/>
    <n v="600000"/>
    <n v="600000"/>
    <n v="600000"/>
    <n v="-600000"/>
    <n v="0"/>
    <s v="SIN MODIFICACIÓN"/>
  </r>
  <r>
    <s v="1.1-00-2311_236031_235033910"/>
    <s v="1.1-00-24"/>
    <s v="1.1-00-23"/>
    <s v="PROPIOS"/>
    <s v="RECURSOS FISCALES 2024"/>
    <x v="0"/>
    <s v="3.8.4"/>
    <s v="INNOVACIÓN"/>
    <s v="E"/>
    <s v="Actividades del sector público, que realiza en for"/>
    <s v="11_24"/>
    <s v="11_23"/>
    <x v="6"/>
    <n v="6"/>
    <s v="GOBIERNO EFECTIVO"/>
    <s v="050"/>
    <n v="50"/>
    <x v="11"/>
    <s v="031_24"/>
    <s v="031_23"/>
    <x v="8"/>
    <n v="3000"/>
    <s v="SERVICIOS GENERALES"/>
    <m/>
    <n v="3391"/>
    <s v="SERVICIOS PROFESIONALES, CIENTÍFICOS Y TÉCNICOS INTEGRALES"/>
    <n v="0"/>
    <s v="00"/>
    <s v="SIN DESCRIPCIÓN PARA DESTINOS 00"/>
    <n v="0"/>
    <n v="0"/>
    <n v="498000"/>
    <n v="0"/>
    <n v="0"/>
    <n v="0"/>
    <n v="0"/>
    <n v="-498000"/>
    <n v="0"/>
    <n v="0"/>
    <n v="600000"/>
    <n v="600000"/>
    <n v="600000"/>
    <n v="-600000"/>
    <n v="600000"/>
    <s v="valuación masiva"/>
  </r>
  <r>
    <s v="1.1-00-2307_233024_2358339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3000"/>
    <s v="SERVICIOS GENERALES"/>
    <m/>
    <n v="3391"/>
    <s v="SERVICIOS PROFESIONALES, CIENTÍFICOS Y TÉCNICOS INTEGRALES"/>
    <n v="0"/>
    <s v="00"/>
    <s v="SIN DESCRIPCIÓN PARA DESTINOS 00"/>
    <n v="0"/>
    <n v="0"/>
    <n v="0"/>
    <n v="0"/>
    <n v="0"/>
    <n v="0"/>
    <n v="0"/>
    <n v="0"/>
    <n v="0"/>
    <n v="0"/>
    <n v="12000000"/>
    <n v="0"/>
    <n v="0"/>
    <n v="0"/>
    <n v="12000000"/>
    <s v="LABORATORIO, RAYOS X Y TOMOGRAFIA"/>
  </r>
  <r>
    <s v="1.1-00-2302_231007_23734110"/>
    <s v="1.1-00-24"/>
    <s v="1.1-00-23"/>
    <s v="PROPIOS"/>
    <s v="RECURSOS FISCALES 2024"/>
    <x v="0"/>
    <s v="1.3.4"/>
    <s v="FUNCIÓN PÚBLICA"/>
    <s v="O"/>
    <s v="Actividades que realizan la función pública o cont"/>
    <s v="02_24"/>
    <s v="02_23"/>
    <x v="1"/>
    <n v="1"/>
    <s v="CORRESPONSABILIDAD SOCIAL (TRANSVERSAL)"/>
    <s v="007"/>
    <n v="7"/>
    <x v="2"/>
    <s v="007_24"/>
    <s v="007_23"/>
    <x v="1"/>
    <n v="3000"/>
    <s v="SERVICIOS GENERALES"/>
    <m/>
    <n v="3411"/>
    <s v="SERVICIOS FINANCIEROS Y BANCARIOS"/>
    <n v="0"/>
    <s v="00"/>
    <s v="SIN DESCRIPCIÓN PARA DESTINOS 00"/>
    <n v="2112609.0699999998"/>
    <n v="500000"/>
    <n v="2053765.24"/>
    <n v="1248609.24"/>
    <n v="1248609.24"/>
    <n v="1248609.24"/>
    <n v="1248609.24"/>
    <n v="58843.829999999842"/>
    <n v="1000000"/>
    <n v="1000000"/>
    <n v="1000000"/>
    <n v="1000000"/>
    <n v="1000000"/>
    <n v="-500000"/>
    <n v="0"/>
    <s v="."/>
  </r>
  <r>
    <s v="1.1-00-2304_236012_2318341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411"/>
    <s v="SERVICIOS FINANCIEROS Y BANCARIOS"/>
    <n v="0"/>
    <s v="00"/>
    <s v="SIN DESCRIPCIÓN PARA DESTINOS 00"/>
    <n v="12846689.84"/>
    <n v="8358322.8600000003"/>
    <n v="10171005.529999999"/>
    <n v="10171005.529999999"/>
    <n v="10171005.529999999"/>
    <n v="10171005.529999999"/>
    <n v="10171005.529999999"/>
    <n v="2675684.3100000005"/>
    <n v="12846689.84"/>
    <n v="12846689.84"/>
    <n v="12846689.84"/>
    <n v="12846689.84"/>
    <n v="7000000"/>
    <n v="1358322.8600000003"/>
    <n v="0"/>
    <s v="."/>
  </r>
  <r>
    <s v="1.1-00-2304_236012_2318341161"/>
    <s v="1.1-00-24"/>
    <s v="1.1-00-23"/>
    <s v="PROPIOS"/>
    <s v="RECURSOS FISCALES 2024"/>
    <x v="0"/>
    <s v="1.3.4"/>
    <s v="FUNCIÓN PÚBLICA"/>
    <s v="M"/>
    <s v="Actividades de apoyo administrativo desarrolladas "/>
    <s v="04_24"/>
    <s v="04_23"/>
    <x v="2"/>
    <n v="6"/>
    <s v="GOBIERNO EFECTIVO"/>
    <s v="XX"/>
    <n v="18"/>
    <x v="5"/>
    <s v="012_24"/>
    <s v="012_23"/>
    <x v="3"/>
    <n v="3000"/>
    <s v="SERVICIOS GENERALES"/>
    <m/>
    <n v="3411"/>
    <s v="SERVICIOS FINANCIEROS Y BANCARIOS"/>
    <n v="61"/>
    <s v="XX"/>
    <s v="CONVENIO"/>
    <n v="0"/>
    <n v="0"/>
    <n v="638092.61"/>
    <n v="638092.61"/>
    <n v="638092.61"/>
    <n v="638092.61"/>
    <n v="638092.61"/>
    <n v="-638092.61"/>
    <n v="0"/>
    <n v="0"/>
    <n v="0"/>
    <n v="0"/>
    <n v="0"/>
    <n v="0"/>
    <n v="0"/>
    <s v="."/>
  </r>
  <r>
    <s v="1.1-00-2305_236015_232434110"/>
    <s v="1.1-00-24"/>
    <s v="1.1-00-23"/>
    <s v="PROPIOS"/>
    <s v="RECURSOS FISCALES 2024"/>
    <x v="0"/>
    <s v="1.3.4"/>
    <s v="FUNCIÓN PÚBLICA"/>
    <s v="E"/>
    <s v="Actividades del sector público, que realiza en for"/>
    <s v="05_24"/>
    <s v="05_23"/>
    <x v="0"/>
    <n v="6"/>
    <s v="GOBIERNO EFECTIVO"/>
    <s v="024"/>
    <n v="24"/>
    <x v="0"/>
    <s v="015_24"/>
    <s v="015_23"/>
    <x v="0"/>
    <n v="3000"/>
    <s v="SERVICIOS GENERALES"/>
    <m/>
    <n v="3411"/>
    <s v="SERVICIOS FINANCIEROS Y BANCARIOS"/>
    <n v="0"/>
    <s v="00"/>
    <s v="SIN DESCRIPCIÓN PARA DESTINOS 00"/>
    <n v="5254432.8499999996"/>
    <n v="0"/>
    <n v="2924049.82"/>
    <n v="2924049.82"/>
    <n v="2924049.82"/>
    <n v="2924049.82"/>
    <n v="2924049.82"/>
    <n v="2330383.0299999998"/>
    <n v="3251192.54"/>
    <n v="3251192.54"/>
    <n v="3251192.54"/>
    <n v="3251192.54"/>
    <n v="1000000"/>
    <n v="-1000000"/>
    <n v="0"/>
    <s v="Revisar porcentaje de incremento"/>
  </r>
  <r>
    <s v="1.1-00-2304_236012_2318342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421"/>
    <s v="SERVICIOS DE COBRANZA, INVESTIGACIÓN CREDITICIA Y SIMILAR"/>
    <n v="0"/>
    <s v="00"/>
    <s v="SIN DESCRIPCIÓN PARA DESTINOS 00"/>
    <n v="67083372.82"/>
    <n v="37831073"/>
    <n v="64084142.780000001"/>
    <n v="64084142.780000001"/>
    <n v="52352096.189999998"/>
    <n v="50926324.899999999"/>
    <n v="50054515.43"/>
    <n v="2999230.0399999991"/>
    <n v="70000000"/>
    <n v="70000000"/>
    <n v="80000000"/>
    <n v="80000000"/>
    <n v="30000000"/>
    <n v="7831073"/>
    <n v="10000000"/>
    <s v="."/>
  </r>
  <r>
    <s v="1.1-00-2304_236012_2318343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431"/>
    <s v="SERVICIOS DE RECAUDACIÓN, TRASLADO Y CUSTODIA DE VALORES"/>
    <n v="0"/>
    <s v="00"/>
    <s v="SIN DESCRIPCIÓN PARA DESTINOS 00"/>
    <n v="1850000"/>
    <n v="850000"/>
    <n v="1700000"/>
    <n v="1700000"/>
    <n v="1250070.8999999999"/>
    <n v="803398.88"/>
    <n v="803398.88"/>
    <n v="150000"/>
    <n v="1850000"/>
    <n v="1850000"/>
    <n v="1850000"/>
    <n v="1850000"/>
    <n v="850000"/>
    <n v="0"/>
    <n v="0"/>
    <s v="."/>
  </r>
  <r>
    <s v="1.1-00-2305_236015_2321344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441"/>
    <s v="SEGUROS DE RESPONSABILIDAD PATRIMONIAL Y FIANZAS"/>
    <n v="0"/>
    <s v="00"/>
    <s v="SIN DESCRIPCIÓN PARA DESTINOS 00"/>
    <n v="160000"/>
    <n v="160000"/>
    <n v="138003.72"/>
    <n v="126403.72"/>
    <n v="126403.72"/>
    <n v="126403.72"/>
    <n v="126403.72"/>
    <n v="21996.28"/>
    <n v="160000"/>
    <n v="160000"/>
    <n v="160000"/>
    <n v="160000"/>
    <n v="160000"/>
    <n v="0"/>
    <n v="0"/>
    <s v="."/>
  </r>
  <r>
    <s v="1.1-00-2305_236015_2321345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451"/>
    <s v="SEGURO DE BIENES PATRIMONIALES"/>
    <n v="0"/>
    <s v="00"/>
    <s v="SIN DESCRIPCIÓN PARA DESTINOS 00"/>
    <n v="5400000"/>
    <n v="5000000"/>
    <n v="5375561.7699999996"/>
    <n v="5375561.7699999996"/>
    <n v="5374582.1200000001"/>
    <n v="5374582.1200000001"/>
    <n v="5374582.1200000001"/>
    <n v="24438.230000000447"/>
    <n v="5400000"/>
    <n v="5400000"/>
    <n v="6000000"/>
    <n v="6000000"/>
    <n v="6000000"/>
    <n v="-1000000"/>
    <n v="600000"/>
    <s v="."/>
  </r>
  <r>
    <s v="1.1-00-2311_236031_234934710"/>
    <s v="1.1-00-24"/>
    <s v="1.1-00-23"/>
    <s v="PROPIOS"/>
    <s v="RECURSOS FISCALES 2024"/>
    <x v="0"/>
    <s v="3.8.4"/>
    <s v="INNOVACIÓN"/>
    <s v="E"/>
    <s v="Actividades del sector público, que realiza en for"/>
    <s v="11_24"/>
    <s v="11_23"/>
    <x v="6"/>
    <n v="6"/>
    <s v="GOBIERNO EFECTIVO"/>
    <s v="049"/>
    <n v="49"/>
    <x v="10"/>
    <s v="031_24"/>
    <s v="031_23"/>
    <x v="8"/>
    <n v="3000"/>
    <s v="SERVICIOS GENERALES"/>
    <m/>
    <n v="3471"/>
    <s v="FLETES Y MANIOBRAS"/>
    <n v="0"/>
    <s v="00"/>
    <s v="SIN DESCRIPCIÓN PARA DESTINOS 00"/>
    <n v="7192"/>
    <n v="0"/>
    <n v="6960"/>
    <n v="6960"/>
    <n v="6960"/>
    <n v="0"/>
    <n v="0"/>
    <n v="232"/>
    <n v="7192"/>
    <n v="7192"/>
    <n v="400000"/>
    <n v="400000"/>
    <n v="400000"/>
    <n v="-400000"/>
    <n v="392808"/>
    <s v="Mantenimiento Torre Latillas y cerro de la Cruz"/>
  </r>
  <r>
    <s v="1.1-00-2305_236015_2321348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481"/>
    <s v="COMISIONES POR VENTAS"/>
    <n v="0"/>
    <s v="00"/>
    <s v="SIN DESCRIPCIÓN PARA DESTINOS 00"/>
    <n v="1080000"/>
    <n v="1080000"/>
    <n v="856935.19"/>
    <n v="856935.19"/>
    <n v="856935.19"/>
    <n v="856935.19"/>
    <n v="856935.19"/>
    <n v="223064.81000000006"/>
    <n v="1080000"/>
    <n v="1080000"/>
    <n v="1180000"/>
    <n v="1180000"/>
    <n v="1180000"/>
    <n v="-100000"/>
    <n v="100000"/>
    <s v="."/>
  </r>
  <r>
    <s v="1.1-00-2304_236012_2318351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511"/>
    <s v="CONSERVACIÓN Y MANTENIMIENTO MENOR DE INMUEBLES"/>
    <n v="0"/>
    <s v="00"/>
    <s v="SIN DESCRIPCIÓN PARA DESTINOS 00"/>
    <n v="15000000"/>
    <n v="36385568"/>
    <n v="13421854.42"/>
    <n v="13421854.42"/>
    <n v="13421854.42"/>
    <n v="13421854.42"/>
    <n v="13421854.42"/>
    <n v="1578145.58"/>
    <n v="15000000"/>
    <n v="15000000"/>
    <n v="36385568"/>
    <n v="36385568"/>
    <n v="18000000"/>
    <n v="18385568"/>
    <n v="21385568"/>
    <s v="."/>
  </r>
  <r>
    <s v="1.1-00-2305_236015_2321351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511"/>
    <s v="CONSERVACIÓN Y MANTENIMIENTO MENOR DE INMUEBLES"/>
    <n v="0"/>
    <s v="00"/>
    <s v="SIN DESCRIPCIÓN PARA DESTINOS 00"/>
    <n v="685740"/>
    <n v="800000"/>
    <n v="126578.04"/>
    <n v="126578.04"/>
    <n v="105481.7"/>
    <n v="105481.7"/>
    <n v="105481.7"/>
    <n v="559161.96"/>
    <n v="685740"/>
    <n v="685740"/>
    <n v="685740"/>
    <n v="685740"/>
    <n v="685740"/>
    <n v="114260"/>
    <n v="0"/>
    <s v="."/>
  </r>
  <r>
    <s v="1.1-00-2303_231011_231735210"/>
    <s v="1.1-00-24"/>
    <s v="1.1-00-23"/>
    <s v="PROPIOS"/>
    <s v="RECURSOS FISCALES 2024"/>
    <x v="0"/>
    <s v="1.3.5"/>
    <s v="ASUNTOS JURÍDICOS"/>
    <s v="O"/>
    <s v="Actividades que realizan la función pública o cont"/>
    <s v="03_24"/>
    <s v="03_23"/>
    <x v="10"/>
    <n v="1"/>
    <s v="CORRESPONSABILIDAD SOCIAL (TRANSVERSAL)"/>
    <s v="017"/>
    <n v="17"/>
    <x v="22"/>
    <s v="011_24"/>
    <s v="011_23"/>
    <x v="17"/>
    <n v="3000"/>
    <s v="SERVICIOS GENERALES"/>
    <m/>
    <n v="3521"/>
    <s v="INSTALACIÓN, REPARACIÓN Y MANTENIMIENTO DE MOBILIARIO Y EQUIPO DE ADMINISTRACIÓN, EDUCACIONAL Y RECREATIVO"/>
    <n v="0"/>
    <s v="00"/>
    <s v="SIN DESCRIPCIÓN PARA DESTINOS 00"/>
    <n v="8000"/>
    <n v="0"/>
    <n v="7656"/>
    <n v="0"/>
    <n v="0"/>
    <n v="0"/>
    <n v="0"/>
    <n v="344"/>
    <n v="8000"/>
    <n v="8000"/>
    <n v="8000"/>
    <n v="8000"/>
    <n v="8000"/>
    <n v="-8000"/>
    <n v="0"/>
    <s v="Equipo y mantenimiento de oficina"/>
  </r>
  <r>
    <s v="1.1-00-2305_236015_2321352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521"/>
    <s v="INSTALACIÓN, REPARACIÓN Y MANTENIMIENTO DE MOBILIARIO Y EQUIPO DE ADMINISTRACIÓN, EDUCACIONAL Y RECREATIVO"/>
    <n v="0"/>
    <s v="00"/>
    <s v="SIN DESCRIPCIÓN PARA DESTINOS 00"/>
    <n v="26000"/>
    <n v="0"/>
    <n v="14913.43"/>
    <n v="14913.43"/>
    <n v="0"/>
    <n v="0"/>
    <n v="0"/>
    <n v="11086.57"/>
    <n v="26000"/>
    <n v="26000"/>
    <n v="26000"/>
    <n v="26000"/>
    <n v="26000"/>
    <n v="-26000"/>
    <n v="0"/>
    <s v="."/>
  </r>
  <r>
    <s v="1.1-00-2311_236031_234935210"/>
    <s v="1.1-00-24"/>
    <s v="1.1-00-23"/>
    <s v="PROPIOS"/>
    <s v="RECURSOS FISCALES 2024"/>
    <x v="0"/>
    <s v="3.8.4"/>
    <s v="INNOVACIÓN"/>
    <s v="E"/>
    <s v="Actividades del sector público, que realiza en for"/>
    <s v="11_24"/>
    <s v="11_23"/>
    <x v="6"/>
    <n v="6"/>
    <s v="GOBIERNO EFECTIVO"/>
    <s v="049"/>
    <n v="49"/>
    <x v="10"/>
    <s v="031_24"/>
    <s v="031_23"/>
    <x v="8"/>
    <n v="3000"/>
    <s v="SERVICIOS GENERALES"/>
    <m/>
    <n v="3521"/>
    <s v="INSTALACIÓN, REPARACIÓN Y MANTENIMIENTO DE MOBILIARIO Y EQUIPO DE ADMINISTRACIÓN, EDUCACIONAL Y RECREATIVO"/>
    <n v="0"/>
    <s v="00"/>
    <s v="SIN DESCRIPCIÓN PARA DESTINOS 00"/>
    <n v="5220"/>
    <n v="0"/>
    <n v="4988"/>
    <n v="4988"/>
    <n v="4988"/>
    <n v="4988"/>
    <n v="4988"/>
    <n v="232"/>
    <n v="5220"/>
    <n v="5220"/>
    <n v="25000"/>
    <n v="25000"/>
    <n v="25000"/>
    <n v="-25000"/>
    <n v="19780"/>
    <s v="mantenimiento planta honda (5 mil) Mantenimiento maquinaria de emergencia c4 (20,000)"/>
  </r>
  <r>
    <s v="1.1-00-2311_236031_234935310"/>
    <s v="1.1-00-24"/>
    <s v="1.1-00-23"/>
    <s v="PROPIOS"/>
    <s v="RECURSOS FISCALES 2024"/>
    <x v="0"/>
    <s v="3.8.4"/>
    <s v="INNOVACIÓN"/>
    <s v="E"/>
    <s v="Actividades del sector público, que realiza en for"/>
    <s v="11_24"/>
    <s v="11_23"/>
    <x v="6"/>
    <n v="6"/>
    <s v="GOBIERNO EFECTIVO"/>
    <s v="049"/>
    <n v="49"/>
    <x v="10"/>
    <s v="031_24"/>
    <s v="031_23"/>
    <x v="8"/>
    <n v="3000"/>
    <s v="SERVICIOS GENERALES"/>
    <m/>
    <n v="3531"/>
    <s v="INSTALACIÓN, REPARACIÓN Y MANTENIMIENTO DE EQUIPO DE CÓMPUTO Y TECNOLOGÍA DE LA INFORMACIÓN"/>
    <n v="0"/>
    <s v="00"/>
    <s v="SIN DESCRIPCIÓN PARA DESTINOS 00"/>
    <n v="136550"/>
    <n v="275000"/>
    <n v="128155.02"/>
    <n v="128155.02"/>
    <n v="23998.92"/>
    <n v="0"/>
    <n v="0"/>
    <n v="8394.9799999999959"/>
    <n v="253550"/>
    <n v="253550"/>
    <n v="129193"/>
    <n v="129193"/>
    <n v="129193"/>
    <n v="145807"/>
    <n v="-124357"/>
    <s v="reparación de escáner canon (3,000.00), mantenimiento ups con 108 pilas (82,000.00) y kit de mantenimiento a escáner de contabilidad y sistema del agua (44,193.00)"/>
  </r>
  <r>
    <s v="1.1-00-2307_233024_2339354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3000"/>
    <s v="SERVICIOS GENERALES"/>
    <m/>
    <n v="3541"/>
    <s v="INSTALACIÓN, REPARACIÓN Y MANTENIMIENTO DE EQUIPO E INSTRUMENTAL MÉDICO Y DE LABORATORIO"/>
    <n v="0"/>
    <s v="00"/>
    <s v="SIN DESCRIPCIÓN PARA DESTINOS 00"/>
    <n v="650000"/>
    <n v="650000"/>
    <n v="626843.77"/>
    <n v="626843.77"/>
    <n v="470567.82"/>
    <n v="417605.84"/>
    <n v="417605.84"/>
    <n v="23156.229999999981"/>
    <n v="650000"/>
    <n v="650000"/>
    <n v="650000"/>
    <n v="650000"/>
    <n v="650000"/>
    <n v="0"/>
    <n v="0"/>
    <s v="MANTENIMIENTO PREVENTIVO Y CORRECTIVO DE TODO EL EQUIPO ELECTROMEDICO"/>
  </r>
  <r>
    <s v="1.1-00-2307_233024_2358354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3000"/>
    <s v="SERVICIOS GENERALES"/>
    <m/>
    <n v="3541"/>
    <s v="INSTALACIÓN, REPARACIÓN Y MANTENIMIENTO DE EQUIPO E INSTRUMENTAL MÉDICO Y DE LABORATORIO"/>
    <n v="0"/>
    <s v="00"/>
    <s v="SIN DESCRIPCIÓN PARA DESTINOS 00"/>
    <n v="0"/>
    <n v="0"/>
    <n v="0"/>
    <n v="0"/>
    <n v="0"/>
    <n v="0"/>
    <n v="0"/>
    <n v="0"/>
    <n v="0"/>
    <n v="0"/>
    <n v="700000"/>
    <n v="0"/>
    <n v="0"/>
    <n v="0"/>
    <n v="700000"/>
    <s v="MANTENIMIENTO PREVENTIVO Y CORRECTIVO DE TODO EL ELECTROMEDICO"/>
  </r>
  <r>
    <s v="1.1-00-2305_236015_232135510"/>
    <s v="1.1-00-24"/>
    <s v="1.1-00-23"/>
    <s v="PROPIOS"/>
    <s v="RECURSOS FISCALES 2024"/>
    <x v="0"/>
    <s v="1.3.4"/>
    <s v="FUNCIÓN PÚBLICA"/>
    <s v="E"/>
    <s v="Actividades del sector público, que realiza en for"/>
    <s v="05_24"/>
    <s v="05_23"/>
    <x v="0"/>
    <n v="6"/>
    <s v="GOBIERNO EFECTIVO"/>
    <s v="021"/>
    <n v="21"/>
    <x v="1"/>
    <s v="015_24"/>
    <s v="015_23"/>
    <x v="0"/>
    <n v="3000"/>
    <s v="SERVICIOS GENERALES"/>
    <s v="si"/>
    <n v="3551"/>
    <s v="REPARACIÓN Y MANTENIMIENTO DE EQUIPO DE TRANSPORTE"/>
    <n v="0"/>
    <s v="00"/>
    <s v="SIN DESCRIPCIÓN PARA DESTINOS 00"/>
    <n v="16000000"/>
    <n v="7000000"/>
    <n v="14398484.73"/>
    <n v="14398484.73"/>
    <n v="14413094.41"/>
    <n v="13587736.5"/>
    <n v="12442630.59"/>
    <n v="1601515.2699999996"/>
    <n v="16000000"/>
    <n v="16000000"/>
    <n v="16000000"/>
    <n v="16000000"/>
    <n v="7000000"/>
    <n v="0"/>
    <n v="0"/>
    <s v="."/>
  </r>
  <r>
    <s v="1.1-00-2307_233024_2339356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3000"/>
    <s v="SERVICIOS GENERALES"/>
    <m/>
    <n v="3561"/>
    <s v="REPARACIÓN Y MANTENIMIENTO DE EQUIPO DE DEFENSA Y SEGURIDAD"/>
    <n v="0"/>
    <s v="00"/>
    <s v="SIN DESCRIPCIÓN PARA DESTINOS 00"/>
    <n v="30000"/>
    <n v="10000"/>
    <n v="13058.12"/>
    <n v="13058.12"/>
    <n v="13058.12"/>
    <n v="13058.12"/>
    <n v="13058.12"/>
    <n v="16941.879999999997"/>
    <n v="30000"/>
    <n v="30000"/>
    <n v="30000"/>
    <n v="30000"/>
    <n v="30000"/>
    <n v="-20000"/>
    <n v="0"/>
    <s v=" RECARGA DE EXTINTORES PARA PREVENCION DE INCENDIOS."/>
  </r>
  <r>
    <s v="1.1-00-2302_233009_231135710"/>
    <s v="1.1-00-24"/>
    <s v="1.1-00-23"/>
    <s v="PROPIOS"/>
    <s v="RECURSOS FISCALES 2024"/>
    <x v="0"/>
    <s v="1.7.2"/>
    <s v="PROTECCIÓN CIVIL"/>
    <s v="E"/>
    <s v="Actividades del sector público, que realiza en for"/>
    <s v="02_24"/>
    <s v="02_23"/>
    <x v="1"/>
    <n v="3"/>
    <s v="INFRAESTRUCTURA Y SERVICIOS PÚBLICOS"/>
    <s v="011"/>
    <n v="11"/>
    <x v="9"/>
    <s v="009_24"/>
    <s v="009_23"/>
    <x v="7"/>
    <n v="3000"/>
    <s v="SERVICIOS GENERALES"/>
    <s v="si"/>
    <n v="3571"/>
    <s v="INSTALACIÓN, REPARACIÓN Y MANTENIMIENTO DE MAQUINARIA, OTROS EQUIPOS Y HERRAMIENTA"/>
    <n v="0"/>
    <s v="00"/>
    <s v="SIN DESCRIPCIÓN PARA DESTINOS 00"/>
    <n v="80000"/>
    <n v="50000"/>
    <n v="20000"/>
    <n v="20000"/>
    <n v="0"/>
    <n v="0"/>
    <n v="0"/>
    <n v="60000"/>
    <n v="80000"/>
    <n v="80000"/>
    <n v="80000"/>
    <n v="80000"/>
    <n v="80000"/>
    <n v="-30000"/>
    <n v="0"/>
    <s v="El presupuesto sera destinado para el mantenimiento y/o reparación de equipos especializados como bombas de succion, sumergibles, equipos especiales de los vehiculos de emergencia "/>
  </r>
  <r>
    <s v="1.1-00-2305_236015_232135710"/>
    <s v="1.1-00-24"/>
    <s v="1.1-00-23"/>
    <s v="PROPIOS"/>
    <s v="RECURSOS FISCALES 2024"/>
    <x v="0"/>
    <s v="1.3.4"/>
    <s v="FUNCIÓN PÚBLICA"/>
    <s v="E"/>
    <s v="Actividades del sector público, que realiza en for"/>
    <s v="05_24"/>
    <s v="05_23"/>
    <x v="0"/>
    <n v="6"/>
    <s v="GOBIERNO EFECTIVO"/>
    <s v="021"/>
    <n v="21"/>
    <x v="1"/>
    <s v="015_24"/>
    <s v="015_23"/>
    <x v="0"/>
    <n v="3000"/>
    <s v="SERVICIOS GENERALES"/>
    <s v="si"/>
    <n v="3571"/>
    <s v="INSTALACIÓN, REPARACIÓN Y MANTENIMIENTO DE MAQUINARIA, OTROS EQUIPOS Y HERRAMIENTA"/>
    <n v="0"/>
    <s v="00"/>
    <s v="SIN DESCRIPCIÓN PARA DESTINOS 00"/>
    <n v="17150000"/>
    <n v="13000000"/>
    <n v="19944307.68"/>
    <n v="19944307.68"/>
    <n v="16636769.09"/>
    <n v="15562647.369999999"/>
    <n v="14721017.609999999"/>
    <n v="-2794307.6799999997"/>
    <n v="17150000"/>
    <n v="17150000"/>
    <n v="20000000"/>
    <n v="20000000"/>
    <n v="10000000"/>
    <n v="3000000"/>
    <n v="2850000"/>
    <s v="."/>
  </r>
  <r>
    <s v="1.1-00-2307_232022_233635710"/>
    <s v="1.1-00-24"/>
    <s v="1.1-00-23"/>
    <s v="PROPIOS"/>
    <s v="RECURSOS FISCALES 2024"/>
    <x v="0"/>
    <s v="2.2.7"/>
    <s v="DESARROLLO REGIONAL"/>
    <s v="E"/>
    <s v="Actividades del sector público, que realiza en for"/>
    <s v="07_24"/>
    <s v="07_23"/>
    <x v="7"/>
    <n v="2"/>
    <s v="GESTIÓN INTEGRAL DEL AGUA"/>
    <s v="036"/>
    <n v="36"/>
    <x v="25"/>
    <s v="022_24"/>
    <s v="022_23"/>
    <x v="20"/>
    <n v="3000"/>
    <s v="SERVICIOS GENERALES"/>
    <s v="si"/>
    <n v="3571"/>
    <s v="INSTALACIÓN, REPARACIÓN Y MANTENIMIENTO DE MAQUINARIA, OTROS EQUIPOS Y HERRAMIENTA"/>
    <n v="0"/>
    <s v="00"/>
    <s v="SIN DESCRIPCIÓN PARA DESTINOS 00"/>
    <n v="198664000"/>
    <n v="43006351"/>
    <n v="193073300.50999999"/>
    <n v="178888763.63"/>
    <n v="170423140.41999999"/>
    <n v="163840718.19"/>
    <n v="162021020.44"/>
    <n v="5590699.4900000095"/>
    <n v="200000000"/>
    <n v="200000000"/>
    <n v="231600000"/>
    <n v="231600000"/>
    <n v="40000000"/>
    <n v="3006351"/>
    <n v="31600000"/>
    <s v="Estan hasta el mes de septiembre todas las Intervenciones, Electromecanicas, Electricas, potabilizadoras, PTAR y Suministros esp.  Más los 28 mdp del adendum de power"/>
  </r>
  <r>
    <s v="1.1-00-2307_233024_233935710"/>
    <s v="1.1-00-24"/>
    <s v="1.1-00-23"/>
    <s v="PROPIOS"/>
    <s v="RECURSOS FISCALES 2024"/>
    <x v="0"/>
    <s v="2.3.1"/>
    <s v="PRESTACIÓN DE SERVICIOS DE SALUD A LA COMUNIDAD"/>
    <s v="E"/>
    <s v="Actividades del sector público, que realiza en for"/>
    <s v="07_24"/>
    <s v="07_23"/>
    <x v="7"/>
    <n v="3"/>
    <s v="INFRAESTRUCTURA Y SERVICIOS PÚBLICOS"/>
    <s v="XX"/>
    <n v="39"/>
    <x v="15"/>
    <s v="024_24"/>
    <s v="024_23"/>
    <x v="12"/>
    <n v="3000"/>
    <s v="SERVICIOS GENERALES"/>
    <s v="si"/>
    <n v="3571"/>
    <s v="INSTALACIÓN, REPARACIÓN Y MANTENIMIENTO DE MAQUINARIA, OTROS EQUIPOS Y HERRAMIENTA"/>
    <n v="0"/>
    <s v="00"/>
    <s v="SIN DESCRIPCIÓN PARA DESTINOS 00"/>
    <n v="24119"/>
    <n v="0"/>
    <n v="0"/>
    <n v="0"/>
    <n v="0"/>
    <n v="0"/>
    <n v="0"/>
    <n v="24119"/>
    <n v="24119"/>
    <n v="24119"/>
    <n v="24119"/>
    <n v="24119"/>
    <n v="0"/>
    <n v="0"/>
    <n v="0"/>
    <s v="MANTENIMIENTO PREVENTIVO DE LAS (2) PLANTAS DE LUZ."/>
  </r>
  <r>
    <s v="1.1-00-2309_233027_234335710"/>
    <s v="1.1-00-24"/>
    <s v="1.1-00-23"/>
    <s v="PROPIOS"/>
    <s v="RECURSOS FISCALES 2024"/>
    <x v="0"/>
    <s v="1.3.4"/>
    <s v="FUNCIÓN PÚBLICA"/>
    <s v="E"/>
    <s v="Actividades del sector público, que realiza en for"/>
    <s v="09_24"/>
    <s v="09_23"/>
    <x v="11"/>
    <n v="3"/>
    <s v="INFRAESTRUCTURA Y SERVICIOS PÚBLICOS"/>
    <s v="043"/>
    <n v="43"/>
    <x v="24"/>
    <s v="027_24"/>
    <s v="027_23"/>
    <x v="19"/>
    <n v="3000"/>
    <s v="SERVICIOS GENERALES"/>
    <s v="si"/>
    <n v="3571"/>
    <s v="INSTALACIÓN, REPARACIÓN Y MANTENIMIENTO DE MAQUINARIA, OTROS EQUIPOS Y HERRAMIENTA"/>
    <n v="0"/>
    <s v="00"/>
    <s v="SIN DESCRIPCIÓN PARA DESTINOS 00"/>
    <n v="197664"/>
    <n v="200000"/>
    <n v="197664"/>
    <n v="197664"/>
    <n v="109736"/>
    <n v="109736"/>
    <n v="109736"/>
    <n v="0"/>
    <n v="250000"/>
    <n v="250000"/>
    <n v="300000"/>
    <n v="300000"/>
    <n v="300000"/>
    <n v="-100000"/>
    <n v="50000"/>
    <s v="se busca arreglar las cámaras de refrigeración para incrementar los servicios"/>
  </r>
  <r>
    <s v="1.1-00-2301_235002_23235810"/>
    <s v="1.1-00-24"/>
    <s v="1.1-00-23"/>
    <s v="PROPIOS"/>
    <s v="RECURSOS FISCALES 2024"/>
    <x v="0"/>
    <s v="1.3.4"/>
    <s v="FUNCIÓN PÚBLICA"/>
    <s v="E"/>
    <s v="Actividades del sector público, que realiza en for"/>
    <s v="01_24"/>
    <s v="01_23"/>
    <x v="9"/>
    <n v="5"/>
    <s v="SOCIEDAD COHESIVA Y RESILENTE"/>
    <s v="002"/>
    <n v="2"/>
    <x v="20"/>
    <s v="002_24"/>
    <s v="002_23"/>
    <x v="15"/>
    <n v="3000"/>
    <s v="SERVICIOS GENERALES"/>
    <m/>
    <n v="3581"/>
    <s v="SERVICIOS DE LIMPIEZA Y MANEJO DE DESECHOS"/>
    <n v="0"/>
    <s v="00"/>
    <s v="SIN DESCRIPCIÓN PARA DESTINOS 00"/>
    <n v="5000"/>
    <n v="5000"/>
    <n v="2295.84"/>
    <n v="2295.84"/>
    <n v="2295.84"/>
    <n v="2087.04"/>
    <n v="2087.04"/>
    <n v="2704.16"/>
    <n v="5000"/>
    <n v="5000"/>
    <n v="15000"/>
    <n v="15000"/>
    <n v="15000"/>
    <n v="-10000"/>
    <n v="10000"/>
    <s v="SIN MODIFICACIÓN"/>
  </r>
  <r>
    <s v="2.5-02-2307_233021_233535810"/>
    <s v="2.5-02-24"/>
    <s v="2.5-02-23"/>
    <s v="FORTAMUN"/>
    <s v="FONDO DE APORTACIÓN AL FORTALECIMIENTO MUNICIPAL 2024 (FORTAMUN)"/>
    <x v="8"/>
    <s v="2.1.1"/>
    <s v="ORDENACIÓN DE DESECHOS"/>
    <s v="E"/>
    <s v="Actividades del sector público, que realiza en for"/>
    <s v="07_24"/>
    <s v="07_23"/>
    <x v="7"/>
    <n v="3"/>
    <s v="INFRAESTRUCTURA Y SERVICIOS PÚBLICOS"/>
    <s v="035"/>
    <n v="35"/>
    <x v="14"/>
    <s v="021_24"/>
    <s v="021_23"/>
    <x v="11"/>
    <n v="3000"/>
    <s v="SERVICIOS GENERALES"/>
    <m/>
    <n v="3581"/>
    <s v="SERVICIOS DE LIMPIEZA Y MANEJO DE DESECHOS"/>
    <n v="0"/>
    <s v="00"/>
    <s v="SIN DESCRIPCIÓN PARA DESTINOS 00"/>
    <n v="123189238"/>
    <n v="100000000"/>
    <n v="123200979.23999999"/>
    <n v="123200979.23999999"/>
    <n v="123200979.23"/>
    <n v="123200979.23"/>
    <n v="123200979.23"/>
    <n v="-11741.239999994636"/>
    <n v="187220000"/>
    <n v="187220000"/>
    <n v="204240000"/>
    <n v="204240000"/>
    <n v="100000000"/>
    <n v="0"/>
    <n v="17020000"/>
    <s v="Por el incremento "/>
  </r>
  <r>
    <s v="1.1-00-2307_233021_233535810"/>
    <s v="1.1-00-24"/>
    <s v="1.1-00-23"/>
    <s v="PROPIOS"/>
    <s v="RECURSOS FISCALES 2024"/>
    <x v="0"/>
    <s v="2.1.1"/>
    <s v="ORDENACIÓN DE DESECHOS"/>
    <s v="E"/>
    <s v="Actividades del sector público, que realiza en for"/>
    <s v="07_24"/>
    <s v="07_23"/>
    <x v="7"/>
    <n v="3"/>
    <s v="INFRAESTRUCTURA Y SERVICIOS PÚBLICOS"/>
    <s v="035"/>
    <n v="35"/>
    <x v="14"/>
    <s v="021_24"/>
    <s v="021_23"/>
    <x v="11"/>
    <n v="3000"/>
    <s v="SERVICIOS GENERALES"/>
    <m/>
    <n v="3581"/>
    <s v="SERVICIOS DE LIMPIEZA Y MANEJO DE DESECHOS"/>
    <n v="0"/>
    <s v="00"/>
    <s v="SIN DESCRIPCIÓN PARA DESTINOS 00"/>
    <n v="56810762"/>
    <n v="0"/>
    <n v="27549642.34"/>
    <n v="27549642.34"/>
    <n v="26389643.5"/>
    <n v="26389643.5"/>
    <n v="26389643.5"/>
    <n v="29261119.66"/>
    <n v="0"/>
    <n v="17020000"/>
    <n v="0"/>
    <n v="0"/>
    <n v="10000000"/>
    <n v="-10000000"/>
    <n v="0"/>
    <m/>
  </r>
  <r>
    <s v="1.1-00-2307_233024_2339358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3000"/>
    <s v="SERVICIOS GENERALES"/>
    <m/>
    <n v="3581"/>
    <s v="SERVICIOS DE LIMPIEZA Y MANEJO DE DESECHOS"/>
    <n v="0"/>
    <s v="00"/>
    <s v="SIN DESCRIPCIÓN PARA DESTINOS 00"/>
    <n v="1000000"/>
    <n v="1000000"/>
    <n v="994604.12"/>
    <n v="994604.12"/>
    <n v="597801.4"/>
    <n v="597801.4"/>
    <n v="597801.4"/>
    <n v="5395.8800000000047"/>
    <n v="1000000"/>
    <n v="1000000"/>
    <n v="1000000"/>
    <n v="1000000"/>
    <n v="1000000"/>
    <n v="0"/>
    <n v="0"/>
    <s v="RECOLECCION DE RESIDUOS BIOLOGICO INFECCIOSOS DE TODA LA DIRECCION DE SALUD PUBLICA"/>
  </r>
  <r>
    <s v="1.1-00-2317_234037_2356358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3000"/>
    <s v="SERVICIOS GENERALES"/>
    <m/>
    <n v="3581"/>
    <s v="SERVICIOS DE LIMPIEZA Y MANEJO DE DESECHOS"/>
    <n v="0"/>
    <s v="00"/>
    <s v="SIN DESCRIPCIÓN PARA DESTINOS 00"/>
    <n v="0"/>
    <n v="0"/>
    <n v="0"/>
    <n v="0"/>
    <n v="0"/>
    <n v="0"/>
    <n v="0"/>
    <n v="0"/>
    <n v="0"/>
    <n v="0"/>
    <n v="80000"/>
    <n v="80000"/>
    <n v="80000"/>
    <n v="-80000"/>
    <n v="80000"/>
    <s v="Servicio de mantenimiento anual del horno crematorio de la Unidad de Acopio y Salud Animal del Municipio de Tlajomulco de Zúñiga, Jalisco, (UNASAM). Limpieza general del equipo, mantenimiento interno del incinerador con concreto."/>
  </r>
  <r>
    <s v="1.1-00-2307_233024_2358358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3000"/>
    <s v="SERVICIOS GENERALES"/>
    <m/>
    <n v="3581"/>
    <s v="SERVICIOS DE LIMPIEZA Y MANEJO DE DESECHOS"/>
    <n v="0"/>
    <s v="00"/>
    <s v="SIN DESCRIPCIÓN PARA DESTINOS 00"/>
    <n v="0"/>
    <n v="0"/>
    <n v="0"/>
    <n v="0"/>
    <n v="0"/>
    <n v="0"/>
    <n v="0"/>
    <n v="0"/>
    <n v="0"/>
    <n v="0"/>
    <n v="1000000"/>
    <n v="0"/>
    <n v="0"/>
    <n v="0"/>
    <n v="1000000"/>
    <s v="LAVANDERIA DE ROPA SUCIA Y RECOLECCION DE RESIDUOS BIOLOGICO INFECCIOSO"/>
  </r>
  <r>
    <s v="1.1-00-2301_236004_23436117"/>
    <s v="1.1-00-24"/>
    <s v="1.1-00-23"/>
    <s v="PROPIOS"/>
    <s v="RECURSOS FISCALES 2024"/>
    <x v="0"/>
    <s v="1.3.4"/>
    <s v="FUNCIÓN PÚBLICA"/>
    <s v="E"/>
    <s v="Actividades del sector público, que realiza en for"/>
    <s v="01_24"/>
    <s v="01_23"/>
    <x v="9"/>
    <n v="6"/>
    <s v="GOBIERNO EFECTIVO"/>
    <s v="004"/>
    <n v="4"/>
    <x v="33"/>
    <s v="004_24"/>
    <s v="004_23"/>
    <x v="25"/>
    <n v="3000"/>
    <s v="SERVICIOS GENERALES"/>
    <m/>
    <n v="3611"/>
    <s v="DIFUSIÓN POR RADIO, TELEVISIÓN Y OTROS MEDIOS DE MENSAJES SOBRE PROGRAMAS Y ACTIVIDADES GUBERNAMENTALES"/>
    <n v="7"/>
    <s v="01"/>
    <s v="TRAILER CONCERT"/>
    <n v="1740000"/>
    <n v="1500000"/>
    <n v="1740000"/>
    <n v="0"/>
    <n v="0"/>
    <n v="0"/>
    <n v="0"/>
    <n v="0"/>
    <n v="1740000"/>
    <n v="1740000"/>
    <n v="1740000"/>
    <n v="1740000"/>
    <n v="1500000"/>
    <n v="0"/>
    <n v="0"/>
    <s v="Cumplir con medios sin solicitar ampliación presupuestal, ya que se dejará presupuesto para el último trimestre."/>
  </r>
  <r>
    <s v="2.6-05-2301_236004_23436110"/>
    <m/>
    <s v="2.6-05-23"/>
    <m/>
    <m/>
    <x v="7"/>
    <s v="1.3.4"/>
    <s v="FUNCIÓN PÚBLICA"/>
    <s v="E"/>
    <s v="Actividades del sector público, que realiza en for"/>
    <s v="01_24"/>
    <s v="01_23"/>
    <x v="9"/>
    <n v="6"/>
    <s v="GOBIERNO EFECTIVO"/>
    <s v="XX"/>
    <n v="4"/>
    <x v="33"/>
    <s v="004_24"/>
    <s v="004_23"/>
    <x v="25"/>
    <n v="3000"/>
    <s v="SERVICIOS GENERALES"/>
    <m/>
    <n v="3611"/>
    <s v="DIFUSIÓN POR RADIO, TELEVISIÓN Y OTROS MEDIOS DE MENSAJES SOBRE PROGRAMAS Y ACTIVIDADES GUBERNAMENTALES"/>
    <n v="0"/>
    <s v="00"/>
    <s v="SIN DESCRIPCIÓN PARA DESTINOS 00"/>
    <n v="0"/>
    <n v="0"/>
    <n v="0"/>
    <n v="0"/>
    <n v="0"/>
    <n v="0"/>
    <n v="0"/>
    <n v="0"/>
    <n v="0"/>
    <n v="0"/>
    <n v="0"/>
    <n v="0"/>
    <n v="0"/>
    <n v="0"/>
    <n v="0"/>
    <s v="."/>
  </r>
  <r>
    <s v="1.1-00-2301_236004_23436110"/>
    <s v="1.1-00-24"/>
    <s v="1.1-00-23"/>
    <s v="PROPIOS"/>
    <s v="RECURSOS FISCALES 2024"/>
    <x v="0"/>
    <s v="1.3.4"/>
    <s v="FUNCIÓN PÚBLICA"/>
    <s v="E"/>
    <s v="Actividades del sector público, que realiza en for"/>
    <s v="01_24"/>
    <s v="01_23"/>
    <x v="9"/>
    <n v="6"/>
    <s v="GOBIERNO EFECTIVO"/>
    <s v="004"/>
    <n v="4"/>
    <x v="33"/>
    <s v="004_24"/>
    <s v="004_23"/>
    <x v="25"/>
    <n v="3000"/>
    <s v="SERVICIOS GENERALES"/>
    <m/>
    <n v="3611"/>
    <s v="DIFUSIÓN POR RADIO, TELEVISIÓN Y OTROS MEDIOS DE MENSAJES SOBRE PROGRAMAS Y ACTIVIDADES GUBERNAMENTALES"/>
    <n v="0"/>
    <s v="00"/>
    <s v="SIN DESCRIPCIÓN PARA DESTINOS 00"/>
    <n v="32495912.920000002"/>
    <n v="30500000"/>
    <n v="32610043.5"/>
    <n v="29350076.289999999"/>
    <n v="26178088.370000001"/>
    <n v="25047985.850000001"/>
    <n v="24226259.309999999"/>
    <n v="-114130.57999999821"/>
    <n v="32495912.920000002"/>
    <n v="32495912.920000002"/>
    <n v="35000000"/>
    <n v="35000000"/>
    <n v="27900000"/>
    <n v="2600000"/>
    <n v="2504087.0799999982"/>
    <s v="."/>
  </r>
  <r>
    <s v="1.1-00-2305_236015_2321363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631"/>
    <s v="SERVICIOS DE CREATIVIDAD, PREPRODUCCIÓN Y PRODUCCIÓN DE PUBLICIDAD, EXCEPTO INTERNET"/>
    <n v="0"/>
    <s v="00"/>
    <s v="SIN DESCRIPCIÓN PARA DESTINOS 00"/>
    <n v="4866666.55"/>
    <n v="4000000"/>
    <n v="4866666.55"/>
    <n v="4866666.55"/>
    <n v="4866666.5999999996"/>
    <n v="3649999.95"/>
    <n v="3649999.95"/>
    <n v="0"/>
    <n v="4866666.55"/>
    <n v="4866666.55"/>
    <n v="4866666.55"/>
    <n v="4866666.55"/>
    <n v="4866666.55"/>
    <n v="-866666.54999999981"/>
    <n v="0"/>
    <s v="."/>
  </r>
  <r>
    <s v="1.1-00-2301_236004_23436510"/>
    <s v="1.1-00-24"/>
    <s v="1.1-00-23"/>
    <s v="PROPIOS"/>
    <s v="RECURSOS FISCALES 2024"/>
    <x v="0"/>
    <s v="1.3.4"/>
    <s v="FUNCIÓN PÚBLICA"/>
    <s v="E"/>
    <s v="Actividades del sector público, que realiza en for"/>
    <s v="01_24"/>
    <s v="01_23"/>
    <x v="9"/>
    <n v="6"/>
    <s v="GOBIERNO EFECTIVO"/>
    <s v="004"/>
    <n v="4"/>
    <x v="33"/>
    <s v="004_24"/>
    <s v="004_23"/>
    <x v="25"/>
    <n v="3000"/>
    <s v="SERVICIOS GENERALES"/>
    <m/>
    <n v="3651"/>
    <s v="SERVICIOS DE LA INDUSTRIA FÍLMICA, DEL SONIDO Y DEL VIDEO"/>
    <n v="0"/>
    <s v="00"/>
    <s v="SIN DESCRIPCIÓN PARA DESTINOS 00"/>
    <n v="4728216"/>
    <n v="3228216"/>
    <n v="3115199.95"/>
    <n v="3115199.95"/>
    <n v="2336400"/>
    <n v="2336400"/>
    <n v="2336400"/>
    <n v="1613016.0499999998"/>
    <n v="4728216"/>
    <n v="4728216"/>
    <n v="4728216"/>
    <n v="4728216"/>
    <n v="3000000"/>
    <n v="228216"/>
    <n v="0"/>
    <s v="."/>
  </r>
  <r>
    <s v="1.1-00-2301_236004_23436610"/>
    <s v="1.1-00-24"/>
    <s v="1.1-00-23"/>
    <s v="PROPIOS"/>
    <s v="RECURSOS FISCALES 2024"/>
    <x v="0"/>
    <s v="1.3.4"/>
    <s v="FUNCIÓN PÚBLICA"/>
    <s v="E"/>
    <s v="Actividades del sector público, que realiza en for"/>
    <s v="01_24"/>
    <s v="01_23"/>
    <x v="9"/>
    <n v="6"/>
    <s v="GOBIERNO EFECTIVO"/>
    <s v="004"/>
    <n v="4"/>
    <x v="33"/>
    <s v="004_24"/>
    <s v="004_23"/>
    <x v="25"/>
    <n v="3000"/>
    <s v="SERVICIOS GENERALES"/>
    <m/>
    <n v="3661"/>
    <s v="SERVICIO DE CREACIÓN Y DIFUSIÓN DE CONTENIDO EXCLUSIVAMENTE A  TRAVÉS DE INTERNET"/>
    <n v="0"/>
    <s v="00"/>
    <s v="SIN DESCRIPCIÓN PARA DESTINOS 00"/>
    <n v="8995784"/>
    <n v="7515784"/>
    <n v="6171220.2999999998"/>
    <n v="6171220.2999999998"/>
    <n v="6171220.2999999998"/>
    <n v="5364164.96"/>
    <n v="5364164.96"/>
    <n v="2824563.7"/>
    <n v="8995784"/>
    <n v="8995784"/>
    <n v="8995784"/>
    <n v="8995784"/>
    <n v="7000000"/>
    <n v="515784"/>
    <n v="0"/>
    <s v="."/>
  </r>
  <r>
    <s v="1.1-00-2301_236003_23337110"/>
    <s v="1.1-00-24"/>
    <s v="1.1-00-23"/>
    <s v="PROPIOS"/>
    <s v="RECURSOS FISCALES 2024"/>
    <x v="0"/>
    <s v="1.3.4"/>
    <s v="FUNCIÓN PÚBLICA"/>
    <s v="E"/>
    <s v="Actividades del sector público, que realiza en for"/>
    <s v="01_24"/>
    <s v="01_23"/>
    <x v="9"/>
    <n v="6"/>
    <s v="GOBIERNO EFECTIVO"/>
    <s v="003"/>
    <n v="3"/>
    <x v="31"/>
    <s v="003_24"/>
    <s v="003_23"/>
    <x v="23"/>
    <n v="3000"/>
    <s v="SERVICIOS GENERALES"/>
    <m/>
    <n v="3711"/>
    <s v="PASAJES AÉREOS"/>
    <n v="0"/>
    <s v="00"/>
    <s v="SIN DESCRIPCIÓN PARA DESTINOS 00"/>
    <n v="32707.68"/>
    <n v="0"/>
    <n v="12555.74"/>
    <n v="12555.74"/>
    <n v="12555.74"/>
    <n v="12555.74"/>
    <n v="12555.74"/>
    <n v="20151.940000000002"/>
    <n v="14707.68"/>
    <n v="14707.68"/>
    <n v="14707.68"/>
    <n v="14707.68"/>
    <n v="14707.68"/>
    <n v="-14707.68"/>
    <n v="0"/>
    <s v="SIN MODIFICACIÓN"/>
  </r>
  <r>
    <s v="1.1-00-2302_231010_231537110"/>
    <s v="1.1-00-24"/>
    <s v="1.1-00-23"/>
    <s v="PROPIOS"/>
    <s v="RECURSOS FISCALES 2024"/>
    <x v="0"/>
    <s v="1.3.4"/>
    <s v="FUNCIÓN PÚBLICA"/>
    <s v="F"/>
    <s v="Actividades destinadas a la promoción y fomento de"/>
    <s v="02_24"/>
    <s v="02_23"/>
    <x v="1"/>
    <n v="1"/>
    <s v="CORRESPONSABILIDAD SOCIAL (TRANSVERSAL)"/>
    <s v="XX"/>
    <n v="15"/>
    <x v="17"/>
    <s v="010_24"/>
    <s v="010_23"/>
    <x v="2"/>
    <n v="3000"/>
    <s v="SERVICIOS GENERALES"/>
    <m/>
    <n v="3711"/>
    <s v="PASAJES AÉREOS"/>
    <n v="0"/>
    <s v="00"/>
    <s v="SIN DESCRIPCIÓN PARA DESTINOS 00"/>
    <n v="8710"/>
    <n v="0"/>
    <n v="8710"/>
    <n v="8710"/>
    <n v="8710"/>
    <n v="8710"/>
    <n v="8710"/>
    <n v="0"/>
    <n v="8710"/>
    <n v="8710"/>
    <n v="0"/>
    <n v="0"/>
    <n v="0"/>
    <n v="0"/>
    <n v="-8710"/>
    <s v="."/>
  </r>
  <r>
    <s v="1.1-00-2304_236012_2318371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711"/>
    <s v="PASAJES AÉREOS"/>
    <n v="0"/>
    <s v="00"/>
    <s v="SIN DESCRIPCIÓN PARA DESTINOS 00"/>
    <n v="16960"/>
    <n v="0"/>
    <n v="8960"/>
    <n v="8960"/>
    <n v="8960"/>
    <n v="8960"/>
    <n v="8960"/>
    <n v="8000"/>
    <n v="8960"/>
    <n v="8960"/>
    <n v="8960"/>
    <n v="8960"/>
    <n v="8960"/>
    <n v="-8960"/>
    <n v="0"/>
    <s v="."/>
  </r>
  <r>
    <s v="1.1-00-2311_236031_234937110"/>
    <s v="1.1-00-24"/>
    <s v="1.1-00-23"/>
    <s v="PROPIOS"/>
    <s v="RECURSOS FISCALES 2024"/>
    <x v="0"/>
    <s v="3.8.4"/>
    <s v="INNOVACIÓN"/>
    <s v="E"/>
    <s v="Actividades del sector público, que realiza en for"/>
    <s v="11_24"/>
    <s v="11_23"/>
    <x v="6"/>
    <n v="6"/>
    <s v="GOBIERNO EFECTIVO"/>
    <s v="XX"/>
    <n v="49"/>
    <x v="10"/>
    <s v="031_24"/>
    <s v="031_23"/>
    <x v="8"/>
    <n v="3000"/>
    <s v="SERVICIOS GENERALES"/>
    <m/>
    <n v="3711"/>
    <s v="PASAJES AÉREOS"/>
    <n v="0"/>
    <s v="00"/>
    <s v="SIN DESCRIPCIÓN PARA DESTINOS 00"/>
    <n v="2840.3"/>
    <n v="0"/>
    <n v="2839.3"/>
    <n v="2839.3"/>
    <n v="2839.3"/>
    <n v="2839.3"/>
    <n v="2839.3"/>
    <n v="1"/>
    <n v="0"/>
    <n v="0"/>
    <n v="0"/>
    <n v="0"/>
    <n v="0"/>
    <n v="0"/>
    <n v="0"/>
    <s v="."/>
  </r>
  <r>
    <s v="1.1-00-2304_236012_2318372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721"/>
    <s v="PASAJES TERRESTRES"/>
    <n v="0"/>
    <s v="00"/>
    <s v="SIN DESCRIPCIÓN PARA DESTINOS 00"/>
    <n v="0"/>
    <n v="0"/>
    <n v="0"/>
    <n v="0"/>
    <n v="0"/>
    <n v="0"/>
    <n v="0"/>
    <n v="0"/>
    <n v="2480"/>
    <n v="2480"/>
    <n v="2480"/>
    <n v="2480"/>
    <n v="2480"/>
    <n v="-2480"/>
    <n v="0"/>
    <s v="."/>
  </r>
  <r>
    <s v="1.1-00-2301_236003_23337510"/>
    <s v="1.1-00-24"/>
    <s v="1.1-00-23"/>
    <s v="PROPIOS"/>
    <s v="RECURSOS FISCALES 2024"/>
    <x v="0"/>
    <s v="1.3.4"/>
    <s v="FUNCIÓN PÚBLICA"/>
    <s v="E"/>
    <s v="Actividades del sector público, que realiza en for"/>
    <s v="01_24"/>
    <s v="01_23"/>
    <x v="9"/>
    <n v="6"/>
    <s v="GOBIERNO EFECTIVO"/>
    <s v="003"/>
    <n v="3"/>
    <x v="31"/>
    <s v="003_24"/>
    <s v="003_23"/>
    <x v="23"/>
    <n v="3000"/>
    <s v="SERVICIOS GENERALES"/>
    <m/>
    <n v="3751"/>
    <s v="VIÁTICOS EN EL PAÍS"/>
    <n v="0"/>
    <s v="00"/>
    <s v="SIN DESCRIPCIÓN PARA DESTINOS 00"/>
    <n v="23397.95"/>
    <n v="0"/>
    <n v="10154.280000000001"/>
    <n v="10154.280000000001"/>
    <n v="10154.280000000001"/>
    <n v="10154.280000000001"/>
    <n v="10154.280000000001"/>
    <n v="13243.67"/>
    <n v="11397.95"/>
    <n v="11397.95"/>
    <n v="11397.95"/>
    <n v="11397.95"/>
    <n v="11397.95"/>
    <n v="-11397.95"/>
    <n v="0"/>
    <s v="SIN MODIFICACIÓN"/>
  </r>
  <r>
    <s v="1.1-00-2302_231010_231537510"/>
    <s v="1.1-00-24"/>
    <s v="1.1-00-23"/>
    <s v="PROPIOS"/>
    <s v="RECURSOS FISCALES 2024"/>
    <x v="0"/>
    <s v="1.3.4"/>
    <s v="FUNCIÓN PÚBLICA"/>
    <s v="F"/>
    <s v="Actividades destinadas a la promoción y fomento de"/>
    <s v="02_24"/>
    <s v="02_23"/>
    <x v="1"/>
    <n v="1"/>
    <s v="CORRESPONSABILIDAD SOCIAL (TRANSVERSAL)"/>
    <s v="XX"/>
    <n v="15"/>
    <x v="17"/>
    <s v="010_24"/>
    <s v="010_23"/>
    <x v="2"/>
    <n v="3000"/>
    <s v="SERVICIOS GENERALES"/>
    <m/>
    <n v="3751"/>
    <s v="VIÁTICOS EN EL PAÍS"/>
    <n v="0"/>
    <s v="00"/>
    <s v="SIN DESCRIPCIÓN PARA DESTINOS 00"/>
    <n v="1357.98"/>
    <n v="0"/>
    <n v="1357.98"/>
    <n v="1357.98"/>
    <n v="1357.98"/>
    <n v="1357.98"/>
    <n v="1357.98"/>
    <n v="0"/>
    <n v="1357.98"/>
    <n v="1357.98"/>
    <n v="0"/>
    <n v="0"/>
    <n v="0"/>
    <n v="0"/>
    <n v="-1357.98"/>
    <s v="."/>
  </r>
  <r>
    <s v="1.1-00-2304_236012_231837510"/>
    <s v="1.1-00-24"/>
    <s v="1.1-00-23"/>
    <s v="PROPIOS"/>
    <s v="RECURSOS FISCALES 2024"/>
    <x v="0"/>
    <s v="1.3.4"/>
    <s v="FUNCIÓN PÚBLICA"/>
    <s v="M"/>
    <s v="Actividades de apoyo administrativo desarrolladas "/>
    <s v="04_24"/>
    <s v="04_23"/>
    <x v="2"/>
    <n v="6"/>
    <s v="GOBIERNO EFECTIVO"/>
    <s v="XX"/>
    <n v="18"/>
    <x v="5"/>
    <s v="012_24"/>
    <s v="012_23"/>
    <x v="3"/>
    <n v="3000"/>
    <s v="SERVICIOS GENERALES"/>
    <m/>
    <n v="3751"/>
    <s v="VIÁTICOS EN EL PAÍS"/>
    <n v="0"/>
    <s v="00"/>
    <s v="SIN DESCRIPCIÓN PARA DESTINOS 00"/>
    <n v="4480"/>
    <n v="0"/>
    <n v="1213"/>
    <n v="1213"/>
    <n v="1213"/>
    <n v="1213"/>
    <n v="1213"/>
    <n v="3267"/>
    <n v="0"/>
    <n v="0"/>
    <n v="0"/>
    <n v="0"/>
    <n v="0"/>
    <n v="0"/>
    <n v="0"/>
    <s v="."/>
  </r>
  <r>
    <s v="1.1-00-2311_236031_234937510"/>
    <s v="1.1-00-24"/>
    <s v="1.1-00-23"/>
    <s v="PROPIOS"/>
    <s v="RECURSOS FISCALES 2024"/>
    <x v="0"/>
    <s v="3.8.4"/>
    <s v="INNOVACIÓN"/>
    <s v="E"/>
    <s v="Actividades del sector público, que realiza en for"/>
    <s v="11_24"/>
    <s v="11_23"/>
    <x v="6"/>
    <n v="6"/>
    <s v="GOBIERNO EFECTIVO"/>
    <s v="XX"/>
    <n v="49"/>
    <x v="10"/>
    <s v="031_24"/>
    <s v="031_23"/>
    <x v="8"/>
    <n v="3000"/>
    <s v="SERVICIOS GENERALES"/>
    <m/>
    <n v="3751"/>
    <s v="VIÁTICOS EN EL PAÍS"/>
    <n v="0"/>
    <s v="00"/>
    <s v="SIN DESCRIPCIÓN PARA DESTINOS 00"/>
    <n v="2195"/>
    <n v="0"/>
    <n v="2192.4"/>
    <n v="2192.4"/>
    <n v="2192.4"/>
    <n v="2192.4"/>
    <n v="2192.4"/>
    <n v="2.5999999999999091"/>
    <n v="0"/>
    <n v="0"/>
    <n v="0"/>
    <n v="0"/>
    <n v="0"/>
    <n v="0"/>
    <n v="0"/>
    <s v="."/>
  </r>
  <r>
    <s v="1.1-00-2302_231010_231537910"/>
    <s v="1.1-00-24"/>
    <s v="1.1-00-23"/>
    <s v="PROPIOS"/>
    <s v="RECURSOS FISCALES 2024"/>
    <x v="0"/>
    <s v="1.3.4"/>
    <s v="FUNCIÓN PÚBLICA"/>
    <s v="F"/>
    <s v="Actividades destinadas a la promoción y fomento de"/>
    <s v="02_24"/>
    <s v="02_23"/>
    <x v="1"/>
    <n v="1"/>
    <s v="CORRESPONSABILIDAD SOCIAL (TRANSVERSAL)"/>
    <s v="XX"/>
    <n v="15"/>
    <x v="17"/>
    <s v="010_24"/>
    <s v="010_23"/>
    <x v="2"/>
    <n v="3000"/>
    <s v="SERVICIOS GENERALES"/>
    <m/>
    <n v="3791"/>
    <s v="OTROS SERVICIOS DE TRASLADO Y HOSPEDAJE"/>
    <n v="0"/>
    <s v="00"/>
    <s v="SIN DESCRIPCIÓN PARA DESTINOS 00"/>
    <n v="9324.6"/>
    <n v="0"/>
    <n v="9324.6"/>
    <n v="9324.6"/>
    <n v="9324.6"/>
    <n v="9324.6"/>
    <n v="9324.6"/>
    <n v="0"/>
    <n v="9324.6"/>
    <n v="9324.6"/>
    <n v="0"/>
    <n v="0"/>
    <n v="0"/>
    <n v="0"/>
    <n v="-9324.6"/>
    <s v="."/>
  </r>
  <r>
    <s v="1.1-00-2304_236012_2318379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791"/>
    <s v="OTROS SERVICIOS DE TRASLADO Y HOSPEDAJE"/>
    <n v="0"/>
    <s v="00"/>
    <s v="SIN DESCRIPCIÓN PARA DESTINOS 00"/>
    <n v="3500"/>
    <n v="0"/>
    <n v="1771"/>
    <n v="1771"/>
    <n v="1771"/>
    <n v="1771"/>
    <n v="1771"/>
    <n v="1729"/>
    <n v="3500"/>
    <n v="3500"/>
    <n v="3500"/>
    <n v="3500"/>
    <n v="3500"/>
    <n v="-3500"/>
    <n v="0"/>
    <s v="."/>
  </r>
  <r>
    <s v="1.1-00-2306_235017_232937910"/>
    <s v="1.1-00-24"/>
    <s v="1.1-00-23"/>
    <s v="PROPIOS"/>
    <s v="RECURSOS FISCALES 2024"/>
    <x v="0"/>
    <s v="2.4.2"/>
    <s v="CULTURA"/>
    <s v="F"/>
    <s v="Actividades destinadas a la promoción y fomento de"/>
    <s v="06_24"/>
    <s v="06_23"/>
    <x v="3"/>
    <n v="5"/>
    <s v="SOCIEDAD COHESIVA Y RESILENTE"/>
    <s v="XX"/>
    <n v="29"/>
    <x v="6"/>
    <s v="017_24"/>
    <s v="017_23"/>
    <x v="4"/>
    <n v="3000"/>
    <s v="SERVICIOS GENERALES"/>
    <m/>
    <n v="3791"/>
    <s v="OTROS SERVICIOS DE TRASLADO Y HOSPEDAJE"/>
    <n v="0"/>
    <s v="00"/>
    <s v="SIN DESCRIPCIÓN PARA DESTINOS 00"/>
    <n v="0"/>
    <n v="0"/>
    <n v="0"/>
    <n v="0"/>
    <n v="0"/>
    <n v="0"/>
    <n v="0"/>
    <n v="0"/>
    <n v="0"/>
    <n v="0"/>
    <n v="0"/>
    <n v="0"/>
    <n v="0"/>
    <n v="0"/>
    <n v="0"/>
    <s v="."/>
  </r>
  <r>
    <s v="1.1-00-2301_235002_2323821XX"/>
    <s v="1.1-00-24"/>
    <s v="1.1-00-23"/>
    <s v="PROPIOS"/>
    <s v="RECURSOS FISCALES 2024"/>
    <x v="0"/>
    <s v="1.3.4"/>
    <s v="FUNCIÓN PÚBLICA"/>
    <s v="E"/>
    <s v="Actividades del sector público, que realiza en for"/>
    <s v="01_24"/>
    <s v="01_23"/>
    <x v="9"/>
    <n v="5"/>
    <s v="SOCIEDAD COHESIVA Y RESILENTE"/>
    <s v="XX"/>
    <n v="2"/>
    <x v="20"/>
    <s v="002_24"/>
    <s v="002_23"/>
    <x v="15"/>
    <n v="3000"/>
    <s v="SERVICIOS GENERALES"/>
    <m/>
    <n v="3821"/>
    <s v="GASTOS DE ORDEN  SOCIAL Y CULTURAL"/>
    <s v="XX"/>
    <s v="XX"/>
    <s v="POSADA GENERAL"/>
    <n v="0"/>
    <n v="0"/>
    <n v="0"/>
    <n v="0"/>
    <n v="0"/>
    <n v="0"/>
    <n v="0"/>
    <n v="0"/>
    <n v="1000000"/>
    <n v="1000000"/>
    <n v="1000000"/>
    <n v="1000000"/>
    <n v="0"/>
    <n v="0"/>
    <n v="0"/>
    <s v="SIN MODIFICACIÓN"/>
  </r>
  <r>
    <s v="1.1-00-2301_235002_23238210"/>
    <s v="1.1-00-24"/>
    <s v="1.1-00-23"/>
    <s v="PROPIOS"/>
    <s v="RECURSOS FISCALES 2024"/>
    <x v="0"/>
    <s v="1.3.4"/>
    <s v="FUNCIÓN PÚBLICA"/>
    <s v="E"/>
    <s v="Actividades del sector público, que realiza en for"/>
    <s v="01_24"/>
    <s v="01_23"/>
    <x v="9"/>
    <n v="5"/>
    <s v="SOCIEDAD COHESIVA Y RESILENTE"/>
    <s v="002"/>
    <n v="2"/>
    <x v="20"/>
    <s v="002_24"/>
    <s v="002_23"/>
    <x v="15"/>
    <n v="3000"/>
    <s v="SERVICIOS GENERALES"/>
    <m/>
    <n v="3821"/>
    <s v="GASTOS DE ORDEN  SOCIAL Y CULTURAL"/>
    <n v="0"/>
    <s v="00"/>
    <s v="SIN DESCRIPCIÓN PARA DESTINOS 00"/>
    <n v="934238.4"/>
    <n v="492000"/>
    <n v="934238.23"/>
    <n v="934238.23"/>
    <n v="888638.23"/>
    <n v="888638.23"/>
    <n v="888638.23"/>
    <n v="0.17000000004190952"/>
    <n v="850588.4"/>
    <n v="850588.4"/>
    <n v="850588.4"/>
    <n v="850588.4"/>
    <n v="850588.4"/>
    <n v="-358588.4"/>
    <n v="0"/>
    <s v="SIN MODIFICACIÓN"/>
  </r>
  <r>
    <s v="1.1-00-2301_235005_23538210"/>
    <s v="1.1-00-24"/>
    <s v="1.1-00-23"/>
    <s v="PROPIOS"/>
    <s v="RECURSOS FISCALES 2024"/>
    <x v="0"/>
    <s v="1.3.4"/>
    <s v="FUNCIÓN PÚBLICA"/>
    <s v="E"/>
    <s v="Actividades del sector público, que realiza en for"/>
    <s v="01_24"/>
    <s v="01_23"/>
    <x v="9"/>
    <n v="5"/>
    <s v="SOCIEDAD COHESIVA Y RESILENTE"/>
    <s v="005"/>
    <n v="5"/>
    <x v="38"/>
    <s v="005_24"/>
    <s v="005_23"/>
    <x v="28"/>
    <n v="3000"/>
    <s v="SERVICIOS GENERALES"/>
    <m/>
    <n v="3821"/>
    <s v="GASTOS DE ORDEN  SOCIAL Y CULTURAL"/>
    <n v="0"/>
    <s v="00"/>
    <s v="SIN DESCRIPCIÓN PARA DESTINOS 00"/>
    <n v="500000"/>
    <n v="500000"/>
    <n v="499500"/>
    <n v="499500"/>
    <n v="499500"/>
    <n v="499500"/>
    <n v="499500"/>
    <n v="500"/>
    <n v="500000"/>
    <n v="500000"/>
    <n v="500000"/>
    <n v="500000"/>
    <n v="500000"/>
    <n v="0"/>
    <n v="0"/>
    <s v="."/>
  </r>
  <r>
    <s v="1.1-00-2302_231007_23738210"/>
    <s v="1.1-00-24"/>
    <s v="1.1-00-23"/>
    <s v="PROPIOS"/>
    <s v="RECURSOS FISCALES 2024"/>
    <x v="0"/>
    <s v="1.3.4"/>
    <s v="FUNCIÓN PÚBLICA"/>
    <s v="O"/>
    <s v="Actividades que realizan la función pública o cont"/>
    <s v="02_24"/>
    <s v="02_23"/>
    <x v="1"/>
    <n v="1"/>
    <s v="CORRESPONSABILIDAD SOCIAL (TRANSVERSAL)"/>
    <s v="007"/>
    <n v="7"/>
    <x v="2"/>
    <s v="007_24"/>
    <s v="007_23"/>
    <x v="1"/>
    <n v="3000"/>
    <s v="SERVICIOS GENERALES"/>
    <m/>
    <n v="3821"/>
    <s v="GASTOS DE ORDEN  SOCIAL Y CULTURAL"/>
    <n v="0"/>
    <s v="00"/>
    <s v="SIN DESCRIPCIÓN PARA DESTINOS 00"/>
    <n v="160000"/>
    <n v="0"/>
    <n v="68208"/>
    <n v="0"/>
    <n v="0"/>
    <n v="0"/>
    <n v="0"/>
    <n v="91792"/>
    <n v="160000"/>
    <n v="160000"/>
    <n v="160000"/>
    <n v="160000"/>
    <n v="160000"/>
    <n v="-160000"/>
    <n v="0"/>
    <s v="PRESUPUESTO UTILIZADO PARA103500 PARA ENTREGA DE 5 MEDALLAS AL MERITO CIVIL 227700 PARA SALA DE BANDERAS POR HERMANAMIENTOS"/>
  </r>
  <r>
    <s v="1.1-00-2302_233009_231138210"/>
    <s v="1.1-00-24"/>
    <s v="1.1-00-23"/>
    <s v="PROPIOS"/>
    <s v="RECURSOS FISCALES 2024"/>
    <x v="0"/>
    <s v="1.7.2"/>
    <s v="PROTECCIÓN CIVIL"/>
    <s v="E"/>
    <s v="Actividades del sector público, que realiza en for"/>
    <s v="02_24"/>
    <s v="02_23"/>
    <x v="1"/>
    <n v="3"/>
    <s v="INFRAESTRUCTURA Y SERVICIOS PÚBLICOS"/>
    <s v="011"/>
    <n v="11"/>
    <x v="9"/>
    <s v="009_24"/>
    <s v="009_23"/>
    <x v="7"/>
    <n v="3000"/>
    <s v="SERVICIOS GENERALES"/>
    <m/>
    <n v="3821"/>
    <s v="GASTOS DE ORDEN  SOCIAL Y CULTURAL"/>
    <n v="0"/>
    <s v="00"/>
    <s v="SIN DESCRIPCIÓN PARA DESTINOS 00"/>
    <n v="50000"/>
    <n v="0"/>
    <n v="47281.599999999999"/>
    <n v="47281.599999999999"/>
    <n v="47281.599999999999"/>
    <n v="47281.599999999999"/>
    <n v="47281.599999999999"/>
    <n v="2718.4000000000015"/>
    <n v="50000"/>
    <n v="50000"/>
    <n v="200000"/>
    <n v="200000"/>
    <n v="200000"/>
    <n v="-200000"/>
    <n v="150000"/>
    <s v="Se solicita la asignación de mayor presupuesto en esta partida con el objetivo de llevar a cabo los festejos con motivo al Día Nacional del Bombero, los cuales este año con el presupuesto asignado se cubrió únicmente el 10% aproximado del costo total, ya que el mismo fue realizado por las difeentes donaciones que realizadon diferentes empresas que reconcen el labor de esta Dirección, por lo tanto al ser un día importante y trascendente para el reconocimiento de nuestro personal como sus familias es que se solicita se ponga a consideración el monto señalado . "/>
  </r>
  <r>
    <s v="1.1-00-2302_231010_231438210"/>
    <s v="1.1-00-24"/>
    <s v="1.1-00-23"/>
    <s v="PROPIOS"/>
    <s v="RECURSOS FISCALES 2024"/>
    <x v="0"/>
    <s v="1.3.4"/>
    <s v="FUNCIÓN PÚBLICA"/>
    <s v="S"/>
    <s v="Definidos en el Presupuesto de Egresos y los que s"/>
    <s v="02_24"/>
    <s v="02_23"/>
    <x v="1"/>
    <n v="1"/>
    <s v="CORRESPONSABILIDAD SOCIAL (TRANSVERSAL)"/>
    <s v="014"/>
    <n v="14"/>
    <x v="3"/>
    <s v="010_24"/>
    <s v="010_23"/>
    <x v="2"/>
    <n v="3000"/>
    <s v="SERVICIOS GENERALES"/>
    <m/>
    <n v="3821"/>
    <s v="GASTOS DE ORDEN  SOCIAL Y CULTURAL"/>
    <n v="0"/>
    <s v="00"/>
    <s v="SIN DESCRIPCIÓN PARA DESTINOS 00"/>
    <n v="4823470"/>
    <n v="2823470"/>
    <n v="4800000.08"/>
    <n v="4800000.08"/>
    <n v="0"/>
    <n v="0"/>
    <n v="0"/>
    <n v="23469.919999999925"/>
    <n v="4823470"/>
    <n v="4823470"/>
    <n v="1000000"/>
    <n v="1000000"/>
    <n v="1000000"/>
    <n v="1823470"/>
    <n v="-3823470"/>
    <s v="Contratación de servicio de producciones de eventos en la Red de Bases"/>
  </r>
  <r>
    <s v="1.1-00-2302_231010_231538210"/>
    <s v="1.1-00-24"/>
    <s v="1.1-00-23"/>
    <s v="PROPIOS"/>
    <s v="RECURSOS FISCALES 2024"/>
    <x v="0"/>
    <s v="1.3.4"/>
    <s v="FUNCIÓN PÚBLICA"/>
    <s v="F"/>
    <s v="Actividades destinadas a la promoción y fomento de"/>
    <s v="02_24"/>
    <s v="02_23"/>
    <x v="1"/>
    <n v="1"/>
    <s v="CORRESPONSABILIDAD SOCIAL (TRANSVERSAL)"/>
    <s v="015"/>
    <n v="15"/>
    <x v="17"/>
    <s v="010_24"/>
    <s v="010_23"/>
    <x v="2"/>
    <n v="3000"/>
    <s v="SERVICIOS GENERALES"/>
    <m/>
    <n v="3821"/>
    <s v="GASTOS DE ORDEN  SOCIAL Y CULTURAL"/>
    <n v="0"/>
    <s v="00"/>
    <s v="SIN DESCRIPCIÓN PARA DESTINOS 00"/>
    <n v="3480607.42"/>
    <n v="1500000"/>
    <n v="3190428"/>
    <n v="2961928"/>
    <n v="2916928"/>
    <n v="2916928"/>
    <n v="2916928"/>
    <n v="290179.41999999993"/>
    <n v="3480607.42"/>
    <n v="3480607.42"/>
    <n v="2000000"/>
    <n v="2000000"/>
    <n v="1000000"/>
    <n v="500000"/>
    <n v="-1480607.42"/>
    <s v="Contratación de producción del Festival Paz a Tlajo dentro de Espacios de Paz, incluye talentos, renta de sonido, mobiliario y todo lo requerido para el correcto desarrollo del Festival"/>
  </r>
  <r>
    <s v="1.1-00-2304_236012_2318382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821"/>
    <s v="GASTOS DE ORDEN  SOCIAL Y CULTURAL"/>
    <n v="0"/>
    <s v="00"/>
    <s v="SIN DESCRIPCIÓN PARA DESTINOS 00"/>
    <n v="1000000"/>
    <n v="1000000"/>
    <n v="0"/>
    <n v="0"/>
    <n v="0"/>
    <n v="0"/>
    <n v="0"/>
    <n v="1000000"/>
    <n v="1000000"/>
    <n v="1000000"/>
    <n v="1000000"/>
    <n v="1000000"/>
    <n v="1000000"/>
    <n v="0"/>
    <n v="0"/>
    <s v="."/>
  </r>
  <r>
    <s v="1.1-00-2305_236015_2321382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821"/>
    <s v="GASTOS DE ORDEN  SOCIAL Y CULTURAL"/>
    <n v="0"/>
    <s v="00"/>
    <s v="SIN DESCRIPCIÓN PARA DESTINOS 00"/>
    <n v="639567.19999999995"/>
    <n v="0"/>
    <n v="628841.84"/>
    <n v="628841.84"/>
    <n v="525307.18999999994"/>
    <n v="0"/>
    <n v="0"/>
    <n v="10725.359999999986"/>
    <n v="639567.19999999995"/>
    <n v="639567.19999999995"/>
    <n v="639567.19999999995"/>
    <n v="639567.19999999995"/>
    <n v="639567.19999999995"/>
    <n v="-639567.19999999995"/>
    <n v="0"/>
    <s v="."/>
  </r>
  <r>
    <s v="2.6-15-2306_235016_232538210"/>
    <m/>
    <s v="2.6-15-23"/>
    <m/>
    <m/>
    <x v="6"/>
    <s v="2.5.6"/>
    <s v="OTRO SERVICIOS EDUCATIVOS Y ACTIVIDADES INHERENTES"/>
    <s v="S"/>
    <s v="Definidos en el Presupuesto de Egresos y los que s"/>
    <s v="06_24"/>
    <s v="06_23"/>
    <x v="3"/>
    <n v="5"/>
    <s v="SOCIEDAD COHESIVA Y RESILENTE"/>
    <s v="XX"/>
    <n v="25"/>
    <x v="26"/>
    <s v="016_24"/>
    <s v="016_23"/>
    <x v="21"/>
    <n v="3000"/>
    <s v="SERVICIOS GENERALES"/>
    <m/>
    <n v="3821"/>
    <s v="GASTOS DE ORDEN  SOCIAL Y CULTURAL"/>
    <n v="0"/>
    <s v="00"/>
    <s v="SIN DESCRIPCIÓN PARA DESTINOS 00"/>
    <n v="243000"/>
    <n v="0"/>
    <n v="242614"/>
    <n v="167678"/>
    <n v="0"/>
    <n v="0"/>
    <n v="0"/>
    <n v="386"/>
    <n v="0"/>
    <n v="0"/>
    <n v="0"/>
    <n v="0"/>
    <n v="0"/>
    <n v="0"/>
    <n v="0"/>
    <s v="."/>
  </r>
  <r>
    <s v="1.1-00-2306_235016_232638210"/>
    <s v="1.1-00-24"/>
    <s v="1.1-00-23"/>
    <s v="PROPIOS"/>
    <s v="RECURSOS FISCALES 2024"/>
    <x v="0"/>
    <s v="2.7.1"/>
    <s v="OTROS ASUNTOS SOCIALES"/>
    <s v="S"/>
    <s v="Definidos en el Presupuesto de Egresos y los que s"/>
    <s v="06_24"/>
    <s v="06_23"/>
    <x v="3"/>
    <n v="5"/>
    <s v="SOCIEDAD COHESIVA Y RESILENTE"/>
    <s v="026"/>
    <n v="26"/>
    <x v="39"/>
    <s v="016_24"/>
    <s v="016_23"/>
    <x v="21"/>
    <n v="3000"/>
    <s v="SERVICIOS GENERALES"/>
    <m/>
    <n v="3821"/>
    <s v="GASTOS DE ORDEN  SOCIAL Y CULTURAL"/>
    <n v="0"/>
    <s v="00"/>
    <s v="SIN DESCRIPCIÓN PARA DESTINOS 00"/>
    <n v="4000000"/>
    <n v="4000000"/>
    <n v="4000000"/>
    <n v="4000000"/>
    <n v="2853600"/>
    <n v="2853600"/>
    <n v="2853600"/>
    <n v="0"/>
    <n v="4000000"/>
    <n v="4000000"/>
    <n v="4000000"/>
    <n v="4000000"/>
    <n v="4000000"/>
    <n v="0"/>
    <n v="0"/>
    <s v="SIN MODIFICACIÓN"/>
  </r>
  <r>
    <s v="1.1-00-2306_235017_232938210"/>
    <s v="1.1-00-24"/>
    <s v="1.1-00-23"/>
    <s v="PROPIOS"/>
    <s v="RECURSOS FISCALES 2024"/>
    <x v="0"/>
    <s v="2.4.2"/>
    <s v="CULTURA"/>
    <s v="F"/>
    <s v="Actividades destinadas a la promoción y fomento de"/>
    <s v="06_24"/>
    <s v="06_23"/>
    <x v="3"/>
    <n v="5"/>
    <s v="SOCIEDAD COHESIVA Y RESILENTE"/>
    <s v="029"/>
    <n v="29"/>
    <x v="6"/>
    <s v="017_24"/>
    <s v="017_23"/>
    <x v="4"/>
    <n v="3000"/>
    <s v="SERVICIOS GENERALES"/>
    <m/>
    <n v="3821"/>
    <s v="GASTOS DE ORDEN  SOCIAL Y CULTURAL"/>
    <n v="0"/>
    <s v="00"/>
    <s v="SIN DESCRIPCIÓN PARA DESTINOS 00"/>
    <n v="1305409.32"/>
    <n v="429793.08"/>
    <n v="1281400"/>
    <n v="376600"/>
    <n v="301600"/>
    <n v="301600"/>
    <n v="301600"/>
    <n v="24009.320000000065"/>
    <n v="1305409.3199999998"/>
    <n v="1305409.3199999998"/>
    <n v="1300000"/>
    <n v="1300000"/>
    <n v="400000"/>
    <n v="29793.080000000016"/>
    <n v="-5409.3199999998324"/>
    <s v="."/>
  </r>
  <r>
    <s v="1.1-00-2306_235017_2329382116"/>
    <s v="1.1-00-24"/>
    <s v="1.1-00-23"/>
    <s v="PROPIOS"/>
    <s v="RECURSOS FISCALES 2024"/>
    <x v="0"/>
    <s v="2.4.2"/>
    <s v="CULTURA"/>
    <s v="F"/>
    <s v="Actividades destinadas a la promoción y fomento de"/>
    <s v="06_24"/>
    <s v="06_23"/>
    <x v="3"/>
    <n v="5"/>
    <s v="SOCIEDAD COHESIVA Y RESILENTE"/>
    <s v="029"/>
    <n v="29"/>
    <x v="6"/>
    <s v="017_24"/>
    <s v="017_23"/>
    <x v="4"/>
    <n v="3000"/>
    <s v="SERVICIOS GENERALES"/>
    <m/>
    <n v="3821"/>
    <s v="GASTOS DE ORDEN  SOCIAL Y CULTURAL"/>
    <n v="16"/>
    <s v="15"/>
    <s v="FESTIVAL MAROMETA"/>
    <n v="1996400"/>
    <n v="1500000"/>
    <n v="1996400"/>
    <n v="1996400"/>
    <n v="1496400"/>
    <n v="1496400"/>
    <n v="1496400"/>
    <n v="0"/>
    <n v="1996400"/>
    <n v="1996400"/>
    <n v="2000000"/>
    <n v="2000000"/>
    <n v="1500000"/>
    <n v="0"/>
    <n v="3600"/>
    <s v="."/>
  </r>
  <r>
    <s v="1.1-00-2306_235017_2329382130"/>
    <s v="1.1-00-24"/>
    <s v="1.1-00-23"/>
    <s v="PROPIOS"/>
    <s v="RECURSOS FISCALES 2024"/>
    <x v="0"/>
    <s v="2.4.2"/>
    <s v="CULTURA"/>
    <s v="F"/>
    <s v="Actividades destinadas a la promoción y fomento de"/>
    <s v="06_24"/>
    <s v="06_23"/>
    <x v="3"/>
    <n v="5"/>
    <s v="SOCIEDAD COHESIVA Y RESILENTE"/>
    <s v="029"/>
    <n v="29"/>
    <x v="6"/>
    <s v="017_24"/>
    <s v="017_23"/>
    <x v="4"/>
    <n v="3000"/>
    <s v="SERVICIOS GENERALES"/>
    <m/>
    <n v="3821"/>
    <s v="GASTOS DE ORDEN  SOCIAL Y CULTURAL"/>
    <n v="30"/>
    <s v="16"/>
    <s v="DIA DEL MAESTRO"/>
    <n v="665928.16"/>
    <n v="600006.92000000004"/>
    <n v="665928.16"/>
    <n v="665928.16"/>
    <n v="665928.16"/>
    <n v="665928.16"/>
    <n v="665928.16"/>
    <n v="0"/>
    <n v="665928.16"/>
    <n v="665928.16"/>
    <n v="900000"/>
    <n v="900000"/>
    <n v="600000"/>
    <n v="6.9200000000419095"/>
    <n v="234071.83999999997"/>
    <s v="."/>
  </r>
  <r>
    <s v="1.1-00-2306_235018_233038210"/>
    <s v="1.1-00-24"/>
    <s v="1.1-00-23"/>
    <s v="PROPIOS"/>
    <s v="RECURSOS FISCALES 2024"/>
    <x v="0"/>
    <s v="2.7.1"/>
    <s v="OTROS ASUNTOS SOCIALES"/>
    <s v="S"/>
    <s v="Definidos en el Presupuesto de Egresos y los que s"/>
    <s v="06_24"/>
    <s v="06_23"/>
    <x v="3"/>
    <n v="5"/>
    <s v="SOCIEDAD COHESIVA Y RESILENTE"/>
    <s v="030"/>
    <n v="30"/>
    <x v="36"/>
    <s v="018_24"/>
    <s v="018_23"/>
    <x v="26"/>
    <n v="3000"/>
    <s v="SERVICIOS GENERALES"/>
    <m/>
    <n v="3821"/>
    <s v="GASTOS DE ORDEN  SOCIAL Y CULTURAL"/>
    <n v="0"/>
    <s v="00"/>
    <s v="SIN DESCRIPCIÓN PARA DESTINOS 00"/>
    <n v="74530"/>
    <n v="0"/>
    <n v="74530"/>
    <n v="74530"/>
    <n v="74530"/>
    <n v="74530"/>
    <n v="74530"/>
    <n v="0"/>
    <n v="74530"/>
    <n v="74530"/>
    <n v="74530"/>
    <n v="74530"/>
    <n v="74530"/>
    <n v="-74530"/>
    <n v="0"/>
    <s v="."/>
  </r>
  <r>
    <s v="1.1-00-2309_238026_2342382124"/>
    <s v="1.1-00-24"/>
    <s v="1.1-00-23"/>
    <s v="PROPIOS"/>
    <s v="RECURSOS FISCALES 2024"/>
    <x v="0"/>
    <s v="3.1.1"/>
    <s v="ASUNTOS ECONÓMICOS Y COMERCIALES EN GENERAL"/>
    <s v="E"/>
    <s v="Actividades del sector público, que realiza en for"/>
    <s v="09_24"/>
    <s v="09_23"/>
    <x v="11"/>
    <n v="8"/>
    <s v="DESARROLLO ECONÓMICO Y EMPLEO"/>
    <s v="XX"/>
    <n v="42"/>
    <x v="23"/>
    <s v="026_24"/>
    <s v="026_23"/>
    <x v="18"/>
    <n v="3000"/>
    <s v="SERVICIOS GENERALES"/>
    <m/>
    <n v="3821"/>
    <s v="GASTOS DE ORDEN  SOCIAL Y CULTURAL"/>
    <n v="24"/>
    <s v="XX"/>
    <s v="ACTIBAZAREZ"/>
    <n v="0"/>
    <n v="100006.84"/>
    <n v="0"/>
    <n v="0"/>
    <n v="0"/>
    <n v="0"/>
    <n v="0"/>
    <n v="0"/>
    <n v="0"/>
    <n v="0"/>
    <n v="0"/>
    <n v="0"/>
    <n v="0"/>
    <n v="100006.84"/>
    <n v="0"/>
    <s v="."/>
  </r>
  <r>
    <s v="1.1-00-2309_238026_2342382125"/>
    <s v="1.1-00-24"/>
    <s v="1.1-00-23"/>
    <s v="PROPIOS"/>
    <s v="RECURSOS FISCALES 2024"/>
    <x v="0"/>
    <s v="3.1.1"/>
    <s v="ASUNTOS ECONÓMICOS Y COMERCIALES EN GENERAL"/>
    <s v="E"/>
    <s v="Actividades del sector público, que realiza en for"/>
    <s v="09_24"/>
    <s v="09_23"/>
    <x v="11"/>
    <n v="8"/>
    <s v="DESARROLLO ECONÓMICO Y EMPLEO"/>
    <s v="XX"/>
    <n v="42"/>
    <x v="23"/>
    <s v="026_24"/>
    <s v="026_23"/>
    <x v="18"/>
    <n v="3000"/>
    <s v="SERVICIOS GENERALES"/>
    <m/>
    <n v="3821"/>
    <s v="GASTOS DE ORDEN  SOCIAL Y CULTURAL"/>
    <n v="25"/>
    <s v="XX"/>
    <s v="SECTOR EMPRESARIAL"/>
    <n v="0"/>
    <n v="199993.16"/>
    <n v="0"/>
    <n v="0"/>
    <n v="0"/>
    <n v="0"/>
    <n v="0"/>
    <n v="0"/>
    <n v="0"/>
    <n v="0"/>
    <n v="0"/>
    <n v="0"/>
    <n v="0"/>
    <n v="199993.16"/>
    <n v="0"/>
    <s v="."/>
  </r>
  <r>
    <s v="1.1-00-2309_238026_2342382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3000"/>
    <s v="SERVICIOS GENERALES"/>
    <m/>
    <n v="3821"/>
    <s v="GASTOS DE ORDEN  SOCIAL Y CULTURAL"/>
    <n v="0"/>
    <s v="00"/>
    <s v="SIN DESCRIPCIÓN PARA DESTINOS 00"/>
    <n v="1133153"/>
    <n v="100006.84"/>
    <n v="1161756"/>
    <n v="856560"/>
    <n v="641960"/>
    <n v="641960"/>
    <n v="641960"/>
    <n v="-28603"/>
    <n v="1330817"/>
    <n v="1330817"/>
    <n v="1350000"/>
    <n v="1350000"/>
    <n v="500000"/>
    <n v="-399993.16000000003"/>
    <n v="19183"/>
    <s v="para dar solvencia a los distintos eventos de la coordinación"/>
  </r>
  <r>
    <s v="1.1-00-2309_238026_2342382119"/>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3000"/>
    <s v="SERVICIOS GENERALES"/>
    <m/>
    <n v="3821"/>
    <s v="GASTOS DE ORDEN  SOCIAL Y CULTURAL"/>
    <n v="19"/>
    <s v="23"/>
    <s v="CABALGATA"/>
    <n v="445000"/>
    <n v="400006.84"/>
    <n v="445000"/>
    <n v="445000"/>
    <n v="445000"/>
    <n v="445000"/>
    <n v="445000"/>
    <n v="0"/>
    <n v="445000"/>
    <n v="445000"/>
    <n v="500000"/>
    <n v="500000"/>
    <n v="500000"/>
    <n v="-99993.159999999974"/>
    <n v="55000"/>
    <s v="para dar solvencia a los requerimientos de la cabalgata"/>
  </r>
  <r>
    <s v="1.1-00-2309_238026_234238212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3000"/>
    <s v="SERVICIOS GENERALES"/>
    <m/>
    <n v="3821"/>
    <s v="GASTOS DE ORDEN  SOCIAL Y CULTURAL"/>
    <n v="20"/>
    <s v="24"/>
    <s v="EXPO AGROPECUARIA"/>
    <n v="448000"/>
    <n v="400006.84"/>
    <n v="448000"/>
    <n v="448000"/>
    <n v="448000"/>
    <n v="448000"/>
    <n v="448000"/>
    <n v="0"/>
    <n v="448000"/>
    <n v="448000"/>
    <n v="500000"/>
    <n v="500000"/>
    <n v="500000"/>
    <n v="-99993.159999999974"/>
    <n v="52000"/>
    <s v="para dar solvencia a los requerimientos de la expo agropecuaria"/>
  </r>
  <r>
    <s v="1.1-00-2309_238026_2342382121"/>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3000"/>
    <s v="SERVICIOS GENERALES"/>
    <m/>
    <n v="3821"/>
    <s v="GASTOS DE ORDEN  SOCIAL Y CULTURAL"/>
    <n v="21"/>
    <s v="25"/>
    <s v="CHARRERIA"/>
    <n v="497495"/>
    <n v="499993.16"/>
    <n v="497495"/>
    <n v="497495"/>
    <n v="207495"/>
    <n v="207495"/>
    <n v="207495"/>
    <n v="0"/>
    <n v="497495"/>
    <n v="497495"/>
    <n v="600000"/>
    <n v="600000"/>
    <n v="600000"/>
    <n v="-100006.84000000003"/>
    <n v="102505"/>
    <s v="para la participación en los torneos charros que se efectúan desde enero a junio del 2024"/>
  </r>
  <r>
    <s v="1.1-00-2309_238026_2342382122"/>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3000"/>
    <s v="SERVICIOS GENERALES"/>
    <m/>
    <n v="3821"/>
    <s v="GASTOS DE ORDEN  SOCIAL Y CULTURAL"/>
    <n v="22"/>
    <s v="26"/>
    <s v="MICTLAN"/>
    <n v="750000"/>
    <n v="499993.16"/>
    <n v="748780"/>
    <n v="0"/>
    <n v="0"/>
    <n v="0"/>
    <n v="0"/>
    <n v="1220"/>
    <n v="500000"/>
    <n v="500000"/>
    <n v="750000"/>
    <n v="750000"/>
    <n v="750000"/>
    <n v="-250006.84000000003"/>
    <n v="250000"/>
    <s v="para dar solvencia al Festival Mictlán 2024"/>
  </r>
  <r>
    <s v="1.1-00-2309_238026_2342382123"/>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3000"/>
    <s v="SERVICIOS GENERALES"/>
    <m/>
    <n v="3821"/>
    <s v="GASTOS DE ORDEN  SOCIAL Y CULTURAL"/>
    <n v="23"/>
    <s v="27"/>
    <s v="ARBOL NAVIDEÑO"/>
    <n v="450000"/>
    <n v="349993.16"/>
    <n v="449500"/>
    <n v="0"/>
    <n v="0"/>
    <n v="0"/>
    <n v="0"/>
    <n v="500"/>
    <n v="350000"/>
    <n v="350000"/>
    <n v="450000"/>
    <n v="450000"/>
    <n v="450000"/>
    <n v="-100006.84000000003"/>
    <n v="100000"/>
    <s v="para dar solvencia al Montaje Navideño 2024"/>
  </r>
  <r>
    <s v="1.1-00-2309_238026_2342382129"/>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3000"/>
    <s v="SERVICIOS GENERALES"/>
    <m/>
    <n v="3821"/>
    <s v="GASTOS DE ORDEN  SOCIAL Y CULTURAL"/>
    <n v="29"/>
    <s v="28"/>
    <s v="ROSCA DE REYES"/>
    <n v="200000"/>
    <n v="200000"/>
    <n v="200000"/>
    <n v="200000"/>
    <n v="200000"/>
    <n v="200000"/>
    <n v="200000"/>
    <n v="0"/>
    <n v="200000"/>
    <n v="200000"/>
    <n v="200000"/>
    <n v="200000"/>
    <n v="200000"/>
    <n v="0"/>
    <n v="0"/>
    <s v="."/>
  </r>
  <r>
    <s v="1.1-00-2309_238029_2347382126"/>
    <s v="1.1-00-24"/>
    <s v="1.1-00-23"/>
    <s v="PROPIOS"/>
    <s v="RECURSOS FISCALES 2024"/>
    <x v="0"/>
    <s v="3.7.1"/>
    <s v="TURISMO"/>
    <s v="E"/>
    <s v="Actividades del sector público, que realiza en for"/>
    <s v="09_24"/>
    <s v="09_23"/>
    <x v="11"/>
    <n v="8"/>
    <s v="DESARROLLO ECONÓMICO Y EMPLEO"/>
    <s v="047"/>
    <n v="47"/>
    <x v="40"/>
    <s v="029_24"/>
    <s v="029_23"/>
    <x v="29"/>
    <n v="3000"/>
    <s v="SERVICIOS GENERALES"/>
    <m/>
    <n v="3821"/>
    <s v="GASTOS DE ORDEN  SOCIAL Y CULTURAL"/>
    <n v="26"/>
    <s v="22"/>
    <s v="ESCUELA DE CHARRERIA"/>
    <n v="591600"/>
    <n v="700000"/>
    <n v="591600"/>
    <n v="591600"/>
    <n v="591600"/>
    <n v="591600"/>
    <n v="591600"/>
    <n v="0"/>
    <n v="691600"/>
    <n v="691600"/>
    <n v="700000"/>
    <n v="700000"/>
    <n v="700000"/>
    <n v="0"/>
    <n v="8400"/>
    <s v="mismos que serán utilizados para la participación de la Escuela Municipal de Charrería en los distintos torneos charros durante los meses de Julio a Diciembre 2024, siendo estos las participaciones en localidades como Querétaro, Aguascalientes, Tepic siendo estos los mas costosos por el tema del traslado de los caballos."/>
  </r>
  <r>
    <s v="1.1-00-2310_234030_234838210"/>
    <s v="1.1-00-24"/>
    <s v="1.1-00-23"/>
    <s v="PROPIOS"/>
    <s v="RECURSOS FISCALES 2024"/>
    <x v="0"/>
    <s v="2.7.1"/>
    <s v="OTROS ASUNTOS SOCIALES"/>
    <s v="E"/>
    <s v="Actividades del sector público, que realiza en for"/>
    <s v="10_24"/>
    <s v="10_23"/>
    <x v="8"/>
    <n v="4"/>
    <s v="CIUDAD SUSTENTABLE"/>
    <s v="048"/>
    <n v="48"/>
    <x v="18"/>
    <s v="030_24"/>
    <s v="030_23"/>
    <x v="13"/>
    <n v="3000"/>
    <s v="SERVICIOS GENERALES"/>
    <m/>
    <n v="3821"/>
    <s v="GASTOS DE ORDEN  SOCIAL Y CULTURAL"/>
    <n v="0"/>
    <s v="00"/>
    <s v="SIN DESCRIPCIÓN PARA DESTINOS 00"/>
    <n v="619981"/>
    <n v="500000"/>
    <n v="599981"/>
    <n v="599981"/>
    <n v="599981"/>
    <n v="599981"/>
    <n v="599981"/>
    <n v="20000"/>
    <n v="619981"/>
    <n v="619981"/>
    <n v="619981"/>
    <n v="619981"/>
    <n v="619981"/>
    <n v="-119981"/>
    <n v="0"/>
    <s v="SIN MODIFICACIÓN"/>
  </r>
  <r>
    <s v="1.1-00-2317_234037_2356382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3000"/>
    <s v="SERVICIOS GENERALES"/>
    <m/>
    <n v="3821"/>
    <s v="GASTOS DE ORDEN  SOCIAL Y CULTURAL"/>
    <n v="0"/>
    <s v="00"/>
    <s v="SIN DESCRIPCIÓN PARA DESTINOS 00"/>
    <n v="0"/>
    <n v="0"/>
    <n v="56004.800000000003"/>
    <n v="56004.800000000003"/>
    <n v="0"/>
    <n v="0"/>
    <n v="0"/>
    <n v="-56004.800000000003"/>
    <n v="0"/>
    <n v="0"/>
    <n v="100000"/>
    <n v="100000"/>
    <n v="100000"/>
    <n v="-100000"/>
    <n v="100000"/>
    <s v="Gastos de alimentación y coffe break para invitados y ponentes; y demás gastos para la Tercera Cumbre de Fauna Silvestre, se tiene contemplado que haya 10,000 asistentes durante los 5 dias que se realizará este evento."/>
  </r>
  <r>
    <s v="1.1-00-2306_235017_232938410"/>
    <s v="1.1-00-24"/>
    <s v="1.1-00-23"/>
    <s v="PROPIOS"/>
    <s v="RECURSOS FISCALES 2024"/>
    <x v="0"/>
    <s v="2.4.2"/>
    <s v="CULTURA"/>
    <s v="F"/>
    <s v="Actividades destinadas a la promoción y fomento de"/>
    <s v="06_24"/>
    <s v="06_23"/>
    <x v="3"/>
    <n v="5"/>
    <s v="SOCIEDAD COHESIVA Y RESILENTE"/>
    <s v="XX"/>
    <n v="29"/>
    <x v="6"/>
    <s v="017_24"/>
    <s v="017_23"/>
    <x v="4"/>
    <n v="3000"/>
    <s v="SERVICIOS GENERALES"/>
    <m/>
    <n v="3841"/>
    <s v="EXPOSICIONES"/>
    <n v="0"/>
    <s v="00"/>
    <s v="SIN DESCRIPCIÓN PARA DESTINOS 00"/>
    <n v="570000"/>
    <n v="0"/>
    <n v="570000"/>
    <n v="570000"/>
    <n v="570000"/>
    <n v="570000"/>
    <n v="570000"/>
    <n v="0"/>
    <n v="570000"/>
    <n v="570000"/>
    <n v="0"/>
    <n v="0"/>
    <n v="0"/>
    <n v="0"/>
    <n v="-570000"/>
    <s v="."/>
  </r>
  <r>
    <s v="1.1-00-2305_236015_2321391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911"/>
    <s v="SERVICIOS FUNERARIOS Y DE CEMENTERIOS"/>
    <n v="0"/>
    <s v="00"/>
    <s v="SIN DESCRIPCIÓN PARA DESTINOS 00"/>
    <n v="700000"/>
    <n v="0"/>
    <n v="400682.26"/>
    <n v="400682.26"/>
    <n v="400682.26"/>
    <n v="400682.26"/>
    <n v="400682.26"/>
    <n v="299317.74"/>
    <n v="700000"/>
    <n v="700000"/>
    <n v="700000"/>
    <n v="700000"/>
    <n v="700000"/>
    <n v="-700000"/>
    <n v="0"/>
    <s v="."/>
  </r>
  <r>
    <s v="1.1-14-2302_231007_23739210"/>
    <m/>
    <s v="1.1-14-23"/>
    <m/>
    <m/>
    <x v="5"/>
    <s v="1.3.4"/>
    <s v="FUNCIÓN PÚBLICA"/>
    <s v="O"/>
    <s v="Actividades que realizan la función pública o cont"/>
    <s v="02_24"/>
    <s v="02_23"/>
    <x v="1"/>
    <n v="1"/>
    <s v="CORRESPONSABILIDAD SOCIAL (TRANSVERSAL)"/>
    <s v="XX"/>
    <n v="7"/>
    <x v="2"/>
    <s v="007_24"/>
    <s v="007_23"/>
    <x v="1"/>
    <n v="3000"/>
    <s v="SERVICIOS GENERALES"/>
    <m/>
    <n v="3921"/>
    <s v="Reintegro de Remanentes de Recursos Federales y Estatales"/>
    <n v="0"/>
    <s v="00"/>
    <s v="SIN DESCRIPCIÓN PARA DESTINOS 00"/>
    <n v="0"/>
    <n v="0"/>
    <n v="0"/>
    <n v="0"/>
    <n v="0"/>
    <n v="0"/>
    <n v="0"/>
    <n v="0"/>
    <n v="0"/>
    <n v="0"/>
    <n v="0"/>
    <n v="0"/>
    <n v="0"/>
    <n v="0"/>
    <n v="0"/>
    <s v="."/>
  </r>
  <r>
    <s v="2.5-01-2204_236013_231939210"/>
    <m/>
    <s v="2.5-01-22"/>
    <m/>
    <m/>
    <x v="10"/>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1144594.82"/>
    <n v="0"/>
    <n v="1144594.82"/>
    <n v="1144594.82"/>
    <n v="1144594.82"/>
    <n v="1144594.82"/>
    <n v="1144594.82"/>
    <n v="0"/>
    <n v="0"/>
    <n v="0"/>
    <n v="0"/>
    <n v="0"/>
    <n v="0"/>
    <n v="0"/>
    <n v="0"/>
    <s v="."/>
  </r>
  <r>
    <s v="2.6-01-2204_236013_231939210"/>
    <m/>
    <s v="2.6-01-22"/>
    <m/>
    <m/>
    <x v="11"/>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688354.49"/>
    <n v="0"/>
    <n v="688354.49"/>
    <n v="688354.49"/>
    <n v="688354.49"/>
    <n v="688354.49"/>
    <n v="688354.49"/>
    <n v="0"/>
    <n v="0"/>
    <n v="0"/>
    <n v="0"/>
    <n v="0"/>
    <n v="0"/>
    <n v="0"/>
    <n v="0"/>
    <s v="."/>
  </r>
  <r>
    <s v="2.6-10-2204_236013_231939210"/>
    <m/>
    <s v="2.6-10-22"/>
    <m/>
    <m/>
    <x v="12"/>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88245.29"/>
    <n v="0"/>
    <n v="88245.29"/>
    <n v="88245.29"/>
    <n v="88245.29"/>
    <n v="88245.29"/>
    <n v="88245.29"/>
    <n v="0"/>
    <n v="0"/>
    <n v="0"/>
    <n v="0"/>
    <n v="0"/>
    <n v="0"/>
    <n v="0"/>
    <n v="0"/>
    <s v="."/>
  </r>
  <r>
    <s v="2.6-02-2204_236013_231939210"/>
    <m/>
    <s v="2.6-02-22"/>
    <m/>
    <m/>
    <x v="13"/>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1307.25"/>
    <n v="0"/>
    <n v="1307.25"/>
    <n v="1307.25"/>
    <n v="1307.25"/>
    <n v="1307.25"/>
    <n v="1307.25"/>
    <n v="0"/>
    <n v="0"/>
    <n v="0"/>
    <n v="0"/>
    <n v="0"/>
    <n v="0"/>
    <n v="0"/>
    <n v="0"/>
    <s v="."/>
  </r>
  <r>
    <s v="2.5-03-2204_236013_231939210"/>
    <m/>
    <s v="2.5-03-22"/>
    <m/>
    <m/>
    <x v="14"/>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56476.45"/>
    <n v="0"/>
    <n v="56476.45"/>
    <n v="56476.45"/>
    <n v="56476.45"/>
    <n v="56476.45"/>
    <n v="56476.45"/>
    <n v="0"/>
    <n v="0"/>
    <n v="0"/>
    <n v="0"/>
    <n v="0"/>
    <n v="0"/>
    <n v="0"/>
    <n v="0"/>
    <s v="."/>
  </r>
  <r>
    <s v="2.6-05-2204_236013_231939210"/>
    <m/>
    <s v="2.6-05-22"/>
    <m/>
    <m/>
    <x v="15"/>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8782.65"/>
    <n v="0"/>
    <n v="8782.65"/>
    <n v="8782.65"/>
    <n v="8782.65"/>
    <n v="8782.65"/>
    <n v="8782.65"/>
    <n v="0"/>
    <n v="0"/>
    <n v="0"/>
    <n v="0"/>
    <n v="0"/>
    <n v="0"/>
    <n v="0"/>
    <n v="0"/>
    <s v="."/>
  </r>
  <r>
    <s v="1.1-00-2304_236013_231939210"/>
    <s v="1.1-00-24"/>
    <s v="1.1-00-23"/>
    <s v="PROPIOS"/>
    <s v="RECURSOS FISCALES 2024"/>
    <x v="0"/>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0"/>
    <n v="0"/>
    <n v="0"/>
    <n v="0"/>
    <n v="0"/>
    <n v="0"/>
    <n v="0"/>
    <n v="0"/>
    <n v="0"/>
    <n v="0"/>
    <n v="0"/>
    <n v="0"/>
    <n v="0"/>
    <n v="0"/>
    <n v="0"/>
    <m/>
  </r>
  <r>
    <s v="2.6-11-2204_236013_231939210"/>
    <m/>
    <s v="2.6-11-22"/>
    <m/>
    <m/>
    <x v="16"/>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35741.68"/>
    <n v="0"/>
    <n v="35741.68"/>
    <n v="35741.68"/>
    <n v="35741.68"/>
    <n v="35741.68"/>
    <n v="35741.68"/>
    <n v="0"/>
    <n v="0"/>
    <n v="0"/>
    <n v="0"/>
    <n v="0"/>
    <n v="0"/>
    <n v="0"/>
    <n v="0"/>
    <s v="."/>
  </r>
  <r>
    <s v="2.5-02-2204_236013_231939210"/>
    <m/>
    <s v="2.5-02-22"/>
    <m/>
    <m/>
    <x v="17"/>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1487966.99"/>
    <n v="0"/>
    <n v="1487966.99"/>
    <n v="1487966.99"/>
    <n v="1487966.99"/>
    <n v="1487966.99"/>
    <n v="1487966.99"/>
    <n v="0"/>
    <n v="0"/>
    <n v="0"/>
    <n v="0"/>
    <n v="0"/>
    <n v="0"/>
    <n v="0"/>
    <n v="0"/>
    <s v="."/>
  </r>
  <r>
    <s v="2.6-05-2104_236013_231939210"/>
    <m/>
    <s v="2.6-05-21"/>
    <m/>
    <m/>
    <x v="18"/>
    <s v="1.3.4"/>
    <s v="FUNCIÓN PÚBLICA"/>
    <s v="M"/>
    <s v="Actividades de apoyo administrativo desarrolladas "/>
    <s v="04_24"/>
    <s v="04_23"/>
    <x v="2"/>
    <n v="6"/>
    <s v="GOBIERNO EFECTIVO"/>
    <s v="XX"/>
    <n v="19"/>
    <x v="41"/>
    <s v="013_24"/>
    <s v="013_23"/>
    <x v="30"/>
    <n v="3000"/>
    <s v="SERVICIOS GENERALES"/>
    <m/>
    <n v="3921"/>
    <s v="Reintegro de Remanentes de Recursos Federales y Estatales"/>
    <n v="0"/>
    <s v="00"/>
    <s v="SIN DESCRIPCIÓN PARA DESTINOS 00"/>
    <n v="0"/>
    <n v="0"/>
    <n v="0"/>
    <n v="0"/>
    <n v="0"/>
    <n v="0"/>
    <n v="0"/>
    <n v="0"/>
    <n v="0"/>
    <n v="0"/>
    <n v="0"/>
    <n v="0"/>
    <n v="0"/>
    <n v="0"/>
    <n v="0"/>
    <s v="."/>
  </r>
  <r>
    <s v="1.1-14-2302_231007_23739220"/>
    <m/>
    <s v="1.1-14-23"/>
    <m/>
    <m/>
    <x v="5"/>
    <s v="1.3.4"/>
    <s v="FUNCIÓN PÚBLICA"/>
    <s v="O"/>
    <s v="Actividades que realizan la función pública o cont"/>
    <s v="02_24"/>
    <s v="02_23"/>
    <x v="1"/>
    <n v="1"/>
    <s v="CORRESPONSABILIDAD SOCIAL (TRANSVERSAL)"/>
    <s v="XX"/>
    <n v="7"/>
    <x v="2"/>
    <s v="007_24"/>
    <s v="007_23"/>
    <x v="1"/>
    <n v="3000"/>
    <s v="SERVICIOS GENERALES"/>
    <m/>
    <n v="3922"/>
    <s v="IMPUESTOS Y DERECHOS"/>
    <n v="0"/>
    <s v="00"/>
    <s v="SIN DESCRIPCIÓN PARA DESTINOS 00"/>
    <n v="812000"/>
    <n v="0"/>
    <n v="656917.01"/>
    <n v="493589.01"/>
    <n v="422859.64"/>
    <n v="0"/>
    <n v="0"/>
    <n v="155082.99"/>
    <n v="0"/>
    <n v="0"/>
    <n v="0"/>
    <n v="0"/>
    <n v="0"/>
    <n v="0"/>
    <n v="0"/>
    <s v="."/>
  </r>
  <r>
    <s v="1.1-00-2302_231007_23739220"/>
    <s v="1.1-00-24"/>
    <s v="1.1-00-23"/>
    <s v="PROPIOS"/>
    <s v="RECURSOS FISCALES 2024"/>
    <x v="0"/>
    <s v="1.3.4"/>
    <s v="FUNCIÓN PÚBLICA"/>
    <s v="O"/>
    <s v="Actividades que realizan la función pública o cont"/>
    <s v="02_24"/>
    <s v="02_23"/>
    <x v="1"/>
    <n v="1"/>
    <s v="CORRESPONSABILIDAD SOCIAL (TRANSVERSAL)"/>
    <s v="007"/>
    <n v="7"/>
    <x v="2"/>
    <s v="007_24"/>
    <s v="007_23"/>
    <x v="1"/>
    <n v="3000"/>
    <s v="SERVICIOS GENERALES"/>
    <m/>
    <n v="3922"/>
    <s v="IMPUESTOS Y DERECHOS"/>
    <n v="0"/>
    <s v="00"/>
    <s v="SIN DESCRIPCIÓN PARA DESTINOS 00"/>
    <n v="1500000"/>
    <n v="0"/>
    <n v="654168.37"/>
    <n v="654168.37"/>
    <n v="654168.37"/>
    <n v="327084.45"/>
    <n v="327084.45"/>
    <n v="845831.63"/>
    <n v="1500000"/>
    <n v="1500000"/>
    <n v="1500000"/>
    <n v="1500000"/>
    <n v="500000"/>
    <n v="-500000"/>
    <n v="0"/>
    <s v="PRESUPUESTO UTILIZADO PARA LA LIBERACION DE ESCRITURACIONES DE PREDIOS DEL MUNICIPIO"/>
  </r>
  <r>
    <s v="1.1-00-2305_236015_23213922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922"/>
    <s v="IMPUESTOS Y DERECHOS"/>
    <n v="0"/>
    <s v="00"/>
    <s v="SIN DESCRIPCIÓN PARA DESTINOS 00"/>
    <n v="1000000"/>
    <n v="1000000"/>
    <n v="764694.38"/>
    <n v="764694.38"/>
    <n v="150994.38"/>
    <n v="150994.38"/>
    <n v="150994.38"/>
    <n v="235305.62"/>
    <n v="1000000"/>
    <n v="1000000"/>
    <n v="1000000"/>
    <n v="1000000"/>
    <n v="1000000"/>
    <n v="0"/>
    <n v="0"/>
    <s v="."/>
  </r>
  <r>
    <s v="1.1-00-2307_232022_233639220"/>
    <s v="1.1-00-24"/>
    <s v="1.1-00-23"/>
    <s v="PROPIOS"/>
    <s v="RECURSOS FISCALES 2024"/>
    <x v="0"/>
    <s v="2.2.7"/>
    <s v="DESARROLLO REGIONAL"/>
    <s v="E"/>
    <s v="Actividades del sector público, que realiza en for"/>
    <s v="07_24"/>
    <s v="07_23"/>
    <x v="7"/>
    <n v="2"/>
    <s v="GESTIÓN INTEGRAL DEL AGUA"/>
    <s v="036"/>
    <n v="36"/>
    <x v="25"/>
    <s v="022_24"/>
    <s v="022_23"/>
    <x v="20"/>
    <n v="3000"/>
    <s v="SERVICIOS GENERALES"/>
    <m/>
    <n v="3922"/>
    <s v="IMPUESTOS Y DERECHOS"/>
    <n v="0"/>
    <s v="00"/>
    <s v="SIN DESCRIPCIÓN PARA DESTINOS 00"/>
    <n v="9000000"/>
    <n v="9000000"/>
    <n v="9375698"/>
    <n v="9375698"/>
    <n v="9375698"/>
    <n v="6879250"/>
    <n v="6879250"/>
    <n v="-375698"/>
    <n v="9300000"/>
    <n v="9300000"/>
    <n v="9300000"/>
    <n v="9300000"/>
    <n v="7000000"/>
    <n v="2000000"/>
    <n v="0"/>
    <s v="Pago derechos CONAGUA"/>
  </r>
  <r>
    <s v="1.1-00-2304_236013_231939410"/>
    <s v="1.1-00-24"/>
    <s v="1.1-00-23"/>
    <s v="PROPIOS"/>
    <s v="RECURSOS FISCALES 2024"/>
    <x v="0"/>
    <s v="1.3.4"/>
    <s v="FUNCIÓN PÚBLICA"/>
    <s v="M"/>
    <s v="Actividades de apoyo administrativo desarrolladas "/>
    <s v="04_24"/>
    <s v="04_23"/>
    <x v="2"/>
    <n v="6"/>
    <s v="GOBIERNO EFECTIVO"/>
    <s v="019"/>
    <n v="19"/>
    <x v="41"/>
    <s v="013_24"/>
    <s v="013_23"/>
    <x v="30"/>
    <n v="3000"/>
    <s v="SERVICIOS GENERALES"/>
    <m/>
    <n v="3941"/>
    <s v="SENTENCIAS Y RESOLUCIONES POR AUTORIDAD COMPETENTE"/>
    <n v="0"/>
    <s v="00"/>
    <s v="SIN DESCRIPCIÓN PARA DESTINOS 00"/>
    <n v="1661937.89"/>
    <n v="150000"/>
    <n v="1661937.89"/>
    <n v="1661937.89"/>
    <n v="1661937.89"/>
    <n v="1661937.89"/>
    <n v="1661937.89"/>
    <n v="0"/>
    <n v="1661937.89"/>
    <n v="1661937.89"/>
    <n v="1661937.89"/>
    <n v="1661937.89"/>
    <n v="1661937.89"/>
    <n v="-1511937.89"/>
    <n v="0"/>
    <s v="."/>
  </r>
  <r>
    <s v="1.1-00-2305_236015_23213941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941"/>
    <s v="SENTENCIAS Y RESOLUCIONES POR AUTORIDAD COMPETENTE"/>
    <n v="0"/>
    <s v="00"/>
    <s v="SIN DESCRIPCIÓN PARA DESTINOS 00"/>
    <n v="12000000"/>
    <n v="10000000"/>
    <n v="14456950.529999999"/>
    <n v="14456950.529999999"/>
    <n v="14456950.529999999"/>
    <n v="14361632.720000001"/>
    <n v="14361632.720000001"/>
    <n v="-2456950.5299999993"/>
    <n v="12000000"/>
    <n v="12000000"/>
    <n v="12000000"/>
    <n v="12000000"/>
    <n v="10000000"/>
    <n v="0"/>
    <n v="0"/>
    <s v="."/>
  </r>
  <r>
    <s v="1.1-00-2308_237025_234039410"/>
    <s v="1.1-00-24"/>
    <s v="1.1-00-23"/>
    <s v="PROPIOS"/>
    <s v="RECURSOS FISCALES 2024"/>
    <x v="0"/>
    <s v="1.7.1"/>
    <s v="POLICÍA"/>
    <s v="R"/>
    <s v="Solamente actividades específicas, distintas a las"/>
    <s v="08_24"/>
    <s v="08_23"/>
    <x v="4"/>
    <n v="7"/>
    <s v="SEGURIDAD CIUDADANA"/>
    <s v="040"/>
    <n v="40"/>
    <x v="34"/>
    <s v="025_24"/>
    <s v="025_23"/>
    <x v="5"/>
    <n v="3000"/>
    <s v="SERVICIOS GENERALES"/>
    <m/>
    <n v="3941"/>
    <s v="SENTENCIAS Y RESOLUCIONES POR AUTORIDAD COMPETENTE"/>
    <n v="0"/>
    <s v="00"/>
    <s v="SIN DESCRIPCIÓN PARA DESTINOS 00"/>
    <n v="45121"/>
    <n v="35000"/>
    <n v="35121"/>
    <n v="35121"/>
    <n v="0"/>
    <n v="0"/>
    <n v="0"/>
    <n v="10000"/>
    <n v="45121"/>
    <n v="45121"/>
    <n v="50000"/>
    <n v="50000"/>
    <n v="50000"/>
    <n v="-15000"/>
    <n v="4879"/>
    <s v="."/>
  </r>
  <r>
    <s v="1.1-00-2304_236014_232039420"/>
    <s v="1.1-00-24"/>
    <s v="1.1-00-23"/>
    <s v="PROPIOS"/>
    <s v="RECURSOS FISCALES 2024"/>
    <x v="0"/>
    <s v="1.3.4"/>
    <s v="FUNCIÓN PÚBLICA"/>
    <s v="M"/>
    <s v="Actividades de apoyo administrativo desarrolladas "/>
    <s v="04_24"/>
    <s v="04_23"/>
    <x v="2"/>
    <n v="6"/>
    <s v="GOBIERNO EFECTIVO"/>
    <s v="020"/>
    <n v="20"/>
    <x v="19"/>
    <s v="014_24"/>
    <s v="014_23"/>
    <x v="14"/>
    <n v="3000"/>
    <s v="SERVICIOS GENERALES"/>
    <m/>
    <n v="3942"/>
    <s v="DIVERSAS DEVOLUCIONES"/>
    <n v="0"/>
    <s v="00"/>
    <s v="SIN DESCRIPCIÓN PARA DESTINOS 00"/>
    <n v="750000"/>
    <n v="450000"/>
    <n v="633851.29"/>
    <n v="633851.29"/>
    <n v="633851.29"/>
    <n v="633749.19999999995"/>
    <n v="613588.6"/>
    <n v="116148.70999999996"/>
    <n v="750000"/>
    <n v="750000"/>
    <n v="750000"/>
    <n v="750000"/>
    <n v="450000"/>
    <n v="0"/>
    <n v="0"/>
    <s v="."/>
  </r>
  <r>
    <s v="1.1-00-2304_236014_232039510"/>
    <s v="1.1-00-24"/>
    <s v="1.1-00-23"/>
    <s v="PROPIOS"/>
    <s v="RECURSOS FISCALES 2024"/>
    <x v="0"/>
    <s v="1.3.4"/>
    <s v="FUNCIÓN PÚBLICA"/>
    <s v="M"/>
    <s v="Actividades de apoyo administrativo desarrolladas "/>
    <s v="04_24"/>
    <s v="04_23"/>
    <x v="2"/>
    <n v="6"/>
    <s v="GOBIERNO EFECTIVO"/>
    <s v="020"/>
    <n v="20"/>
    <x v="19"/>
    <s v="014_24"/>
    <s v="014_23"/>
    <x v="14"/>
    <n v="3000"/>
    <s v="SERVICIOS GENERALES"/>
    <m/>
    <n v="3951"/>
    <s v="PENAS, MULTAS, ACCESORIOS Y ACTUALIZACIONES"/>
    <n v="0"/>
    <s v="00"/>
    <s v="SIN DESCRIPCIÓN PARA DESTINOS 00"/>
    <n v="300000"/>
    <n v="0"/>
    <n v="0"/>
    <n v="0"/>
    <n v="0"/>
    <n v="0"/>
    <n v="0"/>
    <n v="300000"/>
    <n v="300000"/>
    <n v="300000"/>
    <n v="300000"/>
    <n v="300000"/>
    <n v="300000"/>
    <n v="-300000"/>
    <n v="0"/>
    <s v="."/>
  </r>
  <r>
    <s v="1.1-00-2307_232022_233639510"/>
    <s v="1.1-00-24"/>
    <s v="1.1-00-23"/>
    <s v="PROPIOS"/>
    <s v="RECURSOS FISCALES 2024"/>
    <x v="0"/>
    <s v="2.2.7"/>
    <s v="DESARROLLO REGIONAL"/>
    <s v="E"/>
    <s v="Actividades del sector público, que realiza en for"/>
    <s v="07_24"/>
    <s v="07_23"/>
    <x v="7"/>
    <n v="2"/>
    <s v="GESTIÓN INTEGRAL DEL AGUA"/>
    <s v="XX"/>
    <n v="36"/>
    <x v="25"/>
    <s v="022_24"/>
    <s v="022_23"/>
    <x v="20"/>
    <n v="3000"/>
    <s v="SERVICIOS GENERALES"/>
    <m/>
    <n v="3951"/>
    <s v="PENAS, MULTAS, ACCESORIOS Y ACTUALIZACIONES"/>
    <n v="0"/>
    <s v="00"/>
    <s v="SIN DESCRIPCIÓN PARA DESTINOS 00"/>
    <n v="0"/>
    <n v="9775246"/>
    <n v="0"/>
    <n v="0"/>
    <n v="0"/>
    <n v="0"/>
    <n v="0"/>
    <n v="0"/>
    <n v="0"/>
    <n v="0"/>
    <n v="0"/>
    <n v="0"/>
    <n v="0"/>
    <n v="9775246"/>
    <n v="0"/>
    <s v="."/>
  </r>
  <r>
    <s v="1.1-00-2304_236012_231839610"/>
    <s v="1.1-00-24"/>
    <s v="1.1-00-23"/>
    <s v="PROPIOS"/>
    <s v="RECURSOS FISCALES 2024"/>
    <x v="0"/>
    <s v="1.3.4"/>
    <s v="FUNCIÓN PÚBLICA"/>
    <s v="M"/>
    <s v="Actividades de apoyo administrativo desarrolladas "/>
    <s v="04_24"/>
    <s v="04_23"/>
    <x v="2"/>
    <n v="6"/>
    <s v="GOBIERNO EFECTIVO"/>
    <s v="018"/>
    <n v="18"/>
    <x v="5"/>
    <s v="012_24"/>
    <s v="012_23"/>
    <x v="3"/>
    <n v="3000"/>
    <s v="SERVICIOS GENERALES"/>
    <m/>
    <n v="3961"/>
    <s v="OTROS GASTOS POR RESPONSABILIDADES"/>
    <n v="0"/>
    <s v="00"/>
    <s v="SIN DESCRIPCIÓN PARA DESTINOS 00"/>
    <n v="18000"/>
    <n v="0"/>
    <n v="15940"/>
    <n v="15940"/>
    <n v="15940"/>
    <n v="15940"/>
    <n v="15940"/>
    <n v="2060"/>
    <n v="18000"/>
    <n v="18000"/>
    <n v="18000"/>
    <n v="18000"/>
    <n v="18000"/>
    <n v="-18000"/>
    <n v="0"/>
    <s v="."/>
  </r>
  <r>
    <s v="1.1-00-2305_236015_232139620"/>
    <s v="1.1-00-24"/>
    <s v="1.1-00-23"/>
    <s v="PROPIOS"/>
    <s v="RECURSOS FISCALES 2024"/>
    <x v="0"/>
    <s v="1.3.4"/>
    <s v="FUNCIÓN PÚBLICA"/>
    <s v="E"/>
    <s v="Actividades del sector público, que realiza en for"/>
    <s v="05_24"/>
    <s v="05_23"/>
    <x v="0"/>
    <n v="6"/>
    <s v="GOBIERNO EFECTIVO"/>
    <s v="021"/>
    <n v="21"/>
    <x v="1"/>
    <s v="015_24"/>
    <s v="015_23"/>
    <x v="0"/>
    <n v="3000"/>
    <s v="SERVICIOS GENERALES"/>
    <m/>
    <n v="3962"/>
    <s v="DIVERSOS GASTOS POR INCIDENTE VIAL"/>
    <n v="0"/>
    <s v="00"/>
    <s v="SIN DESCRIPCIÓN PARA DESTINOS 00"/>
    <n v="75000"/>
    <n v="75000"/>
    <n v="8571"/>
    <n v="8571"/>
    <n v="5256"/>
    <n v="5256"/>
    <n v="5256"/>
    <n v="66429"/>
    <n v="75000"/>
    <n v="75000"/>
    <n v="100000"/>
    <n v="100000"/>
    <n v="100000"/>
    <n v="-25000"/>
    <n v="25000"/>
    <s v="."/>
  </r>
  <r>
    <s v="1.1-00-2308_237025_234139620"/>
    <s v="1.1-00-24"/>
    <s v="1.1-00-23"/>
    <s v="PROPIOS"/>
    <s v="RECURSOS FISCALES 2024"/>
    <x v="0"/>
    <s v="1.7.1"/>
    <s v="POLICÍA"/>
    <s v="R"/>
    <s v="Solamente actividades específicas, distintas a las"/>
    <s v="08_24"/>
    <s v="08_23"/>
    <x v="4"/>
    <n v="7"/>
    <s v="SEGURIDAD CIUDADANA"/>
    <s v="041"/>
    <n v="41"/>
    <x v="7"/>
    <s v="025_24"/>
    <s v="025_23"/>
    <x v="5"/>
    <n v="3000"/>
    <s v="SERVICIOS GENERALES"/>
    <m/>
    <n v="3962"/>
    <s v="DIVERSOS GASTOS POR INCIDENTE VIAL"/>
    <n v="0"/>
    <s v="00"/>
    <s v="SIN DESCRIPCIÓN PARA DESTINOS 00"/>
    <n v="120000"/>
    <n v="120000"/>
    <n v="67473"/>
    <n v="67473"/>
    <n v="14796"/>
    <n v="14796"/>
    <n v="14796"/>
    <n v="52527"/>
    <n v="120000"/>
    <n v="120000"/>
    <n v="120000"/>
    <n v="120000"/>
    <n v="120000"/>
    <n v="0"/>
    <n v="0"/>
    <s v="."/>
  </r>
  <r>
    <s v="1.1-00-2304_236013_231942110"/>
    <s v="1.1-00-24"/>
    <s v="1.1-00-23"/>
    <s v="PROPIOS"/>
    <s v="RECURSOS FISCALES 2024"/>
    <x v="0"/>
    <s v="1.3.4"/>
    <s v="FUNCIÓN PÚBLICA"/>
    <s v="M"/>
    <s v="Actividades de apoyo administrativo desarrolladas "/>
    <s v="04_24"/>
    <s v="04_23"/>
    <x v="2"/>
    <n v="6"/>
    <s v="GOBIERNO EFECTIVO"/>
    <s v="019"/>
    <n v="19"/>
    <x v="41"/>
    <s v="013_24"/>
    <s v="013_23"/>
    <x v="30"/>
    <n v="4000"/>
    <s v="TRANSFERENCIAS, ASIGNACIONES, SUBSIDIOS Y OTRAS AYUDAS"/>
    <m/>
    <n v="4211"/>
    <s v="TRANSFERENCIAS OTORGADAS A ENTIDADES PARAESTATALES NO EMPRESARIALES Y NO FINANCIERAS"/>
    <n v="0"/>
    <s v="00"/>
    <s v="SIN DESCRIPCIÓN PARA DESTINOS 00"/>
    <n v="2200000"/>
    <n v="2200000"/>
    <n v="2105566.7599999998"/>
    <n v="2105566.7599999998"/>
    <n v="2105566.7599999998"/>
    <n v="2105566.7599999998"/>
    <n v="2105566.7599999998"/>
    <n v="94433.240000000224"/>
    <n v="2200000"/>
    <n v="2200000"/>
    <n v="2200000"/>
    <n v="2200000"/>
    <n v="2200000"/>
    <n v="0"/>
    <n v="0"/>
    <s v="."/>
  </r>
  <r>
    <s v="1.1-00-2310_234030_234842110"/>
    <s v="1.1-00-24"/>
    <s v="1.1-00-23"/>
    <s v="PROPIOS"/>
    <s v="RECURSOS FISCALES 2024"/>
    <x v="0"/>
    <s v="2.7.1"/>
    <s v="OTROS ASUNTOS SOCIALES"/>
    <s v="E"/>
    <s v="Actividades del sector público, que realiza en for"/>
    <s v="10_24"/>
    <s v="10_23"/>
    <x v="8"/>
    <n v="4"/>
    <s v="CIUDAD SUSTENTABLE"/>
    <s v="048"/>
    <n v="48"/>
    <x v="18"/>
    <s v="030_24"/>
    <s v="030_23"/>
    <x v="13"/>
    <n v="4000"/>
    <s v="TRANSFERENCIAS, ASIGNACIONES, SUBSIDIOS Y OTRAS AYUDAS"/>
    <m/>
    <n v="4211"/>
    <s v="TRANSFERENCIAS OTORGADAS A ENTIDADES PARAESTATALES NO EMPRESARIALES Y NO FINANCIERAS"/>
    <n v="0"/>
    <s v="00"/>
    <s v="SIN DESCRIPCIÓN PARA DESTINOS 00"/>
    <n v="199200"/>
    <n v="1200000"/>
    <n v="398400"/>
    <n v="398400"/>
    <n v="398400"/>
    <n v="199200"/>
    <n v="199200"/>
    <n v="-199200"/>
    <n v="199200"/>
    <n v="199200"/>
    <n v="199200"/>
    <n v="199200"/>
    <n v="199200"/>
    <n v="-1000800"/>
    <n v="0"/>
    <s v="SIN MODIFICACIÓN"/>
  </r>
  <r>
    <s v="1.1-00-2312_231032_235142110"/>
    <s v="1.1-00-24"/>
    <s v="1.1-00-23"/>
    <s v="PROPIOS"/>
    <s v="RECURSOS FISCALES 2024"/>
    <x v="0"/>
    <s v="2.6.3"/>
    <s v="FAMILIA E HIJOS"/>
    <s v="R"/>
    <s v="Solamente actividades específicas, distintas a las"/>
    <s v="12_24"/>
    <s v="12_23"/>
    <x v="12"/>
    <n v="1"/>
    <s v="CORRESPONSABILIDAD SOCIAL (TRANSVERSAL)"/>
    <s v="051"/>
    <n v="51"/>
    <x v="42"/>
    <s v="032_24"/>
    <s v="032_23"/>
    <x v="31"/>
    <n v="4000"/>
    <s v="TRANSFERENCIAS, ASIGNACIONES, SUBSIDIOS Y OTRAS AYUDAS"/>
    <m/>
    <n v="4211"/>
    <s v="TRANSFERENCIAS OTORGADAS A ENTIDADES PARAESTATALES NO EMPRESARIALES Y NO FINANCIERAS"/>
    <n v="0"/>
    <s v="00"/>
    <s v="SIN DESCRIPCIÓN PARA DESTINOS 00"/>
    <n v="66533232.560000002"/>
    <n v="66784842"/>
    <n v="63793408.530000001"/>
    <n v="63793408.530000001"/>
    <n v="63245017.969999999"/>
    <n v="63245017.969999999"/>
    <n v="63245017.969999999"/>
    <n v="2739824.0300000012"/>
    <n v="66533232.560000002"/>
    <n v="66533232.560000002"/>
    <n v="68471532.384000003"/>
    <n v="68471532.384000003"/>
    <n v="68471532.384000003"/>
    <n v="1686690.3840000033"/>
    <n v="1938299.824000001"/>
    <s v="."/>
  </r>
  <r>
    <s v="1.1-00-2313_231033_235242110"/>
    <s v="1.1-00-24"/>
    <s v="1.1-00-23"/>
    <s v="PROPIOS"/>
    <s v="RECURSOS FISCALES 2024"/>
    <x v="0"/>
    <s v="2.6.8"/>
    <s v="OTROS GRUPOS VULNERABLES"/>
    <s v="R"/>
    <s v="Solamente actividades específicas, distintas a las"/>
    <s v="13_24"/>
    <s v="13_23"/>
    <x v="13"/>
    <n v="1"/>
    <s v="CORRESPONSABILIDAD SOCIAL (TRANSVERSAL)"/>
    <s v="052"/>
    <n v="52"/>
    <x v="43"/>
    <s v="033_24"/>
    <s v="033_23"/>
    <x v="32"/>
    <n v="4000"/>
    <s v="TRANSFERENCIAS, ASIGNACIONES, SUBSIDIOS Y OTRAS AYUDAS"/>
    <m/>
    <n v="4211"/>
    <s v="TRANSFERENCIAS OTORGADAS A ENTIDADES PARAESTATALES NO EMPRESARIALES Y NO FINANCIERAS"/>
    <n v="0"/>
    <s v="00"/>
    <s v="SIN DESCRIPCIÓN PARA DESTINOS 00"/>
    <n v="5910000"/>
    <n v="5910000"/>
    <n v="3863999.52"/>
    <n v="3863999.52"/>
    <n v="3863999.52"/>
    <n v="3863999.52"/>
    <n v="3846776.01"/>
    <n v="2046000.48"/>
    <n v="5910000"/>
    <n v="5910000"/>
    <n v="6135546.4720000001"/>
    <n v="6135546.4720000001"/>
    <n v="6135546.4720000001"/>
    <n v="225546.47200000007"/>
    <n v="225546.47200000007"/>
    <s v="Solo nomina y arrendamiento del inmueble"/>
  </r>
  <r>
    <s v="1.1-00-2314_231034_235342110"/>
    <s v="1.1-00-24"/>
    <s v="1.1-00-23"/>
    <s v="PROPIOS"/>
    <s v="RECURSOS FISCALES 2024"/>
    <x v="0"/>
    <s v="1.3.4"/>
    <s v="FUNCIÓN PÚBLICA"/>
    <s v="R"/>
    <s v="Solamente actividades específicas, distintas a las"/>
    <s v="14_24"/>
    <s v="14_23"/>
    <x v="14"/>
    <n v="1"/>
    <s v="CORRESPONSABILIDAD SOCIAL (TRANSVERSAL)"/>
    <s v="053"/>
    <n v="53"/>
    <x v="44"/>
    <s v="034_24"/>
    <s v="034_23"/>
    <x v="33"/>
    <n v="4000"/>
    <s v="TRANSFERENCIAS, ASIGNACIONES, SUBSIDIOS Y OTRAS AYUDAS"/>
    <m/>
    <n v="4211"/>
    <s v="TRANSFERENCIAS OTORGADAS A ENTIDADES PARAESTATALES NO EMPRESARIALES Y NO FINANCIERAS"/>
    <n v="0"/>
    <s v="00"/>
    <s v="SIN DESCRIPCIÓN PARA DESTINOS 00"/>
    <n v="10000000"/>
    <n v="10000000"/>
    <n v="8333333.2999999998"/>
    <n v="8333333.2999999998"/>
    <n v="8333333.2999999998"/>
    <n v="8333333.2999999998"/>
    <n v="8333333.2999999998"/>
    <n v="1666666.7000000002"/>
    <n v="10000000"/>
    <n v="10000000"/>
    <n v="10523208.92"/>
    <n v="10523208.92"/>
    <n v="10523208.92"/>
    <n v="523208.91999999993"/>
    <n v="523208.91999999993"/>
    <s v="Supuesto Incremento autorizado por la Tesorera"/>
  </r>
  <r>
    <s v="1.1-00-2315_231035_235442110"/>
    <s v="1.1-00-24"/>
    <s v="1.1-00-23"/>
    <s v="PROPIOS"/>
    <s v="RECURSOS FISCALES 2024"/>
    <x v="0"/>
    <s v="2.7.1"/>
    <s v="OTROS ASUNTOS SOCIALES"/>
    <s v="R"/>
    <s v="Solamente actividades específicas, distintas a las"/>
    <s v="15_24"/>
    <s v="15_23"/>
    <x v="15"/>
    <n v="1"/>
    <s v="CORRESPONSABILIDAD SOCIAL (TRANSVERSAL)"/>
    <s v="054"/>
    <n v="54"/>
    <x v="45"/>
    <s v="035_24"/>
    <s v="035_23"/>
    <x v="34"/>
    <n v="4000"/>
    <s v="TRANSFERENCIAS, ASIGNACIONES, SUBSIDIOS Y OTRAS AYUDAS"/>
    <m/>
    <n v="4211"/>
    <s v="TRANSFERENCIAS OTORGADAS A ENTIDADES PARAESTATALES NO EMPRESARIALES Y NO FINANCIERAS"/>
    <n v="0"/>
    <s v="00"/>
    <s v="SIN DESCRIPCIÓN PARA DESTINOS 00"/>
    <n v="14625430"/>
    <n v="0"/>
    <n v="13480882.640000001"/>
    <n v="13480882.640000001"/>
    <n v="13480882.640000001"/>
    <n v="13480882.640000001"/>
    <n v="13468281.08"/>
    <n v="1144547.3599999994"/>
    <n v="12625430"/>
    <n v="12625430"/>
    <n v="12778438.16"/>
    <n v="12778438.16"/>
    <n v="12778438.16"/>
    <n v="12778438.16"/>
    <n v="153008.16000000015"/>
    <s v="."/>
  </r>
  <r>
    <s v="1.1-00-2316_235036_235542110"/>
    <s v="1.1-00-24"/>
    <s v="1.1-00-23"/>
    <s v="PROPIOS"/>
    <s v="RECURSOS FISCALES 2024"/>
    <x v="0"/>
    <s v="2.4.1"/>
    <s v="DEPORTE Y RECREACIÓN"/>
    <s v="F"/>
    <s v="Actividades destinadas a la promoción y fomento de"/>
    <s v="16_24"/>
    <s v="16_23"/>
    <x v="16"/>
    <n v="5"/>
    <s v="SOCIEDAD COHESIVA Y RESILENTE"/>
    <s v="055"/>
    <n v="55"/>
    <x v="46"/>
    <s v="036_24"/>
    <s v="036_23"/>
    <x v="35"/>
    <n v="4000"/>
    <s v="TRANSFERENCIAS, ASIGNACIONES, SUBSIDIOS Y OTRAS AYUDAS"/>
    <m/>
    <n v="4211"/>
    <s v="TRANSFERENCIAS OTORGADAS A ENTIDADES PARAESTATALES NO EMPRESARIALES Y NO FINANCIERAS"/>
    <n v="0"/>
    <s v="00"/>
    <s v="SIN DESCRIPCIÓN PARA DESTINOS 00"/>
    <n v="16510000"/>
    <n v="16500000"/>
    <n v="13359595.02"/>
    <n v="13359595.02"/>
    <n v="13359595.02"/>
    <n v="13359595.02"/>
    <n v="13325735.99"/>
    <n v="3150404.9800000004"/>
    <n v="16510000.000000004"/>
    <n v="16510000.000000004"/>
    <n v="17059649.881200004"/>
    <n v="17059649.881200004"/>
    <n v="17059649.881200004"/>
    <n v="559649.88120000437"/>
    <n v="549649.88120000064"/>
    <s v="."/>
  </r>
  <r>
    <s v="1.1-00-2304_236013_231942510"/>
    <s v="1.1-00-24"/>
    <s v="1.1-00-23"/>
    <s v="PROPIOS"/>
    <s v="RECURSOS FISCALES 2024"/>
    <x v="0"/>
    <s v="1.3.4"/>
    <s v="FUNCIÓN PÚBLICA"/>
    <s v="M"/>
    <s v="Actividades de apoyo administrativo desarrolladas "/>
    <s v="04_24"/>
    <s v="04_23"/>
    <x v="2"/>
    <n v="6"/>
    <s v="GOBIERNO EFECTIVO"/>
    <s v="019"/>
    <n v="19"/>
    <x v="41"/>
    <s v="013_24"/>
    <s v="013_23"/>
    <x v="30"/>
    <n v="4000"/>
    <s v="TRANSFERENCIAS, ASIGNACIONES, SUBSIDIOS Y OTRAS AYUDAS"/>
    <m/>
    <n v="4251"/>
    <s v="TRANSFERENCIAS A FIDEICOMISOS DE ENTIDADES FEDERATIVAS Y MUNICIPIOS"/>
    <n v="0"/>
    <s v="00"/>
    <s v="SIN DESCRIPCIÓN PARA DESTINOS 00"/>
    <n v="9400000"/>
    <n v="5000000"/>
    <n v="7477573.4100000001"/>
    <n v="7477573.4100000001"/>
    <n v="7477573.4100000001"/>
    <n v="7477573.4100000001"/>
    <n v="7477573.4100000001"/>
    <n v="1922426.5899999999"/>
    <n v="9400000"/>
    <n v="9400000"/>
    <n v="9400000"/>
    <n v="9400000"/>
    <n v="5000000"/>
    <n v="0"/>
    <n v="0"/>
    <s v="."/>
  </r>
  <r>
    <s v="1.1-00-2302_231010_231443110"/>
    <s v="1.1-00-24"/>
    <s v="1.1-00-23"/>
    <s v="PROPIOS"/>
    <s v="RECURSOS FISCALES 2024"/>
    <x v="0"/>
    <s v="1.3.4"/>
    <s v="FUNCIÓN PÚBLICA"/>
    <s v="S"/>
    <s v="Definidos en el Presupuesto de Egresos y los que s"/>
    <s v="02_24"/>
    <s v="02_23"/>
    <x v="1"/>
    <n v="1"/>
    <s v="CORRESPONSABILIDAD SOCIAL (TRANSVERSAL)"/>
    <s v="XX"/>
    <n v="14"/>
    <x v="3"/>
    <s v="010_24"/>
    <s v="010_23"/>
    <x v="2"/>
    <n v="4000"/>
    <s v="TRANSFERENCIAS, ASIGNACIONES, SUBSIDIOS Y OTRAS AYUDAS"/>
    <m/>
    <n v="4311"/>
    <s v="SUBSIDIOS A LA PRODUCCIÓN"/>
    <n v="0"/>
    <s v="00"/>
    <s v="SIN DESCRIPCIÓN PARA DESTINOS 00"/>
    <n v="0"/>
    <n v="2000000"/>
    <n v="0"/>
    <n v="0"/>
    <n v="0"/>
    <n v="0"/>
    <n v="0"/>
    <n v="0"/>
    <n v="0"/>
    <n v="0"/>
    <n v="0"/>
    <n v="0"/>
    <n v="0"/>
    <n v="-2000000"/>
    <n v="0"/>
    <s v="."/>
  </r>
  <r>
    <s v="1.1-00-2309_238028_234543110"/>
    <s v="1.1-00-24"/>
    <s v="1.1-00-23"/>
    <s v="PROPIOS"/>
    <s v="RECURSOS FISCALES 2024"/>
    <x v="0"/>
    <s v="3.1.1"/>
    <s v="ASUNTOS ECONÓMICOS Y COMERCIALES EN GENERAL"/>
    <s v="S"/>
    <s v="Definidos en el Presupuesto de Egresos y los que s"/>
    <s v="09_24"/>
    <s v="09_23"/>
    <x v="11"/>
    <n v="8"/>
    <s v="DESARROLLO ECONÓMICO Y EMPLEO"/>
    <s v="045"/>
    <n v="45"/>
    <x v="47"/>
    <s v="028_24"/>
    <s v="028_23"/>
    <x v="22"/>
    <n v="4000"/>
    <s v="TRANSFERENCIAS, ASIGNACIONES, SUBSIDIOS Y OTRAS AYUDAS"/>
    <m/>
    <n v="4311"/>
    <s v="SUBSIDIOS A LA PRODUCCIÓN"/>
    <n v="0"/>
    <s v="00"/>
    <s v="SIN DESCRIPCIÓN PARA DESTINOS 00"/>
    <n v="2000000"/>
    <n v="2000000"/>
    <n v="1950000"/>
    <n v="1950000"/>
    <n v="1950000"/>
    <n v="1950000"/>
    <n v="1950000"/>
    <n v="50000"/>
    <n v="2000000"/>
    <n v="2000000"/>
    <n v="3000000"/>
    <n v="3000000"/>
    <n v="3000000"/>
    <n v="1000000"/>
    <n v="1000000"/>
    <s v="porque el costo de la cal agrícola se ha estado incrementando en los últimos años ocasionando que el numero de beneficiarios sea menor al año anterior"/>
  </r>
  <r>
    <s v="1.1-00-2309_238028_234643110"/>
    <s v="1.1-00-24"/>
    <s v="1.1-00-23"/>
    <s v="PROPIOS"/>
    <s v="RECURSOS FISCALES 2024"/>
    <x v="0"/>
    <s v="3.1.1"/>
    <s v="ASUNTOS ECONÓMICOS Y COMERCIALES EN GENERAL"/>
    <s v="S"/>
    <s v="Definidos en el Presupuesto de Egresos y los que s"/>
    <s v="09_24"/>
    <s v="09_23"/>
    <x v="11"/>
    <n v="8"/>
    <s v="DESARROLLO ECONÓMICO Y EMPLEO"/>
    <s v="046"/>
    <n v="46"/>
    <x v="48"/>
    <s v="028_24"/>
    <s v="028_23"/>
    <x v="22"/>
    <n v="4000"/>
    <s v="TRANSFERENCIAS, ASIGNACIONES, SUBSIDIOS Y OTRAS AYUDAS"/>
    <m/>
    <n v="4311"/>
    <s v="SUBSIDIOS A LA PRODUCCIÓN"/>
    <n v="0"/>
    <s v="00"/>
    <s v="SIN DESCRIPCIÓN PARA DESTINOS 00"/>
    <n v="300000"/>
    <n v="300000"/>
    <n v="210000"/>
    <n v="210000"/>
    <n v="210000"/>
    <n v="210000"/>
    <n v="200000"/>
    <n v="90000"/>
    <n v="300000"/>
    <n v="300000"/>
    <n v="400000"/>
    <n v="400000"/>
    <n v="400000"/>
    <n v="100000"/>
    <n v="100000"/>
    <s v="buscamos incrementar el numero de beneficiarios del programa de indemnización de semovientes."/>
  </r>
  <r>
    <s v="1.1-00-2301_231001_231441136"/>
    <s v="1.1-00-24"/>
    <s v="1.1-00-23"/>
    <s v="PROPIOS"/>
    <s v="RECURSOS FISCALES 2024"/>
    <x v="0"/>
    <s v="1.3.4"/>
    <s v="FUNCIÓN PÚBLICA"/>
    <s v="E"/>
    <s v="Actividades del sector público, que realiza en for"/>
    <s v="01_24"/>
    <s v="01_23"/>
    <x v="9"/>
    <n v="1"/>
    <s v="CORRESPONSABILIDAD SOCIAL (TRANSVERSAL)"/>
    <s v="001"/>
    <n v="1"/>
    <x v="49"/>
    <s v="001_24"/>
    <s v="001_23"/>
    <x v="36"/>
    <n v="4000"/>
    <s v="TRANSFERENCIAS, ASIGNACIONES, SUBSIDIOS Y OTRAS AYUDAS"/>
    <m/>
    <n v="4411"/>
    <s v="AYUDAS SOCIALES A PERSONAS"/>
    <n v="36"/>
    <s v="02"/>
    <s v="LAS CORONELAS"/>
    <n v="211500"/>
    <n v="0"/>
    <n v="109500"/>
    <n v="109500"/>
    <n v="109500"/>
    <n v="108000"/>
    <n v="108000"/>
    <n v="102000"/>
    <n v="324000"/>
    <n v="324000"/>
    <n v="324000"/>
    <n v="324000"/>
    <n v="324000"/>
    <n v="324000"/>
    <n v="0"/>
    <s v="Apoyo para las presentaciones del Ballet Folklorico Las Coronelas de San Sebastian El Grande."/>
  </r>
  <r>
    <s v="1.1-00-2301_231001_231441138"/>
    <s v="1.1-00-24"/>
    <s v="1.1-00-23"/>
    <s v="PROPIOS"/>
    <s v="RECURSOS FISCALES 2024"/>
    <x v="0"/>
    <s v="1.3.4"/>
    <s v="FUNCIÓN PÚBLICA"/>
    <s v="E"/>
    <s v="Actividades del sector público, que realiza en for"/>
    <s v="01_24"/>
    <s v="01_23"/>
    <x v="9"/>
    <n v="1"/>
    <s v="CORRESPONSABILIDAD SOCIAL (TRANSVERSAL)"/>
    <s v="XX"/>
    <n v="1"/>
    <x v="49"/>
    <s v="001_24"/>
    <s v="001_23"/>
    <x v="36"/>
    <n v="4000"/>
    <s v="TRANSFERENCIAS, ASIGNACIONES, SUBSIDIOS Y OTRAS AYUDAS"/>
    <m/>
    <n v="4411"/>
    <s v="AYUDAS SOCIALES A PERSONAS"/>
    <n v="38"/>
    <s v="XX"/>
    <s v="CAMPAMENTO AEROESPACIAL"/>
    <n v="0"/>
    <n v="0"/>
    <n v="0"/>
    <n v="0"/>
    <n v="0"/>
    <n v="0"/>
    <n v="0"/>
    <n v="0"/>
    <n v="0"/>
    <n v="0"/>
    <n v="0"/>
    <n v="0"/>
    <n v="0"/>
    <n v="0"/>
    <n v="0"/>
    <s v="."/>
  </r>
  <r>
    <s v="1.1-00-2301_231001_231441139"/>
    <s v="1.1-00-24"/>
    <s v="1.1-00-23"/>
    <s v="PROPIOS"/>
    <s v="RECURSOS FISCALES 2024"/>
    <x v="0"/>
    <s v="1.3.4"/>
    <s v="FUNCIÓN PÚBLICA"/>
    <s v="E"/>
    <s v="Actividades del sector público, que realiza en for"/>
    <s v="01_24"/>
    <s v="01_23"/>
    <x v="9"/>
    <n v="1"/>
    <s v="CORRESPONSABILIDAD SOCIAL (TRANSVERSAL)"/>
    <s v="XX"/>
    <n v="1"/>
    <x v="49"/>
    <s v="001_24"/>
    <s v="001_23"/>
    <x v="36"/>
    <n v="4000"/>
    <s v="TRANSFERENCIAS, ASIGNACIONES, SUBSIDIOS Y OTRAS AYUDAS"/>
    <m/>
    <n v="4411"/>
    <s v="AYUDAS SOCIALES A PERSONAS"/>
    <n v="39"/>
    <s v="XX"/>
    <s v="PA/386/2021-2024"/>
    <n v="80899"/>
    <n v="0"/>
    <n v="80899"/>
    <n v="80899"/>
    <n v="80899"/>
    <n v="80899"/>
    <n v="80899"/>
    <n v="0"/>
    <n v="0"/>
    <n v="0"/>
    <n v="0"/>
    <n v="0"/>
    <n v="0"/>
    <n v="0"/>
    <n v="0"/>
    <s v="."/>
  </r>
  <r>
    <s v="1.1-00-2301_231001_23144110"/>
    <s v="1.1-00-24"/>
    <s v="1.1-00-23"/>
    <s v="PROPIOS"/>
    <s v="RECURSOS FISCALES 2024"/>
    <x v="0"/>
    <s v="1.3.4"/>
    <s v="FUNCIÓN PÚBLICA"/>
    <s v="E"/>
    <s v="Actividades del sector público, que realiza en for"/>
    <s v="01_24"/>
    <s v="01_23"/>
    <x v="9"/>
    <n v="1"/>
    <s v="CORRESPONSABILIDAD SOCIAL (TRANSVERSAL)"/>
    <s v="001"/>
    <n v="1"/>
    <x v="49"/>
    <s v="001_24"/>
    <s v="001_23"/>
    <x v="36"/>
    <n v="4000"/>
    <s v="TRANSFERENCIAS, ASIGNACIONES, SUBSIDIOS Y OTRAS AYUDAS"/>
    <m/>
    <n v="4411"/>
    <s v="AYUDAS SOCIALES A PERSONAS"/>
    <n v="0"/>
    <s v="00"/>
    <s v="SIN DESCRIPCIÓN PARA DESTINOS 00"/>
    <n v="2207847"/>
    <n v="1082347"/>
    <n v="2207698"/>
    <n v="2207698"/>
    <n v="2207698"/>
    <n v="2147120"/>
    <n v="2139955"/>
    <n v="149"/>
    <n v="2163246"/>
    <n v="2163246"/>
    <n v="2163246"/>
    <n v="2163246"/>
    <n v="1100000"/>
    <n v="17653"/>
    <n v="0"/>
    <s v="."/>
  </r>
  <r>
    <s v="1.1-00-2301_231001_2314411XX"/>
    <s v="1.1-00-24"/>
    <s v="1.1-00-23"/>
    <s v="PROPIOS"/>
    <s v="RECURSOS FISCALES 2024"/>
    <x v="0"/>
    <s v="1.3.4"/>
    <s v="FUNCIÓN PÚBLICA"/>
    <s v="E"/>
    <s v="Actividades del sector público, que realiza en for"/>
    <s v="01_24"/>
    <s v="01_23"/>
    <x v="9"/>
    <n v="1"/>
    <s v="CORRESPONSABILIDAD SOCIAL (TRANSVERSAL)"/>
    <s v="XX"/>
    <n v="1"/>
    <x v="49"/>
    <s v="001_24"/>
    <s v="001_23"/>
    <x v="36"/>
    <n v="4000"/>
    <s v="TRANSFERENCIAS, ASIGNACIONES, SUBSIDIOS Y OTRAS AYUDAS"/>
    <m/>
    <n v="4411"/>
    <s v="AYUDAS SOCIALES A PERSONAS"/>
    <s v="XX"/>
    <s v="XX"/>
    <s v="CABILDO INFANTIL"/>
    <n v="0"/>
    <n v="0"/>
    <n v="0"/>
    <n v="0"/>
    <n v="0"/>
    <n v="0"/>
    <n v="0"/>
    <n v="0"/>
    <n v="0"/>
    <n v="0"/>
    <n v="0"/>
    <n v="0"/>
    <n v="0"/>
    <n v="0"/>
    <n v="0"/>
    <s v="Compra de laptops para los integrantes del cabildo"/>
  </r>
  <r>
    <s v="1.1-00-2301_231001_2314411XX"/>
    <s v="1.1-00-24"/>
    <s v="1.1-00-23"/>
    <s v="PROPIOS"/>
    <s v="RECURSOS FISCALES 2024"/>
    <x v="0"/>
    <s v="1.3.4"/>
    <s v="FUNCIÓN PÚBLICA"/>
    <s v="E"/>
    <s v="Actividades del sector público, que realiza en for"/>
    <s v="01_24"/>
    <s v="01_23"/>
    <x v="9"/>
    <n v="1"/>
    <s v="CORRESPONSABILIDAD SOCIAL (TRANSVERSAL)"/>
    <s v="XX"/>
    <n v="1"/>
    <x v="49"/>
    <s v="001_24"/>
    <s v="001_23"/>
    <x v="36"/>
    <n v="4000"/>
    <s v="TRANSFERENCIAS, ASIGNACIONES, SUBSIDIOS Y OTRAS AYUDAS"/>
    <m/>
    <n v="4411"/>
    <s v="AYUDAS SOCIALES A PERSONAS"/>
    <s v="XX"/>
    <s v="XX"/>
    <s v="CABILDO JUVENIL"/>
    <n v="0"/>
    <n v="0"/>
    <n v="0"/>
    <n v="0"/>
    <n v="0"/>
    <n v="0"/>
    <n v="0"/>
    <n v="0"/>
    <n v="0"/>
    <n v="0"/>
    <n v="0"/>
    <n v="0"/>
    <n v="0"/>
    <n v="0"/>
    <n v="0"/>
    <s v="Compra de laptops para los integrantes del cabildo"/>
  </r>
  <r>
    <s v="1.1-00-2302_231008_2310441111"/>
    <s v="1.1-00-24"/>
    <s v="1.1-00-23"/>
    <s v="PROPIOS"/>
    <s v="RECURSOS FISCALES 2024"/>
    <x v="0"/>
    <s v="2.2.7"/>
    <s v="DESARROLLO REGIONAL"/>
    <s v="S"/>
    <s v="Definidos en el Presupuesto de Egresos y los que s"/>
    <s v="02_24"/>
    <s v="02_23"/>
    <x v="1"/>
    <n v="1"/>
    <s v="CORRESPONSABILIDAD SOCIAL (TRANSVERSAL)"/>
    <s v="010"/>
    <n v="10"/>
    <x v="37"/>
    <s v="008_24"/>
    <s v="008_23"/>
    <x v="27"/>
    <n v="4000"/>
    <s v="TRANSFERENCIAS, ASIGNACIONES, SUBSIDIOS Y OTRAS AYUDAS"/>
    <m/>
    <n v="4411"/>
    <s v="AYUDAS SOCIALES A PERSONAS"/>
    <n v="11"/>
    <s v="07"/>
    <s v="RENTA TU CASA"/>
    <n v="3432000"/>
    <n v="3431990.12"/>
    <n v="2217686.46"/>
    <n v="2217686.46"/>
    <n v="1491004.46"/>
    <n v="950326.45"/>
    <n v="950326.45"/>
    <n v="1214313.54"/>
    <n v="3432000"/>
    <n v="3432000"/>
    <n v="3500000"/>
    <n v="3500000"/>
    <n v="3500000"/>
    <n v="68009.879999999888"/>
    <n v="68000"/>
    <s v="Para continuar con la operación y pago de alquileres del programa y arrendar nuevas viviendas"/>
  </r>
  <r>
    <s v="1.1-00-2302_231008_2310441112"/>
    <s v="1.1-00-24"/>
    <s v="1.1-00-23"/>
    <s v="PROPIOS"/>
    <s v="RECURSOS FISCALES 2024"/>
    <x v="0"/>
    <s v="2.2.7"/>
    <s v="DESARROLLO REGIONAL"/>
    <s v="S"/>
    <s v="Definidos en el Presupuesto de Egresos y los que s"/>
    <s v="02_24"/>
    <s v="02_23"/>
    <x v="1"/>
    <n v="1"/>
    <s v="CORRESPONSABILIDAD SOCIAL (TRANSVERSAL)"/>
    <s v="010"/>
    <n v="10"/>
    <x v="37"/>
    <s v="008_24"/>
    <s v="008_23"/>
    <x v="27"/>
    <n v="4000"/>
    <s v="TRANSFERENCIAS, ASIGNACIONES, SUBSIDIOS Y OTRAS AYUDAS"/>
    <m/>
    <n v="4411"/>
    <s v="AYUDAS SOCIALES A PERSONAS"/>
    <n v="12"/>
    <s v="08"/>
    <s v="VIVIENDA PROTEGIDA"/>
    <n v="1000000"/>
    <n v="1000009.88"/>
    <n v="991162"/>
    <n v="991162"/>
    <n v="320542.8"/>
    <n v="0"/>
    <n v="0"/>
    <n v="8838"/>
    <n v="1000000"/>
    <n v="1000000"/>
    <n v="1000000"/>
    <n v="1000000"/>
    <n v="1000000"/>
    <n v="-9.8800000000046566"/>
    <n v="0"/>
    <s v="Para continuar con la operación del programa y lograr tapiar otras 1000 viviendas"/>
  </r>
  <r>
    <s v="1.1-00-2302_231010_231644110"/>
    <s v="1.1-00-24"/>
    <s v="1.1-00-23"/>
    <s v="PROPIOS"/>
    <s v="RECURSOS FISCALES 2024"/>
    <x v="0"/>
    <s v="2.2.7"/>
    <s v="DESARROLLO REGIONAL"/>
    <s v="S"/>
    <s v="Definidos en el Presupuesto de Egresos y los que s"/>
    <s v="02_24"/>
    <s v="02_23"/>
    <x v="1"/>
    <n v="1"/>
    <s v="CORRESPONSABILIDAD SOCIAL (TRANSVERSAL)"/>
    <s v="016"/>
    <n v="16"/>
    <x v="4"/>
    <s v="010_24"/>
    <s v="010_23"/>
    <x v="2"/>
    <n v="4000"/>
    <s v="TRANSFERENCIAS, ASIGNACIONES, SUBSIDIOS Y OTRAS AYUDAS"/>
    <m/>
    <n v="4411"/>
    <s v="AYUDAS SOCIALES A PERSONAS"/>
    <n v="0"/>
    <s v="00"/>
    <s v="SIN DESCRIPCIÓN PARA DESTINOS 00"/>
    <n v="5689448.2000000002"/>
    <n v="4200000"/>
    <n v="2800000"/>
    <n v="2800000"/>
    <n v="2800000"/>
    <n v="2660000"/>
    <n v="2540000"/>
    <n v="2889448.2"/>
    <n v="5689448.2000000002"/>
    <n v="5689448.2000000002"/>
    <n v="5600000"/>
    <n v="5600000"/>
    <n v="5600000"/>
    <n v="1400000"/>
    <n v="-89448.200000000186"/>
    <s v="Hasta 200 Apoyos entregados de forma economica a los comercios locales inscritos al  Programa, para abastecer sus comercios de productos de la canasta básica y realizar el canje de Tlajovales a los brigadistas beneficiarios."/>
  </r>
  <r>
    <s v="1.1-00-2302_231010_2316441131"/>
    <s v="1.1-00-24"/>
    <s v="1.1-00-23"/>
    <s v="PROPIOS"/>
    <s v="RECURSOS FISCALES 2024"/>
    <x v="0"/>
    <s v="2.2.7"/>
    <s v="DESARROLLO REGIONAL"/>
    <s v="S"/>
    <s v="Definidos en el Presupuesto de Egresos y los que s"/>
    <s v="02_24"/>
    <s v="02_23"/>
    <x v="1"/>
    <n v="1"/>
    <s v="CORRESPONSABILIDAD SOCIAL (TRANSVERSAL)"/>
    <s v="XX"/>
    <n v="16"/>
    <x v="4"/>
    <s v="010_24"/>
    <s v="010_23"/>
    <x v="2"/>
    <n v="4000"/>
    <s v="TRANSFERENCIAS, ASIGNACIONES, SUBSIDIOS Y OTRAS AYUDAS"/>
    <m/>
    <n v="4411"/>
    <s v="AYUDAS SOCIALES A PERSONAS"/>
    <n v="31"/>
    <s v="XX"/>
    <s v="TLAJOMULCO CUIDA A QUIEN CUIDA"/>
    <n v="200000"/>
    <n v="0"/>
    <n v="0"/>
    <n v="0"/>
    <n v="0"/>
    <n v="0"/>
    <n v="0"/>
    <n v="200000"/>
    <n v="0"/>
    <n v="0"/>
    <n v="0"/>
    <n v="0"/>
    <n v="0"/>
    <n v="0"/>
    <n v="0"/>
    <s v="."/>
  </r>
  <r>
    <s v="2.6-15-2306_235016_2325441160"/>
    <m/>
    <s v="2.6-15-23"/>
    <m/>
    <m/>
    <x v="6"/>
    <s v="2.5.6"/>
    <s v="OTRO SERVICIOS EDUCATIVOS Y ACTIVIDADES INHERENTES"/>
    <s v="S"/>
    <s v="Definidos en el Presupuesto de Egresos y los que s"/>
    <s v="06_24"/>
    <s v="06_23"/>
    <x v="3"/>
    <n v="5"/>
    <s v="SOCIEDAD COHESIVA Y RESILENTE"/>
    <s v="XX"/>
    <n v="25"/>
    <x v="26"/>
    <s v="016_24"/>
    <s v="016_23"/>
    <x v="21"/>
    <n v="4000"/>
    <s v="TRANSFERENCIAS, ASIGNACIONES, SUBSIDIOS Y OTRAS AYUDAS"/>
    <m/>
    <n v="4411"/>
    <s v="AYUDAS SOCIALES A PERSONAS"/>
    <n v="60"/>
    <s v="XX"/>
    <s v="UNIFORMES DEPORTIVOS PARA ACADEMIAS DEPORTIVAS"/>
    <n v="60000"/>
    <n v="0"/>
    <n v="59995.199999999997"/>
    <n v="0"/>
    <n v="0"/>
    <n v="0"/>
    <n v="0"/>
    <n v="4.8000000000029104"/>
    <n v="0"/>
    <n v="0"/>
    <n v="0"/>
    <n v="0"/>
    <n v="0"/>
    <n v="0"/>
    <n v="0"/>
    <s v="."/>
  </r>
  <r>
    <s v="1.1-00-2306_235016_232544110"/>
    <s v="1.1-00-24"/>
    <s v="1.1-00-23"/>
    <s v="PROPIOS"/>
    <s v="RECURSOS FISCALES 2024"/>
    <x v="0"/>
    <s v="2.5.6"/>
    <s v="OTRO SERVICIOS EDUCATIVOS Y ACTIVIDADES INHERENTES"/>
    <s v="S"/>
    <s v="Definidos en el Presupuesto de Egresos y los que s"/>
    <s v="06_24"/>
    <s v="06_23"/>
    <x v="3"/>
    <n v="5"/>
    <s v="SOCIEDAD COHESIVA Y RESILENTE"/>
    <s v="025"/>
    <n v="25"/>
    <x v="26"/>
    <s v="016_24"/>
    <s v="016_23"/>
    <x v="21"/>
    <n v="4000"/>
    <s v="TRANSFERENCIAS, ASIGNACIONES, SUBSIDIOS Y OTRAS AYUDAS"/>
    <m/>
    <n v="4411"/>
    <s v="AYUDAS SOCIALES A PERSONAS"/>
    <n v="0"/>
    <s v="00"/>
    <s v="SIN DESCRIPCIÓN PARA DESTINOS 00"/>
    <n v="100000"/>
    <n v="100000"/>
    <n v="0"/>
    <n v="0"/>
    <n v="0"/>
    <n v="0"/>
    <n v="0"/>
    <n v="100000"/>
    <n v="100000"/>
    <n v="100000"/>
    <n v="100000"/>
    <n v="100000"/>
    <n v="100000"/>
    <n v="0"/>
    <n v="0"/>
    <s v="."/>
  </r>
  <r>
    <s v="1.1-00-2306_235016_232744110"/>
    <s v="1.1-00-24"/>
    <s v="1.1-00-23"/>
    <s v="PROPIOS"/>
    <s v="RECURSOS FISCALES 2024"/>
    <x v="0"/>
    <s v="2.7.1"/>
    <s v="OTROS ASUNTOS SOCIALES"/>
    <s v="S"/>
    <s v="Definidos en el Presupuesto de Egresos y los que s"/>
    <s v="06_24"/>
    <s v="06_23"/>
    <x v="3"/>
    <n v="5"/>
    <s v="SOCIEDAD COHESIVA Y RESILENTE"/>
    <s v="027"/>
    <n v="27"/>
    <x v="50"/>
    <s v="016_24"/>
    <s v="016_23"/>
    <x v="21"/>
    <n v="4000"/>
    <s v="TRANSFERENCIAS, ASIGNACIONES, SUBSIDIOS Y OTRAS AYUDAS"/>
    <m/>
    <n v="4411"/>
    <s v="AYUDAS SOCIALES A PERSONAS"/>
    <n v="0"/>
    <s v="00"/>
    <s v="SIN DESCRIPCIÓN PARA DESTINOS 00"/>
    <n v="1000000"/>
    <n v="1000000"/>
    <n v="301466.42"/>
    <n v="301466.42"/>
    <n v="301466.42"/>
    <n v="291966.42"/>
    <n v="291966.42"/>
    <n v="698533.58000000007"/>
    <n v="1000000"/>
    <n v="1000000"/>
    <n v="1000000"/>
    <n v="1000000"/>
    <n v="1000000"/>
    <n v="0"/>
    <n v="0"/>
    <s v="SIN MODIFICACIÓN"/>
  </r>
  <r>
    <s v="1.1-00-2306_235018_233044110"/>
    <s v="1.1-00-24"/>
    <s v="1.1-00-23"/>
    <s v="PROPIOS"/>
    <s v="RECURSOS FISCALES 2024"/>
    <x v="0"/>
    <s v="2.7.1"/>
    <s v="OTROS ASUNTOS SOCIALES"/>
    <s v="S"/>
    <s v="Definidos en el Presupuesto de Egresos y los que s"/>
    <s v="06_24"/>
    <s v="06_23"/>
    <x v="3"/>
    <n v="5"/>
    <s v="SOCIEDAD COHESIVA Y RESILENTE"/>
    <s v="030"/>
    <n v="30"/>
    <x v="36"/>
    <s v="018_24"/>
    <s v="018_23"/>
    <x v="26"/>
    <n v="4000"/>
    <s v="TRANSFERENCIAS, ASIGNACIONES, SUBSIDIOS Y OTRAS AYUDAS"/>
    <m/>
    <n v="4411"/>
    <s v="AYUDAS SOCIALES A PERSONAS"/>
    <n v="0"/>
    <s v="00"/>
    <s v="SIN DESCRIPCIÓN PARA DESTINOS 00"/>
    <n v="10000000"/>
    <n v="10000000"/>
    <n v="9990000"/>
    <n v="9990000"/>
    <n v="9990000"/>
    <n v="9990000"/>
    <n v="9990000"/>
    <n v="10000"/>
    <n v="10000000"/>
    <n v="10000000"/>
    <n v="12000000"/>
    <n v="12000000"/>
    <n v="12000000"/>
    <n v="2000000"/>
    <n v="2000000"/>
    <s v="ES LO EQUIVALENTE A 4000 ESTUDIANTES BENEFICIADOS"/>
  </r>
  <r>
    <s v="1.1-00-2306_235018_233144110"/>
    <s v="1.1-00-24"/>
    <s v="1.1-00-23"/>
    <s v="PROPIOS"/>
    <s v="RECURSOS FISCALES 2024"/>
    <x v="0"/>
    <s v="2.7.1"/>
    <s v="OTROS ASUNTOS SOCIALES"/>
    <s v="S"/>
    <s v="Definidos en el Presupuesto de Egresos y los que s"/>
    <s v="06_24"/>
    <s v="06_23"/>
    <x v="3"/>
    <n v="5"/>
    <s v="SOCIEDAD COHESIVA Y RESILENTE"/>
    <s v="031"/>
    <n v="31"/>
    <x v="51"/>
    <s v="018_24"/>
    <s v="018_23"/>
    <x v="26"/>
    <n v="4000"/>
    <s v="TRANSFERENCIAS, ASIGNACIONES, SUBSIDIOS Y OTRAS AYUDAS"/>
    <m/>
    <n v="4411"/>
    <s v="AYUDAS SOCIALES A PERSONAS"/>
    <n v="0"/>
    <s v="00"/>
    <s v="SIN DESCRIPCIÓN PARA DESTINOS 00"/>
    <n v="54793475.799999997"/>
    <n v="50566898.219999999"/>
    <n v="54729972.289999999"/>
    <n v="54729972.289999999"/>
    <n v="54729972.289999999"/>
    <n v="54554449.479999997"/>
    <n v="54554449.479999997"/>
    <n v="63503.509999997914"/>
    <n v="54793475.799999997"/>
    <n v="54793475.799999997"/>
    <n v="54793475.799999997"/>
    <n v="54793475.799999997"/>
    <n v="36300000"/>
    <n v="-14266898.219999999"/>
    <n v="0"/>
    <s v="Se ajusta al monto del Punto de Acuerdo"/>
  </r>
  <r>
    <s v="1.1-00-2306_235018_233244110"/>
    <s v="1.1-00-24"/>
    <s v="1.1-00-23"/>
    <s v="PROPIOS"/>
    <s v="RECURSOS FISCALES 2024"/>
    <x v="0"/>
    <s v="2.7.1"/>
    <s v="OTROS ASUNTOS SOCIALES"/>
    <s v="S"/>
    <s v="Definidos en el Presupuesto de Egresos y los que s"/>
    <s v="06_24"/>
    <s v="06_23"/>
    <x v="3"/>
    <n v="5"/>
    <s v="SOCIEDAD COHESIVA Y RESILENTE"/>
    <s v="032"/>
    <n v="32"/>
    <x v="52"/>
    <s v="018_24"/>
    <s v="018_23"/>
    <x v="26"/>
    <n v="4000"/>
    <s v="TRANSFERENCIAS, ASIGNACIONES, SUBSIDIOS Y OTRAS AYUDAS"/>
    <m/>
    <n v="4411"/>
    <s v="AYUDAS SOCIALES A PERSONAS"/>
    <n v="0"/>
    <s v="00"/>
    <s v="SIN DESCRIPCIÓN PARA DESTINOS 00"/>
    <n v="14162986.199999999"/>
    <n v="10733101.779999999"/>
    <n v="14162986.199999999"/>
    <n v="14162986.199999999"/>
    <n v="14162986.199999999"/>
    <n v="14162986.199999999"/>
    <n v="14162986.199999999"/>
    <n v="0"/>
    <n v="15085424.199999999"/>
    <n v="15085424.199999999"/>
    <n v="15085424.199999999"/>
    <n v="15085424.199999999"/>
    <n v="15000000"/>
    <n v="4266898.2200000007"/>
    <n v="0"/>
    <s v="Se ajusta al monto del Punto de Acuerdo"/>
  </r>
  <r>
    <s v="1.1-00-2309_238029_2347441127"/>
    <s v="1.1-00-24"/>
    <s v="1.1-00-23"/>
    <s v="PROPIOS"/>
    <s v="RECURSOS FISCALES 2024"/>
    <x v="0"/>
    <s v="3.7.1"/>
    <s v="TURISMO"/>
    <s v="E"/>
    <s v="Actividades del sector público, que realiza en for"/>
    <s v="09_24"/>
    <s v="09_23"/>
    <x v="11"/>
    <n v="8"/>
    <s v="DESARROLLO ECONÓMICO Y EMPLEO"/>
    <s v="047"/>
    <n v="47"/>
    <x v="40"/>
    <s v="029_24"/>
    <s v="029_23"/>
    <x v="29"/>
    <n v="4000"/>
    <s v="TRANSFERENCIAS, ASIGNACIONES, SUBSIDIOS Y OTRAS AYUDAS"/>
    <m/>
    <n v="4411"/>
    <s v="AYUDAS SOCIALES A PERSONAS"/>
    <n v="27"/>
    <s v="29"/>
    <s v="APOYO A LAS TRADICIONES (XAYACATES)"/>
    <n v="50000"/>
    <n v="50000"/>
    <n v="50000"/>
    <n v="50000"/>
    <n v="50000"/>
    <n v="50000"/>
    <n v="50000"/>
    <n v="0"/>
    <n v="50000"/>
    <n v="50000"/>
    <n v="100000"/>
    <n v="100000"/>
    <n v="50000"/>
    <n v="0"/>
    <n v="50000"/>
    <s v="buscamos duplicar el apoyo a los artesanos para que cada vez sean mas los beneficiados de este programa._x000a_"/>
  </r>
  <r>
    <s v="1.1-00-2310_234030_2348441132"/>
    <s v="1.1-00-24"/>
    <s v="1.1-00-23"/>
    <s v="PROPIOS"/>
    <s v="RECURSOS FISCALES 2024"/>
    <x v="0"/>
    <s v="2.7.1"/>
    <s v="OTROS ASUNTOS SOCIALES"/>
    <s v="E"/>
    <s v="Actividades del sector público, que realiza en for"/>
    <s v="10_24"/>
    <s v="10_23"/>
    <x v="8"/>
    <n v="4"/>
    <s v="CIUDAD SUSTENTABLE"/>
    <s v="048"/>
    <n v="48"/>
    <x v="18"/>
    <s v="030_24"/>
    <s v="030_23"/>
    <x v="13"/>
    <n v="4000"/>
    <s v="TRANSFERENCIAS, ASIGNACIONES, SUBSIDIOS Y OTRAS AYUDAS"/>
    <m/>
    <n v="4411"/>
    <s v="AYUDAS SOCIALES A PERSONAS"/>
    <n v="32"/>
    <s v="30"/>
    <s v="PROGRAMA DE APOYO A LADRILLEROS"/>
    <n v="450000"/>
    <n v="0"/>
    <n v="0"/>
    <n v="0"/>
    <n v="0"/>
    <n v="0"/>
    <n v="0"/>
    <n v="450000"/>
    <n v="450000"/>
    <n v="450000"/>
    <n v="450000"/>
    <n v="450000"/>
    <n v="450000"/>
    <n v="450000"/>
    <n v="0"/>
    <s v="SIN MODIFICACIÓN"/>
  </r>
  <r>
    <s v="1.1-00-2302_231010_235744110"/>
    <s v="1.1-00-24"/>
    <s v="1.1-00-23"/>
    <s v="PROPIOS"/>
    <s v="RECURSOS FISCALES 2024"/>
    <x v="0"/>
    <s v="2.2.7"/>
    <s v="DESARROLLO REGIONAL"/>
    <s v="S"/>
    <s v="Sujetos a Reglas de Operación"/>
    <s v="02_24"/>
    <s v="02_23"/>
    <x v="1"/>
    <n v="1"/>
    <s v="CORRESPONSABILIDAD SOCIAL (TRANSVERSAL)"/>
    <s v="057"/>
    <n v="57"/>
    <x v="53"/>
    <s v="010_24"/>
    <s v="010_23"/>
    <x v="2"/>
    <n v="4000"/>
    <s v="TRANSFERENCIAS, SUBSIDIOS, SUBVENCIONES Y CONTINGENCIAS"/>
    <m/>
    <n v="4411"/>
    <s v="AYUDAS SOCIALES A PERSONAS"/>
    <n v="0"/>
    <s v="00"/>
    <s v="SIN DESCRIPCIÓN PARA DESTINOS 00"/>
    <n v="0"/>
    <n v="0"/>
    <n v="0"/>
    <n v="0"/>
    <n v="0"/>
    <n v="0"/>
    <n v="0"/>
    <n v="0"/>
    <n v="200000"/>
    <n v="200000"/>
    <n v="1200000"/>
    <n v="1200000"/>
    <n v="1200000"/>
    <n v="1200000"/>
    <n v="1000000"/>
    <s v="Entrega de un apoyo económico a 100 mujeres que cuidan a personas con discapacidad. Entregar dos apoyos por año por la cantidad de $6000 pesos "/>
  </r>
  <r>
    <s v="1.1-00-2306_235016_232844210"/>
    <s v="1.1-00-24"/>
    <s v="1.1-00-23"/>
    <s v="PROPIOS"/>
    <s v="RECURSOS FISCALES 2024"/>
    <x v="0"/>
    <s v="2.5.6"/>
    <s v="OTRO SERVICIOS EDUCATIVOS Y ACTIVIDADES INHERENTES"/>
    <s v="S"/>
    <s v="Definidos en el Presupuesto de Egresos y los que s"/>
    <s v="06_24"/>
    <s v="06_23"/>
    <x v="3"/>
    <n v="5"/>
    <s v="SOCIEDAD COHESIVA Y RESILENTE"/>
    <s v="028"/>
    <n v="28"/>
    <x v="54"/>
    <s v="016_24"/>
    <s v="016_23"/>
    <x v="21"/>
    <n v="4000"/>
    <s v="TRANSFERENCIAS, ASIGNACIONES, SUBSIDIOS Y OTRAS AYUDAS"/>
    <m/>
    <n v="4421"/>
    <s v="BECAS Y OTRAS AYUDAS PARA PROGRAMAS DE CAPACITACIÓN"/>
    <n v="0"/>
    <s v="00"/>
    <s v="SIN DESCRIPCIÓN PARA DESTINOS 00"/>
    <n v="200000"/>
    <n v="200000"/>
    <n v="81300"/>
    <n v="81300"/>
    <n v="81300"/>
    <n v="81300"/>
    <n v="81300"/>
    <n v="118700"/>
    <n v="200000"/>
    <n v="200000"/>
    <n v="200000"/>
    <n v="200000"/>
    <n v="200000"/>
    <n v="0"/>
    <n v="0"/>
    <s v="SIN MODIFICACIÓN"/>
  </r>
  <r>
    <s v="1.1-00-2306_235016_23254431XX"/>
    <s v="1.1-00-24"/>
    <s v="1.1-00-23"/>
    <s v="PROPIOS"/>
    <s v="RECURSOS FISCALES 2024"/>
    <x v="0"/>
    <s v="2.5.6"/>
    <s v="OTRO SERVICIOS EDUCATIVOS Y ACTIVIDADES INHERENTES"/>
    <s v="S"/>
    <s v="Definidos en el Presupuesto de Egresos y los que s"/>
    <s v="06_24"/>
    <s v="06_23"/>
    <x v="3"/>
    <n v="5"/>
    <s v="SOCIEDAD COHESIVA Y RESILENTE"/>
    <s v="025"/>
    <n v="25"/>
    <x v="26"/>
    <s v="016_24"/>
    <s v="016_23"/>
    <x v="21"/>
    <n v="4000"/>
    <s v="TRANSFERENCIAS, ASIGNACIONES, SUBSIDIOS Y OTRAS AYUDAS"/>
    <m/>
    <n v="4431"/>
    <s v="AYUDAS SOCIALES A INSTITUCIONES DE ENSEÑANZA"/>
    <s v="XX"/>
    <s v="17"/>
    <s v="RENOVANDO TU ESCUELA EN COMUNIDAD"/>
    <n v="0"/>
    <n v="0"/>
    <n v="0"/>
    <n v="0"/>
    <n v="0"/>
    <n v="0"/>
    <n v="0"/>
    <n v="0"/>
    <n v="400000"/>
    <n v="400000"/>
    <n v="400000"/>
    <n v="400000"/>
    <n v="400000"/>
    <n v="400000"/>
    <n v="0"/>
    <s v="."/>
  </r>
  <r>
    <s v="1.1-00-2306_235016_2325443141"/>
    <s v="1.1-00-24"/>
    <s v="1.1-00-23"/>
    <s v="PROPIOS"/>
    <s v="RECURSOS FISCALES 2024"/>
    <x v="0"/>
    <s v="2.5.6"/>
    <s v="OTRO SERVICIOS EDUCATIVOS Y ACTIVIDADES INHERENTES"/>
    <s v="S"/>
    <s v="Definidos en el Presupuesto de Egresos y los que s"/>
    <s v="06_24"/>
    <s v="06_23"/>
    <x v="3"/>
    <n v="5"/>
    <s v="SOCIEDAD COHESIVA Y RESILENTE"/>
    <s v="XX"/>
    <n v="25"/>
    <x v="26"/>
    <s v="016_24"/>
    <s v="016_23"/>
    <x v="21"/>
    <n v="4000"/>
    <s v="TRANSFERENCIAS, ASIGNACIONES, SUBSIDIOS Y OTRAS AYUDAS"/>
    <m/>
    <n v="4431"/>
    <s v="AYUDAS SOCIALES A INSTITUCIONES DE ENSEÑANZA"/>
    <n v="41"/>
    <s v="XX"/>
    <s v="PINTURA PARA ESCUELAS"/>
    <n v="400000"/>
    <n v="0"/>
    <n v="298941.28000000003"/>
    <n v="298941.28000000003"/>
    <n v="0"/>
    <n v="0"/>
    <n v="0"/>
    <n v="101058.71999999997"/>
    <n v="0"/>
    <n v="0"/>
    <n v="0"/>
    <n v="0"/>
    <n v="0"/>
    <n v="0"/>
    <n v="0"/>
    <s v="."/>
  </r>
  <r>
    <s v="1.1-00-2306_235016_232544310"/>
    <s v="1.1-00-24"/>
    <s v="1.1-00-23"/>
    <s v="PROPIOS"/>
    <s v="RECURSOS FISCALES 2024"/>
    <x v="0"/>
    <s v="2.5.6"/>
    <s v="OTRO SERVICIOS EDUCATIVOS Y ACTIVIDADES INHERENTES"/>
    <s v="S"/>
    <s v="Definidos en el Presupuesto de Egresos y los que s"/>
    <s v="06_24"/>
    <s v="06_23"/>
    <x v="3"/>
    <n v="5"/>
    <s v="SOCIEDAD COHESIVA Y RESILENTE"/>
    <s v="025"/>
    <n v="25"/>
    <x v="26"/>
    <s v="016_24"/>
    <s v="016_23"/>
    <x v="21"/>
    <n v="4000"/>
    <s v="TRANSFERENCIAS, ASIGNACIONES, SUBSIDIOS Y OTRAS AYUDAS"/>
    <m/>
    <n v="4431"/>
    <s v="AYUDAS SOCIALES A INSTITUCIONES DE ENSEÑANZA"/>
    <n v="0"/>
    <s v="00"/>
    <s v="SIN DESCRIPCIÓN PARA DESTINOS 00"/>
    <n v="3900000"/>
    <n v="3800000"/>
    <n v="3156102"/>
    <n v="3156102"/>
    <n v="3156102"/>
    <n v="2244093"/>
    <n v="2244093"/>
    <n v="743898"/>
    <n v="3900000"/>
    <n v="3900000"/>
    <n v="3900000"/>
    <n v="3900000"/>
    <n v="3800000"/>
    <n v="0"/>
    <n v="0"/>
    <s v="."/>
  </r>
  <r>
    <s v="1.1-00-2306_235018_233044310"/>
    <s v="1.1-00-24"/>
    <s v="1.1-00-23"/>
    <s v="PROPIOS"/>
    <s v="RECURSOS FISCALES 2024"/>
    <x v="0"/>
    <s v="2.7.1"/>
    <s v="OTROS ASUNTOS SOCIALES"/>
    <s v="S"/>
    <s v="Definidos en el Presupuesto de Egresos y los que s"/>
    <s v="06_24"/>
    <s v="06_23"/>
    <x v="3"/>
    <n v="5"/>
    <s v="SOCIEDAD COHESIVA Y RESILENTE"/>
    <s v="XX"/>
    <n v="30"/>
    <x v="36"/>
    <s v="018_24"/>
    <s v="018_23"/>
    <x v="26"/>
    <n v="4000"/>
    <s v="TRANSFERENCIAS, ASIGNACIONES, SUBSIDIOS Y OTRAS AYUDAS"/>
    <m/>
    <n v="4431"/>
    <s v="AYUDAS SOCIALES A INSTITUCIONES DE ENSEÑANZA"/>
    <n v="0"/>
    <s v="00"/>
    <s v="SIN DESCRIPCIÓN PARA DESTINOS 00"/>
    <n v="0"/>
    <n v="0"/>
    <n v="0"/>
    <n v="0"/>
    <n v="0"/>
    <n v="0"/>
    <n v="0"/>
    <n v="0"/>
    <n v="0"/>
    <n v="0"/>
    <n v="0"/>
    <n v="0"/>
    <n v="0"/>
    <n v="0"/>
    <n v="0"/>
    <s v="."/>
  </r>
  <r>
    <s v="1.1-00-2301_231001_23144511"/>
    <s v="1.1-00-24"/>
    <s v="1.1-00-23"/>
    <s v="PROPIOS"/>
    <s v="RECURSOS FISCALES 2024"/>
    <x v="0"/>
    <s v="1.3.4"/>
    <s v="FUNCIÓN PÚBLICA"/>
    <s v="E"/>
    <s v="Actividades del sector público, que realiza en for"/>
    <s v="01_24"/>
    <s v="01_23"/>
    <x v="9"/>
    <n v="1"/>
    <s v="CORRESPONSABILIDAD SOCIAL (TRANSVERSAL)"/>
    <s v="001"/>
    <n v="1"/>
    <x v="49"/>
    <s v="001_24"/>
    <s v="001_23"/>
    <x v="36"/>
    <n v="4000"/>
    <s v="TRANSFERENCIAS, ASIGNACIONES, SUBSIDIOS Y OTRAS AYUDAS"/>
    <m/>
    <n v="4451"/>
    <s v="AYUDAS SOCIALES A INSTITUCIONES SIN FINES DE LUCRO"/>
    <n v="1"/>
    <s v="03"/>
    <s v="ALDEA PASITOS"/>
    <n v="180000"/>
    <n v="180000"/>
    <n v="165000"/>
    <n v="165000"/>
    <n v="165000"/>
    <n v="150000"/>
    <n v="150000"/>
    <n v="15000"/>
    <n v="180000"/>
    <n v="180000"/>
    <n v="180000"/>
    <n v="180000"/>
    <n v="180000"/>
    <n v="0"/>
    <n v="0"/>
    <s v="Apoyo para la prestación de servicios en materia de Asistencia Social a niños  y niñas del Municipio de Tlajom ulco de Zuñiga."/>
  </r>
  <r>
    <s v="1.1-00-2301_231001_23144512"/>
    <s v="1.1-00-24"/>
    <s v="1.1-00-23"/>
    <s v="PROPIOS"/>
    <s v="RECURSOS FISCALES 2024"/>
    <x v="0"/>
    <s v="1.3.4"/>
    <s v="FUNCIÓN PÚBLICA"/>
    <s v="E"/>
    <s v="Actividades del sector público, que realiza en for"/>
    <s v="01_24"/>
    <s v="01_23"/>
    <x v="9"/>
    <n v="1"/>
    <s v="CORRESPONSABILIDAD SOCIAL (TRANSVERSAL)"/>
    <s v="001"/>
    <n v="1"/>
    <x v="49"/>
    <s v="001_24"/>
    <s v="001_23"/>
    <x v="36"/>
    <n v="4000"/>
    <s v="TRANSFERENCIAS, ASIGNACIONES, SUBSIDIOS Y OTRAS AYUDAS"/>
    <m/>
    <n v="4451"/>
    <s v="AYUDAS SOCIALES A INSTITUCIONES SIN FINES DE LUCRO"/>
    <n v="2"/>
    <s v="04"/>
    <s v="FESTIVAL DEL CINE EN GUADALAJARA"/>
    <n v="300000"/>
    <n v="299965.92"/>
    <n v="0"/>
    <n v="0"/>
    <n v="0"/>
    <n v="0"/>
    <n v="0"/>
    <n v="300000"/>
    <n v="300000"/>
    <n v="300000"/>
    <n v="300000"/>
    <n v="300000"/>
    <n v="300000"/>
    <n v="34.080000000016298"/>
    <n v="0"/>
    <s v="Apoyo en la organizacion del Festival de Cine en Gaudalajara "/>
  </r>
  <r>
    <s v="1.1-00-2301_231001_23144513"/>
    <s v="1.1-00-24"/>
    <s v="1.1-00-23"/>
    <s v="PROPIOS"/>
    <s v="RECURSOS FISCALES 2024"/>
    <x v="0"/>
    <s v="1.3.4"/>
    <s v="FUNCIÓN PÚBLICA"/>
    <s v="E"/>
    <s v="Actividades del sector público, que realiza en for"/>
    <s v="01_24"/>
    <s v="01_23"/>
    <x v="9"/>
    <n v="1"/>
    <s v="CORRESPONSABILIDAD SOCIAL (TRANSVERSAL)"/>
    <s v="001"/>
    <n v="1"/>
    <x v="49"/>
    <s v="001_24"/>
    <s v="001_23"/>
    <x v="36"/>
    <n v="4000"/>
    <s v="TRANSFERENCIAS, ASIGNACIONES, SUBSIDIOS Y OTRAS AYUDAS"/>
    <m/>
    <n v="4451"/>
    <s v="AYUDAS SOCIALES A INSTITUCIONES SIN FINES DE LUCRO"/>
    <n v="3"/>
    <s v="05"/>
    <s v="TELETON"/>
    <n v="1000000"/>
    <n v="1000008.52"/>
    <n v="0"/>
    <n v="0"/>
    <n v="0"/>
    <n v="0"/>
    <n v="0"/>
    <n v="1000000"/>
    <n v="1000000"/>
    <n v="1000000"/>
    <n v="1000000"/>
    <n v="1000000"/>
    <n v="1000000"/>
    <n v="-8.5200000000186265"/>
    <n v="0"/>
    <s v="Apoyo para los niños discapacitados del Municipio de Tlajomulco de Zúñiga, que acuden a  la Aldea Pasitos a una Vida Mejor AC"/>
  </r>
  <r>
    <s v="1.1-00-2301_231001_23144515"/>
    <s v="1.1-00-24"/>
    <s v="1.1-00-23"/>
    <s v="PROPIOS"/>
    <s v="RECURSOS FISCALES 2024"/>
    <x v="0"/>
    <s v="1.3.4"/>
    <s v="FUNCIÓN PÚBLICA"/>
    <s v="E"/>
    <s v="Actividades del sector público, que realiza en for"/>
    <s v="01_24"/>
    <s v="01_23"/>
    <x v="9"/>
    <n v="1"/>
    <s v="CORRESPONSABILIDAD SOCIAL (TRANSVERSAL)"/>
    <s v="001"/>
    <n v="1"/>
    <x v="49"/>
    <s v="001_24"/>
    <s v="001_23"/>
    <x v="36"/>
    <n v="4000"/>
    <s v="TRANSFERENCIAS, ASIGNACIONES, SUBSIDIOS Y OTRAS AYUDAS"/>
    <m/>
    <n v="4451"/>
    <s v="AYUDAS SOCIALES A INSTITUCIONES SIN FINES DE LUCRO"/>
    <n v="5"/>
    <s v="06"/>
    <s v="MÉXICO DANZA"/>
    <n v="70000"/>
    <n v="70008.52"/>
    <n v="70000"/>
    <n v="70000"/>
    <n v="70000"/>
    <n v="70000"/>
    <n v="70000"/>
    <n v="0"/>
    <n v="70000"/>
    <n v="70000"/>
    <n v="70000"/>
    <n v="70000"/>
    <n v="70000"/>
    <n v="-8.5200000000040745"/>
    <n v="0"/>
    <s v="Apoyo para el impulso, rescate de las tradiciones y costumbres mexicanas "/>
  </r>
  <r>
    <s v="1.1-00-2301_231001_23144514"/>
    <s v="1.1-00-24"/>
    <s v="1.1-00-23"/>
    <s v="PROPIOS"/>
    <s v="RECURSOS FISCALES 2024"/>
    <x v="0"/>
    <s v="1.3.4"/>
    <s v="FUNCIÓN PÚBLICA"/>
    <s v="E"/>
    <s v="Actividades del sector público, que realiza en for"/>
    <s v="01_24"/>
    <s v="01_23"/>
    <x v="9"/>
    <n v="1"/>
    <s v="CORRESPONSABILIDAD SOCIAL (TRANSVERSAL)"/>
    <s v="XX"/>
    <n v="1"/>
    <x v="49"/>
    <s v="001_24"/>
    <s v="001_23"/>
    <x v="36"/>
    <n v="4000"/>
    <s v="TRANSFERENCIAS, ASIGNACIONES, SUBSIDIOS Y OTRAS AYUDAS"/>
    <m/>
    <n v="4451"/>
    <s v="AYUDAS SOCIALES A INSTITUCIONES SIN FINES DE LUCRO"/>
    <n v="4"/>
    <s v="XX"/>
    <s v="ONU"/>
    <n v="1000000"/>
    <n v="1000008.52"/>
    <n v="0"/>
    <n v="0"/>
    <n v="0"/>
    <n v="0"/>
    <n v="0"/>
    <n v="1000000"/>
    <n v="1000000"/>
    <n v="1000000"/>
    <n v="1000000"/>
    <n v="1000000"/>
    <n v="0"/>
    <n v="-1000008.52"/>
    <n v="0"/>
    <s v="Apoyos  solicitados para eventos culturales, artísticos, fomento de tradiciones, deportivos, de mérito y auxilio póstumo."/>
  </r>
  <r>
    <s v="1.1-00-2301_231001_23144516"/>
    <s v="1.1-00-24"/>
    <s v="1.1-00-23"/>
    <s v="PROPIOS"/>
    <s v="RECURSOS FISCALES 2024"/>
    <x v="0"/>
    <s v="1.3.4"/>
    <s v="FUNCIÓN PÚBLICA"/>
    <s v="E"/>
    <s v="Actividades del sector público, que realiza en for"/>
    <s v="01_24"/>
    <s v="01_23"/>
    <x v="9"/>
    <n v="1"/>
    <s v="CORRESPONSABILIDAD SOCIAL (TRANSVERSAL)"/>
    <s v="XX"/>
    <n v="1"/>
    <x v="49"/>
    <s v="001_24"/>
    <s v="001_23"/>
    <x v="36"/>
    <n v="4000"/>
    <s v="TRANSFERENCIAS, ASIGNACIONES, SUBSIDIOS Y OTRAS AYUDAS"/>
    <m/>
    <n v="4451"/>
    <s v="AYUDAS SOCIALES A INSTITUCIONES SIN FINES DE LUCRO"/>
    <n v="6"/>
    <s v="XX"/>
    <s v="LAS CORONELAS"/>
    <n v="0"/>
    <n v="324000"/>
    <n v="0"/>
    <n v="0"/>
    <n v="0"/>
    <n v="0"/>
    <n v="0"/>
    <n v="0"/>
    <n v="0"/>
    <n v="0"/>
    <n v="0"/>
    <n v="0"/>
    <n v="0"/>
    <n v="-324000"/>
    <n v="0"/>
    <s v="."/>
  </r>
  <r>
    <s v="1.1-00-2301_231001_231445140"/>
    <s v="1.1-00-24"/>
    <s v="1.1-00-23"/>
    <s v="PROPIOS"/>
    <s v="RECURSOS FISCALES 2024"/>
    <x v="0"/>
    <s v="1.3.4"/>
    <s v="FUNCIÓN PÚBLICA"/>
    <s v="E"/>
    <s v="Actividades del sector público, que realiza en for"/>
    <s v="01_24"/>
    <s v="01_23"/>
    <x v="9"/>
    <n v="1"/>
    <s v="CORRESPONSABILIDAD SOCIAL (TRANSVERSAL)"/>
    <s v="XX"/>
    <n v="1"/>
    <x v="49"/>
    <s v="001_24"/>
    <s v="001_23"/>
    <x v="36"/>
    <n v="4000"/>
    <s v="TRANSFERENCIAS, ASIGNACIONES, SUBSIDIOS Y OTRAS AYUDAS"/>
    <m/>
    <n v="4451"/>
    <s v="AYUDAS SOCIALES A INSTITUCIONES SIN FINES DE LUCRO"/>
    <n v="40"/>
    <s v="XX"/>
    <s v="CAMPAMENTO AEROESPACIAL"/>
    <n v="165000"/>
    <n v="0"/>
    <n v="165000"/>
    <n v="165000"/>
    <n v="165000"/>
    <n v="165000"/>
    <n v="165000"/>
    <n v="0"/>
    <n v="0"/>
    <n v="0"/>
    <n v="0"/>
    <n v="0"/>
    <n v="0"/>
    <n v="0"/>
    <n v="0"/>
    <s v="."/>
  </r>
  <r>
    <s v="1.1-00-2301_231001_2314451XX"/>
    <s v="1.1-00-24"/>
    <s v="1.1-00-23"/>
    <s v="PROPIOS"/>
    <s v="RECURSOS FISCALES 2024"/>
    <x v="0"/>
    <s v="1.3.4"/>
    <s v="FUNCIÓN PÚBLICA"/>
    <s v="E"/>
    <s v="Actividades del sector público, que realiza en for"/>
    <s v="01_24"/>
    <s v="01_23"/>
    <x v="9"/>
    <n v="1"/>
    <s v="CORRESPONSABILIDAD SOCIAL (TRANSVERSAL)"/>
    <s v="XX"/>
    <n v="1"/>
    <x v="49"/>
    <s v="001_24"/>
    <s v="001_23"/>
    <x v="36"/>
    <n v="4000"/>
    <s v="TRANSFERENCIAS, ASIGNACIONES, SUBSIDIOS Y OTRAS AYUDAS"/>
    <m/>
    <n v="4451"/>
    <s v="AYUDAS SOCIALES A INSTITUCIONES SIN FINES DE LUCRO"/>
    <s v="XX"/>
    <s v="XX"/>
    <s v="CENTROS DE INTEGRACIÓN JUVENIL JALISCO"/>
    <n v="0"/>
    <n v="0"/>
    <n v="0"/>
    <n v="0"/>
    <n v="0"/>
    <n v="0"/>
    <n v="0"/>
    <n v="0"/>
    <n v="0"/>
    <n v="0"/>
    <n v="0"/>
    <n v="0"/>
    <n v="0"/>
    <n v="0"/>
    <n v="0"/>
    <m/>
  </r>
  <r>
    <s v="1.1-00-2301_231001_23144510"/>
    <s v="1.1-00-24"/>
    <s v="1.1-00-23"/>
    <s v="PROPIOS"/>
    <s v="RECURSOS FISCALES 2024"/>
    <x v="0"/>
    <s v="1.3.4"/>
    <s v="FUNCIÓN PÚBLICA"/>
    <s v="E"/>
    <s v="Actividades del sector público, que realiza en for"/>
    <s v="01_24"/>
    <s v="01_23"/>
    <x v="9"/>
    <n v="1"/>
    <s v="CORRESPONSABILIDAD SOCIAL (TRANSVERSAL)"/>
    <s v="001"/>
    <n v="1"/>
    <x v="49"/>
    <s v="001_24"/>
    <s v="001_23"/>
    <x v="36"/>
    <n v="4000"/>
    <s v="TRANSFERENCIAS, ASIGNACIONES, SUBSIDIOS Y OTRAS AYUDAS"/>
    <m/>
    <n v="4451"/>
    <s v="AYUDAS SOCIALES A INSTITUCIONES SIN FINES DE LUCRO"/>
    <n v="0"/>
    <s v="00"/>
    <s v="SIN DESCRIPCIÓN PARA DESTINOS 00"/>
    <n v="462000"/>
    <n v="475008.52"/>
    <n v="95000"/>
    <n v="95000"/>
    <n v="95000"/>
    <n v="70000"/>
    <n v="70000"/>
    <n v="367000"/>
    <n v="640000"/>
    <n v="640000"/>
    <n v="640000"/>
    <n v="640000"/>
    <n v="640000"/>
    <n v="164991.47999999998"/>
    <n v="0"/>
    <s v="Apoyo a las solicitudes de las  asociaciones  del Municipio de Tlajomulco"/>
  </r>
  <r>
    <s v="1.1-00-2302_231007_23844518"/>
    <s v="1.1-00-24"/>
    <s v="1.1-00-23"/>
    <s v="PROPIOS"/>
    <s v="RECURSOS FISCALES 2024"/>
    <x v="0"/>
    <s v="1.3.4"/>
    <s v="FUNCIÓN PÚBLICA"/>
    <s v="R"/>
    <s v="Solamente actividades específicas, distintas a las"/>
    <s v="02_24"/>
    <s v="02_23"/>
    <x v="1"/>
    <n v="1"/>
    <s v="CORRESPONSABILIDAD SOCIAL (TRANSVERSAL)"/>
    <s v="008"/>
    <n v="8"/>
    <x v="55"/>
    <s v="007_24"/>
    <s v="007_23"/>
    <x v="1"/>
    <n v="4000"/>
    <s v="TRANSFERENCIAS, ASIGNACIONES, SUBSIDIOS Y OTRAS AYUDAS"/>
    <m/>
    <n v="4451"/>
    <s v="AYUDAS SOCIALES A INSTITUCIONES SIN FINES DE LUCRO"/>
    <n v="8"/>
    <s v="09"/>
    <s v="FIL"/>
    <n v="700000"/>
    <n v="700008.48"/>
    <n v="0"/>
    <n v="0"/>
    <n v="0"/>
    <n v="0"/>
    <n v="0"/>
    <n v="700000"/>
    <n v="700000"/>
    <n v="700000"/>
    <n v="750000"/>
    <n v="750000"/>
    <n v="500000"/>
    <n v="-200008.47999999998"/>
    <n v="50000"/>
    <s v="COPATROCINIO Y STAND FIL 2024"/>
  </r>
  <r>
    <s v="1.1-00-2302_231007_23844519"/>
    <s v="1.1-00-24"/>
    <s v="1.1-00-23"/>
    <s v="PROPIOS"/>
    <s v="RECURSOS FISCALES 2024"/>
    <x v="0"/>
    <s v="1.3.4"/>
    <s v="FUNCIÓN PÚBLICA"/>
    <s v="R"/>
    <s v="Solamente actividades específicas, distintas a las"/>
    <s v="02_24"/>
    <s v="02_23"/>
    <x v="1"/>
    <n v="1"/>
    <s v="CORRESPONSABILIDAD SOCIAL (TRANSVERSAL)"/>
    <s v="008"/>
    <n v="8"/>
    <x v="55"/>
    <s v="007_24"/>
    <s v="007_23"/>
    <x v="1"/>
    <n v="4000"/>
    <s v="TRANSFERENCIAS, ASIGNACIONES, SUBSIDIOS Y OTRAS AYUDAS"/>
    <m/>
    <n v="4451"/>
    <s v="AYUDAS SOCIALES A INSTITUCIONES SIN FINES DE LUCRO"/>
    <n v="9"/>
    <s v="10"/>
    <s v="CLAD"/>
    <n v="210000"/>
    <n v="210000"/>
    <n v="0"/>
    <n v="0"/>
    <n v="0"/>
    <n v="0"/>
    <n v="0"/>
    <n v="210000"/>
    <n v="210000"/>
    <n v="210000"/>
    <n v="210000"/>
    <n v="210000"/>
    <n v="210000"/>
    <n v="0"/>
    <n v="0"/>
    <s v="COPATROCINIO  CLAD 2024"/>
  </r>
  <r>
    <s v="1.1-00-2302_231007_238445110"/>
    <s v="1.1-00-24"/>
    <s v="1.1-00-23"/>
    <s v="PROPIOS"/>
    <s v="RECURSOS FISCALES 2024"/>
    <x v="0"/>
    <s v="1.3.4"/>
    <s v="FUNCIÓN PÚBLICA"/>
    <s v="R"/>
    <s v="Solamente actividades específicas, distintas a las"/>
    <s v="02_24"/>
    <s v="02_23"/>
    <x v="1"/>
    <n v="1"/>
    <s v="CORRESPONSABILIDAD SOCIAL (TRANSVERSAL)"/>
    <s v="XX"/>
    <n v="8"/>
    <x v="55"/>
    <s v="007_24"/>
    <s v="007_23"/>
    <x v="1"/>
    <n v="4000"/>
    <s v="TRANSFERENCIAS, ASIGNACIONES, SUBSIDIOS Y OTRAS AYUDAS"/>
    <m/>
    <n v="4451"/>
    <s v="AYUDAS SOCIALES A INSTITUCIONES SIN FINES DE LUCRO"/>
    <n v="10"/>
    <s v="XX"/>
    <s v="FESTIVAL PAPIROLAS 2023"/>
    <n v="50000"/>
    <n v="49991.519999999997"/>
    <n v="0"/>
    <n v="0"/>
    <n v="0"/>
    <n v="0"/>
    <n v="0"/>
    <n v="50000"/>
    <n v="50000"/>
    <n v="50000"/>
    <n v="0"/>
    <n v="0"/>
    <n v="0"/>
    <n v="-49991.519999999997"/>
    <n v="-50000"/>
    <s v="Se elimina"/>
  </r>
  <r>
    <s v="1.1-00-2306_235016_2326445115"/>
    <s v="1.1-00-24"/>
    <s v="1.1-00-23"/>
    <s v="PROPIOS"/>
    <s v="RECURSOS FISCALES 2024"/>
    <x v="0"/>
    <s v="2.7.1"/>
    <s v="OTROS ASUNTOS SOCIALES"/>
    <s v="S"/>
    <s v="Definidos en el Presupuesto de Egresos y los que s"/>
    <s v="06_24"/>
    <s v="06_23"/>
    <x v="3"/>
    <n v="5"/>
    <s v="SOCIEDAD COHESIVA Y RESILENTE"/>
    <s v="026"/>
    <n v="26"/>
    <x v="39"/>
    <s v="016_24"/>
    <s v="016_23"/>
    <x v="21"/>
    <n v="4000"/>
    <s v="TRANSFERENCIAS, ASIGNACIONES, SUBSIDIOS Y OTRAS AYUDAS"/>
    <m/>
    <n v="4451"/>
    <s v="AYUDAS SOCIALES A INSTITUCIONES SIN FINES DE LUCRO"/>
    <n v="15"/>
    <s v="18"/>
    <s v="RECONSTRUCCIÓN DEL TEJIDO SOCIAL"/>
    <n v="30000000"/>
    <n v="10000000"/>
    <n v="25370579.079999998"/>
    <n v="25370579.079999998"/>
    <n v="25370579.079999998"/>
    <n v="25370579.079999998"/>
    <n v="25370579.079999998"/>
    <n v="4629420.9200000018"/>
    <n v="30000000"/>
    <n v="30000000"/>
    <n v="30000000"/>
    <n v="30000000"/>
    <n v="10000000"/>
    <n v="0"/>
    <n v="0"/>
    <s v="SIN MODIFICACIÓN"/>
  </r>
  <r>
    <s v="1.1-00-2302_231007_23944810"/>
    <s v="1.1-00-24"/>
    <s v="1.1-00-23"/>
    <s v="PROPIOS"/>
    <s v="RECURSOS FISCALES 2024"/>
    <x v="0"/>
    <s v="1.3.4"/>
    <s v="FUNCIÓN PÚBLICA"/>
    <s v="N"/>
    <s v="Desastres Naturales"/>
    <s v="02_24"/>
    <s v="02_23"/>
    <x v="1"/>
    <n v="1"/>
    <s v="CORRESPONSABILIDAD SOCIAL (TRANSVERSAL)"/>
    <s v="009"/>
    <n v="9"/>
    <x v="56"/>
    <s v="007_24"/>
    <s v="007_23"/>
    <x v="1"/>
    <n v="4000"/>
    <s v="TRANSFERENCIAS, ASIGNACIONES, SUBSIDIOS Y OTRAS AYUDAS"/>
    <m/>
    <n v="4481"/>
    <s v="AYUDAS POR DESASTRES NATURALES Y OTROS SINIESTROS"/>
    <n v="0"/>
    <s v="00"/>
    <s v="SIN DESCRIPCIÓN PARA DESTINOS 00"/>
    <n v="751609.44"/>
    <n v="500000"/>
    <n v="1089485.31"/>
    <n v="1089485.31"/>
    <n v="1089485.31"/>
    <n v="1089485.31"/>
    <n v="1089485.31"/>
    <n v="-337875.87000000011"/>
    <n v="750000"/>
    <n v="750000"/>
    <n v="1089485.31"/>
    <n v="1089485.31"/>
    <n v="500000"/>
    <n v="0"/>
    <n v="339485.31000000006"/>
    <s v="Requerido para las contingencias Ambientales por inundaciones en el municipio"/>
  </r>
  <r>
    <s v="1.1-00-2302_231010_231651110"/>
    <s v="1.1-00-24"/>
    <s v="1.1-00-23"/>
    <s v="PROPIOS"/>
    <s v="RECURSOS FISCALES 2024"/>
    <x v="0"/>
    <s v="2.2.7"/>
    <s v="DESARROLLO REGIONAL"/>
    <s v="S"/>
    <s v="Definidos en el Presupuesto de Egresos y los que s"/>
    <s v="02_24"/>
    <s v="02_23"/>
    <x v="1"/>
    <n v="1"/>
    <s v="CORRESPONSABILIDAD SOCIAL (TRANSVERSAL)"/>
    <s v="XX"/>
    <n v="16"/>
    <x v="4"/>
    <s v="010_24"/>
    <s v="010_23"/>
    <x v="2"/>
    <n v="5000"/>
    <s v="BIENES MUEBLES, INMUEBLES E INTANGIBLES"/>
    <s v="si"/>
    <n v="5111"/>
    <s v="MUEBLES DE OFICINA Y ESTANTERÍA"/>
    <n v="0"/>
    <s v="00"/>
    <s v="SIN DESCRIPCIÓN PARA DESTINOS 00"/>
    <n v="0"/>
    <n v="0"/>
    <n v="0"/>
    <n v="0"/>
    <n v="0"/>
    <n v="0"/>
    <n v="0"/>
    <n v="0"/>
    <n v="0"/>
    <n v="0"/>
    <n v="15000"/>
    <n v="15000"/>
    <n v="0"/>
    <n v="0"/>
    <n v="15000"/>
    <s v="Adquisición de materiales para la instalación de brigadas del Programa en localidades de las distintas zonas del Municipio."/>
  </r>
  <r>
    <s v="1.1-00-2304_236012_231851110"/>
    <s v="1.1-00-24"/>
    <s v="1.1-00-23"/>
    <s v="PROPIOS"/>
    <s v="RECURSOS FISCALES 2024"/>
    <x v="0"/>
    <s v="1.3.4"/>
    <s v="FUNCIÓN PÚBLICA"/>
    <s v="M"/>
    <s v="Actividades de apoyo administrativo desarrolladas "/>
    <s v="04_24"/>
    <s v="04_23"/>
    <x v="2"/>
    <n v="6"/>
    <s v="GOBIERNO EFECTIVO"/>
    <s v="XX"/>
    <n v="18"/>
    <x v="5"/>
    <s v="012_24"/>
    <s v="012_23"/>
    <x v="3"/>
    <n v="5000"/>
    <s v="BIENES MUEBLES, INMUEBLES E INTANGIBLES"/>
    <s v="si"/>
    <n v="5111"/>
    <s v="MUEBLES DE OFICINA Y ESTANTERÍA"/>
    <n v="0"/>
    <s v="00"/>
    <s v="SIN DESCRIPCIÓN PARA DESTINOS 00"/>
    <n v="317000"/>
    <n v="0"/>
    <n v="7598"/>
    <n v="7598"/>
    <n v="7598"/>
    <n v="7598"/>
    <n v="7598"/>
    <n v="309402"/>
    <n v="320000"/>
    <n v="320000"/>
    <n v="320000"/>
    <n v="320000"/>
    <n v="0"/>
    <n v="0"/>
    <n v="0"/>
    <s v="."/>
  </r>
  <r>
    <s v="2.6-06-2305_236015_2321511149"/>
    <m/>
    <s v="2.6-06-23"/>
    <m/>
    <m/>
    <x v="2"/>
    <s v="1.3.4"/>
    <s v="FUNCIÓN PÚBLICA"/>
    <s v="E"/>
    <s v="Actividades del sector público, que realiza en for"/>
    <s v="05_24"/>
    <s v="05_23"/>
    <x v="0"/>
    <n v="6"/>
    <s v="GOBIERNO EFECTIVO"/>
    <s v="XX"/>
    <n v="21"/>
    <x v="1"/>
    <s v="015_24"/>
    <s v="015_23"/>
    <x v="0"/>
    <n v="5000"/>
    <s v="BIENES MUEBLES, INMUEBLES E INTANGIBLES"/>
    <m/>
    <n v="5111"/>
    <s v="MUEBLES DE OFICINA Y ESTANTERÍA"/>
    <n v="49"/>
    <s v="XX"/>
    <s v="NOS MOVEMOS SEGURAS"/>
    <n v="6449.6"/>
    <n v="0"/>
    <n v="6449.6"/>
    <n v="0"/>
    <n v="0"/>
    <n v="0"/>
    <n v="0"/>
    <n v="0"/>
    <n v="0"/>
    <n v="0"/>
    <n v="0"/>
    <n v="0"/>
    <n v="0"/>
    <n v="0"/>
    <n v="0"/>
    <s v="."/>
  </r>
  <r>
    <s v="1.1-00-2305_236015_232151110"/>
    <s v="1.1-00-24"/>
    <s v="1.1-00-23"/>
    <s v="PROPIOS"/>
    <s v="RECURSOS FISCALES 2024"/>
    <x v="0"/>
    <s v="1.3.4"/>
    <s v="FUNCIÓN PÚBLICA"/>
    <s v="E"/>
    <s v="Actividades del sector público, que realiza en for"/>
    <s v="05_24"/>
    <s v="05_23"/>
    <x v="0"/>
    <n v="6"/>
    <s v="GOBIERNO EFECTIVO"/>
    <s v="021"/>
    <n v="21"/>
    <x v="1"/>
    <s v="015_24"/>
    <s v="015_23"/>
    <x v="0"/>
    <n v="5000"/>
    <s v="BIENES MUEBLES, INMUEBLES E INTANGIBLES"/>
    <s v="si"/>
    <n v="5111"/>
    <s v="MUEBLES DE OFICINA Y ESTANTERÍA"/>
    <n v="0"/>
    <s v="00"/>
    <s v="SIN DESCRIPCIÓN PARA DESTINOS 00"/>
    <n v="637033.72"/>
    <n v="100000"/>
    <n v="621837.72"/>
    <n v="621837.72"/>
    <n v="379836.2"/>
    <n v="376240.2"/>
    <n v="376240.2"/>
    <n v="15196"/>
    <n v="397740.2"/>
    <n v="397740.2"/>
    <n v="549000"/>
    <n v="549000"/>
    <n v="1185000"/>
    <n v="1085000"/>
    <n v="151259.79999999999"/>
    <s v="."/>
  </r>
  <r>
    <s v="2.6-06-2305_236015_2321511159"/>
    <s v="1.1-00-24"/>
    <s v="2.6-06-23"/>
    <s v="PROPIOS"/>
    <s v="RECURSOS FISCALES 2024"/>
    <x v="0"/>
    <s v="1.3.4"/>
    <s v="FUNCIÓN PÚBLICA"/>
    <s v="E"/>
    <s v="Actividades del sector público, que realiza en for"/>
    <s v="05_24"/>
    <s v="05_23"/>
    <x v="0"/>
    <n v="6"/>
    <s v="GOBIERNO EFECTIVO"/>
    <s v="XX"/>
    <n v="21"/>
    <x v="1"/>
    <s v="015_24"/>
    <s v="015_23"/>
    <x v="0"/>
    <n v="5000"/>
    <s v="BIENES MUEBLES, INMUEBLES E INTANGIBLES"/>
    <m/>
    <n v="5111"/>
    <s v="MUEBLES DE OFICINA Y ESTANTERÍA"/>
    <n v="59"/>
    <s v="XX"/>
    <s v="EDUCANDO PARA LA IGUALDAD"/>
    <n v="8220.4"/>
    <n v="0"/>
    <n v="6388.24"/>
    <n v="6388.24"/>
    <n v="6388.24"/>
    <n v="6388.24"/>
    <n v="6388.24"/>
    <n v="1832.1599999999999"/>
    <n v="0"/>
    <n v="0"/>
    <n v="0"/>
    <n v="0"/>
    <n v="0"/>
    <n v="0"/>
    <n v="0"/>
    <s v="."/>
  </r>
  <r>
    <s v="1.1-00-2307_233024_233951110"/>
    <s v="1.1-00-24"/>
    <s v="1.1-00-23"/>
    <s v="PROPIOS"/>
    <s v="RECURSOS FISCALES 2024"/>
    <x v="0"/>
    <s v="2.3.1"/>
    <s v="PRESTACIÓN DE SERVICIOS DE SALUD A LA COMUNIDAD"/>
    <s v="E"/>
    <s v="Actividades del sector público, que realiza en for"/>
    <s v="07_24"/>
    <s v="07_23"/>
    <x v="7"/>
    <n v="3"/>
    <s v="INFRAESTRUCTURA Y SERVICIOS PÚBLICOS"/>
    <s v="XX"/>
    <n v="39"/>
    <x v="15"/>
    <s v="024_24"/>
    <s v="024_23"/>
    <x v="12"/>
    <n v="5000"/>
    <s v="BIENES MUEBLES, INMUEBLES E INTANGIBLES"/>
    <s v="si"/>
    <n v="5111"/>
    <s v="MUEBLES DE OFICINA Y ESTANTERÍA"/>
    <n v="0"/>
    <s v="00"/>
    <s v="SIN DESCRIPCIÓN PARA DESTINOS 00"/>
    <n v="150000"/>
    <n v="0"/>
    <n v="162539.20000000001"/>
    <n v="162539.20000000001"/>
    <n v="30415.200000000001"/>
    <n v="0"/>
    <n v="0"/>
    <n v="-12539.200000000012"/>
    <n v="150000"/>
    <n v="150000"/>
    <n v="150000"/>
    <n v="150000"/>
    <n v="0"/>
    <n v="0"/>
    <n v="0"/>
    <s v="COMPRA DE MUEBLES PARA OFICINA, SaLAS DE ESPERA Y CONSULTORIOS DE TODAS LAS UNIDADES DE SALUD PUBLICA."/>
  </r>
  <r>
    <s v="2.6-05-2308_237025_234151110"/>
    <s v="1.1-00-24"/>
    <s v="2.6-05-23"/>
    <s v="PROPIOS"/>
    <s v="RECURSOS FISCALES 2024"/>
    <x v="0"/>
    <s v="1.7.1"/>
    <s v="POLICÍA"/>
    <s v="R"/>
    <s v="Solamente actividades específicas, distintas a las"/>
    <s v="08_24"/>
    <s v="08_23"/>
    <x v="4"/>
    <n v="7"/>
    <s v="SEGURIDAD CIUDADANA"/>
    <s v="XX"/>
    <n v="41"/>
    <x v="7"/>
    <s v="025_24"/>
    <s v="025_23"/>
    <x v="5"/>
    <n v="5000"/>
    <s v="BIENES MUEBLES, INMUEBLES E INTANGIBLES"/>
    <m/>
    <n v="5111"/>
    <s v="MUEBLES DE OFICINA Y ESTANTERÍA"/>
    <n v="0"/>
    <s v="00"/>
    <s v="SIN DESCRIPCIÓN PARA DESTINOS 00"/>
    <n v="0"/>
    <n v="0"/>
    <n v="0"/>
    <n v="0"/>
    <n v="0"/>
    <n v="0"/>
    <n v="0"/>
    <n v="0"/>
    <n v="0"/>
    <n v="0"/>
    <n v="200000"/>
    <n v="200000"/>
    <n v="0"/>
    <n v="0"/>
    <n v="200000"/>
    <s v="MOBILIARIO ACADEMIA DE POLICIA"/>
  </r>
  <r>
    <s v="1.1-00-2311_236031_234951110"/>
    <s v="1.1-00-24"/>
    <s v="1.1-00-23"/>
    <s v="PROPIOS"/>
    <s v="RECURSOS FISCALES 2024"/>
    <x v="0"/>
    <s v="3.8.4"/>
    <s v="INNOVACIÓN"/>
    <s v="E"/>
    <s v="Actividades del sector público, que realiza en for"/>
    <s v="11_24"/>
    <s v="11_23"/>
    <x v="6"/>
    <n v="6"/>
    <s v="GOBIERNO EFECTIVO"/>
    <s v="XX"/>
    <n v="49"/>
    <x v="10"/>
    <s v="031_24"/>
    <s v="031_23"/>
    <x v="8"/>
    <n v="5000"/>
    <s v="BIENES MUEBLES, INMUEBLES E INTANGIBLES"/>
    <s v="si"/>
    <n v="5111"/>
    <s v="MUEBLES DE OFICINA Y ESTANTERÍA"/>
    <n v="0"/>
    <s v="00"/>
    <s v="SIN DESCRIPCIÓN PARA DESTINOS 00"/>
    <n v="0"/>
    <n v="0"/>
    <n v="0"/>
    <n v="0"/>
    <n v="0"/>
    <n v="0"/>
    <n v="0"/>
    <n v="0"/>
    <n v="0"/>
    <n v="0"/>
    <n v="300000"/>
    <n v="300000"/>
    <n v="0"/>
    <n v="0"/>
    <n v="300000"/>
    <s v="Anaques y archiveros para CATS"/>
  </r>
  <r>
    <s v="1.1-00-2307_233024_2358511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5000"/>
    <s v="BIENES MUEBLES, INMUEBLES E INTANGIBLES"/>
    <s v="si"/>
    <n v="5111"/>
    <s v="MUEBLES DE OFICINA Y ESTANTERÍA"/>
    <n v="0"/>
    <s v="00"/>
    <s v="SIN DESCRIPCIÓN PARA DESTINOS 00"/>
    <n v="0"/>
    <n v="0"/>
    <n v="0"/>
    <n v="0"/>
    <n v="0"/>
    <n v="0"/>
    <n v="0"/>
    <n v="0"/>
    <n v="0"/>
    <n v="0"/>
    <n v="5000000"/>
    <n v="0"/>
    <n v="0"/>
    <n v="0"/>
    <n v="5000000"/>
    <s v="MUEBLES Y ESTANTERIA PARA TODAS LAS AREAS DE LA UNIDAD"/>
  </r>
  <r>
    <s v="1.6-08-2309_238026_234251210"/>
    <s v="1.1-00-24"/>
    <s v="1.6-08-23"/>
    <s v="PROPIOS"/>
    <s v="RECURSOS FISCALES 2024"/>
    <x v="0"/>
    <s v="3.1.1"/>
    <s v="ASUNTOS ECONÓMICOS Y COMERCIALES EN GENERAL"/>
    <s v="E"/>
    <s v="Actividades del sector público, que realiza en for"/>
    <s v="09_24"/>
    <s v="09_23"/>
    <x v="11"/>
    <n v="8"/>
    <s v="DESARROLLO ECONÓMICO Y EMPLEO"/>
    <s v="042"/>
    <n v="42"/>
    <x v="23"/>
    <s v="026_24"/>
    <s v="026_23"/>
    <x v="18"/>
    <n v="5000"/>
    <s v="BIENES MUEBLES, INMUEBLES E INTANGIBLES"/>
    <m/>
    <n v="5121"/>
    <s v="MUEBLES, EXCEPTO DE OFICINA Y ESTANTERÍA"/>
    <n v="0"/>
    <s v="00"/>
    <s v="SIN DESCRIPCIÓN PARA DESTINOS 00"/>
    <n v="0"/>
    <n v="0"/>
    <n v="0"/>
    <n v="0"/>
    <n v="0"/>
    <n v="0"/>
    <n v="0"/>
    <n v="0"/>
    <n v="0"/>
    <n v="0"/>
    <n v="100000"/>
    <n v="100000"/>
    <n v="100000"/>
    <n v="100000"/>
    <n v="100000"/>
    <s v="para la adquisición de toldos para las ferias del empleo"/>
  </r>
  <r>
    <s v="1.1-00-2302_231007_23751510"/>
    <s v="1.1-00-24"/>
    <s v="1.1-00-23"/>
    <s v="PROPIOS"/>
    <s v="RECURSOS FISCALES 2024"/>
    <x v="0"/>
    <s v="1.3.4"/>
    <s v="FUNCIÓN PÚBLICA"/>
    <s v="O"/>
    <s v="Actividades que realizan la función pública o cont"/>
    <s v="02_24"/>
    <s v="02_23"/>
    <x v="1"/>
    <n v="1"/>
    <s v="CORRESPONSABILIDAD SOCIAL (TRANSVERSAL)"/>
    <s v="XX"/>
    <n v="7"/>
    <x v="2"/>
    <s v="007_24"/>
    <s v="007_23"/>
    <x v="1"/>
    <n v="5000"/>
    <s v="BIENES MUEBLES, INMUEBLES E INTANGIBLES"/>
    <s v="si"/>
    <n v="5151"/>
    <s v="EQUIPO DE CÓMPUTO DE TECNOLOGÍAS DE LA INFORMACIÓN"/>
    <n v="0"/>
    <s v="00"/>
    <s v="SIN DESCRIPCIÓN PARA DESTINOS 00"/>
    <n v="0"/>
    <n v="0"/>
    <n v="0"/>
    <n v="0"/>
    <n v="0"/>
    <n v="0"/>
    <n v="0"/>
    <n v="0"/>
    <n v="0"/>
    <n v="0"/>
    <n v="400000"/>
    <n v="400000"/>
    <n v="0"/>
    <n v="0"/>
    <n v="400000"/>
    <s v="5 EQUIPOS DE COMPUTO REQUERIDOS PARA FORTALECIMIENTO DE GESTION DE LA SECRETARIA GENERAL Y ACTAS E INTEGRACION SERVIDOR Y SCANER  PARA ARCHIVO GENERAL DEL MUNICIPIO, "/>
  </r>
  <r>
    <s v="1.1-00-2302_233009_231151510"/>
    <s v="1.1-00-24"/>
    <s v="1.1-00-23"/>
    <s v="PROPIOS"/>
    <s v="RECURSOS FISCALES 2024"/>
    <x v="0"/>
    <s v="1.7.2"/>
    <s v="PROTECCIÓN CIVIL"/>
    <s v="E"/>
    <s v="Actividades del sector público, que realiza en for"/>
    <s v="02_24"/>
    <s v="02_23"/>
    <x v="1"/>
    <n v="3"/>
    <s v="INFRAESTRUCTURA Y SERVICIOS PÚBLICOS"/>
    <s v="XX"/>
    <n v="11"/>
    <x v="9"/>
    <s v="009_24"/>
    <s v="009_23"/>
    <x v="7"/>
    <n v="5000"/>
    <s v="BIENES MUEBLES, INMUEBLES E INTANGIBLES"/>
    <s v="si"/>
    <n v="5151"/>
    <s v="EQUIPO DE CÓMPUTO DE TECNOLOGÍAS DE LA INFORMACIÓN"/>
    <n v="0"/>
    <s v="00"/>
    <s v="SIN DESCRIPCIÓN PARA DESTINOS 00"/>
    <n v="0"/>
    <n v="0"/>
    <n v="0"/>
    <n v="0"/>
    <n v="0"/>
    <n v="0"/>
    <n v="0"/>
    <n v="0"/>
    <n v="0"/>
    <n v="0"/>
    <n v="200000"/>
    <n v="200000"/>
    <n v="0"/>
    <n v="0"/>
    <n v="200000"/>
    <s v="Se solicita la asignación de techo presupuestal para continuar con la resegunda etapoara de renovacion de equipo de computo y tecnologias de la información, las cuales fortalecera al buen desarrollo de las actividades del personal asignado a las areas de Gestión Integral de Riesgos, Dirección Administrativa así como el área de capacitación con el objetivo de contar con equipo adecuado para la atención de usuarios"/>
  </r>
  <r>
    <s v="1.1-00-2304_236012_231851510"/>
    <s v="1.1-00-24"/>
    <s v="1.1-00-23"/>
    <s v="PROPIOS"/>
    <s v="RECURSOS FISCALES 2024"/>
    <x v="0"/>
    <s v="1.3.4"/>
    <s v="FUNCIÓN PÚBLICA"/>
    <s v="M"/>
    <s v="Actividades de apoyo administrativo desarrolladas "/>
    <s v="04_24"/>
    <s v="04_23"/>
    <x v="2"/>
    <n v="6"/>
    <s v="GOBIERNO EFECTIVO"/>
    <s v="XX"/>
    <n v="18"/>
    <x v="5"/>
    <s v="012_24"/>
    <s v="012_23"/>
    <x v="3"/>
    <n v="5000"/>
    <s v="BIENES MUEBLES, INMUEBLES E INTANGIBLES"/>
    <s v="si"/>
    <n v="5151"/>
    <s v="EQUIPO DE CÓMPUTO DE TECNOLOGÍAS DE LA INFORMACIÓN"/>
    <n v="0"/>
    <s v="00"/>
    <s v="SIN DESCRIPCIÓN PARA DESTINOS 00"/>
    <n v="5445.69"/>
    <n v="0"/>
    <n v="3852.81"/>
    <n v="3852.81"/>
    <n v="3852.81"/>
    <n v="3852.81"/>
    <n v="3852.81"/>
    <n v="1592.8799999999997"/>
    <n v="332880.39"/>
    <n v="332880.39"/>
    <n v="332880.39"/>
    <n v="332880.39"/>
    <n v="0"/>
    <n v="0"/>
    <n v="0"/>
    <s v="."/>
  </r>
  <r>
    <s v="2.6-05-2308_237025_234151510"/>
    <m/>
    <s v="2.6-05-23"/>
    <m/>
    <m/>
    <x v="7"/>
    <s v="1.7.1"/>
    <s v="POLICÍA"/>
    <s v="R"/>
    <s v="Solamente actividades específicas, distintas a las"/>
    <s v="08_24"/>
    <s v="08_23"/>
    <x v="4"/>
    <n v="7"/>
    <s v="SEGURIDAD CIUDADANA"/>
    <s v="XX"/>
    <n v="41"/>
    <x v="7"/>
    <s v="025_24"/>
    <s v="025_23"/>
    <x v="5"/>
    <n v="5000"/>
    <s v="BIENES MUEBLES, INMUEBLES E INTANGIBLES"/>
    <m/>
    <n v="5151"/>
    <s v="EQUIPO DE CÓMPUTO DE TECNOLOGÍAS DE LA INFORMACIÓN"/>
    <n v="0"/>
    <s v="00"/>
    <s v="SIN DESCRIPCIÓN PARA DESTINOS 00"/>
    <n v="0"/>
    <n v="0"/>
    <n v="0"/>
    <n v="0"/>
    <n v="0"/>
    <n v="0"/>
    <n v="0"/>
    <n v="0"/>
    <n v="0"/>
    <n v="0"/>
    <n v="80000"/>
    <n v="80000"/>
    <n v="0"/>
    <n v="0"/>
    <n v="80000"/>
    <s v="EQUIPOS DE COMPUTO"/>
  </r>
  <r>
    <s v="1.1-00-2311_236031_234951510"/>
    <s v="1.1-00-24"/>
    <s v="1.1-00-23"/>
    <s v="PROPIOS"/>
    <s v="RECURSOS FISCALES 2024"/>
    <x v="0"/>
    <s v="3.8.4"/>
    <s v="INNOVACIÓN"/>
    <s v="E"/>
    <s v="Actividades del sector público, que realiza en for"/>
    <s v="11_24"/>
    <s v="11_23"/>
    <x v="6"/>
    <n v="6"/>
    <s v="GOBIERNO EFECTIVO"/>
    <s v="049"/>
    <n v="49"/>
    <x v="10"/>
    <s v="031_24"/>
    <s v="031_23"/>
    <x v="8"/>
    <n v="5000"/>
    <s v="BIENES MUEBLES, INMUEBLES E INTANGIBLES"/>
    <s v="si"/>
    <n v="5151"/>
    <s v="EQUIPO DE CÓMPUTO DE TECNOLOGÍAS DE LA INFORMACIÓN"/>
    <n v="0"/>
    <s v="00"/>
    <s v="SIN DESCRIPCIÓN PARA DESTINOS 00"/>
    <n v="902943.48"/>
    <n v="500000"/>
    <n v="1053723.26"/>
    <n v="737855.26"/>
    <n v="737855.25"/>
    <n v="632960.72"/>
    <n v="632960.72"/>
    <n v="-150779.78000000003"/>
    <n v="1777947.48"/>
    <n v="1777947.48"/>
    <n v="31123400"/>
    <n v="11123400"/>
    <n v="600000"/>
    <n v="100000"/>
    <n v="29345452.52"/>
    <s v="equipo de cómputo para la CGGIIG (600,000) Y equipos de cómputo para CATS (260,000) Nuevo Edificio del C4 (30 mdp) 13 escáner para CATS (257,400)"/>
  </r>
  <r>
    <s v="1.1-00-2311_236031_2349515137"/>
    <s v="1.1-00-24"/>
    <s v="1.1-00-23"/>
    <s v="PROPIOS"/>
    <s v="RECURSOS FISCALES 2024"/>
    <x v="0"/>
    <s v="3.8.4"/>
    <s v="INNOVACIÓN"/>
    <s v="E"/>
    <s v="Actividades del sector público, que realiza en for"/>
    <s v="11_24"/>
    <s v="11_23"/>
    <x v="6"/>
    <n v="6"/>
    <s v="GOBIERNO EFECTIVO"/>
    <s v="XX"/>
    <n v="49"/>
    <x v="10"/>
    <s v="031_24"/>
    <s v="031_23"/>
    <x v="8"/>
    <n v="5000"/>
    <s v="BIENES MUEBLES, INMUEBLES E INTANGIBLES"/>
    <s v="si"/>
    <n v="5151"/>
    <s v="EQUIPO DE CÓMPUTO DE TECNOLOGÍAS DE LA INFORMACIÓN"/>
    <n v="37"/>
    <s v="XX"/>
    <s v="EQUIPAMIENTO TECNOLOGICO PROTECCIÓN CIVIL Y BOMBEROS"/>
    <n v="165489.07999999999"/>
    <n v="0"/>
    <n v="165489.07999999999"/>
    <n v="165489.07999999999"/>
    <n v="165489.07999999999"/>
    <n v="0"/>
    <n v="0"/>
    <n v="0"/>
    <n v="0"/>
    <n v="0"/>
    <n v="0"/>
    <n v="0"/>
    <n v="0"/>
    <n v="0"/>
    <n v="0"/>
    <s v="."/>
  </r>
  <r>
    <s v="2.5-01-2311_236031_234951510"/>
    <s v="2.5-01-24"/>
    <s v="2.5-01-23"/>
    <s v="INFRA"/>
    <s v="FONDO DE APORTACIÓN A LA INFRAESTRUCTURA SOCIAL MUNICIPAL 2024 (FAIS - FISM-DF)"/>
    <x v="19"/>
    <s v="3.8.4"/>
    <s v="INNOVACIÓN"/>
    <s v="E"/>
    <s v="Actividades del sector público, que realiza en for"/>
    <s v="11_24"/>
    <s v="11_23"/>
    <x v="6"/>
    <n v="6"/>
    <s v="GOBIERNO EFECTIVO"/>
    <s v="XX"/>
    <n v="49"/>
    <x v="10"/>
    <s v="031_24"/>
    <s v="031_23"/>
    <x v="8"/>
    <n v="5000"/>
    <s v="BIENES MUEBLES, INMUEBLES E INTANGIBLES"/>
    <s v="si"/>
    <n v="5151"/>
    <s v="EQUIPO DE CÓMPUTO DE TECNOLOGÍAS DE LA INFORMACIÓN"/>
    <n v="0"/>
    <s v="00"/>
    <s v="SIN DESCRIPCIÓN PARA DESTINOS 00"/>
    <n v="800000"/>
    <n v="0"/>
    <n v="800000"/>
    <n v="0"/>
    <n v="0"/>
    <n v="0"/>
    <n v="0"/>
    <n v="0"/>
    <n v="0"/>
    <n v="0"/>
    <n v="0"/>
    <n v="0"/>
    <n v="0"/>
    <n v="0"/>
    <n v="0"/>
    <s v="."/>
  </r>
  <r>
    <s v="1.1-00-2311_236031_234951510"/>
    <s v="1.1-00-24"/>
    <s v="1.1-00-23"/>
    <s v="PROPIOS"/>
    <s v="RECURSOS FISCALES 2024"/>
    <x v="0"/>
    <s v="3.8.4"/>
    <s v="INNOVACIÓN"/>
    <s v="E"/>
    <s v="Actividades del sector público, que realiza en for"/>
    <s v="11_24"/>
    <s v="11_23"/>
    <x v="6"/>
    <n v="6"/>
    <s v="GOBIERNO EFECTIVO"/>
    <s v="049"/>
    <n v="49"/>
    <x v="10"/>
    <s v="031_24"/>
    <s v="031_23"/>
    <x v="8"/>
    <n v="5000"/>
    <s v="BIENES MUEBLES, INMUEBLES E INTANGIBLES"/>
    <m/>
    <n v="5151"/>
    <s v="OTROS MOBILIARIOS Y EQUIPOS DE ADMINISTRACIÓN"/>
    <n v="0"/>
    <s v="31"/>
    <s v="EXPEDICION DE PASAPORTES"/>
    <n v="16200"/>
    <n v="0"/>
    <n v="13618.4"/>
    <n v="13618.4"/>
    <n v="13618.4"/>
    <n v="13618.4"/>
    <n v="13618.4"/>
    <n v="2581.6000000000004"/>
    <n v="16200"/>
    <n v="16200"/>
    <n v="7212000"/>
    <n v="7212000"/>
    <n v="1135081"/>
    <n v="1135081"/>
    <n v="7195800"/>
    <s v="Adquisición de equipamiento y nominas, para el proyecto de la Oficina de Relaciones Exteriores, expedición de pasaportes."/>
  </r>
  <r>
    <s v="2.6-06-2305_236015_2321519150"/>
    <m/>
    <s v="2.6-06-23"/>
    <m/>
    <m/>
    <x v="2"/>
    <s v="1.3.4"/>
    <s v="FUNCIÓN PÚBLICA"/>
    <s v="E"/>
    <s v="Actividades del sector público, que realiza en for"/>
    <s v="05_24"/>
    <s v="05_23"/>
    <x v="0"/>
    <n v="6"/>
    <s v="GOBIERNO EFECTIVO"/>
    <s v="XX"/>
    <n v="21"/>
    <x v="1"/>
    <s v="015_24"/>
    <s v="015_23"/>
    <x v="0"/>
    <n v="5000"/>
    <s v="BIENES MUEBLES, INMUEBLES E INTANGIBLES"/>
    <m/>
    <n v="5191"/>
    <s v="OTROS MOBILIARIOS Y EQUIPOS DE ADMINISTRACIÓN"/>
    <n v="50"/>
    <s v="XX"/>
    <s v="NOS MOVEMOS SEGURAS"/>
    <n v="5060"/>
    <n v="0"/>
    <n v="3869.99"/>
    <n v="3869.99"/>
    <n v="0"/>
    <n v="0"/>
    <n v="0"/>
    <n v="1190.0100000000002"/>
    <n v="0"/>
    <n v="0"/>
    <n v="0"/>
    <n v="0"/>
    <n v="0"/>
    <n v="0"/>
    <n v="0"/>
    <s v="."/>
  </r>
  <r>
    <s v="1.1-00-2305_236015_232151910"/>
    <s v="1.1-00-24"/>
    <s v="1.1-00-23"/>
    <s v="PROPIOS"/>
    <s v="RECURSOS FISCALES 2024"/>
    <x v="0"/>
    <s v="1.3.4"/>
    <s v="FUNCIÓN PÚBLICA"/>
    <s v="E"/>
    <s v="Actividades del sector público, que realiza en for"/>
    <s v="05_24"/>
    <s v="05_23"/>
    <x v="0"/>
    <n v="6"/>
    <s v="GOBIERNO EFECTIVO"/>
    <s v="021"/>
    <n v="21"/>
    <x v="1"/>
    <s v="015_24"/>
    <s v="015_23"/>
    <x v="0"/>
    <n v="5000"/>
    <s v="BIENES MUEBLES, INMUEBLES E INTANGIBLES"/>
    <m/>
    <n v="5191"/>
    <s v="OTROS MOBILIARIOS Y EQUIPOS DE ADMINISTRACIÓN"/>
    <n v="0"/>
    <s v="00"/>
    <s v="SIN DESCRIPCIÓN PARA DESTINOS 00"/>
    <n v="68041"/>
    <n v="68041"/>
    <n v="0"/>
    <n v="0"/>
    <n v="0"/>
    <n v="0"/>
    <n v="0"/>
    <n v="68041"/>
    <n v="68041"/>
    <n v="68041"/>
    <n v="68041"/>
    <n v="68041"/>
    <n v="68041"/>
    <n v="0"/>
    <n v="0"/>
    <s v="."/>
  </r>
  <r>
    <s v="2.6-06-2305_236015_2321519167"/>
    <m/>
    <s v="2.6-06-23"/>
    <m/>
    <m/>
    <x v="2"/>
    <s v="1.3.4"/>
    <s v="FUNCIÓN PÚBLICA"/>
    <s v="E"/>
    <s v="Actividades del sector público, que realiza en for"/>
    <s v="05_24"/>
    <s v="05_23"/>
    <x v="0"/>
    <n v="6"/>
    <s v="GOBIERNO EFECTIVO"/>
    <s v="XX"/>
    <n v="21"/>
    <x v="1"/>
    <s v="015_24"/>
    <s v="015_23"/>
    <x v="0"/>
    <n v="5000"/>
    <s v="BIENES MUEBLES, INMUEBLES E INTANGIBLES"/>
    <m/>
    <n v="5191"/>
    <s v="OTROS MOBILIARIOS Y EQUIPOS DE ADMINISTRACIÓN"/>
    <n v="67"/>
    <s v="XX"/>
    <s v="EDUCANDO PARA LA IGUALDAD"/>
    <n v="1740"/>
    <n v="0"/>
    <n v="1935"/>
    <n v="1935"/>
    <n v="1935"/>
    <n v="0"/>
    <n v="0"/>
    <n v="-195"/>
    <n v="0"/>
    <n v="0"/>
    <n v="0"/>
    <n v="0"/>
    <n v="0"/>
    <n v="0"/>
    <n v="0"/>
    <s v="."/>
  </r>
  <r>
    <s v="1.1-00-2307_233024_2358519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5000"/>
    <s v="BIENES MUEBLES, INMUEBLES E INTANGIBLES"/>
    <m/>
    <n v="5191"/>
    <s v="OTROS MOBILIARIOS Y EQUIPOS DE ADMINISTRACIÓN"/>
    <n v="0"/>
    <s v="00"/>
    <s v="SIN DESCRIPCIÓN PARA DESTINOS 00"/>
    <n v="0"/>
    <n v="0"/>
    <n v="0"/>
    <n v="0"/>
    <n v="0"/>
    <n v="0"/>
    <n v="0"/>
    <n v="0"/>
    <n v="0"/>
    <n v="0"/>
    <n v="14000"/>
    <n v="0"/>
    <n v="0"/>
    <n v="0"/>
    <n v="14000"/>
    <s v="HORNOS DE MICROONDAS PARA URGENCIAS Y COMEDOR  "/>
  </r>
  <r>
    <s v="1.1-00-2305_236015_232152110"/>
    <s v="1.1-00-24"/>
    <s v="1.1-00-23"/>
    <s v="PROPIOS"/>
    <s v="RECURSOS FISCALES 2024"/>
    <x v="0"/>
    <s v="1.3.4"/>
    <s v="FUNCIÓN PÚBLICA"/>
    <s v="E"/>
    <s v="Actividades del sector público, que realiza en for"/>
    <s v="05_24"/>
    <s v="05_23"/>
    <x v="0"/>
    <n v="6"/>
    <s v="GOBIERNO EFECTIVO"/>
    <s v="XX"/>
    <n v="21"/>
    <x v="1"/>
    <s v="015_24"/>
    <s v="015_23"/>
    <x v="0"/>
    <n v="5000"/>
    <s v="BIENES MUEBLES, INMUEBLES E INTANGIBLES"/>
    <m/>
    <n v="5211"/>
    <s v="EQUIPOS Y APARATOS AUDIOVISUALES"/>
    <n v="0"/>
    <s v="00"/>
    <s v="SIN DESCRIPCIÓN PARA DESTINOS 00"/>
    <n v="108130.56"/>
    <n v="0"/>
    <n v="108130.56"/>
    <n v="108130.56"/>
    <n v="108130.56"/>
    <n v="108130.56"/>
    <n v="108130.56"/>
    <n v="0"/>
    <n v="108130.56"/>
    <n v="108130.56"/>
    <n v="0"/>
    <n v="0"/>
    <n v="0"/>
    <n v="0"/>
    <n v="-108130.56"/>
    <s v="."/>
  </r>
  <r>
    <s v="1.6-08-2309_238026_234252110"/>
    <m/>
    <s v="1.6-08-23"/>
    <m/>
    <m/>
    <x v="20"/>
    <s v="3.1.1"/>
    <s v="ASUNTOS ECONÓMICOS Y COMERCIALES EN GENERAL"/>
    <s v="E"/>
    <s v="Actividades del sector público, que realiza en for"/>
    <s v="09_24"/>
    <s v="09_23"/>
    <x v="11"/>
    <n v="8"/>
    <s v="DESARROLLO ECONÓMICO Y EMPLEO"/>
    <s v="XX"/>
    <n v="42"/>
    <x v="23"/>
    <s v="026_24"/>
    <s v="026_23"/>
    <x v="18"/>
    <n v="5000"/>
    <s v="BIENES MUEBLES, INMUEBLES E INTANGIBLES"/>
    <m/>
    <n v="5211"/>
    <s v="EQUIPOS Y APARATOS AUDIOVISUALES"/>
    <n v="0"/>
    <s v="00"/>
    <s v="SIN DESCRIPCIÓN PARA DESTINOS 00"/>
    <n v="1373020"/>
    <n v="0"/>
    <n v="1373020"/>
    <n v="0"/>
    <n v="0"/>
    <n v="0"/>
    <n v="0"/>
    <n v="0"/>
    <n v="0"/>
    <n v="0"/>
    <n v="0"/>
    <n v="0"/>
    <n v="0"/>
    <n v="0"/>
    <n v="0"/>
    <s v="."/>
  </r>
  <r>
    <s v="2.6-13-2309_238026_234252110"/>
    <m/>
    <s v="2.6-13-23"/>
    <m/>
    <m/>
    <x v="21"/>
    <s v="3.1.1"/>
    <s v="ASUNTOS ECONÓMICOS Y COMERCIALES EN GENERAL"/>
    <s v="E"/>
    <s v="Actividades del sector público, que realiza en for"/>
    <s v="09_24"/>
    <s v="09_23"/>
    <x v="11"/>
    <n v="8"/>
    <s v="DESARROLLO ECONÓMICO Y EMPLEO"/>
    <s v="XX"/>
    <n v="42"/>
    <x v="23"/>
    <s v="026_24"/>
    <s v="026_23"/>
    <x v="18"/>
    <n v="5000"/>
    <s v="BIENES MUEBLES, INMUEBLES E INTANGIBLES"/>
    <m/>
    <n v="5211"/>
    <s v="EQUIPOS Y APARATOS AUDIOVISUALES"/>
    <n v="0"/>
    <s v="00"/>
    <s v="SIN DESCRIPCIÓN PARA DESTINOS 00"/>
    <n v="2000000"/>
    <n v="0"/>
    <n v="2000000"/>
    <n v="0"/>
    <n v="0"/>
    <n v="0"/>
    <n v="0"/>
    <n v="0"/>
    <n v="0"/>
    <n v="0"/>
    <n v="0"/>
    <n v="0"/>
    <n v="0"/>
    <n v="0"/>
    <n v="0"/>
    <s v="."/>
  </r>
  <r>
    <s v="1.1-00-2311_236031_234952110"/>
    <s v="1.1-00-24"/>
    <s v="1.1-00-23"/>
    <s v="PROPIOS"/>
    <s v="RECURSOS FISCALES 2024"/>
    <x v="0"/>
    <s v="3.8.4"/>
    <s v="INNOVACIÓN"/>
    <s v="E"/>
    <s v="Actividades del sector público, que realiza en for"/>
    <s v="11_24"/>
    <s v="11_23"/>
    <x v="6"/>
    <n v="6"/>
    <s v="GOBIERNO EFECTIVO"/>
    <s v="XX"/>
    <n v="49"/>
    <x v="10"/>
    <s v="031_24"/>
    <s v="031_23"/>
    <x v="8"/>
    <n v="5000"/>
    <s v="BIENES MUEBLES, INMUEBLES E INTANGIBLES"/>
    <m/>
    <n v="5211"/>
    <s v="EQUIPOS Y APARATOS AUDIOVISUALES"/>
    <n v="0"/>
    <s v="00"/>
    <s v="SIN DESCRIPCIÓN PARA DESTINOS 00"/>
    <n v="25052.52"/>
    <n v="0"/>
    <n v="30750.44"/>
    <n v="14290.04"/>
    <n v="0"/>
    <n v="0"/>
    <n v="0"/>
    <n v="-5697.9199999999983"/>
    <n v="25052.52"/>
    <n v="25052.52"/>
    <n v="0"/>
    <n v="0"/>
    <n v="0"/>
    <n v="0"/>
    <n v="-25052.52"/>
    <s v="."/>
  </r>
  <r>
    <s v="1.1-00-2302_231010_231452310"/>
    <s v="1.1-00-24"/>
    <s v="1.1-00-23"/>
    <s v="PROPIOS"/>
    <s v="RECURSOS FISCALES 2024"/>
    <x v="0"/>
    <s v="1.3.4"/>
    <s v="FUNCIÓN PÚBLICA"/>
    <s v="S"/>
    <s v="Definidos en el Presupuesto de Egresos y los que s"/>
    <s v="02_24"/>
    <s v="02_23"/>
    <x v="1"/>
    <n v="1"/>
    <s v="CORRESPONSABILIDAD SOCIAL (TRANSVERSAL)"/>
    <s v="014"/>
    <n v="14"/>
    <x v="3"/>
    <s v="010_24"/>
    <s v="010_23"/>
    <x v="2"/>
    <n v="5000"/>
    <s v="BIENES MUEBLES, INMUEBLES E INTANGIBLES"/>
    <m/>
    <n v="5231"/>
    <s v="CÁMARAS FOTOGRÁFICAS Y DE VIDEO"/>
    <n v="0"/>
    <s v="00"/>
    <s v="SIN DESCRIPCIÓN PARA DESTINOS 00"/>
    <n v="0"/>
    <n v="0"/>
    <n v="0"/>
    <n v="0"/>
    <n v="0"/>
    <n v="0"/>
    <n v="0"/>
    <n v="0"/>
    <n v="0"/>
    <n v="0"/>
    <n v="125000"/>
    <n v="125000"/>
    <n v="125000"/>
    <n v="125000"/>
    <n v="125000"/>
    <s v="camara de video vigilancia incluir disco duro, dvr y materiales de instalacion, configuracion y puesto"/>
  </r>
  <r>
    <s v="1.1-00-2311_236031_234952310"/>
    <s v="1.1-00-24"/>
    <s v="1.1-00-23"/>
    <s v="PROPIOS"/>
    <s v="RECURSOS FISCALES 2024"/>
    <x v="0"/>
    <s v="3.8.4"/>
    <s v="INNOVACIÓN"/>
    <s v="E"/>
    <s v="Actividades del sector público, que realiza en for"/>
    <s v="11_24"/>
    <s v="11_23"/>
    <x v="6"/>
    <n v="6"/>
    <s v="GOBIERNO EFECTIVO"/>
    <s v="049"/>
    <n v="49"/>
    <x v="10"/>
    <s v="031_24"/>
    <s v="031_23"/>
    <x v="8"/>
    <n v="5000"/>
    <s v="BIENES MUEBLES, INMUEBLES E INTANGIBLES"/>
    <m/>
    <n v="5231"/>
    <s v="CÁMARAS FOTOGRÁFICAS Y DE VIDEO"/>
    <n v="0"/>
    <s v="00"/>
    <s v="SIN DESCRIPCIÓN PARA DESTINOS 00"/>
    <n v="237054.45"/>
    <n v="0"/>
    <n v="237054.45"/>
    <n v="237054.45"/>
    <n v="191746.02"/>
    <n v="170335.85"/>
    <n v="170335.85"/>
    <n v="0"/>
    <n v="236398.35"/>
    <n v="236398.35"/>
    <n v="147400"/>
    <n v="147400"/>
    <n v="147400"/>
    <n v="147400"/>
    <n v="-88998.35"/>
    <s v="cámaras de video vigilancia"/>
  </r>
  <r>
    <s v="1.1-00-2311_236031_234952910"/>
    <s v="1.1-00-24"/>
    <s v="1.1-00-23"/>
    <s v="PROPIOS"/>
    <s v="RECURSOS FISCALES 2024"/>
    <x v="0"/>
    <s v="3.8.4"/>
    <s v="INNOVACIÓN"/>
    <s v="E"/>
    <s v="Actividades del sector público, que realiza en for"/>
    <s v="11_24"/>
    <s v="11_23"/>
    <x v="6"/>
    <n v="6"/>
    <s v="GOBIERNO EFECTIVO"/>
    <s v="XX"/>
    <n v="49"/>
    <x v="10"/>
    <s v="031_24"/>
    <s v="031_23"/>
    <x v="8"/>
    <n v="5000"/>
    <s v="BIENES MUEBLES, INMUEBLES E INTANGIBLES"/>
    <m/>
    <n v="5291"/>
    <s v="OTRO MOBILIARIO Y EQUIPO EDUCACIONAL Y RECREATIVO"/>
    <n v="0"/>
    <s v="00"/>
    <s v="SIN DESCRIPCIÓN PARA DESTINOS 00"/>
    <n v="0"/>
    <n v="0"/>
    <n v="0"/>
    <n v="0"/>
    <n v="0"/>
    <n v="0"/>
    <n v="0"/>
    <n v="0"/>
    <n v="0"/>
    <n v="0"/>
    <n v="0"/>
    <n v="0"/>
    <n v="0"/>
    <n v="0"/>
    <n v="0"/>
    <m/>
  </r>
  <r>
    <s v="1.1-00-2307_233024_2339531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5000"/>
    <s v="BIENES MUEBLES, INMUEBLES E INTANGIBLES"/>
    <m/>
    <n v="5311"/>
    <s v="EQUIPO MÉDICO Y DE LABORATORIO"/>
    <n v="0"/>
    <s v="00"/>
    <s v="SIN DESCRIPCIÓN PARA DESTINOS 00"/>
    <n v="3966039"/>
    <n v="3966039"/>
    <n v="3921858.01"/>
    <n v="2586666.21"/>
    <n v="2586666.21"/>
    <n v="2498591.73"/>
    <n v="2498591.73"/>
    <n v="44180.990000000224"/>
    <n v="3966039"/>
    <n v="3966039"/>
    <n v="3966039"/>
    <n v="3966039"/>
    <n v="2000000"/>
    <n v="-1966039"/>
    <n v="0"/>
    <s v="COMPRA DE EQUIPO MEDICO PARA LA OPERATIVAD DE LAS UNIDADES DE LA DIRECCION DE SALUD ´PUBLICA"/>
  </r>
  <r>
    <s v="1.1-00-2309_238026_2342531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5000"/>
    <s v="BIENES MUEBLES, INMUEBLES E INTANGIBLES"/>
    <m/>
    <n v="5311"/>
    <s v="EQUIPO MÉDICO Y DE LABORATORIO"/>
    <n v="0"/>
    <s v="00"/>
    <s v="SIN DESCRIPCIÓN PARA DESTINOS 00"/>
    <n v="173919.61"/>
    <n v="86000"/>
    <n v="187410.41"/>
    <n v="187410.41"/>
    <n v="115919.61"/>
    <n v="115919.61"/>
    <n v="115919.61"/>
    <n v="-13490.800000000017"/>
    <n v="173919.61"/>
    <n v="173919.61"/>
    <n v="250000"/>
    <n v="250000"/>
    <n v="250000"/>
    <n v="164000"/>
    <n v="76080.390000000014"/>
    <s v="para la adquisición de un equipo de ultrasonido equino y un equipo de extracción de dientes de lobo para equinos."/>
  </r>
  <r>
    <s v="1.1-00-2317_234037_2356531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5000"/>
    <s v="BIENES MUEBLES, INMUEBLES E INTANGIBLES"/>
    <m/>
    <n v="5311"/>
    <s v="EQUIPO MÉDICO Y DE LABORATORIO"/>
    <n v="0"/>
    <s v="00"/>
    <s v="SIN DESCRIPCIÓN PARA DESTINOS 00"/>
    <n v="80000"/>
    <n v="110000"/>
    <n v="74356"/>
    <n v="0"/>
    <n v="0"/>
    <n v="0"/>
    <n v="0"/>
    <n v="5644"/>
    <n v="110000"/>
    <n v="110000"/>
    <n v="200000"/>
    <n v="200000"/>
    <n v="200000"/>
    <n v="90000"/>
    <n v="90000"/>
    <s v="Compra de Rayos X para una mejor atención a los animales de compañía y fauna silvestre del Municipio. "/>
  </r>
  <r>
    <s v="1.1-00-2307_233024_2358531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5000"/>
    <s v="BIENES MUEBLES, INMUEBLES E INTANGIBLES"/>
    <m/>
    <n v="5311"/>
    <s v="EQUIPO MÉDICO Y DE LABORATORIO"/>
    <n v="0"/>
    <s v="00"/>
    <s v="SIN DESCRIPCIÓN PARA DESTINOS 00"/>
    <n v="0"/>
    <n v="0"/>
    <n v="0"/>
    <n v="0"/>
    <n v="0"/>
    <n v="0"/>
    <n v="0"/>
    <n v="0"/>
    <n v="0"/>
    <n v="0"/>
    <n v="5000000"/>
    <n v="0"/>
    <n v="0"/>
    <n v="0"/>
    <n v="5000000"/>
    <s v="EQUIPAMIENTO GENERAL DE TODA LA UNIDAD"/>
  </r>
  <r>
    <s v="1.1-00-2307_233024_2339532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5000"/>
    <s v="BIENES MUEBLES, INMUEBLES E INTANGIBLES"/>
    <m/>
    <n v="5321"/>
    <s v="INSTRUMENTAL MÉDICO Y DE LABORATORIO"/>
    <n v="0"/>
    <s v="00"/>
    <s v="SIN DESCRIPCIÓN PARA DESTINOS 00"/>
    <n v="1005112"/>
    <n v="1005112"/>
    <n v="990060.77"/>
    <n v="656038.77"/>
    <n v="656038.77"/>
    <n v="642422.79"/>
    <n v="642422.79"/>
    <n v="15051.229999999981"/>
    <n v="1005112"/>
    <n v="1005112"/>
    <n v="1005112"/>
    <n v="1005112"/>
    <n v="1005112"/>
    <n v="0"/>
    <n v="0"/>
    <s v="COMPRA DE INSTRUMENTAL MEDICO PARA LA OPERATIVAD DE LAS UNIDADES DE LA DIRECCION DE SALUD PUBLICA"/>
  </r>
  <r>
    <s v="1.1-00-2311_236031_234953210"/>
    <s v="1.1-00-24"/>
    <s v="1.1-00-23"/>
    <s v="PROPIOS"/>
    <s v="RECURSOS FISCALES 2024"/>
    <x v="0"/>
    <s v="3.8.4"/>
    <s v="INNOVACIÓN"/>
    <s v="E"/>
    <s v="Actividades del sector público, que realiza en for"/>
    <s v="11_24"/>
    <s v="11_23"/>
    <x v="6"/>
    <n v="6"/>
    <s v="GOBIERNO EFECTIVO"/>
    <s v="XX"/>
    <n v="49"/>
    <x v="10"/>
    <s v="031_24"/>
    <s v="031_23"/>
    <x v="8"/>
    <n v="5000"/>
    <s v="BIENES MUEBLES, INMUEBLES E INTANGIBLES"/>
    <m/>
    <n v="5321"/>
    <s v="INSTRUMENTAL MÉDICO Y DE LABORATORIO"/>
    <n v="0"/>
    <s v="00"/>
    <s v="SIN DESCRIPCIÓN PARA DESTINOS 00"/>
    <n v="0"/>
    <n v="0"/>
    <n v="0"/>
    <n v="0"/>
    <n v="0"/>
    <n v="0"/>
    <n v="0"/>
    <n v="0"/>
    <n v="0"/>
    <n v="0"/>
    <n v="0"/>
    <n v="0"/>
    <n v="0"/>
    <n v="0"/>
    <n v="0"/>
    <m/>
  </r>
  <r>
    <s v="1.1-00-2317_234037_2356532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5000"/>
    <s v="BIENES MUEBLES, INMUEBLES E INTANGIBLES"/>
    <m/>
    <n v="5321"/>
    <s v="INSTRUMENTAL MÉDICO Y DE LABORATORIO"/>
    <n v="0"/>
    <s v="00"/>
    <s v="SIN DESCRIPCIÓN PARA DESTINOS 00"/>
    <n v="10000"/>
    <n v="10000"/>
    <n v="3712"/>
    <n v="0"/>
    <n v="0"/>
    <n v="0"/>
    <n v="0"/>
    <n v="6288"/>
    <n v="10000"/>
    <n v="10000"/>
    <n v="100000"/>
    <n v="100000"/>
    <n v="100000"/>
    <n v="90000"/>
    <n v="90000"/>
    <s v="Compra de instrumental y equipo médico para equipar la Clinica de Pequeñas Especies que se abrirá en el Centro Multidisciplinario El Valle, así como instrumental médico para la Jefatura de Control y Maltrato Animal y para la Unidad de Rescate de Fauna Silvestre."/>
  </r>
  <r>
    <s v="1.1-00-2307_233024_2358532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5000"/>
    <s v="BIENES MUEBLES, INMUEBLES E INTANGIBLES"/>
    <m/>
    <n v="5321"/>
    <s v="INSTRUMENTAL MÉDICO Y DE LABORATORIO"/>
    <n v="0"/>
    <s v="00"/>
    <s v="SIN DESCRIPCIÓN PARA DESTINOS 00"/>
    <n v="0"/>
    <n v="0"/>
    <n v="0"/>
    <n v="0"/>
    <n v="0"/>
    <n v="0"/>
    <n v="0"/>
    <n v="0"/>
    <n v="0"/>
    <n v="0"/>
    <n v="3000000"/>
    <n v="0"/>
    <n v="0"/>
    <n v="0"/>
    <n v="3000000"/>
    <s v="INSTRUMENTAL MEDICO"/>
  </r>
  <r>
    <s v="1.1-00-2302_233009_231154110"/>
    <s v="1.1-00-24"/>
    <s v="1.1-00-23"/>
    <s v="PROPIOS"/>
    <s v="RECURSOS FISCALES 2024"/>
    <x v="0"/>
    <s v="1.7.2"/>
    <s v="PROTECCIÓN CIVIL"/>
    <s v="E"/>
    <s v="Actividades del sector público, que realiza en for"/>
    <s v="02_24"/>
    <s v="02_23"/>
    <x v="1"/>
    <n v="3"/>
    <s v="INFRAESTRUCTURA Y SERVICIOS PÚBLICOS"/>
    <s v="XX"/>
    <n v="11"/>
    <x v="9"/>
    <s v="009_24"/>
    <s v="009_23"/>
    <x v="7"/>
    <n v="5000"/>
    <s v="BIENES MUEBLES, INMUEBLES E INTANGIBLES"/>
    <s v="si"/>
    <n v="5411"/>
    <s v="VEHICULOS Y EQUIPO DE TRANSPORTE"/>
    <n v="0"/>
    <s v="00"/>
    <s v="SIN DESCRIPCIÓN PARA DESTINOS 00"/>
    <n v="0"/>
    <n v="0"/>
    <n v="0"/>
    <n v="0"/>
    <n v="0"/>
    <n v="0"/>
    <n v="0"/>
    <n v="0"/>
    <n v="0"/>
    <n v="0"/>
    <n v="2000000"/>
    <n v="0"/>
    <n v="0"/>
    <n v="0"/>
    <n v="2000000"/>
    <s v="Se solicita la asignación de presupuesto para llevar a cabo la adquisición o renta de vehiculos para el fortalecimiento de las áreas principalmente la Jefatura de Gestión Integral de Riesgos ya que por el momento solo cuenta con 3 vehiculos disponibles para la realización de visitas de inspeccion, valoraciones riesgos como operativo lo cual ha originado un atraso importante para el cumplimiento de metas que se han estbalecido por la recepcion de tramites que son supervisados por Mejora Regulatoria, así mismo tanto la Brigada Forestal como la Dirección Operativa requiere el fortalecimiento de unidades ya que   se tiene un parque vehicular extenso pero en malas condiciones y/o en su caso que se encuntran varados por tiempos prolongados de hasta 5 años o mas en espera de reparación, así como tambien se han recibido diferentes dictamenes para baja de unidades afectando considerablemente la atencion de servicios como los tiempos de respuesta "/>
  </r>
  <r>
    <s v="2.6-05-2305_236015_232154110"/>
    <m/>
    <s v="2.6-05-23"/>
    <m/>
    <m/>
    <x v="7"/>
    <s v="1.3.4"/>
    <s v="FUNCIÓN PÚBLICA"/>
    <s v="E"/>
    <s v="Actividades del sector público, que realiza en for"/>
    <s v="05_24"/>
    <s v="05_23"/>
    <x v="0"/>
    <n v="6"/>
    <s v="GOBIERNO EFECTIVO"/>
    <s v="XX"/>
    <n v="21"/>
    <x v="1"/>
    <s v="015_24"/>
    <s v="015_23"/>
    <x v="0"/>
    <n v="5000"/>
    <s v="BIENES MUEBLES, INMUEBLES E INTANGIBLES"/>
    <m/>
    <n v="5411"/>
    <s v="VEHICULOS Y EQUIPO DE TRANSPORTE"/>
    <n v="0"/>
    <s v="00"/>
    <s v="SIN DESCRIPCIÓN PARA DESTINOS 00"/>
    <n v="361499.99"/>
    <n v="0"/>
    <n v="351399.99"/>
    <n v="351399.99"/>
    <n v="0"/>
    <n v="0"/>
    <n v="0"/>
    <n v="10100"/>
    <n v="0"/>
    <n v="0"/>
    <n v="0"/>
    <n v="0"/>
    <n v="0"/>
    <n v="0"/>
    <n v="0"/>
    <s v="."/>
  </r>
  <r>
    <s v="1.1-00-2305_236015_232154110"/>
    <s v="1.1-00-24"/>
    <s v="1.1-00-23"/>
    <s v="PROPIOS"/>
    <s v="RECURSOS FISCALES 2024"/>
    <x v="0"/>
    <s v="1.3.4"/>
    <s v="FUNCIÓN PÚBLICA"/>
    <s v="E"/>
    <s v="Actividades del sector público, que realiza en for"/>
    <s v="05_24"/>
    <s v="05_23"/>
    <x v="0"/>
    <n v="6"/>
    <s v="GOBIERNO EFECTIVO"/>
    <s v="XX"/>
    <n v="21"/>
    <x v="1"/>
    <s v="015_24"/>
    <s v="015_23"/>
    <x v="0"/>
    <n v="5000"/>
    <s v="BIENES MUEBLES, INMUEBLES E INTANGIBLES"/>
    <s v="si"/>
    <n v="5411"/>
    <s v="VEHICULOS Y EQUIPO DE TRANSPORTE"/>
    <n v="0"/>
    <s v="00"/>
    <s v="SIN DESCRIPCIÓN PARA DESTINOS 00"/>
    <n v="3380000"/>
    <n v="0"/>
    <n v="3380000"/>
    <n v="3380000"/>
    <n v="3380000"/>
    <n v="3380000"/>
    <n v="3380000"/>
    <n v="0"/>
    <n v="0"/>
    <n v="0"/>
    <n v="0"/>
    <n v="0"/>
    <n v="0"/>
    <n v="0"/>
    <n v="0"/>
    <s v="."/>
  </r>
  <r>
    <s v="1.1-00-2307_233024_2358541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5000"/>
    <s v="BIENES MUEBLES, INMUEBLES E INTANGIBLES"/>
    <s v="si"/>
    <n v="5411"/>
    <s v="VEHICULOS Y EQUIPO DE TRANSPORTE"/>
    <n v="0"/>
    <s v="00"/>
    <s v="SIN DESCRIPCIÓN PARA DESTINOS 00"/>
    <n v="0"/>
    <n v="0"/>
    <n v="0"/>
    <n v="0"/>
    <n v="0"/>
    <n v="0"/>
    <n v="0"/>
    <n v="0"/>
    <n v="0"/>
    <n v="0"/>
    <n v="4900000"/>
    <n v="0"/>
    <n v="0"/>
    <n v="0"/>
    <n v="4900000"/>
    <s v="3 MOTOCICLETAS EQUIPADAS (CON CONVERSION) Y 3 AMBULACIAS EQUIPAS Y (CON CONVERSION)"/>
  </r>
  <r>
    <s v="1.1-00-2309_238026_2342545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5000"/>
    <s v="BIENES MUEBLES, INMUEBLES E INTANGIBLES"/>
    <m/>
    <n v="5451"/>
    <s v="EMBARCACIONES"/>
    <n v="0"/>
    <s v="00"/>
    <s v="SIN DESCRIPCIÓN PARA DESTINOS 00"/>
    <n v="120000"/>
    <n v="0"/>
    <n v="119712"/>
    <n v="0"/>
    <n v="0"/>
    <n v="0"/>
    <n v="0"/>
    <n v="288"/>
    <n v="120000"/>
    <n v="120000"/>
    <n v="120000"/>
    <n v="120000"/>
    <n v="120000"/>
    <n v="120000"/>
    <n v="0"/>
    <s v="."/>
  </r>
  <r>
    <s v="1.1-00-2311_236031_234954910"/>
    <s v="1.1-00-24"/>
    <s v="1.1-00-23"/>
    <s v="PROPIOS"/>
    <s v="RECURSOS FISCALES 2024"/>
    <x v="0"/>
    <s v="3.8.4"/>
    <s v="INNOVACIÓN"/>
    <s v="E"/>
    <s v="Actividades del sector público, que realiza en for"/>
    <s v="11_24"/>
    <s v="11_23"/>
    <x v="6"/>
    <n v="6"/>
    <s v="GOBIERNO EFECTIVO"/>
    <s v="XX"/>
    <n v="49"/>
    <x v="10"/>
    <s v="031_24"/>
    <s v="031_23"/>
    <x v="8"/>
    <n v="5000"/>
    <s v="BIENES MUEBLES, INMUEBLES E INTANGIBLES"/>
    <m/>
    <n v="5491"/>
    <s v="OTROS EQUIPOS DE TRANSPORTES"/>
    <n v="0"/>
    <s v="00"/>
    <s v="SIN DESCRIPCIÓN PARA DESTINOS 00"/>
    <n v="0"/>
    <n v="0"/>
    <n v="0"/>
    <n v="0"/>
    <n v="0"/>
    <n v="0"/>
    <n v="0"/>
    <n v="0"/>
    <n v="0"/>
    <n v="0"/>
    <n v="1200000"/>
    <n v="0"/>
    <n v="0"/>
    <n v="0"/>
    <n v="1200000"/>
    <s v="Automóvil para CATS (400,000) camioneta Infraestructura (800,000)"/>
  </r>
  <r>
    <s v="1.1-00-2307_233019_233356110"/>
    <s v="1.1-00-24"/>
    <s v="1.1-00-23"/>
    <s v="PROPIOS"/>
    <s v="RECURSOS FISCALES 2024"/>
    <x v="0"/>
    <s v="1.3.4"/>
    <s v="FUNCIÓN PÚBLICA"/>
    <s v="E"/>
    <s v="Actividades del sector público, que realiza en for"/>
    <s v="07_24"/>
    <s v="07_23"/>
    <x v="7"/>
    <n v="3"/>
    <s v="INFRAESTRUCTURA Y SERVICIOS PÚBLICOS"/>
    <s v="033"/>
    <n v="33"/>
    <x v="12"/>
    <s v="019_24"/>
    <s v="019_23"/>
    <x v="9"/>
    <n v="5000"/>
    <s v="BIENES MUEBLES, INMUEBLES E INTANGIBLES"/>
    <m/>
    <n v="5611"/>
    <s v="MAQUINARIA Y EQUIPO AGROPECUARIO"/>
    <n v="0"/>
    <s v="00"/>
    <s v="SIN DESCRIPCIÓN PARA DESTINOS 00"/>
    <n v="70064.399999999994"/>
    <n v="0"/>
    <n v="131869.20000000001"/>
    <n v="70064.399999999994"/>
    <n v="48178.99"/>
    <n v="48178.99"/>
    <n v="48178.99"/>
    <n v="-61804.800000000017"/>
    <n v="70064.399999999994"/>
    <n v="70064.399999999994"/>
    <n v="70064.399999999994"/>
    <n v="70064.399999999994"/>
    <n v="70064.399999999994"/>
    <n v="70064.399999999994"/>
    <n v="0"/>
    <s v="Compra de bombas de riego de lapiz, bombas de alto caballaje, bombas sumergibles, y bombas de mochila para fumigar  Solicito un aprox de $200,000  mil para esta partida ya que  se requiere comprar mas de este material para las plazas publicas, unidades deportivas del municipio"/>
  </r>
  <r>
    <s v="1.1-00-2307_232022_233656110"/>
    <s v="1.1-00-24"/>
    <s v="1.1-00-23"/>
    <s v="PROPIOS"/>
    <s v="RECURSOS FISCALES 2024"/>
    <x v="0"/>
    <s v="2.2.7"/>
    <s v="DESARROLLO REGIONAL"/>
    <s v="E"/>
    <s v="Actividades del sector público, que realiza en for"/>
    <s v="07_24"/>
    <s v="07_23"/>
    <x v="7"/>
    <n v="2"/>
    <s v="GESTIÓN INTEGRAL DEL AGUA"/>
    <s v="036"/>
    <n v="36"/>
    <x v="25"/>
    <s v="022_24"/>
    <s v="022_23"/>
    <x v="20"/>
    <n v="5000"/>
    <s v="BIENES MUEBLES, INMUEBLES E INTANGIBLES"/>
    <m/>
    <n v="5611"/>
    <s v="MAQUINARIA Y EQUIPO AGROPECUARIO"/>
    <n v="0"/>
    <s v="00"/>
    <s v="SIN DESCRIPCIÓN PARA DESTINOS 00"/>
    <n v="128500"/>
    <n v="150000"/>
    <n v="0"/>
    <n v="0"/>
    <n v="0"/>
    <n v="0"/>
    <n v="0"/>
    <n v="128500"/>
    <n v="128500"/>
    <n v="128500"/>
    <n v="128500"/>
    <n v="128500"/>
    <n v="128500"/>
    <n v="-21500"/>
    <n v="0"/>
    <s v="BOMBAS BARQUEÑAS"/>
  </r>
  <r>
    <s v="1.1-00-2309_238026_234256110"/>
    <s v="1.1-00-24"/>
    <s v="1.1-00-23"/>
    <s v="PROPIOS"/>
    <s v="RECURSOS FISCALES 2024"/>
    <x v="0"/>
    <s v="3.1.1"/>
    <s v="ASUNTOS ECONÓMICOS Y COMERCIALES EN GENERAL"/>
    <s v="E"/>
    <s v="Actividades del sector público, que realiza en for"/>
    <s v="09_24"/>
    <s v="09_23"/>
    <x v="11"/>
    <n v="8"/>
    <s v="DESARROLLO ECONÓMICO Y EMPLEO"/>
    <s v="XX"/>
    <n v="42"/>
    <x v="23"/>
    <s v="026_24"/>
    <s v="026_23"/>
    <x v="18"/>
    <n v="5000"/>
    <s v="BIENES MUEBLES, INMUEBLES E INTANGIBLES"/>
    <m/>
    <n v="5611"/>
    <s v="MAQUINARIA Y EQUIPO AGROPECUARIO"/>
    <n v="0"/>
    <s v="00"/>
    <s v="SIN DESCRIPCIÓN PARA DESTINOS 00"/>
    <n v="0"/>
    <n v="0"/>
    <n v="0"/>
    <n v="0"/>
    <n v="0"/>
    <n v="0"/>
    <n v="0"/>
    <n v="0"/>
    <n v="0"/>
    <n v="0"/>
    <n v="0"/>
    <n v="0"/>
    <n v="0"/>
    <n v="0"/>
    <n v="0"/>
    <s v="."/>
  </r>
  <r>
    <s v="1.1-00-2307_233024_2339562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5000"/>
    <s v="BIENES MUEBLES, INMUEBLES E INTANGIBLES"/>
    <m/>
    <n v="5621"/>
    <s v="MAQUINARIA Y EQUIPO INDUSTRIAL"/>
    <n v="0"/>
    <s v="00"/>
    <s v="SIN DESCRIPCIÓN PARA DESTINOS 00"/>
    <n v="90000"/>
    <n v="90000"/>
    <n v="0"/>
    <n v="0"/>
    <n v="0"/>
    <n v="0"/>
    <n v="0"/>
    <n v="90000"/>
    <n v="90000"/>
    <n v="90000"/>
    <n v="90000"/>
    <n v="90000"/>
    <n v="90000"/>
    <n v="0"/>
    <n v="0"/>
    <s v="COMPRA DE EQUIPO CONTRA INCENDIOS"/>
  </r>
  <r>
    <s v="1.1-00-2307_233019_233356310"/>
    <s v="1.1-00-24"/>
    <s v="1.1-00-23"/>
    <s v="PROPIOS"/>
    <s v="RECURSOS FISCALES 2024"/>
    <x v="0"/>
    <s v="1.3.4"/>
    <s v="FUNCIÓN PÚBLICA"/>
    <s v="E"/>
    <s v="Actividades del sector público, que realiza en for"/>
    <s v="07_24"/>
    <s v="07_23"/>
    <x v="7"/>
    <n v="3"/>
    <s v="INFRAESTRUCTURA Y SERVICIOS PÚBLICOS"/>
    <s v="033"/>
    <n v="33"/>
    <x v="12"/>
    <s v="019_24"/>
    <s v="019_23"/>
    <x v="9"/>
    <n v="5000"/>
    <s v="BIENES MUEBLES, INMUEBLES E INTANGIBLES"/>
    <m/>
    <n v="5631"/>
    <s v="MAQUINARIA Y EQUIPO DE CONSTRUCCIÓN"/>
    <n v="0"/>
    <s v="00"/>
    <s v="SIN DESCRIPCIÓN PARA DESTINOS 00"/>
    <n v="45765"/>
    <n v="0"/>
    <n v="45765"/>
    <n v="45765"/>
    <n v="41050"/>
    <n v="41050"/>
    <n v="41050"/>
    <n v="0"/>
    <n v="45765"/>
    <n v="45765"/>
    <n v="45765"/>
    <n v="45765"/>
    <n v="45765"/>
    <n v="45765"/>
    <n v="0"/>
    <s v="Para la compra de una maquina revolvedora y yna planta de luz  costo aprox $35,000 y la revolvedora 59.000  para las diferentes areas de mantenimiento de vialidades"/>
  </r>
  <r>
    <s v="1.1-00-2305_236015_232156410"/>
    <s v="1.1-00-24"/>
    <s v="1.1-00-23"/>
    <s v="PROPIOS"/>
    <s v="RECURSOS FISCALES 2024"/>
    <x v="0"/>
    <s v="1.3.4"/>
    <s v="FUNCIÓN PÚBLICA"/>
    <s v="E"/>
    <s v="Actividades del sector público, que realiza en for"/>
    <s v="05_24"/>
    <s v="05_23"/>
    <x v="0"/>
    <n v="6"/>
    <s v="GOBIERNO EFECTIVO"/>
    <s v="021"/>
    <n v="21"/>
    <x v="1"/>
    <s v="015_24"/>
    <s v="015_23"/>
    <x v="0"/>
    <n v="5000"/>
    <s v="BIENES MUEBLES, INMUEBLES E INTANGIBLES"/>
    <m/>
    <n v="5641"/>
    <s v="SISTEMAS DE AIRE ACONDICIONADO, CALEFACCIÓN Y DE REFRIGERACIÓN INDUSTRIAL Y COMERCIAL"/>
    <n v="0"/>
    <s v="00"/>
    <s v="SIN DESCRIPCIÓN PARA DESTINOS 00"/>
    <n v="61745.64"/>
    <n v="0"/>
    <n v="61745.64"/>
    <n v="61745.64"/>
    <n v="61745.64"/>
    <n v="61745.64"/>
    <n v="61745.64"/>
    <n v="0"/>
    <n v="61745.64"/>
    <n v="61745.64"/>
    <n v="61745.64"/>
    <n v="61745.64"/>
    <n v="61745.64"/>
    <n v="61745.64"/>
    <n v="0"/>
    <s v="."/>
  </r>
  <r>
    <s v="1.1-00-2307_233024_2339564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5000"/>
    <s v="BIENES MUEBLES, INMUEBLES E INTANGIBLES"/>
    <m/>
    <n v="5641"/>
    <s v="SISTEMAS DE AIRE ACONDICIONADO, CALEFACCIÓN Y DE REFRIGERACIÓN INDUSTRIAL Y COMERCIAL"/>
    <n v="0"/>
    <s v="00"/>
    <s v="SIN DESCRIPCIÓN PARA DESTINOS 00"/>
    <n v="400000"/>
    <n v="0"/>
    <n v="367720"/>
    <n v="0"/>
    <n v="0"/>
    <n v="0"/>
    <n v="0"/>
    <n v="32280"/>
    <n v="400000"/>
    <n v="400000"/>
    <n v="400000"/>
    <n v="400000"/>
    <n v="400000"/>
    <n v="400000"/>
    <n v="0"/>
    <s v="COMPRAS DE AIRES ACONDICIONADOS PARA LOS CONSULTORIOS DE LAS UNIDADES DE SALUD PUBLICA"/>
  </r>
  <r>
    <s v="2.6-05-2308_237025_234156410"/>
    <m/>
    <s v="2.6-05-23"/>
    <m/>
    <m/>
    <x v="7"/>
    <s v="1.7.1"/>
    <s v="POLICÍA"/>
    <s v="R"/>
    <s v="Solamente actividades específicas, distintas a las"/>
    <s v="08_24"/>
    <s v="08_23"/>
    <x v="4"/>
    <n v="7"/>
    <s v="SEGURIDAD CIUDADANA"/>
    <s v="XX"/>
    <n v="41"/>
    <x v="7"/>
    <s v="025_24"/>
    <s v="025_23"/>
    <x v="5"/>
    <n v="5000"/>
    <s v="BIENES MUEBLES, INMUEBLES E INTANGIBLES"/>
    <m/>
    <n v="5641"/>
    <s v="SISTEMAS DE AIRE ACONDICIONADO, CALEFACCIÓN Y DE REFRIGERACIÓN INDUSTRIAL Y COMERCIAL"/>
    <n v="0"/>
    <s v="00"/>
    <s v="SIN DESCRIPCIÓN PARA DESTINOS 00"/>
    <n v="3960"/>
    <n v="0"/>
    <n v="3960"/>
    <n v="0"/>
    <n v="0"/>
    <n v="0"/>
    <n v="0"/>
    <n v="0"/>
    <n v="0"/>
    <n v="0"/>
    <n v="0"/>
    <n v="0"/>
    <n v="0"/>
    <n v="0"/>
    <n v="0"/>
    <s v="."/>
  </r>
  <r>
    <s v="1.1-00-2301_236006_23656510"/>
    <m/>
    <s v="1.1-00-23"/>
    <m/>
    <m/>
    <x v="22"/>
    <s v="1.3.4"/>
    <s v="FUNCIÓN PÚBLICA"/>
    <s v="E"/>
    <s v="Prestación de Servicios Públicos"/>
    <s v="01_24"/>
    <s v="01_23"/>
    <x v="9"/>
    <n v="6"/>
    <s v="GOBIERNO EFECTIVO"/>
    <s v="XX"/>
    <n v="6"/>
    <x v="21"/>
    <s v="006_24"/>
    <s v="006_23"/>
    <x v="16"/>
    <n v="5000"/>
    <s v="BIENES MUEBLES, INMUEBLES E INTANGIBLES"/>
    <m/>
    <n v="5651"/>
    <s v="EQUIPO DE COMUNICACIÓN Y TELECOMUNICACIÓN"/>
    <n v="0"/>
    <s v="00"/>
    <s v="SIN DESCRIPCIÓN PARA DESTINOS 00"/>
    <n v="0"/>
    <n v="0"/>
    <n v="0"/>
    <n v="0"/>
    <n v="0"/>
    <n v="0"/>
    <n v="0"/>
    <n v="0"/>
    <n v="0"/>
    <n v="0"/>
    <n v="90000"/>
    <n v="90000"/>
    <n v="0"/>
    <n v="0"/>
    <n v="90000"/>
    <s v="."/>
  </r>
  <r>
    <s v="1.1-00-2302_233009_231256510"/>
    <s v="1.1-00-24"/>
    <s v="1.1-00-23"/>
    <s v="PROPIOS"/>
    <s v="RECURSOS FISCALES 2024"/>
    <x v="0"/>
    <s v="1.7.2"/>
    <s v="PROTECCIÓN CIVIL"/>
    <s v="E"/>
    <s v="Actividades del sector público, que realiza en for"/>
    <s v="02_24"/>
    <s v="02_23"/>
    <x v="1"/>
    <n v="3"/>
    <s v="INFRAESTRUCTURA Y SERVICIOS PÚBLICOS"/>
    <s v="012"/>
    <n v="12"/>
    <x v="28"/>
    <s v="009_24"/>
    <s v="009_23"/>
    <x v="7"/>
    <n v="5000"/>
    <s v="BIENES MUEBLES, INMUEBLES E INTANGIBLES"/>
    <m/>
    <n v="5651"/>
    <s v="EQUIPO DE COMUNICACIÓN Y TELECOMUNICACIÓN"/>
    <n v="0"/>
    <s v="00"/>
    <s v="SIN DESCRIPCIÓN PARA DESTINOS 00"/>
    <n v="100000"/>
    <n v="100000"/>
    <n v="71050"/>
    <n v="71050"/>
    <n v="71050"/>
    <n v="71050"/>
    <n v="71050"/>
    <n v="28950"/>
    <n v="100000"/>
    <n v="100000"/>
    <n v="200000"/>
    <n v="200000"/>
    <n v="100000"/>
    <n v="0"/>
    <n v="100000"/>
    <s v="Se requiere la ampliación del techo presupuestal para la compra de equipo de radio comunicación el cual debe ser de  ultima generacion para que facilten el acceso a las frecuencias de las diferentes dependencias con las que se  realizan trabajos coordinados "/>
  </r>
  <r>
    <s v="1.1-00-2302_231010_231456510"/>
    <s v="1.1-00-24"/>
    <s v="1.1-00-23"/>
    <s v="PROPIOS"/>
    <s v="RECURSOS FISCALES 2024"/>
    <x v="0"/>
    <s v="1.3.4"/>
    <s v="FUNCIÓN PÚBLICA"/>
    <s v="S"/>
    <s v="Definidos en el Presupuesto de Egresos y los que s"/>
    <s v="02_24"/>
    <s v="02_23"/>
    <x v="1"/>
    <n v="1"/>
    <s v="CORRESPONSABILIDAD SOCIAL (TRANSVERSAL)"/>
    <s v="014"/>
    <n v="14"/>
    <x v="3"/>
    <s v="010_24"/>
    <s v="010_23"/>
    <x v="2"/>
    <n v="5000"/>
    <s v="BIENES MUEBLES, INMUEBLES E INTANGIBLES"/>
    <m/>
    <n v="5651"/>
    <s v="EQUIPO DE COMUNICACIÓN Y TELECOMUNICACIÓN"/>
    <n v="0"/>
    <s v="00"/>
    <s v="SIN DESCRIPCIÓN PARA DESTINOS 00"/>
    <n v="0"/>
    <n v="0"/>
    <n v="0"/>
    <n v="0"/>
    <n v="0"/>
    <n v="0"/>
    <n v="0"/>
    <n v="0"/>
    <n v="0"/>
    <n v="0"/>
    <n v="10000"/>
    <n v="10000"/>
    <n v="10000"/>
    <n v="10000"/>
    <n v="10000"/>
    <s v="Adquisición de equipos telefónicos fijos para 7 de las bases"/>
  </r>
  <r>
    <s v="1.1-00-2302_231010_231656510"/>
    <s v="1.1-00-24"/>
    <s v="1.1-00-23"/>
    <s v="PROPIOS"/>
    <s v="RECURSOS FISCALES 2024"/>
    <x v="0"/>
    <s v="2.2.7"/>
    <s v="DESARROLLO REGIONAL"/>
    <s v="S"/>
    <s v="Definidos en el Presupuesto de Egresos y los que s"/>
    <s v="02_24"/>
    <s v="02_23"/>
    <x v="1"/>
    <n v="1"/>
    <s v="CORRESPONSABILIDAD SOCIAL (TRANSVERSAL)"/>
    <s v="016"/>
    <n v="16"/>
    <x v="4"/>
    <s v="010_24"/>
    <s v="010_23"/>
    <x v="2"/>
    <n v="5000"/>
    <s v="BIENES MUEBLES, INMUEBLES E INTANGIBLES"/>
    <m/>
    <n v="5651"/>
    <s v="EQUIPO DE COMUNICACIÓN Y TELECOMUNICACIÓN"/>
    <n v="0"/>
    <s v="00"/>
    <s v="SIN DESCRIPCIÓN PARA DESTINOS 00"/>
    <n v="0"/>
    <n v="0"/>
    <n v="0"/>
    <n v="0"/>
    <n v="0"/>
    <n v="0"/>
    <n v="0"/>
    <n v="0"/>
    <n v="0"/>
    <n v="0"/>
    <n v="10000"/>
    <n v="10000"/>
    <n v="10000"/>
    <n v="10000"/>
    <n v="10000"/>
    <s v="Adquisición de aparatos que faliciten la comunicación instantanea de las necesidades durante las brigadas en las localidades del Municipio."/>
  </r>
  <r>
    <s v="1.1-00-2311_236031_234956510"/>
    <s v="1.1-00-24"/>
    <s v="1.1-00-23"/>
    <s v="PROPIOS"/>
    <s v="RECURSOS FISCALES 2024"/>
    <x v="0"/>
    <s v="3.8.4"/>
    <s v="INNOVACIÓN"/>
    <s v="E"/>
    <s v="Actividades del sector público, que realiza en for"/>
    <s v="11_24"/>
    <s v="11_23"/>
    <x v="6"/>
    <n v="6"/>
    <s v="GOBIERNO EFECTIVO"/>
    <s v="XX"/>
    <n v="49"/>
    <x v="10"/>
    <s v="031_24"/>
    <s v="031_23"/>
    <x v="8"/>
    <n v="5000"/>
    <s v="BIENES MUEBLES, INMUEBLES E INTANGIBLES"/>
    <m/>
    <n v="5651"/>
    <s v="EQUIPO DE COMUNICACIÓN Y TELECOMUNICACIÓN"/>
    <n v="0"/>
    <s v="00"/>
    <s v="SIN DESCRIPCIÓN PARA DESTINOS 00"/>
    <n v="1911252"/>
    <n v="170000"/>
    <n v="3214151.2"/>
    <n v="3214151.2"/>
    <n v="11020"/>
    <n v="0"/>
    <n v="0"/>
    <n v="-1302899.2000000002"/>
    <n v="0"/>
    <n v="0"/>
    <n v="0"/>
    <n v="0"/>
    <n v="0"/>
    <n v="-170000"/>
    <n v="0"/>
    <s v="."/>
  </r>
  <r>
    <s v="1.1-00-2311_236031_235056510"/>
    <s v="1.1-00-24"/>
    <s v="1.1-00-23"/>
    <s v="PROPIOS"/>
    <s v="RECURSOS FISCALES 2024"/>
    <x v="0"/>
    <s v="3.8.4"/>
    <s v="INNOVACIÓN"/>
    <s v="E"/>
    <s v="Actividades del sector público, que realiza en for"/>
    <s v="11_24"/>
    <s v="11_23"/>
    <x v="6"/>
    <n v="6"/>
    <s v="GOBIERNO EFECTIVO"/>
    <s v="050"/>
    <n v="50"/>
    <x v="11"/>
    <s v="031_24"/>
    <s v="031_23"/>
    <x v="8"/>
    <n v="5000"/>
    <s v="BIENES MUEBLES, INMUEBLES E INTANGIBLES"/>
    <m/>
    <n v="5651"/>
    <s v="EQUIPO DE COMUNICACIÓN Y TELECOMUNICACIÓN"/>
    <n v="0"/>
    <s v="00"/>
    <s v="SIN DESCRIPCIÓN PARA DESTINOS 00"/>
    <n v="0"/>
    <n v="0"/>
    <n v="0"/>
    <n v="0"/>
    <n v="0"/>
    <n v="0"/>
    <n v="0"/>
    <n v="0"/>
    <n v="0"/>
    <n v="0"/>
    <n v="3230790"/>
    <n v="3230790"/>
    <n v="1500000"/>
    <n v="1500000"/>
    <n v="3230790"/>
    <s v="conmutador 9 meses (3,205,789.92) 2 enlaces Dos enlaces punto a punto completo para el sitio de San Agustín y otro para Santa Cruz del Valle (25,000)"/>
  </r>
  <r>
    <s v="1.1-00-2307_233024_2339566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5000"/>
    <s v="BIENES MUEBLES, INMUEBLES E INTANGIBLES"/>
    <m/>
    <n v="5661"/>
    <s v="EQUIPO DE GENERACIÓN ELÉCTRICA, APARATOS Y ACCESORIOS ELÉCTRICOS"/>
    <n v="0"/>
    <s v="00"/>
    <s v="SIN DESCRIPCIÓN PARA DESTINOS 00"/>
    <n v="81805"/>
    <n v="581805"/>
    <n v="27747.200000000001"/>
    <n v="27747.200000000001"/>
    <n v="27747.200000000001"/>
    <n v="27747.200000000001"/>
    <n v="27747.200000000001"/>
    <n v="54057.8"/>
    <n v="81805"/>
    <n v="81805"/>
    <n v="81805"/>
    <n v="81805"/>
    <n v="81805"/>
    <n v="-500000"/>
    <n v="0"/>
    <s v="."/>
  </r>
  <r>
    <s v="1.1-00-2307_233024_235856610"/>
    <s v="1.1-00-24"/>
    <s v="1.1-00-23"/>
    <s v="PROPIOS"/>
    <s v="RECURSOS FISCALES 2024"/>
    <x v="0"/>
    <s v="2.3.1"/>
    <s v="PRESTACIÓN DE SERVICIOS DE SALUD A LA COMUNIDAD"/>
    <s v="E"/>
    <s v="Prestación de Servicios Públicos"/>
    <s v="07_24"/>
    <s v="07_23"/>
    <x v="7"/>
    <n v="3"/>
    <s v="INFRAESTRUCTURA Y SERVICIOS PÚBLICOS"/>
    <s v="XX"/>
    <n v="58"/>
    <x v="16"/>
    <s v="024_24"/>
    <s v="024_23"/>
    <x v="12"/>
    <n v="5000"/>
    <s v="BIENES MUEBLES, INMUEBLES E INTANGIBLES"/>
    <m/>
    <n v="5661"/>
    <s v="EQUIPO DE GENERACIÓN ELÉCTRICA, APARATOS Y ACCESORIOS ELÉCTRICOS"/>
    <n v="0"/>
    <s v="00"/>
    <s v="SIN DESCRIPCIÓN PARA DESTINOS 00"/>
    <n v="0"/>
    <n v="0"/>
    <n v="0"/>
    <n v="0"/>
    <n v="0"/>
    <n v="0"/>
    <n v="0"/>
    <n v="0"/>
    <n v="0"/>
    <n v="0"/>
    <n v="110000"/>
    <n v="0"/>
    <n v="0"/>
    <n v="0"/>
    <n v="110000"/>
    <s v="1 REFRIGERADOR PARA RESGUARDO DE RESIDUOS BIOLOGICO INFECCIOSOS,1 REFRIGERADOR PARA RESGUARDO DE MEDICAMENTOS EN EL ALMACEN Y 1 REFRIGERADOR PARA COMEDOR"/>
  </r>
  <r>
    <s v="1.1-00-2305_236015_232156620"/>
    <s v="1.1-00-24"/>
    <s v="1.1-00-23"/>
    <s v="PROPIOS"/>
    <s v="RECURSOS FISCALES 2024"/>
    <x v="0"/>
    <s v="1.3.4"/>
    <s v="FUNCIÓN PÚBLICA"/>
    <s v="E"/>
    <s v="Actividades del sector público, que realiza en for"/>
    <s v="05_24"/>
    <s v="05_23"/>
    <x v="0"/>
    <n v="6"/>
    <s v="GOBIERNO EFECTIVO"/>
    <s v="XX"/>
    <n v="21"/>
    <x v="1"/>
    <s v="015_24"/>
    <s v="015_23"/>
    <x v="0"/>
    <n v="5000"/>
    <s v="BIENES MUEBLES, INMUEBLES E INTANGIBLES"/>
    <m/>
    <n v="5662"/>
    <s v="PANELES SOLARES"/>
    <n v="0"/>
    <s v="00"/>
    <s v="SIN DESCRIPCIÓN PARA DESTINOS 00"/>
    <n v="42224"/>
    <n v="0"/>
    <n v="42224"/>
    <n v="42224"/>
    <n v="42224"/>
    <n v="42224"/>
    <n v="42224"/>
    <n v="0"/>
    <n v="42224"/>
    <n v="42224"/>
    <n v="0"/>
    <n v="0"/>
    <n v="0"/>
    <n v="0"/>
    <n v="-42224"/>
    <s v="."/>
  </r>
  <r>
    <s v="1.1-00-2302_231010_231656710"/>
    <s v="1.1-00-24"/>
    <s v="1.1-00-23"/>
    <s v="PROPIOS"/>
    <s v="RECURSOS FISCALES 2024"/>
    <x v="0"/>
    <s v="2.2.7"/>
    <s v="DESARROLLO REGIONAL"/>
    <s v="S"/>
    <s v="Definidos en el Presupuesto de Egresos y los que s"/>
    <s v="02_24"/>
    <s v="02_23"/>
    <x v="1"/>
    <n v="1"/>
    <s v="CORRESPONSABILIDAD SOCIAL (TRANSVERSAL)"/>
    <s v="016"/>
    <n v="16"/>
    <x v="4"/>
    <s v="010_24"/>
    <s v="010_23"/>
    <x v="2"/>
    <n v="5000"/>
    <s v="BIENES MUEBLES, INMUEBLES E INTANGIBLES"/>
    <m/>
    <n v="5671"/>
    <s v="HERRAMIENTAS Y MÁQUINAS-HERRAMIENTA"/>
    <n v="0"/>
    <s v="00"/>
    <s v="SIN DESCRIPCIÓN PARA DESTINOS 00"/>
    <n v="0"/>
    <n v="0"/>
    <n v="0"/>
    <n v="0"/>
    <n v="0"/>
    <n v="0"/>
    <n v="0"/>
    <n v="0"/>
    <n v="0"/>
    <n v="0"/>
    <n v="70000"/>
    <n v="70000"/>
    <n v="70000"/>
    <n v="70000"/>
    <n v="70000"/>
    <s v="Aquisición de herramientas para el mantenimiento de áreas naturales de los espacios públicos intervenidos."/>
  </r>
  <r>
    <s v="1.1-00-2306_235016_232556710"/>
    <s v="1.1-00-24"/>
    <s v="1.1-00-23"/>
    <s v="PROPIOS"/>
    <s v="RECURSOS FISCALES 2024"/>
    <x v="0"/>
    <s v="2.5.6"/>
    <s v="OTRO SERVICIOS EDUCATIVOS Y ACTIVIDADES INHERENTES"/>
    <s v="S"/>
    <s v="Definidos en el Presupuesto de Egresos y los que s"/>
    <s v="06_24"/>
    <s v="06_23"/>
    <x v="3"/>
    <n v="5"/>
    <s v="SOCIEDAD COHESIVA Y RESILENTE"/>
    <s v="025"/>
    <n v="25"/>
    <x v="26"/>
    <s v="016_24"/>
    <s v="016_23"/>
    <x v="21"/>
    <n v="5000"/>
    <s v="BIENES MUEBLES, INMUEBLES E INTANGIBLES"/>
    <m/>
    <n v="5671"/>
    <s v="HERRAMIENTAS Y MÁQUINAS-HERRAMIENTA"/>
    <n v="0"/>
    <s v="00"/>
    <s v="SIN DESCRIPCIÓN PARA DESTINOS 00"/>
    <n v="250000"/>
    <n v="250000"/>
    <n v="186600"/>
    <n v="186600"/>
    <n v="186600"/>
    <n v="186600"/>
    <n v="186600"/>
    <n v="63400"/>
    <n v="250000"/>
    <n v="250000"/>
    <n v="250000"/>
    <n v="250000"/>
    <n v="250000"/>
    <n v="0"/>
    <n v="0"/>
    <s v="."/>
  </r>
  <r>
    <s v="1.1-00-2307_233019_233356710"/>
    <s v="1.1-00-24"/>
    <s v="1.1-00-23"/>
    <s v="PROPIOS"/>
    <s v="RECURSOS FISCALES 2024"/>
    <x v="0"/>
    <s v="1.3.4"/>
    <s v="FUNCIÓN PÚBLICA"/>
    <s v="E"/>
    <s v="Actividades del sector público, que realiza en for"/>
    <s v="07_24"/>
    <s v="07_23"/>
    <x v="7"/>
    <n v="3"/>
    <s v="INFRAESTRUCTURA Y SERVICIOS PÚBLICOS"/>
    <s v="033"/>
    <n v="33"/>
    <x v="12"/>
    <s v="019_24"/>
    <s v="019_23"/>
    <x v="9"/>
    <n v="5000"/>
    <s v="BIENES MUEBLES, INMUEBLES E INTANGIBLES"/>
    <m/>
    <n v="5671"/>
    <s v="HERRAMIENTAS Y MÁQUINAS-HERRAMIENTA"/>
    <n v="0"/>
    <s v="00"/>
    <s v="SIN DESCRIPCIÓN PARA DESTINOS 00"/>
    <n v="2006747.12"/>
    <n v="0"/>
    <n v="1985171.12"/>
    <n v="1985171.12"/>
    <n v="1833237.48"/>
    <n v="1219600.68"/>
    <n v="1219600.68"/>
    <n v="21576"/>
    <n v="2006747.12"/>
    <n v="2006747.12"/>
    <n v="2006747.12"/>
    <n v="2006747.12"/>
    <n v="1000000"/>
    <n v="1000000"/>
    <n v="0"/>
    <s v="Esta partida es importante por que se compran todos los equipos para las areas verdes por ejemplo cosrtasetos, maquinas desbrozadoras, motosierras, sopladoras, cortadoras, compactadores, rotomartillos, etc (ASI TANBIEN SE PLANEA COMPRAR  10 TRACTORES PODADORES CON UN COSTO APROX DE 89,373 C/U UN TOTAL APROX $833730 MAS IVA  TAMBIEN UNA BARREDORA MECANICA A BASE DE CEPILLOS Y BANDA TRANSPORTADORA MODELO M6 AVALANCHE TE CON CONTROL DE CAMARAS PRECIO APROX $11,576,800 MN MAS IVA"/>
  </r>
  <r>
    <s v="1.1-00-2309_238026_234256710"/>
    <s v="1.1-00-24"/>
    <s v="1.1-00-23"/>
    <s v="PROPIOS"/>
    <s v="RECURSOS FISCALES 2024"/>
    <x v="0"/>
    <s v="3.1.1"/>
    <s v="ASUNTOS ECONÓMICOS Y COMERCIALES EN GENERAL"/>
    <s v="E"/>
    <s v="Actividades del sector público, que realiza en for"/>
    <s v="09_24"/>
    <s v="09_23"/>
    <x v="11"/>
    <n v="8"/>
    <s v="DESARROLLO ECONÓMICO Y EMPLEO"/>
    <s v="042"/>
    <n v="42"/>
    <x v="23"/>
    <s v="026_24"/>
    <s v="026_23"/>
    <x v="18"/>
    <n v="5000"/>
    <s v="BIENES MUEBLES, INMUEBLES E INTANGIBLES"/>
    <m/>
    <n v="5671"/>
    <s v="HERRAMIENTAS Y MÁQUINAS-HERRAMIENTA"/>
    <n v="0"/>
    <s v="00"/>
    <s v="SIN DESCRIPCIÓN PARA DESTINOS 00"/>
    <n v="150000"/>
    <n v="0"/>
    <n v="149872"/>
    <n v="0"/>
    <n v="0"/>
    <n v="0"/>
    <n v="0"/>
    <n v="128"/>
    <n v="150000"/>
    <n v="150000"/>
    <n v="150000"/>
    <n v="150000"/>
    <n v="150000"/>
    <n v="150000"/>
    <n v="0"/>
    <s v="."/>
  </r>
  <r>
    <s v="1.1-00-2310_234030_234856710"/>
    <s v="1.1-00-24"/>
    <s v="1.1-00-23"/>
    <s v="PROPIOS"/>
    <s v="RECURSOS FISCALES 2024"/>
    <x v="0"/>
    <s v="2.7.1"/>
    <s v="OTROS ASUNTOS SOCIALES"/>
    <s v="E"/>
    <s v="Actividades del sector público, que realiza en for"/>
    <s v="10_24"/>
    <s v="10_23"/>
    <x v="8"/>
    <n v="4"/>
    <s v="CIUDAD SUSTENTABLE"/>
    <s v="048"/>
    <n v="48"/>
    <x v="18"/>
    <s v="030_24"/>
    <s v="030_23"/>
    <x v="13"/>
    <n v="5000"/>
    <s v="BIENES MUEBLES, INMUEBLES E INTANGIBLES"/>
    <m/>
    <n v="5671"/>
    <s v="HERRAMIENTAS Y MÁQUINAS-HERRAMIENTA"/>
    <n v="0"/>
    <s v="00"/>
    <s v="SIN DESCRIPCIÓN PARA DESTINOS 00"/>
    <n v="100000"/>
    <n v="100000"/>
    <n v="0"/>
    <n v="0"/>
    <n v="0"/>
    <n v="0"/>
    <n v="0"/>
    <n v="100000"/>
    <n v="100000"/>
    <n v="100000"/>
    <n v="100000"/>
    <n v="100000"/>
    <n v="100000"/>
    <n v="0"/>
    <n v="0"/>
    <s v="SIN MODIFICACIÓN"/>
  </r>
  <r>
    <s v="1.1-00-2311_236031_234956710"/>
    <s v="1.1-00-24"/>
    <s v="1.1-00-23"/>
    <s v="PROPIOS"/>
    <s v="RECURSOS FISCALES 2024"/>
    <x v="0"/>
    <s v="3.8.4"/>
    <s v="INNOVACIÓN"/>
    <s v="E"/>
    <s v="Actividades del sector público, que realiza en for"/>
    <s v="11_24"/>
    <s v="11_23"/>
    <x v="6"/>
    <n v="6"/>
    <s v="GOBIERNO EFECTIVO"/>
    <s v="049"/>
    <n v="49"/>
    <x v="10"/>
    <s v="031_24"/>
    <s v="031_23"/>
    <x v="8"/>
    <n v="5000"/>
    <s v="BIENES MUEBLES, INMUEBLES E INTANGIBLES"/>
    <m/>
    <n v="5671"/>
    <s v="HERRAMIENTAS Y MÁQUINAS-HERRAMIENTA"/>
    <n v="0"/>
    <s v="00"/>
    <s v="SIN DESCRIPCIÓN PARA DESTINOS 00"/>
    <n v="0"/>
    <n v="0"/>
    <n v="0"/>
    <n v="0"/>
    <n v="0"/>
    <n v="0"/>
    <n v="0"/>
    <n v="0"/>
    <n v="0"/>
    <n v="0"/>
    <n v="600000"/>
    <n v="600000"/>
    <n v="600000"/>
    <n v="600000"/>
    <n v="600000"/>
    <s v="Enlaces sectoriales y suscriptores"/>
  </r>
  <r>
    <s v="1.1-00-2317_234037_235656710"/>
    <s v="1.1-00-24"/>
    <s v="1.1-00-23"/>
    <s v="PROPIOS"/>
    <s v="RECURSOS FISCALES 2024"/>
    <x v="0"/>
    <s v="2.1.5"/>
    <s v="PROTECCIÓN DE LA DIVERSIDAD BIOLÓGICA Y DEL PAISAJE"/>
    <s v="R"/>
    <s v="Solamente actividades específicas, distintas a las"/>
    <s v="17_24"/>
    <s v="17_23"/>
    <x v="5"/>
    <n v="4"/>
    <s v="CIUDAD SUSTENTABLE"/>
    <s v="XX"/>
    <n v="56"/>
    <x v="8"/>
    <s v="037_24"/>
    <s v="037_23"/>
    <x v="6"/>
    <n v="5000"/>
    <s v="BIENES MUEBLES, INMUEBLES E INTANGIBLES"/>
    <m/>
    <n v="5671"/>
    <s v="HERRAMIENTAS Y MÁQUINAS-HERRAMIENTA"/>
    <n v="0"/>
    <s v="00"/>
    <s v="SIN DESCRIPCIÓN PARA DESTINOS 00"/>
    <n v="10000"/>
    <n v="0"/>
    <n v="9860"/>
    <n v="0"/>
    <n v="0"/>
    <n v="0"/>
    <n v="0"/>
    <n v="140"/>
    <n v="0"/>
    <n v="0"/>
    <n v="0"/>
    <n v="0"/>
    <n v="0"/>
    <n v="0"/>
    <n v="0"/>
    <s v="."/>
  </r>
  <r>
    <s v="1.1-00-2302_233009_231256910"/>
    <s v="1.1-00-24"/>
    <s v="1.1-00-23"/>
    <s v="PROPIOS"/>
    <s v="RECURSOS FISCALES 2024"/>
    <x v="0"/>
    <s v="1.7.2"/>
    <s v="PROTECCIÓN CIVIL"/>
    <s v="E"/>
    <s v="Actividades del sector público, que realiza en for"/>
    <s v="02_24"/>
    <s v="02_23"/>
    <x v="1"/>
    <n v="3"/>
    <s v="INFRAESTRUCTURA Y SERVICIOS PÚBLICOS"/>
    <s v="012"/>
    <n v="12"/>
    <x v="28"/>
    <s v="009_24"/>
    <s v="009_23"/>
    <x v="7"/>
    <n v="5000"/>
    <s v="BIENES MUEBLES, INMUEBLES E INTANGIBLES"/>
    <m/>
    <n v="5691"/>
    <s v="OTROS EQUIPOS"/>
    <n v="0"/>
    <s v="00"/>
    <s v="SIN DESCRIPCIÓN PARA DESTINOS 00"/>
    <n v="1581950"/>
    <n v="1000000"/>
    <n v="1581950"/>
    <n v="1581950"/>
    <n v="1581950"/>
    <n v="1581950"/>
    <n v="1581950"/>
    <n v="0"/>
    <n v="1581950"/>
    <n v="1581950"/>
    <n v="2000000"/>
    <n v="2000000"/>
    <n v="1000000"/>
    <n v="0"/>
    <n v="418050"/>
    <s v="Se solicita la amplicacion presupuestal para la compra y adquisicion de equipos especializados (equipos de rescate vertical, espacios confinados equipos de rescate vehicular, rescates en alturas), asi como herramientas de apoyo de ese mismo equipo,  así como tambien continuar con el proyecto de continuidad de dquisición de equipos de respiración autónoma, equipos contra incendio  (mangueras contra incendio, chiflones extintores) , lo anterior en alcance que hasta la fecha el equipo es compartido y se pretende llegar a un ideal en el que cada uno de los elementos cuente con equipo individual en los casos que así se requiera como el de fortalecer la adquisicion de equipo de ultima generacion que faciliten la intervencion temprana y adecuada de nuestros elementos como la autoprotección "/>
  </r>
  <r>
    <s v="1.1-00-2307_233024_233956910"/>
    <s v="1.1-00-24"/>
    <s v="1.1-00-23"/>
    <s v="PROPIOS"/>
    <s v="RECURSOS FISCALES 2024"/>
    <x v="0"/>
    <s v="2.3.1"/>
    <s v="PRESTACIÓN DE SERVICIOS DE SALUD A LA COMUNIDAD"/>
    <s v="E"/>
    <s v="Actividades del sector público, que realiza en for"/>
    <s v="07_24"/>
    <s v="07_23"/>
    <x v="7"/>
    <n v="3"/>
    <s v="INFRAESTRUCTURA Y SERVICIOS PÚBLICOS"/>
    <s v="039"/>
    <n v="39"/>
    <x v="15"/>
    <s v="024_24"/>
    <s v="024_23"/>
    <x v="12"/>
    <n v="5000"/>
    <s v="BIENES MUEBLES, INMUEBLES E INTANGIBLES"/>
    <m/>
    <n v="5691"/>
    <s v="OTROS EQUIPOS"/>
    <n v="0"/>
    <s v="00"/>
    <s v="SIN DESCRIPCIÓN PARA DESTINOS 00"/>
    <n v="92000"/>
    <n v="92000"/>
    <n v="66575.839999999997"/>
    <n v="66575.839999999997"/>
    <n v="66575.839999999997"/>
    <n v="66575.839999999997"/>
    <n v="66575.839999999997"/>
    <n v="25424.160000000003"/>
    <n v="92000"/>
    <n v="92000"/>
    <n v="92000"/>
    <n v="92000"/>
    <n v="92000"/>
    <n v="0"/>
    <n v="0"/>
    <s v="ADQUIRIR UNA PLANTA DE LUZ PORTATIL EN LA UNIDAD DE AGAVES"/>
  </r>
  <r>
    <s v="2.5-02-2311_236031_235056910"/>
    <s v="2.5-02-24"/>
    <s v="2.5-02-23"/>
    <s v="FORTAMUN"/>
    <s v="FONDO DE APORTACIÓN AL FORTALECIMIENTO MUNICIPAL 2024 (FORTAMUN)"/>
    <x v="8"/>
    <s v="3.8.4"/>
    <s v="INNOVACIÓN"/>
    <s v="E"/>
    <s v="Actividades del sector público, que realiza en for"/>
    <s v="11_24"/>
    <s v="11_23"/>
    <x v="6"/>
    <n v="6"/>
    <s v="GOBIERNO EFECTIVO"/>
    <s v="050"/>
    <n v="50"/>
    <x v="11"/>
    <s v="031_24"/>
    <s v="031_23"/>
    <x v="8"/>
    <n v="5000"/>
    <s v="BIENES MUEBLES, INMUEBLES E INTANGIBLES"/>
    <m/>
    <n v="5691"/>
    <s v="OTROS EQUIPOS"/>
    <n v="0"/>
    <s v="00"/>
    <s v="SIN DESCRIPCIÓN PARA DESTINOS 00"/>
    <n v="70724000"/>
    <n v="34907948"/>
    <n v="70723059.019999996"/>
    <n v="70723059.019999996"/>
    <n v="70723059.019999996"/>
    <n v="0"/>
    <n v="0"/>
    <n v="940.98000000417233"/>
    <n v="70724000"/>
    <n v="70724000"/>
    <n v="70724000"/>
    <n v="70724000"/>
    <n v="70724000"/>
    <n v="35816052"/>
    <n v="0"/>
    <s v="Tercer pago de la 3ra fase del c4"/>
  </r>
  <r>
    <s v="1.1-00-2317_234037_235656910"/>
    <s v="1.1-00-24"/>
    <s v="1.1-00-23"/>
    <s v="PROPIOS"/>
    <s v="RECURSOS FISCALES 2024"/>
    <x v="0"/>
    <s v="2.1.5"/>
    <s v="PROTECCIÓN DE LA DIVERSIDAD BIOLÓGICA Y DEL PAISAJE"/>
    <s v="R"/>
    <s v="Solamente actividades específicas, distintas a las"/>
    <s v="17_24"/>
    <s v="17_23"/>
    <x v="5"/>
    <n v="4"/>
    <s v="CIUDAD SUSTENTABLE"/>
    <s v="056"/>
    <n v="56"/>
    <x v="8"/>
    <s v="037_24"/>
    <s v="037_23"/>
    <x v="6"/>
    <n v="5000"/>
    <s v="BIENES MUEBLES, INMUEBLES E INTANGIBLES"/>
    <m/>
    <n v="5691"/>
    <s v="OTROS EQUIPOS"/>
    <n v="0"/>
    <s v="00"/>
    <s v="SIN DESCRIPCIÓN PARA DESTINOS 00"/>
    <n v="20000"/>
    <n v="0"/>
    <n v="19140"/>
    <n v="0"/>
    <n v="0"/>
    <n v="0"/>
    <n v="0"/>
    <n v="860"/>
    <n v="200000"/>
    <n v="0"/>
    <n v="500000"/>
    <n v="1500000"/>
    <n v="1500000"/>
    <n v="1500000"/>
    <n v="300000"/>
    <s v="Compra de horno"/>
  </r>
  <r>
    <s v="1.1-00-2311_236031_234957710"/>
    <s v="1.1-00-24"/>
    <s v="1.1-00-23"/>
    <s v="PROPIOS"/>
    <s v="RECURSOS FISCALES 2024"/>
    <x v="0"/>
    <s v="3.8.4"/>
    <s v="INNOVACIÓN"/>
    <s v="E"/>
    <s v="Actividades del sector público, que realiza en for"/>
    <s v="11_24"/>
    <s v="11_23"/>
    <x v="6"/>
    <n v="6"/>
    <s v="GOBIERNO EFECTIVO"/>
    <s v="049"/>
    <n v="49"/>
    <x v="10"/>
    <s v="031_24"/>
    <s v="031_23"/>
    <x v="8"/>
    <n v="5000"/>
    <s v="BIENES MUEBLES, INMUEBLES E INTANGIBLES"/>
    <m/>
    <n v="5771"/>
    <s v="ESPECIES MENORES Y DE ZOOLÓGICO"/>
    <n v="0"/>
    <s v="00"/>
    <s v="SIN DESCRIPCIÓN PARA DESTINOS 00"/>
    <n v="0"/>
    <n v="0"/>
    <n v="0"/>
    <n v="0"/>
    <n v="0"/>
    <n v="0"/>
    <n v="0"/>
    <n v="0"/>
    <n v="0"/>
    <n v="0"/>
    <n v="45000"/>
    <n v="45000"/>
    <n v="45000"/>
    <n v="45000"/>
    <n v="45000"/>
    <s v="Equipo para sonido ambiental en Cabecera y puntos foráneos del CATS"/>
  </r>
  <r>
    <s v="1.1-00-2310_234030_234857810"/>
    <s v="1.1-00-24"/>
    <s v="1.1-00-23"/>
    <s v="PROPIOS"/>
    <s v="RECURSOS FISCALES 2024"/>
    <x v="0"/>
    <s v="2.7.1"/>
    <s v="OTROS ASUNTOS SOCIALES"/>
    <s v="E"/>
    <s v="Actividades del sector público, que realiza en for"/>
    <s v="10_24"/>
    <s v="10_23"/>
    <x v="8"/>
    <n v="4"/>
    <s v="CIUDAD SUSTENTABLE"/>
    <s v="048"/>
    <n v="48"/>
    <x v="18"/>
    <s v="030_24"/>
    <s v="030_23"/>
    <x v="13"/>
    <n v="5000"/>
    <s v="BIENES MUEBLES, INMUEBLES E INTANGIBLES"/>
    <m/>
    <n v="5781"/>
    <s v="ÁRBOLES Y PLANTAS"/>
    <n v="0"/>
    <s v="00"/>
    <s v="SIN DESCRIPCIÓN PARA DESTINOS 00"/>
    <n v="50000"/>
    <n v="50000"/>
    <n v="0"/>
    <n v="0"/>
    <n v="0"/>
    <n v="0"/>
    <n v="0"/>
    <n v="50000"/>
    <n v="50000"/>
    <n v="50000"/>
    <n v="50000"/>
    <n v="50000"/>
    <n v="50000"/>
    <n v="0"/>
    <n v="0"/>
    <s v="SIN MODIFICACIÓN"/>
  </r>
  <r>
    <s v="1.1-14-2302_231007_23758110"/>
    <m/>
    <s v="1.1-14-23"/>
    <m/>
    <m/>
    <x v="5"/>
    <s v="1.3.4"/>
    <s v="FUNCIÓN PÚBLICA"/>
    <s v="O"/>
    <s v="Actividades que realizan la función pública o cont"/>
    <s v="02_24"/>
    <s v="02_23"/>
    <x v="1"/>
    <n v="1"/>
    <s v="CORRESPONSABILIDAD SOCIAL (TRANSVERSAL)"/>
    <s v="XX"/>
    <n v="7"/>
    <x v="2"/>
    <s v="007_24"/>
    <s v="007_23"/>
    <x v="1"/>
    <n v="5000"/>
    <s v="BIENES MUEBLES, INMUEBLES E INTANGIBLES"/>
    <m/>
    <n v="5811"/>
    <s v="TERRENOS"/>
    <n v="0"/>
    <s v="00"/>
    <s v="SIN DESCRIPCIÓN PARA DESTINOS 00"/>
    <n v="8970600"/>
    <n v="0"/>
    <n v="8970600"/>
    <n v="8970600"/>
    <n v="8970600"/>
    <n v="8970600"/>
    <n v="8970600"/>
    <n v="0"/>
    <n v="0"/>
    <n v="0"/>
    <n v="9000000"/>
    <n v="5000000"/>
    <n v="0"/>
    <n v="0"/>
    <n v="9000000"/>
    <s v="Compra de terrenos "/>
  </r>
  <r>
    <s v="1.1-00-2302_231007_23758110"/>
    <s v="1.1-00-24"/>
    <s v="1.1-00-23"/>
    <s v="PROPIOS"/>
    <s v="RECURSOS FISCALES 2024"/>
    <x v="0"/>
    <s v="1.3.4"/>
    <s v="FUNCIÓN PÚBLICA"/>
    <s v="O"/>
    <s v="Actividades que realizan la función pública o cont"/>
    <s v="02_24"/>
    <s v="02_23"/>
    <x v="1"/>
    <n v="1"/>
    <s v="CORRESPONSABILIDAD SOCIAL (TRANSVERSAL)"/>
    <s v="XX"/>
    <n v="7"/>
    <x v="2"/>
    <s v="007_24"/>
    <s v="007_23"/>
    <x v="1"/>
    <n v="5000"/>
    <s v="BIENES MUEBLES, INMUEBLES E INTANGIBLES"/>
    <m/>
    <n v="5811"/>
    <s v="TERRENOS"/>
    <n v="0"/>
    <s v="00"/>
    <s v="SIN DESCRIPCIÓN PARA DESTINOS 00"/>
    <n v="30325555.600000001"/>
    <n v="0"/>
    <n v="26218852.010000002"/>
    <n v="26218852.010000002"/>
    <n v="26218852.010000002"/>
    <n v="26218852.010000002"/>
    <n v="26218852.010000002"/>
    <n v="4106703.59"/>
    <n v="0"/>
    <n v="0"/>
    <n v="30000000"/>
    <n v="3000000"/>
    <n v="0"/>
    <n v="0"/>
    <n v="30000000"/>
    <s v="Compra de terrenos para la ejecución de obras y linea 4 Irtlanda valido con el sindico"/>
  </r>
  <r>
    <s v="1.1-14-2304_236013_231958110"/>
    <m/>
    <s v="1.1-14-23"/>
    <m/>
    <m/>
    <x v="5"/>
    <s v="1.3.4"/>
    <s v="FUNCIÓN PÚBLICA"/>
    <s v="M"/>
    <s v="Actividades de apoyo administrativo desarrolladas "/>
    <s v="04_24"/>
    <s v="04_23"/>
    <x v="2"/>
    <n v="6"/>
    <s v="GOBIERNO EFECTIVO"/>
    <s v="XX"/>
    <n v="19"/>
    <x v="41"/>
    <s v="013_24"/>
    <s v="013_23"/>
    <x v="30"/>
    <n v="5000"/>
    <s v="BIENES MUEBLES, INMUEBLES E INTANGIBLES"/>
    <m/>
    <n v="5811"/>
    <s v="TERRENOS"/>
    <n v="0"/>
    <s v="00"/>
    <s v="SIN DESCRIPCIÓN PARA DESTINOS 00"/>
    <n v="0"/>
    <n v="0"/>
    <n v="0"/>
    <n v="0"/>
    <n v="0"/>
    <n v="0"/>
    <n v="0"/>
    <n v="0"/>
    <n v="0"/>
    <n v="0"/>
    <n v="0"/>
    <n v="0"/>
    <n v="0"/>
    <n v="0"/>
    <n v="0"/>
    <s v="."/>
  </r>
  <r>
    <s v="1.1-00-2304_236013_231958110"/>
    <s v="1.1-00-24"/>
    <s v="1.1-00-23"/>
    <s v="PROPIOS"/>
    <s v="RECURSOS FISCALES 2024"/>
    <x v="0"/>
    <s v="1.3.4"/>
    <s v="FUNCIÓN PÚBLICA"/>
    <s v="M"/>
    <s v="Actividades de apoyo administrativo desarrolladas "/>
    <s v="04_24"/>
    <s v="04_23"/>
    <x v="2"/>
    <n v="6"/>
    <s v="GOBIERNO EFECTIVO"/>
    <s v="XX"/>
    <n v="19"/>
    <x v="41"/>
    <s v="013_24"/>
    <s v="013_23"/>
    <x v="30"/>
    <n v="5000"/>
    <s v="BIENES MUEBLES, INMUEBLES E INTANGIBLES"/>
    <m/>
    <n v="5811"/>
    <s v="TERRENOS"/>
    <n v="0"/>
    <s v="00"/>
    <s v="SIN DESCRIPCIÓN PARA DESTINOS 00"/>
    <n v="4750138.99"/>
    <n v="0"/>
    <n v="1750138.99"/>
    <n v="1750138.99"/>
    <n v="1750138.99"/>
    <n v="1750138.99"/>
    <n v="1750138.99"/>
    <n v="3000000"/>
    <n v="0"/>
    <n v="0"/>
    <n v="2000000"/>
    <n v="2000000"/>
    <n v="0"/>
    <n v="0"/>
    <n v="2000000"/>
    <s v="Reconocimiento contra derechos"/>
  </r>
  <r>
    <s v="1.1-00-2311_236031_235059110"/>
    <s v="1.1-00-24"/>
    <s v="1.1-00-23"/>
    <s v="PROPIOS"/>
    <s v="RECURSOS FISCALES 2024"/>
    <x v="0"/>
    <s v="3.8.4"/>
    <s v="INNOVACIÓN"/>
    <s v="E"/>
    <s v="Actividades del sector público, que realiza en for"/>
    <s v="11_24"/>
    <s v="11_23"/>
    <x v="6"/>
    <n v="6"/>
    <s v="GOBIERNO EFECTIVO"/>
    <s v="050"/>
    <n v="50"/>
    <x v="11"/>
    <s v="031_24"/>
    <s v="031_23"/>
    <x v="8"/>
    <n v="5000"/>
    <s v="BIENES MUEBLES, INMUEBLES E INTANGIBLES"/>
    <m/>
    <n v="5911"/>
    <s v="SOFTWARE"/>
    <n v="0"/>
    <s v="00"/>
    <s v="SIN DESCRIPCIÓN PARA DESTINOS 00"/>
    <n v="6020779.5999999996"/>
    <n v="5841164"/>
    <n v="6020779.5999999996"/>
    <n v="6020779.5999999996"/>
    <n v="4515584.67"/>
    <n v="4405616.67"/>
    <n v="4405616.67"/>
    <n v="0"/>
    <n v="6020779.5999999996"/>
    <n v="6020779.5999999996"/>
    <n v="42021000"/>
    <n v="6021000"/>
    <n v="4000000"/>
    <n v="-1841164"/>
    <n v="36000220.399999999"/>
    <s v="Tlajoapp (4,701,163.56 todo el año) Póliza de soporte APA Perspective (1,319,616.99 todo el año) Proyecto de Digitalización (16,000,000.00) Proyectos de SW (20,000,000)"/>
  </r>
  <r>
    <s v="1.1-00-2311_236031_235059710"/>
    <s v="1.1-00-24"/>
    <s v="1.1-00-23"/>
    <s v="PROPIOS"/>
    <s v="RECURSOS FISCALES 2024"/>
    <x v="0"/>
    <s v="3.8.4"/>
    <s v="INNOVACIÓN"/>
    <s v="E"/>
    <s v="Actividades del sector público, que realiza en for"/>
    <s v="11_24"/>
    <s v="11_23"/>
    <x v="6"/>
    <n v="6"/>
    <s v="GOBIERNO EFECTIVO"/>
    <s v="050"/>
    <n v="50"/>
    <x v="11"/>
    <s v="031_24"/>
    <s v="031_23"/>
    <x v="8"/>
    <n v="5000"/>
    <s v="BIENES MUEBLES, INMUEBLES E INTANGIBLES"/>
    <m/>
    <n v="5971"/>
    <s v="LICENCIAS INFORMÁTICAS E INTELECTUALES"/>
    <n v="0"/>
    <s v="00"/>
    <s v="SIN DESCRIPCIÓN PARA DESTINOS 00"/>
    <n v="4972314.42"/>
    <n v="4091000"/>
    <n v="5003679.0199999996"/>
    <n v="5003679.0199999996"/>
    <n v="5003679.0199999996"/>
    <n v="4874456.62"/>
    <n v="4874456.62"/>
    <n v="-31364.599999999627"/>
    <n v="4972314.42"/>
    <n v="4972314.42"/>
    <n v="4294761"/>
    <n v="4294761"/>
    <n v="3000000"/>
    <n v="-1091000"/>
    <n v="-677553.41999999993"/>
    <s v="zetech (718,898), fiber channel (129,222.4), veeam backup (337,420.8), microsoft (2,296,398), adobe (70,640.52) Fortinet (100,000) Azure de Microsoft para Geomática (250,000) y tlajoapp Apple (1,749) más la inflación"/>
  </r>
  <r>
    <s v="2.5-02-2307_233023_23376121XX"/>
    <s v="2.5-02-24"/>
    <s v="2.5-02-23"/>
    <s v="FORTAMUN"/>
    <s v="FONDO DE APORTACIÓN AL FORTALECIMIENTO MUNICIPAL 2024 (FORTAMUN)"/>
    <x v="8"/>
    <s v="1.3.4"/>
    <s v="FUNCIÓN PÚBLICA"/>
    <s v="K"/>
    <s v="Proyectos de inversión sujetos a registro en la Ca"/>
    <s v="07_24"/>
    <s v="07_23"/>
    <x v="7"/>
    <n v="3"/>
    <s v="INFRAESTRUCTURA Y SERVICIOS PÚBLICOS"/>
    <s v="037"/>
    <n v="37"/>
    <x v="32"/>
    <s v="023_24"/>
    <s v="023_23"/>
    <x v="24"/>
    <n v="6000"/>
    <s v="INVERSION PUBLICA"/>
    <m/>
    <n v="6121"/>
    <s v="EDIFICACIÓN NO  HABITACIONAL"/>
    <s v="XX"/>
    <s v="19"/>
    <s v="OBRAS MULTIANUALES"/>
    <n v="0"/>
    <n v="0"/>
    <n v="0"/>
    <n v="0"/>
    <n v="0"/>
    <n v="0"/>
    <n v="0"/>
    <n v="0"/>
    <n v="125000000"/>
    <n v="125000000"/>
    <n v="125000000"/>
    <n v="73000000"/>
    <n v="73000000"/>
    <n v="73000000"/>
    <n v="0"/>
    <s v="C4"/>
  </r>
  <r>
    <s v="2.5-02-2307_233023_233761210"/>
    <s v="2.5-02-24"/>
    <s v="2.5-02-23"/>
    <s v="FORTAMUN"/>
    <s v="FONDO DE APORTACIÓN AL FORTALECIMIENTO MUNICIPAL 2024 (FORTAMUN)"/>
    <x v="8"/>
    <s v="1.3.4"/>
    <s v="FUNCIÓN PÚBLICA"/>
    <s v="K"/>
    <s v="Proyectos de inversión sujetos a registro en la Ca"/>
    <s v="07_24"/>
    <s v="07_23"/>
    <x v="7"/>
    <n v="3"/>
    <s v="INFRAESTRUCTURA Y SERVICIOS PÚBLICOS"/>
    <s v="037"/>
    <n v="37"/>
    <x v="32"/>
    <s v="023_24"/>
    <s v="023_23"/>
    <x v="24"/>
    <n v="6000"/>
    <s v="INVERSION PUBLICA"/>
    <m/>
    <n v="6121"/>
    <s v="EDIFICACIÓN NO  HABITACIONAL"/>
    <n v="0"/>
    <s v="00"/>
    <s v="SIN DESCRIPCIÓN PARA DESTINOS 00"/>
    <n v="32222274.07"/>
    <n v="10000001.279999999"/>
    <n v="27078287.640000001"/>
    <n v="27078287.640000001"/>
    <n v="13420495.970000001"/>
    <n v="11994763.07"/>
    <n v="11994763.07"/>
    <n v="5143986.43"/>
    <n v="40000000"/>
    <n v="40000000"/>
    <n v="70000000"/>
    <n v="40000000"/>
    <n v="10000000"/>
    <n v="-1.2799999993294477"/>
    <n v="30000000"/>
    <s v="Para ejecutar contratos conforme a la planeación del PAOP"/>
  </r>
  <r>
    <s v="1.1-00-2307_233023_233761210"/>
    <s v="1.1-00-24"/>
    <s v="1.1-00-23"/>
    <s v="PROPIOS"/>
    <s v="RECURSOS FISCALES 2024"/>
    <x v="0"/>
    <s v="1.3.4"/>
    <s v="FUNCIÓN PÚBLICA"/>
    <s v="K"/>
    <s v="Proyectos de inversión sujetos a registro en la Ca"/>
    <s v="07_24"/>
    <s v="07_23"/>
    <x v="7"/>
    <n v="3"/>
    <s v="INFRAESTRUCTURA Y SERVICIOS PÚBLICOS"/>
    <s v="XX"/>
    <n v="37"/>
    <x v="32"/>
    <s v="023_24"/>
    <s v="023_23"/>
    <x v="24"/>
    <n v="6000"/>
    <s v="INVERSION PUBLICA"/>
    <m/>
    <n v="6121"/>
    <s v="EDIFICACIÓN NO  HABITACIONAL"/>
    <n v="0"/>
    <s v="00"/>
    <s v="SIN DESCRIPCIÓN PARA DESTINOS 00"/>
    <n v="0"/>
    <n v="20466278.190000001"/>
    <n v="0"/>
    <n v="0"/>
    <n v="0"/>
    <n v="0"/>
    <n v="0"/>
    <n v="0"/>
    <n v="0"/>
    <n v="0"/>
    <n v="0"/>
    <n v="0"/>
    <n v="0"/>
    <n v="-20466278.190000001"/>
    <n v="0"/>
    <s v="."/>
  </r>
  <r>
    <s v="1.1-00-2307_233023_2337612168"/>
    <s v="1.1-00-24"/>
    <s v="1.1-00-23"/>
    <s v="PROPIOS"/>
    <s v="RECURSOS FISCALES 2024"/>
    <x v="0"/>
    <s v="1.3.4"/>
    <s v="FUNCIÓN PÚBLICA"/>
    <s v="K"/>
    <s v="Proyectos de inversión sujetos a registro en la Ca"/>
    <s v="07_24"/>
    <s v="07_23"/>
    <x v="7"/>
    <n v="3"/>
    <s v="INFRAESTRUCTURA Y SERVICIOS PÚBLICOS"/>
    <s v="XX"/>
    <n v="37"/>
    <x v="32"/>
    <s v="023_24"/>
    <s v="023_23"/>
    <x v="24"/>
    <n v="6000"/>
    <s v="INVERSION PUBLICA"/>
    <m/>
    <n v="6121"/>
    <s v="EDIFICACIÓN NO  HABITACIONAL"/>
    <n v="68"/>
    <s v="XX"/>
    <s v="OBRAS MULTIANUALES"/>
    <n v="75000000"/>
    <n v="0"/>
    <n v="0"/>
    <n v="0"/>
    <n v="0"/>
    <n v="0"/>
    <n v="0"/>
    <n v="75000000"/>
    <n v="0"/>
    <n v="0"/>
    <n v="0"/>
    <n v="0"/>
    <n v="0"/>
    <n v="0"/>
    <n v="0"/>
    <s v="."/>
  </r>
  <r>
    <s v="2.5-01-2307_233023_233761210"/>
    <s v="2.5-01-24"/>
    <s v="2.5-01-23"/>
    <s v="INFRA"/>
    <s v="FONDO DE APORTACIÓN A LA INFRAESTRUCTURA SOCIAL MUNICIPAL 2024 (FAIS - FISM-DF)"/>
    <x v="19"/>
    <s v="1.3.4"/>
    <s v="FUNCIÓN PÚBLICA"/>
    <s v="K"/>
    <s v="Proyectos de inversión sujetos a registro en la Ca"/>
    <s v="07_24"/>
    <s v="07_23"/>
    <x v="7"/>
    <n v="3"/>
    <s v="INFRAESTRUCTURA Y SERVICIOS PÚBLICOS"/>
    <s v="037"/>
    <n v="37"/>
    <x v="32"/>
    <s v="023_24"/>
    <s v="023_23"/>
    <x v="24"/>
    <n v="6000"/>
    <s v="INVERSION PUBLICA"/>
    <m/>
    <n v="6121"/>
    <s v="EDIFICACIÓN NO  HABITACIONAL"/>
    <n v="0"/>
    <s v="00"/>
    <s v="SIN DESCRIPCIÓN PARA DESTINOS 00"/>
    <n v="3200000"/>
    <n v="0"/>
    <n v="1192184.73"/>
    <n v="1192184.73"/>
    <n v="298046.18"/>
    <n v="298046.18"/>
    <n v="298046.18"/>
    <n v="2007815.27"/>
    <n v="3200000"/>
    <n v="3200000"/>
    <n v="3200000"/>
    <n v="3200000"/>
    <n v="3091667"/>
    <n v="3091667"/>
    <n v="0"/>
    <s v="Para ejecutar contratos conforme a la planeación del PAOP (Fortamun)"/>
  </r>
  <r>
    <s v="1.1-00-2307_233023_233861210"/>
    <s v="1.1-00-24"/>
    <s v="1.1-00-23"/>
    <s v="PROPIOS"/>
    <s v="RECURSOS FISCALES 2024"/>
    <x v="0"/>
    <s v="1.3.4"/>
    <s v="FUNCIÓN PÚBLICA"/>
    <s v="K"/>
    <s v="Proyectos de inversión sujetos a registro en la Ca"/>
    <s v="07_24"/>
    <s v="07_23"/>
    <x v="7"/>
    <n v="3"/>
    <s v="INFRAESTRUCTURA Y SERVICIOS PÚBLICOS"/>
    <s v="XX"/>
    <n v="38"/>
    <x v="57"/>
    <s v="023_24"/>
    <s v="023_23"/>
    <x v="24"/>
    <n v="6000"/>
    <s v="INVERSION PUBLICA"/>
    <m/>
    <n v="6121"/>
    <s v="EDIFICACIÓN NO  HABITACIONAL"/>
    <n v="0"/>
    <s v="00"/>
    <s v="SIN DESCRIPCIÓN PARA DESTINOS 00"/>
    <n v="5724717.4800000004"/>
    <n v="16000000"/>
    <n v="3998966.69"/>
    <n v="3998966.69"/>
    <n v="3686713.17"/>
    <n v="999741.67"/>
    <n v="999741.67"/>
    <n v="1725750.7900000005"/>
    <n v="0"/>
    <n v="0"/>
    <n v="0"/>
    <n v="0"/>
    <n v="0"/>
    <n v="-16000000"/>
    <n v="0"/>
    <s v="."/>
  </r>
  <r>
    <s v="1.1-00-2304_236012_231861310"/>
    <s v="1.1-00-24"/>
    <s v="1.1-00-23"/>
    <s v="PROPIOS"/>
    <s v="RECURSOS FISCALES 2024"/>
    <x v="0"/>
    <s v="1.3.4"/>
    <s v="FUNCIÓN PÚBLICA"/>
    <s v="M"/>
    <s v="Actividades de apoyo administrativo desarrolladas "/>
    <s v="04_24"/>
    <s v="04_23"/>
    <x v="2"/>
    <n v="6"/>
    <s v="GOBIERNO EFECTIVO"/>
    <s v="XX"/>
    <n v="18"/>
    <x v="5"/>
    <s v="012_24"/>
    <s v="012_23"/>
    <x v="3"/>
    <n v="6000"/>
    <s v="INVERSION PUBLICA"/>
    <m/>
    <n v="6131"/>
    <s v="CONSTRUCCIÓN DE OBRAS PARA EL ABASTECIMIENTO DE AGUA, PETRÓLEO, GAS, ELECTRICIDAD Y TELECOMUNICACIONES"/>
    <n v="0"/>
    <s v="00"/>
    <s v="SIN DESCRIPCIÓN PARA DESTINOS 00"/>
    <n v="0"/>
    <n v="0"/>
    <n v="0"/>
    <n v="0"/>
    <n v="0"/>
    <n v="0"/>
    <n v="0"/>
    <n v="0"/>
    <n v="15105020.039999999"/>
    <n v="15105020.039999999"/>
    <n v="15105020.039999999"/>
    <n v="15105020.039999999"/>
    <n v="0"/>
    <n v="0"/>
    <n v="0"/>
    <s v="."/>
  </r>
  <r>
    <s v="1.1-00-2304_236012_2318613166"/>
    <s v="1.1-00-24"/>
    <s v="1.1-00-23"/>
    <s v="PROPIOS"/>
    <s v="RECURSOS FISCALES 2024"/>
    <x v="0"/>
    <s v="1.3.4"/>
    <s v="FUNCIÓN PÚBLICA"/>
    <s v="M"/>
    <s v="Actividades de apoyo administrativo desarrolladas "/>
    <s v="04_24"/>
    <s v="04_23"/>
    <x v="2"/>
    <n v="6"/>
    <s v="GOBIERNO EFECTIVO"/>
    <s v="XX"/>
    <n v="18"/>
    <x v="5"/>
    <s v="012_24"/>
    <s v="012_23"/>
    <x v="3"/>
    <n v="6000"/>
    <s v="INVERSION PUBLICA"/>
    <m/>
    <n v="6131"/>
    <s v="CONSTRUCCIÓN DE OBRAS PARA EL ABASTECIMIENTO DE AGUA, PETRÓLEO, GAS, ELECTRICIDAD Y TELECOMUNICACIONES"/>
    <n v="66"/>
    <s v="XX"/>
    <s v="RECONOCIMIENTO CONTRA DERECHOS"/>
    <n v="15105020.039999999"/>
    <n v="0"/>
    <n v="28299479.25"/>
    <n v="28299479.25"/>
    <n v="28299479.25"/>
    <n v="28299479.25"/>
    <n v="28299479.25"/>
    <n v="-13194459.210000001"/>
    <n v="0"/>
    <n v="0"/>
    <n v="0"/>
    <n v="0"/>
    <n v="0"/>
    <n v="0"/>
    <n v="0"/>
    <s v="."/>
  </r>
  <r>
    <s v="1.1-00-2307_233023_2337613128"/>
    <s v="1.1-00-24"/>
    <s v="1.1-00-23"/>
    <s v="PROPIOS"/>
    <s v="RECURSOS FISCALES 2024"/>
    <x v="0"/>
    <s v="1.3.4"/>
    <s v="FUNCIÓN PÚBLICA"/>
    <s v="K"/>
    <s v="Proyectos de inversión sujetos a registro en la Ca"/>
    <s v="07_24"/>
    <s v="07_23"/>
    <x v="7"/>
    <n v="3"/>
    <s v="INFRAESTRUCTURA Y SERVICIOS PÚBLICOS"/>
    <s v="037"/>
    <n v="37"/>
    <x v="32"/>
    <s v="023_24"/>
    <s v="023_23"/>
    <x v="24"/>
    <n v="6000"/>
    <s v="INVERSION PUBLICA"/>
    <m/>
    <n v="6131"/>
    <s v="CONSTRUCCIÓN DE OBRAS PARA EL ABASTECIMIENTO DE AGUA, PETRÓLEO, GAS, ELECTRICIDAD Y TELECOMUNICACIONES"/>
    <n v="28"/>
    <s v="20"/>
    <s v="PLANTA POTABILIZADORA"/>
    <n v="70368847.280000001"/>
    <n v="34090909.229999997"/>
    <n v="68181818.180000007"/>
    <n v="68181818.180000007"/>
    <n v="39771373.950000003"/>
    <n v="39771373.950000003"/>
    <n v="39771373.950000003"/>
    <n v="2187029.099999994"/>
    <n v="56816248.500000007"/>
    <n v="56816248.500000007"/>
    <n v="56816248.500000007"/>
    <n v="56816248.500000007"/>
    <n v="28408124.25"/>
    <n v="28408124.25"/>
    <n v="0"/>
    <s v="Para ejecutar contratos conforme a la planeación del PAOP (Planta)"/>
  </r>
  <r>
    <s v="2.5-02-2307_233023_233761310"/>
    <s v="2.5-02-24"/>
    <s v="2.5-02-23"/>
    <s v="FORTAMUN"/>
    <s v="FONDO DE APORTACIÓN AL FORTALECIMIENTO MUNICIPAL 2024 (FORTAMUN)"/>
    <x v="8"/>
    <s v="1.3.4"/>
    <s v="FUNCIÓN PÚBLICA"/>
    <s v="K"/>
    <s v="Proyectos de inversión sujetos a registro en la Ca"/>
    <s v="07_24"/>
    <s v="07_23"/>
    <x v="7"/>
    <n v="3"/>
    <s v="INFRAESTRUCTURA Y SERVICIOS PÚBLICOS"/>
    <s v="037"/>
    <n v="37"/>
    <x v="32"/>
    <s v="023_24"/>
    <s v="023_23"/>
    <x v="24"/>
    <n v="6000"/>
    <s v="INVERSION PUBLICA"/>
    <m/>
    <n v="6131"/>
    <s v="CONSTRUCCIÓN DE OBRAS PARA EL ABASTECIMIENTO DE AGUA, PETRÓLEO, GAS, ELECTRICIDAD Y TELECOMUNICACIONES"/>
    <n v="0"/>
    <s v="00"/>
    <s v="SIN DESCRIPCIÓN PARA DESTINOS 00"/>
    <n v="65098326.170000002"/>
    <n v="19999999.440000001"/>
    <n v="58429691.229999997"/>
    <n v="58429691.229999997"/>
    <n v="34633027.939999998"/>
    <n v="34633027.939999998"/>
    <n v="34633027.939999998"/>
    <n v="6668634.9400000051"/>
    <n v="60000000"/>
    <n v="60000000"/>
    <n v="50000000"/>
    <n v="50000000"/>
    <n v="10000000"/>
    <n v="-9999999.4400000013"/>
    <n v="-10000000"/>
    <s v="Para ejecutar contratos conforme a la planeación del PAOP (Fortamun)"/>
  </r>
  <r>
    <s v="1.1-00-2307_233023_233761310"/>
    <s v="1.1-00-24"/>
    <s v="1.1-00-23"/>
    <s v="PROPIOS"/>
    <s v="RECURSOS FISCALES 2024"/>
    <x v="0"/>
    <s v="1.3.4"/>
    <s v="FUNCIÓN PÚBLICA"/>
    <s v="K"/>
    <s v="Proyectos de inversión sujetos a registro en la Ca"/>
    <s v="07_24"/>
    <s v="07_23"/>
    <x v="7"/>
    <n v="3"/>
    <s v="INFRAESTRUCTURA Y SERVICIOS PÚBLICOS"/>
    <s v="XX"/>
    <n v="37"/>
    <x v="32"/>
    <s v="023_24"/>
    <s v="023_23"/>
    <x v="24"/>
    <n v="6000"/>
    <s v="INVERSION PUBLICA"/>
    <m/>
    <n v="6131"/>
    <s v="CONSTRUCCIÓN DE OBRAS PARA EL ABASTECIMIENTO DE AGUA, PETRÓLEO, GAS, ELECTRICIDAD Y TELECOMUNICACIONES"/>
    <n v="0"/>
    <s v="00"/>
    <s v="SIN DESCRIPCIÓN PARA DESTINOS 00"/>
    <n v="33683296.25"/>
    <n v="0"/>
    <n v="13683065.539999999"/>
    <n v="13683065.539999999"/>
    <n v="2453511.9"/>
    <n v="2453511.9"/>
    <n v="2453511.9"/>
    <n v="20000230.710000001"/>
    <n v="0"/>
    <n v="0"/>
    <n v="0"/>
    <n v="0"/>
    <n v="0"/>
    <n v="0"/>
    <n v="0"/>
    <m/>
  </r>
  <r>
    <s v="2.5-01-2307_233023_233761310"/>
    <s v="2.5-01-24"/>
    <s v="2.5-01-23"/>
    <s v="INFRA"/>
    <s v="FONDO DE APORTACIÓN A LA INFRAESTRUCTURA SOCIAL MUNICIPAL 2024 (FAIS - FISM-DF)"/>
    <x v="19"/>
    <s v="1.3.4"/>
    <s v="FUNCIÓN PÚBLICA"/>
    <s v="K"/>
    <s v="Proyectos de inversión sujetos a registro en la Ca"/>
    <s v="07_24"/>
    <s v="07_23"/>
    <x v="7"/>
    <n v="3"/>
    <s v="INFRAESTRUCTURA Y SERVICIOS PÚBLICOS"/>
    <s v="037"/>
    <n v="37"/>
    <x v="32"/>
    <s v="023_24"/>
    <s v="023_23"/>
    <x v="24"/>
    <n v="6000"/>
    <s v="INVERSION PUBLICA"/>
    <m/>
    <n v="6131"/>
    <s v="CONSTRUCCIÓN DE OBRAS PARA EL ABASTECIMIENTO DE AGUA, PETRÓLEO, GAS, ELECTRICIDAD Y TELECOMUNICACIONES"/>
    <n v="0"/>
    <s v="00"/>
    <s v="SIN DESCRIPCIÓN PARA DESTINOS 00"/>
    <n v="65790616"/>
    <n v="33091667.420000002"/>
    <n v="32400395.149999999"/>
    <n v="32400395.149999999"/>
    <n v="17328415.859999999"/>
    <n v="17271595.600000001"/>
    <n v="17271595.600000001"/>
    <n v="33390220.850000001"/>
    <n v="65790616"/>
    <n v="65790616"/>
    <n v="65790616"/>
    <n v="65790616"/>
    <n v="25000000"/>
    <n v="-8091667.4200000018"/>
    <n v="0"/>
    <s v="Para ejecutar contratos conforme a la planeación del PAOP (FAISM)"/>
  </r>
  <r>
    <s v="2.5-03-2307_233023_233761310"/>
    <m/>
    <s v="2.5-03-23"/>
    <m/>
    <m/>
    <x v="23"/>
    <s v="1.3.4"/>
    <s v="FUNCIÓN PÚBLICA"/>
    <s v="K"/>
    <s v="Proyectos de inversión sujetos a registro en la Ca"/>
    <s v="07_24"/>
    <s v="07_23"/>
    <x v="7"/>
    <n v="3"/>
    <s v="INFRAESTRUCTURA Y SERVICIOS PÚBLICOS"/>
    <s v="XX"/>
    <n v="37"/>
    <x v="32"/>
    <s v="023_24"/>
    <s v="023_23"/>
    <x v="24"/>
    <n v="6000"/>
    <s v="INVERSION PUBLICA"/>
    <m/>
    <n v="6131"/>
    <s v="CONSTRUCCIÓN DE OBRAS PARA EL ABASTECIMIENTO DE AGUA, PETRÓLEO, GAS, ELECTRICIDAD Y TELECOMUNICACIONES"/>
    <n v="0"/>
    <s v="00"/>
    <s v="SIN DESCRIPCIÓN PARA DESTINOS 00"/>
    <n v="8000000"/>
    <n v="0"/>
    <n v="0"/>
    <n v="0"/>
    <n v="0"/>
    <n v="0"/>
    <n v="0"/>
    <n v="8000000"/>
    <n v="0"/>
    <n v="0"/>
    <n v="0"/>
    <n v="0"/>
    <n v="0"/>
    <n v="0"/>
    <n v="0"/>
    <s v="."/>
  </r>
  <r>
    <s v="2.6-14-2307_233023_233761310"/>
    <m/>
    <s v="2.6-14-23"/>
    <m/>
    <m/>
    <x v="24"/>
    <s v="1.3.4"/>
    <s v="FUNCIÓN PÚBLICA"/>
    <s v="K"/>
    <s v="Proyectos de inversión sujetos a registro en la Ca"/>
    <s v="07_24"/>
    <s v="07_23"/>
    <x v="7"/>
    <n v="3"/>
    <s v="INFRAESTRUCTURA Y SERVICIOS PÚBLICOS"/>
    <s v="XX"/>
    <n v="37"/>
    <x v="32"/>
    <s v="023_24"/>
    <s v="023_23"/>
    <x v="24"/>
    <n v="6000"/>
    <s v="INVERSION PUBLICA"/>
    <m/>
    <n v="6131"/>
    <s v="CONSTRUCCIÓN DE OBRAS PARA EL ABASTECIMIENTO DE AGUA, PETRÓLEO, GAS, ELECTRICIDAD Y TELECOMUNICACIONES"/>
    <n v="0"/>
    <s v="00"/>
    <s v="SIN DESCRIPCIÓN PARA DESTINOS 00"/>
    <n v="15000000"/>
    <n v="0"/>
    <n v="0"/>
    <n v="0"/>
    <n v="0"/>
    <n v="0"/>
    <n v="0"/>
    <n v="15000000"/>
    <n v="0"/>
    <n v="0"/>
    <n v="0"/>
    <n v="0"/>
    <n v="0"/>
    <n v="0"/>
    <n v="0"/>
    <s v="."/>
  </r>
  <r>
    <s v="1.1-01-2307_233023_233761310"/>
    <m/>
    <s v="1.1-01-23"/>
    <m/>
    <m/>
    <x v="25"/>
    <s v="1.3.4"/>
    <s v="FUNCIÓN PÚBLICA"/>
    <s v="K"/>
    <s v="Proyectos de inversión sujetos a registro en la Ca"/>
    <s v="07_24"/>
    <s v="07_23"/>
    <x v="7"/>
    <n v="3"/>
    <s v="INFRAESTRUCTURA Y SERVICIOS PÚBLICOS"/>
    <s v="XX"/>
    <n v="37"/>
    <x v="32"/>
    <s v="023_24"/>
    <s v="023_23"/>
    <x v="24"/>
    <n v="6000"/>
    <s v="INVERSION PUBLICA"/>
    <m/>
    <n v="6131"/>
    <s v="CONSTRUCCIÓN DE OBRAS PARA EL ABASTECIMIENTO DE AGUA, PETRÓLEO, GAS, ELECTRICIDAD Y TELECOMUNICACIONES"/>
    <n v="0"/>
    <s v="00"/>
    <s v="SIN DESCRIPCIÓN PARA DESTINOS 00"/>
    <n v="11200000"/>
    <n v="0"/>
    <n v="0"/>
    <n v="0"/>
    <n v="0"/>
    <n v="0"/>
    <n v="0"/>
    <n v="11200000"/>
    <n v="0"/>
    <n v="0"/>
    <n v="0"/>
    <n v="0"/>
    <n v="0"/>
    <n v="0"/>
    <n v="0"/>
    <s v="."/>
  </r>
  <r>
    <s v="1.5-03-2307_233023_233761310"/>
    <m/>
    <s v="1.5-03-23"/>
    <m/>
    <m/>
    <x v="26"/>
    <s v="1.3.4"/>
    <s v="FUNCIÓN PÚBLICA"/>
    <s v="K"/>
    <s v="Proyectos de inversión sujetos a registro en la Ca"/>
    <s v="07_24"/>
    <s v="07_23"/>
    <x v="7"/>
    <n v="3"/>
    <s v="INFRAESTRUCTURA Y SERVICIOS PÚBLICOS"/>
    <s v="XX"/>
    <n v="37"/>
    <x v="32"/>
    <s v="023_24"/>
    <s v="023_23"/>
    <x v="24"/>
    <n v="6000"/>
    <s v="INVERSION PUBLICA"/>
    <m/>
    <n v="6131"/>
    <s v="CONSTRUCCIÓN DE OBRAS PARA EL ABASTECIMIENTO DE AGUA, PETRÓLEO, GAS, ELECTRICIDAD Y TELECOMUNICACIONES"/>
    <n v="0"/>
    <s v="00"/>
    <s v="SIN DESCRIPCIÓN PARA DESTINOS 00"/>
    <n v="8000000"/>
    <n v="0"/>
    <n v="0"/>
    <n v="0"/>
    <n v="0"/>
    <n v="0"/>
    <n v="0"/>
    <n v="8000000"/>
    <n v="0"/>
    <n v="0"/>
    <n v="0"/>
    <n v="0"/>
    <n v="0"/>
    <n v="0"/>
    <n v="0"/>
    <s v="."/>
  </r>
  <r>
    <s v="1.1-00-2307_233023_245961310"/>
    <s v="1.1-00-24"/>
    <s v="1.1-00-23"/>
    <s v="PROPIOS"/>
    <s v="RECURSOS FISCALES 2024"/>
    <x v="0"/>
    <s v="1.3.4"/>
    <s v="FUNCIÓN PÚBLICA"/>
    <s v="K"/>
    <s v="Proyectos de Inversión"/>
    <s v="07_24"/>
    <s v="07_23"/>
    <x v="7"/>
    <n v="3"/>
    <s v="INFRAESTRUCTURA Y SERVICIOS PÚBLICOS"/>
    <s v="XX"/>
    <n v="59"/>
    <x v="58"/>
    <s v="023_24"/>
    <s v="023_24"/>
    <x v="24"/>
    <n v="6000"/>
    <s v="INVERSIÓN PÚBLICA"/>
    <m/>
    <n v="6131"/>
    <s v="CONSTRUCCIÓN DE OBRAS PARA EL ABASTECIMIENTO DE AGUA, PETRÓLEO, GAS, ELECTRICIDAD Y TELECOMUNICACIONES"/>
    <n v="0"/>
    <s v="00"/>
    <s v="SIN DESCRIPCIÓN PARA DESTINOS 00"/>
    <n v="0"/>
    <n v="0"/>
    <n v="0"/>
    <n v="0"/>
    <n v="0"/>
    <n v="0"/>
    <n v="0"/>
    <n v="0"/>
    <n v="0"/>
    <m/>
    <n v="55000000"/>
    <n v="55000000"/>
    <n v="0"/>
    <n v="0"/>
    <n v="55000000"/>
    <s v="PARA LA LINEA DE DISTRIBUCION DE AGUA POTABLE DE LA PLANTA POTABILIZADORA PP5 (ROMPEDORA)"/>
  </r>
  <r>
    <s v="2.5-02-2307_233023_233761510"/>
    <s v="2.5-02-24"/>
    <s v="2.5-02-23"/>
    <s v="FORTAMUN"/>
    <s v="FONDO DE APORTACIÓN AL FORTALECIMIENTO MUNICIPAL 2024 (FORTAMUN)"/>
    <x v="8"/>
    <s v="1.3.4"/>
    <s v="FUNCIÓN PÚBLICA"/>
    <s v="K"/>
    <s v="Proyectos de inversión sujetos a registro en la Ca"/>
    <s v="07_24"/>
    <s v="07_23"/>
    <x v="7"/>
    <n v="3"/>
    <s v="INFRAESTRUCTURA Y SERVICIOS PÚBLICOS"/>
    <s v="037"/>
    <n v="37"/>
    <x v="32"/>
    <s v="023_24"/>
    <s v="023_23"/>
    <x v="24"/>
    <n v="6000"/>
    <s v="INVERSION PUBLICA"/>
    <m/>
    <n v="6151"/>
    <s v="CONSTRUCCIÓN DE VÍAS DE COMUNICACIÓN"/>
    <n v="0"/>
    <s v="00"/>
    <s v="SIN DESCRIPCIÓN PARA DESTINOS 00"/>
    <n v="47679399.759999998"/>
    <n v="15000003.800000001"/>
    <n v="46616019.539999999"/>
    <n v="46616019.539999999"/>
    <n v="33875615.479999997"/>
    <n v="33089091.120000001"/>
    <n v="33089091.120000001"/>
    <n v="1063380.2199999988"/>
    <n v="40000000"/>
    <n v="70000000"/>
    <n v="50000000"/>
    <n v="50000000"/>
    <n v="10000000"/>
    <n v="-5000003.8000000007"/>
    <n v="10000000"/>
    <s v="Para ejecutar contratos conforme a la planeación del PAOP (Fortamun)"/>
  </r>
  <r>
    <s v="1.1-00-2307_233023_233761510"/>
    <s v="1.1-00-24"/>
    <s v="1.1-00-23"/>
    <s v="PROPIOS"/>
    <s v="RECURSOS FISCALES 2024"/>
    <x v="0"/>
    <s v="1.3.4"/>
    <s v="FUNCIÓN PÚBLICA"/>
    <s v="K"/>
    <s v="Proyectos de inversión sujetos a registro en la Ca"/>
    <s v="07_24"/>
    <s v="07_23"/>
    <x v="7"/>
    <n v="3"/>
    <s v="INFRAESTRUCTURA Y SERVICIOS PÚBLICOS"/>
    <s v="037"/>
    <n v="37"/>
    <x v="32"/>
    <s v="023_24"/>
    <s v="023_23"/>
    <x v="24"/>
    <n v="6000"/>
    <s v="INVERSION PUBLICA"/>
    <m/>
    <n v="6151"/>
    <s v="CONSTRUCCIÓN DE VÍAS DE COMUNICACIÓN"/>
    <n v="0"/>
    <s v="00"/>
    <s v="SIN DESCRIPCIÓN PARA DESTINOS 00"/>
    <n v="2833043.46"/>
    <n v="0"/>
    <n v="1983043.46"/>
    <n v="1983043.46"/>
    <n v="1983043.46"/>
    <n v="1983043.46"/>
    <n v="1983043.46"/>
    <n v="850000"/>
    <n v="0"/>
    <n v="0"/>
    <n v="30000000"/>
    <n v="30000000"/>
    <n v="21369154.550000001"/>
    <n v="21369154.550000001"/>
    <n v="30000000"/>
    <s v="."/>
  </r>
  <r>
    <s v="2.5-01-2307_233023_233761510"/>
    <s v="2.5-01-24"/>
    <s v="2.5-01-23"/>
    <s v="INFRA"/>
    <s v="FONDO DE APORTACIÓN A LA INFRAESTRUCTURA SOCIAL MUNICIPAL 2024 (FAIS - FISM-DF)"/>
    <x v="19"/>
    <s v="1.3.4"/>
    <s v="FUNCIÓN PÚBLICA"/>
    <s v="K"/>
    <s v="Proyectos de inversión sujetos a registro en la Ca"/>
    <s v="07_24"/>
    <s v="07_23"/>
    <x v="7"/>
    <n v="3"/>
    <s v="INFRAESTRUCTURA Y SERVICIOS PÚBLICOS"/>
    <s v="037"/>
    <n v="37"/>
    <x v="32"/>
    <s v="023_24"/>
    <s v="023_23"/>
    <x v="24"/>
    <n v="6000"/>
    <s v="INVERSION PUBLICA"/>
    <m/>
    <n v="6151"/>
    <s v="CONSTRUCCIÓN DE VÍAS DE COMUNICACIÓN"/>
    <n v="0"/>
    <s v="00"/>
    <s v="SIN DESCRIPCIÓN PARA DESTINOS 00"/>
    <n v="56800000"/>
    <n v="19999996.199999999"/>
    <n v="40604651.090000004"/>
    <n v="40604651.090000004"/>
    <n v="25627696.620000001"/>
    <n v="23826671.149999999"/>
    <n v="23826671.149999999"/>
    <n v="16195348.909999996"/>
    <n v="56800000"/>
    <n v="56800000"/>
    <n v="56800000"/>
    <n v="56800000"/>
    <n v="25000000"/>
    <n v="5000003.8000000007"/>
    <n v="0"/>
    <s v="Para ejecutar contratos conforme a la planeación del PAOP (FAISM)"/>
  </r>
  <r>
    <s v="1.6-07-2307_233023_233761510"/>
    <m/>
    <s v="1.6-07-23"/>
    <m/>
    <m/>
    <x v="27"/>
    <s v="1.3.4"/>
    <s v="FUNCIÓN PÚBLICA"/>
    <s v="K"/>
    <s v="Proyectos de inversión sujetos a registro en la Ca"/>
    <s v="07_24"/>
    <s v="07_23"/>
    <x v="7"/>
    <n v="3"/>
    <s v="INFRAESTRUCTURA Y SERVICIOS PÚBLICOS"/>
    <s v="XX"/>
    <n v="37"/>
    <x v="32"/>
    <s v="023_24"/>
    <s v="023_23"/>
    <x v="24"/>
    <n v="6000"/>
    <s v="INVERSION PUBLICA"/>
    <m/>
    <n v="6151"/>
    <s v="CONSTRUCCIÓN DE VÍAS DE COMUNICACIÓN"/>
    <n v="0"/>
    <s v="00"/>
    <s v="SIN DESCRIPCIÓN PARA DESTINOS 00"/>
    <n v="1500000"/>
    <n v="0"/>
    <n v="0"/>
    <n v="0"/>
    <n v="0"/>
    <n v="0"/>
    <n v="0"/>
    <n v="1500000"/>
    <n v="0"/>
    <n v="0"/>
    <n v="0"/>
    <n v="0"/>
    <n v="0"/>
    <n v="0"/>
    <n v="0"/>
    <s v="."/>
  </r>
  <r>
    <s v="1.6-09-2307_233023_233761510"/>
    <m/>
    <s v="1.6-09-23"/>
    <m/>
    <m/>
    <x v="28"/>
    <s v="1.3.4"/>
    <s v="FUNCIÓN PÚBLICA"/>
    <s v="K"/>
    <s v="Proyectos de inversión sujetos a registro en la Ca"/>
    <s v="07_24"/>
    <s v="07_23"/>
    <x v="7"/>
    <n v="3"/>
    <s v="INFRAESTRUCTURA Y SERVICIOS PÚBLICOS"/>
    <s v="XX"/>
    <n v="37"/>
    <x v="32"/>
    <s v="023_24"/>
    <s v="023_23"/>
    <x v="24"/>
    <n v="6000"/>
    <s v="INVERSION PUBLICA"/>
    <m/>
    <n v="6151"/>
    <s v="CONSTRUCCIÓN DE VÍAS DE COMUNICACIÓN"/>
    <n v="0"/>
    <s v="00"/>
    <s v="SIN DESCRIPCIÓN PARA DESTINOS 00"/>
    <n v="15000000"/>
    <n v="0"/>
    <n v="12935820.300000001"/>
    <n v="12935820.300000001"/>
    <n v="4456497.24"/>
    <n v="4456497.24"/>
    <n v="4456497.24"/>
    <n v="2064179.6999999993"/>
    <n v="0"/>
    <n v="0"/>
    <n v="0"/>
    <n v="0"/>
    <n v="0"/>
    <n v="0"/>
    <n v="0"/>
    <s v="."/>
  </r>
  <r>
    <s v="2.6-12-2307_233023_233761510"/>
    <m/>
    <s v="2.6-12-23"/>
    <m/>
    <m/>
    <x v="29"/>
    <s v="1.3.4"/>
    <s v="FUNCIÓN PÚBLICA"/>
    <s v="K"/>
    <s v="Proyectos de inversión sujetos a registro en la Ca"/>
    <s v="07_24"/>
    <s v="07_23"/>
    <x v="7"/>
    <n v="3"/>
    <s v="INFRAESTRUCTURA Y SERVICIOS PÚBLICOS"/>
    <s v="XX"/>
    <n v="37"/>
    <x v="32"/>
    <s v="023_24"/>
    <s v="023_23"/>
    <x v="24"/>
    <n v="6000"/>
    <s v="INVERSION PUBLICA"/>
    <m/>
    <n v="6151"/>
    <s v="CONSTRUCCIÓN DE VÍAS DE COMUNICACIÓN"/>
    <n v="0"/>
    <s v="00"/>
    <s v="SIN DESCRIPCIÓN PARA DESTINOS 00"/>
    <n v="50000000"/>
    <n v="0"/>
    <n v="42395073.920000002"/>
    <n v="42395073.920000002"/>
    <n v="10598768.48"/>
    <n v="10598768.48"/>
    <n v="10598768.48"/>
    <n v="7604926.0799999982"/>
    <n v="0"/>
    <n v="0"/>
    <n v="0"/>
    <n v="0"/>
    <n v="0"/>
    <n v="0"/>
    <n v="0"/>
    <s v="."/>
  </r>
  <r>
    <s v="2.6-11-2307_233023_233761510"/>
    <m/>
    <s v="2.6-11-23"/>
    <m/>
    <m/>
    <x v="30"/>
    <s v="1.3.4"/>
    <s v="FUNCIÓN PÚBLICA"/>
    <s v="K"/>
    <s v="Proyectos de inversión sujetos a registro en la Ca"/>
    <s v="07_24"/>
    <s v="07_23"/>
    <x v="7"/>
    <n v="3"/>
    <s v="INFRAESTRUCTURA Y SERVICIOS PÚBLICOS"/>
    <s v="XX"/>
    <n v="37"/>
    <x v="32"/>
    <s v="023_24"/>
    <s v="023_23"/>
    <x v="24"/>
    <n v="6000"/>
    <s v="INVERSION PUBLICA"/>
    <m/>
    <n v="6151"/>
    <s v="CONSTRUCCIÓN DE VÍAS DE COMUNICACIÓN"/>
    <n v="0"/>
    <s v="00"/>
    <s v="SIN DESCRIPCIÓN PARA DESTINOS 00"/>
    <n v="1500000"/>
    <n v="0"/>
    <n v="0"/>
    <n v="0"/>
    <n v="0"/>
    <n v="0"/>
    <n v="0"/>
    <n v="1500000"/>
    <n v="0"/>
    <n v="0"/>
    <n v="0"/>
    <n v="0"/>
    <n v="0"/>
    <n v="0"/>
    <n v="0"/>
    <s v="."/>
  </r>
  <r>
    <s v="1.1-00-2307_233023_233861510"/>
    <s v="1.1-00-24"/>
    <s v="1.1-00-23"/>
    <s v="PROPIOS"/>
    <s v="RECURSOS FISCALES 2024"/>
    <x v="0"/>
    <s v="1.3.4"/>
    <s v="FUNCIÓN PÚBLICA"/>
    <s v="K"/>
    <s v="Proyectos de inversión sujetos a registro en la Ca"/>
    <s v="07_24"/>
    <s v="07_23"/>
    <x v="7"/>
    <n v="3"/>
    <s v="INFRAESTRUCTURA Y SERVICIOS PÚBLICOS"/>
    <s v="038"/>
    <n v="38"/>
    <x v="57"/>
    <s v="023_24"/>
    <s v="023_23"/>
    <x v="24"/>
    <n v="6000"/>
    <s v="INVERSION PUBLICA"/>
    <m/>
    <n v="6151"/>
    <s v="CONSTRUCCIÓN DE VÍAS DE COMUNICACIÓN"/>
    <n v="0"/>
    <s v="00"/>
    <s v="SIN DESCRIPCIÓN PARA DESTINOS 00"/>
    <n v="25425282.52"/>
    <n v="16000000"/>
    <n v="23808526.710000001"/>
    <n v="23808526.710000001"/>
    <n v="14133802.82"/>
    <n v="14133802.82"/>
    <n v="14133802.82"/>
    <n v="1616755.8099999987"/>
    <n v="60000000"/>
    <n v="30000000"/>
    <n v="30000000"/>
    <n v="30000000"/>
    <n v="30000000"/>
    <n v="14000000"/>
    <n v="-30000000"/>
    <s v="Para ejecutar contratos conforme a la planeación del PAOP"/>
  </r>
  <r>
    <s v="1.1-00-2304_236012_2318632113"/>
    <s v="1.1-00-24"/>
    <s v="1.1-00-23"/>
    <s v="PROPIOS"/>
    <s v="RECURSOS FISCALES 2024"/>
    <x v="0"/>
    <s v="1.3.4"/>
    <s v="FUNCIÓN PÚBLICA"/>
    <s v="M"/>
    <s v="Actividades de apoyo administrativo desarrolladas "/>
    <s v="04_24"/>
    <s v="04_23"/>
    <x v="2"/>
    <n v="6"/>
    <s v="GOBIERNO EFECTIVO"/>
    <s v="018"/>
    <n v="18"/>
    <x v="5"/>
    <s v="012_24"/>
    <s v="012_23"/>
    <x v="3"/>
    <n v="6000"/>
    <s v="INVERSION PUBLICA"/>
    <m/>
    <n v="6321"/>
    <s v="EJECUCIÓN DE PROYECTOS PRODUCTIVOS NO INCLUIDOS EN CONCEPTOS ANTERIORES DE ESTE CAPÍTULO"/>
    <n v="13"/>
    <s v="11"/>
    <s v="PLANTAS DE TRATAMIENTO"/>
    <n v="25108364"/>
    <n v="25108346.399999999"/>
    <n v="19650300"/>
    <n v="19650300"/>
    <n v="19650300"/>
    <n v="19650300"/>
    <n v="19650300"/>
    <n v="5458064"/>
    <n v="28000000"/>
    <n v="28000000"/>
    <n v="28000000"/>
    <n v="28000000"/>
    <n v="25108346.399999999"/>
    <n v="0"/>
    <n v="0"/>
    <s v="."/>
  </r>
  <r>
    <s v="1.1-00-2304_236012_2318632114"/>
    <s v="1.1-00-24"/>
    <s v="1.1-00-23"/>
    <s v="PROPIOS"/>
    <s v="RECURSOS FISCALES 2024"/>
    <x v="0"/>
    <s v="1.3.4"/>
    <s v="FUNCIÓN PÚBLICA"/>
    <s v="M"/>
    <s v="Actividades de apoyo administrativo desarrolladas "/>
    <s v="04_24"/>
    <s v="04_23"/>
    <x v="2"/>
    <n v="6"/>
    <s v="GOBIERNO EFECTIVO"/>
    <s v="018"/>
    <n v="18"/>
    <x v="5"/>
    <s v="012_24"/>
    <s v="012_23"/>
    <x v="3"/>
    <n v="6000"/>
    <s v="INVERSION PUBLICA"/>
    <m/>
    <n v="6321"/>
    <s v="EJECUCIÓN DE PROYECTOS PRODUCTIVOS NO INCLUIDOS EN CONCEPTOS ANTERIORES DE ESTE CAPÍTULO"/>
    <n v="14"/>
    <s v="12"/>
    <s v="CAT"/>
    <n v="75524560.140000001"/>
    <n v="71000017.599999994"/>
    <n v="55380297.270000003"/>
    <n v="55380297.270000003"/>
    <n v="55380297.270000003"/>
    <n v="55380297.270000003"/>
    <n v="55380297.270000003"/>
    <n v="20144262.869999997"/>
    <n v="80000000"/>
    <n v="80000000"/>
    <n v="80000000"/>
    <n v="80000000"/>
    <n v="70000000"/>
    <n v="-1000017.599999994"/>
    <n v="0"/>
    <s v="."/>
  </r>
  <r>
    <s v="1.5-01-2304_236013_231991110"/>
    <s v="1.5-01-24"/>
    <s v="1.5-01-23"/>
    <s v="FEDERALES"/>
    <s v="PARTICIPACIONES FEDERALES 2024"/>
    <x v="1"/>
    <s v="1.3.4"/>
    <s v="FUNCIÓN PÚBLICA"/>
    <s v="M"/>
    <s v="Actividades de apoyo administrativo desarrolladas "/>
    <s v="04_24"/>
    <s v="04_23"/>
    <x v="2"/>
    <n v="6"/>
    <s v="GOBIERNO EFECTIVO"/>
    <s v="019"/>
    <n v="19"/>
    <x v="41"/>
    <s v="013_24"/>
    <s v="013_23"/>
    <x v="30"/>
    <n v="9000"/>
    <s v="DEUDA PUBLICA"/>
    <m/>
    <n v="9111"/>
    <s v="AMORTIZACIÓN DE LA DEUDA INTERNA CON INSTITUCIONES DE CRÉDITO"/>
    <n v="0"/>
    <s v="00"/>
    <s v="SIN DESCRIPCIÓN PARA DESTINOS 00"/>
    <n v="43522784.549999997"/>
    <n v="35000000"/>
    <n v="32105256.98"/>
    <n v="32105256.98"/>
    <n v="32105256.98"/>
    <n v="32105256.98"/>
    <n v="32105256.98"/>
    <n v="11417527.569999997"/>
    <n v="43522784.549999997"/>
    <n v="43522784.549999997"/>
    <n v="43522784.549999997"/>
    <n v="43522784.549999997"/>
    <n v="35000000"/>
    <n v="0"/>
    <n v="0"/>
    <s v="."/>
  </r>
  <r>
    <s v="1.5-01-2304_236013_231992110"/>
    <s v="1.5-01-24"/>
    <s v="1.5-01-23"/>
    <s v="FEDERALES"/>
    <s v="PARTICIPACIONES FEDERALES 2024"/>
    <x v="1"/>
    <s v="1.3.4"/>
    <s v="FUNCIÓN PÚBLICA"/>
    <s v="M"/>
    <s v="Actividades de apoyo administrativo desarrolladas "/>
    <s v="04_24"/>
    <s v="04_23"/>
    <x v="2"/>
    <n v="6"/>
    <s v="GOBIERNO EFECTIVO"/>
    <s v="019"/>
    <n v="19"/>
    <x v="41"/>
    <s v="013_24"/>
    <s v="013_23"/>
    <x v="30"/>
    <n v="9000"/>
    <s v="DEUDA PUBLICA"/>
    <m/>
    <n v="9211"/>
    <s v="INTERESES DE LA DEUDA INTERNA CON INSTITUCIONES  DE CRÉDITO"/>
    <n v="0"/>
    <s v="00"/>
    <s v="SIN DESCRIPCIÓN PARA DESTINOS 00"/>
    <n v="26300000"/>
    <n v="20000000"/>
    <n v="19214139.960000001"/>
    <n v="19214139.960000001"/>
    <n v="19214139.960000001"/>
    <n v="19214139.960000001"/>
    <n v="19214139.960000001"/>
    <n v="7085860.0399999991"/>
    <n v="26300000"/>
    <n v="26300000"/>
    <n v="26300000"/>
    <n v="26300000"/>
    <n v="20000000"/>
    <n v="0"/>
    <n v="0"/>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E22" firstHeaderRow="0" firstDataRow="1" firstDataCol="1" rowPageCount="1" colPageCount="1"/>
  <pivotFields count="35">
    <pivotField showAll="0"/>
    <pivotField showAll="0"/>
    <pivotField axis="axisPage" multipleItemSelectionAllowed="1" showAll="0">
      <items count="3">
        <item x="0"/>
        <item h="1" x="1"/>
        <item t="default"/>
      </items>
    </pivotField>
    <pivotField showAll="0">
      <items count="32">
        <item x="5"/>
        <item x="2"/>
        <item x="24"/>
        <item x="14"/>
        <item x="19"/>
        <item x="30"/>
        <item x="27"/>
        <item x="17"/>
        <item x="11"/>
        <item x="21"/>
        <item x="18"/>
        <item x="9"/>
        <item x="25"/>
        <item x="29"/>
        <item x="28"/>
        <item x="13"/>
        <item x="3"/>
        <item x="1"/>
        <item x="15"/>
        <item x="23"/>
        <item x="26"/>
        <item x="16"/>
        <item x="7"/>
        <item x="10"/>
        <item x="6"/>
        <item x="0"/>
        <item x="12"/>
        <item x="4"/>
        <item x="22"/>
        <item x="20"/>
        <item x="8"/>
        <item t="default"/>
      </items>
    </pivotField>
    <pivotField showAll="0"/>
    <pivotField showAll="0"/>
    <pivotField showAll="0"/>
    <pivotField showAll="0"/>
    <pivotField showAll="0"/>
    <pivotField axis="axisRow" showAll="0">
      <items count="19">
        <item x="13"/>
        <item x="2"/>
        <item x="14"/>
        <item x="1"/>
        <item x="11"/>
        <item x="8"/>
        <item x="6"/>
        <item x="7"/>
        <item x="12"/>
        <item x="15"/>
        <item x="0"/>
        <item x="9"/>
        <item x="3"/>
        <item x="10"/>
        <item x="16"/>
        <item x="5"/>
        <item x="4"/>
        <item h="1"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dataField="1" showAll="0"/>
    <pivotField dataField="1" showAll="0"/>
    <pivotField dataField="1" showAll="0"/>
    <pivotField showAll="0"/>
  </pivotFields>
  <rowFields count="1">
    <field x="9"/>
  </rowFields>
  <rowItems count="18">
    <i>
      <x/>
    </i>
    <i>
      <x v="1"/>
    </i>
    <i>
      <x v="2"/>
    </i>
    <i>
      <x v="3"/>
    </i>
    <i>
      <x v="4"/>
    </i>
    <i>
      <x v="5"/>
    </i>
    <i>
      <x v="6"/>
    </i>
    <i>
      <x v="7"/>
    </i>
    <i>
      <x v="8"/>
    </i>
    <i>
      <x v="9"/>
    </i>
    <i>
      <x v="10"/>
    </i>
    <i>
      <x v="11"/>
    </i>
    <i>
      <x v="12"/>
    </i>
    <i>
      <x v="13"/>
    </i>
    <i>
      <x v="14"/>
    </i>
    <i>
      <x v="15"/>
    </i>
    <i>
      <x v="16"/>
    </i>
    <i t="grand">
      <x/>
    </i>
  </rowItems>
  <colFields count="1">
    <field x="-2"/>
  </colFields>
  <colItems count="4">
    <i>
      <x/>
    </i>
    <i i="1">
      <x v="1"/>
    </i>
    <i i="2">
      <x v="2"/>
    </i>
    <i i="3">
      <x v="3"/>
    </i>
  </colItems>
  <pageFields count="1">
    <pageField fld="2" hier="-1"/>
  </pageFields>
  <dataFields count="4">
    <dataField name="Suma de Importe Ajustado" fld="23" baseField="8" baseItem="11" numFmtId="4"/>
    <dataField name="Suma de Tesorería Ideal 2024" fld="31" baseField="8" baseItem="9" numFmtId="4"/>
    <dataField name="Suma de Ideal Plantilla 2024" fld="32" baseField="8" baseItem="16" numFmtId="4"/>
    <dataField name="Suma de Propuesta Dependencia 2024" fld="33" baseField="8" baseItem="10" numFmtId="4"/>
  </dataFields>
  <formats count="4">
    <format dxfId="1562">
      <pivotArea field="9" type="button" dataOnly="0" labelOnly="1" outline="0" axis="axisRow" fieldPosition="0"/>
    </format>
    <format dxfId="1561">
      <pivotArea dataOnly="0" labelOnly="1" outline="0" fieldPosition="0">
        <references count="1">
          <reference field="4294967294" count="4">
            <x v="0"/>
            <x v="1"/>
            <x v="2"/>
            <x v="3"/>
          </reference>
        </references>
      </pivotArea>
    </format>
    <format dxfId="1560">
      <pivotArea field="9" type="button" dataOnly="0" labelOnly="1" outline="0" axis="axisRow" fieldPosition="0"/>
    </format>
    <format dxfId="155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rowHeaderCaption="Fuente de Financiamiento">
  <location ref="B2:G11" firstHeaderRow="1" firstDataRow="2" firstDataCol="2"/>
  <pivotFields count="37">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4">
        <item m="1" x="3"/>
        <item x="1"/>
        <item x="0"/>
        <item x="2"/>
      </items>
    </pivotField>
    <pivotField name="Capitulo " axis="axisRow" compact="0" outline="0" showAll="0" defaultSubtotal="0">
      <items count="7">
        <item x="0"/>
        <item x="1"/>
        <item x="2"/>
        <item x="3"/>
        <item x="4"/>
        <item x="5"/>
        <item x="6"/>
      </items>
    </pivotField>
    <pivotField name="Nombre" axis="axisRow" compact="0" outline="0" showAll="0" defaultSubtotal="0">
      <items count="9">
        <item x="4"/>
        <item x="6"/>
        <item x="5"/>
        <item m="1" x="8"/>
        <item x="1"/>
        <item x="2"/>
        <item x="0"/>
        <item x="3"/>
        <item m="1"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numFmtId="4" outline="0" showAll="0" defaultSubtotal="0"/>
    <pivotField compact="0" numFmtId="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outline="0" showAll="0" defaultSubtotal="0"/>
    <pivotField compact="0" outline="0" showAll="0" defaultSubtotal="0"/>
    <pivotField compact="0" outline="0" showAll="0"/>
    <pivotField dataField="1" compact="0" numFmtId="4" outline="0" showAll="0" defaultSubtotal="0"/>
  </pivotFields>
  <rowFields count="2">
    <field x="17"/>
    <field x="18"/>
  </rowFields>
  <rowItems count="8">
    <i>
      <x/>
      <x v="6"/>
    </i>
    <i>
      <x v="1"/>
      <x v="4"/>
    </i>
    <i>
      <x v="2"/>
      <x v="5"/>
    </i>
    <i>
      <x v="3"/>
      <x v="7"/>
    </i>
    <i>
      <x v="4"/>
      <x/>
    </i>
    <i>
      <x v="5"/>
      <x v="2"/>
    </i>
    <i>
      <x v="6"/>
      <x v="1"/>
    </i>
    <i t="grand">
      <x/>
    </i>
  </rowItems>
  <colFields count="1">
    <field x="16"/>
  </colFields>
  <colItems count="4">
    <i>
      <x v="1"/>
    </i>
    <i>
      <x v="2"/>
    </i>
    <i>
      <x v="3"/>
    </i>
    <i t="grand">
      <x/>
    </i>
  </colItems>
  <dataFields count="1">
    <dataField name="Presupuesto 2024" fld="36" baseField="0" baseItem="0" numFmtId="4"/>
  </dataFields>
  <formats count="14">
    <format dxfId="1434">
      <pivotArea outline="0" collapsedLevelsAreSubtotals="1" fieldPosition="0"/>
    </format>
    <format dxfId="1433">
      <pivotArea outline="0" collapsedLevelsAreSubtotals="1" fieldPosition="0"/>
    </format>
    <format dxfId="1432">
      <pivotArea dataOnly="0" labelOnly="1" outline="0" axis="axisValues" fieldPosition="0"/>
    </format>
    <format dxfId="1431">
      <pivotArea field="16" type="button" dataOnly="0" labelOnly="1" outline="0" axis="axisCol" fieldPosition="0"/>
    </format>
    <format dxfId="1430">
      <pivotArea outline="0" collapsedLevelsAreSubtotals="1" fieldPosition="0"/>
    </format>
    <format dxfId="1429">
      <pivotArea dataOnly="0" labelOnly="1" grandRow="1" outline="0" fieldPosition="0"/>
    </format>
    <format dxfId="1428">
      <pivotArea field="17" type="button" dataOnly="0" labelOnly="1" outline="0" axis="axisRow" fieldPosition="0"/>
    </format>
    <format dxfId="1427">
      <pivotArea field="18" type="button" dataOnly="0" labelOnly="1" outline="0" axis="axisRow" fieldPosition="1"/>
    </format>
    <format dxfId="1426">
      <pivotArea dataOnly="0" labelOnly="1" outline="0" fieldPosition="0">
        <references count="1">
          <reference field="16" count="0"/>
        </references>
      </pivotArea>
    </format>
    <format dxfId="1425">
      <pivotArea dataOnly="0" labelOnly="1" grandCol="1" outline="0" fieldPosition="0"/>
    </format>
    <format dxfId="1424">
      <pivotArea field="17" type="button" dataOnly="0" labelOnly="1" outline="0" axis="axisRow" fieldPosition="0"/>
    </format>
    <format dxfId="1423">
      <pivotArea field="18" type="button" dataOnly="0" labelOnly="1" outline="0" axis="axisRow" fieldPosition="1"/>
    </format>
    <format dxfId="1422">
      <pivotArea dataOnly="0" labelOnly="1" outline="0" fieldPosition="0">
        <references count="1">
          <reference field="16" count="0"/>
        </references>
      </pivotArea>
    </format>
    <format dxfId="1421">
      <pivotArea dataOnly="0" labelOnly="1" grandCol="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outline="1" outlineData="1" multipleFieldFilters="0" rowHeaderCaption="Fuente de Financiamiento">
  <location ref="B2:C24" firstHeaderRow="1" firstDataRow="1" firstDataCol="1"/>
  <pivotFields count="37">
    <pivotField showAll="0" defaultSubtotal="0"/>
    <pivotField showAll="0" defaultSubtotal="0"/>
    <pivotField showAll="0" defaultSubtotal="0"/>
    <pivotField axis="axisRow" showAll="0" defaultSubtotal="0">
      <items count="3">
        <item x="2"/>
        <item x="1"/>
        <item x="0"/>
      </items>
    </pivotField>
    <pivotField showAll="0" defaultSubtotal="0"/>
    <pivotField axis="axisRow" showAll="0" defaultSubtotal="0">
      <items count="18">
        <item x="10"/>
        <item x="7"/>
        <item x="5"/>
        <item x="13"/>
        <item x="17"/>
        <item x="4"/>
        <item x="15"/>
        <item x="0"/>
        <item x="11"/>
        <item x="2"/>
        <item x="12"/>
        <item x="8"/>
        <item x="16"/>
        <item x="6"/>
        <item x="3"/>
        <item x="1"/>
        <item x="9"/>
        <item x="1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4">
        <item m="1" x="3"/>
        <item x="1"/>
        <item x="0"/>
        <item x="2"/>
      </items>
    </pivotField>
    <pivotField name="Capitulo " showAll="0" defaultSubtotal="0"/>
    <pivotField name="Nombre" showAll="0" defaultSubtotal="0"/>
    <pivotField showAll="0" defaultSubtotal="0"/>
    <pivotField showAll="0" defaultSubtotal="0"/>
    <pivotField showAll="0" defaultSubtotal="0"/>
    <pivotField showAll="0" defaultSubtotal="0"/>
    <pivotField showAll="0" defaultSubtotal="0"/>
    <pivotField numFmtId="4" showAll="0" defaultSubtotal="0"/>
    <pivotField numFmtId="4" showAll="0" defaultSubtotal="0"/>
    <pivotField numFmtId="4" showAll="0" defaultSubtotal="0"/>
    <pivotField showAll="0" defaultSubtotal="0"/>
    <pivotField showAll="0" defaultSubtotal="0"/>
    <pivotField showAll="0" defaultSubtotal="0"/>
    <pivotField showAll="0" defaultSubtotal="0"/>
    <pivotField showAll="0" defaultSubtotal="0"/>
    <pivotField numFmtId="4" showAll="0" defaultSubtotal="0"/>
    <pivotField showAll="0" defaultSubtotal="0"/>
    <pivotField showAll="0" defaultSubtotal="0"/>
    <pivotField showAll="0"/>
    <pivotField dataField="1" numFmtId="4" showAll="0" defaultSubtotal="0"/>
  </pivotFields>
  <rowFields count="2">
    <field x="3"/>
    <field x="5"/>
  </rowFields>
  <rowItems count="22">
    <i>
      <x/>
    </i>
    <i r="1">
      <x v="1"/>
    </i>
    <i r="1">
      <x v="8"/>
    </i>
    <i r="1">
      <x v="17"/>
    </i>
    <i>
      <x v="1"/>
    </i>
    <i r="1">
      <x/>
    </i>
    <i r="1">
      <x v="3"/>
    </i>
    <i r="1">
      <x v="4"/>
    </i>
    <i r="1">
      <x v="5"/>
    </i>
    <i r="1">
      <x v="6"/>
    </i>
    <i r="1">
      <x v="9"/>
    </i>
    <i r="1">
      <x v="10"/>
    </i>
    <i r="1">
      <x v="11"/>
    </i>
    <i r="1">
      <x v="12"/>
    </i>
    <i r="1">
      <x v="14"/>
    </i>
    <i r="1">
      <x v="16"/>
    </i>
    <i>
      <x v="2"/>
    </i>
    <i r="1">
      <x v="2"/>
    </i>
    <i r="1">
      <x v="7"/>
    </i>
    <i r="1">
      <x v="13"/>
    </i>
    <i r="1">
      <x v="15"/>
    </i>
    <i t="grand">
      <x/>
    </i>
  </rowItems>
  <colItems count="1">
    <i/>
  </colItems>
  <dataFields count="1">
    <dataField name="Presupuesto 2024" fld="36" baseField="0" baseItem="0" numFmtId="4"/>
  </dataFields>
  <formats count="6">
    <format dxfId="1420">
      <pivotArea outline="0" collapsedLevelsAreSubtotals="1" fieldPosition="0"/>
    </format>
    <format dxfId="1419">
      <pivotArea outline="0" collapsedLevelsAreSubtotals="1" fieldPosition="0"/>
    </format>
    <format dxfId="1418">
      <pivotArea dataOnly="0" labelOnly="1" outline="0" axis="axisValues" fieldPosition="0"/>
    </format>
    <format dxfId="1417">
      <pivotArea field="16" type="button" dataOnly="0" labelOnly="1" outline="0"/>
    </format>
    <format dxfId="1416">
      <pivotArea outline="0" collapsedLevelsAreSubtotals="1" fieldPosition="0"/>
    </format>
    <format dxfId="1415">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outline="1" outlineData="1" multipleFieldFilters="0" rowHeaderCaption="Programa y proyecto">
  <location ref="B2:C68" firstHeaderRow="1" firstDataRow="1" firstDataCol="1"/>
  <pivotFields count="3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3"/>
        <item x="1"/>
        <item x="6"/>
        <item x="7"/>
        <item x="0"/>
        <item x="2"/>
        <item x="5"/>
        <item x="4"/>
      </items>
    </pivotField>
    <pivotField showAll="0" defaultSubtotal="0"/>
    <pivotField axis="axisRow" showAll="0" defaultSubtotal="0">
      <items count="63">
        <item m="1" x="61"/>
        <item x="45"/>
        <item x="14"/>
        <item x="3"/>
        <item x="54"/>
        <item x="21"/>
        <item x="38"/>
        <item x="49"/>
        <item x="39"/>
        <item x="48"/>
        <item x="10"/>
        <item x="42"/>
        <item x="43"/>
        <item x="34"/>
        <item x="1"/>
        <item x="46"/>
        <item x="30"/>
        <item m="1" x="60"/>
        <item x="29"/>
        <item m="1" x="58"/>
        <item x="16"/>
        <item x="11"/>
        <item x="27"/>
        <item x="33"/>
        <item x="12"/>
        <item x="25"/>
        <item x="26"/>
        <item m="1" x="59"/>
        <item x="13"/>
        <item x="24"/>
        <item x="7"/>
        <item x="55"/>
        <item x="47"/>
        <item x="19"/>
        <item m="1" x="62"/>
        <item x="50"/>
        <item x="28"/>
        <item x="23"/>
        <item x="22"/>
        <item x="8"/>
        <item x="36"/>
        <item x="56"/>
        <item x="35"/>
        <item x="53"/>
        <item x="20"/>
        <item x="44"/>
        <item x="40"/>
        <item x="5"/>
        <item x="9"/>
        <item x="2"/>
        <item x="37"/>
        <item x="15"/>
        <item x="18"/>
        <item x="4"/>
        <item x="32"/>
        <item x="6"/>
        <item x="0"/>
        <item x="41"/>
        <item x="31"/>
        <item x="17"/>
        <item x="52"/>
        <item x="51"/>
        <item m="1" x="57"/>
      </items>
    </pivotField>
    <pivotField showAll="0" defaultSubtotal="0"/>
    <pivotField showAll="0" defaultSubtotal="0"/>
    <pivotField showAll="0" defaultSubtotal="0">
      <items count="4">
        <item m="1" x="3"/>
        <item x="1"/>
        <item x="0"/>
        <item x="2"/>
      </items>
    </pivotField>
    <pivotField name="Capitulo " showAll="0" defaultSubtotal="0"/>
    <pivotField name="Nombre" showAll="0" defaultSubtotal="0"/>
    <pivotField showAll="0" defaultSubtotal="0"/>
    <pivotField showAll="0" defaultSubtotal="0"/>
    <pivotField showAll="0" defaultSubtotal="0"/>
    <pivotField showAll="0" defaultSubtotal="0"/>
    <pivotField showAll="0" defaultSubtotal="0"/>
    <pivotField numFmtId="4" showAll="0" defaultSubtotal="0"/>
    <pivotField numFmtId="4" showAll="0" defaultSubtotal="0"/>
    <pivotField numFmtId="4" showAll="0" defaultSubtotal="0"/>
    <pivotField showAll="0" defaultSubtotal="0"/>
    <pivotField showAll="0" defaultSubtotal="0"/>
    <pivotField showAll="0" defaultSubtotal="0"/>
    <pivotField showAll="0" defaultSubtotal="0"/>
    <pivotField showAll="0" defaultSubtotal="0"/>
    <pivotField numFmtId="4" showAll="0" defaultSubtotal="0"/>
    <pivotField showAll="0" defaultSubtotal="0"/>
    <pivotField showAll="0" defaultSubtotal="0"/>
    <pivotField showAll="0"/>
    <pivotField dataField="1" numFmtId="4" showAll="0" defaultSubtotal="0"/>
  </pivotFields>
  <rowFields count="2">
    <field x="11"/>
    <field x="13"/>
  </rowFields>
  <rowItems count="66">
    <i>
      <x/>
    </i>
    <i r="1">
      <x v="20"/>
    </i>
    <i r="1">
      <x v="39"/>
    </i>
    <i>
      <x v="1"/>
    </i>
    <i r="1">
      <x v="4"/>
    </i>
    <i r="1">
      <x v="9"/>
    </i>
    <i r="1">
      <x v="11"/>
    </i>
    <i r="1">
      <x v="12"/>
    </i>
    <i r="1">
      <x v="21"/>
    </i>
    <i r="1">
      <x v="23"/>
    </i>
    <i r="1">
      <x v="30"/>
    </i>
    <i r="1">
      <x v="31"/>
    </i>
    <i r="1">
      <x v="40"/>
    </i>
    <i r="1">
      <x v="44"/>
    </i>
    <i r="1">
      <x v="45"/>
    </i>
    <i r="1">
      <x v="49"/>
    </i>
    <i r="1">
      <x v="57"/>
    </i>
    <i r="1">
      <x v="60"/>
    </i>
    <i>
      <x v="2"/>
    </i>
    <i r="1">
      <x v="2"/>
    </i>
    <i r="1">
      <x v="8"/>
    </i>
    <i r="1">
      <x v="15"/>
    </i>
    <i r="1">
      <x v="32"/>
    </i>
    <i r="1">
      <x v="37"/>
    </i>
    <i>
      <x v="3"/>
    </i>
    <i r="1">
      <x v="59"/>
    </i>
    <i>
      <x v="4"/>
    </i>
    <i r="1">
      <x v="14"/>
    </i>
    <i r="1">
      <x v="18"/>
    </i>
    <i r="1">
      <x v="22"/>
    </i>
    <i r="1">
      <x v="24"/>
    </i>
    <i r="1">
      <x v="25"/>
    </i>
    <i r="1">
      <x v="26"/>
    </i>
    <i r="1">
      <x v="33"/>
    </i>
    <i r="1">
      <x v="42"/>
    </i>
    <i r="1">
      <x v="46"/>
    </i>
    <i r="1">
      <x v="48"/>
    </i>
    <i r="1">
      <x v="56"/>
    </i>
    <i r="1">
      <x v="58"/>
    </i>
    <i>
      <x v="5"/>
    </i>
    <i r="1">
      <x v="3"/>
    </i>
    <i r="1">
      <x v="29"/>
    </i>
    <i r="1">
      <x v="36"/>
    </i>
    <i r="1">
      <x v="41"/>
    </i>
    <i r="1">
      <x v="47"/>
    </i>
    <i r="1">
      <x v="51"/>
    </i>
    <i r="1">
      <x v="52"/>
    </i>
    <i r="1">
      <x v="53"/>
    </i>
    <i r="1">
      <x v="54"/>
    </i>
    <i r="1">
      <x v="55"/>
    </i>
    <i>
      <x v="6"/>
    </i>
    <i r="1">
      <x v="16"/>
    </i>
    <i r="1">
      <x v="28"/>
    </i>
    <i>
      <x v="7"/>
    </i>
    <i r="1">
      <x v="1"/>
    </i>
    <i r="1">
      <x v="5"/>
    </i>
    <i r="1">
      <x v="6"/>
    </i>
    <i r="1">
      <x v="7"/>
    </i>
    <i r="1">
      <x v="10"/>
    </i>
    <i r="1">
      <x v="13"/>
    </i>
    <i r="1">
      <x v="35"/>
    </i>
    <i r="1">
      <x v="38"/>
    </i>
    <i r="1">
      <x v="43"/>
    </i>
    <i r="1">
      <x v="50"/>
    </i>
    <i r="1">
      <x v="61"/>
    </i>
    <i t="grand">
      <x/>
    </i>
  </rowItems>
  <colItems count="1">
    <i/>
  </colItems>
  <dataFields count="1">
    <dataField name="Presupuesto 2024" fld="36" baseField="0" baseItem="0" numFmtId="4"/>
  </dataFields>
  <formats count="21">
    <format dxfId="1414">
      <pivotArea outline="0" collapsedLevelsAreSubtotals="1" fieldPosition="0"/>
    </format>
    <format dxfId="1413">
      <pivotArea outline="0" collapsedLevelsAreSubtotals="1" fieldPosition="0"/>
    </format>
    <format dxfId="1412">
      <pivotArea dataOnly="0" labelOnly="1" outline="0" axis="axisValues" fieldPosition="0"/>
    </format>
    <format dxfId="1411">
      <pivotArea field="16" type="button" dataOnly="0" labelOnly="1" outline="0"/>
    </format>
    <format dxfId="1410">
      <pivotArea outline="0" collapsedLevelsAreSubtotals="1" fieldPosition="0"/>
    </format>
    <format dxfId="1409">
      <pivotArea dataOnly="0" labelOnly="1" grandRow="1" outline="0" fieldPosition="0"/>
    </format>
    <format dxfId="1408">
      <pivotArea collapsedLevelsAreSubtotals="1" fieldPosition="0">
        <references count="2">
          <reference field="11" count="1" selected="0">
            <x v="0"/>
          </reference>
          <reference field="13" count="2">
            <x v="20"/>
            <x v="39"/>
          </reference>
        </references>
      </pivotArea>
    </format>
    <format dxfId="1407">
      <pivotArea collapsedLevelsAreSubtotals="1" fieldPosition="0">
        <references count="1">
          <reference field="11" count="1">
            <x v="1"/>
          </reference>
        </references>
      </pivotArea>
    </format>
    <format dxfId="1406">
      <pivotArea collapsedLevelsAreSubtotals="1" fieldPosition="0">
        <references count="2">
          <reference field="11" count="1" selected="0">
            <x v="1"/>
          </reference>
          <reference field="13" count="14">
            <x v="4"/>
            <x v="9"/>
            <x v="11"/>
            <x v="12"/>
            <x v="21"/>
            <x v="23"/>
            <x v="30"/>
            <x v="31"/>
            <x v="40"/>
            <x v="44"/>
            <x v="45"/>
            <x v="49"/>
            <x v="57"/>
            <x v="60"/>
          </reference>
        </references>
      </pivotArea>
    </format>
    <format dxfId="1405">
      <pivotArea collapsedLevelsAreSubtotals="1" fieldPosition="0">
        <references count="1">
          <reference field="11" count="1">
            <x v="2"/>
          </reference>
        </references>
      </pivotArea>
    </format>
    <format dxfId="1404">
      <pivotArea collapsedLevelsAreSubtotals="1" fieldPosition="0">
        <references count="2">
          <reference field="11" count="1" selected="0">
            <x v="2"/>
          </reference>
          <reference field="13" count="5">
            <x v="2"/>
            <x v="8"/>
            <x v="15"/>
            <x v="32"/>
            <x v="37"/>
          </reference>
        </references>
      </pivotArea>
    </format>
    <format dxfId="1403">
      <pivotArea collapsedLevelsAreSubtotals="1" fieldPosition="0">
        <references count="1">
          <reference field="11" count="1">
            <x v="3"/>
          </reference>
        </references>
      </pivotArea>
    </format>
    <format dxfId="1402">
      <pivotArea collapsedLevelsAreSubtotals="1" fieldPosition="0">
        <references count="2">
          <reference field="11" count="1" selected="0">
            <x v="3"/>
          </reference>
          <reference field="13" count="1">
            <x v="59"/>
          </reference>
        </references>
      </pivotArea>
    </format>
    <format dxfId="1401">
      <pivotArea collapsedLevelsAreSubtotals="1" fieldPosition="0">
        <references count="1">
          <reference field="11" count="1">
            <x v="4"/>
          </reference>
        </references>
      </pivotArea>
    </format>
    <format dxfId="1400">
      <pivotArea collapsedLevelsAreSubtotals="1" fieldPosition="0">
        <references count="2">
          <reference field="11" count="1" selected="0">
            <x v="4"/>
          </reference>
          <reference field="13" count="12">
            <x v="14"/>
            <x v="18"/>
            <x v="22"/>
            <x v="24"/>
            <x v="25"/>
            <x v="26"/>
            <x v="33"/>
            <x v="42"/>
            <x v="46"/>
            <x v="48"/>
            <x v="56"/>
            <x v="58"/>
          </reference>
        </references>
      </pivotArea>
    </format>
    <format dxfId="1399">
      <pivotArea collapsedLevelsAreSubtotals="1" fieldPosition="0">
        <references count="1">
          <reference field="11" count="1">
            <x v="5"/>
          </reference>
        </references>
      </pivotArea>
    </format>
    <format dxfId="1398">
      <pivotArea collapsedLevelsAreSubtotals="1" fieldPosition="0">
        <references count="2">
          <reference field="11" count="1" selected="0">
            <x v="5"/>
          </reference>
          <reference field="13" count="10">
            <x v="3"/>
            <x v="29"/>
            <x v="36"/>
            <x v="41"/>
            <x v="47"/>
            <x v="51"/>
            <x v="52"/>
            <x v="53"/>
            <x v="54"/>
            <x v="55"/>
          </reference>
        </references>
      </pivotArea>
    </format>
    <format dxfId="1397">
      <pivotArea collapsedLevelsAreSubtotals="1" fieldPosition="0">
        <references count="1">
          <reference field="11" count="1">
            <x v="6"/>
          </reference>
        </references>
      </pivotArea>
    </format>
    <format dxfId="1396">
      <pivotArea collapsedLevelsAreSubtotals="1" fieldPosition="0">
        <references count="2">
          <reference field="11" count="1" selected="0">
            <x v="6"/>
          </reference>
          <reference field="13" count="2">
            <x v="16"/>
            <x v="28"/>
          </reference>
        </references>
      </pivotArea>
    </format>
    <format dxfId="1395">
      <pivotArea collapsedLevelsAreSubtotals="1" fieldPosition="0">
        <references count="1">
          <reference field="11" count="1">
            <x v="7"/>
          </reference>
        </references>
      </pivotArea>
    </format>
    <format dxfId="1394">
      <pivotArea collapsedLevelsAreSubtotals="1" fieldPosition="0">
        <references count="2">
          <reference field="11" count="1" selected="0">
            <x v="7"/>
          </reference>
          <reference field="13" count="11">
            <x v="1"/>
            <x v="5"/>
            <x v="6"/>
            <x v="7"/>
            <x v="10"/>
            <x v="13"/>
            <x v="35"/>
            <x v="38"/>
            <x v="43"/>
            <x v="50"/>
            <x v="61"/>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rowHeaderCaption="Fuente de Financiamiento">
  <location ref="B2:D141" firstHeaderRow="1" firstDataRow="1" firstDataCol="2"/>
  <pivotFields count="37">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4">
        <item m="1" x="3"/>
        <item x="1"/>
        <item x="0"/>
        <item x="2"/>
      </items>
    </pivotField>
    <pivotField name="Capitulo " compact="0" outline="0" showAll="0" defaultSubtotal="0"/>
    <pivotField name="Nombre" compact="0" outline="0" showAll="0" defaultSubtotal="0"/>
    <pivotField compact="0" outline="0" showAll="0" defaultSubtotal="0"/>
    <pivotField axis="axisRow" compact="0" outline="0" showAll="0" defaultSubtotal="0">
      <items count="1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s>
    </pivotField>
    <pivotField axis="axisRow" compact="0" outline="0" showAll="0" defaultSubtotal="0">
      <items count="138">
        <item x="136"/>
        <item x="11"/>
        <item x="10"/>
        <item x="12"/>
        <item x="129"/>
        <item x="60"/>
        <item x="62"/>
        <item x="63"/>
        <item x="61"/>
        <item x="34"/>
        <item x="112"/>
        <item x="110"/>
        <item x="111"/>
        <item x="108"/>
        <item x="109"/>
        <item x="30"/>
        <item x="117"/>
        <item x="29"/>
        <item x="44"/>
        <item x="80"/>
        <item x="7"/>
        <item x="81"/>
        <item x="133"/>
        <item x="134"/>
        <item x="8"/>
        <item x="9"/>
        <item x="0"/>
        <item x="89"/>
        <item x="101"/>
        <item x="104"/>
        <item x="132"/>
        <item x="135"/>
        <item x="120"/>
        <item x="56"/>
        <item x="115"/>
        <item x="125"/>
        <item x="126"/>
        <item x="118"/>
        <item x="38"/>
        <item x="42"/>
        <item x="79"/>
        <item x="97"/>
        <item x="5"/>
        <item x="49"/>
        <item x="127"/>
        <item x="55"/>
        <item x="6"/>
        <item x="99"/>
        <item x="13"/>
        <item x="83"/>
        <item x="84"/>
        <item x="87"/>
        <item x="82"/>
        <item x="119"/>
        <item x="137"/>
        <item x="131"/>
        <item x="31"/>
        <item x="121"/>
        <item x="123"/>
        <item x="122"/>
        <item x="20"/>
        <item x="33"/>
        <item x="17"/>
        <item x="19"/>
        <item x="35"/>
        <item x="22"/>
        <item x="21"/>
        <item x="16"/>
        <item x="41"/>
        <item x="40"/>
        <item x="15"/>
        <item x="18"/>
        <item x="47"/>
        <item x="39"/>
        <item x="113"/>
        <item x="114"/>
        <item x="14"/>
        <item x="64"/>
        <item x="128"/>
        <item x="103"/>
        <item x="36"/>
        <item x="116"/>
        <item x="27"/>
        <item x="43"/>
        <item x="96"/>
        <item x="93"/>
        <item x="94"/>
        <item x="102"/>
        <item x="48"/>
        <item x="46"/>
        <item x="4"/>
        <item x="24"/>
        <item x="23"/>
        <item x="28"/>
        <item x="37"/>
        <item x="26"/>
        <item x="50"/>
        <item x="51"/>
        <item x="53"/>
        <item x="52"/>
        <item x="54"/>
        <item x="86"/>
        <item x="85"/>
        <item x="3"/>
        <item x="78"/>
        <item x="77"/>
        <item x="100"/>
        <item x="92"/>
        <item x="70"/>
        <item x="68"/>
        <item x="75"/>
        <item x="67"/>
        <item x="90"/>
        <item x="66"/>
        <item x="69"/>
        <item x="91"/>
        <item x="88"/>
        <item x="71"/>
        <item x="76"/>
        <item x="58"/>
        <item x="72"/>
        <item x="74"/>
        <item x="98"/>
        <item x="65"/>
        <item x="59"/>
        <item x="73"/>
        <item x="124"/>
        <item x="130"/>
        <item x="107"/>
        <item x="1"/>
        <item x="2"/>
        <item x="57"/>
        <item x="106"/>
        <item x="105"/>
        <item x="25"/>
        <item x="45"/>
        <item x="95"/>
        <item x="32"/>
      </items>
    </pivotField>
    <pivotField compact="0" outline="0" showAll="0" defaultSubtotal="0"/>
    <pivotField compact="0" outline="0" showAll="0" defaultSubtotal="0"/>
    <pivotField compact="0" numFmtId="4" outline="0" showAll="0" defaultSubtotal="0"/>
    <pivotField compact="0" numFmtId="4" outline="0" showAll="0" defaultSubtotal="0"/>
    <pivotField compact="0" numFmtId="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outline="0" showAll="0" defaultSubtotal="0"/>
    <pivotField compact="0" outline="0" showAll="0" defaultSubtotal="0"/>
    <pivotField compact="0" outline="0" showAll="0"/>
    <pivotField dataField="1" compact="0" numFmtId="4" outline="0" showAll="0" defaultSubtotal="0"/>
  </pivotFields>
  <rowFields count="2">
    <field x="20"/>
    <field x="21"/>
  </rowFields>
  <rowItems count="139">
    <i>
      <x/>
      <x v="26"/>
    </i>
    <i>
      <x v="1"/>
      <x v="129"/>
    </i>
    <i>
      <x v="2"/>
      <x v="130"/>
    </i>
    <i>
      <x v="3"/>
      <x v="103"/>
    </i>
    <i>
      <x v="4"/>
      <x v="90"/>
    </i>
    <i>
      <x v="5"/>
      <x v="42"/>
    </i>
    <i>
      <x v="6"/>
      <x v="46"/>
    </i>
    <i>
      <x v="7"/>
      <x v="20"/>
    </i>
    <i>
      <x v="8"/>
      <x v="24"/>
    </i>
    <i>
      <x v="9"/>
      <x v="25"/>
    </i>
    <i>
      <x v="10"/>
      <x v="2"/>
    </i>
    <i>
      <x v="11"/>
      <x v="1"/>
    </i>
    <i>
      <x v="12"/>
      <x v="3"/>
    </i>
    <i>
      <x v="13"/>
      <x v="48"/>
    </i>
    <i>
      <x v="14"/>
      <x v="76"/>
    </i>
    <i>
      <x v="15"/>
      <x v="70"/>
    </i>
    <i>
      <x v="16"/>
      <x v="67"/>
    </i>
    <i>
      <x v="17"/>
      <x v="62"/>
    </i>
    <i>
      <x v="18"/>
      <x v="71"/>
    </i>
    <i>
      <x v="19"/>
      <x v="63"/>
    </i>
    <i>
      <x v="20"/>
      <x v="60"/>
    </i>
    <i>
      <x v="21"/>
      <x v="66"/>
    </i>
    <i>
      <x v="22"/>
      <x v="65"/>
    </i>
    <i>
      <x v="23"/>
      <x v="92"/>
    </i>
    <i>
      <x v="24"/>
      <x v="91"/>
    </i>
    <i>
      <x v="25"/>
      <x v="134"/>
    </i>
    <i>
      <x v="26"/>
      <x v="95"/>
    </i>
    <i>
      <x v="27"/>
      <x v="82"/>
    </i>
    <i>
      <x v="28"/>
      <x v="93"/>
    </i>
    <i>
      <x v="29"/>
      <x v="17"/>
    </i>
    <i>
      <x v="30"/>
      <x v="15"/>
    </i>
    <i>
      <x v="31"/>
      <x v="56"/>
    </i>
    <i>
      <x v="32"/>
      <x v="137"/>
    </i>
    <i>
      <x v="33"/>
      <x v="61"/>
    </i>
    <i>
      <x v="34"/>
      <x v="9"/>
    </i>
    <i>
      <x v="35"/>
      <x v="64"/>
    </i>
    <i>
      <x v="36"/>
      <x v="80"/>
    </i>
    <i>
      <x v="37"/>
      <x v="94"/>
    </i>
    <i>
      <x v="38"/>
      <x v="38"/>
    </i>
    <i>
      <x v="39"/>
      <x v="73"/>
    </i>
    <i>
      <x v="40"/>
      <x v="69"/>
    </i>
    <i>
      <x v="41"/>
      <x v="68"/>
    </i>
    <i>
      <x v="42"/>
      <x v="39"/>
    </i>
    <i>
      <x v="43"/>
      <x v="83"/>
    </i>
    <i>
      <x v="44"/>
      <x v="18"/>
    </i>
    <i>
      <x v="45"/>
      <x v="135"/>
    </i>
    <i>
      <x v="46"/>
      <x v="89"/>
    </i>
    <i>
      <x v="47"/>
      <x v="72"/>
    </i>
    <i>
      <x v="48"/>
      <x v="88"/>
    </i>
    <i>
      <x v="49"/>
      <x v="43"/>
    </i>
    <i>
      <x v="50"/>
      <x v="96"/>
    </i>
    <i>
      <x v="51"/>
      <x v="97"/>
    </i>
    <i>
      <x v="52"/>
      <x v="99"/>
    </i>
    <i>
      <x v="53"/>
      <x v="98"/>
    </i>
    <i>
      <x v="54"/>
      <x v="100"/>
    </i>
    <i>
      <x v="55"/>
      <x v="45"/>
    </i>
    <i>
      <x v="56"/>
      <x v="33"/>
    </i>
    <i>
      <x v="57"/>
      <x v="131"/>
    </i>
    <i>
      <x v="58"/>
      <x v="119"/>
    </i>
    <i>
      <x v="59"/>
      <x v="124"/>
    </i>
    <i>
      <x v="60"/>
      <x v="5"/>
    </i>
    <i>
      <x v="61"/>
      <x v="8"/>
    </i>
    <i>
      <x v="62"/>
      <x v="6"/>
    </i>
    <i>
      <x v="63"/>
      <x v="7"/>
    </i>
    <i>
      <x v="64"/>
      <x v="77"/>
    </i>
    <i>
      <x v="65"/>
      <x v="123"/>
    </i>
    <i>
      <x v="66"/>
      <x v="113"/>
    </i>
    <i>
      <x v="67"/>
      <x v="111"/>
    </i>
    <i>
      <x v="68"/>
      <x v="109"/>
    </i>
    <i>
      <x v="69"/>
      <x v="114"/>
    </i>
    <i>
      <x v="70"/>
      <x v="108"/>
    </i>
    <i>
      <x v="71"/>
      <x v="117"/>
    </i>
    <i>
      <x v="72"/>
      <x v="120"/>
    </i>
    <i>
      <x v="73"/>
      <x v="125"/>
    </i>
    <i>
      <x v="74"/>
      <x v="121"/>
    </i>
    <i>
      <x v="75"/>
      <x v="110"/>
    </i>
    <i>
      <x v="76"/>
      <x v="118"/>
    </i>
    <i>
      <x v="77"/>
      <x v="105"/>
    </i>
    <i>
      <x v="78"/>
      <x v="104"/>
    </i>
    <i>
      <x v="79"/>
      <x v="40"/>
    </i>
    <i>
      <x v="80"/>
      <x v="19"/>
    </i>
    <i>
      <x v="81"/>
      <x v="21"/>
    </i>
    <i>
      <x v="82"/>
      <x v="52"/>
    </i>
    <i>
      <x v="83"/>
      <x v="49"/>
    </i>
    <i>
      <x v="84"/>
      <x v="50"/>
    </i>
    <i>
      <x v="85"/>
      <x v="102"/>
    </i>
    <i>
      <x v="86"/>
      <x v="101"/>
    </i>
    <i>
      <x v="87"/>
      <x v="51"/>
    </i>
    <i>
      <x v="88"/>
      <x v="116"/>
    </i>
    <i>
      <x v="89"/>
      <x v="27"/>
    </i>
    <i>
      <x v="90"/>
      <x v="112"/>
    </i>
    <i>
      <x v="91"/>
      <x v="115"/>
    </i>
    <i>
      <x v="92"/>
      <x v="107"/>
    </i>
    <i>
      <x v="93"/>
      <x v="85"/>
    </i>
    <i>
      <x v="94"/>
      <x v="86"/>
    </i>
    <i>
      <x v="95"/>
      <x v="136"/>
    </i>
    <i>
      <x v="96"/>
      <x v="84"/>
    </i>
    <i>
      <x v="97"/>
      <x v="41"/>
    </i>
    <i>
      <x v="98"/>
      <x v="122"/>
    </i>
    <i>
      <x v="99"/>
      <x v="47"/>
    </i>
    <i>
      <x v="100"/>
      <x v="106"/>
    </i>
    <i>
      <x v="101"/>
      <x v="28"/>
    </i>
    <i>
      <x v="102"/>
      <x v="87"/>
    </i>
    <i>
      <x v="103"/>
      <x v="79"/>
    </i>
    <i>
      <x v="104"/>
      <x v="29"/>
    </i>
    <i>
      <x v="105"/>
      <x v="133"/>
    </i>
    <i>
      <x v="106"/>
      <x v="132"/>
    </i>
    <i>
      <x v="107"/>
      <x v="128"/>
    </i>
    <i>
      <x v="108"/>
      <x v="13"/>
    </i>
    <i>
      <x v="109"/>
      <x v="14"/>
    </i>
    <i>
      <x v="110"/>
      <x v="11"/>
    </i>
    <i>
      <x v="111"/>
      <x v="12"/>
    </i>
    <i>
      <x v="112"/>
      <x v="10"/>
    </i>
    <i>
      <x v="113"/>
      <x v="74"/>
    </i>
    <i>
      <x v="114"/>
      <x v="75"/>
    </i>
    <i>
      <x v="115"/>
      <x v="34"/>
    </i>
    <i>
      <x v="116"/>
      <x v="81"/>
    </i>
    <i>
      <x v="117"/>
      <x v="16"/>
    </i>
    <i>
      <x v="118"/>
      <x v="37"/>
    </i>
    <i>
      <x v="119"/>
      <x v="53"/>
    </i>
    <i>
      <x v="120"/>
      <x v="32"/>
    </i>
    <i>
      <x v="121"/>
      <x v="57"/>
    </i>
    <i>
      <x v="122"/>
      <x v="59"/>
    </i>
    <i>
      <x v="123"/>
      <x v="58"/>
    </i>
    <i>
      <x v="124"/>
      <x v="126"/>
    </i>
    <i>
      <x v="125"/>
      <x v="35"/>
    </i>
    <i>
      <x v="126"/>
      <x v="36"/>
    </i>
    <i>
      <x v="127"/>
      <x v="44"/>
    </i>
    <i>
      <x v="128"/>
      <x v="78"/>
    </i>
    <i>
      <x v="129"/>
      <x v="4"/>
    </i>
    <i>
      <x v="130"/>
      <x v="127"/>
    </i>
    <i>
      <x v="131"/>
      <x v="55"/>
    </i>
    <i>
      <x v="132"/>
      <x v="30"/>
    </i>
    <i>
      <x v="133"/>
      <x v="22"/>
    </i>
    <i>
      <x v="134"/>
      <x v="23"/>
    </i>
    <i>
      <x v="135"/>
      <x v="31"/>
    </i>
    <i>
      <x v="136"/>
      <x/>
    </i>
    <i>
      <x v="137"/>
      <x v="54"/>
    </i>
    <i t="grand">
      <x/>
    </i>
  </rowItems>
  <colItems count="1">
    <i/>
  </colItems>
  <dataFields count="1">
    <dataField name="Presupuesto 2024" fld="36" baseField="0" baseItem="0" numFmtId="4"/>
  </dataFields>
  <formats count="7">
    <format dxfId="1393">
      <pivotArea outline="0" collapsedLevelsAreSubtotals="1" fieldPosition="0"/>
    </format>
    <format dxfId="1392">
      <pivotArea outline="0" collapsedLevelsAreSubtotals="1" fieldPosition="0"/>
    </format>
    <format dxfId="1391">
      <pivotArea dataOnly="0" labelOnly="1" outline="0" axis="axisValues" fieldPosition="0"/>
    </format>
    <format dxfId="1390">
      <pivotArea field="16" type="button" dataOnly="0" labelOnly="1" outline="0"/>
    </format>
    <format dxfId="1389">
      <pivotArea outline="0" collapsedLevelsAreSubtotals="1" fieldPosition="0"/>
    </format>
    <format dxfId="1388">
      <pivotArea dataOnly="0" labelOnly="1" grandRow="1" outline="0" fieldPosition="0"/>
    </format>
    <format dxfId="1387">
      <pivotArea outline="0" fieldPosition="0">
        <references count="2">
          <reference field="20" count="0" selected="0"/>
          <reference field="21" count="0" selected="0"/>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rowHeaderCaption="Fuente de Financiamiento">
  <location ref="B2:C6" firstHeaderRow="1" firstDataRow="1" firstDataCol="1"/>
  <pivotFields count="37">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4">
        <item m="1" x="3"/>
        <item x="1"/>
        <item x="0"/>
        <item x="2"/>
      </items>
    </pivotField>
    <pivotField name="Capitulo " compact="0" outline="0" showAll="0" defaultSubtotal="0"/>
    <pivotField name="Nombre"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numFmtId="4" outline="0" showAll="0" defaultSubtotal="0"/>
    <pivotField compact="0" numFmtId="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outline="0" showAll="0" defaultSubtotal="0"/>
    <pivotField compact="0" outline="0" showAll="0" defaultSubtotal="0"/>
    <pivotField compact="0" outline="0" showAll="0"/>
    <pivotField dataField="1" compact="0" numFmtId="4" outline="0" showAll="0" defaultSubtotal="0"/>
  </pivotFields>
  <rowFields count="1">
    <field x="16"/>
  </rowFields>
  <rowItems count="4">
    <i>
      <x v="1"/>
    </i>
    <i>
      <x v="2"/>
    </i>
    <i>
      <x v="3"/>
    </i>
    <i t="grand">
      <x/>
    </i>
  </rowItems>
  <colItems count="1">
    <i/>
  </colItems>
  <dataFields count="1">
    <dataField name="Presupuesto 2024" fld="36" baseField="0" baseItem="0" numFmtId="4"/>
  </dataFields>
  <formats count="7">
    <format dxfId="1386">
      <pivotArea outline="0" collapsedLevelsAreSubtotals="1" fieldPosition="0"/>
    </format>
    <format dxfId="1385">
      <pivotArea outline="0" collapsedLevelsAreSubtotals="1" fieldPosition="0"/>
    </format>
    <format dxfId="1384">
      <pivotArea dataOnly="0" labelOnly="1" outline="0" axis="axisValues" fieldPosition="0"/>
    </format>
    <format dxfId="1383">
      <pivotArea field="16" type="button" dataOnly="0" labelOnly="1" outline="0" axis="axisRow" fieldPosition="0"/>
    </format>
    <format dxfId="1382">
      <pivotArea outline="0" collapsedLevelsAreSubtotals="1" fieldPosition="0"/>
    </format>
    <format dxfId="1381">
      <pivotArea dataOnly="0" labelOnly="1" grandRow="1" outline="0" fieldPosition="0"/>
    </format>
    <format dxfId="1380">
      <pivotArea field="16" type="button" dataOnly="0" labelOnly="1" outline="0" axis="axisRow"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outline="1" outlineData="1" multipleFieldFilters="0" rowHeaderCaption="Programa Proyecto ">
  <location ref="B3:C9" firstHeaderRow="1" firstDataRow="1" firstDataCol="1" rowPageCount="1" colPageCount="1"/>
  <pivotFields count="3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3"/>
        <item x="1"/>
        <item x="6"/>
        <item x="7"/>
        <item x="0"/>
        <item x="2"/>
        <item x="5"/>
        <item x="4"/>
      </items>
    </pivotField>
    <pivotField showAll="0" defaultSubtotal="0"/>
    <pivotField axis="axisRow" showAll="0" defaultSubtotal="0">
      <items count="63">
        <item m="1" x="61"/>
        <item x="45"/>
        <item x="14"/>
        <item x="3"/>
        <item x="54"/>
        <item x="21"/>
        <item x="38"/>
        <item x="49"/>
        <item x="39"/>
        <item x="48"/>
        <item x="10"/>
        <item x="42"/>
        <item x="43"/>
        <item x="34"/>
        <item x="1"/>
        <item x="46"/>
        <item x="30"/>
        <item m="1" x="60"/>
        <item x="29"/>
        <item m="1" x="58"/>
        <item x="16"/>
        <item x="11"/>
        <item x="27"/>
        <item x="33"/>
        <item x="12"/>
        <item x="25"/>
        <item x="26"/>
        <item m="1" x="59"/>
        <item x="13"/>
        <item x="24"/>
        <item x="7"/>
        <item x="55"/>
        <item x="47"/>
        <item x="19"/>
        <item m="1" x="62"/>
        <item x="50"/>
        <item x="28"/>
        <item x="23"/>
        <item x="22"/>
        <item x="8"/>
        <item x="36"/>
        <item x="56"/>
        <item x="35"/>
        <item x="53"/>
        <item x="20"/>
        <item x="44"/>
        <item x="40"/>
        <item x="5"/>
        <item x="9"/>
        <item x="2"/>
        <item x="37"/>
        <item x="15"/>
        <item x="18"/>
        <item x="4"/>
        <item x="32"/>
        <item x="6"/>
        <item x="0"/>
        <item x="41"/>
        <item x="31"/>
        <item x="17"/>
        <item x="52"/>
        <item x="51"/>
        <item m="1" x="57"/>
      </items>
    </pivotField>
    <pivotField showAll="0" defaultSubtotal="0"/>
    <pivotField showAll="0" defaultSubtotal="0"/>
    <pivotField showAll="0" defaultSubtotal="0">
      <items count="4">
        <item m="1" x="3"/>
        <item x="1"/>
        <item x="0"/>
        <item x="2"/>
      </items>
    </pivotField>
    <pivotField name="Capitulo " axis="axisPage" multipleItemSelectionAllowed="1" showAll="0" defaultSubtotal="0">
      <items count="7">
        <item h="1" x="0"/>
        <item h="1" x="1"/>
        <item h="1" x="2"/>
        <item h="1" x="3"/>
        <item h="1" x="4"/>
        <item x="5"/>
        <item h="1" x="6"/>
      </items>
    </pivotField>
    <pivotField name="Nombre" showAll="0" defaultSubtotal="0"/>
    <pivotField showAll="0" defaultSubtotal="0"/>
    <pivotField showAll="0" defaultSubtotal="0"/>
    <pivotField showAll="0" defaultSubtotal="0"/>
    <pivotField showAll="0" defaultSubtotal="0"/>
    <pivotField showAll="0" defaultSubtotal="0"/>
    <pivotField numFmtId="4" showAll="0" defaultSubtotal="0"/>
    <pivotField numFmtId="4" showAll="0" defaultSubtotal="0"/>
    <pivotField numFmtId="4" showAll="0" defaultSubtotal="0"/>
    <pivotField showAll="0" defaultSubtotal="0"/>
    <pivotField showAll="0" defaultSubtotal="0"/>
    <pivotField showAll="0" defaultSubtotal="0"/>
    <pivotField showAll="0" defaultSubtotal="0"/>
    <pivotField showAll="0" defaultSubtotal="0"/>
    <pivotField numFmtId="4" showAll="0" defaultSubtotal="0"/>
    <pivotField showAll="0" defaultSubtotal="0"/>
    <pivotField showAll="0" defaultSubtotal="0"/>
    <pivotField showAll="0"/>
    <pivotField dataField="1" numFmtId="4" showAll="0" defaultSubtotal="0"/>
  </pivotFields>
  <rowFields count="2">
    <field x="11"/>
    <field x="13"/>
  </rowFields>
  <rowItems count="6">
    <i>
      <x v="4"/>
    </i>
    <i r="1">
      <x v="24"/>
    </i>
    <i>
      <x v="5"/>
    </i>
    <i r="1">
      <x v="36"/>
    </i>
    <i r="1">
      <x v="41"/>
    </i>
    <i t="grand">
      <x/>
    </i>
  </rowItems>
  <colItems count="1">
    <i/>
  </colItems>
  <pageFields count="1">
    <pageField fld="17" hier="-1"/>
  </pageFields>
  <dataFields count="1">
    <dataField name="Presupuesto 2024" fld="36" baseField="0" baseItem="0" numFmtId="4"/>
  </dataFields>
  <formats count="6">
    <format dxfId="1379">
      <pivotArea outline="0" collapsedLevelsAreSubtotals="1" fieldPosition="0"/>
    </format>
    <format dxfId="1378">
      <pivotArea outline="0" collapsedLevelsAreSubtotals="1" fieldPosition="0"/>
    </format>
    <format dxfId="1377">
      <pivotArea dataOnly="0" labelOnly="1" outline="0" axis="axisValues" fieldPosition="0"/>
    </format>
    <format dxfId="1376">
      <pivotArea field="16" type="button" dataOnly="0" labelOnly="1" outline="0"/>
    </format>
    <format dxfId="1375">
      <pivotArea outline="0" collapsedLevelsAreSubtotals="1" fieldPosition="0"/>
    </format>
    <format dxfId="1374">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rowHeaderCaption="Fuente de Financiamiento">
  <location ref="B3:D6" firstHeaderRow="1" firstDataRow="1" firstDataCol="2" rowPageCount="1" colPageCount="1"/>
  <pivotFields count="37">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4">
        <item m="1" x="3"/>
        <item x="1"/>
        <item x="0"/>
        <item x="2"/>
      </items>
    </pivotField>
    <pivotField name="Capitulo " axis="axisPage" compact="0" outline="0" multipleItemSelectionAllowed="1" showAll="0" defaultSubtotal="0">
      <items count="7">
        <item h="1" x="0"/>
        <item h="1" x="1"/>
        <item h="1" x="2"/>
        <item h="1" x="3"/>
        <item h="1" x="4"/>
        <item h="1" x="5"/>
        <item x="6"/>
      </items>
    </pivotField>
    <pivotField name="Nombre" compact="0" outline="0" showAll="0" defaultSubtotal="0"/>
    <pivotField compact="0" outline="0" showAll="0" defaultSubtotal="0"/>
    <pivotField axis="axisRow" compact="0" outline="0" showAll="0" defaultSubtotal="0">
      <items count="1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s>
    </pivotField>
    <pivotField axis="axisRow" compact="0" outline="0" showAll="0" defaultSubtotal="0">
      <items count="138">
        <item x="136"/>
        <item x="11"/>
        <item x="10"/>
        <item x="12"/>
        <item x="129"/>
        <item x="60"/>
        <item x="62"/>
        <item x="63"/>
        <item x="61"/>
        <item x="34"/>
        <item x="112"/>
        <item x="110"/>
        <item x="111"/>
        <item x="108"/>
        <item x="109"/>
        <item x="30"/>
        <item x="117"/>
        <item x="29"/>
        <item x="44"/>
        <item x="80"/>
        <item x="7"/>
        <item x="81"/>
        <item x="133"/>
        <item x="134"/>
        <item x="8"/>
        <item x="9"/>
        <item x="0"/>
        <item x="89"/>
        <item x="101"/>
        <item x="104"/>
        <item x="132"/>
        <item x="135"/>
        <item x="120"/>
        <item x="56"/>
        <item x="115"/>
        <item x="125"/>
        <item x="126"/>
        <item x="118"/>
        <item x="38"/>
        <item x="42"/>
        <item x="79"/>
        <item x="97"/>
        <item x="5"/>
        <item x="49"/>
        <item x="127"/>
        <item x="55"/>
        <item x="6"/>
        <item x="99"/>
        <item x="13"/>
        <item x="83"/>
        <item x="84"/>
        <item x="87"/>
        <item x="82"/>
        <item x="119"/>
        <item x="137"/>
        <item x="131"/>
        <item x="31"/>
        <item x="121"/>
        <item x="123"/>
        <item x="122"/>
        <item x="20"/>
        <item x="33"/>
        <item x="17"/>
        <item x="19"/>
        <item x="35"/>
        <item x="22"/>
        <item x="21"/>
        <item x="16"/>
        <item x="41"/>
        <item x="40"/>
        <item x="15"/>
        <item x="18"/>
        <item x="47"/>
        <item x="39"/>
        <item x="113"/>
        <item x="114"/>
        <item x="14"/>
        <item x="64"/>
        <item x="128"/>
        <item x="103"/>
        <item x="36"/>
        <item x="116"/>
        <item x="27"/>
        <item x="43"/>
        <item x="96"/>
        <item x="93"/>
        <item x="94"/>
        <item x="102"/>
        <item x="48"/>
        <item x="46"/>
        <item x="4"/>
        <item x="24"/>
        <item x="23"/>
        <item x="28"/>
        <item x="37"/>
        <item x="26"/>
        <item x="50"/>
        <item x="51"/>
        <item x="53"/>
        <item x="52"/>
        <item x="54"/>
        <item x="86"/>
        <item x="85"/>
        <item x="3"/>
        <item x="78"/>
        <item x="77"/>
        <item x="100"/>
        <item x="92"/>
        <item x="70"/>
        <item x="68"/>
        <item x="75"/>
        <item x="67"/>
        <item x="90"/>
        <item x="66"/>
        <item x="69"/>
        <item x="91"/>
        <item x="88"/>
        <item x="71"/>
        <item x="76"/>
        <item x="58"/>
        <item x="72"/>
        <item x="74"/>
        <item x="98"/>
        <item x="65"/>
        <item x="59"/>
        <item x="73"/>
        <item x="124"/>
        <item x="130"/>
        <item x="107"/>
        <item x="1"/>
        <item x="2"/>
        <item x="57"/>
        <item x="106"/>
        <item x="105"/>
        <item x="25"/>
        <item x="45"/>
        <item x="95"/>
        <item x="32"/>
      </items>
    </pivotField>
    <pivotField compact="0" outline="0" showAll="0" defaultSubtotal="0"/>
    <pivotField compact="0" outline="0" showAll="0" defaultSubtotal="0"/>
    <pivotField compact="0" numFmtId="4" outline="0" showAll="0" defaultSubtotal="0"/>
    <pivotField compact="0" numFmtId="4" outline="0" showAll="0" defaultSubtotal="0"/>
    <pivotField compact="0" numFmtId="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outline="0" showAll="0" defaultSubtotal="0"/>
    <pivotField compact="0" outline="0" showAll="0" defaultSubtotal="0"/>
    <pivotField compact="0" outline="0" showAll="0"/>
    <pivotField dataField="1" compact="0" numFmtId="4" outline="0" showAll="0" defaultSubtotal="0"/>
  </pivotFields>
  <rowFields count="2">
    <field x="20"/>
    <field x="21"/>
  </rowFields>
  <rowItems count="3">
    <i>
      <x v="136"/>
      <x/>
    </i>
    <i>
      <x v="137"/>
      <x v="54"/>
    </i>
    <i t="grand">
      <x/>
    </i>
  </rowItems>
  <colItems count="1">
    <i/>
  </colItems>
  <pageFields count="1">
    <pageField fld="17" hier="-1"/>
  </pageFields>
  <dataFields count="1">
    <dataField name="Presupuesto 2024" fld="36" baseField="0" baseItem="0" numFmtId="4"/>
  </dataFields>
  <formats count="6">
    <format dxfId="1373">
      <pivotArea outline="0" collapsedLevelsAreSubtotals="1" fieldPosition="0"/>
    </format>
    <format dxfId="1372">
      <pivotArea outline="0" collapsedLevelsAreSubtotals="1" fieldPosition="0"/>
    </format>
    <format dxfId="1371">
      <pivotArea dataOnly="0" labelOnly="1" outline="0" axis="axisValues" fieldPosition="0"/>
    </format>
    <format dxfId="1370">
      <pivotArea field="16" type="button" dataOnly="0" labelOnly="1" outline="0"/>
    </format>
    <format dxfId="1369">
      <pivotArea outline="0" collapsedLevelsAreSubtotals="1" fieldPosition="0"/>
    </format>
    <format dxfId="1368">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Tabla dinámica1" cacheId="3" applyNumberFormats="0" applyBorderFormats="0" applyFontFormats="0" applyPatternFormats="0" applyAlignmentFormats="0" applyWidthHeightFormats="1" dataCaption="Valores" updatedVersion="8" minRefreshableVersion="3" useAutoFormatting="1" colGrandTotals="0" itemPrintTitles="1" createdVersion="4" indent="0" outline="1" outlineData="1" multipleFieldFilters="0" rowHeaderCaption="Fuente de Financiamiento">
  <location ref="B2:C27" firstHeaderRow="1" firstDataRow="1" firstDataCol="1"/>
  <pivotFields count="37">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m="1" x="3"/>
        <item x="1"/>
        <item x="0"/>
        <item x="2"/>
        <item t="default"/>
      </items>
    </pivotField>
    <pivotField name="Capitulo " axis="axisRow" showAll="0">
      <items count="8">
        <item x="0"/>
        <item x="1"/>
        <item x="2"/>
        <item x="3"/>
        <item x="4"/>
        <item x="5"/>
        <item x="6"/>
        <item t="default"/>
      </items>
    </pivotField>
    <pivotField name="Nombre" axis="axisRow" showAll="0">
      <items count="10">
        <item x="4"/>
        <item x="6"/>
        <item x="5"/>
        <item m="1" x="8"/>
        <item x="1"/>
        <item x="2"/>
        <item x="0"/>
        <item x="3"/>
        <item m="1" x="7"/>
        <item t="default"/>
      </items>
    </pivotField>
    <pivotField showAll="0"/>
    <pivotField showAll="0"/>
    <pivotField showAll="0"/>
    <pivotField showAll="0"/>
    <pivotField showAll="0"/>
    <pivotField numFmtId="4" showAll="0"/>
    <pivotField numFmtId="4" showAll="0"/>
    <pivotField numFmtId="4" showAll="0"/>
    <pivotField showAll="0"/>
    <pivotField showAll="0"/>
    <pivotField showAll="0"/>
    <pivotField showAll="0"/>
    <pivotField showAll="0"/>
    <pivotField numFmtId="4" showAll="0"/>
    <pivotField showAll="0"/>
    <pivotField showAll="0"/>
    <pivotField showAll="0"/>
    <pivotField dataField="1" numFmtId="4" showAll="0"/>
  </pivotFields>
  <rowFields count="3">
    <field x="2"/>
    <field x="17"/>
    <field x="18"/>
  </rowFields>
  <rowItems count="25">
    <i>
      <x/>
    </i>
    <i r="1">
      <x/>
    </i>
    <i r="2">
      <x v="6"/>
    </i>
    <i r="1">
      <x v="1"/>
    </i>
    <i r="2">
      <x v="4"/>
    </i>
    <i r="1">
      <x v="2"/>
    </i>
    <i r="2">
      <x v="5"/>
    </i>
    <i r="1">
      <x v="3"/>
    </i>
    <i r="2">
      <x v="7"/>
    </i>
    <i r="1">
      <x v="4"/>
    </i>
    <i r="2">
      <x/>
    </i>
    <i r="1">
      <x v="5"/>
    </i>
    <i r="2">
      <x v="2"/>
    </i>
    <i r="1">
      <x v="6"/>
    </i>
    <i r="2">
      <x v="1"/>
    </i>
    <i>
      <x v="1"/>
    </i>
    <i r="1">
      <x v="1"/>
    </i>
    <i r="2">
      <x v="4"/>
    </i>
    <i r="1">
      <x v="2"/>
    </i>
    <i r="2">
      <x v="5"/>
    </i>
    <i r="1">
      <x v="4"/>
    </i>
    <i r="2">
      <x/>
    </i>
    <i r="1">
      <x v="5"/>
    </i>
    <i r="2">
      <x v="2"/>
    </i>
    <i t="grand">
      <x/>
    </i>
  </rowItems>
  <colItems count="1">
    <i/>
  </colItems>
  <dataFields count="1">
    <dataField name="Presupuesto 2024" fld="36" baseField="0" baseItem="0" numFmtId="4"/>
  </dataFields>
  <formats count="28">
    <format dxfId="1367">
      <pivotArea outline="0" collapsedLevelsAreSubtotals="1" fieldPosition="0"/>
    </format>
    <format dxfId="1366">
      <pivotArea outline="0" collapsedLevelsAreSubtotals="1" fieldPosition="0"/>
    </format>
    <format dxfId="1365">
      <pivotArea dataOnly="0" labelOnly="1" outline="0" axis="axisValues" fieldPosition="0"/>
    </format>
    <format dxfId="1364">
      <pivotArea field="16" type="button" dataOnly="0" labelOnly="1" outline="0"/>
    </format>
    <format dxfId="1363">
      <pivotArea outline="0" collapsedLevelsAreSubtotals="1" fieldPosition="0"/>
    </format>
    <format dxfId="1362">
      <pivotArea dataOnly="0" labelOnly="1" grandRow="1" outline="0" fieldPosition="0"/>
    </format>
    <format dxfId="1361">
      <pivotArea collapsedLevelsAreSubtotals="1" fieldPosition="0">
        <references count="2">
          <reference field="2" count="1" selected="0">
            <x v="0"/>
          </reference>
          <reference field="17" count="1">
            <x v="0"/>
          </reference>
        </references>
      </pivotArea>
    </format>
    <format dxfId="1360">
      <pivotArea collapsedLevelsAreSubtotals="1" fieldPosition="0">
        <references count="3">
          <reference field="2" count="1" selected="0">
            <x v="0"/>
          </reference>
          <reference field="17" count="1" selected="0">
            <x v="0"/>
          </reference>
          <reference field="18" count="1">
            <x v="6"/>
          </reference>
        </references>
      </pivotArea>
    </format>
    <format dxfId="1359">
      <pivotArea collapsedLevelsAreSubtotals="1" fieldPosition="0">
        <references count="2">
          <reference field="2" count="1" selected="0">
            <x v="0"/>
          </reference>
          <reference field="17" count="1">
            <x v="1"/>
          </reference>
        </references>
      </pivotArea>
    </format>
    <format dxfId="1358">
      <pivotArea collapsedLevelsAreSubtotals="1" fieldPosition="0">
        <references count="3">
          <reference field="2" count="1" selected="0">
            <x v="0"/>
          </reference>
          <reference field="17" count="1" selected="0">
            <x v="1"/>
          </reference>
          <reference field="18" count="1">
            <x v="4"/>
          </reference>
        </references>
      </pivotArea>
    </format>
    <format dxfId="1357">
      <pivotArea collapsedLevelsAreSubtotals="1" fieldPosition="0">
        <references count="2">
          <reference field="2" count="1" selected="0">
            <x v="0"/>
          </reference>
          <reference field="17" count="1">
            <x v="2"/>
          </reference>
        </references>
      </pivotArea>
    </format>
    <format dxfId="1356">
      <pivotArea collapsedLevelsAreSubtotals="1" fieldPosition="0">
        <references count="3">
          <reference field="2" count="1" selected="0">
            <x v="0"/>
          </reference>
          <reference field="17" count="1" selected="0">
            <x v="2"/>
          </reference>
          <reference field="18" count="1">
            <x v="5"/>
          </reference>
        </references>
      </pivotArea>
    </format>
    <format dxfId="1355">
      <pivotArea collapsedLevelsAreSubtotals="1" fieldPosition="0">
        <references count="2">
          <reference field="2" count="1" selected="0">
            <x v="0"/>
          </reference>
          <reference field="17" count="1">
            <x v="3"/>
          </reference>
        </references>
      </pivotArea>
    </format>
    <format dxfId="1354">
      <pivotArea collapsedLevelsAreSubtotals="1" fieldPosition="0">
        <references count="3">
          <reference field="2" count="1" selected="0">
            <x v="0"/>
          </reference>
          <reference field="17" count="1" selected="0">
            <x v="3"/>
          </reference>
          <reference field="18" count="1">
            <x v="7"/>
          </reference>
        </references>
      </pivotArea>
    </format>
    <format dxfId="1353">
      <pivotArea collapsedLevelsAreSubtotals="1" fieldPosition="0">
        <references count="2">
          <reference field="2" count="1" selected="0">
            <x v="0"/>
          </reference>
          <reference field="17" count="1">
            <x v="4"/>
          </reference>
        </references>
      </pivotArea>
    </format>
    <format dxfId="1352">
      <pivotArea collapsedLevelsAreSubtotals="1" fieldPosition="0">
        <references count="3">
          <reference field="2" count="1" selected="0">
            <x v="0"/>
          </reference>
          <reference field="17" count="1" selected="0">
            <x v="4"/>
          </reference>
          <reference field="18" count="1">
            <x v="0"/>
          </reference>
        </references>
      </pivotArea>
    </format>
    <format dxfId="1351">
      <pivotArea collapsedLevelsAreSubtotals="1" fieldPosition="0">
        <references count="2">
          <reference field="2" count="1" selected="0">
            <x v="0"/>
          </reference>
          <reference field="17" count="1">
            <x v="5"/>
          </reference>
        </references>
      </pivotArea>
    </format>
    <format dxfId="1350">
      <pivotArea collapsedLevelsAreSubtotals="1" fieldPosition="0">
        <references count="3">
          <reference field="2" count="1" selected="0">
            <x v="0"/>
          </reference>
          <reference field="17" count="1" selected="0">
            <x v="5"/>
          </reference>
          <reference field="18" count="1">
            <x v="2"/>
          </reference>
        </references>
      </pivotArea>
    </format>
    <format dxfId="1349">
      <pivotArea collapsedLevelsAreSubtotals="1" fieldPosition="0">
        <references count="2">
          <reference field="2" count="1" selected="0">
            <x v="0"/>
          </reference>
          <reference field="17" count="1">
            <x v="6"/>
          </reference>
        </references>
      </pivotArea>
    </format>
    <format dxfId="1348">
      <pivotArea collapsedLevelsAreSubtotals="1" fieldPosition="0">
        <references count="3">
          <reference field="2" count="1" selected="0">
            <x v="0"/>
          </reference>
          <reference field="17" count="1" selected="0">
            <x v="6"/>
          </reference>
          <reference field="18" count="1">
            <x v="1"/>
          </reference>
        </references>
      </pivotArea>
    </format>
    <format dxfId="1347">
      <pivotArea collapsedLevelsAreSubtotals="1" fieldPosition="0">
        <references count="2">
          <reference field="2" count="1" selected="0">
            <x v="1"/>
          </reference>
          <reference field="17" count="1">
            <x v="1"/>
          </reference>
        </references>
      </pivotArea>
    </format>
    <format dxfId="1346">
      <pivotArea collapsedLevelsAreSubtotals="1" fieldPosition="0">
        <references count="3">
          <reference field="2" count="1" selected="0">
            <x v="1"/>
          </reference>
          <reference field="17" count="1" selected="0">
            <x v="1"/>
          </reference>
          <reference field="18" count="1">
            <x v="4"/>
          </reference>
        </references>
      </pivotArea>
    </format>
    <format dxfId="1345">
      <pivotArea collapsedLevelsAreSubtotals="1" fieldPosition="0">
        <references count="2">
          <reference field="2" count="1" selected="0">
            <x v="1"/>
          </reference>
          <reference field="17" count="1">
            <x v="2"/>
          </reference>
        </references>
      </pivotArea>
    </format>
    <format dxfId="1344">
      <pivotArea collapsedLevelsAreSubtotals="1" fieldPosition="0">
        <references count="3">
          <reference field="2" count="1" selected="0">
            <x v="1"/>
          </reference>
          <reference field="17" count="1" selected="0">
            <x v="2"/>
          </reference>
          <reference field="18" count="1">
            <x v="5"/>
          </reference>
        </references>
      </pivotArea>
    </format>
    <format dxfId="1343">
      <pivotArea collapsedLevelsAreSubtotals="1" fieldPosition="0">
        <references count="2">
          <reference field="2" count="1" selected="0">
            <x v="1"/>
          </reference>
          <reference field="17" count="1">
            <x v="4"/>
          </reference>
        </references>
      </pivotArea>
    </format>
    <format dxfId="1342">
      <pivotArea collapsedLevelsAreSubtotals="1" fieldPosition="0">
        <references count="3">
          <reference field="2" count="1" selected="0">
            <x v="1"/>
          </reference>
          <reference field="17" count="1" selected="0">
            <x v="4"/>
          </reference>
          <reference field="18" count="1">
            <x v="0"/>
          </reference>
        </references>
      </pivotArea>
    </format>
    <format dxfId="1341">
      <pivotArea collapsedLevelsAreSubtotals="1" fieldPosition="0">
        <references count="2">
          <reference field="2" count="1" selected="0">
            <x v="1"/>
          </reference>
          <reference field="17" count="1">
            <x v="5"/>
          </reference>
        </references>
      </pivotArea>
    </format>
    <format dxfId="1340">
      <pivotArea collapsedLevelsAreSubtotals="1" fieldPosition="0">
        <references count="3">
          <reference field="2" count="1" selected="0">
            <x v="1"/>
          </reference>
          <reference field="17" count="1" selected="0">
            <x v="5"/>
          </reference>
          <reference field="18" count="1">
            <x v="2"/>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rowHeaderCaption="Fuente de Financiamiento">
  <location ref="B2:D13" firstHeaderRow="1" firstDataRow="1" firstDataCol="2"/>
  <pivotFields count="37">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9">
        <item x="0"/>
        <item x="2"/>
        <item x="6"/>
        <item x="3"/>
        <item x="8"/>
        <item x="4"/>
        <item x="7"/>
        <item x="5"/>
        <item x="1"/>
      </items>
    </pivotField>
    <pivotField axis="axisRow" compact="0" outline="0" showAll="0" defaultSubtotal="0">
      <items count="10">
        <item x="3"/>
        <item x="0"/>
        <item x="2"/>
        <item x="7"/>
        <item x="4"/>
        <item x="1"/>
        <item x="9"/>
        <item x="6"/>
        <item x="5"/>
        <item x="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4">
        <item m="1" x="3"/>
        <item x="1"/>
        <item x="0"/>
        <item x="2"/>
      </items>
    </pivotField>
    <pivotField name="Capitulo " compact="0" outline="0" showAll="0" defaultSubtotal="0"/>
    <pivotField name="Nombre"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numFmtId="4" outline="0" showAll="0" defaultSubtotal="0"/>
    <pivotField compact="0" numFmtId="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outline="0" showAll="0" defaultSubtotal="0"/>
    <pivotField compact="0" outline="0" showAll="0" defaultSubtotal="0"/>
    <pivotField compact="0" outline="0" showAll="0"/>
    <pivotField dataField="1" compact="0" numFmtId="4" outline="0" showAll="0" defaultSubtotal="0"/>
  </pivotFields>
  <rowFields count="2">
    <field x="6"/>
    <field x="7"/>
  </rowFields>
  <rowItems count="11">
    <i>
      <x/>
      <x v="1"/>
    </i>
    <i>
      <x v="1"/>
      <x v="2"/>
    </i>
    <i>
      <x v="2"/>
      <x v="7"/>
    </i>
    <i>
      <x v="3"/>
      <x/>
    </i>
    <i>
      <x v="4"/>
      <x v="6"/>
    </i>
    <i>
      <x v="5"/>
      <x v="4"/>
    </i>
    <i>
      <x v="6"/>
      <x v="3"/>
    </i>
    <i>
      <x v="7"/>
      <x v="8"/>
    </i>
    <i>
      <x v="8"/>
      <x v="5"/>
    </i>
    <i r="1">
      <x v="9"/>
    </i>
    <i t="grand">
      <x/>
    </i>
  </rowItems>
  <colItems count="1">
    <i/>
  </colItems>
  <dataFields count="1">
    <dataField name="Presupuesto 2024" fld="36" baseField="0" baseItem="0" numFmtId="4"/>
  </dataFields>
  <formats count="7">
    <format dxfId="1339">
      <pivotArea outline="0" collapsedLevelsAreSubtotals="1" fieldPosition="0"/>
    </format>
    <format dxfId="1338">
      <pivotArea outline="0" collapsedLevelsAreSubtotals="1" fieldPosition="0"/>
    </format>
    <format dxfId="1337">
      <pivotArea dataOnly="0" labelOnly="1" outline="0" axis="axisValues" fieldPosition="0"/>
    </format>
    <format dxfId="1336">
      <pivotArea field="16" type="button" dataOnly="0" labelOnly="1" outline="0"/>
    </format>
    <format dxfId="1335">
      <pivotArea outline="0" collapsedLevelsAreSubtotals="1" fieldPosition="0"/>
    </format>
    <format dxfId="1334">
      <pivotArea dataOnly="0" labelOnly="1" grandRow="1" outline="0" fieldPosition="0"/>
    </format>
    <format dxfId="1333">
      <pivotArea outline="0" fieldPosition="0">
        <references count="2">
          <reference field="6" count="0" selected="0"/>
          <reference field="7" count="0" selected="0"/>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outline="1" outlineData="1" multipleFieldFilters="0" rowHeaderCaption="Proyecto y programa">
  <location ref="A2:B68" firstHeaderRow="1" firstDataRow="1" firstDataCol="1"/>
  <pivotFields count="3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3"/>
        <item x="1"/>
        <item x="6"/>
        <item x="7"/>
        <item x="0"/>
        <item x="2"/>
        <item x="5"/>
        <item x="4"/>
      </items>
    </pivotField>
    <pivotField showAll="0" defaultSubtotal="0"/>
    <pivotField axis="axisRow" showAll="0" defaultSubtotal="0">
      <items count="63">
        <item m="1" x="61"/>
        <item x="45"/>
        <item x="14"/>
        <item x="3"/>
        <item x="54"/>
        <item x="21"/>
        <item x="38"/>
        <item x="49"/>
        <item x="39"/>
        <item x="48"/>
        <item x="10"/>
        <item x="42"/>
        <item x="43"/>
        <item x="34"/>
        <item x="1"/>
        <item x="46"/>
        <item x="30"/>
        <item m="1" x="60"/>
        <item x="29"/>
        <item m="1" x="58"/>
        <item x="16"/>
        <item x="11"/>
        <item x="27"/>
        <item x="33"/>
        <item x="12"/>
        <item x="25"/>
        <item x="26"/>
        <item m="1" x="59"/>
        <item x="13"/>
        <item x="24"/>
        <item x="7"/>
        <item x="55"/>
        <item x="47"/>
        <item x="19"/>
        <item m="1" x="62"/>
        <item x="50"/>
        <item x="28"/>
        <item x="23"/>
        <item x="22"/>
        <item x="8"/>
        <item x="36"/>
        <item x="56"/>
        <item x="35"/>
        <item x="53"/>
        <item x="20"/>
        <item x="44"/>
        <item x="40"/>
        <item x="5"/>
        <item x="9"/>
        <item x="2"/>
        <item x="37"/>
        <item x="15"/>
        <item x="18"/>
        <item x="4"/>
        <item x="32"/>
        <item x="6"/>
        <item x="0"/>
        <item x="41"/>
        <item x="31"/>
        <item x="17"/>
        <item x="52"/>
        <item x="51"/>
        <item m="1" x="57"/>
      </items>
    </pivotField>
    <pivotField showAll="0" defaultSubtotal="0"/>
    <pivotField showAll="0" defaultSubtotal="0"/>
    <pivotField showAll="0" defaultSubtotal="0">
      <items count="4">
        <item m="1" x="3"/>
        <item x="1"/>
        <item x="0"/>
        <item x="2"/>
      </items>
    </pivotField>
    <pivotField name="Capitulo " showAll="0" defaultSubtotal="0"/>
    <pivotField name="Nombre" showAll="0" defaultSubtotal="0"/>
    <pivotField showAll="0" defaultSubtotal="0"/>
    <pivotField showAll="0" defaultSubtotal="0"/>
    <pivotField showAll="0" defaultSubtotal="0"/>
    <pivotField showAll="0" defaultSubtotal="0"/>
    <pivotField showAll="0" defaultSubtotal="0"/>
    <pivotField numFmtId="4" showAll="0" defaultSubtotal="0"/>
    <pivotField numFmtId="4" showAll="0" defaultSubtotal="0"/>
    <pivotField numFmtId="4" showAll="0" defaultSubtotal="0"/>
    <pivotField showAll="0" defaultSubtotal="0"/>
    <pivotField showAll="0" defaultSubtotal="0"/>
    <pivotField showAll="0" defaultSubtotal="0"/>
    <pivotField showAll="0" defaultSubtotal="0"/>
    <pivotField showAll="0" defaultSubtotal="0"/>
    <pivotField numFmtId="4" showAll="0" defaultSubtotal="0"/>
    <pivotField showAll="0" defaultSubtotal="0"/>
    <pivotField showAll="0" defaultSubtotal="0"/>
    <pivotField showAll="0"/>
    <pivotField dataField="1" numFmtId="4" showAll="0" defaultSubtotal="0"/>
  </pivotFields>
  <rowFields count="2">
    <field x="11"/>
    <field x="13"/>
  </rowFields>
  <rowItems count="66">
    <i>
      <x/>
    </i>
    <i r="1">
      <x v="20"/>
    </i>
    <i r="1">
      <x v="39"/>
    </i>
    <i>
      <x v="1"/>
    </i>
    <i r="1">
      <x v="4"/>
    </i>
    <i r="1">
      <x v="9"/>
    </i>
    <i r="1">
      <x v="11"/>
    </i>
    <i r="1">
      <x v="12"/>
    </i>
    <i r="1">
      <x v="21"/>
    </i>
    <i r="1">
      <x v="23"/>
    </i>
    <i r="1">
      <x v="30"/>
    </i>
    <i r="1">
      <x v="31"/>
    </i>
    <i r="1">
      <x v="40"/>
    </i>
    <i r="1">
      <x v="44"/>
    </i>
    <i r="1">
      <x v="45"/>
    </i>
    <i r="1">
      <x v="49"/>
    </i>
    <i r="1">
      <x v="57"/>
    </i>
    <i r="1">
      <x v="60"/>
    </i>
    <i>
      <x v="2"/>
    </i>
    <i r="1">
      <x v="2"/>
    </i>
    <i r="1">
      <x v="8"/>
    </i>
    <i r="1">
      <x v="15"/>
    </i>
    <i r="1">
      <x v="32"/>
    </i>
    <i r="1">
      <x v="37"/>
    </i>
    <i>
      <x v="3"/>
    </i>
    <i r="1">
      <x v="59"/>
    </i>
    <i>
      <x v="4"/>
    </i>
    <i r="1">
      <x v="14"/>
    </i>
    <i r="1">
      <x v="18"/>
    </i>
    <i r="1">
      <x v="22"/>
    </i>
    <i r="1">
      <x v="24"/>
    </i>
    <i r="1">
      <x v="25"/>
    </i>
    <i r="1">
      <x v="26"/>
    </i>
    <i r="1">
      <x v="33"/>
    </i>
    <i r="1">
      <x v="42"/>
    </i>
    <i r="1">
      <x v="46"/>
    </i>
    <i r="1">
      <x v="48"/>
    </i>
    <i r="1">
      <x v="56"/>
    </i>
    <i r="1">
      <x v="58"/>
    </i>
    <i>
      <x v="5"/>
    </i>
    <i r="1">
      <x v="3"/>
    </i>
    <i r="1">
      <x v="29"/>
    </i>
    <i r="1">
      <x v="36"/>
    </i>
    <i r="1">
      <x v="41"/>
    </i>
    <i r="1">
      <x v="47"/>
    </i>
    <i r="1">
      <x v="51"/>
    </i>
    <i r="1">
      <x v="52"/>
    </i>
    <i r="1">
      <x v="53"/>
    </i>
    <i r="1">
      <x v="54"/>
    </i>
    <i r="1">
      <x v="55"/>
    </i>
    <i>
      <x v="6"/>
    </i>
    <i r="1">
      <x v="16"/>
    </i>
    <i r="1">
      <x v="28"/>
    </i>
    <i>
      <x v="7"/>
    </i>
    <i r="1">
      <x v="1"/>
    </i>
    <i r="1">
      <x v="5"/>
    </i>
    <i r="1">
      <x v="6"/>
    </i>
    <i r="1">
      <x v="7"/>
    </i>
    <i r="1">
      <x v="10"/>
    </i>
    <i r="1">
      <x v="13"/>
    </i>
    <i r="1">
      <x v="35"/>
    </i>
    <i r="1">
      <x v="38"/>
    </i>
    <i r="1">
      <x v="43"/>
    </i>
    <i r="1">
      <x v="50"/>
    </i>
    <i r="1">
      <x v="61"/>
    </i>
    <i t="grand">
      <x/>
    </i>
  </rowItems>
  <colItems count="1">
    <i/>
  </colItems>
  <dataFields count="1">
    <dataField name="Presupuesto 2024" fld="36" baseField="0" baseItem="0" numFmtId="4"/>
  </dataFields>
  <formats count="74">
    <format dxfId="1332">
      <pivotArea outline="0" collapsedLevelsAreSubtotals="1" fieldPosition="0"/>
    </format>
    <format dxfId="1331">
      <pivotArea outline="0" collapsedLevelsAreSubtotals="1" fieldPosition="0"/>
    </format>
    <format dxfId="1330">
      <pivotArea dataOnly="0" labelOnly="1" outline="0" axis="axisValues" fieldPosition="0"/>
    </format>
    <format dxfId="1329">
      <pivotArea field="16" type="button" dataOnly="0" labelOnly="1" outline="0"/>
    </format>
    <format dxfId="1328">
      <pivotArea outline="0" collapsedLevelsAreSubtotals="1" fieldPosition="0"/>
    </format>
    <format dxfId="1327">
      <pivotArea dataOnly="0" labelOnly="1" grandRow="1" outline="0" fieldPosition="0"/>
    </format>
    <format dxfId="1326">
      <pivotArea outline="0" collapsedLevelsAreSubtotals="1" fieldPosition="0"/>
    </format>
    <format dxfId="1325">
      <pivotArea dataOnly="0" labelOnly="1" fieldPosition="0">
        <references count="1">
          <reference field="11" count="0"/>
        </references>
      </pivotArea>
    </format>
    <format dxfId="1324">
      <pivotArea dataOnly="0" labelOnly="1" fieldPosition="0">
        <references count="2">
          <reference field="11" count="1" selected="0">
            <x v="0"/>
          </reference>
          <reference field="13" count="2">
            <x v="20"/>
            <x v="39"/>
          </reference>
        </references>
      </pivotArea>
    </format>
    <format dxfId="1323">
      <pivotArea dataOnly="0" labelOnly="1" fieldPosition="0">
        <references count="2">
          <reference field="11" count="1" selected="0">
            <x v="1"/>
          </reference>
          <reference field="13" count="14">
            <x v="4"/>
            <x v="9"/>
            <x v="11"/>
            <x v="12"/>
            <x v="21"/>
            <x v="23"/>
            <x v="30"/>
            <x v="31"/>
            <x v="40"/>
            <x v="44"/>
            <x v="45"/>
            <x v="49"/>
            <x v="57"/>
            <x v="60"/>
          </reference>
        </references>
      </pivotArea>
    </format>
    <format dxfId="1322">
      <pivotArea dataOnly="0" labelOnly="1" fieldPosition="0">
        <references count="2">
          <reference field="11" count="1" selected="0">
            <x v="2"/>
          </reference>
          <reference field="13" count="5">
            <x v="2"/>
            <x v="8"/>
            <x v="15"/>
            <x v="32"/>
            <x v="37"/>
          </reference>
        </references>
      </pivotArea>
    </format>
    <format dxfId="1321">
      <pivotArea dataOnly="0" labelOnly="1" fieldPosition="0">
        <references count="2">
          <reference field="11" count="1" selected="0">
            <x v="3"/>
          </reference>
          <reference field="13" count="1">
            <x v="59"/>
          </reference>
        </references>
      </pivotArea>
    </format>
    <format dxfId="1320">
      <pivotArea dataOnly="0" labelOnly="1" fieldPosition="0">
        <references count="2">
          <reference field="11" count="1" selected="0">
            <x v="4"/>
          </reference>
          <reference field="13" count="12">
            <x v="14"/>
            <x v="18"/>
            <x v="22"/>
            <x v="24"/>
            <x v="25"/>
            <x v="26"/>
            <x v="33"/>
            <x v="42"/>
            <x v="46"/>
            <x v="48"/>
            <x v="56"/>
            <x v="58"/>
          </reference>
        </references>
      </pivotArea>
    </format>
    <format dxfId="1319">
      <pivotArea dataOnly="0" labelOnly="1" fieldPosition="0">
        <references count="2">
          <reference field="11" count="1" selected="0">
            <x v="5"/>
          </reference>
          <reference field="13" count="10">
            <x v="3"/>
            <x v="29"/>
            <x v="36"/>
            <x v="41"/>
            <x v="47"/>
            <x v="51"/>
            <x v="52"/>
            <x v="53"/>
            <x v="54"/>
            <x v="55"/>
          </reference>
        </references>
      </pivotArea>
    </format>
    <format dxfId="1318">
      <pivotArea dataOnly="0" labelOnly="1" fieldPosition="0">
        <references count="2">
          <reference field="11" count="1" selected="0">
            <x v="6"/>
          </reference>
          <reference field="13" count="2">
            <x v="16"/>
            <x v="28"/>
          </reference>
        </references>
      </pivotArea>
    </format>
    <format dxfId="1317">
      <pivotArea dataOnly="0" labelOnly="1" fieldPosition="0">
        <references count="2">
          <reference field="11" count="1" selected="0">
            <x v="7"/>
          </reference>
          <reference field="13" count="11">
            <x v="1"/>
            <x v="5"/>
            <x v="6"/>
            <x v="7"/>
            <x v="10"/>
            <x v="13"/>
            <x v="35"/>
            <x v="38"/>
            <x v="43"/>
            <x v="50"/>
            <x v="61"/>
          </reference>
        </references>
      </pivotArea>
    </format>
    <format dxfId="1316">
      <pivotArea outline="0" collapsedLevelsAreSubtotals="1" fieldPosition="0"/>
    </format>
    <format dxfId="1315">
      <pivotArea dataOnly="0" labelOnly="1" fieldPosition="0">
        <references count="1">
          <reference field="11" count="0"/>
        </references>
      </pivotArea>
    </format>
    <format dxfId="1314">
      <pivotArea dataOnly="0" labelOnly="1" fieldPosition="0">
        <references count="2">
          <reference field="11" count="1" selected="0">
            <x v="0"/>
          </reference>
          <reference field="13" count="2">
            <x v="20"/>
            <x v="39"/>
          </reference>
        </references>
      </pivotArea>
    </format>
    <format dxfId="1313">
      <pivotArea dataOnly="0" labelOnly="1" fieldPosition="0">
        <references count="2">
          <reference field="11" count="1" selected="0">
            <x v="1"/>
          </reference>
          <reference field="13" count="14">
            <x v="4"/>
            <x v="9"/>
            <x v="11"/>
            <x v="12"/>
            <x v="21"/>
            <x v="23"/>
            <x v="30"/>
            <x v="31"/>
            <x v="40"/>
            <x v="44"/>
            <x v="45"/>
            <x v="49"/>
            <x v="57"/>
            <x v="60"/>
          </reference>
        </references>
      </pivotArea>
    </format>
    <format dxfId="1312">
      <pivotArea dataOnly="0" labelOnly="1" fieldPosition="0">
        <references count="2">
          <reference field="11" count="1" selected="0">
            <x v="2"/>
          </reference>
          <reference field="13" count="5">
            <x v="2"/>
            <x v="8"/>
            <x v="15"/>
            <x v="32"/>
            <x v="37"/>
          </reference>
        </references>
      </pivotArea>
    </format>
    <format dxfId="1311">
      <pivotArea dataOnly="0" labelOnly="1" fieldPosition="0">
        <references count="2">
          <reference field="11" count="1" selected="0">
            <x v="3"/>
          </reference>
          <reference field="13" count="1">
            <x v="59"/>
          </reference>
        </references>
      </pivotArea>
    </format>
    <format dxfId="1310">
      <pivotArea dataOnly="0" labelOnly="1" fieldPosition="0">
        <references count="2">
          <reference field="11" count="1" selected="0">
            <x v="4"/>
          </reference>
          <reference field="13" count="12">
            <x v="14"/>
            <x v="18"/>
            <x v="22"/>
            <x v="24"/>
            <x v="25"/>
            <x v="26"/>
            <x v="33"/>
            <x v="42"/>
            <x v="46"/>
            <x v="48"/>
            <x v="56"/>
            <x v="58"/>
          </reference>
        </references>
      </pivotArea>
    </format>
    <format dxfId="1309">
      <pivotArea dataOnly="0" labelOnly="1" fieldPosition="0">
        <references count="2">
          <reference field="11" count="1" selected="0">
            <x v="5"/>
          </reference>
          <reference field="13" count="10">
            <x v="3"/>
            <x v="29"/>
            <x v="36"/>
            <x v="41"/>
            <x v="47"/>
            <x v="51"/>
            <x v="52"/>
            <x v="53"/>
            <x v="54"/>
            <x v="55"/>
          </reference>
        </references>
      </pivotArea>
    </format>
    <format dxfId="1308">
      <pivotArea dataOnly="0" labelOnly="1" fieldPosition="0">
        <references count="2">
          <reference field="11" count="1" selected="0">
            <x v="6"/>
          </reference>
          <reference field="13" count="2">
            <x v="16"/>
            <x v="28"/>
          </reference>
        </references>
      </pivotArea>
    </format>
    <format dxfId="1307">
      <pivotArea dataOnly="0" labelOnly="1" fieldPosition="0">
        <references count="2">
          <reference field="11" count="1" selected="0">
            <x v="7"/>
          </reference>
          <reference field="13" count="11">
            <x v="1"/>
            <x v="5"/>
            <x v="6"/>
            <x v="7"/>
            <x v="10"/>
            <x v="13"/>
            <x v="35"/>
            <x v="38"/>
            <x v="43"/>
            <x v="50"/>
            <x v="61"/>
          </reference>
        </references>
      </pivotArea>
    </format>
    <format dxfId="1306">
      <pivotArea outline="0" collapsedLevelsAreSubtotals="1" fieldPosition="0"/>
    </format>
    <format dxfId="1305">
      <pivotArea dataOnly="0" labelOnly="1" fieldPosition="0">
        <references count="1">
          <reference field="11" count="0"/>
        </references>
      </pivotArea>
    </format>
    <format dxfId="1304">
      <pivotArea dataOnly="0" labelOnly="1" fieldPosition="0">
        <references count="2">
          <reference field="11" count="1" selected="0">
            <x v="0"/>
          </reference>
          <reference field="13" count="2">
            <x v="20"/>
            <x v="39"/>
          </reference>
        </references>
      </pivotArea>
    </format>
    <format dxfId="1303">
      <pivotArea dataOnly="0" labelOnly="1" fieldPosition="0">
        <references count="2">
          <reference field="11" count="1" selected="0">
            <x v="1"/>
          </reference>
          <reference field="13" count="14">
            <x v="4"/>
            <x v="9"/>
            <x v="11"/>
            <x v="12"/>
            <x v="21"/>
            <x v="23"/>
            <x v="30"/>
            <x v="31"/>
            <x v="40"/>
            <x v="44"/>
            <x v="45"/>
            <x v="49"/>
            <x v="57"/>
            <x v="60"/>
          </reference>
        </references>
      </pivotArea>
    </format>
    <format dxfId="1302">
      <pivotArea dataOnly="0" labelOnly="1" fieldPosition="0">
        <references count="2">
          <reference field="11" count="1" selected="0">
            <x v="2"/>
          </reference>
          <reference field="13" count="5">
            <x v="2"/>
            <x v="8"/>
            <x v="15"/>
            <x v="32"/>
            <x v="37"/>
          </reference>
        </references>
      </pivotArea>
    </format>
    <format dxfId="1301">
      <pivotArea dataOnly="0" labelOnly="1" fieldPosition="0">
        <references count="2">
          <reference field="11" count="1" selected="0">
            <x v="3"/>
          </reference>
          <reference field="13" count="1">
            <x v="59"/>
          </reference>
        </references>
      </pivotArea>
    </format>
    <format dxfId="1300">
      <pivotArea dataOnly="0" labelOnly="1" fieldPosition="0">
        <references count="2">
          <reference field="11" count="1" selected="0">
            <x v="4"/>
          </reference>
          <reference field="13" count="12">
            <x v="14"/>
            <x v="18"/>
            <x v="22"/>
            <x v="24"/>
            <x v="25"/>
            <x v="26"/>
            <x v="33"/>
            <x v="42"/>
            <x v="46"/>
            <x v="48"/>
            <x v="56"/>
            <x v="58"/>
          </reference>
        </references>
      </pivotArea>
    </format>
    <format dxfId="1299">
      <pivotArea dataOnly="0" labelOnly="1" fieldPosition="0">
        <references count="2">
          <reference field="11" count="1" selected="0">
            <x v="5"/>
          </reference>
          <reference field="13" count="10">
            <x v="3"/>
            <x v="29"/>
            <x v="36"/>
            <x v="41"/>
            <x v="47"/>
            <x v="51"/>
            <x v="52"/>
            <x v="53"/>
            <x v="54"/>
            <x v="55"/>
          </reference>
        </references>
      </pivotArea>
    </format>
    <format dxfId="1298">
      <pivotArea dataOnly="0" labelOnly="1" fieldPosition="0">
        <references count="2">
          <reference field="11" count="1" selected="0">
            <x v="6"/>
          </reference>
          <reference field="13" count="2">
            <x v="16"/>
            <x v="28"/>
          </reference>
        </references>
      </pivotArea>
    </format>
    <format dxfId="1297">
      <pivotArea dataOnly="0" labelOnly="1" fieldPosition="0">
        <references count="2">
          <reference field="11" count="1" selected="0">
            <x v="7"/>
          </reference>
          <reference field="13" count="11">
            <x v="1"/>
            <x v="5"/>
            <x v="6"/>
            <x v="7"/>
            <x v="10"/>
            <x v="13"/>
            <x v="35"/>
            <x v="38"/>
            <x v="43"/>
            <x v="50"/>
            <x v="61"/>
          </reference>
        </references>
      </pivotArea>
    </format>
    <format dxfId="1296">
      <pivotArea dataOnly="0" labelOnly="1" fieldPosition="0">
        <references count="1">
          <reference field="11" count="0"/>
        </references>
      </pivotArea>
    </format>
    <format dxfId="1295">
      <pivotArea dataOnly="0" labelOnly="1" fieldPosition="0">
        <references count="2">
          <reference field="11" count="1" selected="0">
            <x v="0"/>
          </reference>
          <reference field="13" count="2">
            <x v="20"/>
            <x v="39"/>
          </reference>
        </references>
      </pivotArea>
    </format>
    <format dxfId="1294">
      <pivotArea dataOnly="0" labelOnly="1" fieldPosition="0">
        <references count="2">
          <reference field="11" count="1" selected="0">
            <x v="1"/>
          </reference>
          <reference field="13" count="14">
            <x v="4"/>
            <x v="9"/>
            <x v="11"/>
            <x v="12"/>
            <x v="21"/>
            <x v="23"/>
            <x v="30"/>
            <x v="31"/>
            <x v="40"/>
            <x v="44"/>
            <x v="45"/>
            <x v="49"/>
            <x v="57"/>
            <x v="60"/>
          </reference>
        </references>
      </pivotArea>
    </format>
    <format dxfId="1293">
      <pivotArea dataOnly="0" labelOnly="1" fieldPosition="0">
        <references count="2">
          <reference field="11" count="1" selected="0">
            <x v="2"/>
          </reference>
          <reference field="13" count="5">
            <x v="2"/>
            <x v="8"/>
            <x v="15"/>
            <x v="32"/>
            <x v="37"/>
          </reference>
        </references>
      </pivotArea>
    </format>
    <format dxfId="1292">
      <pivotArea dataOnly="0" labelOnly="1" fieldPosition="0">
        <references count="2">
          <reference field="11" count="1" selected="0">
            <x v="3"/>
          </reference>
          <reference field="13" count="1">
            <x v="59"/>
          </reference>
        </references>
      </pivotArea>
    </format>
    <format dxfId="1291">
      <pivotArea dataOnly="0" labelOnly="1" fieldPosition="0">
        <references count="2">
          <reference field="11" count="1" selected="0">
            <x v="4"/>
          </reference>
          <reference field="13" count="12">
            <x v="14"/>
            <x v="18"/>
            <x v="22"/>
            <x v="24"/>
            <x v="25"/>
            <x v="26"/>
            <x v="33"/>
            <x v="42"/>
            <x v="46"/>
            <x v="48"/>
            <x v="56"/>
            <x v="58"/>
          </reference>
        </references>
      </pivotArea>
    </format>
    <format dxfId="1290">
      <pivotArea dataOnly="0" labelOnly="1" fieldPosition="0">
        <references count="2">
          <reference field="11" count="1" selected="0">
            <x v="5"/>
          </reference>
          <reference field="13" count="10">
            <x v="3"/>
            <x v="29"/>
            <x v="36"/>
            <x v="41"/>
            <x v="47"/>
            <x v="51"/>
            <x v="52"/>
            <x v="53"/>
            <x v="54"/>
            <x v="55"/>
          </reference>
        </references>
      </pivotArea>
    </format>
    <format dxfId="1289">
      <pivotArea dataOnly="0" labelOnly="1" fieldPosition="0">
        <references count="2">
          <reference field="11" count="1" selected="0">
            <x v="6"/>
          </reference>
          <reference field="13" count="2">
            <x v="16"/>
            <x v="28"/>
          </reference>
        </references>
      </pivotArea>
    </format>
    <format dxfId="1288">
      <pivotArea dataOnly="0" labelOnly="1" fieldPosition="0">
        <references count="2">
          <reference field="11" count="1" selected="0">
            <x v="7"/>
          </reference>
          <reference field="13" count="11">
            <x v="1"/>
            <x v="5"/>
            <x v="6"/>
            <x v="7"/>
            <x v="10"/>
            <x v="13"/>
            <x v="35"/>
            <x v="38"/>
            <x v="43"/>
            <x v="50"/>
            <x v="61"/>
          </reference>
        </references>
      </pivotArea>
    </format>
    <format dxfId="1287">
      <pivotArea collapsedLevelsAreSubtotals="1" fieldPosition="0">
        <references count="2">
          <reference field="11" count="1" selected="0">
            <x v="7"/>
          </reference>
          <reference field="13" count="11">
            <x v="1"/>
            <x v="5"/>
            <x v="6"/>
            <x v="7"/>
            <x v="10"/>
            <x v="13"/>
            <x v="35"/>
            <x v="38"/>
            <x v="43"/>
            <x v="50"/>
            <x v="61"/>
          </reference>
        </references>
      </pivotArea>
    </format>
    <format dxfId="1286">
      <pivotArea collapsedLevelsAreSubtotals="1" fieldPosition="0">
        <references count="2">
          <reference field="11" count="1" selected="0">
            <x v="7"/>
          </reference>
          <reference field="13" count="11">
            <x v="1"/>
            <x v="5"/>
            <x v="6"/>
            <x v="7"/>
            <x v="10"/>
            <x v="13"/>
            <x v="35"/>
            <x v="38"/>
            <x v="43"/>
            <x v="50"/>
            <x v="61"/>
          </reference>
        </references>
      </pivotArea>
    </format>
    <format dxfId="1285">
      <pivotArea collapsedLevelsAreSubtotals="1" fieldPosition="0">
        <references count="2">
          <reference field="11" count="1" selected="0">
            <x v="0"/>
          </reference>
          <reference field="13" count="2">
            <x v="20"/>
            <x v="39"/>
          </reference>
        </references>
      </pivotArea>
    </format>
    <format dxfId="1284">
      <pivotArea collapsedLevelsAreSubtotals="1" fieldPosition="0">
        <references count="1">
          <reference field="11" count="1">
            <x v="1"/>
          </reference>
        </references>
      </pivotArea>
    </format>
    <format dxfId="1283">
      <pivotArea collapsedLevelsAreSubtotals="1" fieldPosition="0">
        <references count="2">
          <reference field="11" count="1" selected="0">
            <x v="1"/>
          </reference>
          <reference field="13" count="14">
            <x v="4"/>
            <x v="9"/>
            <x v="11"/>
            <x v="12"/>
            <x v="21"/>
            <x v="23"/>
            <x v="30"/>
            <x v="31"/>
            <x v="40"/>
            <x v="44"/>
            <x v="45"/>
            <x v="49"/>
            <x v="57"/>
            <x v="60"/>
          </reference>
        </references>
      </pivotArea>
    </format>
    <format dxfId="1282">
      <pivotArea collapsedLevelsAreSubtotals="1" fieldPosition="0">
        <references count="1">
          <reference field="11" count="1">
            <x v="2"/>
          </reference>
        </references>
      </pivotArea>
    </format>
    <format dxfId="1281">
      <pivotArea collapsedLevelsAreSubtotals="1" fieldPosition="0">
        <references count="2">
          <reference field="11" count="1" selected="0">
            <x v="2"/>
          </reference>
          <reference field="13" count="5">
            <x v="2"/>
            <x v="8"/>
            <x v="15"/>
            <x v="32"/>
            <x v="37"/>
          </reference>
        </references>
      </pivotArea>
    </format>
    <format dxfId="1280">
      <pivotArea collapsedLevelsAreSubtotals="1" fieldPosition="0">
        <references count="1">
          <reference field="11" count="1">
            <x v="3"/>
          </reference>
        </references>
      </pivotArea>
    </format>
    <format dxfId="1279">
      <pivotArea collapsedLevelsAreSubtotals="1" fieldPosition="0">
        <references count="2">
          <reference field="11" count="1" selected="0">
            <x v="3"/>
          </reference>
          <reference field="13" count="1">
            <x v="59"/>
          </reference>
        </references>
      </pivotArea>
    </format>
    <format dxfId="1278">
      <pivotArea collapsedLevelsAreSubtotals="1" fieldPosition="0">
        <references count="1">
          <reference field="11" count="1">
            <x v="4"/>
          </reference>
        </references>
      </pivotArea>
    </format>
    <format dxfId="1277">
      <pivotArea collapsedLevelsAreSubtotals="1" fieldPosition="0">
        <references count="2">
          <reference field="11" count="1" selected="0">
            <x v="4"/>
          </reference>
          <reference field="13" count="12">
            <x v="14"/>
            <x v="18"/>
            <x v="22"/>
            <x v="24"/>
            <x v="25"/>
            <x v="26"/>
            <x v="33"/>
            <x v="42"/>
            <x v="46"/>
            <x v="48"/>
            <x v="56"/>
            <x v="58"/>
          </reference>
        </references>
      </pivotArea>
    </format>
    <format dxfId="1276">
      <pivotArea collapsedLevelsAreSubtotals="1" fieldPosition="0">
        <references count="1">
          <reference field="11" count="1">
            <x v="5"/>
          </reference>
        </references>
      </pivotArea>
    </format>
    <format dxfId="1275">
      <pivotArea collapsedLevelsAreSubtotals="1" fieldPosition="0">
        <references count="2">
          <reference field="11" count="1" selected="0">
            <x v="5"/>
          </reference>
          <reference field="13" count="10">
            <x v="3"/>
            <x v="29"/>
            <x v="36"/>
            <x v="41"/>
            <x v="47"/>
            <x v="51"/>
            <x v="52"/>
            <x v="53"/>
            <x v="54"/>
            <x v="55"/>
          </reference>
        </references>
      </pivotArea>
    </format>
    <format dxfId="1274">
      <pivotArea collapsedLevelsAreSubtotals="1" fieldPosition="0">
        <references count="1">
          <reference field="11" count="1">
            <x v="6"/>
          </reference>
        </references>
      </pivotArea>
    </format>
    <format dxfId="1273">
      <pivotArea collapsedLevelsAreSubtotals="1" fieldPosition="0">
        <references count="2">
          <reference field="11" count="1" selected="0">
            <x v="6"/>
          </reference>
          <reference field="13" count="2">
            <x v="16"/>
            <x v="28"/>
          </reference>
        </references>
      </pivotArea>
    </format>
    <format dxfId="1272">
      <pivotArea collapsedLevelsAreSubtotals="1" fieldPosition="0">
        <references count="2">
          <reference field="11" count="1" selected="0">
            <x v="0"/>
          </reference>
          <reference field="13" count="2">
            <x v="20"/>
            <x v="39"/>
          </reference>
        </references>
      </pivotArea>
    </format>
    <format dxfId="1271">
      <pivotArea collapsedLevelsAreSubtotals="1" fieldPosition="0">
        <references count="1">
          <reference field="11" count="1">
            <x v="1"/>
          </reference>
        </references>
      </pivotArea>
    </format>
    <format dxfId="1270">
      <pivotArea collapsedLevelsAreSubtotals="1" fieldPosition="0">
        <references count="2">
          <reference field="11" count="1" selected="0">
            <x v="1"/>
          </reference>
          <reference field="13" count="14">
            <x v="4"/>
            <x v="9"/>
            <x v="11"/>
            <x v="12"/>
            <x v="21"/>
            <x v="23"/>
            <x v="30"/>
            <x v="31"/>
            <x v="40"/>
            <x v="44"/>
            <x v="45"/>
            <x v="49"/>
            <x v="57"/>
            <x v="60"/>
          </reference>
        </references>
      </pivotArea>
    </format>
    <format dxfId="1269">
      <pivotArea collapsedLevelsAreSubtotals="1" fieldPosition="0">
        <references count="1">
          <reference field="11" count="1">
            <x v="2"/>
          </reference>
        </references>
      </pivotArea>
    </format>
    <format dxfId="1268">
      <pivotArea collapsedLevelsAreSubtotals="1" fieldPosition="0">
        <references count="2">
          <reference field="11" count="1" selected="0">
            <x v="2"/>
          </reference>
          <reference field="13" count="5">
            <x v="2"/>
            <x v="8"/>
            <x v="15"/>
            <x v="32"/>
            <x v="37"/>
          </reference>
        </references>
      </pivotArea>
    </format>
    <format dxfId="1267">
      <pivotArea collapsedLevelsAreSubtotals="1" fieldPosition="0">
        <references count="1">
          <reference field="11" count="1">
            <x v="3"/>
          </reference>
        </references>
      </pivotArea>
    </format>
    <format dxfId="1266">
      <pivotArea collapsedLevelsAreSubtotals="1" fieldPosition="0">
        <references count="2">
          <reference field="11" count="1" selected="0">
            <x v="3"/>
          </reference>
          <reference field="13" count="1">
            <x v="59"/>
          </reference>
        </references>
      </pivotArea>
    </format>
    <format dxfId="1265">
      <pivotArea collapsedLevelsAreSubtotals="1" fieldPosition="0">
        <references count="1">
          <reference field="11" count="1">
            <x v="4"/>
          </reference>
        </references>
      </pivotArea>
    </format>
    <format dxfId="1264">
      <pivotArea collapsedLevelsAreSubtotals="1" fieldPosition="0">
        <references count="2">
          <reference field="11" count="1" selected="0">
            <x v="4"/>
          </reference>
          <reference field="13" count="12">
            <x v="14"/>
            <x v="18"/>
            <x v="22"/>
            <x v="24"/>
            <x v="25"/>
            <x v="26"/>
            <x v="33"/>
            <x v="42"/>
            <x v="46"/>
            <x v="48"/>
            <x v="56"/>
            <x v="58"/>
          </reference>
        </references>
      </pivotArea>
    </format>
    <format dxfId="1263">
      <pivotArea collapsedLevelsAreSubtotals="1" fieldPosition="0">
        <references count="1">
          <reference field="11" count="1">
            <x v="5"/>
          </reference>
        </references>
      </pivotArea>
    </format>
    <format dxfId="1262">
      <pivotArea collapsedLevelsAreSubtotals="1" fieldPosition="0">
        <references count="2">
          <reference field="11" count="1" selected="0">
            <x v="5"/>
          </reference>
          <reference field="13" count="10">
            <x v="3"/>
            <x v="29"/>
            <x v="36"/>
            <x v="41"/>
            <x v="47"/>
            <x v="51"/>
            <x v="52"/>
            <x v="53"/>
            <x v="54"/>
            <x v="55"/>
          </reference>
        </references>
      </pivotArea>
    </format>
    <format dxfId="1261">
      <pivotArea collapsedLevelsAreSubtotals="1" fieldPosition="0">
        <references count="1">
          <reference field="11" count="1">
            <x v="6"/>
          </reference>
        </references>
      </pivotArea>
    </format>
    <format dxfId="1260">
      <pivotArea collapsedLevelsAreSubtotals="1" fieldPosition="0">
        <references count="2">
          <reference field="11" count="1" selected="0">
            <x v="6"/>
          </reference>
          <reference field="13" count="2">
            <x v="16"/>
            <x v="28"/>
          </reference>
        </references>
      </pivotArea>
    </format>
    <format dxfId="1259">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3" cacheId="3" applyNumberFormats="0" applyBorderFormats="0" applyFontFormats="0" applyPatternFormats="0" applyAlignmentFormats="0" applyWidthHeightFormats="1" dataCaption="Valores" updatedVersion="8" minRefreshableVersion="3" useAutoFormatting="1" itemPrintTitles="1" createdVersion="4" indent="0" compact="0" outline="1" outlineData="1" compactData="0" multipleFieldFilters="0">
  <location ref="A3:H169" firstHeaderRow="0" firstDataRow="1" firstDataCol="3"/>
  <pivotFields count="37">
    <pivotField compact="0" showAll="0" defaultSubtotal="0"/>
    <pivotField compact="0" showAll="0" defaultSubtotal="0"/>
    <pivotField compact="0" showAll="0" defaultSubtotal="0"/>
    <pivotField compact="0" showAll="0" defaultSubtotal="0"/>
    <pivotField compact="0" subtotalTop="0" showAll="0"/>
    <pivotField compact="0" subtotalTop="0" showAll="0"/>
    <pivotField compact="0" subtotalTop="0" showAll="0"/>
    <pivotField compact="0" subtotalTop="0" showAll="0"/>
    <pivotField compact="0" showAll="0" defaultSubtotal="0"/>
    <pivotField axis="axisRow" compact="0" subtotalTop="0" showAll="0">
      <items count="19">
        <item x="14"/>
        <item x="7"/>
        <item x="16"/>
        <item x="11"/>
        <item x="8"/>
        <item x="3"/>
        <item x="10"/>
        <item x="2"/>
        <item x="15"/>
        <item x="13"/>
        <item x="0"/>
        <item x="5"/>
        <item x="1"/>
        <item x="6"/>
        <item x="12"/>
        <item x="4"/>
        <item x="9"/>
        <item m="1" x="17"/>
        <item t="default"/>
      </items>
    </pivotField>
    <pivotField compact="0" subtotalTop="0" showAll="0"/>
    <pivotField compact="0" subtotalTop="0" showAll="0"/>
    <pivotField compact="0" showAll="0" defaultSubtotal="0"/>
    <pivotField axis="axisRow" compact="0" subtotalTop="0" showAll="0">
      <items count="64">
        <item m="1" x="61"/>
        <item x="45"/>
        <item x="14"/>
        <item x="3"/>
        <item x="54"/>
        <item x="21"/>
        <item x="38"/>
        <item x="49"/>
        <item x="39"/>
        <item x="48"/>
        <item x="10"/>
        <item x="42"/>
        <item x="43"/>
        <item x="34"/>
        <item x="1"/>
        <item x="46"/>
        <item x="30"/>
        <item m="1" x="60"/>
        <item x="29"/>
        <item m="1" x="58"/>
        <item x="16"/>
        <item x="11"/>
        <item x="27"/>
        <item x="12"/>
        <item x="25"/>
        <item x="26"/>
        <item m="1" x="59"/>
        <item x="13"/>
        <item x="24"/>
        <item x="55"/>
        <item x="47"/>
        <item x="19"/>
        <item x="50"/>
        <item x="28"/>
        <item x="23"/>
        <item x="22"/>
        <item x="8"/>
        <item x="36"/>
        <item x="56"/>
        <item x="35"/>
        <item x="53"/>
        <item x="20"/>
        <item x="44"/>
        <item x="40"/>
        <item x="5"/>
        <item x="9"/>
        <item x="37"/>
        <item x="15"/>
        <item x="18"/>
        <item x="4"/>
        <item x="32"/>
        <item x="6"/>
        <item x="0"/>
        <item x="41"/>
        <item x="31"/>
        <item x="17"/>
        <item x="52"/>
        <item x="51"/>
        <item m="1" x="62"/>
        <item m="1" x="57"/>
        <item x="2"/>
        <item x="7"/>
        <item x="33"/>
        <item t="default"/>
      </items>
    </pivotField>
    <pivotField compact="0" showAll="0" defaultSubtotal="0"/>
    <pivotField axis="axisRow" compact="0" subtotalTop="0" showAll="0">
      <items count="55">
        <item m="1" x="49"/>
        <item x="35"/>
        <item m="1" x="43"/>
        <item m="1" x="40"/>
        <item m="1" x="50"/>
        <item m="1" x="44"/>
        <item m="1" x="47"/>
        <item x="16"/>
        <item x="4"/>
        <item x="23"/>
        <item x="24"/>
        <item m="1" x="39"/>
        <item x="6"/>
        <item x="13"/>
        <item x="27"/>
        <item m="1" x="45"/>
        <item x="0"/>
        <item m="1" x="38"/>
        <item m="1" x="51"/>
        <item x="19"/>
        <item m="1" x="42"/>
        <item x="20"/>
        <item x="30"/>
        <item x="7"/>
        <item x="22"/>
        <item x="25"/>
        <item m="1" x="46"/>
        <item x="8"/>
        <item x="5"/>
        <item x="29"/>
        <item x="9"/>
        <item m="1" x="48"/>
        <item m="1" x="52"/>
        <item x="21"/>
        <item x="36"/>
        <item m="1" x="53"/>
        <item m="1" x="41"/>
        <item m="1" x="37"/>
        <item x="1"/>
        <item x="2"/>
        <item x="3"/>
        <item x="10"/>
        <item x="11"/>
        <item x="12"/>
        <item x="14"/>
        <item x="15"/>
        <item x="17"/>
        <item x="18"/>
        <item x="26"/>
        <item x="28"/>
        <item x="31"/>
        <item x="32"/>
        <item x="33"/>
        <item x="34"/>
        <item t="default"/>
      </items>
    </pivotField>
    <pivotField compact="0" showAll="0" defaultSubtotal="0"/>
    <pivotField compact="0" subtotalTop="0" showAll="0"/>
    <pivotField compact="0" subtotalTop="0" showAll="0"/>
    <pivotField compact="0" subtotalTop="0" showAll="0"/>
    <pivotField compact="0" subtotalTop="0" showAll="0"/>
    <pivotField compact="0" subtotalTop="0" showAll="0"/>
    <pivotField compact="0" showAll="0" defaultSubtotal="0"/>
    <pivotField compact="0" subtotalTop="0" showAll="0"/>
    <pivotField dataField="1" compact="0" numFmtId="4" subtotalTop="0" showAll="0"/>
    <pivotField compact="0" numFmtId="4" subtotalTop="0" showAll="0"/>
    <pivotField dataField="1" compact="0" numFmtId="4" subtotalTop="0" showAll="0"/>
    <pivotField compact="0" numFmtId="4" subtotalTop="0" showAll="0"/>
    <pivotField compact="0" numFmtId="4" subtotalTop="0" showAll="0"/>
    <pivotField compact="0" numFmtId="4" subtotalTop="0" showAll="0"/>
    <pivotField compact="0" numFmtId="4" subtotalTop="0" showAll="0"/>
    <pivotField compact="0" numFmtId="4" subtotalTop="0" showAll="0"/>
    <pivotField dataField="1" compact="0" numFmtId="4" subtotalTop="0" showAll="0"/>
    <pivotField dataField="1" compact="0" subtotalTop="0" showAll="0"/>
    <pivotField dataField="1" compact="0" subtotalTop="0" showAll="0"/>
    <pivotField compact="0" showAll="0"/>
    <pivotField compact="0" numFmtId="4" showAll="0" defaultSubtotal="0"/>
  </pivotFields>
  <rowFields count="3">
    <field x="9"/>
    <field x="15"/>
    <field x="13"/>
  </rowFields>
  <rowItems count="166">
    <i>
      <x/>
    </i>
    <i r="1">
      <x v="52"/>
    </i>
    <i r="2">
      <x v="12"/>
    </i>
    <i t="default" r="1">
      <x v="52"/>
    </i>
    <i t="default">
      <x/>
    </i>
    <i>
      <x v="1"/>
    </i>
    <i r="1">
      <x v="42"/>
    </i>
    <i r="2">
      <x v="16"/>
    </i>
    <i r="2">
      <x v="27"/>
    </i>
    <i t="default" r="1">
      <x v="42"/>
    </i>
    <i t="default">
      <x v="1"/>
    </i>
    <i>
      <x v="2"/>
    </i>
    <i r="1">
      <x v="1"/>
    </i>
    <i r="2">
      <x v="1"/>
    </i>
    <i t="default" r="1">
      <x v="1"/>
    </i>
    <i t="default">
      <x v="2"/>
    </i>
    <i>
      <x v="3"/>
    </i>
    <i r="1">
      <x v="19"/>
    </i>
    <i r="2">
      <x v="35"/>
    </i>
    <i t="default" r="1">
      <x v="19"/>
    </i>
    <i r="1">
      <x v="25"/>
    </i>
    <i r="2">
      <x v="13"/>
    </i>
    <i r="2">
      <x v="32"/>
    </i>
    <i r="2">
      <x v="57"/>
    </i>
    <i t="default" r="1">
      <x v="25"/>
    </i>
    <i r="1">
      <x v="47"/>
    </i>
    <i r="2">
      <x v="5"/>
    </i>
    <i r="2">
      <x v="6"/>
    </i>
    <i r="2">
      <x v="7"/>
    </i>
    <i r="2">
      <x v="40"/>
    </i>
    <i t="default" r="1">
      <x v="47"/>
    </i>
    <i t="default">
      <x v="3"/>
    </i>
    <i>
      <x v="4"/>
    </i>
    <i r="1">
      <x v="13"/>
    </i>
    <i r="2">
      <x v="47"/>
    </i>
    <i t="default" r="1">
      <x v="13"/>
    </i>
    <i r="1">
      <x v="21"/>
    </i>
    <i r="2">
      <x v="15"/>
    </i>
    <i r="2">
      <x v="30"/>
    </i>
    <i r="2">
      <x v="34"/>
    </i>
    <i t="default" r="1">
      <x v="21"/>
    </i>
    <i r="1">
      <x v="29"/>
    </i>
    <i r="2">
      <x v="8"/>
    </i>
    <i t="default" r="1">
      <x v="29"/>
    </i>
    <i r="1">
      <x v="43"/>
    </i>
    <i r="2">
      <x v="2"/>
    </i>
    <i t="default" r="1">
      <x v="43"/>
    </i>
    <i t="default">
      <x v="4"/>
    </i>
    <i>
      <x v="5"/>
    </i>
    <i r="1">
      <x v="12"/>
    </i>
    <i r="2">
      <x v="36"/>
    </i>
    <i t="default" r="1">
      <x v="12"/>
    </i>
    <i t="default">
      <x v="5"/>
    </i>
    <i>
      <x v="6"/>
    </i>
    <i r="1">
      <x v="46"/>
    </i>
    <i r="2">
      <x v="31"/>
    </i>
    <i r="2">
      <x v="54"/>
    </i>
    <i t="default" r="1">
      <x v="46"/>
    </i>
    <i t="default">
      <x v="6"/>
    </i>
    <i>
      <x v="7"/>
    </i>
    <i r="1">
      <x v="7"/>
    </i>
    <i r="2">
      <x v="48"/>
    </i>
    <i t="default" r="1">
      <x v="7"/>
    </i>
    <i r="1">
      <x v="8"/>
    </i>
    <i r="2">
      <x v="44"/>
    </i>
    <i t="default" r="1">
      <x v="8"/>
    </i>
    <i r="1">
      <x v="24"/>
    </i>
    <i r="2">
      <x v="33"/>
    </i>
    <i r="2">
      <x v="38"/>
    </i>
    <i t="default" r="1">
      <x v="24"/>
    </i>
    <i r="1">
      <x v="28"/>
    </i>
    <i r="2">
      <x v="51"/>
    </i>
    <i t="default" r="1">
      <x v="28"/>
    </i>
    <i r="1">
      <x v="40"/>
    </i>
    <i r="2">
      <x v="49"/>
    </i>
    <i t="default" r="1">
      <x v="40"/>
    </i>
    <i r="1">
      <x v="45"/>
    </i>
    <i r="2">
      <x v="55"/>
    </i>
    <i t="default" r="1">
      <x v="45"/>
    </i>
    <i t="default">
      <x v="7"/>
    </i>
    <i>
      <x v="8"/>
    </i>
    <i r="1">
      <x v="53"/>
    </i>
    <i r="2">
      <x v="42"/>
    </i>
    <i t="default" r="1">
      <x v="53"/>
    </i>
    <i t="default">
      <x v="8"/>
    </i>
    <i>
      <x v="9"/>
    </i>
    <i r="1">
      <x v="51"/>
    </i>
    <i r="2">
      <x v="11"/>
    </i>
    <i t="default" r="1">
      <x v="51"/>
    </i>
    <i t="default">
      <x v="9"/>
    </i>
    <i>
      <x v="10"/>
    </i>
    <i r="1">
      <x v="16"/>
    </i>
    <i r="2">
      <x v="14"/>
    </i>
    <i r="2">
      <x v="24"/>
    </i>
    <i r="2">
      <x v="25"/>
    </i>
    <i r="2">
      <x v="52"/>
    </i>
    <i t="default" r="1">
      <x v="16"/>
    </i>
    <i t="default">
      <x v="10"/>
    </i>
    <i>
      <x v="11"/>
    </i>
    <i r="1">
      <x v="9"/>
    </i>
    <i r="2">
      <x v="18"/>
    </i>
    <i t="default" r="1">
      <x v="9"/>
    </i>
    <i r="1">
      <x v="27"/>
    </i>
    <i r="2">
      <x v="10"/>
    </i>
    <i t="default" r="1">
      <x v="27"/>
    </i>
    <i r="1">
      <x v="33"/>
    </i>
    <i r="2">
      <x v="22"/>
    </i>
    <i t="default" r="1">
      <x v="33"/>
    </i>
    <i r="1">
      <x v="34"/>
    </i>
    <i r="2">
      <x v="9"/>
    </i>
    <i t="default" r="1">
      <x v="34"/>
    </i>
    <i r="1">
      <x v="48"/>
    </i>
    <i r="2">
      <x v="39"/>
    </i>
    <i t="default" r="1">
      <x v="48"/>
    </i>
    <i r="1">
      <x v="49"/>
    </i>
    <i r="2">
      <x v="46"/>
    </i>
    <i t="default" r="1">
      <x v="49"/>
    </i>
    <i t="default">
      <x v="11"/>
    </i>
    <i>
      <x v="12"/>
    </i>
    <i r="1">
      <x v="10"/>
    </i>
    <i r="2">
      <x v="4"/>
    </i>
    <i r="2">
      <x v="29"/>
    </i>
    <i r="2">
      <x v="62"/>
    </i>
    <i t="default" r="1">
      <x v="10"/>
    </i>
    <i r="1">
      <x v="14"/>
    </i>
    <i r="2">
      <x v="37"/>
    </i>
    <i t="default" r="1">
      <x v="14"/>
    </i>
    <i r="1">
      <x v="38"/>
    </i>
    <i r="2">
      <x v="41"/>
    </i>
    <i r="2">
      <x v="56"/>
    </i>
    <i r="2">
      <x v="60"/>
    </i>
    <i r="2">
      <x v="61"/>
    </i>
    <i t="default" r="1">
      <x v="38"/>
    </i>
    <i r="1">
      <x v="39"/>
    </i>
    <i r="2">
      <x v="3"/>
    </i>
    <i r="2">
      <x v="28"/>
    </i>
    <i r="2">
      <x v="50"/>
    </i>
    <i t="default" r="1">
      <x v="39"/>
    </i>
    <i t="default">
      <x v="12"/>
    </i>
    <i>
      <x v="13"/>
    </i>
    <i r="1">
      <x v="30"/>
    </i>
    <i r="2">
      <x v="21"/>
    </i>
    <i t="default" r="1">
      <x v="30"/>
    </i>
    <i t="default">
      <x v="13"/>
    </i>
    <i>
      <x v="14"/>
    </i>
    <i r="1">
      <x v="50"/>
    </i>
    <i r="2">
      <x v="53"/>
    </i>
    <i t="default" r="1">
      <x v="50"/>
    </i>
    <i t="default">
      <x v="14"/>
    </i>
    <i>
      <x v="15"/>
    </i>
    <i r="1">
      <x v="22"/>
    </i>
    <i r="2">
      <x v="43"/>
    </i>
    <i t="default" r="1">
      <x v="22"/>
    </i>
    <i r="1">
      <x v="23"/>
    </i>
    <i r="2">
      <x v="45"/>
    </i>
    <i t="default" r="1">
      <x v="23"/>
    </i>
    <i r="1">
      <x v="41"/>
    </i>
    <i r="2">
      <x v="23"/>
    </i>
    <i t="default" r="1">
      <x v="41"/>
    </i>
    <i t="default">
      <x v="15"/>
    </i>
    <i>
      <x v="16"/>
    </i>
    <i r="1">
      <x v="44"/>
    </i>
    <i r="2">
      <x v="20"/>
    </i>
    <i t="default" r="1">
      <x v="44"/>
    </i>
    <i t="default">
      <x v="16"/>
    </i>
    <i t="grand">
      <x/>
    </i>
  </rowItems>
  <colFields count="1">
    <field x="-2"/>
  </colFields>
  <colItems count="5">
    <i>
      <x/>
    </i>
    <i i="1">
      <x v="1"/>
    </i>
    <i i="2">
      <x v="2"/>
    </i>
    <i i="3">
      <x v="3"/>
    </i>
    <i i="4">
      <x v="4"/>
    </i>
  </colItems>
  <dataFields count="5">
    <dataField name="Suma de Importe Ajustado 2023" fld="24" baseField="13" baseItem="27" numFmtId="4"/>
    <dataField name="Suma de Pre-Comprometido" fld="26" baseField="13" baseItem="27" numFmtId="4"/>
    <dataField name="Tesorería Ideal 2024  " fld="32" baseField="12" baseItem="27" numFmtId="4"/>
    <dataField name="Suma de Ideal Plantilla 2024" fld="33" baseField="12" baseItem="16" numFmtId="4"/>
    <dataField name="Suma de Propuesta Dependencia 2024" fld="34" baseField="12" baseItem="27" numFmtId="4"/>
  </dataFields>
  <formats count="42">
    <format dxfId="1558">
      <pivotArea field="9" type="button" dataOnly="0" labelOnly="1" outline="0" axis="axisRow" fieldPosition="0"/>
    </format>
    <format dxfId="1557">
      <pivotArea field="15" type="button" dataOnly="0" labelOnly="1" outline="0" axis="axisRow" fieldPosition="1"/>
    </format>
    <format dxfId="1556">
      <pivotArea field="13" type="button" dataOnly="0" labelOnly="1" outline="0" axis="axisRow" fieldPosition="2"/>
    </format>
    <format dxfId="1555">
      <pivotArea dataOnly="0" labelOnly="1" outline="0" fieldPosition="0">
        <references count="1">
          <reference field="4294967294" count="3">
            <x v="2"/>
            <x v="3"/>
            <x v="4"/>
          </reference>
        </references>
      </pivotArea>
    </format>
    <format dxfId="1554">
      <pivotArea field="9" type="button" dataOnly="0" labelOnly="1" outline="0" axis="axisRow" fieldPosition="0"/>
    </format>
    <format dxfId="1553">
      <pivotArea field="15" type="button" dataOnly="0" labelOnly="1" outline="0" axis="axisRow" fieldPosition="1"/>
    </format>
    <format dxfId="1552">
      <pivotArea field="13" type="button" dataOnly="0" labelOnly="1" outline="0" axis="axisRow" fieldPosition="2"/>
    </format>
    <format dxfId="1551">
      <pivotArea dataOnly="0" labelOnly="1" outline="0" fieldPosition="0">
        <references count="1">
          <reference field="4294967294" count="3">
            <x v="2"/>
            <x v="3"/>
            <x v="4"/>
          </reference>
        </references>
      </pivotArea>
    </format>
    <format dxfId="1550">
      <pivotArea outline="0" fieldPosition="0">
        <references count="1">
          <reference field="4294967294" count="1">
            <x v="0"/>
          </reference>
        </references>
      </pivotArea>
    </format>
    <format dxfId="1549">
      <pivotArea outline="0" fieldPosition="0">
        <references count="1">
          <reference field="4294967294" count="1">
            <x v="1"/>
          </reference>
        </references>
      </pivotArea>
    </format>
    <format dxfId="1548">
      <pivotArea dataOnly="0" labelOnly="1" outline="0" fieldPosition="0">
        <references count="1">
          <reference field="4294967294" count="2">
            <x v="0"/>
            <x v="1"/>
          </reference>
        </references>
      </pivotArea>
    </format>
    <format dxfId="1547">
      <pivotArea dataOnly="0" labelOnly="1" outline="0" fieldPosition="0">
        <references count="1">
          <reference field="4294967294" count="2">
            <x v="0"/>
            <x v="1"/>
          </reference>
        </references>
      </pivotArea>
    </format>
    <format dxfId="1546">
      <pivotArea fieldPosition="0">
        <references count="4">
          <reference field="4294967294" count="1" selected="0">
            <x v="4"/>
          </reference>
          <reference field="9" count="1" selected="0">
            <x v="3"/>
          </reference>
          <reference field="13" count="1">
            <x v="13"/>
          </reference>
          <reference field="15" count="1" selected="0">
            <x v="25"/>
          </reference>
        </references>
      </pivotArea>
    </format>
    <format dxfId="1545">
      <pivotArea fieldPosition="0">
        <references count="4">
          <reference field="4294967294" count="3" selected="0">
            <x v="0"/>
            <x v="1"/>
            <x v="2"/>
          </reference>
          <reference field="9" count="1" selected="0">
            <x v="3"/>
          </reference>
          <reference field="13" count="1">
            <x v="13"/>
          </reference>
          <reference field="15" count="1" selected="0">
            <x v="25"/>
          </reference>
        </references>
      </pivotArea>
    </format>
    <format dxfId="1544">
      <pivotArea dataOnly="0" labelOnly="1" outline="0" fieldPosition="0">
        <references count="3">
          <reference field="9" count="1" selected="0">
            <x v="3"/>
          </reference>
          <reference field="13" count="1">
            <x v="13"/>
          </reference>
          <reference field="15" count="1" selected="0">
            <x v="25"/>
          </reference>
        </references>
      </pivotArea>
    </format>
    <format dxfId="1543">
      <pivotArea dataOnly="0" labelOnly="1" outline="0" fieldPosition="0">
        <references count="2">
          <reference field="9" count="1" selected="0">
            <x v="7"/>
          </reference>
          <reference field="15" count="1">
            <x v="17"/>
          </reference>
        </references>
      </pivotArea>
    </format>
    <format dxfId="1542">
      <pivotArea dataOnly="0" labelOnly="1" outline="0" offset="IV1" fieldPosition="0">
        <references count="2">
          <reference field="9" count="1" selected="0">
            <x v="7"/>
          </reference>
          <reference field="15" count="1">
            <x v="28"/>
          </reference>
        </references>
      </pivotArea>
    </format>
    <format dxfId="1541">
      <pivotArea dataOnly="0" labelOnly="1" outline="0" fieldPosition="0">
        <references count="3">
          <reference field="9" count="1" selected="0">
            <x v="7"/>
          </reference>
          <reference field="13" count="1">
            <x v="17"/>
          </reference>
          <reference field="15" count="1" selected="0">
            <x v="28"/>
          </reference>
        </references>
      </pivotArea>
    </format>
    <format dxfId="1540">
      <pivotArea fieldPosition="0">
        <references count="3">
          <reference field="9" count="1" selected="0">
            <x v="10"/>
          </reference>
          <reference field="13" count="1">
            <x v="14"/>
          </reference>
          <reference field="15" count="1" selected="0">
            <x v="16"/>
          </reference>
        </references>
      </pivotArea>
    </format>
    <format dxfId="1539">
      <pivotArea dataOnly="0" labelOnly="1" outline="0" fieldPosition="0">
        <references count="3">
          <reference field="9" count="1" selected="0">
            <x v="10"/>
          </reference>
          <reference field="13" count="1">
            <x v="14"/>
          </reference>
          <reference field="15" count="1" selected="0">
            <x v="16"/>
          </reference>
        </references>
      </pivotArea>
    </format>
    <format dxfId="1538">
      <pivotArea fieldPosition="0">
        <references count="3">
          <reference field="9" count="1" selected="0">
            <x v="12"/>
          </reference>
          <reference field="13" count="1">
            <x v="3"/>
          </reference>
          <reference field="15" count="1" selected="0">
            <x v="15"/>
          </reference>
        </references>
      </pivotArea>
    </format>
    <format dxfId="1537">
      <pivotArea dataOnly="0" labelOnly="1" outline="0" fieldPosition="0">
        <references count="3">
          <reference field="9" count="1" selected="0">
            <x v="12"/>
          </reference>
          <reference field="13" count="1">
            <x v="3"/>
          </reference>
          <reference field="15" count="1" selected="0">
            <x v="15"/>
          </reference>
        </references>
      </pivotArea>
    </format>
    <format dxfId="1536">
      <pivotArea dataOnly="0" labelOnly="1" outline="0" fieldPosition="0">
        <references count="1">
          <reference field="9" count="1">
            <x v="6"/>
          </reference>
        </references>
      </pivotArea>
    </format>
    <format dxfId="1535">
      <pivotArea dataOnly="0" labelOnly="1" outline="0" offset="A256" fieldPosition="0">
        <references count="2">
          <reference field="9" count="1" selected="0">
            <x v="11"/>
          </reference>
          <reference field="15" count="1">
            <x v="9"/>
          </reference>
        </references>
      </pivotArea>
    </format>
    <format dxfId="1534">
      <pivotArea fieldPosition="0">
        <references count="3">
          <reference field="9" count="1" selected="0">
            <x v="12"/>
          </reference>
          <reference field="13" count="1">
            <x v="56"/>
          </reference>
          <reference field="15" count="1" selected="0">
            <x v="20"/>
          </reference>
        </references>
      </pivotArea>
    </format>
    <format dxfId="1533">
      <pivotArea dataOnly="0" labelOnly="1" outline="0" fieldPosition="0">
        <references count="3">
          <reference field="9" count="1" selected="0">
            <x v="12"/>
          </reference>
          <reference field="13" count="1">
            <x v="56"/>
          </reference>
          <reference field="15" count="1" selected="0">
            <x v="20"/>
          </reference>
        </references>
      </pivotArea>
    </format>
    <format dxfId="1532">
      <pivotArea fieldPosition="0">
        <references count="2">
          <reference field="4294967294" count="1" selected="0">
            <x v="4"/>
          </reference>
          <reference field="9" count="1" defaultSubtotal="1">
            <x v="0"/>
          </reference>
        </references>
      </pivotArea>
    </format>
    <format dxfId="1531">
      <pivotArea fieldPosition="0">
        <references count="2">
          <reference field="4294967294" count="1" selected="0">
            <x v="4"/>
          </reference>
          <reference field="9" count="1">
            <x v="1"/>
          </reference>
        </references>
      </pivotArea>
    </format>
    <format dxfId="1530">
      <pivotArea fieldPosition="0">
        <references count="3">
          <reference field="4294967294" count="1" selected="0">
            <x v="4"/>
          </reference>
          <reference field="9" count="1" selected="0">
            <x v="1"/>
          </reference>
          <reference field="15" count="1">
            <x v="2"/>
          </reference>
        </references>
      </pivotArea>
    </format>
    <format dxfId="1529">
      <pivotArea fieldPosition="0">
        <references count="4">
          <reference field="4294967294" count="1" selected="0">
            <x v="4"/>
          </reference>
          <reference field="9" count="1" selected="0">
            <x v="1"/>
          </reference>
          <reference field="13" count="2">
            <x v="16"/>
            <x v="27"/>
          </reference>
          <reference field="15" count="1" selected="0">
            <x v="2"/>
          </reference>
        </references>
      </pivotArea>
    </format>
    <format dxfId="1528">
      <pivotArea fieldPosition="0">
        <references count="3">
          <reference field="4294967294" count="1" selected="0">
            <x v="4"/>
          </reference>
          <reference field="9" count="1" selected="0">
            <x v="1"/>
          </reference>
          <reference field="15" count="1" defaultSubtotal="1">
            <x v="2"/>
          </reference>
        </references>
      </pivotArea>
    </format>
    <format dxfId="1527">
      <pivotArea fieldPosition="0">
        <references count="2">
          <reference field="4294967294" count="1" selected="0">
            <x v="4"/>
          </reference>
          <reference field="9" count="1" defaultSubtotal="1">
            <x v="1"/>
          </reference>
        </references>
      </pivotArea>
    </format>
    <format dxfId="1526">
      <pivotArea fieldPosition="0">
        <references count="2">
          <reference field="4294967294" count="1" selected="0">
            <x v="4"/>
          </reference>
          <reference field="9" count="1">
            <x v="2"/>
          </reference>
        </references>
      </pivotArea>
    </format>
    <format dxfId="1525">
      <pivotArea fieldPosition="0">
        <references count="3">
          <reference field="4294967294" count="1" selected="0">
            <x v="4"/>
          </reference>
          <reference field="9" count="1" selected="0">
            <x v="2"/>
          </reference>
          <reference field="15" count="1">
            <x v="1"/>
          </reference>
        </references>
      </pivotArea>
    </format>
    <format dxfId="1524">
      <pivotArea fieldPosition="0">
        <references count="4">
          <reference field="4294967294" count="1" selected="0">
            <x v="4"/>
          </reference>
          <reference field="9" count="1" selected="0">
            <x v="2"/>
          </reference>
          <reference field="13" count="1">
            <x v="1"/>
          </reference>
          <reference field="15" count="1" selected="0">
            <x v="1"/>
          </reference>
        </references>
      </pivotArea>
    </format>
    <format dxfId="1523">
      <pivotArea fieldPosition="0">
        <references count="3">
          <reference field="4294967294" count="1" selected="0">
            <x v="4"/>
          </reference>
          <reference field="9" count="1" selected="0">
            <x v="2"/>
          </reference>
          <reference field="15" count="1" defaultSubtotal="1">
            <x v="1"/>
          </reference>
        </references>
      </pivotArea>
    </format>
    <format dxfId="1522">
      <pivotArea fieldPosition="0">
        <references count="2">
          <reference field="4294967294" count="1" selected="0">
            <x v="4"/>
          </reference>
          <reference field="9" count="1" defaultSubtotal="1">
            <x v="2"/>
          </reference>
        </references>
      </pivotArea>
    </format>
    <format dxfId="1521">
      <pivotArea fieldPosition="0">
        <references count="3">
          <reference field="9" count="1" selected="0">
            <x v="6"/>
          </reference>
          <reference field="13" count="2">
            <x v="31"/>
            <x v="54"/>
          </reference>
          <reference field="15" count="1" selected="0">
            <x v="5"/>
          </reference>
        </references>
      </pivotArea>
    </format>
    <format dxfId="1520">
      <pivotArea dataOnly="0" labelOnly="1" outline="0" fieldPosition="0">
        <references count="3">
          <reference field="9" count="1" selected="0">
            <x v="6"/>
          </reference>
          <reference field="13" count="2">
            <x v="31"/>
            <x v="54"/>
          </reference>
          <reference field="15" count="1" selected="0">
            <x v="5"/>
          </reference>
        </references>
      </pivotArea>
    </format>
    <format dxfId="1519">
      <pivotArea fieldPosition="0">
        <references count="3">
          <reference field="9" count="1" selected="0">
            <x v="12"/>
          </reference>
          <reference field="13" count="2">
            <x v="0"/>
            <x v="26"/>
          </reference>
          <reference field="15" count="1" selected="0">
            <x v="20"/>
          </reference>
        </references>
      </pivotArea>
    </format>
    <format dxfId="1518">
      <pivotArea dataOnly="0" labelOnly="1" outline="0" fieldPosition="0">
        <references count="3">
          <reference field="9" count="1" selected="0">
            <x v="12"/>
          </reference>
          <reference field="13" count="2">
            <x v="0"/>
            <x v="26"/>
          </reference>
          <reference field="15" count="1" selected="0">
            <x v="20"/>
          </reference>
        </references>
      </pivotArea>
    </format>
    <format dxfId="1517">
      <pivotArea fieldPosition="0">
        <references count="4">
          <reference field="4294967294" count="3" selected="0">
            <x v="2"/>
            <x v="3"/>
            <x v="4"/>
          </reference>
          <reference field="9" count="1" selected="0">
            <x v="12"/>
          </reference>
          <reference field="13" count="1">
            <x v="26"/>
          </reference>
          <reference field="15" count="1" selected="0">
            <x v="2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rowHeaderCaption="Estado del presupuesto">
  <location ref="A2:F329" firstHeaderRow="1" firstDataRow="1" firstDataCol="5"/>
  <pivotFields count="37">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8">
        <item x="14"/>
        <item x="7"/>
        <item x="16"/>
        <item x="11"/>
        <item x="8"/>
        <item x="3"/>
        <item x="10"/>
        <item x="2"/>
        <item x="15"/>
        <item x="13"/>
        <item x="0"/>
        <item x="5"/>
        <item x="1"/>
        <item x="6"/>
        <item x="12"/>
        <item x="4"/>
        <item x="9"/>
        <item m="1" x="17"/>
      </items>
    </pivotField>
    <pivotField compact="0" outline="0" showAll="0" defaultSubtotal="0"/>
    <pivotField axis="axisRow" compact="0" outline="0" showAll="0" defaultSubtotal="0">
      <items count="8">
        <item x="3"/>
        <item x="1"/>
        <item x="6"/>
        <item x="7"/>
        <item x="0"/>
        <item x="2"/>
        <item x="5"/>
        <item x="4"/>
      </items>
    </pivotField>
    <pivotField compact="0" outline="0" showAll="0" defaultSubtotal="0"/>
    <pivotField axis="axisRow" compact="0" outline="0" showAll="0" defaultSubtotal="0">
      <items count="63">
        <item m="1" x="61"/>
        <item x="45"/>
        <item x="14"/>
        <item x="3"/>
        <item x="54"/>
        <item x="21"/>
        <item x="38"/>
        <item x="49"/>
        <item x="39"/>
        <item x="48"/>
        <item x="10"/>
        <item x="42"/>
        <item x="43"/>
        <item x="34"/>
        <item x="1"/>
        <item x="46"/>
        <item x="30"/>
        <item m="1" x="60"/>
        <item x="29"/>
        <item m="1" x="58"/>
        <item x="16"/>
        <item x="11"/>
        <item x="27"/>
        <item x="33"/>
        <item x="12"/>
        <item x="25"/>
        <item x="26"/>
        <item m="1" x="59"/>
        <item x="13"/>
        <item x="24"/>
        <item x="7"/>
        <item x="55"/>
        <item x="47"/>
        <item x="19"/>
        <item m="1" x="62"/>
        <item x="50"/>
        <item x="28"/>
        <item x="23"/>
        <item x="22"/>
        <item x="8"/>
        <item x="36"/>
        <item x="56"/>
        <item x="35"/>
        <item x="53"/>
        <item x="20"/>
        <item x="44"/>
        <item x="40"/>
        <item x="5"/>
        <item x="9"/>
        <item x="2"/>
        <item x="37"/>
        <item x="15"/>
        <item x="18"/>
        <item x="4"/>
        <item x="32"/>
        <item x="6"/>
        <item x="0"/>
        <item x="41"/>
        <item x="31"/>
        <item x="17"/>
        <item x="52"/>
        <item x="51"/>
        <item m="1" x="57"/>
      </items>
    </pivotField>
    <pivotField compact="0" outline="0" showAll="0" defaultSubtotal="0"/>
    <pivotField compact="0" outline="0" showAll="0" defaultSubtotal="0">
      <items count="54">
        <item m="1" x="49"/>
        <item x="33"/>
        <item x="35"/>
        <item m="1" x="43"/>
        <item x="11"/>
        <item m="1" x="40"/>
        <item x="18"/>
        <item m="1" x="50"/>
        <item x="12"/>
        <item m="1" x="44"/>
        <item x="17"/>
        <item m="1" x="47"/>
        <item x="3"/>
        <item x="16"/>
        <item x="4"/>
        <item x="23"/>
        <item x="24"/>
        <item m="1" x="39"/>
        <item x="10"/>
        <item x="6"/>
        <item x="13"/>
        <item x="27"/>
        <item m="1" x="45"/>
        <item x="2"/>
        <item x="0"/>
        <item m="1" x="38"/>
        <item x="15"/>
        <item m="1" x="51"/>
        <item x="26"/>
        <item x="19"/>
        <item m="1" x="42"/>
        <item x="1"/>
        <item x="20"/>
        <item x="30"/>
        <item x="7"/>
        <item x="22"/>
        <item x="25"/>
        <item m="1" x="46"/>
        <item x="28"/>
        <item x="8"/>
        <item x="5"/>
        <item x="29"/>
        <item x="9"/>
        <item m="1" x="48"/>
        <item x="34"/>
        <item m="1" x="52"/>
        <item x="32"/>
        <item x="21"/>
        <item x="36"/>
        <item m="1" x="53"/>
        <item x="31"/>
        <item m="1" x="41"/>
        <item x="14"/>
        <item m="1" x="37"/>
      </items>
    </pivotField>
    <pivotField compact="0" outline="0" showAll="0" defaultSubtotal="0">
      <items count="4">
        <item m="1" x="3"/>
        <item x="1"/>
        <item x="0"/>
        <item x="2"/>
      </items>
    </pivotField>
    <pivotField name="Capitulo " compact="0" outline="0" showAll="0" defaultSubtotal="0"/>
    <pivotField name="Nombre" compact="0" outline="0" showAll="0" defaultSubtotal="0"/>
    <pivotField compact="0" outline="0" showAll="0" defaultSubtotal="0"/>
    <pivotField axis="axisRow" compact="0" outline="0" showAll="0" defaultSubtotal="0">
      <items count="1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s>
    </pivotField>
    <pivotField axis="axisRow" compact="0" outline="0" showAll="0" defaultSubtotal="0">
      <items count="138">
        <item x="136"/>
        <item x="11"/>
        <item x="10"/>
        <item x="12"/>
        <item x="129"/>
        <item x="60"/>
        <item x="62"/>
        <item x="63"/>
        <item x="61"/>
        <item x="34"/>
        <item x="112"/>
        <item x="110"/>
        <item x="111"/>
        <item x="108"/>
        <item x="109"/>
        <item x="30"/>
        <item x="117"/>
        <item x="29"/>
        <item x="44"/>
        <item x="80"/>
        <item x="7"/>
        <item x="81"/>
        <item x="133"/>
        <item x="134"/>
        <item x="8"/>
        <item x="9"/>
        <item x="0"/>
        <item x="89"/>
        <item x="101"/>
        <item x="104"/>
        <item x="132"/>
        <item x="135"/>
        <item x="120"/>
        <item x="56"/>
        <item x="115"/>
        <item x="125"/>
        <item x="126"/>
        <item x="118"/>
        <item x="38"/>
        <item x="42"/>
        <item x="79"/>
        <item x="97"/>
        <item x="5"/>
        <item x="49"/>
        <item x="127"/>
        <item x="55"/>
        <item x="6"/>
        <item x="99"/>
        <item x="13"/>
        <item x="83"/>
        <item x="84"/>
        <item x="87"/>
        <item x="82"/>
        <item x="119"/>
        <item x="137"/>
        <item x="131"/>
        <item x="31"/>
        <item x="121"/>
        <item x="123"/>
        <item x="122"/>
        <item x="20"/>
        <item x="33"/>
        <item x="17"/>
        <item x="19"/>
        <item x="35"/>
        <item x="22"/>
        <item x="21"/>
        <item x="16"/>
        <item x="41"/>
        <item x="40"/>
        <item x="15"/>
        <item x="18"/>
        <item x="47"/>
        <item x="39"/>
        <item x="113"/>
        <item x="114"/>
        <item x="14"/>
        <item x="64"/>
        <item x="128"/>
        <item x="103"/>
        <item x="36"/>
        <item x="116"/>
        <item x="27"/>
        <item x="43"/>
        <item x="96"/>
        <item x="93"/>
        <item x="94"/>
        <item x="102"/>
        <item x="48"/>
        <item x="46"/>
        <item x="4"/>
        <item x="24"/>
        <item x="23"/>
        <item x="28"/>
        <item x="37"/>
        <item x="26"/>
        <item x="50"/>
        <item x="51"/>
        <item x="53"/>
        <item x="52"/>
        <item x="54"/>
        <item x="86"/>
        <item x="85"/>
        <item x="3"/>
        <item x="78"/>
        <item x="77"/>
        <item x="100"/>
        <item x="92"/>
        <item x="70"/>
        <item x="68"/>
        <item x="75"/>
        <item x="67"/>
        <item x="90"/>
        <item x="66"/>
        <item x="69"/>
        <item x="91"/>
        <item x="88"/>
        <item x="71"/>
        <item x="76"/>
        <item x="58"/>
        <item x="72"/>
        <item x="74"/>
        <item x="98"/>
        <item x="65"/>
        <item x="59"/>
        <item x="73"/>
        <item x="124"/>
        <item x="130"/>
        <item x="107"/>
        <item x="1"/>
        <item x="2"/>
        <item x="57"/>
        <item x="106"/>
        <item x="105"/>
        <item x="25"/>
        <item x="45"/>
        <item x="95"/>
        <item x="32"/>
      </items>
    </pivotField>
    <pivotField compact="0" outline="0" showAll="0" defaultSubtotal="0"/>
    <pivotField compact="0" outline="0" showAll="0" defaultSubtotal="0"/>
    <pivotField compact="0" numFmtId="4" outline="0" showAll="0" defaultSubtotal="0"/>
    <pivotField compact="0" numFmtId="4" outline="0" showAll="0" defaultSubtotal="0"/>
    <pivotField compact="0" numFmtId="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outline="0" showAll="0" defaultSubtotal="0"/>
    <pivotField compact="0" outline="0" showAll="0" defaultSubtotal="0"/>
    <pivotField compact="0" outline="0" showAll="0"/>
    <pivotField dataField="1" compact="0" numFmtId="4" outline="0" showAll="0" defaultSubtotal="0"/>
  </pivotFields>
  <rowFields count="5">
    <field x="9"/>
    <field x="13"/>
    <field x="11"/>
    <field x="20"/>
    <field x="21"/>
  </rowFields>
  <rowItems count="327">
    <i>
      <x/>
      <x v="12"/>
      <x v="1"/>
      <x v="105"/>
      <x v="133"/>
    </i>
    <i>
      <x v="1"/>
      <x v="16"/>
      <x v="6"/>
      <x v="59"/>
      <x v="124"/>
    </i>
    <i r="3">
      <x v="68"/>
      <x v="109"/>
    </i>
    <i r="3">
      <x v="100"/>
      <x v="106"/>
    </i>
    <i r="1">
      <x v="28"/>
      <x v="6"/>
      <x v="23"/>
      <x v="92"/>
    </i>
    <i r="3">
      <x v="45"/>
      <x v="135"/>
    </i>
    <i r="3">
      <x v="47"/>
      <x v="72"/>
    </i>
    <i r="3">
      <x v="48"/>
      <x v="88"/>
    </i>
    <i r="3">
      <x v="58"/>
      <x v="119"/>
    </i>
    <i r="3">
      <x v="70"/>
      <x v="108"/>
    </i>
    <i r="3">
      <x v="73"/>
      <x v="125"/>
    </i>
    <i r="3">
      <x v="104"/>
      <x v="29"/>
    </i>
    <i>
      <x v="2"/>
      <x v="1"/>
      <x v="7"/>
      <x v="105"/>
      <x v="133"/>
    </i>
    <i>
      <x v="3"/>
      <x v="5"/>
      <x v="7"/>
      <x v="36"/>
      <x v="80"/>
    </i>
    <i r="3">
      <x v="108"/>
      <x v="13"/>
    </i>
    <i r="3">
      <x v="110"/>
      <x v="11"/>
    </i>
    <i r="3">
      <x v="127"/>
      <x v="44"/>
    </i>
    <i r="1">
      <x v="6"/>
      <x v="7"/>
      <x v="97"/>
      <x v="41"/>
    </i>
    <i r="3">
      <x v="111"/>
      <x v="12"/>
    </i>
    <i r="1">
      <x v="7"/>
      <x v="7"/>
      <x v="108"/>
      <x v="13"/>
    </i>
    <i r="1">
      <x v="13"/>
      <x v="7"/>
      <x v="69"/>
      <x v="114"/>
    </i>
    <i r="3">
      <x v="97"/>
      <x v="41"/>
    </i>
    <i r="3">
      <x v="108"/>
      <x v="13"/>
    </i>
    <i r="1">
      <x v="35"/>
      <x v="7"/>
      <x v="108"/>
      <x v="13"/>
    </i>
    <i r="1">
      <x v="38"/>
      <x v="7"/>
      <x v="36"/>
      <x v="80"/>
    </i>
    <i r="3">
      <x v="40"/>
      <x v="69"/>
    </i>
    <i r="3">
      <x v="49"/>
      <x v="43"/>
    </i>
    <i r="3">
      <x v="60"/>
      <x v="5"/>
    </i>
    <i r="3">
      <x v="97"/>
      <x v="41"/>
    </i>
    <i r="1">
      <x v="43"/>
      <x v="7"/>
      <x v="109"/>
      <x v="14"/>
    </i>
    <i r="1">
      <x v="61"/>
      <x v="7"/>
      <x v="108"/>
      <x v="13"/>
    </i>
    <i>
      <x v="4"/>
      <x v="2"/>
      <x v="2"/>
      <x v="24"/>
      <x v="91"/>
    </i>
    <i r="3">
      <x v="26"/>
      <x v="95"/>
    </i>
    <i r="3">
      <x v="27"/>
      <x v="82"/>
    </i>
    <i r="3">
      <x v="30"/>
      <x v="15"/>
    </i>
    <i r="3">
      <x v="32"/>
      <x v="137"/>
    </i>
    <i r="3">
      <x v="46"/>
      <x v="89"/>
    </i>
    <i r="3">
      <x v="49"/>
      <x v="43"/>
    </i>
    <i r="3">
      <x v="63"/>
      <x v="7"/>
    </i>
    <i r="3">
      <x v="64"/>
      <x v="77"/>
    </i>
    <i r="3">
      <x v="97"/>
      <x v="41"/>
    </i>
    <i r="3">
      <x v="114"/>
      <x v="75"/>
    </i>
    <i r="3">
      <x v="118"/>
      <x v="37"/>
    </i>
    <i r="3">
      <x v="120"/>
      <x v="32"/>
    </i>
    <i r="3">
      <x v="127"/>
      <x v="44"/>
    </i>
    <i r="1">
      <x v="8"/>
      <x v="2"/>
      <x v="97"/>
      <x v="41"/>
    </i>
    <i r="3">
      <x v="108"/>
      <x v="13"/>
    </i>
    <i r="1">
      <x v="15"/>
      <x v="2"/>
      <x v="107"/>
      <x v="128"/>
    </i>
    <i r="1">
      <x v="32"/>
      <x v="2"/>
      <x v="107"/>
      <x v="128"/>
    </i>
    <i r="1">
      <x v="37"/>
      <x v="2"/>
      <x v="38"/>
      <x v="38"/>
    </i>
    <i r="1">
      <x v="51"/>
      <x v="5"/>
      <x v="24"/>
      <x v="91"/>
    </i>
    <i r="3">
      <x v="46"/>
      <x v="89"/>
    </i>
    <i r="3">
      <x v="49"/>
      <x v="43"/>
    </i>
    <i r="3">
      <x v="87"/>
      <x v="51"/>
    </i>
    <i>
      <x v="5"/>
      <x v="39"/>
      <x/>
      <x v="21"/>
      <x v="66"/>
    </i>
    <i r="3">
      <x v="24"/>
      <x v="91"/>
    </i>
    <i r="3">
      <x v="38"/>
      <x v="38"/>
    </i>
    <i r="3">
      <x v="43"/>
      <x v="83"/>
    </i>
    <i r="3">
      <x v="73"/>
      <x v="125"/>
    </i>
    <i r="3">
      <x v="97"/>
      <x v="41"/>
    </i>
    <i r="3">
      <x v="105"/>
      <x v="133"/>
    </i>
    <i r="3">
      <x v="108"/>
      <x v="13"/>
    </i>
    <i r="3">
      <x v="127"/>
      <x v="44"/>
    </i>
    <i r="3">
      <x v="129"/>
      <x v="4"/>
    </i>
    <i>
      <x v="6"/>
      <x v="33"/>
      <x v="4"/>
      <x v="33"/>
      <x v="61"/>
    </i>
    <i r="3">
      <x v="34"/>
      <x v="9"/>
    </i>
    <i r="3">
      <x v="36"/>
      <x v="80"/>
    </i>
    <i r="3">
      <x v="46"/>
      <x v="89"/>
    </i>
    <i r="3">
      <x v="49"/>
      <x v="43"/>
    </i>
    <i r="3">
      <x v="51"/>
      <x v="97"/>
    </i>
    <i r="3">
      <x v="55"/>
      <x v="45"/>
    </i>
    <i r="3">
      <x v="57"/>
      <x v="131"/>
    </i>
    <i r="3">
      <x v="58"/>
      <x v="119"/>
    </i>
    <i r="3">
      <x v="79"/>
      <x v="40"/>
    </i>
    <i r="3">
      <x v="82"/>
      <x v="52"/>
    </i>
    <i r="3">
      <x v="83"/>
      <x v="49"/>
    </i>
    <i r="3">
      <x v="115"/>
      <x v="34"/>
    </i>
    <i r="3">
      <x v="116"/>
      <x v="81"/>
    </i>
    <i r="3">
      <x v="117"/>
      <x v="16"/>
    </i>
    <i r="3">
      <x v="127"/>
      <x v="44"/>
    </i>
    <i r="1">
      <x v="58"/>
      <x v="4"/>
      <x v="61"/>
      <x v="8"/>
    </i>
    <i r="3">
      <x v="67"/>
      <x v="111"/>
    </i>
    <i r="3">
      <x v="73"/>
      <x v="125"/>
    </i>
    <i r="3">
      <x v="125"/>
      <x v="35"/>
    </i>
    <i r="3">
      <x v="128"/>
      <x v="78"/>
    </i>
    <i r="3">
      <x v="130"/>
      <x v="127"/>
    </i>
    <i r="3">
      <x v="131"/>
      <x v="55"/>
    </i>
    <i>
      <x v="7"/>
      <x v="36"/>
      <x v="5"/>
      <x v="46"/>
      <x v="89"/>
    </i>
    <i r="3">
      <x v="70"/>
      <x v="108"/>
    </i>
    <i r="3">
      <x v="132"/>
      <x v="30"/>
    </i>
    <i r="3">
      <x v="133"/>
      <x v="22"/>
    </i>
    <i r="3">
      <x v="134"/>
      <x v="23"/>
    </i>
    <i r="1">
      <x v="41"/>
      <x v="5"/>
      <x v="134"/>
      <x v="23"/>
    </i>
    <i r="1">
      <x v="47"/>
      <x v="5"/>
      <x v="20"/>
      <x v="60"/>
    </i>
    <i r="3">
      <x v="46"/>
      <x v="89"/>
    </i>
    <i r="3">
      <x v="88"/>
      <x v="116"/>
    </i>
    <i r="1">
      <x v="52"/>
      <x v="5"/>
      <x v="33"/>
      <x v="61"/>
    </i>
    <i r="3">
      <x v="46"/>
      <x v="89"/>
    </i>
    <i r="3">
      <x v="49"/>
      <x v="43"/>
    </i>
    <i r="3">
      <x v="56"/>
      <x v="33"/>
    </i>
    <i r="1">
      <x v="53"/>
      <x v="5"/>
      <x v="20"/>
      <x v="60"/>
    </i>
    <i r="3">
      <x v="28"/>
      <x v="93"/>
    </i>
    <i r="3">
      <x v="29"/>
      <x v="17"/>
    </i>
    <i r="3">
      <x v="34"/>
      <x v="9"/>
    </i>
    <i r="3">
      <x v="36"/>
      <x v="80"/>
    </i>
    <i r="3">
      <x v="46"/>
      <x v="89"/>
    </i>
    <i r="3">
      <x v="49"/>
      <x v="43"/>
    </i>
    <i r="3">
      <x v="63"/>
      <x v="7"/>
    </i>
    <i r="3">
      <x v="71"/>
      <x v="117"/>
    </i>
    <i r="3">
      <x v="121"/>
      <x v="57"/>
    </i>
    <i r="3">
      <x v="123"/>
      <x v="58"/>
    </i>
    <i r="3">
      <x v="127"/>
      <x v="44"/>
    </i>
    <i r="1">
      <x v="55"/>
      <x v="5"/>
      <x v="20"/>
      <x v="60"/>
    </i>
    <i r="3">
      <x v="29"/>
      <x v="17"/>
    </i>
    <i r="3">
      <x v="35"/>
      <x v="64"/>
    </i>
    <i r="3">
      <x v="36"/>
      <x v="80"/>
    </i>
    <i r="3">
      <x v="38"/>
      <x v="38"/>
    </i>
    <i r="3">
      <x v="39"/>
      <x v="73"/>
    </i>
    <i r="3">
      <x v="40"/>
      <x v="69"/>
    </i>
    <i r="3">
      <x v="42"/>
      <x v="39"/>
    </i>
    <i r="3">
      <x v="45"/>
      <x v="135"/>
    </i>
    <i r="3">
      <x v="46"/>
      <x v="89"/>
    </i>
    <i r="3">
      <x v="49"/>
      <x v="43"/>
    </i>
    <i r="3">
      <x v="73"/>
      <x v="125"/>
    </i>
    <i r="3">
      <x v="84"/>
      <x v="50"/>
    </i>
    <i r="3">
      <x v="86"/>
      <x v="101"/>
    </i>
    <i r="3">
      <x v="88"/>
      <x v="116"/>
    </i>
    <i r="3">
      <x v="118"/>
      <x v="37"/>
    </i>
    <i r="3">
      <x v="119"/>
      <x v="53"/>
    </i>
    <i r="3">
      <x v="122"/>
      <x v="59"/>
    </i>
    <i r="3">
      <x v="124"/>
      <x v="126"/>
    </i>
    <i r="3">
      <x v="126"/>
      <x v="36"/>
    </i>
    <i r="3">
      <x v="128"/>
      <x v="78"/>
    </i>
    <i r="1">
      <x v="59"/>
      <x v="3"/>
      <x v="28"/>
      <x v="93"/>
    </i>
    <i r="3">
      <x v="29"/>
      <x v="17"/>
    </i>
    <i r="3">
      <x v="33"/>
      <x v="61"/>
    </i>
    <i r="3">
      <x v="34"/>
      <x v="9"/>
    </i>
    <i r="3">
      <x v="36"/>
      <x v="80"/>
    </i>
    <i r="3">
      <x v="37"/>
      <x v="94"/>
    </i>
    <i r="3">
      <x v="41"/>
      <x v="68"/>
    </i>
    <i r="3">
      <x v="42"/>
      <x v="39"/>
    </i>
    <i r="3">
      <x v="46"/>
      <x v="89"/>
    </i>
    <i r="3">
      <x v="49"/>
      <x v="43"/>
    </i>
    <i r="3">
      <x v="54"/>
      <x v="100"/>
    </i>
    <i r="3">
      <x v="56"/>
      <x v="33"/>
    </i>
    <i r="3">
      <x v="63"/>
      <x v="7"/>
    </i>
    <i r="3">
      <x v="65"/>
      <x v="123"/>
    </i>
    <i r="3">
      <x v="66"/>
      <x v="113"/>
    </i>
    <i r="3">
      <x v="72"/>
      <x v="120"/>
    </i>
    <i r="3">
      <x v="87"/>
      <x v="51"/>
    </i>
    <i r="3">
      <x v="99"/>
      <x v="47"/>
    </i>
    <i r="3">
      <x v="121"/>
      <x v="57"/>
    </i>
    <i>
      <x v="8"/>
      <x v="45"/>
      <x v="1"/>
      <x v="105"/>
      <x v="133"/>
    </i>
    <i>
      <x v="9"/>
      <x v="11"/>
      <x v="1"/>
      <x v="105"/>
      <x v="133"/>
    </i>
    <i>
      <x v="10"/>
      <x v="14"/>
      <x v="4"/>
      <x v="15"/>
      <x v="70"/>
    </i>
    <i r="3">
      <x v="18"/>
      <x v="71"/>
    </i>
    <i r="3">
      <x v="19"/>
      <x v="63"/>
    </i>
    <i r="3">
      <x v="20"/>
      <x v="60"/>
    </i>
    <i r="3">
      <x v="23"/>
      <x v="92"/>
    </i>
    <i r="3">
      <x v="28"/>
      <x v="93"/>
    </i>
    <i r="3">
      <x v="29"/>
      <x v="17"/>
    </i>
    <i r="3">
      <x v="32"/>
      <x v="137"/>
    </i>
    <i r="3">
      <x v="33"/>
      <x v="61"/>
    </i>
    <i r="3">
      <x v="34"/>
      <x v="9"/>
    </i>
    <i r="3">
      <x v="36"/>
      <x v="80"/>
    </i>
    <i r="3">
      <x v="38"/>
      <x v="38"/>
    </i>
    <i r="3">
      <x v="42"/>
      <x v="39"/>
    </i>
    <i r="3">
      <x v="44"/>
      <x v="18"/>
    </i>
    <i r="3">
      <x v="46"/>
      <x v="89"/>
    </i>
    <i r="3">
      <x v="49"/>
      <x v="43"/>
    </i>
    <i r="3">
      <x v="50"/>
      <x v="96"/>
    </i>
    <i r="3">
      <x v="52"/>
      <x v="99"/>
    </i>
    <i r="3">
      <x v="54"/>
      <x v="100"/>
    </i>
    <i r="3">
      <x v="56"/>
      <x v="33"/>
    </i>
    <i r="3">
      <x v="57"/>
      <x v="131"/>
    </i>
    <i r="3">
      <x v="58"/>
      <x v="119"/>
    </i>
    <i r="3">
      <x v="60"/>
      <x v="5"/>
    </i>
    <i r="3">
      <x v="61"/>
      <x v="8"/>
    </i>
    <i r="3">
      <x v="62"/>
      <x v="6"/>
    </i>
    <i r="3">
      <x v="64"/>
      <x v="77"/>
    </i>
    <i r="3">
      <x v="65"/>
      <x v="123"/>
    </i>
    <i r="3">
      <x v="66"/>
      <x v="113"/>
    </i>
    <i r="3">
      <x v="67"/>
      <x v="111"/>
    </i>
    <i r="3">
      <x v="68"/>
      <x v="109"/>
    </i>
    <i r="3">
      <x v="71"/>
      <x v="117"/>
    </i>
    <i r="3">
      <x v="77"/>
      <x v="105"/>
    </i>
    <i r="3">
      <x v="78"/>
      <x v="104"/>
    </i>
    <i r="3">
      <x v="80"/>
      <x v="19"/>
    </i>
    <i r="3">
      <x v="81"/>
      <x v="21"/>
    </i>
    <i r="3">
      <x v="82"/>
      <x v="52"/>
    </i>
    <i r="3">
      <x v="85"/>
      <x v="102"/>
    </i>
    <i r="3">
      <x v="87"/>
      <x v="51"/>
    </i>
    <i r="3">
      <x v="90"/>
      <x v="112"/>
    </i>
    <i r="3">
      <x v="97"/>
      <x v="41"/>
    </i>
    <i r="3">
      <x v="98"/>
      <x v="122"/>
    </i>
    <i r="3">
      <x v="99"/>
      <x v="47"/>
    </i>
    <i r="3">
      <x v="100"/>
      <x v="106"/>
    </i>
    <i r="3">
      <x v="104"/>
      <x v="29"/>
    </i>
    <i r="3">
      <x v="113"/>
      <x v="74"/>
    </i>
    <i r="3">
      <x v="116"/>
      <x v="81"/>
    </i>
    <i r="3">
      <x v="124"/>
      <x v="126"/>
    </i>
    <i r="1">
      <x v="25"/>
      <x v="4"/>
      <x v="44"/>
      <x v="18"/>
    </i>
    <i r="1">
      <x v="26"/>
      <x v="4"/>
      <x v="44"/>
      <x v="18"/>
    </i>
    <i r="1">
      <x v="56"/>
      <x v="4"/>
      <x/>
      <x v="26"/>
    </i>
    <i r="3">
      <x v="1"/>
      <x v="129"/>
    </i>
    <i r="3">
      <x v="2"/>
      <x v="130"/>
    </i>
    <i r="3">
      <x v="3"/>
      <x v="103"/>
    </i>
    <i r="3">
      <x v="4"/>
      <x v="90"/>
    </i>
    <i r="3">
      <x v="5"/>
      <x v="42"/>
    </i>
    <i r="3">
      <x v="6"/>
      <x v="46"/>
    </i>
    <i r="3">
      <x v="7"/>
      <x v="20"/>
    </i>
    <i r="3">
      <x v="8"/>
      <x v="24"/>
    </i>
    <i r="3">
      <x v="9"/>
      <x v="25"/>
    </i>
    <i r="3">
      <x v="10"/>
      <x v="2"/>
    </i>
    <i r="3">
      <x v="11"/>
      <x v="1"/>
    </i>
    <i r="3">
      <x v="12"/>
      <x v="3"/>
    </i>
    <i r="3">
      <x v="13"/>
      <x v="48"/>
    </i>
    <i r="3">
      <x v="14"/>
      <x v="76"/>
    </i>
    <i r="3">
      <x v="74"/>
      <x v="121"/>
    </i>
    <i>
      <x v="11"/>
      <x v="9"/>
      <x v="1"/>
      <x v="108"/>
      <x v="13"/>
    </i>
    <i r="3">
      <x v="111"/>
      <x v="12"/>
    </i>
    <i r="1">
      <x v="10"/>
      <x v="7"/>
      <x v="23"/>
      <x v="92"/>
    </i>
    <i r="3">
      <x v="64"/>
      <x v="77"/>
    </i>
    <i r="3">
      <x v="88"/>
      <x v="116"/>
    </i>
    <i r="3">
      <x v="97"/>
      <x v="41"/>
    </i>
    <i r="1">
      <x v="18"/>
      <x v="4"/>
      <x v="59"/>
      <x v="124"/>
    </i>
    <i r="3">
      <x v="73"/>
      <x v="125"/>
    </i>
    <i r="3">
      <x v="89"/>
      <x v="27"/>
    </i>
    <i r="3">
      <x v="91"/>
      <x v="115"/>
    </i>
    <i r="3">
      <x v="92"/>
      <x v="107"/>
    </i>
    <i r="1">
      <x v="22"/>
      <x v="4"/>
      <x v="45"/>
      <x v="135"/>
    </i>
    <i r="3">
      <x v="70"/>
      <x v="108"/>
    </i>
    <i r="3">
      <x v="93"/>
      <x v="85"/>
    </i>
    <i r="3">
      <x v="95"/>
      <x v="136"/>
    </i>
    <i r="1">
      <x v="42"/>
      <x v="4"/>
      <x v="73"/>
      <x v="125"/>
    </i>
    <i r="1">
      <x v="50"/>
      <x v="7"/>
      <x v="97"/>
      <x v="41"/>
    </i>
    <i>
      <x v="12"/>
      <x v="3"/>
      <x v="5"/>
      <x v="17"/>
      <x v="62"/>
    </i>
    <i r="3">
      <x v="23"/>
      <x v="92"/>
    </i>
    <i r="3">
      <x v="25"/>
      <x v="134"/>
    </i>
    <i r="3">
      <x v="33"/>
      <x v="61"/>
    </i>
    <i r="3">
      <x v="34"/>
      <x v="9"/>
    </i>
    <i r="3">
      <x v="50"/>
      <x v="96"/>
    </i>
    <i r="3">
      <x v="87"/>
      <x v="51"/>
    </i>
    <i r="3">
      <x v="97"/>
      <x v="41"/>
    </i>
    <i r="1">
      <x v="4"/>
      <x v="1"/>
      <x v="111"/>
      <x v="12"/>
    </i>
    <i r="1">
      <x v="23"/>
      <x v="1"/>
      <x v="67"/>
      <x v="111"/>
    </i>
    <i r="3">
      <x v="73"/>
      <x v="125"/>
    </i>
    <i r="3">
      <x v="74"/>
      <x v="121"/>
    </i>
    <i r="3">
      <x v="97"/>
      <x v="41"/>
    </i>
    <i r="3">
      <x v="99"/>
      <x v="47"/>
    </i>
    <i r="1">
      <x v="29"/>
      <x v="5"/>
      <x v="39"/>
      <x v="73"/>
    </i>
    <i r="3">
      <x v="40"/>
      <x v="69"/>
    </i>
    <i r="3">
      <x v="46"/>
      <x v="89"/>
    </i>
    <i r="3">
      <x v="49"/>
      <x v="43"/>
    </i>
    <i r="3">
      <x v="125"/>
      <x v="35"/>
    </i>
    <i r="3">
      <x v="128"/>
      <x v="78"/>
    </i>
    <i r="1">
      <x v="30"/>
      <x v="1"/>
      <x v="21"/>
      <x v="66"/>
    </i>
    <i r="3">
      <x v="28"/>
      <x v="93"/>
    </i>
    <i r="3">
      <x v="29"/>
      <x v="17"/>
    </i>
    <i r="3">
      <x v="31"/>
      <x v="56"/>
    </i>
    <i r="3">
      <x v="34"/>
      <x v="9"/>
    </i>
    <i r="3">
      <x v="36"/>
      <x v="80"/>
    </i>
    <i r="3">
      <x v="46"/>
      <x v="89"/>
    </i>
    <i r="3">
      <x v="62"/>
      <x v="6"/>
    </i>
    <i r="3">
      <x v="73"/>
      <x v="125"/>
    </i>
    <i r="3">
      <x v="97"/>
      <x v="41"/>
    </i>
    <i r="1">
      <x v="31"/>
      <x v="1"/>
      <x v="112"/>
      <x v="10"/>
    </i>
    <i r="1">
      <x v="40"/>
      <x v="1"/>
      <x v="73"/>
      <x v="125"/>
    </i>
    <i r="3">
      <x v="108"/>
      <x v="13"/>
    </i>
    <i r="1">
      <x v="44"/>
      <x v="1"/>
      <x v="36"/>
      <x v="80"/>
    </i>
    <i r="3">
      <x v="46"/>
      <x v="89"/>
    </i>
    <i r="3">
      <x v="49"/>
      <x v="43"/>
    </i>
    <i r="3">
      <x v="73"/>
      <x v="125"/>
    </i>
    <i r="3">
      <x v="108"/>
      <x v="13"/>
    </i>
    <i r="3">
      <x v="125"/>
      <x v="35"/>
    </i>
    <i r="3">
      <x v="127"/>
      <x v="44"/>
    </i>
    <i r="1">
      <x v="49"/>
      <x v="1"/>
      <x v="16"/>
      <x v="67"/>
    </i>
    <i r="3">
      <x v="50"/>
      <x v="96"/>
    </i>
    <i r="3">
      <x v="72"/>
      <x v="120"/>
    </i>
    <i r="3">
      <x v="73"/>
      <x v="125"/>
    </i>
    <i r="3">
      <x v="97"/>
      <x v="41"/>
    </i>
    <i r="3">
      <x v="117"/>
      <x v="16"/>
    </i>
    <i r="3">
      <x v="125"/>
      <x v="35"/>
    </i>
    <i r="1">
      <x v="54"/>
      <x v="5"/>
      <x v="62"/>
      <x v="6"/>
    </i>
    <i r="1">
      <x v="60"/>
      <x v="1"/>
      <x v="108"/>
      <x v="13"/>
    </i>
    <i>
      <x v="13"/>
      <x v="21"/>
      <x v="1"/>
      <x v="23"/>
      <x v="92"/>
    </i>
    <i r="3">
      <x v="36"/>
      <x v="80"/>
    </i>
    <i r="3">
      <x v="46"/>
      <x v="89"/>
    </i>
    <i r="3">
      <x v="65"/>
      <x v="123"/>
    </i>
    <i r="3">
      <x v="82"/>
      <x v="52"/>
    </i>
    <i>
      <x v="14"/>
      <x v="57"/>
      <x v="1"/>
      <x v="105"/>
      <x v="133"/>
    </i>
    <i>
      <x v="15"/>
      <x v="24"/>
      <x v="4"/>
      <x v="23"/>
      <x v="92"/>
    </i>
    <i r="3">
      <x v="49"/>
      <x v="43"/>
    </i>
    <i r="3">
      <x v="59"/>
      <x v="124"/>
    </i>
    <i r="3">
      <x v="64"/>
      <x v="77"/>
    </i>
    <i r="3">
      <x v="65"/>
      <x v="123"/>
    </i>
    <i r="3">
      <x v="67"/>
      <x v="111"/>
    </i>
    <i r="3">
      <x v="70"/>
      <x v="108"/>
    </i>
    <i r="3">
      <x v="74"/>
      <x v="121"/>
    </i>
    <i r="3">
      <x v="75"/>
      <x v="110"/>
    </i>
    <i r="3">
      <x v="76"/>
      <x v="118"/>
    </i>
    <i r="3">
      <x v="81"/>
      <x v="21"/>
    </i>
    <i r="3">
      <x v="93"/>
      <x v="85"/>
    </i>
    <i r="3">
      <x v="94"/>
      <x v="86"/>
    </i>
    <i r="3">
      <x v="96"/>
      <x v="84"/>
    </i>
    <i r="3">
      <x v="97"/>
      <x v="41"/>
    </i>
    <i r="3">
      <x v="103"/>
      <x v="79"/>
    </i>
    <i r="3">
      <x v="135"/>
      <x v="31"/>
    </i>
    <i r="1">
      <x v="46"/>
      <x v="4"/>
      <x v="100"/>
      <x v="106"/>
    </i>
    <i r="3">
      <x v="105"/>
      <x v="133"/>
    </i>
    <i r="3">
      <x v="106"/>
      <x v="132"/>
    </i>
    <i r="3">
      <x v="136"/>
      <x/>
    </i>
    <i r="3">
      <x v="137"/>
      <x v="54"/>
    </i>
    <i r="1">
      <x v="48"/>
      <x v="4"/>
      <x v="22"/>
      <x v="65"/>
    </i>
    <i r="3">
      <x v="101"/>
      <x v="28"/>
    </i>
    <i r="3">
      <x v="102"/>
      <x v="87"/>
    </i>
    <i>
      <x v="16"/>
      <x v="20"/>
      <x/>
      <x v="24"/>
      <x v="91"/>
    </i>
    <i r="3">
      <x v="39"/>
      <x v="73"/>
    </i>
    <i r="3">
      <x v="40"/>
      <x v="69"/>
    </i>
    <i r="3">
      <x v="49"/>
      <x v="43"/>
    </i>
    <i r="3">
      <x v="53"/>
      <x v="98"/>
    </i>
    <i r="3">
      <x v="88"/>
      <x v="116"/>
    </i>
    <i r="3">
      <x v="97"/>
      <x v="41"/>
    </i>
    <i r="3">
      <x v="118"/>
      <x v="37"/>
    </i>
    <i r="3">
      <x v="119"/>
      <x v="53"/>
    </i>
    <i r="3">
      <x v="128"/>
      <x v="78"/>
    </i>
    <i t="grand">
      <x/>
    </i>
  </rowItems>
  <colItems count="1">
    <i/>
  </colItems>
  <dataFields count="1">
    <dataField name="Presupuesto 2024" fld="36" baseField="0" baseItem="0" numFmtId="4"/>
  </dataFields>
  <formats count="1259">
    <format dxfId="1258">
      <pivotArea outline="0" collapsedLevelsAreSubtotals="1" fieldPosition="0"/>
    </format>
    <format dxfId="1257">
      <pivotArea outline="0" collapsedLevelsAreSubtotals="1" fieldPosition="0"/>
    </format>
    <format dxfId="1256">
      <pivotArea dataOnly="0" labelOnly="1" outline="0" axis="axisValues" fieldPosition="0"/>
    </format>
    <format dxfId="1255">
      <pivotArea field="16" type="button" dataOnly="0" labelOnly="1" outline="0"/>
    </format>
    <format dxfId="1254">
      <pivotArea outline="0" collapsedLevelsAreSubtotals="1" fieldPosition="0"/>
    </format>
    <format dxfId="1253">
      <pivotArea dataOnly="0" labelOnly="1" grandRow="1" outline="0" fieldPosition="0"/>
    </format>
    <format dxfId="1252">
      <pivotArea field="15" type="button" dataOnly="0" labelOnly="1" outline="0"/>
    </format>
    <format dxfId="1251">
      <pivotArea dataOnly="0" labelOnly="1" grandRow="1" outline="0" fieldPosition="0"/>
    </format>
    <format dxfId="1250">
      <pivotArea field="15" type="button" dataOnly="0" labelOnly="1" outline="0"/>
    </format>
    <format dxfId="1249">
      <pivotArea dataOnly="0" labelOnly="1" grandRow="1" outline="0" fieldPosition="0"/>
    </format>
    <format dxfId="1248">
      <pivotArea field="15" type="button" dataOnly="0" labelOnly="1" outline="0"/>
    </format>
    <format dxfId="1247">
      <pivotArea dataOnly="0" labelOnly="1" grandRow="1" outline="0" fieldPosition="0"/>
    </format>
    <format dxfId="1246">
      <pivotArea outline="0" collapsedLevelsAreSubtotals="1" fieldPosition="0"/>
    </format>
    <format dxfId="1245">
      <pivotArea dataOnly="0" labelOnly="1" outline="0" axis="axisValues" fieldPosition="0"/>
    </format>
    <format dxfId="1244">
      <pivotArea dataOnly="0" labelOnly="1" outline="0" axis="axisValues" fieldPosition="0"/>
    </format>
    <format dxfId="1243">
      <pivotArea dataOnly="0" labelOnly="1" outline="0" axis="axisValues" fieldPosition="0"/>
    </format>
    <format dxfId="1242">
      <pivotArea field="9" type="button" dataOnly="0" labelOnly="1" outline="0" axis="axisRow" fieldPosition="0"/>
    </format>
    <format dxfId="1241">
      <pivotArea field="11" type="button" dataOnly="0" labelOnly="1" outline="0" axis="axisRow" fieldPosition="2"/>
    </format>
    <format dxfId="1240">
      <pivotArea field="13" type="button" dataOnly="0" labelOnly="1" outline="0" axis="axisRow" fieldPosition="1"/>
    </format>
    <format dxfId="1239">
      <pivotArea field="20" type="button" dataOnly="0" labelOnly="1" outline="0" axis="axisRow" fieldPosition="3"/>
    </format>
    <format dxfId="1238">
      <pivotArea field="21" type="button" dataOnly="0" labelOnly="1" outline="0" axis="axisRow" fieldPosition="4"/>
    </format>
    <format dxfId="1237">
      <pivotArea dataOnly="0" labelOnly="1" outline="0" axis="axisValues" fieldPosition="0"/>
    </format>
    <format dxfId="1236">
      <pivotArea field="9" type="button" dataOnly="0" labelOnly="1" outline="0" axis="axisRow" fieldPosition="0"/>
    </format>
    <format dxfId="1235">
      <pivotArea field="13" type="button" dataOnly="0" labelOnly="1" outline="0" axis="axisRow" fieldPosition="1"/>
    </format>
    <format dxfId="1234">
      <pivotArea field="11" type="button" dataOnly="0" labelOnly="1" outline="0" axis="axisRow" fieldPosition="2"/>
    </format>
    <format dxfId="1233">
      <pivotArea dataOnly="0" labelOnly="1" outline="0" fieldPosition="0">
        <references count="1">
          <reference field="9" count="0"/>
        </references>
      </pivotArea>
    </format>
    <format dxfId="1232">
      <pivotArea dataOnly="0" labelOnly="1" outline="0" fieldPosition="0">
        <references count="2">
          <reference field="9" count="1" selected="0">
            <x v="0"/>
          </reference>
          <reference field="13" count="1">
            <x v="12"/>
          </reference>
        </references>
      </pivotArea>
    </format>
    <format dxfId="1231">
      <pivotArea dataOnly="0" labelOnly="1" outline="0" fieldPosition="0">
        <references count="2">
          <reference field="9" count="1" selected="0">
            <x v="1"/>
          </reference>
          <reference field="13" count="2">
            <x v="16"/>
            <x v="28"/>
          </reference>
        </references>
      </pivotArea>
    </format>
    <format dxfId="1230">
      <pivotArea dataOnly="0" labelOnly="1" outline="0" fieldPosition="0">
        <references count="2">
          <reference field="9" count="1" selected="0">
            <x v="2"/>
          </reference>
          <reference field="13" count="1">
            <x v="1"/>
          </reference>
        </references>
      </pivotArea>
    </format>
    <format dxfId="1229">
      <pivotArea dataOnly="0" labelOnly="1" outline="0" fieldPosition="0">
        <references count="2">
          <reference field="9" count="1" selected="0">
            <x v="3"/>
          </reference>
          <reference field="13" count="8">
            <x v="5"/>
            <x v="6"/>
            <x v="7"/>
            <x v="13"/>
            <x v="35"/>
            <x v="38"/>
            <x v="43"/>
            <x v="61"/>
          </reference>
        </references>
      </pivotArea>
    </format>
    <format dxfId="1228">
      <pivotArea dataOnly="0" labelOnly="1" outline="0" fieldPosition="0">
        <references count="2">
          <reference field="9" count="1" selected="0">
            <x v="4"/>
          </reference>
          <reference field="13" count="6">
            <x v="2"/>
            <x v="8"/>
            <x v="15"/>
            <x v="32"/>
            <x v="37"/>
            <x v="51"/>
          </reference>
        </references>
      </pivotArea>
    </format>
    <format dxfId="1227">
      <pivotArea dataOnly="0" labelOnly="1" outline="0" fieldPosition="0">
        <references count="2">
          <reference field="9" count="1" selected="0">
            <x v="5"/>
          </reference>
          <reference field="13" count="1">
            <x v="39"/>
          </reference>
        </references>
      </pivotArea>
    </format>
    <format dxfId="1226">
      <pivotArea dataOnly="0" labelOnly="1" outline="0" fieldPosition="0">
        <references count="2">
          <reference field="9" count="1" selected="0">
            <x v="6"/>
          </reference>
          <reference field="13" count="2">
            <x v="33"/>
            <x v="58"/>
          </reference>
        </references>
      </pivotArea>
    </format>
    <format dxfId="1225">
      <pivotArea dataOnly="0" labelOnly="1" outline="0" fieldPosition="0">
        <references count="2">
          <reference field="9" count="1" selected="0">
            <x v="7"/>
          </reference>
          <reference field="13" count="7">
            <x v="36"/>
            <x v="41"/>
            <x v="47"/>
            <x v="52"/>
            <x v="53"/>
            <x v="55"/>
            <x v="59"/>
          </reference>
        </references>
      </pivotArea>
    </format>
    <format dxfId="1224">
      <pivotArea dataOnly="0" labelOnly="1" outline="0" fieldPosition="0">
        <references count="2">
          <reference field="9" count="1" selected="0">
            <x v="8"/>
          </reference>
          <reference field="13" count="1">
            <x v="45"/>
          </reference>
        </references>
      </pivotArea>
    </format>
    <format dxfId="1223">
      <pivotArea dataOnly="0" labelOnly="1" outline="0" fieldPosition="0">
        <references count="2">
          <reference field="9" count="1" selected="0">
            <x v="9"/>
          </reference>
          <reference field="13" count="1">
            <x v="11"/>
          </reference>
        </references>
      </pivotArea>
    </format>
    <format dxfId="1222">
      <pivotArea dataOnly="0" labelOnly="1" outline="0" fieldPosition="0">
        <references count="2">
          <reference field="9" count="1" selected="0">
            <x v="10"/>
          </reference>
          <reference field="13" count="4">
            <x v="14"/>
            <x v="25"/>
            <x v="26"/>
            <x v="56"/>
          </reference>
        </references>
      </pivotArea>
    </format>
    <format dxfId="1221">
      <pivotArea dataOnly="0" labelOnly="1" outline="0" fieldPosition="0">
        <references count="2">
          <reference field="9" count="1" selected="0">
            <x v="11"/>
          </reference>
          <reference field="13" count="6">
            <x v="9"/>
            <x v="10"/>
            <x v="18"/>
            <x v="22"/>
            <x v="42"/>
            <x v="50"/>
          </reference>
        </references>
      </pivotArea>
    </format>
    <format dxfId="1220">
      <pivotArea dataOnly="0" labelOnly="1" outline="0" fieldPosition="0">
        <references count="2">
          <reference field="9" count="1" selected="0">
            <x v="12"/>
          </reference>
          <reference field="13" count="11">
            <x v="3"/>
            <x v="4"/>
            <x v="23"/>
            <x v="29"/>
            <x v="30"/>
            <x v="31"/>
            <x v="40"/>
            <x v="44"/>
            <x v="49"/>
            <x v="54"/>
            <x v="60"/>
          </reference>
        </references>
      </pivotArea>
    </format>
    <format dxfId="1219">
      <pivotArea dataOnly="0" labelOnly="1" outline="0" fieldPosition="0">
        <references count="2">
          <reference field="9" count="1" selected="0">
            <x v="13"/>
          </reference>
          <reference field="13" count="1">
            <x v="21"/>
          </reference>
        </references>
      </pivotArea>
    </format>
    <format dxfId="1218">
      <pivotArea dataOnly="0" labelOnly="1" outline="0" fieldPosition="0">
        <references count="2">
          <reference field="9" count="1" selected="0">
            <x v="14"/>
          </reference>
          <reference field="13" count="1">
            <x v="57"/>
          </reference>
        </references>
      </pivotArea>
    </format>
    <format dxfId="1217">
      <pivotArea dataOnly="0" labelOnly="1" outline="0" fieldPosition="0">
        <references count="2">
          <reference field="9" count="1" selected="0">
            <x v="15"/>
          </reference>
          <reference field="13" count="3">
            <x v="24"/>
            <x v="46"/>
            <x v="48"/>
          </reference>
        </references>
      </pivotArea>
    </format>
    <format dxfId="1216">
      <pivotArea dataOnly="0" labelOnly="1" outline="0" fieldPosition="0">
        <references count="2">
          <reference field="9" count="1" selected="0">
            <x v="16"/>
          </reference>
          <reference field="13" count="1">
            <x v="20"/>
          </reference>
        </references>
      </pivotArea>
    </format>
    <format dxfId="1215">
      <pivotArea dataOnly="0" labelOnly="1" outline="0" fieldPosition="0">
        <references count="3">
          <reference field="9" count="1" selected="0">
            <x v="0"/>
          </reference>
          <reference field="11" count="1">
            <x v="1"/>
          </reference>
          <reference field="13" count="1" selected="0">
            <x v="12"/>
          </reference>
        </references>
      </pivotArea>
    </format>
    <format dxfId="1214">
      <pivotArea dataOnly="0" labelOnly="1" outline="0" fieldPosition="0">
        <references count="3">
          <reference field="9" count="1" selected="0">
            <x v="1"/>
          </reference>
          <reference field="11" count="1">
            <x v="6"/>
          </reference>
          <reference field="13" count="1" selected="0">
            <x v="16"/>
          </reference>
        </references>
      </pivotArea>
    </format>
    <format dxfId="1213">
      <pivotArea dataOnly="0" labelOnly="1" outline="0" fieldPosition="0">
        <references count="3">
          <reference field="9" count="1" selected="0">
            <x v="2"/>
          </reference>
          <reference field="11" count="1">
            <x v="7"/>
          </reference>
          <reference field="13" count="1" selected="0">
            <x v="1"/>
          </reference>
        </references>
      </pivotArea>
    </format>
    <format dxfId="1212">
      <pivotArea dataOnly="0" labelOnly="1" outline="0" fieldPosition="0">
        <references count="3">
          <reference field="9" count="1" selected="0">
            <x v="4"/>
          </reference>
          <reference field="11" count="1">
            <x v="2"/>
          </reference>
          <reference field="13" count="1" selected="0">
            <x v="2"/>
          </reference>
        </references>
      </pivotArea>
    </format>
    <format dxfId="1211">
      <pivotArea dataOnly="0" labelOnly="1" outline="0" fieldPosition="0">
        <references count="3">
          <reference field="9" count="1" selected="0">
            <x v="4"/>
          </reference>
          <reference field="11" count="1">
            <x v="5"/>
          </reference>
          <reference field="13" count="1" selected="0">
            <x v="51"/>
          </reference>
        </references>
      </pivotArea>
    </format>
    <format dxfId="1210">
      <pivotArea dataOnly="0" labelOnly="1" outline="0" fieldPosition="0">
        <references count="3">
          <reference field="9" count="1" selected="0">
            <x v="5"/>
          </reference>
          <reference field="11" count="1">
            <x v="0"/>
          </reference>
          <reference field="13" count="1" selected="0">
            <x v="39"/>
          </reference>
        </references>
      </pivotArea>
    </format>
    <format dxfId="1209">
      <pivotArea dataOnly="0" labelOnly="1" outline="0" fieldPosition="0">
        <references count="3">
          <reference field="9" count="1" selected="0">
            <x v="6"/>
          </reference>
          <reference field="11" count="1">
            <x v="4"/>
          </reference>
          <reference field="13" count="1" selected="0">
            <x v="33"/>
          </reference>
        </references>
      </pivotArea>
    </format>
    <format dxfId="1208">
      <pivotArea dataOnly="0" labelOnly="1" outline="0" fieldPosition="0">
        <references count="3">
          <reference field="9" count="1" selected="0">
            <x v="7"/>
          </reference>
          <reference field="11" count="1">
            <x v="5"/>
          </reference>
          <reference field="13" count="1" selected="0">
            <x v="36"/>
          </reference>
        </references>
      </pivotArea>
    </format>
    <format dxfId="1207">
      <pivotArea dataOnly="0" labelOnly="1" outline="0" fieldPosition="0">
        <references count="3">
          <reference field="9" count="1" selected="0">
            <x v="7"/>
          </reference>
          <reference field="11" count="1">
            <x v="3"/>
          </reference>
          <reference field="13" count="1" selected="0">
            <x v="59"/>
          </reference>
        </references>
      </pivotArea>
    </format>
    <format dxfId="1206">
      <pivotArea dataOnly="0" labelOnly="1" outline="0" fieldPosition="0">
        <references count="3">
          <reference field="9" count="1" selected="0">
            <x v="8"/>
          </reference>
          <reference field="11" count="1">
            <x v="1"/>
          </reference>
          <reference field="13" count="1" selected="0">
            <x v="45"/>
          </reference>
        </references>
      </pivotArea>
    </format>
    <format dxfId="1205">
      <pivotArea dataOnly="0" labelOnly="1" outline="0" fieldPosition="0">
        <references count="3">
          <reference field="9" count="1" selected="0">
            <x v="10"/>
          </reference>
          <reference field="11" count="1">
            <x v="4"/>
          </reference>
          <reference field="13" count="1" selected="0">
            <x v="14"/>
          </reference>
        </references>
      </pivotArea>
    </format>
    <format dxfId="1204">
      <pivotArea dataOnly="0" labelOnly="1" outline="0" fieldPosition="0">
        <references count="3">
          <reference field="9" count="1" selected="0">
            <x v="11"/>
          </reference>
          <reference field="11" count="1">
            <x v="1"/>
          </reference>
          <reference field="13" count="1" selected="0">
            <x v="9"/>
          </reference>
        </references>
      </pivotArea>
    </format>
    <format dxfId="1203">
      <pivotArea dataOnly="0" labelOnly="1" outline="0" fieldPosition="0">
        <references count="3">
          <reference field="9" count="1" selected="0">
            <x v="11"/>
          </reference>
          <reference field="11" count="1">
            <x v="7"/>
          </reference>
          <reference field="13" count="1" selected="0">
            <x v="10"/>
          </reference>
        </references>
      </pivotArea>
    </format>
    <format dxfId="1202">
      <pivotArea dataOnly="0" labelOnly="1" outline="0" fieldPosition="0">
        <references count="3">
          <reference field="9" count="1" selected="0">
            <x v="11"/>
          </reference>
          <reference field="11" count="1">
            <x v="4"/>
          </reference>
          <reference field="13" count="1" selected="0">
            <x v="18"/>
          </reference>
        </references>
      </pivotArea>
    </format>
    <format dxfId="1201">
      <pivotArea dataOnly="0" labelOnly="1" outline="0" fieldPosition="0">
        <references count="3">
          <reference field="9" count="1" selected="0">
            <x v="11"/>
          </reference>
          <reference field="11" count="1">
            <x v="7"/>
          </reference>
          <reference field="13" count="1" selected="0">
            <x v="50"/>
          </reference>
        </references>
      </pivotArea>
    </format>
    <format dxfId="1200">
      <pivotArea dataOnly="0" labelOnly="1" outline="0" fieldPosition="0">
        <references count="3">
          <reference field="9" count="1" selected="0">
            <x v="12"/>
          </reference>
          <reference field="11" count="1">
            <x v="5"/>
          </reference>
          <reference field="13" count="1" selected="0">
            <x v="3"/>
          </reference>
        </references>
      </pivotArea>
    </format>
    <format dxfId="1199">
      <pivotArea dataOnly="0" labelOnly="1" outline="0" fieldPosition="0">
        <references count="3">
          <reference field="9" count="1" selected="0">
            <x v="12"/>
          </reference>
          <reference field="11" count="1">
            <x v="1"/>
          </reference>
          <reference field="13" count="1" selected="0">
            <x v="4"/>
          </reference>
        </references>
      </pivotArea>
    </format>
    <format dxfId="1198">
      <pivotArea dataOnly="0" labelOnly="1" outline="0" fieldPosition="0">
        <references count="3">
          <reference field="9" count="1" selected="0">
            <x v="12"/>
          </reference>
          <reference field="11" count="1">
            <x v="5"/>
          </reference>
          <reference field="13" count="1" selected="0">
            <x v="29"/>
          </reference>
        </references>
      </pivotArea>
    </format>
    <format dxfId="1197">
      <pivotArea dataOnly="0" labelOnly="1" outline="0" fieldPosition="0">
        <references count="3">
          <reference field="9" count="1" selected="0">
            <x v="12"/>
          </reference>
          <reference field="11" count="1">
            <x v="1"/>
          </reference>
          <reference field="13" count="1" selected="0">
            <x v="30"/>
          </reference>
        </references>
      </pivotArea>
    </format>
    <format dxfId="1196">
      <pivotArea dataOnly="0" labelOnly="1" outline="0" fieldPosition="0">
        <references count="3">
          <reference field="9" count="1" selected="0">
            <x v="12"/>
          </reference>
          <reference field="11" count="1">
            <x v="5"/>
          </reference>
          <reference field="13" count="1" selected="0">
            <x v="54"/>
          </reference>
        </references>
      </pivotArea>
    </format>
    <format dxfId="1195">
      <pivotArea dataOnly="0" labelOnly="1" outline="0" fieldPosition="0">
        <references count="3">
          <reference field="9" count="1" selected="0">
            <x v="12"/>
          </reference>
          <reference field="11" count="1">
            <x v="1"/>
          </reference>
          <reference field="13" count="1" selected="0">
            <x v="60"/>
          </reference>
        </references>
      </pivotArea>
    </format>
    <format dxfId="1194">
      <pivotArea dataOnly="0" labelOnly="1" outline="0" fieldPosition="0">
        <references count="3">
          <reference field="9" count="1" selected="0">
            <x v="15"/>
          </reference>
          <reference field="11" count="1">
            <x v="4"/>
          </reference>
          <reference field="13" count="1" selected="0">
            <x v="24"/>
          </reference>
        </references>
      </pivotArea>
    </format>
    <format dxfId="1193">
      <pivotArea dataOnly="0" labelOnly="1" outline="0" fieldPosition="0">
        <references count="3">
          <reference field="9" count="1" selected="0">
            <x v="16"/>
          </reference>
          <reference field="11" count="1">
            <x v="0"/>
          </reference>
          <reference field="13" count="1" selected="0">
            <x v="20"/>
          </reference>
        </references>
      </pivotArea>
    </format>
    <format dxfId="1192">
      <pivotArea dataOnly="0" labelOnly="1" outline="0" fieldPosition="0">
        <references count="2">
          <reference field="9" count="1" selected="0">
            <x v="0"/>
          </reference>
          <reference field="13" count="1">
            <x v="12"/>
          </reference>
        </references>
      </pivotArea>
    </format>
    <format dxfId="1191">
      <pivotArea dataOnly="0" labelOnly="1" outline="0" fieldPosition="0">
        <references count="2">
          <reference field="9" count="1" selected="0">
            <x v="1"/>
          </reference>
          <reference field="13" count="2">
            <x v="16"/>
            <x v="28"/>
          </reference>
        </references>
      </pivotArea>
    </format>
    <format dxfId="1190">
      <pivotArea dataOnly="0" labelOnly="1" outline="0" fieldPosition="0">
        <references count="2">
          <reference field="9" count="1" selected="0">
            <x v="2"/>
          </reference>
          <reference field="13" count="1">
            <x v="1"/>
          </reference>
        </references>
      </pivotArea>
    </format>
    <format dxfId="1189">
      <pivotArea dataOnly="0" labelOnly="1" outline="0" fieldPosition="0">
        <references count="2">
          <reference field="9" count="1" selected="0">
            <x v="3"/>
          </reference>
          <reference field="13" count="8">
            <x v="5"/>
            <x v="6"/>
            <x v="7"/>
            <x v="13"/>
            <x v="35"/>
            <x v="38"/>
            <x v="43"/>
            <x v="61"/>
          </reference>
        </references>
      </pivotArea>
    </format>
    <format dxfId="1188">
      <pivotArea dataOnly="0" labelOnly="1" outline="0" fieldPosition="0">
        <references count="2">
          <reference field="9" count="1" selected="0">
            <x v="4"/>
          </reference>
          <reference field="13" count="6">
            <x v="2"/>
            <x v="8"/>
            <x v="15"/>
            <x v="32"/>
            <x v="37"/>
            <x v="51"/>
          </reference>
        </references>
      </pivotArea>
    </format>
    <format dxfId="1187">
      <pivotArea dataOnly="0" labelOnly="1" outline="0" fieldPosition="0">
        <references count="2">
          <reference field="9" count="1" selected="0">
            <x v="5"/>
          </reference>
          <reference field="13" count="1">
            <x v="39"/>
          </reference>
        </references>
      </pivotArea>
    </format>
    <format dxfId="1186">
      <pivotArea dataOnly="0" labelOnly="1" outline="0" fieldPosition="0">
        <references count="2">
          <reference field="9" count="1" selected="0">
            <x v="6"/>
          </reference>
          <reference field="13" count="2">
            <x v="33"/>
            <x v="58"/>
          </reference>
        </references>
      </pivotArea>
    </format>
    <format dxfId="1185">
      <pivotArea dataOnly="0" labelOnly="1" outline="0" fieldPosition="0">
        <references count="2">
          <reference field="9" count="1" selected="0">
            <x v="7"/>
          </reference>
          <reference field="13" count="7">
            <x v="36"/>
            <x v="41"/>
            <x v="47"/>
            <x v="52"/>
            <x v="53"/>
            <x v="55"/>
            <x v="59"/>
          </reference>
        </references>
      </pivotArea>
    </format>
    <format dxfId="1184">
      <pivotArea dataOnly="0" labelOnly="1" outline="0" fieldPosition="0">
        <references count="2">
          <reference field="9" count="1" selected="0">
            <x v="8"/>
          </reference>
          <reference field="13" count="1">
            <x v="45"/>
          </reference>
        </references>
      </pivotArea>
    </format>
    <format dxfId="1183">
      <pivotArea dataOnly="0" labelOnly="1" outline="0" fieldPosition="0">
        <references count="2">
          <reference field="9" count="1" selected="0">
            <x v="9"/>
          </reference>
          <reference field="13" count="1">
            <x v="11"/>
          </reference>
        </references>
      </pivotArea>
    </format>
    <format dxfId="1182">
      <pivotArea dataOnly="0" labelOnly="1" outline="0" fieldPosition="0">
        <references count="2">
          <reference field="9" count="1" selected="0">
            <x v="10"/>
          </reference>
          <reference field="13" count="4">
            <x v="14"/>
            <x v="25"/>
            <x v="26"/>
            <x v="56"/>
          </reference>
        </references>
      </pivotArea>
    </format>
    <format dxfId="1181">
      <pivotArea dataOnly="0" labelOnly="1" outline="0" fieldPosition="0">
        <references count="2">
          <reference field="9" count="1" selected="0">
            <x v="11"/>
          </reference>
          <reference field="13" count="6">
            <x v="9"/>
            <x v="10"/>
            <x v="18"/>
            <x v="22"/>
            <x v="42"/>
            <x v="50"/>
          </reference>
        </references>
      </pivotArea>
    </format>
    <format dxfId="1180">
      <pivotArea dataOnly="0" labelOnly="1" outline="0" fieldPosition="0">
        <references count="2">
          <reference field="9" count="1" selected="0">
            <x v="12"/>
          </reference>
          <reference field="13" count="11">
            <x v="3"/>
            <x v="4"/>
            <x v="23"/>
            <x v="29"/>
            <x v="30"/>
            <x v="31"/>
            <x v="40"/>
            <x v="44"/>
            <x v="49"/>
            <x v="54"/>
            <x v="60"/>
          </reference>
        </references>
      </pivotArea>
    </format>
    <format dxfId="1179">
      <pivotArea dataOnly="0" labelOnly="1" outline="0" fieldPosition="0">
        <references count="2">
          <reference field="9" count="1" selected="0">
            <x v="13"/>
          </reference>
          <reference field="13" count="1">
            <x v="21"/>
          </reference>
        </references>
      </pivotArea>
    </format>
    <format dxfId="1178">
      <pivotArea dataOnly="0" labelOnly="1" outline="0" fieldPosition="0">
        <references count="2">
          <reference field="9" count="1" selected="0">
            <x v="14"/>
          </reference>
          <reference field="13" count="1">
            <x v="57"/>
          </reference>
        </references>
      </pivotArea>
    </format>
    <format dxfId="1177">
      <pivotArea dataOnly="0" labelOnly="1" outline="0" fieldPosition="0">
        <references count="2">
          <reference field="9" count="1" selected="0">
            <x v="15"/>
          </reference>
          <reference field="13" count="3">
            <x v="24"/>
            <x v="46"/>
            <x v="48"/>
          </reference>
        </references>
      </pivotArea>
    </format>
    <format dxfId="1176">
      <pivotArea dataOnly="0" labelOnly="1" outline="0" fieldPosition="0">
        <references count="2">
          <reference field="9" count="1" selected="0">
            <x v="16"/>
          </reference>
          <reference field="13" count="1">
            <x v="20"/>
          </reference>
        </references>
      </pivotArea>
    </format>
    <format dxfId="1175">
      <pivotArea dataOnly="0" labelOnly="1" outline="0" fieldPosition="0">
        <references count="3">
          <reference field="9" count="1" selected="0">
            <x v="0"/>
          </reference>
          <reference field="11" count="1">
            <x v="1"/>
          </reference>
          <reference field="13" count="1" selected="0">
            <x v="12"/>
          </reference>
        </references>
      </pivotArea>
    </format>
    <format dxfId="1174">
      <pivotArea dataOnly="0" labelOnly="1" outline="0" fieldPosition="0">
        <references count="3">
          <reference field="9" count="1" selected="0">
            <x v="1"/>
          </reference>
          <reference field="11" count="1">
            <x v="6"/>
          </reference>
          <reference field="13" count="1" selected="0">
            <x v="16"/>
          </reference>
        </references>
      </pivotArea>
    </format>
    <format dxfId="1173">
      <pivotArea dataOnly="0" labelOnly="1" outline="0" fieldPosition="0">
        <references count="3">
          <reference field="9" count="1" selected="0">
            <x v="2"/>
          </reference>
          <reference field="11" count="1">
            <x v="7"/>
          </reference>
          <reference field="13" count="1" selected="0">
            <x v="1"/>
          </reference>
        </references>
      </pivotArea>
    </format>
    <format dxfId="1172">
      <pivotArea dataOnly="0" labelOnly="1" outline="0" fieldPosition="0">
        <references count="3">
          <reference field="9" count="1" selected="0">
            <x v="4"/>
          </reference>
          <reference field="11" count="1">
            <x v="2"/>
          </reference>
          <reference field="13" count="1" selected="0">
            <x v="2"/>
          </reference>
        </references>
      </pivotArea>
    </format>
    <format dxfId="1171">
      <pivotArea dataOnly="0" labelOnly="1" outline="0" fieldPosition="0">
        <references count="3">
          <reference field="9" count="1" selected="0">
            <x v="4"/>
          </reference>
          <reference field="11" count="1">
            <x v="5"/>
          </reference>
          <reference field="13" count="1" selected="0">
            <x v="51"/>
          </reference>
        </references>
      </pivotArea>
    </format>
    <format dxfId="1170">
      <pivotArea dataOnly="0" labelOnly="1" outline="0" fieldPosition="0">
        <references count="3">
          <reference field="9" count="1" selected="0">
            <x v="5"/>
          </reference>
          <reference field="11" count="1">
            <x v="0"/>
          </reference>
          <reference field="13" count="1" selected="0">
            <x v="39"/>
          </reference>
        </references>
      </pivotArea>
    </format>
    <format dxfId="1169">
      <pivotArea dataOnly="0" labelOnly="1" outline="0" fieldPosition="0">
        <references count="3">
          <reference field="9" count="1" selected="0">
            <x v="6"/>
          </reference>
          <reference field="11" count="1">
            <x v="4"/>
          </reference>
          <reference field="13" count="1" selected="0">
            <x v="33"/>
          </reference>
        </references>
      </pivotArea>
    </format>
    <format dxfId="1168">
      <pivotArea dataOnly="0" labelOnly="1" outline="0" fieldPosition="0">
        <references count="3">
          <reference field="9" count="1" selected="0">
            <x v="7"/>
          </reference>
          <reference field="11" count="1">
            <x v="5"/>
          </reference>
          <reference field="13" count="1" selected="0">
            <x v="36"/>
          </reference>
        </references>
      </pivotArea>
    </format>
    <format dxfId="1167">
      <pivotArea dataOnly="0" labelOnly="1" outline="0" fieldPosition="0">
        <references count="3">
          <reference field="9" count="1" selected="0">
            <x v="7"/>
          </reference>
          <reference field="11" count="1">
            <x v="3"/>
          </reference>
          <reference field="13" count="1" selected="0">
            <x v="59"/>
          </reference>
        </references>
      </pivotArea>
    </format>
    <format dxfId="1166">
      <pivotArea dataOnly="0" labelOnly="1" outline="0" fieldPosition="0">
        <references count="3">
          <reference field="9" count="1" selected="0">
            <x v="8"/>
          </reference>
          <reference field="11" count="1">
            <x v="1"/>
          </reference>
          <reference field="13" count="1" selected="0">
            <x v="45"/>
          </reference>
        </references>
      </pivotArea>
    </format>
    <format dxfId="1165">
      <pivotArea dataOnly="0" labelOnly="1" outline="0" fieldPosition="0">
        <references count="3">
          <reference field="9" count="1" selected="0">
            <x v="10"/>
          </reference>
          <reference field="11" count="1">
            <x v="4"/>
          </reference>
          <reference field="13" count="1" selected="0">
            <x v="14"/>
          </reference>
        </references>
      </pivotArea>
    </format>
    <format dxfId="1164">
      <pivotArea dataOnly="0" labelOnly="1" outline="0" fieldPosition="0">
        <references count="3">
          <reference field="9" count="1" selected="0">
            <x v="11"/>
          </reference>
          <reference field="11" count="1">
            <x v="1"/>
          </reference>
          <reference field="13" count="1" selected="0">
            <x v="9"/>
          </reference>
        </references>
      </pivotArea>
    </format>
    <format dxfId="1163">
      <pivotArea dataOnly="0" labelOnly="1" outline="0" fieldPosition="0">
        <references count="3">
          <reference field="9" count="1" selected="0">
            <x v="11"/>
          </reference>
          <reference field="11" count="1">
            <x v="7"/>
          </reference>
          <reference field="13" count="1" selected="0">
            <x v="10"/>
          </reference>
        </references>
      </pivotArea>
    </format>
    <format dxfId="1162">
      <pivotArea dataOnly="0" labelOnly="1" outline="0" fieldPosition="0">
        <references count="3">
          <reference field="9" count="1" selected="0">
            <x v="11"/>
          </reference>
          <reference field="11" count="1">
            <x v="4"/>
          </reference>
          <reference field="13" count="1" selected="0">
            <x v="18"/>
          </reference>
        </references>
      </pivotArea>
    </format>
    <format dxfId="1161">
      <pivotArea dataOnly="0" labelOnly="1" outline="0" fieldPosition="0">
        <references count="3">
          <reference field="9" count="1" selected="0">
            <x v="11"/>
          </reference>
          <reference field="11" count="1">
            <x v="7"/>
          </reference>
          <reference field="13" count="1" selected="0">
            <x v="50"/>
          </reference>
        </references>
      </pivotArea>
    </format>
    <format dxfId="1160">
      <pivotArea dataOnly="0" labelOnly="1" outline="0" fieldPosition="0">
        <references count="3">
          <reference field="9" count="1" selected="0">
            <x v="12"/>
          </reference>
          <reference field="11" count="1">
            <x v="5"/>
          </reference>
          <reference field="13" count="1" selected="0">
            <x v="3"/>
          </reference>
        </references>
      </pivotArea>
    </format>
    <format dxfId="1159">
      <pivotArea dataOnly="0" labelOnly="1" outline="0" fieldPosition="0">
        <references count="3">
          <reference field="9" count="1" selected="0">
            <x v="12"/>
          </reference>
          <reference field="11" count="1">
            <x v="1"/>
          </reference>
          <reference field="13" count="1" selected="0">
            <x v="4"/>
          </reference>
        </references>
      </pivotArea>
    </format>
    <format dxfId="1158">
      <pivotArea dataOnly="0" labelOnly="1" outline="0" fieldPosition="0">
        <references count="3">
          <reference field="9" count="1" selected="0">
            <x v="12"/>
          </reference>
          <reference field="11" count="1">
            <x v="5"/>
          </reference>
          <reference field="13" count="1" selected="0">
            <x v="29"/>
          </reference>
        </references>
      </pivotArea>
    </format>
    <format dxfId="1157">
      <pivotArea dataOnly="0" labelOnly="1" outline="0" fieldPosition="0">
        <references count="3">
          <reference field="9" count="1" selected="0">
            <x v="12"/>
          </reference>
          <reference field="11" count="1">
            <x v="1"/>
          </reference>
          <reference field="13" count="1" selected="0">
            <x v="30"/>
          </reference>
        </references>
      </pivotArea>
    </format>
    <format dxfId="1156">
      <pivotArea dataOnly="0" labelOnly="1" outline="0" fieldPosition="0">
        <references count="3">
          <reference field="9" count="1" selected="0">
            <x v="12"/>
          </reference>
          <reference field="11" count="1">
            <x v="5"/>
          </reference>
          <reference field="13" count="1" selected="0">
            <x v="54"/>
          </reference>
        </references>
      </pivotArea>
    </format>
    <format dxfId="1155">
      <pivotArea dataOnly="0" labelOnly="1" outline="0" fieldPosition="0">
        <references count="3">
          <reference field="9" count="1" selected="0">
            <x v="12"/>
          </reference>
          <reference field="11" count="1">
            <x v="1"/>
          </reference>
          <reference field="13" count="1" selected="0">
            <x v="60"/>
          </reference>
        </references>
      </pivotArea>
    </format>
    <format dxfId="1154">
      <pivotArea dataOnly="0" labelOnly="1" outline="0" fieldPosition="0">
        <references count="3">
          <reference field="9" count="1" selected="0">
            <x v="15"/>
          </reference>
          <reference field="11" count="1">
            <x v="4"/>
          </reference>
          <reference field="13" count="1" selected="0">
            <x v="24"/>
          </reference>
        </references>
      </pivotArea>
    </format>
    <format dxfId="1153">
      <pivotArea dataOnly="0" labelOnly="1" outline="0" fieldPosition="0">
        <references count="3">
          <reference field="9" count="1" selected="0">
            <x v="16"/>
          </reference>
          <reference field="11" count="1">
            <x v="0"/>
          </reference>
          <reference field="13" count="1" selected="0">
            <x v="20"/>
          </reference>
        </references>
      </pivotArea>
    </format>
    <format dxfId="1152">
      <pivotArea dataOnly="0" labelOnly="1" outline="0" fieldPosition="0">
        <references count="4">
          <reference field="9" count="1" selected="0">
            <x v="0"/>
          </reference>
          <reference field="11" count="1" selected="0">
            <x v="1"/>
          </reference>
          <reference field="13" count="1" selected="0">
            <x v="12"/>
          </reference>
          <reference field="20" count="1">
            <x v="105"/>
          </reference>
        </references>
      </pivotArea>
    </format>
    <format dxfId="1151">
      <pivotArea dataOnly="0" labelOnly="1" outline="0" fieldPosition="0">
        <references count="4">
          <reference field="9" count="1" selected="0">
            <x v="1"/>
          </reference>
          <reference field="11" count="1" selected="0">
            <x v="6"/>
          </reference>
          <reference field="13" count="1" selected="0">
            <x v="16"/>
          </reference>
          <reference field="20" count="3">
            <x v="59"/>
            <x v="68"/>
            <x v="100"/>
          </reference>
        </references>
      </pivotArea>
    </format>
    <format dxfId="1150">
      <pivotArea dataOnly="0" labelOnly="1" outline="0" fieldPosition="0">
        <references count="4">
          <reference field="9" count="1" selected="0">
            <x v="1"/>
          </reference>
          <reference field="11" count="1" selected="0">
            <x v="6"/>
          </reference>
          <reference field="13" count="1" selected="0">
            <x v="28"/>
          </reference>
          <reference field="20" count="8">
            <x v="23"/>
            <x v="45"/>
            <x v="47"/>
            <x v="48"/>
            <x v="58"/>
            <x v="70"/>
            <x v="73"/>
            <x v="104"/>
          </reference>
        </references>
      </pivotArea>
    </format>
    <format dxfId="1149">
      <pivotArea dataOnly="0" labelOnly="1" outline="0" fieldPosition="0">
        <references count="4">
          <reference field="9" count="1" selected="0">
            <x v="2"/>
          </reference>
          <reference field="11" count="1" selected="0">
            <x v="7"/>
          </reference>
          <reference field="13" count="1" selected="0">
            <x v="1"/>
          </reference>
          <reference field="20" count="1">
            <x v="105"/>
          </reference>
        </references>
      </pivotArea>
    </format>
    <format dxfId="1148">
      <pivotArea dataOnly="0" labelOnly="1" outline="0" fieldPosition="0">
        <references count="4">
          <reference field="9" count="1" selected="0">
            <x v="3"/>
          </reference>
          <reference field="11" count="1" selected="0">
            <x v="7"/>
          </reference>
          <reference field="13" count="1" selected="0">
            <x v="5"/>
          </reference>
          <reference field="20" count="4">
            <x v="36"/>
            <x v="108"/>
            <x v="110"/>
            <x v="127"/>
          </reference>
        </references>
      </pivotArea>
    </format>
    <format dxfId="1147">
      <pivotArea dataOnly="0" labelOnly="1" outline="0" fieldPosition="0">
        <references count="4">
          <reference field="9" count="1" selected="0">
            <x v="3"/>
          </reference>
          <reference field="11" count="1" selected="0">
            <x v="7"/>
          </reference>
          <reference field="13" count="1" selected="0">
            <x v="6"/>
          </reference>
          <reference field="20" count="2">
            <x v="97"/>
            <x v="111"/>
          </reference>
        </references>
      </pivotArea>
    </format>
    <format dxfId="1146">
      <pivotArea dataOnly="0" labelOnly="1" outline="0" fieldPosition="0">
        <references count="4">
          <reference field="9" count="1" selected="0">
            <x v="3"/>
          </reference>
          <reference field="11" count="1" selected="0">
            <x v="7"/>
          </reference>
          <reference field="13" count="1" selected="0">
            <x v="7"/>
          </reference>
          <reference field="20" count="1">
            <x v="108"/>
          </reference>
        </references>
      </pivotArea>
    </format>
    <format dxfId="1145">
      <pivotArea dataOnly="0" labelOnly="1" outline="0" fieldPosition="0">
        <references count="4">
          <reference field="9" count="1" selected="0">
            <x v="3"/>
          </reference>
          <reference field="11" count="1" selected="0">
            <x v="7"/>
          </reference>
          <reference field="13" count="1" selected="0">
            <x v="13"/>
          </reference>
          <reference field="20" count="3">
            <x v="69"/>
            <x v="97"/>
            <x v="108"/>
          </reference>
        </references>
      </pivotArea>
    </format>
    <format dxfId="1144">
      <pivotArea dataOnly="0" labelOnly="1" outline="0" fieldPosition="0">
        <references count="4">
          <reference field="9" count="1" selected="0">
            <x v="3"/>
          </reference>
          <reference field="11" count="1" selected="0">
            <x v="7"/>
          </reference>
          <reference field="13" count="1" selected="0">
            <x v="38"/>
          </reference>
          <reference field="20" count="5">
            <x v="36"/>
            <x v="40"/>
            <x v="49"/>
            <x v="60"/>
            <x v="97"/>
          </reference>
        </references>
      </pivotArea>
    </format>
    <format dxfId="1143">
      <pivotArea dataOnly="0" labelOnly="1" outline="0" fieldPosition="0">
        <references count="4">
          <reference field="9" count="1" selected="0">
            <x v="3"/>
          </reference>
          <reference field="11" count="1" selected="0">
            <x v="7"/>
          </reference>
          <reference field="13" count="1" selected="0">
            <x v="43"/>
          </reference>
          <reference field="20" count="1">
            <x v="109"/>
          </reference>
        </references>
      </pivotArea>
    </format>
    <format dxfId="1142">
      <pivotArea dataOnly="0" labelOnly="1" outline="0" fieldPosition="0">
        <references count="4">
          <reference field="9" count="1" selected="0">
            <x v="3"/>
          </reference>
          <reference field="11" count="1" selected="0">
            <x v="7"/>
          </reference>
          <reference field="13" count="1" selected="0">
            <x v="61"/>
          </reference>
          <reference field="20" count="1">
            <x v="108"/>
          </reference>
        </references>
      </pivotArea>
    </format>
    <format dxfId="1141">
      <pivotArea dataOnly="0" labelOnly="1" outline="0" fieldPosition="0">
        <references count="4">
          <reference field="9" count="1" selected="0">
            <x v="4"/>
          </reference>
          <reference field="11" count="1" selected="0">
            <x v="2"/>
          </reference>
          <reference field="13" count="1" selected="0">
            <x v="2"/>
          </reference>
          <reference field="20" count="14">
            <x v="24"/>
            <x v="26"/>
            <x v="27"/>
            <x v="30"/>
            <x v="32"/>
            <x v="46"/>
            <x v="49"/>
            <x v="63"/>
            <x v="64"/>
            <x v="97"/>
            <x v="114"/>
            <x v="118"/>
            <x v="120"/>
            <x v="127"/>
          </reference>
        </references>
      </pivotArea>
    </format>
    <format dxfId="1140">
      <pivotArea dataOnly="0" labelOnly="1" outline="0" fieldPosition="0">
        <references count="4">
          <reference field="9" count="1" selected="0">
            <x v="4"/>
          </reference>
          <reference field="11" count="1" selected="0">
            <x v="2"/>
          </reference>
          <reference field="13" count="1" selected="0">
            <x v="8"/>
          </reference>
          <reference field="20" count="2">
            <x v="97"/>
            <x v="108"/>
          </reference>
        </references>
      </pivotArea>
    </format>
    <format dxfId="1139">
      <pivotArea dataOnly="0" labelOnly="1" outline="0" fieldPosition="0">
        <references count="4">
          <reference field="9" count="1" selected="0">
            <x v="4"/>
          </reference>
          <reference field="11" count="1" selected="0">
            <x v="2"/>
          </reference>
          <reference field="13" count="1" selected="0">
            <x v="15"/>
          </reference>
          <reference field="20" count="1">
            <x v="107"/>
          </reference>
        </references>
      </pivotArea>
    </format>
    <format dxfId="1138">
      <pivotArea dataOnly="0" labelOnly="1" outline="0" fieldPosition="0">
        <references count="4">
          <reference field="9" count="1" selected="0">
            <x v="4"/>
          </reference>
          <reference field="11" count="1" selected="0">
            <x v="2"/>
          </reference>
          <reference field="13" count="1" selected="0">
            <x v="37"/>
          </reference>
          <reference field="20" count="1">
            <x v="38"/>
          </reference>
        </references>
      </pivotArea>
    </format>
    <format dxfId="1137">
      <pivotArea dataOnly="0" labelOnly="1" outline="0" fieldPosition="0">
        <references count="4">
          <reference field="9" count="1" selected="0">
            <x v="4"/>
          </reference>
          <reference field="11" count="1" selected="0">
            <x v="5"/>
          </reference>
          <reference field="13" count="1" selected="0">
            <x v="51"/>
          </reference>
          <reference field="20" count="4">
            <x v="24"/>
            <x v="46"/>
            <x v="49"/>
            <x v="87"/>
          </reference>
        </references>
      </pivotArea>
    </format>
    <format dxfId="1136">
      <pivotArea dataOnly="0" labelOnly="1" outline="0" fieldPosition="0">
        <references count="4">
          <reference field="9" count="1" selected="0">
            <x v="5"/>
          </reference>
          <reference field="11" count="1" selected="0">
            <x v="0"/>
          </reference>
          <reference field="13" count="1" selected="0">
            <x v="39"/>
          </reference>
          <reference field="20" count="10">
            <x v="21"/>
            <x v="24"/>
            <x v="38"/>
            <x v="43"/>
            <x v="73"/>
            <x v="97"/>
            <x v="105"/>
            <x v="108"/>
            <x v="127"/>
            <x v="129"/>
          </reference>
        </references>
      </pivotArea>
    </format>
    <format dxfId="1135">
      <pivotArea dataOnly="0" labelOnly="1" outline="0" fieldPosition="0">
        <references count="4">
          <reference field="9" count="1" selected="0">
            <x v="6"/>
          </reference>
          <reference field="11" count="1" selected="0">
            <x v="4"/>
          </reference>
          <reference field="13" count="1" selected="0">
            <x v="33"/>
          </reference>
          <reference field="20" count="16">
            <x v="33"/>
            <x v="34"/>
            <x v="36"/>
            <x v="46"/>
            <x v="49"/>
            <x v="51"/>
            <x v="55"/>
            <x v="57"/>
            <x v="58"/>
            <x v="79"/>
            <x v="82"/>
            <x v="83"/>
            <x v="115"/>
            <x v="116"/>
            <x v="117"/>
            <x v="127"/>
          </reference>
        </references>
      </pivotArea>
    </format>
    <format dxfId="1134">
      <pivotArea dataOnly="0" labelOnly="1" outline="0" fieldPosition="0">
        <references count="4">
          <reference field="9" count="1" selected="0">
            <x v="6"/>
          </reference>
          <reference field="11" count="1" selected="0">
            <x v="4"/>
          </reference>
          <reference field="13" count="1" selected="0">
            <x v="58"/>
          </reference>
          <reference field="20" count="7">
            <x v="61"/>
            <x v="67"/>
            <x v="73"/>
            <x v="125"/>
            <x v="128"/>
            <x v="130"/>
            <x v="131"/>
          </reference>
        </references>
      </pivotArea>
    </format>
    <format dxfId="1133">
      <pivotArea dataOnly="0" labelOnly="1" outline="0" fieldPosition="0">
        <references count="4">
          <reference field="9" count="1" selected="0">
            <x v="7"/>
          </reference>
          <reference field="11" count="1" selected="0">
            <x v="5"/>
          </reference>
          <reference field="13" count="1" selected="0">
            <x v="36"/>
          </reference>
          <reference field="20" count="5">
            <x v="46"/>
            <x v="70"/>
            <x v="132"/>
            <x v="133"/>
            <x v="134"/>
          </reference>
        </references>
      </pivotArea>
    </format>
    <format dxfId="1132">
      <pivotArea dataOnly="0" labelOnly="1" outline="0" fieldPosition="0">
        <references count="4">
          <reference field="9" count="1" selected="0">
            <x v="7"/>
          </reference>
          <reference field="11" count="1" selected="0">
            <x v="5"/>
          </reference>
          <reference field="13" count="1" selected="0">
            <x v="47"/>
          </reference>
          <reference field="20" count="3">
            <x v="20"/>
            <x v="46"/>
            <x v="88"/>
          </reference>
        </references>
      </pivotArea>
    </format>
    <format dxfId="1131">
      <pivotArea dataOnly="0" labelOnly="1" outline="0" fieldPosition="0">
        <references count="4">
          <reference field="9" count="1" selected="0">
            <x v="7"/>
          </reference>
          <reference field="11" count="1" selected="0">
            <x v="5"/>
          </reference>
          <reference field="13" count="1" selected="0">
            <x v="52"/>
          </reference>
          <reference field="20" count="4">
            <x v="33"/>
            <x v="46"/>
            <x v="49"/>
            <x v="56"/>
          </reference>
        </references>
      </pivotArea>
    </format>
    <format dxfId="1130">
      <pivotArea dataOnly="0" labelOnly="1" outline="0" fieldPosition="0">
        <references count="4">
          <reference field="9" count="1" selected="0">
            <x v="7"/>
          </reference>
          <reference field="11" count="1" selected="0">
            <x v="5"/>
          </reference>
          <reference field="13" count="1" selected="0">
            <x v="53"/>
          </reference>
          <reference field="20" count="12">
            <x v="20"/>
            <x v="28"/>
            <x v="29"/>
            <x v="34"/>
            <x v="36"/>
            <x v="46"/>
            <x v="49"/>
            <x v="63"/>
            <x v="71"/>
            <x v="121"/>
            <x v="123"/>
            <x v="127"/>
          </reference>
        </references>
      </pivotArea>
    </format>
    <format dxfId="1129">
      <pivotArea dataOnly="0" labelOnly="1" outline="0" fieldPosition="0">
        <references count="4">
          <reference field="9" count="1" selected="0">
            <x v="7"/>
          </reference>
          <reference field="11" count="1" selected="0">
            <x v="5"/>
          </reference>
          <reference field="13" count="1" selected="0">
            <x v="55"/>
          </reference>
          <reference field="20" count="21">
            <x v="20"/>
            <x v="29"/>
            <x v="35"/>
            <x v="36"/>
            <x v="38"/>
            <x v="39"/>
            <x v="40"/>
            <x v="42"/>
            <x v="45"/>
            <x v="46"/>
            <x v="49"/>
            <x v="73"/>
            <x v="84"/>
            <x v="86"/>
            <x v="88"/>
            <x v="118"/>
            <x v="119"/>
            <x v="122"/>
            <x v="124"/>
            <x v="126"/>
            <x v="128"/>
          </reference>
        </references>
      </pivotArea>
    </format>
    <format dxfId="1128">
      <pivotArea dataOnly="0" labelOnly="1" outline="0" fieldPosition="0">
        <references count="4">
          <reference field="9" count="1" selected="0">
            <x v="7"/>
          </reference>
          <reference field="11" count="1" selected="0">
            <x v="3"/>
          </reference>
          <reference field="13" count="1" selected="0">
            <x v="59"/>
          </reference>
          <reference field="20" count="19">
            <x v="28"/>
            <x v="29"/>
            <x v="33"/>
            <x v="34"/>
            <x v="36"/>
            <x v="37"/>
            <x v="41"/>
            <x v="42"/>
            <x v="46"/>
            <x v="49"/>
            <x v="54"/>
            <x v="56"/>
            <x v="63"/>
            <x v="65"/>
            <x v="66"/>
            <x v="72"/>
            <x v="87"/>
            <x v="99"/>
            <x v="121"/>
          </reference>
        </references>
      </pivotArea>
    </format>
    <format dxfId="1127">
      <pivotArea dataOnly="0" labelOnly="1" outline="0" fieldPosition="0">
        <references count="4">
          <reference field="9" count="1" selected="0">
            <x v="8"/>
          </reference>
          <reference field="11" count="1" selected="0">
            <x v="1"/>
          </reference>
          <reference field="13" count="1" selected="0">
            <x v="45"/>
          </reference>
          <reference field="20" count="1">
            <x v="105"/>
          </reference>
        </references>
      </pivotArea>
    </format>
    <format dxfId="1126">
      <pivotArea dataOnly="0" labelOnly="1" outline="0" fieldPosition="0">
        <references count="4">
          <reference field="9" count="1" selected="0">
            <x v="10"/>
          </reference>
          <reference field="11" count="1" selected="0">
            <x v="4"/>
          </reference>
          <reference field="13" count="1" selected="0">
            <x v="14"/>
          </reference>
          <reference field="20" count="47">
            <x v="15"/>
            <x v="18"/>
            <x v="19"/>
            <x v="20"/>
            <x v="23"/>
            <x v="28"/>
            <x v="29"/>
            <x v="32"/>
            <x v="33"/>
            <x v="34"/>
            <x v="36"/>
            <x v="38"/>
            <x v="42"/>
            <x v="44"/>
            <x v="46"/>
            <x v="49"/>
            <x v="50"/>
            <x v="52"/>
            <x v="54"/>
            <x v="56"/>
            <x v="57"/>
            <x v="58"/>
            <x v="60"/>
            <x v="61"/>
            <x v="62"/>
            <x v="64"/>
            <x v="65"/>
            <x v="66"/>
            <x v="67"/>
            <x v="68"/>
            <x v="71"/>
            <x v="77"/>
            <x v="78"/>
            <x v="80"/>
            <x v="81"/>
            <x v="82"/>
            <x v="85"/>
            <x v="87"/>
            <x v="90"/>
            <x v="97"/>
            <x v="98"/>
            <x v="99"/>
            <x v="100"/>
            <x v="104"/>
            <x v="113"/>
            <x v="116"/>
            <x v="124"/>
          </reference>
        </references>
      </pivotArea>
    </format>
    <format dxfId="1125">
      <pivotArea dataOnly="0" labelOnly="1" outline="0" fieldPosition="0">
        <references count="4">
          <reference field="9" count="1" selected="0">
            <x v="10"/>
          </reference>
          <reference field="11" count="1" selected="0">
            <x v="4"/>
          </reference>
          <reference field="13" count="1" selected="0">
            <x v="25"/>
          </reference>
          <reference field="20" count="1">
            <x v="44"/>
          </reference>
        </references>
      </pivotArea>
    </format>
    <format dxfId="1124">
      <pivotArea dataOnly="0" labelOnly="1" outline="0" fieldPosition="0">
        <references count="4">
          <reference field="9" count="1" selected="0">
            <x v="10"/>
          </reference>
          <reference field="11" count="1" selected="0">
            <x v="4"/>
          </reference>
          <reference field="13" count="1" selected="0">
            <x v="56"/>
          </reference>
          <reference field="20" count="16">
            <x v="0"/>
            <x v="1"/>
            <x v="2"/>
            <x v="3"/>
            <x v="4"/>
            <x v="5"/>
            <x v="6"/>
            <x v="7"/>
            <x v="8"/>
            <x v="9"/>
            <x v="10"/>
            <x v="11"/>
            <x v="12"/>
            <x v="13"/>
            <x v="14"/>
            <x v="74"/>
          </reference>
        </references>
      </pivotArea>
    </format>
    <format dxfId="1123">
      <pivotArea dataOnly="0" labelOnly="1" outline="0" fieldPosition="0">
        <references count="4">
          <reference field="9" count="1" selected="0">
            <x v="11"/>
          </reference>
          <reference field="11" count="1" selected="0">
            <x v="1"/>
          </reference>
          <reference field="13" count="1" selected="0">
            <x v="9"/>
          </reference>
          <reference field="20" count="2">
            <x v="108"/>
            <x v="111"/>
          </reference>
        </references>
      </pivotArea>
    </format>
    <format dxfId="1122">
      <pivotArea dataOnly="0" labelOnly="1" outline="0" fieldPosition="0">
        <references count="4">
          <reference field="9" count="1" selected="0">
            <x v="11"/>
          </reference>
          <reference field="11" count="1" selected="0">
            <x v="7"/>
          </reference>
          <reference field="13" count="1" selected="0">
            <x v="10"/>
          </reference>
          <reference field="20" count="4">
            <x v="23"/>
            <x v="64"/>
            <x v="88"/>
            <x v="97"/>
          </reference>
        </references>
      </pivotArea>
    </format>
    <format dxfId="1121">
      <pivotArea dataOnly="0" labelOnly="1" outline="0" fieldPosition="0">
        <references count="4">
          <reference field="9" count="1" selected="0">
            <x v="11"/>
          </reference>
          <reference field="11" count="1" selected="0">
            <x v="4"/>
          </reference>
          <reference field="13" count="1" selected="0">
            <x v="18"/>
          </reference>
          <reference field="20" count="5">
            <x v="59"/>
            <x v="73"/>
            <x v="89"/>
            <x v="91"/>
            <x v="92"/>
          </reference>
        </references>
      </pivotArea>
    </format>
    <format dxfId="1120">
      <pivotArea dataOnly="0" labelOnly="1" outline="0" fieldPosition="0">
        <references count="4">
          <reference field="9" count="1" selected="0">
            <x v="11"/>
          </reference>
          <reference field="11" count="1" selected="0">
            <x v="4"/>
          </reference>
          <reference field="13" count="1" selected="0">
            <x v="22"/>
          </reference>
          <reference field="20" count="4">
            <x v="45"/>
            <x v="70"/>
            <x v="93"/>
            <x v="95"/>
          </reference>
        </references>
      </pivotArea>
    </format>
    <format dxfId="1119">
      <pivotArea dataOnly="0" labelOnly="1" outline="0" fieldPosition="0">
        <references count="4">
          <reference field="9" count="1" selected="0">
            <x v="11"/>
          </reference>
          <reference field="11" count="1" selected="0">
            <x v="4"/>
          </reference>
          <reference field="13" count="1" selected="0">
            <x v="42"/>
          </reference>
          <reference field="20" count="1">
            <x v="73"/>
          </reference>
        </references>
      </pivotArea>
    </format>
    <format dxfId="1118">
      <pivotArea dataOnly="0" labelOnly="1" outline="0" fieldPosition="0">
        <references count="4">
          <reference field="9" count="1" selected="0">
            <x v="11"/>
          </reference>
          <reference field="11" count="1" selected="0">
            <x v="7"/>
          </reference>
          <reference field="13" count="1" selected="0">
            <x v="50"/>
          </reference>
          <reference field="20" count="1">
            <x v="97"/>
          </reference>
        </references>
      </pivotArea>
    </format>
    <format dxfId="1117">
      <pivotArea dataOnly="0" labelOnly="1" outline="0" fieldPosition="0">
        <references count="4">
          <reference field="9" count="1" selected="0">
            <x v="12"/>
          </reference>
          <reference field="11" count="1" selected="0">
            <x v="5"/>
          </reference>
          <reference field="13" count="1" selected="0">
            <x v="3"/>
          </reference>
          <reference field="20" count="8">
            <x v="17"/>
            <x v="23"/>
            <x v="25"/>
            <x v="33"/>
            <x v="34"/>
            <x v="50"/>
            <x v="87"/>
            <x v="97"/>
          </reference>
        </references>
      </pivotArea>
    </format>
    <format dxfId="1116">
      <pivotArea dataOnly="0" labelOnly="1" outline="0" fieldPosition="0">
        <references count="4">
          <reference field="9" count="1" selected="0">
            <x v="12"/>
          </reference>
          <reference field="11" count="1" selected="0">
            <x v="1"/>
          </reference>
          <reference field="13" count="1" selected="0">
            <x v="4"/>
          </reference>
          <reference field="20" count="1">
            <x v="111"/>
          </reference>
        </references>
      </pivotArea>
    </format>
    <format dxfId="1115">
      <pivotArea dataOnly="0" labelOnly="1" outline="0" fieldPosition="0">
        <references count="4">
          <reference field="9" count="1" selected="0">
            <x v="12"/>
          </reference>
          <reference field="11" count="1" selected="0">
            <x v="1"/>
          </reference>
          <reference field="13" count="1" selected="0">
            <x v="23"/>
          </reference>
          <reference field="20" count="5">
            <x v="67"/>
            <x v="73"/>
            <x v="74"/>
            <x v="97"/>
            <x v="99"/>
          </reference>
        </references>
      </pivotArea>
    </format>
    <format dxfId="1114">
      <pivotArea dataOnly="0" labelOnly="1" outline="0" fieldPosition="0">
        <references count="4">
          <reference field="9" count="1" selected="0">
            <x v="12"/>
          </reference>
          <reference field="11" count="1" selected="0">
            <x v="5"/>
          </reference>
          <reference field="13" count="1" selected="0">
            <x v="29"/>
          </reference>
          <reference field="20" count="6">
            <x v="39"/>
            <x v="40"/>
            <x v="46"/>
            <x v="49"/>
            <x v="125"/>
            <x v="128"/>
          </reference>
        </references>
      </pivotArea>
    </format>
    <format dxfId="1113">
      <pivotArea dataOnly="0" labelOnly="1" outline="0" fieldPosition="0">
        <references count="4">
          <reference field="9" count="1" selected="0">
            <x v="12"/>
          </reference>
          <reference field="11" count="1" selected="0">
            <x v="1"/>
          </reference>
          <reference field="13" count="1" selected="0">
            <x v="30"/>
          </reference>
          <reference field="20" count="10">
            <x v="21"/>
            <x v="28"/>
            <x v="29"/>
            <x v="31"/>
            <x v="34"/>
            <x v="36"/>
            <x v="46"/>
            <x v="62"/>
            <x v="73"/>
            <x v="97"/>
          </reference>
        </references>
      </pivotArea>
    </format>
    <format dxfId="1112">
      <pivotArea dataOnly="0" labelOnly="1" outline="0" fieldPosition="0">
        <references count="4">
          <reference field="9" count="1" selected="0">
            <x v="12"/>
          </reference>
          <reference field="11" count="1" selected="0">
            <x v="1"/>
          </reference>
          <reference field="13" count="1" selected="0">
            <x v="31"/>
          </reference>
          <reference field="20" count="1">
            <x v="112"/>
          </reference>
        </references>
      </pivotArea>
    </format>
    <format dxfId="1111">
      <pivotArea dataOnly="0" labelOnly="1" outline="0" fieldPosition="0">
        <references count="4">
          <reference field="9" count="1" selected="0">
            <x v="12"/>
          </reference>
          <reference field="11" count="1" selected="0">
            <x v="1"/>
          </reference>
          <reference field="13" count="1" selected="0">
            <x v="40"/>
          </reference>
          <reference field="20" count="2">
            <x v="73"/>
            <x v="108"/>
          </reference>
        </references>
      </pivotArea>
    </format>
    <format dxfId="1110">
      <pivotArea dataOnly="0" labelOnly="1" outline="0" fieldPosition="0">
        <references count="4">
          <reference field="9" count="1" selected="0">
            <x v="12"/>
          </reference>
          <reference field="11" count="1" selected="0">
            <x v="1"/>
          </reference>
          <reference field="13" count="1" selected="0">
            <x v="44"/>
          </reference>
          <reference field="20" count="7">
            <x v="36"/>
            <x v="46"/>
            <x v="49"/>
            <x v="73"/>
            <x v="108"/>
            <x v="125"/>
            <x v="127"/>
          </reference>
        </references>
      </pivotArea>
    </format>
    <format dxfId="1109">
      <pivotArea dataOnly="0" labelOnly="1" outline="0" fieldPosition="0">
        <references count="4">
          <reference field="9" count="1" selected="0">
            <x v="12"/>
          </reference>
          <reference field="11" count="1" selected="0">
            <x v="1"/>
          </reference>
          <reference field="13" count="1" selected="0">
            <x v="49"/>
          </reference>
          <reference field="20" count="7">
            <x v="16"/>
            <x v="50"/>
            <x v="72"/>
            <x v="73"/>
            <x v="97"/>
            <x v="117"/>
            <x v="125"/>
          </reference>
        </references>
      </pivotArea>
    </format>
    <format dxfId="1108">
      <pivotArea dataOnly="0" labelOnly="1" outline="0" fieldPosition="0">
        <references count="4">
          <reference field="9" count="1" selected="0">
            <x v="12"/>
          </reference>
          <reference field="11" count="1" selected="0">
            <x v="5"/>
          </reference>
          <reference field="13" count="1" selected="0">
            <x v="54"/>
          </reference>
          <reference field="20" count="1">
            <x v="62"/>
          </reference>
        </references>
      </pivotArea>
    </format>
    <format dxfId="1107">
      <pivotArea dataOnly="0" labelOnly="1" outline="0" fieldPosition="0">
        <references count="4">
          <reference field="9" count="1" selected="0">
            <x v="12"/>
          </reference>
          <reference field="11" count="1" selected="0">
            <x v="1"/>
          </reference>
          <reference field="13" count="1" selected="0">
            <x v="60"/>
          </reference>
          <reference field="20" count="1">
            <x v="108"/>
          </reference>
        </references>
      </pivotArea>
    </format>
    <format dxfId="1106">
      <pivotArea dataOnly="0" labelOnly="1" outline="0" fieldPosition="0">
        <references count="4">
          <reference field="9" count="1" selected="0">
            <x v="13"/>
          </reference>
          <reference field="11" count="1" selected="0">
            <x v="1"/>
          </reference>
          <reference field="13" count="1" selected="0">
            <x v="21"/>
          </reference>
          <reference field="20" count="5">
            <x v="23"/>
            <x v="36"/>
            <x v="46"/>
            <x v="65"/>
            <x v="82"/>
          </reference>
        </references>
      </pivotArea>
    </format>
    <format dxfId="1105">
      <pivotArea dataOnly="0" labelOnly="1" outline="0" fieldPosition="0">
        <references count="4">
          <reference field="9" count="1" selected="0">
            <x v="14"/>
          </reference>
          <reference field="11" count="1" selected="0">
            <x v="1"/>
          </reference>
          <reference field="13" count="1" selected="0">
            <x v="57"/>
          </reference>
          <reference field="20" count="1">
            <x v="105"/>
          </reference>
        </references>
      </pivotArea>
    </format>
    <format dxfId="1104">
      <pivotArea dataOnly="0" labelOnly="1" outline="0" fieldPosition="0">
        <references count="4">
          <reference field="9" count="1" selected="0">
            <x v="15"/>
          </reference>
          <reference field="11" count="1" selected="0">
            <x v="4"/>
          </reference>
          <reference field="13" count="1" selected="0">
            <x v="24"/>
          </reference>
          <reference field="20" count="17">
            <x v="23"/>
            <x v="49"/>
            <x v="59"/>
            <x v="64"/>
            <x v="65"/>
            <x v="67"/>
            <x v="70"/>
            <x v="74"/>
            <x v="75"/>
            <x v="76"/>
            <x v="81"/>
            <x v="93"/>
            <x v="94"/>
            <x v="96"/>
            <x v="97"/>
            <x v="103"/>
            <x v="135"/>
          </reference>
        </references>
      </pivotArea>
    </format>
    <format dxfId="1103">
      <pivotArea dataOnly="0" labelOnly="1" outline="0" fieldPosition="0">
        <references count="4">
          <reference field="9" count="1" selected="0">
            <x v="15"/>
          </reference>
          <reference field="11" count="1" selected="0">
            <x v="4"/>
          </reference>
          <reference field="13" count="1" selected="0">
            <x v="46"/>
          </reference>
          <reference field="20" count="5">
            <x v="100"/>
            <x v="105"/>
            <x v="106"/>
            <x v="136"/>
            <x v="137"/>
          </reference>
        </references>
      </pivotArea>
    </format>
    <format dxfId="1102">
      <pivotArea dataOnly="0" labelOnly="1" outline="0" fieldPosition="0">
        <references count="4">
          <reference field="9" count="1" selected="0">
            <x v="15"/>
          </reference>
          <reference field="11" count="1" selected="0">
            <x v="4"/>
          </reference>
          <reference field="13" count="1" selected="0">
            <x v="48"/>
          </reference>
          <reference field="20" count="3">
            <x v="22"/>
            <x v="101"/>
            <x v="102"/>
          </reference>
        </references>
      </pivotArea>
    </format>
    <format dxfId="1101">
      <pivotArea dataOnly="0" labelOnly="1" outline="0" fieldPosition="0">
        <references count="4">
          <reference field="9" count="1" selected="0">
            <x v="16"/>
          </reference>
          <reference field="11" count="1" selected="0">
            <x v="0"/>
          </reference>
          <reference field="13" count="1" selected="0">
            <x v="20"/>
          </reference>
          <reference field="20" count="10">
            <x v="24"/>
            <x v="39"/>
            <x v="40"/>
            <x v="49"/>
            <x v="53"/>
            <x v="88"/>
            <x v="97"/>
            <x v="118"/>
            <x v="119"/>
            <x v="128"/>
          </reference>
        </references>
      </pivotArea>
    </format>
    <format dxfId="1100">
      <pivotArea field="21" type="button" dataOnly="0" labelOnly="1" outline="0" axis="axisRow" fieldPosition="4"/>
    </format>
    <format dxfId="1099">
      <pivotArea dataOnly="0" labelOnly="1" grandRow="1" outline="0" fieldPosition="0"/>
    </format>
    <format dxfId="1098">
      <pivotArea dataOnly="0" labelOnly="1" outline="0" fieldPosition="0">
        <references count="5">
          <reference field="9" count="1" selected="0">
            <x v="0"/>
          </reference>
          <reference field="11" count="1" selected="0">
            <x v="1"/>
          </reference>
          <reference field="13" count="1" selected="0">
            <x v="12"/>
          </reference>
          <reference field="20" count="1" selected="0">
            <x v="105"/>
          </reference>
          <reference field="21" count="1">
            <x v="133"/>
          </reference>
        </references>
      </pivotArea>
    </format>
    <format dxfId="1097">
      <pivotArea dataOnly="0" labelOnly="1" outline="0" fieldPosition="0">
        <references count="5">
          <reference field="9" count="1" selected="0">
            <x v="1"/>
          </reference>
          <reference field="11" count="1" selected="0">
            <x v="6"/>
          </reference>
          <reference field="13" count="1" selected="0">
            <x v="16"/>
          </reference>
          <reference field="20" count="1" selected="0">
            <x v="59"/>
          </reference>
          <reference field="21" count="1">
            <x v="124"/>
          </reference>
        </references>
      </pivotArea>
    </format>
    <format dxfId="1096">
      <pivotArea dataOnly="0" labelOnly="1" outline="0" fieldPosition="0">
        <references count="5">
          <reference field="9" count="1" selected="0">
            <x v="1"/>
          </reference>
          <reference field="11" count="1" selected="0">
            <x v="6"/>
          </reference>
          <reference field="13" count="1" selected="0">
            <x v="16"/>
          </reference>
          <reference field="20" count="1" selected="0">
            <x v="68"/>
          </reference>
          <reference field="21" count="1">
            <x v="109"/>
          </reference>
        </references>
      </pivotArea>
    </format>
    <format dxfId="1095">
      <pivotArea dataOnly="0" labelOnly="1" outline="0" fieldPosition="0">
        <references count="5">
          <reference field="9" count="1" selected="0">
            <x v="1"/>
          </reference>
          <reference field="11" count="1" selected="0">
            <x v="6"/>
          </reference>
          <reference field="13" count="1" selected="0">
            <x v="16"/>
          </reference>
          <reference field="20" count="1" selected="0">
            <x v="100"/>
          </reference>
          <reference field="21" count="1">
            <x v="106"/>
          </reference>
        </references>
      </pivotArea>
    </format>
    <format dxfId="1094">
      <pivotArea dataOnly="0" labelOnly="1" outline="0" fieldPosition="0">
        <references count="5">
          <reference field="9" count="1" selected="0">
            <x v="1"/>
          </reference>
          <reference field="11" count="1" selected="0">
            <x v="6"/>
          </reference>
          <reference field="13" count="1" selected="0">
            <x v="28"/>
          </reference>
          <reference field="20" count="1" selected="0">
            <x v="23"/>
          </reference>
          <reference field="21" count="1">
            <x v="92"/>
          </reference>
        </references>
      </pivotArea>
    </format>
    <format dxfId="1093">
      <pivotArea dataOnly="0" labelOnly="1" outline="0" fieldPosition="0">
        <references count="5">
          <reference field="9" count="1" selected="0">
            <x v="1"/>
          </reference>
          <reference field="11" count="1" selected="0">
            <x v="6"/>
          </reference>
          <reference field="13" count="1" selected="0">
            <x v="28"/>
          </reference>
          <reference field="20" count="1" selected="0">
            <x v="45"/>
          </reference>
          <reference field="21" count="1">
            <x v="135"/>
          </reference>
        </references>
      </pivotArea>
    </format>
    <format dxfId="1092">
      <pivotArea dataOnly="0" labelOnly="1" outline="0" fieldPosition="0">
        <references count="5">
          <reference field="9" count="1" selected="0">
            <x v="1"/>
          </reference>
          <reference field="11" count="1" selected="0">
            <x v="6"/>
          </reference>
          <reference field="13" count="1" selected="0">
            <x v="28"/>
          </reference>
          <reference field="20" count="1" selected="0">
            <x v="47"/>
          </reference>
          <reference field="21" count="1">
            <x v="72"/>
          </reference>
        </references>
      </pivotArea>
    </format>
    <format dxfId="1091">
      <pivotArea dataOnly="0" labelOnly="1" outline="0" fieldPosition="0">
        <references count="5">
          <reference field="9" count="1" selected="0">
            <x v="1"/>
          </reference>
          <reference field="11" count="1" selected="0">
            <x v="6"/>
          </reference>
          <reference field="13" count="1" selected="0">
            <x v="28"/>
          </reference>
          <reference field="20" count="1" selected="0">
            <x v="48"/>
          </reference>
          <reference field="21" count="1">
            <x v="88"/>
          </reference>
        </references>
      </pivotArea>
    </format>
    <format dxfId="1090">
      <pivotArea dataOnly="0" labelOnly="1" outline="0" fieldPosition="0">
        <references count="5">
          <reference field="9" count="1" selected="0">
            <x v="1"/>
          </reference>
          <reference field="11" count="1" selected="0">
            <x v="6"/>
          </reference>
          <reference field="13" count="1" selected="0">
            <x v="28"/>
          </reference>
          <reference field="20" count="1" selected="0">
            <x v="58"/>
          </reference>
          <reference field="21" count="1">
            <x v="119"/>
          </reference>
        </references>
      </pivotArea>
    </format>
    <format dxfId="1089">
      <pivotArea dataOnly="0" labelOnly="1" outline="0" fieldPosition="0">
        <references count="5">
          <reference field="9" count="1" selected="0">
            <x v="1"/>
          </reference>
          <reference field="11" count="1" selected="0">
            <x v="6"/>
          </reference>
          <reference field="13" count="1" selected="0">
            <x v="28"/>
          </reference>
          <reference field="20" count="1" selected="0">
            <x v="70"/>
          </reference>
          <reference field="21" count="1">
            <x v="108"/>
          </reference>
        </references>
      </pivotArea>
    </format>
    <format dxfId="1088">
      <pivotArea dataOnly="0" labelOnly="1" outline="0" fieldPosition="0">
        <references count="5">
          <reference field="9" count="1" selected="0">
            <x v="1"/>
          </reference>
          <reference field="11" count="1" selected="0">
            <x v="6"/>
          </reference>
          <reference field="13" count="1" selected="0">
            <x v="28"/>
          </reference>
          <reference field="20" count="1" selected="0">
            <x v="73"/>
          </reference>
          <reference field="21" count="1">
            <x v="125"/>
          </reference>
        </references>
      </pivotArea>
    </format>
    <format dxfId="1087">
      <pivotArea dataOnly="0" labelOnly="1" outline="0" fieldPosition="0">
        <references count="5">
          <reference field="9" count="1" selected="0">
            <x v="1"/>
          </reference>
          <reference field="11" count="1" selected="0">
            <x v="6"/>
          </reference>
          <reference field="13" count="1" selected="0">
            <x v="28"/>
          </reference>
          <reference field="20" count="1" selected="0">
            <x v="104"/>
          </reference>
          <reference field="21" count="1">
            <x v="29"/>
          </reference>
        </references>
      </pivotArea>
    </format>
    <format dxfId="1086">
      <pivotArea dataOnly="0" labelOnly="1" outline="0" fieldPosition="0">
        <references count="5">
          <reference field="9" count="1" selected="0">
            <x v="2"/>
          </reference>
          <reference field="11" count="1" selected="0">
            <x v="7"/>
          </reference>
          <reference field="13" count="1" selected="0">
            <x v="1"/>
          </reference>
          <reference field="20" count="1" selected="0">
            <x v="105"/>
          </reference>
          <reference field="21" count="1">
            <x v="133"/>
          </reference>
        </references>
      </pivotArea>
    </format>
    <format dxfId="1085">
      <pivotArea dataOnly="0" labelOnly="1" outline="0" fieldPosition="0">
        <references count="5">
          <reference field="9" count="1" selected="0">
            <x v="3"/>
          </reference>
          <reference field="11" count="1" selected="0">
            <x v="7"/>
          </reference>
          <reference field="13" count="1" selected="0">
            <x v="5"/>
          </reference>
          <reference field="20" count="1" selected="0">
            <x v="36"/>
          </reference>
          <reference field="21" count="1">
            <x v="80"/>
          </reference>
        </references>
      </pivotArea>
    </format>
    <format dxfId="1084">
      <pivotArea dataOnly="0" labelOnly="1" outline="0" fieldPosition="0">
        <references count="5">
          <reference field="9" count="1" selected="0">
            <x v="3"/>
          </reference>
          <reference field="11" count="1" selected="0">
            <x v="7"/>
          </reference>
          <reference field="13" count="1" selected="0">
            <x v="5"/>
          </reference>
          <reference field="20" count="1" selected="0">
            <x v="108"/>
          </reference>
          <reference field="21" count="1">
            <x v="13"/>
          </reference>
        </references>
      </pivotArea>
    </format>
    <format dxfId="1083">
      <pivotArea dataOnly="0" labelOnly="1" outline="0" fieldPosition="0">
        <references count="5">
          <reference field="9" count="1" selected="0">
            <x v="3"/>
          </reference>
          <reference field="11" count="1" selected="0">
            <x v="7"/>
          </reference>
          <reference field="13" count="1" selected="0">
            <x v="5"/>
          </reference>
          <reference field="20" count="1" selected="0">
            <x v="110"/>
          </reference>
          <reference field="21" count="1">
            <x v="11"/>
          </reference>
        </references>
      </pivotArea>
    </format>
    <format dxfId="1082">
      <pivotArea dataOnly="0" labelOnly="1" outline="0" fieldPosition="0">
        <references count="5">
          <reference field="9" count="1" selected="0">
            <x v="3"/>
          </reference>
          <reference field="11" count="1" selected="0">
            <x v="7"/>
          </reference>
          <reference field="13" count="1" selected="0">
            <x v="5"/>
          </reference>
          <reference field="20" count="1" selected="0">
            <x v="127"/>
          </reference>
          <reference field="21" count="1">
            <x v="44"/>
          </reference>
        </references>
      </pivotArea>
    </format>
    <format dxfId="1081">
      <pivotArea dataOnly="0" labelOnly="1" outline="0" fieldPosition="0">
        <references count="5">
          <reference field="9" count="1" selected="0">
            <x v="3"/>
          </reference>
          <reference field="11" count="1" selected="0">
            <x v="7"/>
          </reference>
          <reference field="13" count="1" selected="0">
            <x v="6"/>
          </reference>
          <reference field="20" count="1" selected="0">
            <x v="97"/>
          </reference>
          <reference field="21" count="1">
            <x v="41"/>
          </reference>
        </references>
      </pivotArea>
    </format>
    <format dxfId="1080">
      <pivotArea dataOnly="0" labelOnly="1" outline="0" fieldPosition="0">
        <references count="5">
          <reference field="9" count="1" selected="0">
            <x v="3"/>
          </reference>
          <reference field="11" count="1" selected="0">
            <x v="7"/>
          </reference>
          <reference field="13" count="1" selected="0">
            <x v="6"/>
          </reference>
          <reference field="20" count="1" selected="0">
            <x v="111"/>
          </reference>
          <reference field="21" count="1">
            <x v="12"/>
          </reference>
        </references>
      </pivotArea>
    </format>
    <format dxfId="1079">
      <pivotArea dataOnly="0" labelOnly="1" outline="0" fieldPosition="0">
        <references count="5">
          <reference field="9" count="1" selected="0">
            <x v="3"/>
          </reference>
          <reference field="11" count="1" selected="0">
            <x v="7"/>
          </reference>
          <reference field="13" count="1" selected="0">
            <x v="7"/>
          </reference>
          <reference field="20" count="1" selected="0">
            <x v="108"/>
          </reference>
          <reference field="21" count="1">
            <x v="13"/>
          </reference>
        </references>
      </pivotArea>
    </format>
    <format dxfId="1078">
      <pivotArea dataOnly="0" labelOnly="1" outline="0" fieldPosition="0">
        <references count="5">
          <reference field="9" count="1" selected="0">
            <x v="3"/>
          </reference>
          <reference field="11" count="1" selected="0">
            <x v="7"/>
          </reference>
          <reference field="13" count="1" selected="0">
            <x v="13"/>
          </reference>
          <reference field="20" count="1" selected="0">
            <x v="69"/>
          </reference>
          <reference field="21" count="1">
            <x v="114"/>
          </reference>
        </references>
      </pivotArea>
    </format>
    <format dxfId="1077">
      <pivotArea dataOnly="0" labelOnly="1" outline="0" fieldPosition="0">
        <references count="5">
          <reference field="9" count="1" selected="0">
            <x v="3"/>
          </reference>
          <reference field="11" count="1" selected="0">
            <x v="7"/>
          </reference>
          <reference field="13" count="1" selected="0">
            <x v="13"/>
          </reference>
          <reference field="20" count="1" selected="0">
            <x v="97"/>
          </reference>
          <reference field="21" count="1">
            <x v="41"/>
          </reference>
        </references>
      </pivotArea>
    </format>
    <format dxfId="1076">
      <pivotArea dataOnly="0" labelOnly="1" outline="0" fieldPosition="0">
        <references count="5">
          <reference field="9" count="1" selected="0">
            <x v="3"/>
          </reference>
          <reference field="11" count="1" selected="0">
            <x v="7"/>
          </reference>
          <reference field="13" count="1" selected="0">
            <x v="13"/>
          </reference>
          <reference field="20" count="1" selected="0">
            <x v="108"/>
          </reference>
          <reference field="21" count="1">
            <x v="13"/>
          </reference>
        </references>
      </pivotArea>
    </format>
    <format dxfId="1075">
      <pivotArea dataOnly="0" labelOnly="1" outline="0" fieldPosition="0">
        <references count="5">
          <reference field="9" count="1" selected="0">
            <x v="3"/>
          </reference>
          <reference field="11" count="1" selected="0">
            <x v="7"/>
          </reference>
          <reference field="13" count="1" selected="0">
            <x v="35"/>
          </reference>
          <reference field="20" count="1" selected="0">
            <x v="108"/>
          </reference>
          <reference field="21" count="1">
            <x v="13"/>
          </reference>
        </references>
      </pivotArea>
    </format>
    <format dxfId="1074">
      <pivotArea dataOnly="0" labelOnly="1" outline="0" fieldPosition="0">
        <references count="5">
          <reference field="9" count="1" selected="0">
            <x v="3"/>
          </reference>
          <reference field="11" count="1" selected="0">
            <x v="7"/>
          </reference>
          <reference field="13" count="1" selected="0">
            <x v="38"/>
          </reference>
          <reference field="20" count="1" selected="0">
            <x v="36"/>
          </reference>
          <reference field="21" count="1">
            <x v="80"/>
          </reference>
        </references>
      </pivotArea>
    </format>
    <format dxfId="1073">
      <pivotArea dataOnly="0" labelOnly="1" outline="0" fieldPosition="0">
        <references count="5">
          <reference field="9" count="1" selected="0">
            <x v="3"/>
          </reference>
          <reference field="11" count="1" selected="0">
            <x v="7"/>
          </reference>
          <reference field="13" count="1" selected="0">
            <x v="38"/>
          </reference>
          <reference field="20" count="1" selected="0">
            <x v="40"/>
          </reference>
          <reference field="21" count="1">
            <x v="69"/>
          </reference>
        </references>
      </pivotArea>
    </format>
    <format dxfId="1072">
      <pivotArea dataOnly="0" labelOnly="1" outline="0" fieldPosition="0">
        <references count="5">
          <reference field="9" count="1" selected="0">
            <x v="3"/>
          </reference>
          <reference field="11" count="1" selected="0">
            <x v="7"/>
          </reference>
          <reference field="13" count="1" selected="0">
            <x v="38"/>
          </reference>
          <reference field="20" count="1" selected="0">
            <x v="49"/>
          </reference>
          <reference field="21" count="1">
            <x v="43"/>
          </reference>
        </references>
      </pivotArea>
    </format>
    <format dxfId="1071">
      <pivotArea dataOnly="0" labelOnly="1" outline="0" fieldPosition="0">
        <references count="5">
          <reference field="9" count="1" selected="0">
            <x v="3"/>
          </reference>
          <reference field="11" count="1" selected="0">
            <x v="7"/>
          </reference>
          <reference field="13" count="1" selected="0">
            <x v="38"/>
          </reference>
          <reference field="20" count="1" selected="0">
            <x v="60"/>
          </reference>
          <reference field="21" count="1">
            <x v="5"/>
          </reference>
        </references>
      </pivotArea>
    </format>
    <format dxfId="1070">
      <pivotArea dataOnly="0" labelOnly="1" outline="0" fieldPosition="0">
        <references count="5">
          <reference field="9" count="1" selected="0">
            <x v="3"/>
          </reference>
          <reference field="11" count="1" selected="0">
            <x v="7"/>
          </reference>
          <reference field="13" count="1" selected="0">
            <x v="38"/>
          </reference>
          <reference field="20" count="1" selected="0">
            <x v="97"/>
          </reference>
          <reference field="21" count="1">
            <x v="41"/>
          </reference>
        </references>
      </pivotArea>
    </format>
    <format dxfId="1069">
      <pivotArea dataOnly="0" labelOnly="1" outline="0" fieldPosition="0">
        <references count="5">
          <reference field="9" count="1" selected="0">
            <x v="3"/>
          </reference>
          <reference field="11" count="1" selected="0">
            <x v="7"/>
          </reference>
          <reference field="13" count="1" selected="0">
            <x v="43"/>
          </reference>
          <reference field="20" count="1" selected="0">
            <x v="109"/>
          </reference>
          <reference field="21" count="1">
            <x v="14"/>
          </reference>
        </references>
      </pivotArea>
    </format>
    <format dxfId="1068">
      <pivotArea dataOnly="0" labelOnly="1" outline="0" fieldPosition="0">
        <references count="5">
          <reference field="9" count="1" selected="0">
            <x v="3"/>
          </reference>
          <reference field="11" count="1" selected="0">
            <x v="7"/>
          </reference>
          <reference field="13" count="1" selected="0">
            <x v="61"/>
          </reference>
          <reference field="20" count="1" selected="0">
            <x v="108"/>
          </reference>
          <reference field="21" count="1">
            <x v="13"/>
          </reference>
        </references>
      </pivotArea>
    </format>
    <format dxfId="1067">
      <pivotArea dataOnly="0" labelOnly="1" outline="0" fieldPosition="0">
        <references count="5">
          <reference field="9" count="1" selected="0">
            <x v="4"/>
          </reference>
          <reference field="11" count="1" selected="0">
            <x v="2"/>
          </reference>
          <reference field="13" count="1" selected="0">
            <x v="2"/>
          </reference>
          <reference field="20" count="1" selected="0">
            <x v="24"/>
          </reference>
          <reference field="21" count="1">
            <x v="91"/>
          </reference>
        </references>
      </pivotArea>
    </format>
    <format dxfId="1066">
      <pivotArea dataOnly="0" labelOnly="1" outline="0" fieldPosition="0">
        <references count="5">
          <reference field="9" count="1" selected="0">
            <x v="4"/>
          </reference>
          <reference field="11" count="1" selected="0">
            <x v="2"/>
          </reference>
          <reference field="13" count="1" selected="0">
            <x v="2"/>
          </reference>
          <reference field="20" count="1" selected="0">
            <x v="26"/>
          </reference>
          <reference field="21" count="1">
            <x v="95"/>
          </reference>
        </references>
      </pivotArea>
    </format>
    <format dxfId="1065">
      <pivotArea dataOnly="0" labelOnly="1" outline="0" fieldPosition="0">
        <references count="5">
          <reference field="9" count="1" selected="0">
            <x v="4"/>
          </reference>
          <reference field="11" count="1" selected="0">
            <x v="2"/>
          </reference>
          <reference field="13" count="1" selected="0">
            <x v="2"/>
          </reference>
          <reference field="20" count="1" selected="0">
            <x v="27"/>
          </reference>
          <reference field="21" count="1">
            <x v="82"/>
          </reference>
        </references>
      </pivotArea>
    </format>
    <format dxfId="1064">
      <pivotArea dataOnly="0" labelOnly="1" outline="0" fieldPosition="0">
        <references count="5">
          <reference field="9" count="1" selected="0">
            <x v="4"/>
          </reference>
          <reference field="11" count="1" selected="0">
            <x v="2"/>
          </reference>
          <reference field="13" count="1" selected="0">
            <x v="2"/>
          </reference>
          <reference field="20" count="1" selected="0">
            <x v="30"/>
          </reference>
          <reference field="21" count="1">
            <x v="15"/>
          </reference>
        </references>
      </pivotArea>
    </format>
    <format dxfId="1063">
      <pivotArea dataOnly="0" labelOnly="1" outline="0" fieldPosition="0">
        <references count="5">
          <reference field="9" count="1" selected="0">
            <x v="4"/>
          </reference>
          <reference field="11" count="1" selected="0">
            <x v="2"/>
          </reference>
          <reference field="13" count="1" selected="0">
            <x v="2"/>
          </reference>
          <reference field="20" count="1" selected="0">
            <x v="32"/>
          </reference>
          <reference field="21" count="1">
            <x v="137"/>
          </reference>
        </references>
      </pivotArea>
    </format>
    <format dxfId="1062">
      <pivotArea dataOnly="0" labelOnly="1" outline="0" fieldPosition="0">
        <references count="5">
          <reference field="9" count="1" selected="0">
            <x v="4"/>
          </reference>
          <reference field="11" count="1" selected="0">
            <x v="2"/>
          </reference>
          <reference field="13" count="1" selected="0">
            <x v="2"/>
          </reference>
          <reference field="20" count="1" selected="0">
            <x v="46"/>
          </reference>
          <reference field="21" count="1">
            <x v="89"/>
          </reference>
        </references>
      </pivotArea>
    </format>
    <format dxfId="1061">
      <pivotArea dataOnly="0" labelOnly="1" outline="0" fieldPosition="0">
        <references count="5">
          <reference field="9" count="1" selected="0">
            <x v="4"/>
          </reference>
          <reference field="11" count="1" selected="0">
            <x v="2"/>
          </reference>
          <reference field="13" count="1" selected="0">
            <x v="2"/>
          </reference>
          <reference field="20" count="1" selected="0">
            <x v="49"/>
          </reference>
          <reference field="21" count="1">
            <x v="43"/>
          </reference>
        </references>
      </pivotArea>
    </format>
    <format dxfId="1060">
      <pivotArea dataOnly="0" labelOnly="1" outline="0" fieldPosition="0">
        <references count="5">
          <reference field="9" count="1" selected="0">
            <x v="4"/>
          </reference>
          <reference field="11" count="1" selected="0">
            <x v="2"/>
          </reference>
          <reference field="13" count="1" selected="0">
            <x v="2"/>
          </reference>
          <reference field="20" count="1" selected="0">
            <x v="63"/>
          </reference>
          <reference field="21" count="1">
            <x v="7"/>
          </reference>
        </references>
      </pivotArea>
    </format>
    <format dxfId="1059">
      <pivotArea dataOnly="0" labelOnly="1" outline="0" fieldPosition="0">
        <references count="5">
          <reference field="9" count="1" selected="0">
            <x v="4"/>
          </reference>
          <reference field="11" count="1" selected="0">
            <x v="2"/>
          </reference>
          <reference field="13" count="1" selected="0">
            <x v="2"/>
          </reference>
          <reference field="20" count="1" selected="0">
            <x v="64"/>
          </reference>
          <reference field="21" count="1">
            <x v="77"/>
          </reference>
        </references>
      </pivotArea>
    </format>
    <format dxfId="1058">
      <pivotArea dataOnly="0" labelOnly="1" outline="0" fieldPosition="0">
        <references count="5">
          <reference field="9" count="1" selected="0">
            <x v="4"/>
          </reference>
          <reference field="11" count="1" selected="0">
            <x v="2"/>
          </reference>
          <reference field="13" count="1" selected="0">
            <x v="2"/>
          </reference>
          <reference field="20" count="1" selected="0">
            <x v="97"/>
          </reference>
          <reference field="21" count="1">
            <x v="41"/>
          </reference>
        </references>
      </pivotArea>
    </format>
    <format dxfId="1057">
      <pivotArea dataOnly="0" labelOnly="1" outline="0" fieldPosition="0">
        <references count="5">
          <reference field="9" count="1" selected="0">
            <x v="4"/>
          </reference>
          <reference field="11" count="1" selected="0">
            <x v="2"/>
          </reference>
          <reference field="13" count="1" selected="0">
            <x v="2"/>
          </reference>
          <reference field="20" count="1" selected="0">
            <x v="114"/>
          </reference>
          <reference field="21" count="1">
            <x v="75"/>
          </reference>
        </references>
      </pivotArea>
    </format>
    <format dxfId="1056">
      <pivotArea dataOnly="0" labelOnly="1" outline="0" fieldPosition="0">
        <references count="5">
          <reference field="9" count="1" selected="0">
            <x v="4"/>
          </reference>
          <reference field="11" count="1" selected="0">
            <x v="2"/>
          </reference>
          <reference field="13" count="1" selected="0">
            <x v="2"/>
          </reference>
          <reference field="20" count="1" selected="0">
            <x v="118"/>
          </reference>
          <reference field="21" count="1">
            <x v="37"/>
          </reference>
        </references>
      </pivotArea>
    </format>
    <format dxfId="1055">
      <pivotArea dataOnly="0" labelOnly="1" outline="0" fieldPosition="0">
        <references count="5">
          <reference field="9" count="1" selected="0">
            <x v="4"/>
          </reference>
          <reference field="11" count="1" selected="0">
            <x v="2"/>
          </reference>
          <reference field="13" count="1" selected="0">
            <x v="2"/>
          </reference>
          <reference field="20" count="1" selected="0">
            <x v="120"/>
          </reference>
          <reference field="21" count="1">
            <x v="32"/>
          </reference>
        </references>
      </pivotArea>
    </format>
    <format dxfId="1054">
      <pivotArea dataOnly="0" labelOnly="1" outline="0" fieldPosition="0">
        <references count="5">
          <reference field="9" count="1" selected="0">
            <x v="4"/>
          </reference>
          <reference field="11" count="1" selected="0">
            <x v="2"/>
          </reference>
          <reference field="13" count="1" selected="0">
            <x v="2"/>
          </reference>
          <reference field="20" count="1" selected="0">
            <x v="127"/>
          </reference>
          <reference field="21" count="1">
            <x v="44"/>
          </reference>
        </references>
      </pivotArea>
    </format>
    <format dxfId="1053">
      <pivotArea dataOnly="0" labelOnly="1" outline="0" fieldPosition="0">
        <references count="5">
          <reference field="9" count="1" selected="0">
            <x v="4"/>
          </reference>
          <reference field="11" count="1" selected="0">
            <x v="2"/>
          </reference>
          <reference field="13" count="1" selected="0">
            <x v="8"/>
          </reference>
          <reference field="20" count="1" selected="0">
            <x v="97"/>
          </reference>
          <reference field="21" count="1">
            <x v="41"/>
          </reference>
        </references>
      </pivotArea>
    </format>
    <format dxfId="1052">
      <pivotArea dataOnly="0" labelOnly="1" outline="0" fieldPosition="0">
        <references count="5">
          <reference field="9" count="1" selected="0">
            <x v="4"/>
          </reference>
          <reference field="11" count="1" selected="0">
            <x v="2"/>
          </reference>
          <reference field="13" count="1" selected="0">
            <x v="8"/>
          </reference>
          <reference field="20" count="1" selected="0">
            <x v="108"/>
          </reference>
          <reference field="21" count="1">
            <x v="13"/>
          </reference>
        </references>
      </pivotArea>
    </format>
    <format dxfId="1051">
      <pivotArea dataOnly="0" labelOnly="1" outline="0" fieldPosition="0">
        <references count="5">
          <reference field="9" count="1" selected="0">
            <x v="4"/>
          </reference>
          <reference field="11" count="1" selected="0">
            <x v="2"/>
          </reference>
          <reference field="13" count="1" selected="0">
            <x v="15"/>
          </reference>
          <reference field="20" count="1" selected="0">
            <x v="107"/>
          </reference>
          <reference field="21" count="1">
            <x v="128"/>
          </reference>
        </references>
      </pivotArea>
    </format>
    <format dxfId="1050">
      <pivotArea dataOnly="0" labelOnly="1" outline="0" fieldPosition="0">
        <references count="5">
          <reference field="9" count="1" selected="0">
            <x v="4"/>
          </reference>
          <reference field="11" count="1" selected="0">
            <x v="2"/>
          </reference>
          <reference field="13" count="1" selected="0">
            <x v="32"/>
          </reference>
          <reference field="20" count="1" selected="0">
            <x v="107"/>
          </reference>
          <reference field="21" count="1">
            <x v="128"/>
          </reference>
        </references>
      </pivotArea>
    </format>
    <format dxfId="1049">
      <pivotArea dataOnly="0" labelOnly="1" outline="0" fieldPosition="0">
        <references count="5">
          <reference field="9" count="1" selected="0">
            <x v="4"/>
          </reference>
          <reference field="11" count="1" selected="0">
            <x v="2"/>
          </reference>
          <reference field="13" count="1" selected="0">
            <x v="37"/>
          </reference>
          <reference field="20" count="1" selected="0">
            <x v="38"/>
          </reference>
          <reference field="21" count="1">
            <x v="38"/>
          </reference>
        </references>
      </pivotArea>
    </format>
    <format dxfId="1048">
      <pivotArea dataOnly="0" labelOnly="1" outline="0" fieldPosition="0">
        <references count="5">
          <reference field="9" count="1" selected="0">
            <x v="4"/>
          </reference>
          <reference field="11" count="1" selected="0">
            <x v="5"/>
          </reference>
          <reference field="13" count="1" selected="0">
            <x v="51"/>
          </reference>
          <reference field="20" count="1" selected="0">
            <x v="24"/>
          </reference>
          <reference field="21" count="1">
            <x v="91"/>
          </reference>
        </references>
      </pivotArea>
    </format>
    <format dxfId="1047">
      <pivotArea dataOnly="0" labelOnly="1" outline="0" fieldPosition="0">
        <references count="5">
          <reference field="9" count="1" selected="0">
            <x v="4"/>
          </reference>
          <reference field="11" count="1" selected="0">
            <x v="5"/>
          </reference>
          <reference field="13" count="1" selected="0">
            <x v="51"/>
          </reference>
          <reference field="20" count="1" selected="0">
            <x v="46"/>
          </reference>
          <reference field="21" count="1">
            <x v="89"/>
          </reference>
        </references>
      </pivotArea>
    </format>
    <format dxfId="1046">
      <pivotArea dataOnly="0" labelOnly="1" outline="0" fieldPosition="0">
        <references count="5">
          <reference field="9" count="1" selected="0">
            <x v="4"/>
          </reference>
          <reference field="11" count="1" selected="0">
            <x v="5"/>
          </reference>
          <reference field="13" count="1" selected="0">
            <x v="51"/>
          </reference>
          <reference field="20" count="1" selected="0">
            <x v="49"/>
          </reference>
          <reference field="21" count="1">
            <x v="43"/>
          </reference>
        </references>
      </pivotArea>
    </format>
    <format dxfId="1045">
      <pivotArea dataOnly="0" labelOnly="1" outline="0" fieldPosition="0">
        <references count="5">
          <reference field="9" count="1" selected="0">
            <x v="4"/>
          </reference>
          <reference field="11" count="1" selected="0">
            <x v="5"/>
          </reference>
          <reference field="13" count="1" selected="0">
            <x v="51"/>
          </reference>
          <reference field="20" count="1" selected="0">
            <x v="87"/>
          </reference>
          <reference field="21" count="1">
            <x v="51"/>
          </reference>
        </references>
      </pivotArea>
    </format>
    <format dxfId="1044">
      <pivotArea dataOnly="0" labelOnly="1" outline="0" fieldPosition="0">
        <references count="5">
          <reference field="9" count="1" selected="0">
            <x v="5"/>
          </reference>
          <reference field="11" count="1" selected="0">
            <x v="0"/>
          </reference>
          <reference field="13" count="1" selected="0">
            <x v="39"/>
          </reference>
          <reference field="20" count="1" selected="0">
            <x v="21"/>
          </reference>
          <reference field="21" count="1">
            <x v="66"/>
          </reference>
        </references>
      </pivotArea>
    </format>
    <format dxfId="1043">
      <pivotArea dataOnly="0" labelOnly="1" outline="0" fieldPosition="0">
        <references count="5">
          <reference field="9" count="1" selected="0">
            <x v="5"/>
          </reference>
          <reference field="11" count="1" selected="0">
            <x v="0"/>
          </reference>
          <reference field="13" count="1" selected="0">
            <x v="39"/>
          </reference>
          <reference field="20" count="1" selected="0">
            <x v="24"/>
          </reference>
          <reference field="21" count="1">
            <x v="91"/>
          </reference>
        </references>
      </pivotArea>
    </format>
    <format dxfId="1042">
      <pivotArea dataOnly="0" labelOnly="1" outline="0" fieldPosition="0">
        <references count="5">
          <reference field="9" count="1" selected="0">
            <x v="5"/>
          </reference>
          <reference field="11" count="1" selected="0">
            <x v="0"/>
          </reference>
          <reference field="13" count="1" selected="0">
            <x v="39"/>
          </reference>
          <reference field="20" count="1" selected="0">
            <x v="38"/>
          </reference>
          <reference field="21" count="1">
            <x v="38"/>
          </reference>
        </references>
      </pivotArea>
    </format>
    <format dxfId="1041">
      <pivotArea dataOnly="0" labelOnly="1" outline="0" fieldPosition="0">
        <references count="5">
          <reference field="9" count="1" selected="0">
            <x v="5"/>
          </reference>
          <reference field="11" count="1" selected="0">
            <x v="0"/>
          </reference>
          <reference field="13" count="1" selected="0">
            <x v="39"/>
          </reference>
          <reference field="20" count="1" selected="0">
            <x v="43"/>
          </reference>
          <reference field="21" count="1">
            <x v="83"/>
          </reference>
        </references>
      </pivotArea>
    </format>
    <format dxfId="1040">
      <pivotArea dataOnly="0" labelOnly="1" outline="0" fieldPosition="0">
        <references count="5">
          <reference field="9" count="1" selected="0">
            <x v="5"/>
          </reference>
          <reference field="11" count="1" selected="0">
            <x v="0"/>
          </reference>
          <reference field="13" count="1" selected="0">
            <x v="39"/>
          </reference>
          <reference field="20" count="1" selected="0">
            <x v="73"/>
          </reference>
          <reference field="21" count="1">
            <x v="125"/>
          </reference>
        </references>
      </pivotArea>
    </format>
    <format dxfId="1039">
      <pivotArea dataOnly="0" labelOnly="1" outline="0" fieldPosition="0">
        <references count="5">
          <reference field="9" count="1" selected="0">
            <x v="5"/>
          </reference>
          <reference field="11" count="1" selected="0">
            <x v="0"/>
          </reference>
          <reference field="13" count="1" selected="0">
            <x v="39"/>
          </reference>
          <reference field="20" count="1" selected="0">
            <x v="97"/>
          </reference>
          <reference field="21" count="1">
            <x v="41"/>
          </reference>
        </references>
      </pivotArea>
    </format>
    <format dxfId="1038">
      <pivotArea dataOnly="0" labelOnly="1" outline="0" fieldPosition="0">
        <references count="5">
          <reference field="9" count="1" selected="0">
            <x v="5"/>
          </reference>
          <reference field="11" count="1" selected="0">
            <x v="0"/>
          </reference>
          <reference field="13" count="1" selected="0">
            <x v="39"/>
          </reference>
          <reference field="20" count="1" selected="0">
            <x v="105"/>
          </reference>
          <reference field="21" count="1">
            <x v="133"/>
          </reference>
        </references>
      </pivotArea>
    </format>
    <format dxfId="1037">
      <pivotArea dataOnly="0" labelOnly="1" outline="0" fieldPosition="0">
        <references count="5">
          <reference field="9" count="1" selected="0">
            <x v="5"/>
          </reference>
          <reference field="11" count="1" selected="0">
            <x v="0"/>
          </reference>
          <reference field="13" count="1" selected="0">
            <x v="39"/>
          </reference>
          <reference field="20" count="1" selected="0">
            <x v="108"/>
          </reference>
          <reference field="21" count="1">
            <x v="13"/>
          </reference>
        </references>
      </pivotArea>
    </format>
    <format dxfId="1036">
      <pivotArea dataOnly="0" labelOnly="1" outline="0" fieldPosition="0">
        <references count="5">
          <reference field="9" count="1" selected="0">
            <x v="5"/>
          </reference>
          <reference field="11" count="1" selected="0">
            <x v="0"/>
          </reference>
          <reference field="13" count="1" selected="0">
            <x v="39"/>
          </reference>
          <reference field="20" count="1" selected="0">
            <x v="127"/>
          </reference>
          <reference field="21" count="1">
            <x v="44"/>
          </reference>
        </references>
      </pivotArea>
    </format>
    <format dxfId="1035">
      <pivotArea dataOnly="0" labelOnly="1" outline="0" fieldPosition="0">
        <references count="5">
          <reference field="9" count="1" selected="0">
            <x v="5"/>
          </reference>
          <reference field="11" count="1" selected="0">
            <x v="0"/>
          </reference>
          <reference field="13" count="1" selected="0">
            <x v="39"/>
          </reference>
          <reference field="20" count="1" selected="0">
            <x v="129"/>
          </reference>
          <reference field="21" count="1">
            <x v="4"/>
          </reference>
        </references>
      </pivotArea>
    </format>
    <format dxfId="1034">
      <pivotArea dataOnly="0" labelOnly="1" outline="0" fieldPosition="0">
        <references count="5">
          <reference field="9" count="1" selected="0">
            <x v="6"/>
          </reference>
          <reference field="11" count="1" selected="0">
            <x v="4"/>
          </reference>
          <reference field="13" count="1" selected="0">
            <x v="33"/>
          </reference>
          <reference field="20" count="1" selected="0">
            <x v="33"/>
          </reference>
          <reference field="21" count="1">
            <x v="61"/>
          </reference>
        </references>
      </pivotArea>
    </format>
    <format dxfId="1033">
      <pivotArea dataOnly="0" labelOnly="1" outline="0" fieldPosition="0">
        <references count="5">
          <reference field="9" count="1" selected="0">
            <x v="6"/>
          </reference>
          <reference field="11" count="1" selected="0">
            <x v="4"/>
          </reference>
          <reference field="13" count="1" selected="0">
            <x v="33"/>
          </reference>
          <reference field="20" count="1" selected="0">
            <x v="34"/>
          </reference>
          <reference field="21" count="1">
            <x v="9"/>
          </reference>
        </references>
      </pivotArea>
    </format>
    <format dxfId="1032">
      <pivotArea dataOnly="0" labelOnly="1" outline="0" fieldPosition="0">
        <references count="5">
          <reference field="9" count="1" selected="0">
            <x v="6"/>
          </reference>
          <reference field="11" count="1" selected="0">
            <x v="4"/>
          </reference>
          <reference field="13" count="1" selected="0">
            <x v="33"/>
          </reference>
          <reference field="20" count="1" selected="0">
            <x v="36"/>
          </reference>
          <reference field="21" count="1">
            <x v="80"/>
          </reference>
        </references>
      </pivotArea>
    </format>
    <format dxfId="1031">
      <pivotArea dataOnly="0" labelOnly="1" outline="0" fieldPosition="0">
        <references count="5">
          <reference field="9" count="1" selected="0">
            <x v="6"/>
          </reference>
          <reference field="11" count="1" selected="0">
            <x v="4"/>
          </reference>
          <reference field="13" count="1" selected="0">
            <x v="33"/>
          </reference>
          <reference field="20" count="1" selected="0">
            <x v="46"/>
          </reference>
          <reference field="21" count="1">
            <x v="89"/>
          </reference>
        </references>
      </pivotArea>
    </format>
    <format dxfId="1030">
      <pivotArea dataOnly="0" labelOnly="1" outline="0" fieldPosition="0">
        <references count="5">
          <reference field="9" count="1" selected="0">
            <x v="6"/>
          </reference>
          <reference field="11" count="1" selected="0">
            <x v="4"/>
          </reference>
          <reference field="13" count="1" selected="0">
            <x v="33"/>
          </reference>
          <reference field="20" count="1" selected="0">
            <x v="49"/>
          </reference>
          <reference field="21" count="1">
            <x v="43"/>
          </reference>
        </references>
      </pivotArea>
    </format>
    <format dxfId="1029">
      <pivotArea dataOnly="0" labelOnly="1" outline="0" fieldPosition="0">
        <references count="5">
          <reference field="9" count="1" selected="0">
            <x v="6"/>
          </reference>
          <reference field="11" count="1" selected="0">
            <x v="4"/>
          </reference>
          <reference field="13" count="1" selected="0">
            <x v="33"/>
          </reference>
          <reference field="20" count="1" selected="0">
            <x v="51"/>
          </reference>
          <reference field="21" count="1">
            <x v="97"/>
          </reference>
        </references>
      </pivotArea>
    </format>
    <format dxfId="1028">
      <pivotArea dataOnly="0" labelOnly="1" outline="0" fieldPosition="0">
        <references count="5">
          <reference field="9" count="1" selected="0">
            <x v="6"/>
          </reference>
          <reference field="11" count="1" selected="0">
            <x v="4"/>
          </reference>
          <reference field="13" count="1" selected="0">
            <x v="33"/>
          </reference>
          <reference field="20" count="1" selected="0">
            <x v="55"/>
          </reference>
          <reference field="21" count="1">
            <x v="45"/>
          </reference>
        </references>
      </pivotArea>
    </format>
    <format dxfId="1027">
      <pivotArea dataOnly="0" labelOnly="1" outline="0" fieldPosition="0">
        <references count="5">
          <reference field="9" count="1" selected="0">
            <x v="6"/>
          </reference>
          <reference field="11" count="1" selected="0">
            <x v="4"/>
          </reference>
          <reference field="13" count="1" selected="0">
            <x v="33"/>
          </reference>
          <reference field="20" count="1" selected="0">
            <x v="57"/>
          </reference>
          <reference field="21" count="1">
            <x v="131"/>
          </reference>
        </references>
      </pivotArea>
    </format>
    <format dxfId="1026">
      <pivotArea dataOnly="0" labelOnly="1" outline="0" fieldPosition="0">
        <references count="5">
          <reference field="9" count="1" selected="0">
            <x v="6"/>
          </reference>
          <reference field="11" count="1" selected="0">
            <x v="4"/>
          </reference>
          <reference field="13" count="1" selected="0">
            <x v="33"/>
          </reference>
          <reference field="20" count="1" selected="0">
            <x v="58"/>
          </reference>
          <reference field="21" count="1">
            <x v="119"/>
          </reference>
        </references>
      </pivotArea>
    </format>
    <format dxfId="1025">
      <pivotArea dataOnly="0" labelOnly="1" outline="0" fieldPosition="0">
        <references count="5">
          <reference field="9" count="1" selected="0">
            <x v="6"/>
          </reference>
          <reference field="11" count="1" selected="0">
            <x v="4"/>
          </reference>
          <reference field="13" count="1" selected="0">
            <x v="33"/>
          </reference>
          <reference field="20" count="1" selected="0">
            <x v="79"/>
          </reference>
          <reference field="21" count="1">
            <x v="40"/>
          </reference>
        </references>
      </pivotArea>
    </format>
    <format dxfId="1024">
      <pivotArea dataOnly="0" labelOnly="1" outline="0" fieldPosition="0">
        <references count="5">
          <reference field="9" count="1" selected="0">
            <x v="6"/>
          </reference>
          <reference field="11" count="1" selected="0">
            <x v="4"/>
          </reference>
          <reference field="13" count="1" selected="0">
            <x v="33"/>
          </reference>
          <reference field="20" count="1" selected="0">
            <x v="82"/>
          </reference>
          <reference field="21" count="1">
            <x v="52"/>
          </reference>
        </references>
      </pivotArea>
    </format>
    <format dxfId="1023">
      <pivotArea dataOnly="0" labelOnly="1" outline="0" fieldPosition="0">
        <references count="5">
          <reference field="9" count="1" selected="0">
            <x v="6"/>
          </reference>
          <reference field="11" count="1" selected="0">
            <x v="4"/>
          </reference>
          <reference field="13" count="1" selected="0">
            <x v="33"/>
          </reference>
          <reference field="20" count="1" selected="0">
            <x v="83"/>
          </reference>
          <reference field="21" count="1">
            <x v="49"/>
          </reference>
        </references>
      </pivotArea>
    </format>
    <format dxfId="1022">
      <pivotArea dataOnly="0" labelOnly="1" outline="0" fieldPosition="0">
        <references count="5">
          <reference field="9" count="1" selected="0">
            <x v="6"/>
          </reference>
          <reference field="11" count="1" selected="0">
            <x v="4"/>
          </reference>
          <reference field="13" count="1" selected="0">
            <x v="33"/>
          </reference>
          <reference field="20" count="1" selected="0">
            <x v="115"/>
          </reference>
          <reference field="21" count="1">
            <x v="34"/>
          </reference>
        </references>
      </pivotArea>
    </format>
    <format dxfId="1021">
      <pivotArea dataOnly="0" labelOnly="1" outline="0" fieldPosition="0">
        <references count="5">
          <reference field="9" count="1" selected="0">
            <x v="6"/>
          </reference>
          <reference field="11" count="1" selected="0">
            <x v="4"/>
          </reference>
          <reference field="13" count="1" selected="0">
            <x v="33"/>
          </reference>
          <reference field="20" count="1" selected="0">
            <x v="116"/>
          </reference>
          <reference field="21" count="1">
            <x v="81"/>
          </reference>
        </references>
      </pivotArea>
    </format>
    <format dxfId="1020">
      <pivotArea dataOnly="0" labelOnly="1" outline="0" fieldPosition="0">
        <references count="5">
          <reference field="9" count="1" selected="0">
            <x v="6"/>
          </reference>
          <reference field="11" count="1" selected="0">
            <x v="4"/>
          </reference>
          <reference field="13" count="1" selected="0">
            <x v="33"/>
          </reference>
          <reference field="20" count="1" selected="0">
            <x v="117"/>
          </reference>
          <reference field="21" count="1">
            <x v="16"/>
          </reference>
        </references>
      </pivotArea>
    </format>
    <format dxfId="1019">
      <pivotArea dataOnly="0" labelOnly="1" outline="0" fieldPosition="0">
        <references count="5">
          <reference field="9" count="1" selected="0">
            <x v="6"/>
          </reference>
          <reference field="11" count="1" selected="0">
            <x v="4"/>
          </reference>
          <reference field="13" count="1" selected="0">
            <x v="33"/>
          </reference>
          <reference field="20" count="1" selected="0">
            <x v="127"/>
          </reference>
          <reference field="21" count="1">
            <x v="44"/>
          </reference>
        </references>
      </pivotArea>
    </format>
    <format dxfId="1018">
      <pivotArea dataOnly="0" labelOnly="1" outline="0" fieldPosition="0">
        <references count="5">
          <reference field="9" count="1" selected="0">
            <x v="6"/>
          </reference>
          <reference field="11" count="1" selected="0">
            <x v="4"/>
          </reference>
          <reference field="13" count="1" selected="0">
            <x v="58"/>
          </reference>
          <reference field="20" count="1" selected="0">
            <x v="61"/>
          </reference>
          <reference field="21" count="1">
            <x v="8"/>
          </reference>
        </references>
      </pivotArea>
    </format>
    <format dxfId="1017">
      <pivotArea dataOnly="0" labelOnly="1" outline="0" fieldPosition="0">
        <references count="5">
          <reference field="9" count="1" selected="0">
            <x v="6"/>
          </reference>
          <reference field="11" count="1" selected="0">
            <x v="4"/>
          </reference>
          <reference field="13" count="1" selected="0">
            <x v="58"/>
          </reference>
          <reference field="20" count="1" selected="0">
            <x v="67"/>
          </reference>
          <reference field="21" count="1">
            <x v="111"/>
          </reference>
        </references>
      </pivotArea>
    </format>
    <format dxfId="1016">
      <pivotArea dataOnly="0" labelOnly="1" outline="0" fieldPosition="0">
        <references count="5">
          <reference field="9" count="1" selected="0">
            <x v="6"/>
          </reference>
          <reference field="11" count="1" selected="0">
            <x v="4"/>
          </reference>
          <reference field="13" count="1" selected="0">
            <x v="58"/>
          </reference>
          <reference field="20" count="1" selected="0">
            <x v="73"/>
          </reference>
          <reference field="21" count="1">
            <x v="125"/>
          </reference>
        </references>
      </pivotArea>
    </format>
    <format dxfId="1015">
      <pivotArea dataOnly="0" labelOnly="1" outline="0" fieldPosition="0">
        <references count="5">
          <reference field="9" count="1" selected="0">
            <x v="6"/>
          </reference>
          <reference field="11" count="1" selected="0">
            <x v="4"/>
          </reference>
          <reference field="13" count="1" selected="0">
            <x v="58"/>
          </reference>
          <reference field="20" count="1" selected="0">
            <x v="125"/>
          </reference>
          <reference field="21" count="1">
            <x v="35"/>
          </reference>
        </references>
      </pivotArea>
    </format>
    <format dxfId="1014">
      <pivotArea dataOnly="0" labelOnly="1" outline="0" fieldPosition="0">
        <references count="5">
          <reference field="9" count="1" selected="0">
            <x v="6"/>
          </reference>
          <reference field="11" count="1" selected="0">
            <x v="4"/>
          </reference>
          <reference field="13" count="1" selected="0">
            <x v="58"/>
          </reference>
          <reference field="20" count="1" selected="0">
            <x v="128"/>
          </reference>
          <reference field="21" count="1">
            <x v="78"/>
          </reference>
        </references>
      </pivotArea>
    </format>
    <format dxfId="1013">
      <pivotArea dataOnly="0" labelOnly="1" outline="0" fieldPosition="0">
        <references count="5">
          <reference field="9" count="1" selected="0">
            <x v="6"/>
          </reference>
          <reference field="11" count="1" selected="0">
            <x v="4"/>
          </reference>
          <reference field="13" count="1" selected="0">
            <x v="58"/>
          </reference>
          <reference field="20" count="1" selected="0">
            <x v="130"/>
          </reference>
          <reference field="21" count="1">
            <x v="127"/>
          </reference>
        </references>
      </pivotArea>
    </format>
    <format dxfId="1012">
      <pivotArea dataOnly="0" labelOnly="1" outline="0" fieldPosition="0">
        <references count="5">
          <reference field="9" count="1" selected="0">
            <x v="6"/>
          </reference>
          <reference field="11" count="1" selected="0">
            <x v="4"/>
          </reference>
          <reference field="13" count="1" selected="0">
            <x v="58"/>
          </reference>
          <reference field="20" count="1" selected="0">
            <x v="131"/>
          </reference>
          <reference field="21" count="1">
            <x v="55"/>
          </reference>
        </references>
      </pivotArea>
    </format>
    <format dxfId="1011">
      <pivotArea dataOnly="0" labelOnly="1" outline="0" fieldPosition="0">
        <references count="5">
          <reference field="9" count="1" selected="0">
            <x v="7"/>
          </reference>
          <reference field="11" count="1" selected="0">
            <x v="5"/>
          </reference>
          <reference field="13" count="1" selected="0">
            <x v="36"/>
          </reference>
          <reference field="20" count="1" selected="0">
            <x v="46"/>
          </reference>
          <reference field="21" count="1">
            <x v="89"/>
          </reference>
        </references>
      </pivotArea>
    </format>
    <format dxfId="1010">
      <pivotArea dataOnly="0" labelOnly="1" outline="0" fieldPosition="0">
        <references count="5">
          <reference field="9" count="1" selected="0">
            <x v="7"/>
          </reference>
          <reference field="11" count="1" selected="0">
            <x v="5"/>
          </reference>
          <reference field="13" count="1" selected="0">
            <x v="36"/>
          </reference>
          <reference field="20" count="1" selected="0">
            <x v="70"/>
          </reference>
          <reference field="21" count="1">
            <x v="108"/>
          </reference>
        </references>
      </pivotArea>
    </format>
    <format dxfId="1009">
      <pivotArea dataOnly="0" labelOnly="1" outline="0" fieldPosition="0">
        <references count="5">
          <reference field="9" count="1" selected="0">
            <x v="7"/>
          </reference>
          <reference field="11" count="1" selected="0">
            <x v="5"/>
          </reference>
          <reference field="13" count="1" selected="0">
            <x v="36"/>
          </reference>
          <reference field="20" count="1" selected="0">
            <x v="132"/>
          </reference>
          <reference field="21" count="1">
            <x v="30"/>
          </reference>
        </references>
      </pivotArea>
    </format>
    <format dxfId="1008">
      <pivotArea dataOnly="0" labelOnly="1" outline="0" fieldPosition="0">
        <references count="5">
          <reference field="9" count="1" selected="0">
            <x v="7"/>
          </reference>
          <reference field="11" count="1" selected="0">
            <x v="5"/>
          </reference>
          <reference field="13" count="1" selected="0">
            <x v="36"/>
          </reference>
          <reference field="20" count="1" selected="0">
            <x v="133"/>
          </reference>
          <reference field="21" count="1">
            <x v="22"/>
          </reference>
        </references>
      </pivotArea>
    </format>
    <format dxfId="1007">
      <pivotArea dataOnly="0" labelOnly="1" outline="0" fieldPosition="0">
        <references count="5">
          <reference field="9" count="1" selected="0">
            <x v="7"/>
          </reference>
          <reference field="11" count="1" selected="0">
            <x v="5"/>
          </reference>
          <reference field="13" count="1" selected="0">
            <x v="36"/>
          </reference>
          <reference field="20" count="1" selected="0">
            <x v="134"/>
          </reference>
          <reference field="21" count="1">
            <x v="23"/>
          </reference>
        </references>
      </pivotArea>
    </format>
    <format dxfId="1006">
      <pivotArea dataOnly="0" labelOnly="1" outline="0" fieldPosition="0">
        <references count="5">
          <reference field="9" count="1" selected="0">
            <x v="7"/>
          </reference>
          <reference field="11" count="1" selected="0">
            <x v="5"/>
          </reference>
          <reference field="13" count="1" selected="0">
            <x v="41"/>
          </reference>
          <reference field="20" count="1" selected="0">
            <x v="134"/>
          </reference>
          <reference field="21" count="1">
            <x v="23"/>
          </reference>
        </references>
      </pivotArea>
    </format>
    <format dxfId="1005">
      <pivotArea dataOnly="0" labelOnly="1" outline="0" fieldPosition="0">
        <references count="5">
          <reference field="9" count="1" selected="0">
            <x v="7"/>
          </reference>
          <reference field="11" count="1" selected="0">
            <x v="5"/>
          </reference>
          <reference field="13" count="1" selected="0">
            <x v="47"/>
          </reference>
          <reference field="20" count="1" selected="0">
            <x v="20"/>
          </reference>
          <reference field="21" count="1">
            <x v="60"/>
          </reference>
        </references>
      </pivotArea>
    </format>
    <format dxfId="1004">
      <pivotArea dataOnly="0" labelOnly="1" outline="0" fieldPosition="0">
        <references count="5">
          <reference field="9" count="1" selected="0">
            <x v="7"/>
          </reference>
          <reference field="11" count="1" selected="0">
            <x v="5"/>
          </reference>
          <reference field="13" count="1" selected="0">
            <x v="47"/>
          </reference>
          <reference field="20" count="1" selected="0">
            <x v="46"/>
          </reference>
          <reference field="21" count="1">
            <x v="89"/>
          </reference>
        </references>
      </pivotArea>
    </format>
    <format dxfId="1003">
      <pivotArea dataOnly="0" labelOnly="1" outline="0" fieldPosition="0">
        <references count="5">
          <reference field="9" count="1" selected="0">
            <x v="7"/>
          </reference>
          <reference field="11" count="1" selected="0">
            <x v="5"/>
          </reference>
          <reference field="13" count="1" selected="0">
            <x v="47"/>
          </reference>
          <reference field="20" count="1" selected="0">
            <x v="88"/>
          </reference>
          <reference field="21" count="1">
            <x v="116"/>
          </reference>
        </references>
      </pivotArea>
    </format>
    <format dxfId="1002">
      <pivotArea dataOnly="0" labelOnly="1" outline="0" fieldPosition="0">
        <references count="5">
          <reference field="9" count="1" selected="0">
            <x v="7"/>
          </reference>
          <reference field="11" count="1" selected="0">
            <x v="5"/>
          </reference>
          <reference field="13" count="1" selected="0">
            <x v="52"/>
          </reference>
          <reference field="20" count="1" selected="0">
            <x v="33"/>
          </reference>
          <reference field="21" count="1">
            <x v="61"/>
          </reference>
        </references>
      </pivotArea>
    </format>
    <format dxfId="1001">
      <pivotArea dataOnly="0" labelOnly="1" outline="0" fieldPosition="0">
        <references count="5">
          <reference field="9" count="1" selected="0">
            <x v="7"/>
          </reference>
          <reference field="11" count="1" selected="0">
            <x v="5"/>
          </reference>
          <reference field="13" count="1" selected="0">
            <x v="52"/>
          </reference>
          <reference field="20" count="1" selected="0">
            <x v="46"/>
          </reference>
          <reference field="21" count="1">
            <x v="89"/>
          </reference>
        </references>
      </pivotArea>
    </format>
    <format dxfId="1000">
      <pivotArea dataOnly="0" labelOnly="1" outline="0" fieldPosition="0">
        <references count="5">
          <reference field="9" count="1" selected="0">
            <x v="7"/>
          </reference>
          <reference field="11" count="1" selected="0">
            <x v="5"/>
          </reference>
          <reference field="13" count="1" selected="0">
            <x v="52"/>
          </reference>
          <reference field="20" count="1" selected="0">
            <x v="49"/>
          </reference>
          <reference field="21" count="1">
            <x v="43"/>
          </reference>
        </references>
      </pivotArea>
    </format>
    <format dxfId="999">
      <pivotArea dataOnly="0" labelOnly="1" outline="0" fieldPosition="0">
        <references count="5">
          <reference field="9" count="1" selected="0">
            <x v="7"/>
          </reference>
          <reference field="11" count="1" selected="0">
            <x v="5"/>
          </reference>
          <reference field="13" count="1" selected="0">
            <x v="52"/>
          </reference>
          <reference field="20" count="1" selected="0">
            <x v="56"/>
          </reference>
          <reference field="21" count="1">
            <x v="33"/>
          </reference>
        </references>
      </pivotArea>
    </format>
    <format dxfId="998">
      <pivotArea dataOnly="0" labelOnly="1" outline="0" fieldPosition="0">
        <references count="5">
          <reference field="9" count="1" selected="0">
            <x v="7"/>
          </reference>
          <reference field="11" count="1" selected="0">
            <x v="5"/>
          </reference>
          <reference field="13" count="1" selected="0">
            <x v="53"/>
          </reference>
          <reference field="20" count="1" selected="0">
            <x v="20"/>
          </reference>
          <reference field="21" count="1">
            <x v="60"/>
          </reference>
        </references>
      </pivotArea>
    </format>
    <format dxfId="997">
      <pivotArea dataOnly="0" labelOnly="1" outline="0" fieldPosition="0">
        <references count="5">
          <reference field="9" count="1" selected="0">
            <x v="7"/>
          </reference>
          <reference field="11" count="1" selected="0">
            <x v="5"/>
          </reference>
          <reference field="13" count="1" selected="0">
            <x v="53"/>
          </reference>
          <reference field="20" count="1" selected="0">
            <x v="28"/>
          </reference>
          <reference field="21" count="1">
            <x v="93"/>
          </reference>
        </references>
      </pivotArea>
    </format>
    <format dxfId="996">
      <pivotArea dataOnly="0" labelOnly="1" outline="0" fieldPosition="0">
        <references count="5">
          <reference field="9" count="1" selected="0">
            <x v="7"/>
          </reference>
          <reference field="11" count="1" selected="0">
            <x v="5"/>
          </reference>
          <reference field="13" count="1" selected="0">
            <x v="53"/>
          </reference>
          <reference field="20" count="1" selected="0">
            <x v="29"/>
          </reference>
          <reference field="21" count="1">
            <x v="17"/>
          </reference>
        </references>
      </pivotArea>
    </format>
    <format dxfId="995">
      <pivotArea dataOnly="0" labelOnly="1" outline="0" fieldPosition="0">
        <references count="5">
          <reference field="9" count="1" selected="0">
            <x v="7"/>
          </reference>
          <reference field="11" count="1" selected="0">
            <x v="5"/>
          </reference>
          <reference field="13" count="1" selected="0">
            <x v="53"/>
          </reference>
          <reference field="20" count="1" selected="0">
            <x v="34"/>
          </reference>
          <reference field="21" count="1">
            <x v="9"/>
          </reference>
        </references>
      </pivotArea>
    </format>
    <format dxfId="994">
      <pivotArea dataOnly="0" labelOnly="1" outline="0" fieldPosition="0">
        <references count="5">
          <reference field="9" count="1" selected="0">
            <x v="7"/>
          </reference>
          <reference field="11" count="1" selected="0">
            <x v="5"/>
          </reference>
          <reference field="13" count="1" selected="0">
            <x v="53"/>
          </reference>
          <reference field="20" count="1" selected="0">
            <x v="36"/>
          </reference>
          <reference field="21" count="1">
            <x v="80"/>
          </reference>
        </references>
      </pivotArea>
    </format>
    <format dxfId="993">
      <pivotArea dataOnly="0" labelOnly="1" outline="0" fieldPosition="0">
        <references count="5">
          <reference field="9" count="1" selected="0">
            <x v="7"/>
          </reference>
          <reference field="11" count="1" selected="0">
            <x v="5"/>
          </reference>
          <reference field="13" count="1" selected="0">
            <x v="53"/>
          </reference>
          <reference field="20" count="1" selected="0">
            <x v="46"/>
          </reference>
          <reference field="21" count="1">
            <x v="89"/>
          </reference>
        </references>
      </pivotArea>
    </format>
    <format dxfId="992">
      <pivotArea dataOnly="0" labelOnly="1" outline="0" fieldPosition="0">
        <references count="5">
          <reference field="9" count="1" selected="0">
            <x v="7"/>
          </reference>
          <reference field="11" count="1" selected="0">
            <x v="5"/>
          </reference>
          <reference field="13" count="1" selected="0">
            <x v="53"/>
          </reference>
          <reference field="20" count="1" selected="0">
            <x v="49"/>
          </reference>
          <reference field="21" count="1">
            <x v="43"/>
          </reference>
        </references>
      </pivotArea>
    </format>
    <format dxfId="991">
      <pivotArea dataOnly="0" labelOnly="1" outline="0" fieldPosition="0">
        <references count="5">
          <reference field="9" count="1" selected="0">
            <x v="7"/>
          </reference>
          <reference field="11" count="1" selected="0">
            <x v="5"/>
          </reference>
          <reference field="13" count="1" selected="0">
            <x v="53"/>
          </reference>
          <reference field="20" count="1" selected="0">
            <x v="63"/>
          </reference>
          <reference field="21" count="1">
            <x v="7"/>
          </reference>
        </references>
      </pivotArea>
    </format>
    <format dxfId="990">
      <pivotArea dataOnly="0" labelOnly="1" outline="0" fieldPosition="0">
        <references count="5">
          <reference field="9" count="1" selected="0">
            <x v="7"/>
          </reference>
          <reference field="11" count="1" selected="0">
            <x v="5"/>
          </reference>
          <reference field="13" count="1" selected="0">
            <x v="53"/>
          </reference>
          <reference field="20" count="1" selected="0">
            <x v="71"/>
          </reference>
          <reference field="21" count="1">
            <x v="117"/>
          </reference>
        </references>
      </pivotArea>
    </format>
    <format dxfId="989">
      <pivotArea dataOnly="0" labelOnly="1" outline="0" fieldPosition="0">
        <references count="5">
          <reference field="9" count="1" selected="0">
            <x v="7"/>
          </reference>
          <reference field="11" count="1" selected="0">
            <x v="5"/>
          </reference>
          <reference field="13" count="1" selected="0">
            <x v="53"/>
          </reference>
          <reference field="20" count="1" selected="0">
            <x v="121"/>
          </reference>
          <reference field="21" count="1">
            <x v="57"/>
          </reference>
        </references>
      </pivotArea>
    </format>
    <format dxfId="988">
      <pivotArea dataOnly="0" labelOnly="1" outline="0" fieldPosition="0">
        <references count="5">
          <reference field="9" count="1" selected="0">
            <x v="7"/>
          </reference>
          <reference field="11" count="1" selected="0">
            <x v="5"/>
          </reference>
          <reference field="13" count="1" selected="0">
            <x v="53"/>
          </reference>
          <reference field="20" count="1" selected="0">
            <x v="123"/>
          </reference>
          <reference field="21" count="1">
            <x v="58"/>
          </reference>
        </references>
      </pivotArea>
    </format>
    <format dxfId="987">
      <pivotArea dataOnly="0" labelOnly="1" outline="0" fieldPosition="0">
        <references count="5">
          <reference field="9" count="1" selected="0">
            <x v="7"/>
          </reference>
          <reference field="11" count="1" selected="0">
            <x v="5"/>
          </reference>
          <reference field="13" count="1" selected="0">
            <x v="53"/>
          </reference>
          <reference field="20" count="1" selected="0">
            <x v="127"/>
          </reference>
          <reference field="21" count="1">
            <x v="44"/>
          </reference>
        </references>
      </pivotArea>
    </format>
    <format dxfId="986">
      <pivotArea dataOnly="0" labelOnly="1" outline="0" fieldPosition="0">
        <references count="5">
          <reference field="9" count="1" selected="0">
            <x v="7"/>
          </reference>
          <reference field="11" count="1" selected="0">
            <x v="5"/>
          </reference>
          <reference field="13" count="1" selected="0">
            <x v="55"/>
          </reference>
          <reference field="20" count="1" selected="0">
            <x v="20"/>
          </reference>
          <reference field="21" count="1">
            <x v="60"/>
          </reference>
        </references>
      </pivotArea>
    </format>
    <format dxfId="985">
      <pivotArea dataOnly="0" labelOnly="1" outline="0" fieldPosition="0">
        <references count="5">
          <reference field="9" count="1" selected="0">
            <x v="7"/>
          </reference>
          <reference field="11" count="1" selected="0">
            <x v="5"/>
          </reference>
          <reference field="13" count="1" selected="0">
            <x v="55"/>
          </reference>
          <reference field="20" count="1" selected="0">
            <x v="29"/>
          </reference>
          <reference field="21" count="1">
            <x v="17"/>
          </reference>
        </references>
      </pivotArea>
    </format>
    <format dxfId="984">
      <pivotArea dataOnly="0" labelOnly="1" outline="0" fieldPosition="0">
        <references count="5">
          <reference field="9" count="1" selected="0">
            <x v="7"/>
          </reference>
          <reference field="11" count="1" selected="0">
            <x v="5"/>
          </reference>
          <reference field="13" count="1" selected="0">
            <x v="55"/>
          </reference>
          <reference field="20" count="1" selected="0">
            <x v="35"/>
          </reference>
          <reference field="21" count="1">
            <x v="64"/>
          </reference>
        </references>
      </pivotArea>
    </format>
    <format dxfId="983">
      <pivotArea dataOnly="0" labelOnly="1" outline="0" fieldPosition="0">
        <references count="5">
          <reference field="9" count="1" selected="0">
            <x v="7"/>
          </reference>
          <reference field="11" count="1" selected="0">
            <x v="5"/>
          </reference>
          <reference field="13" count="1" selected="0">
            <x v="55"/>
          </reference>
          <reference field="20" count="1" selected="0">
            <x v="36"/>
          </reference>
          <reference field="21" count="1">
            <x v="80"/>
          </reference>
        </references>
      </pivotArea>
    </format>
    <format dxfId="982">
      <pivotArea dataOnly="0" labelOnly="1" outline="0" fieldPosition="0">
        <references count="5">
          <reference field="9" count="1" selected="0">
            <x v="7"/>
          </reference>
          <reference field="11" count="1" selected="0">
            <x v="5"/>
          </reference>
          <reference field="13" count="1" selected="0">
            <x v="55"/>
          </reference>
          <reference field="20" count="1" selected="0">
            <x v="38"/>
          </reference>
          <reference field="21" count="1">
            <x v="38"/>
          </reference>
        </references>
      </pivotArea>
    </format>
    <format dxfId="981">
      <pivotArea dataOnly="0" labelOnly="1" outline="0" fieldPosition="0">
        <references count="5">
          <reference field="9" count="1" selected="0">
            <x v="7"/>
          </reference>
          <reference field="11" count="1" selected="0">
            <x v="5"/>
          </reference>
          <reference field="13" count="1" selected="0">
            <x v="55"/>
          </reference>
          <reference field="20" count="1" selected="0">
            <x v="39"/>
          </reference>
          <reference field="21" count="1">
            <x v="73"/>
          </reference>
        </references>
      </pivotArea>
    </format>
    <format dxfId="980">
      <pivotArea dataOnly="0" labelOnly="1" outline="0" fieldPosition="0">
        <references count="5">
          <reference field="9" count="1" selected="0">
            <x v="7"/>
          </reference>
          <reference field="11" count="1" selected="0">
            <x v="5"/>
          </reference>
          <reference field="13" count="1" selected="0">
            <x v="55"/>
          </reference>
          <reference field="20" count="1" selected="0">
            <x v="40"/>
          </reference>
          <reference field="21" count="1">
            <x v="69"/>
          </reference>
        </references>
      </pivotArea>
    </format>
    <format dxfId="979">
      <pivotArea dataOnly="0" labelOnly="1" outline="0" fieldPosition="0">
        <references count="5">
          <reference field="9" count="1" selected="0">
            <x v="7"/>
          </reference>
          <reference field="11" count="1" selected="0">
            <x v="5"/>
          </reference>
          <reference field="13" count="1" selected="0">
            <x v="55"/>
          </reference>
          <reference field="20" count="1" selected="0">
            <x v="42"/>
          </reference>
          <reference field="21" count="1">
            <x v="39"/>
          </reference>
        </references>
      </pivotArea>
    </format>
    <format dxfId="978">
      <pivotArea dataOnly="0" labelOnly="1" outline="0" fieldPosition="0">
        <references count="5">
          <reference field="9" count="1" selected="0">
            <x v="7"/>
          </reference>
          <reference field="11" count="1" selected="0">
            <x v="5"/>
          </reference>
          <reference field="13" count="1" selected="0">
            <x v="55"/>
          </reference>
          <reference field="20" count="1" selected="0">
            <x v="45"/>
          </reference>
          <reference field="21" count="1">
            <x v="135"/>
          </reference>
        </references>
      </pivotArea>
    </format>
    <format dxfId="977">
      <pivotArea dataOnly="0" labelOnly="1" outline="0" fieldPosition="0">
        <references count="5">
          <reference field="9" count="1" selected="0">
            <x v="7"/>
          </reference>
          <reference field="11" count="1" selected="0">
            <x v="5"/>
          </reference>
          <reference field="13" count="1" selected="0">
            <x v="55"/>
          </reference>
          <reference field="20" count="1" selected="0">
            <x v="46"/>
          </reference>
          <reference field="21" count="1">
            <x v="89"/>
          </reference>
        </references>
      </pivotArea>
    </format>
    <format dxfId="976">
      <pivotArea dataOnly="0" labelOnly="1" outline="0" fieldPosition="0">
        <references count="5">
          <reference field="9" count="1" selected="0">
            <x v="7"/>
          </reference>
          <reference field="11" count="1" selected="0">
            <x v="5"/>
          </reference>
          <reference field="13" count="1" selected="0">
            <x v="55"/>
          </reference>
          <reference field="20" count="1" selected="0">
            <x v="49"/>
          </reference>
          <reference field="21" count="1">
            <x v="43"/>
          </reference>
        </references>
      </pivotArea>
    </format>
    <format dxfId="975">
      <pivotArea dataOnly="0" labelOnly="1" outline="0" fieldPosition="0">
        <references count="5">
          <reference field="9" count="1" selected="0">
            <x v="7"/>
          </reference>
          <reference field="11" count="1" selected="0">
            <x v="5"/>
          </reference>
          <reference field="13" count="1" selected="0">
            <x v="55"/>
          </reference>
          <reference field="20" count="1" selected="0">
            <x v="73"/>
          </reference>
          <reference field="21" count="1">
            <x v="125"/>
          </reference>
        </references>
      </pivotArea>
    </format>
    <format dxfId="974">
      <pivotArea dataOnly="0" labelOnly="1" outline="0" fieldPosition="0">
        <references count="5">
          <reference field="9" count="1" selected="0">
            <x v="7"/>
          </reference>
          <reference field="11" count="1" selected="0">
            <x v="5"/>
          </reference>
          <reference field="13" count="1" selected="0">
            <x v="55"/>
          </reference>
          <reference field="20" count="1" selected="0">
            <x v="84"/>
          </reference>
          <reference field="21" count="1">
            <x v="50"/>
          </reference>
        </references>
      </pivotArea>
    </format>
    <format dxfId="973">
      <pivotArea dataOnly="0" labelOnly="1" outline="0" fieldPosition="0">
        <references count="5">
          <reference field="9" count="1" selected="0">
            <x v="7"/>
          </reference>
          <reference field="11" count="1" selected="0">
            <x v="5"/>
          </reference>
          <reference field="13" count="1" selected="0">
            <x v="55"/>
          </reference>
          <reference field="20" count="1" selected="0">
            <x v="86"/>
          </reference>
          <reference field="21" count="1">
            <x v="101"/>
          </reference>
        </references>
      </pivotArea>
    </format>
    <format dxfId="972">
      <pivotArea dataOnly="0" labelOnly="1" outline="0" fieldPosition="0">
        <references count="5">
          <reference field="9" count="1" selected="0">
            <x v="7"/>
          </reference>
          <reference field="11" count="1" selected="0">
            <x v="5"/>
          </reference>
          <reference field="13" count="1" selected="0">
            <x v="55"/>
          </reference>
          <reference field="20" count="1" selected="0">
            <x v="88"/>
          </reference>
          <reference field="21" count="1">
            <x v="116"/>
          </reference>
        </references>
      </pivotArea>
    </format>
    <format dxfId="971">
      <pivotArea dataOnly="0" labelOnly="1" outline="0" fieldPosition="0">
        <references count="5">
          <reference field="9" count="1" selected="0">
            <x v="7"/>
          </reference>
          <reference field="11" count="1" selected="0">
            <x v="5"/>
          </reference>
          <reference field="13" count="1" selected="0">
            <x v="55"/>
          </reference>
          <reference field="20" count="1" selected="0">
            <x v="118"/>
          </reference>
          <reference field="21" count="1">
            <x v="37"/>
          </reference>
        </references>
      </pivotArea>
    </format>
    <format dxfId="970">
      <pivotArea dataOnly="0" labelOnly="1" outline="0" fieldPosition="0">
        <references count="5">
          <reference field="9" count="1" selected="0">
            <x v="7"/>
          </reference>
          <reference field="11" count="1" selected="0">
            <x v="5"/>
          </reference>
          <reference field="13" count="1" selected="0">
            <x v="55"/>
          </reference>
          <reference field="20" count="1" selected="0">
            <x v="119"/>
          </reference>
          <reference field="21" count="1">
            <x v="53"/>
          </reference>
        </references>
      </pivotArea>
    </format>
    <format dxfId="969">
      <pivotArea dataOnly="0" labelOnly="1" outline="0" fieldPosition="0">
        <references count="5">
          <reference field="9" count="1" selected="0">
            <x v="7"/>
          </reference>
          <reference field="11" count="1" selected="0">
            <x v="5"/>
          </reference>
          <reference field="13" count="1" selected="0">
            <x v="55"/>
          </reference>
          <reference field="20" count="1" selected="0">
            <x v="122"/>
          </reference>
          <reference field="21" count="1">
            <x v="59"/>
          </reference>
        </references>
      </pivotArea>
    </format>
    <format dxfId="968">
      <pivotArea dataOnly="0" labelOnly="1" outline="0" fieldPosition="0">
        <references count="5">
          <reference field="9" count="1" selected="0">
            <x v="7"/>
          </reference>
          <reference field="11" count="1" selected="0">
            <x v="5"/>
          </reference>
          <reference field="13" count="1" selected="0">
            <x v="55"/>
          </reference>
          <reference field="20" count="1" selected="0">
            <x v="124"/>
          </reference>
          <reference field="21" count="1">
            <x v="126"/>
          </reference>
        </references>
      </pivotArea>
    </format>
    <format dxfId="967">
      <pivotArea dataOnly="0" labelOnly="1" outline="0" fieldPosition="0">
        <references count="5">
          <reference field="9" count="1" selected="0">
            <x v="7"/>
          </reference>
          <reference field="11" count="1" selected="0">
            <x v="5"/>
          </reference>
          <reference field="13" count="1" selected="0">
            <x v="55"/>
          </reference>
          <reference field="20" count="1" selected="0">
            <x v="126"/>
          </reference>
          <reference field="21" count="1">
            <x v="36"/>
          </reference>
        </references>
      </pivotArea>
    </format>
    <format dxfId="966">
      <pivotArea dataOnly="0" labelOnly="1" outline="0" fieldPosition="0">
        <references count="5">
          <reference field="9" count="1" selected="0">
            <x v="7"/>
          </reference>
          <reference field="11" count="1" selected="0">
            <x v="5"/>
          </reference>
          <reference field="13" count="1" selected="0">
            <x v="55"/>
          </reference>
          <reference field="20" count="1" selected="0">
            <x v="128"/>
          </reference>
          <reference field="21" count="1">
            <x v="78"/>
          </reference>
        </references>
      </pivotArea>
    </format>
    <format dxfId="965">
      <pivotArea dataOnly="0" labelOnly="1" outline="0" fieldPosition="0">
        <references count="5">
          <reference field="9" count="1" selected="0">
            <x v="7"/>
          </reference>
          <reference field="11" count="1" selected="0">
            <x v="3"/>
          </reference>
          <reference field="13" count="1" selected="0">
            <x v="59"/>
          </reference>
          <reference field="20" count="1" selected="0">
            <x v="28"/>
          </reference>
          <reference field="21" count="1">
            <x v="93"/>
          </reference>
        </references>
      </pivotArea>
    </format>
    <format dxfId="964">
      <pivotArea dataOnly="0" labelOnly="1" outline="0" fieldPosition="0">
        <references count="5">
          <reference field="9" count="1" selected="0">
            <x v="7"/>
          </reference>
          <reference field="11" count="1" selected="0">
            <x v="3"/>
          </reference>
          <reference field="13" count="1" selected="0">
            <x v="59"/>
          </reference>
          <reference field="20" count="1" selected="0">
            <x v="29"/>
          </reference>
          <reference field="21" count="1">
            <x v="17"/>
          </reference>
        </references>
      </pivotArea>
    </format>
    <format dxfId="963">
      <pivotArea dataOnly="0" labelOnly="1" outline="0" fieldPosition="0">
        <references count="5">
          <reference field="9" count="1" selected="0">
            <x v="7"/>
          </reference>
          <reference field="11" count="1" selected="0">
            <x v="3"/>
          </reference>
          <reference field="13" count="1" selected="0">
            <x v="59"/>
          </reference>
          <reference field="20" count="1" selected="0">
            <x v="33"/>
          </reference>
          <reference field="21" count="1">
            <x v="61"/>
          </reference>
        </references>
      </pivotArea>
    </format>
    <format dxfId="962">
      <pivotArea dataOnly="0" labelOnly="1" outline="0" fieldPosition="0">
        <references count="5">
          <reference field="9" count="1" selected="0">
            <x v="7"/>
          </reference>
          <reference field="11" count="1" selected="0">
            <x v="3"/>
          </reference>
          <reference field="13" count="1" selected="0">
            <x v="59"/>
          </reference>
          <reference field="20" count="1" selected="0">
            <x v="34"/>
          </reference>
          <reference field="21" count="1">
            <x v="9"/>
          </reference>
        </references>
      </pivotArea>
    </format>
    <format dxfId="961">
      <pivotArea dataOnly="0" labelOnly="1" outline="0" fieldPosition="0">
        <references count="5">
          <reference field="9" count="1" selected="0">
            <x v="7"/>
          </reference>
          <reference field="11" count="1" selected="0">
            <x v="3"/>
          </reference>
          <reference field="13" count="1" selected="0">
            <x v="59"/>
          </reference>
          <reference field="20" count="1" selected="0">
            <x v="36"/>
          </reference>
          <reference field="21" count="1">
            <x v="80"/>
          </reference>
        </references>
      </pivotArea>
    </format>
    <format dxfId="960">
      <pivotArea dataOnly="0" labelOnly="1" outline="0" fieldPosition="0">
        <references count="5">
          <reference field="9" count="1" selected="0">
            <x v="7"/>
          </reference>
          <reference field="11" count="1" selected="0">
            <x v="3"/>
          </reference>
          <reference field="13" count="1" selected="0">
            <x v="59"/>
          </reference>
          <reference field="20" count="1" selected="0">
            <x v="37"/>
          </reference>
          <reference field="21" count="1">
            <x v="94"/>
          </reference>
        </references>
      </pivotArea>
    </format>
    <format dxfId="959">
      <pivotArea dataOnly="0" labelOnly="1" outline="0" fieldPosition="0">
        <references count="5">
          <reference field="9" count="1" selected="0">
            <x v="7"/>
          </reference>
          <reference field="11" count="1" selected="0">
            <x v="3"/>
          </reference>
          <reference field="13" count="1" selected="0">
            <x v="59"/>
          </reference>
          <reference field="20" count="1" selected="0">
            <x v="41"/>
          </reference>
          <reference field="21" count="1">
            <x v="68"/>
          </reference>
        </references>
      </pivotArea>
    </format>
    <format dxfId="958">
      <pivotArea dataOnly="0" labelOnly="1" outline="0" fieldPosition="0">
        <references count="5">
          <reference field="9" count="1" selected="0">
            <x v="7"/>
          </reference>
          <reference field="11" count="1" selected="0">
            <x v="3"/>
          </reference>
          <reference field="13" count="1" selected="0">
            <x v="59"/>
          </reference>
          <reference field="20" count="1" selected="0">
            <x v="42"/>
          </reference>
          <reference field="21" count="1">
            <x v="39"/>
          </reference>
        </references>
      </pivotArea>
    </format>
    <format dxfId="957">
      <pivotArea dataOnly="0" labelOnly="1" outline="0" fieldPosition="0">
        <references count="5">
          <reference field="9" count="1" selected="0">
            <x v="7"/>
          </reference>
          <reference field="11" count="1" selected="0">
            <x v="3"/>
          </reference>
          <reference field="13" count="1" selected="0">
            <x v="59"/>
          </reference>
          <reference field="20" count="1" selected="0">
            <x v="46"/>
          </reference>
          <reference field="21" count="1">
            <x v="89"/>
          </reference>
        </references>
      </pivotArea>
    </format>
    <format dxfId="956">
      <pivotArea dataOnly="0" labelOnly="1" outline="0" fieldPosition="0">
        <references count="5">
          <reference field="9" count="1" selected="0">
            <x v="7"/>
          </reference>
          <reference field="11" count="1" selected="0">
            <x v="3"/>
          </reference>
          <reference field="13" count="1" selected="0">
            <x v="59"/>
          </reference>
          <reference field="20" count="1" selected="0">
            <x v="49"/>
          </reference>
          <reference field="21" count="1">
            <x v="43"/>
          </reference>
        </references>
      </pivotArea>
    </format>
    <format dxfId="955">
      <pivotArea dataOnly="0" labelOnly="1" outline="0" fieldPosition="0">
        <references count="5">
          <reference field="9" count="1" selected="0">
            <x v="7"/>
          </reference>
          <reference field="11" count="1" selected="0">
            <x v="3"/>
          </reference>
          <reference field="13" count="1" selected="0">
            <x v="59"/>
          </reference>
          <reference field="20" count="1" selected="0">
            <x v="54"/>
          </reference>
          <reference field="21" count="1">
            <x v="100"/>
          </reference>
        </references>
      </pivotArea>
    </format>
    <format dxfId="954">
      <pivotArea dataOnly="0" labelOnly="1" outline="0" fieldPosition="0">
        <references count="5">
          <reference field="9" count="1" selected="0">
            <x v="7"/>
          </reference>
          <reference field="11" count="1" selected="0">
            <x v="3"/>
          </reference>
          <reference field="13" count="1" selected="0">
            <x v="59"/>
          </reference>
          <reference field="20" count="1" selected="0">
            <x v="56"/>
          </reference>
          <reference field="21" count="1">
            <x v="33"/>
          </reference>
        </references>
      </pivotArea>
    </format>
    <format dxfId="953">
      <pivotArea dataOnly="0" labelOnly="1" outline="0" fieldPosition="0">
        <references count="5">
          <reference field="9" count="1" selected="0">
            <x v="7"/>
          </reference>
          <reference field="11" count="1" selected="0">
            <x v="3"/>
          </reference>
          <reference field="13" count="1" selected="0">
            <x v="59"/>
          </reference>
          <reference field="20" count="1" selected="0">
            <x v="63"/>
          </reference>
          <reference field="21" count="1">
            <x v="7"/>
          </reference>
        </references>
      </pivotArea>
    </format>
    <format dxfId="952">
      <pivotArea dataOnly="0" labelOnly="1" outline="0" fieldPosition="0">
        <references count="5">
          <reference field="9" count="1" selected="0">
            <x v="7"/>
          </reference>
          <reference field="11" count="1" selected="0">
            <x v="3"/>
          </reference>
          <reference field="13" count="1" selected="0">
            <x v="59"/>
          </reference>
          <reference field="20" count="1" selected="0">
            <x v="65"/>
          </reference>
          <reference field="21" count="1">
            <x v="123"/>
          </reference>
        </references>
      </pivotArea>
    </format>
    <format dxfId="951">
      <pivotArea dataOnly="0" labelOnly="1" outline="0" fieldPosition="0">
        <references count="5">
          <reference field="9" count="1" selected="0">
            <x v="7"/>
          </reference>
          <reference field="11" count="1" selected="0">
            <x v="3"/>
          </reference>
          <reference field="13" count="1" selected="0">
            <x v="59"/>
          </reference>
          <reference field="20" count="1" selected="0">
            <x v="66"/>
          </reference>
          <reference field="21" count="1">
            <x v="113"/>
          </reference>
        </references>
      </pivotArea>
    </format>
    <format dxfId="950">
      <pivotArea dataOnly="0" labelOnly="1" outline="0" fieldPosition="0">
        <references count="5">
          <reference field="9" count="1" selected="0">
            <x v="7"/>
          </reference>
          <reference field="11" count="1" selected="0">
            <x v="3"/>
          </reference>
          <reference field="13" count="1" selected="0">
            <x v="59"/>
          </reference>
          <reference field="20" count="1" selected="0">
            <x v="72"/>
          </reference>
          <reference field="21" count="1">
            <x v="120"/>
          </reference>
        </references>
      </pivotArea>
    </format>
    <format dxfId="949">
      <pivotArea dataOnly="0" labelOnly="1" outline="0" fieldPosition="0">
        <references count="5">
          <reference field="9" count="1" selected="0">
            <x v="7"/>
          </reference>
          <reference field="11" count="1" selected="0">
            <x v="3"/>
          </reference>
          <reference field="13" count="1" selected="0">
            <x v="59"/>
          </reference>
          <reference field="20" count="1" selected="0">
            <x v="87"/>
          </reference>
          <reference field="21" count="1">
            <x v="51"/>
          </reference>
        </references>
      </pivotArea>
    </format>
    <format dxfId="948">
      <pivotArea dataOnly="0" labelOnly="1" outline="0" fieldPosition="0">
        <references count="5">
          <reference field="9" count="1" selected="0">
            <x v="7"/>
          </reference>
          <reference field="11" count="1" selected="0">
            <x v="3"/>
          </reference>
          <reference field="13" count="1" selected="0">
            <x v="59"/>
          </reference>
          <reference field="20" count="1" selected="0">
            <x v="99"/>
          </reference>
          <reference field="21" count="1">
            <x v="47"/>
          </reference>
        </references>
      </pivotArea>
    </format>
    <format dxfId="947">
      <pivotArea dataOnly="0" labelOnly="1" outline="0" fieldPosition="0">
        <references count="5">
          <reference field="9" count="1" selected="0">
            <x v="7"/>
          </reference>
          <reference field="11" count="1" selected="0">
            <x v="3"/>
          </reference>
          <reference field="13" count="1" selected="0">
            <x v="59"/>
          </reference>
          <reference field="20" count="1" selected="0">
            <x v="121"/>
          </reference>
          <reference field="21" count="1">
            <x v="57"/>
          </reference>
        </references>
      </pivotArea>
    </format>
    <format dxfId="946">
      <pivotArea dataOnly="0" labelOnly="1" outline="0" fieldPosition="0">
        <references count="5">
          <reference field="9" count="1" selected="0">
            <x v="8"/>
          </reference>
          <reference field="11" count="1" selected="0">
            <x v="1"/>
          </reference>
          <reference field="13" count="1" selected="0">
            <x v="45"/>
          </reference>
          <reference field="20" count="1" selected="0">
            <x v="105"/>
          </reference>
          <reference field="21" count="1">
            <x v="133"/>
          </reference>
        </references>
      </pivotArea>
    </format>
    <format dxfId="945">
      <pivotArea dataOnly="0" labelOnly="1" outline="0" fieldPosition="0">
        <references count="5">
          <reference field="9" count="1" selected="0">
            <x v="9"/>
          </reference>
          <reference field="11" count="1" selected="0">
            <x v="1"/>
          </reference>
          <reference field="13" count="1" selected="0">
            <x v="11"/>
          </reference>
          <reference field="20" count="1" selected="0">
            <x v="105"/>
          </reference>
          <reference field="21" count="1">
            <x v="133"/>
          </reference>
        </references>
      </pivotArea>
    </format>
    <format dxfId="944">
      <pivotArea dataOnly="0" labelOnly="1" outline="0" fieldPosition="0">
        <references count="5">
          <reference field="9" count="1" selected="0">
            <x v="10"/>
          </reference>
          <reference field="11" count="1" selected="0">
            <x v="4"/>
          </reference>
          <reference field="13" count="1" selected="0">
            <x v="14"/>
          </reference>
          <reference field="20" count="1" selected="0">
            <x v="15"/>
          </reference>
          <reference field="21" count="1">
            <x v="70"/>
          </reference>
        </references>
      </pivotArea>
    </format>
    <format dxfId="943">
      <pivotArea dataOnly="0" labelOnly="1" outline="0" fieldPosition="0">
        <references count="5">
          <reference field="9" count="1" selected="0">
            <x v="10"/>
          </reference>
          <reference field="11" count="1" selected="0">
            <x v="4"/>
          </reference>
          <reference field="13" count="1" selected="0">
            <x v="14"/>
          </reference>
          <reference field="20" count="1" selected="0">
            <x v="18"/>
          </reference>
          <reference field="21" count="1">
            <x v="71"/>
          </reference>
        </references>
      </pivotArea>
    </format>
    <format dxfId="942">
      <pivotArea dataOnly="0" labelOnly="1" outline="0" fieldPosition="0">
        <references count="5">
          <reference field="9" count="1" selected="0">
            <x v="10"/>
          </reference>
          <reference field="11" count="1" selected="0">
            <x v="4"/>
          </reference>
          <reference field="13" count="1" selected="0">
            <x v="14"/>
          </reference>
          <reference field="20" count="1" selected="0">
            <x v="19"/>
          </reference>
          <reference field="21" count="1">
            <x v="63"/>
          </reference>
        </references>
      </pivotArea>
    </format>
    <format dxfId="941">
      <pivotArea dataOnly="0" labelOnly="1" outline="0" fieldPosition="0">
        <references count="5">
          <reference field="9" count="1" selected="0">
            <x v="10"/>
          </reference>
          <reference field="11" count="1" selected="0">
            <x v="4"/>
          </reference>
          <reference field="13" count="1" selected="0">
            <x v="14"/>
          </reference>
          <reference field="20" count="1" selected="0">
            <x v="20"/>
          </reference>
          <reference field="21" count="1">
            <x v="60"/>
          </reference>
        </references>
      </pivotArea>
    </format>
    <format dxfId="940">
      <pivotArea dataOnly="0" labelOnly="1" outline="0" fieldPosition="0">
        <references count="5">
          <reference field="9" count="1" selected="0">
            <x v="10"/>
          </reference>
          <reference field="11" count="1" selected="0">
            <x v="4"/>
          </reference>
          <reference field="13" count="1" selected="0">
            <x v="14"/>
          </reference>
          <reference field="20" count="1" selected="0">
            <x v="23"/>
          </reference>
          <reference field="21" count="1">
            <x v="92"/>
          </reference>
        </references>
      </pivotArea>
    </format>
    <format dxfId="939">
      <pivotArea dataOnly="0" labelOnly="1" outline="0" fieldPosition="0">
        <references count="5">
          <reference field="9" count="1" selected="0">
            <x v="10"/>
          </reference>
          <reference field="11" count="1" selected="0">
            <x v="4"/>
          </reference>
          <reference field="13" count="1" selected="0">
            <x v="14"/>
          </reference>
          <reference field="20" count="1" selected="0">
            <x v="28"/>
          </reference>
          <reference field="21" count="1">
            <x v="93"/>
          </reference>
        </references>
      </pivotArea>
    </format>
    <format dxfId="938">
      <pivotArea dataOnly="0" labelOnly="1" outline="0" fieldPosition="0">
        <references count="5">
          <reference field="9" count="1" selected="0">
            <x v="10"/>
          </reference>
          <reference field="11" count="1" selected="0">
            <x v="4"/>
          </reference>
          <reference field="13" count="1" selected="0">
            <x v="14"/>
          </reference>
          <reference field="20" count="1" selected="0">
            <x v="29"/>
          </reference>
          <reference field="21" count="1">
            <x v="17"/>
          </reference>
        </references>
      </pivotArea>
    </format>
    <format dxfId="937">
      <pivotArea dataOnly="0" labelOnly="1" outline="0" fieldPosition="0">
        <references count="5">
          <reference field="9" count="1" selected="0">
            <x v="10"/>
          </reference>
          <reference field="11" count="1" selected="0">
            <x v="4"/>
          </reference>
          <reference field="13" count="1" selected="0">
            <x v="14"/>
          </reference>
          <reference field="20" count="1" selected="0">
            <x v="32"/>
          </reference>
          <reference field="21" count="1">
            <x v="137"/>
          </reference>
        </references>
      </pivotArea>
    </format>
    <format dxfId="936">
      <pivotArea dataOnly="0" labelOnly="1" outline="0" fieldPosition="0">
        <references count="5">
          <reference field="9" count="1" selected="0">
            <x v="10"/>
          </reference>
          <reference field="11" count="1" selected="0">
            <x v="4"/>
          </reference>
          <reference field="13" count="1" selected="0">
            <x v="14"/>
          </reference>
          <reference field="20" count="1" selected="0">
            <x v="33"/>
          </reference>
          <reference field="21" count="1">
            <x v="61"/>
          </reference>
        </references>
      </pivotArea>
    </format>
    <format dxfId="935">
      <pivotArea dataOnly="0" labelOnly="1" outline="0" fieldPosition="0">
        <references count="5">
          <reference field="9" count="1" selected="0">
            <x v="10"/>
          </reference>
          <reference field="11" count="1" selected="0">
            <x v="4"/>
          </reference>
          <reference field="13" count="1" selected="0">
            <x v="14"/>
          </reference>
          <reference field="20" count="1" selected="0">
            <x v="34"/>
          </reference>
          <reference field="21" count="1">
            <x v="9"/>
          </reference>
        </references>
      </pivotArea>
    </format>
    <format dxfId="934">
      <pivotArea dataOnly="0" labelOnly="1" outline="0" fieldPosition="0">
        <references count="5">
          <reference field="9" count="1" selected="0">
            <x v="10"/>
          </reference>
          <reference field="11" count="1" selected="0">
            <x v="4"/>
          </reference>
          <reference field="13" count="1" selected="0">
            <x v="14"/>
          </reference>
          <reference field="20" count="1" selected="0">
            <x v="36"/>
          </reference>
          <reference field="21" count="1">
            <x v="80"/>
          </reference>
        </references>
      </pivotArea>
    </format>
    <format dxfId="933">
      <pivotArea dataOnly="0" labelOnly="1" outline="0" fieldPosition="0">
        <references count="5">
          <reference field="9" count="1" selected="0">
            <x v="10"/>
          </reference>
          <reference field="11" count="1" selected="0">
            <x v="4"/>
          </reference>
          <reference field="13" count="1" selected="0">
            <x v="14"/>
          </reference>
          <reference field="20" count="1" selected="0">
            <x v="38"/>
          </reference>
          <reference field="21" count="1">
            <x v="38"/>
          </reference>
        </references>
      </pivotArea>
    </format>
    <format dxfId="932">
      <pivotArea dataOnly="0" labelOnly="1" outline="0" fieldPosition="0">
        <references count="5">
          <reference field="9" count="1" selected="0">
            <x v="10"/>
          </reference>
          <reference field="11" count="1" selected="0">
            <x v="4"/>
          </reference>
          <reference field="13" count="1" selected="0">
            <x v="14"/>
          </reference>
          <reference field="20" count="1" selected="0">
            <x v="42"/>
          </reference>
          <reference field="21" count="1">
            <x v="39"/>
          </reference>
        </references>
      </pivotArea>
    </format>
    <format dxfId="931">
      <pivotArea dataOnly="0" labelOnly="1" outline="0" fieldPosition="0">
        <references count="5">
          <reference field="9" count="1" selected="0">
            <x v="10"/>
          </reference>
          <reference field="11" count="1" selected="0">
            <x v="4"/>
          </reference>
          <reference field="13" count="1" selected="0">
            <x v="14"/>
          </reference>
          <reference field="20" count="1" selected="0">
            <x v="44"/>
          </reference>
          <reference field="21" count="1">
            <x v="18"/>
          </reference>
        </references>
      </pivotArea>
    </format>
    <format dxfId="930">
      <pivotArea dataOnly="0" labelOnly="1" outline="0" fieldPosition="0">
        <references count="5">
          <reference field="9" count="1" selected="0">
            <x v="10"/>
          </reference>
          <reference field="11" count="1" selected="0">
            <x v="4"/>
          </reference>
          <reference field="13" count="1" selected="0">
            <x v="14"/>
          </reference>
          <reference field="20" count="1" selected="0">
            <x v="46"/>
          </reference>
          <reference field="21" count="1">
            <x v="89"/>
          </reference>
        </references>
      </pivotArea>
    </format>
    <format dxfId="929">
      <pivotArea dataOnly="0" labelOnly="1" outline="0" fieldPosition="0">
        <references count="5">
          <reference field="9" count="1" selected="0">
            <x v="10"/>
          </reference>
          <reference field="11" count="1" selected="0">
            <x v="4"/>
          </reference>
          <reference field="13" count="1" selected="0">
            <x v="14"/>
          </reference>
          <reference field="20" count="1" selected="0">
            <x v="49"/>
          </reference>
          <reference field="21" count="1">
            <x v="43"/>
          </reference>
        </references>
      </pivotArea>
    </format>
    <format dxfId="928">
      <pivotArea dataOnly="0" labelOnly="1" outline="0" fieldPosition="0">
        <references count="5">
          <reference field="9" count="1" selected="0">
            <x v="10"/>
          </reference>
          <reference field="11" count="1" selected="0">
            <x v="4"/>
          </reference>
          <reference field="13" count="1" selected="0">
            <x v="14"/>
          </reference>
          <reference field="20" count="1" selected="0">
            <x v="50"/>
          </reference>
          <reference field="21" count="1">
            <x v="96"/>
          </reference>
        </references>
      </pivotArea>
    </format>
    <format dxfId="927">
      <pivotArea dataOnly="0" labelOnly="1" outline="0" fieldPosition="0">
        <references count="5">
          <reference field="9" count="1" selected="0">
            <x v="10"/>
          </reference>
          <reference field="11" count="1" selected="0">
            <x v="4"/>
          </reference>
          <reference field="13" count="1" selected="0">
            <x v="14"/>
          </reference>
          <reference field="20" count="1" selected="0">
            <x v="52"/>
          </reference>
          <reference field="21" count="1">
            <x v="99"/>
          </reference>
        </references>
      </pivotArea>
    </format>
    <format dxfId="926">
      <pivotArea dataOnly="0" labelOnly="1" outline="0" fieldPosition="0">
        <references count="5">
          <reference field="9" count="1" selected="0">
            <x v="10"/>
          </reference>
          <reference field="11" count="1" selected="0">
            <x v="4"/>
          </reference>
          <reference field="13" count="1" selected="0">
            <x v="14"/>
          </reference>
          <reference field="20" count="1" selected="0">
            <x v="54"/>
          </reference>
          <reference field="21" count="1">
            <x v="100"/>
          </reference>
        </references>
      </pivotArea>
    </format>
    <format dxfId="925">
      <pivotArea dataOnly="0" labelOnly="1" outline="0" fieldPosition="0">
        <references count="5">
          <reference field="9" count="1" selected="0">
            <x v="10"/>
          </reference>
          <reference field="11" count="1" selected="0">
            <x v="4"/>
          </reference>
          <reference field="13" count="1" selected="0">
            <x v="14"/>
          </reference>
          <reference field="20" count="1" selected="0">
            <x v="56"/>
          </reference>
          <reference field="21" count="1">
            <x v="33"/>
          </reference>
        </references>
      </pivotArea>
    </format>
    <format dxfId="924">
      <pivotArea dataOnly="0" labelOnly="1" outline="0" fieldPosition="0">
        <references count="5">
          <reference field="9" count="1" selected="0">
            <x v="10"/>
          </reference>
          <reference field="11" count="1" selected="0">
            <x v="4"/>
          </reference>
          <reference field="13" count="1" selected="0">
            <x v="14"/>
          </reference>
          <reference field="20" count="1" selected="0">
            <x v="57"/>
          </reference>
          <reference field="21" count="1">
            <x v="131"/>
          </reference>
        </references>
      </pivotArea>
    </format>
    <format dxfId="923">
      <pivotArea dataOnly="0" labelOnly="1" outline="0" fieldPosition="0">
        <references count="5">
          <reference field="9" count="1" selected="0">
            <x v="10"/>
          </reference>
          <reference field="11" count="1" selected="0">
            <x v="4"/>
          </reference>
          <reference field="13" count="1" selected="0">
            <x v="14"/>
          </reference>
          <reference field="20" count="1" selected="0">
            <x v="58"/>
          </reference>
          <reference field="21" count="1">
            <x v="119"/>
          </reference>
        </references>
      </pivotArea>
    </format>
    <format dxfId="922">
      <pivotArea dataOnly="0" labelOnly="1" outline="0" fieldPosition="0">
        <references count="5">
          <reference field="9" count="1" selected="0">
            <x v="10"/>
          </reference>
          <reference field="11" count="1" selected="0">
            <x v="4"/>
          </reference>
          <reference field="13" count="1" selected="0">
            <x v="14"/>
          </reference>
          <reference field="20" count="1" selected="0">
            <x v="60"/>
          </reference>
          <reference field="21" count="1">
            <x v="5"/>
          </reference>
        </references>
      </pivotArea>
    </format>
    <format dxfId="921">
      <pivotArea dataOnly="0" labelOnly="1" outline="0" fieldPosition="0">
        <references count="5">
          <reference field="9" count="1" selected="0">
            <x v="10"/>
          </reference>
          <reference field="11" count="1" selected="0">
            <x v="4"/>
          </reference>
          <reference field="13" count="1" selected="0">
            <x v="14"/>
          </reference>
          <reference field="20" count="1" selected="0">
            <x v="61"/>
          </reference>
          <reference field="21" count="1">
            <x v="8"/>
          </reference>
        </references>
      </pivotArea>
    </format>
    <format dxfId="920">
      <pivotArea dataOnly="0" labelOnly="1" outline="0" fieldPosition="0">
        <references count="5">
          <reference field="9" count="1" selected="0">
            <x v="10"/>
          </reference>
          <reference field="11" count="1" selected="0">
            <x v="4"/>
          </reference>
          <reference field="13" count="1" selected="0">
            <x v="14"/>
          </reference>
          <reference field="20" count="1" selected="0">
            <x v="62"/>
          </reference>
          <reference field="21" count="1">
            <x v="6"/>
          </reference>
        </references>
      </pivotArea>
    </format>
    <format dxfId="919">
      <pivotArea dataOnly="0" labelOnly="1" outline="0" fieldPosition="0">
        <references count="5">
          <reference field="9" count="1" selected="0">
            <x v="10"/>
          </reference>
          <reference field="11" count="1" selected="0">
            <x v="4"/>
          </reference>
          <reference field="13" count="1" selected="0">
            <x v="14"/>
          </reference>
          <reference field="20" count="1" selected="0">
            <x v="64"/>
          </reference>
          <reference field="21" count="1">
            <x v="77"/>
          </reference>
        </references>
      </pivotArea>
    </format>
    <format dxfId="918">
      <pivotArea dataOnly="0" labelOnly="1" outline="0" fieldPosition="0">
        <references count="5">
          <reference field="9" count="1" selected="0">
            <x v="10"/>
          </reference>
          <reference field="11" count="1" selected="0">
            <x v="4"/>
          </reference>
          <reference field="13" count="1" selected="0">
            <x v="14"/>
          </reference>
          <reference field="20" count="1" selected="0">
            <x v="65"/>
          </reference>
          <reference field="21" count="1">
            <x v="123"/>
          </reference>
        </references>
      </pivotArea>
    </format>
    <format dxfId="917">
      <pivotArea dataOnly="0" labelOnly="1" outline="0" fieldPosition="0">
        <references count="5">
          <reference field="9" count="1" selected="0">
            <x v="10"/>
          </reference>
          <reference field="11" count="1" selected="0">
            <x v="4"/>
          </reference>
          <reference field="13" count="1" selected="0">
            <x v="14"/>
          </reference>
          <reference field="20" count="1" selected="0">
            <x v="66"/>
          </reference>
          <reference field="21" count="1">
            <x v="113"/>
          </reference>
        </references>
      </pivotArea>
    </format>
    <format dxfId="916">
      <pivotArea dataOnly="0" labelOnly="1" outline="0" fieldPosition="0">
        <references count="5">
          <reference field="9" count="1" selected="0">
            <x v="10"/>
          </reference>
          <reference field="11" count="1" selected="0">
            <x v="4"/>
          </reference>
          <reference field="13" count="1" selected="0">
            <x v="14"/>
          </reference>
          <reference field="20" count="1" selected="0">
            <x v="67"/>
          </reference>
          <reference field="21" count="1">
            <x v="111"/>
          </reference>
        </references>
      </pivotArea>
    </format>
    <format dxfId="915">
      <pivotArea dataOnly="0" labelOnly="1" outline="0" fieldPosition="0">
        <references count="5">
          <reference field="9" count="1" selected="0">
            <x v="10"/>
          </reference>
          <reference field="11" count="1" selected="0">
            <x v="4"/>
          </reference>
          <reference field="13" count="1" selected="0">
            <x v="14"/>
          </reference>
          <reference field="20" count="1" selected="0">
            <x v="68"/>
          </reference>
          <reference field="21" count="1">
            <x v="109"/>
          </reference>
        </references>
      </pivotArea>
    </format>
    <format dxfId="914">
      <pivotArea dataOnly="0" labelOnly="1" outline="0" fieldPosition="0">
        <references count="5">
          <reference field="9" count="1" selected="0">
            <x v="10"/>
          </reference>
          <reference field="11" count="1" selected="0">
            <x v="4"/>
          </reference>
          <reference field="13" count="1" selected="0">
            <x v="14"/>
          </reference>
          <reference field="20" count="1" selected="0">
            <x v="71"/>
          </reference>
          <reference field="21" count="1">
            <x v="117"/>
          </reference>
        </references>
      </pivotArea>
    </format>
    <format dxfId="913">
      <pivotArea dataOnly="0" labelOnly="1" outline="0" fieldPosition="0">
        <references count="5">
          <reference field="9" count="1" selected="0">
            <x v="10"/>
          </reference>
          <reference field="11" count="1" selected="0">
            <x v="4"/>
          </reference>
          <reference field="13" count="1" selected="0">
            <x v="14"/>
          </reference>
          <reference field="20" count="1" selected="0">
            <x v="77"/>
          </reference>
          <reference field="21" count="1">
            <x v="105"/>
          </reference>
        </references>
      </pivotArea>
    </format>
    <format dxfId="912">
      <pivotArea dataOnly="0" labelOnly="1" outline="0" fieldPosition="0">
        <references count="5">
          <reference field="9" count="1" selected="0">
            <x v="10"/>
          </reference>
          <reference field="11" count="1" selected="0">
            <x v="4"/>
          </reference>
          <reference field="13" count="1" selected="0">
            <x v="14"/>
          </reference>
          <reference field="20" count="1" selected="0">
            <x v="78"/>
          </reference>
          <reference field="21" count="1">
            <x v="104"/>
          </reference>
        </references>
      </pivotArea>
    </format>
    <format dxfId="911">
      <pivotArea dataOnly="0" labelOnly="1" outline="0" fieldPosition="0">
        <references count="5">
          <reference field="9" count="1" selected="0">
            <x v="10"/>
          </reference>
          <reference field="11" count="1" selected="0">
            <x v="4"/>
          </reference>
          <reference field="13" count="1" selected="0">
            <x v="14"/>
          </reference>
          <reference field="20" count="1" selected="0">
            <x v="80"/>
          </reference>
          <reference field="21" count="1">
            <x v="19"/>
          </reference>
        </references>
      </pivotArea>
    </format>
    <format dxfId="910">
      <pivotArea dataOnly="0" labelOnly="1" outline="0" fieldPosition="0">
        <references count="5">
          <reference field="9" count="1" selected="0">
            <x v="10"/>
          </reference>
          <reference field="11" count="1" selected="0">
            <x v="4"/>
          </reference>
          <reference field="13" count="1" selected="0">
            <x v="14"/>
          </reference>
          <reference field="20" count="1" selected="0">
            <x v="81"/>
          </reference>
          <reference field="21" count="1">
            <x v="21"/>
          </reference>
        </references>
      </pivotArea>
    </format>
    <format dxfId="909">
      <pivotArea dataOnly="0" labelOnly="1" outline="0" fieldPosition="0">
        <references count="5">
          <reference field="9" count="1" selected="0">
            <x v="10"/>
          </reference>
          <reference field="11" count="1" selected="0">
            <x v="4"/>
          </reference>
          <reference field="13" count="1" selected="0">
            <x v="14"/>
          </reference>
          <reference field="20" count="1" selected="0">
            <x v="82"/>
          </reference>
          <reference field="21" count="1">
            <x v="52"/>
          </reference>
        </references>
      </pivotArea>
    </format>
    <format dxfId="908">
      <pivotArea dataOnly="0" labelOnly="1" outline="0" fieldPosition="0">
        <references count="5">
          <reference field="9" count="1" selected="0">
            <x v="10"/>
          </reference>
          <reference field="11" count="1" selected="0">
            <x v="4"/>
          </reference>
          <reference field="13" count="1" selected="0">
            <x v="14"/>
          </reference>
          <reference field="20" count="1" selected="0">
            <x v="85"/>
          </reference>
          <reference field="21" count="1">
            <x v="102"/>
          </reference>
        </references>
      </pivotArea>
    </format>
    <format dxfId="907">
      <pivotArea dataOnly="0" labelOnly="1" outline="0" fieldPosition="0">
        <references count="5">
          <reference field="9" count="1" selected="0">
            <x v="10"/>
          </reference>
          <reference field="11" count="1" selected="0">
            <x v="4"/>
          </reference>
          <reference field="13" count="1" selected="0">
            <x v="14"/>
          </reference>
          <reference field="20" count="1" selected="0">
            <x v="87"/>
          </reference>
          <reference field="21" count="1">
            <x v="51"/>
          </reference>
        </references>
      </pivotArea>
    </format>
    <format dxfId="906">
      <pivotArea dataOnly="0" labelOnly="1" outline="0" fieldPosition="0">
        <references count="5">
          <reference field="9" count="1" selected="0">
            <x v="10"/>
          </reference>
          <reference field="11" count="1" selected="0">
            <x v="4"/>
          </reference>
          <reference field="13" count="1" selected="0">
            <x v="14"/>
          </reference>
          <reference field="20" count="1" selected="0">
            <x v="90"/>
          </reference>
          <reference field="21" count="1">
            <x v="112"/>
          </reference>
        </references>
      </pivotArea>
    </format>
    <format dxfId="905">
      <pivotArea dataOnly="0" labelOnly="1" outline="0" fieldPosition="0">
        <references count="5">
          <reference field="9" count="1" selected="0">
            <x v="10"/>
          </reference>
          <reference field="11" count="1" selected="0">
            <x v="4"/>
          </reference>
          <reference field="13" count="1" selected="0">
            <x v="14"/>
          </reference>
          <reference field="20" count="1" selected="0">
            <x v="97"/>
          </reference>
          <reference field="21" count="1">
            <x v="41"/>
          </reference>
        </references>
      </pivotArea>
    </format>
    <format dxfId="904">
      <pivotArea dataOnly="0" labelOnly="1" outline="0" fieldPosition="0">
        <references count="5">
          <reference field="9" count="1" selected="0">
            <x v="10"/>
          </reference>
          <reference field="11" count="1" selected="0">
            <x v="4"/>
          </reference>
          <reference field="13" count="1" selected="0">
            <x v="14"/>
          </reference>
          <reference field="20" count="1" selected="0">
            <x v="98"/>
          </reference>
          <reference field="21" count="1">
            <x v="122"/>
          </reference>
        </references>
      </pivotArea>
    </format>
    <format dxfId="903">
      <pivotArea dataOnly="0" labelOnly="1" outline="0" fieldPosition="0">
        <references count="5">
          <reference field="9" count="1" selected="0">
            <x v="10"/>
          </reference>
          <reference field="11" count="1" selected="0">
            <x v="4"/>
          </reference>
          <reference field="13" count="1" selected="0">
            <x v="14"/>
          </reference>
          <reference field="20" count="1" selected="0">
            <x v="99"/>
          </reference>
          <reference field="21" count="1">
            <x v="47"/>
          </reference>
        </references>
      </pivotArea>
    </format>
    <format dxfId="902">
      <pivotArea dataOnly="0" labelOnly="1" outline="0" fieldPosition="0">
        <references count="5">
          <reference field="9" count="1" selected="0">
            <x v="10"/>
          </reference>
          <reference field="11" count="1" selected="0">
            <x v="4"/>
          </reference>
          <reference field="13" count="1" selected="0">
            <x v="14"/>
          </reference>
          <reference field="20" count="1" selected="0">
            <x v="100"/>
          </reference>
          <reference field="21" count="1">
            <x v="106"/>
          </reference>
        </references>
      </pivotArea>
    </format>
    <format dxfId="901">
      <pivotArea dataOnly="0" labelOnly="1" outline="0" fieldPosition="0">
        <references count="5">
          <reference field="9" count="1" selected="0">
            <x v="10"/>
          </reference>
          <reference field="11" count="1" selected="0">
            <x v="4"/>
          </reference>
          <reference field="13" count="1" selected="0">
            <x v="14"/>
          </reference>
          <reference field="20" count="1" selected="0">
            <x v="104"/>
          </reference>
          <reference field="21" count="1">
            <x v="29"/>
          </reference>
        </references>
      </pivotArea>
    </format>
    <format dxfId="900">
      <pivotArea dataOnly="0" labelOnly="1" outline="0" fieldPosition="0">
        <references count="5">
          <reference field="9" count="1" selected="0">
            <x v="10"/>
          </reference>
          <reference field="11" count="1" selected="0">
            <x v="4"/>
          </reference>
          <reference field="13" count="1" selected="0">
            <x v="14"/>
          </reference>
          <reference field="20" count="1" selected="0">
            <x v="113"/>
          </reference>
          <reference field="21" count="1">
            <x v="74"/>
          </reference>
        </references>
      </pivotArea>
    </format>
    <format dxfId="899">
      <pivotArea dataOnly="0" labelOnly="1" outline="0" fieldPosition="0">
        <references count="5">
          <reference field="9" count="1" selected="0">
            <x v="10"/>
          </reference>
          <reference field="11" count="1" selected="0">
            <x v="4"/>
          </reference>
          <reference field="13" count="1" selected="0">
            <x v="14"/>
          </reference>
          <reference field="20" count="1" selected="0">
            <x v="116"/>
          </reference>
          <reference field="21" count="1">
            <x v="81"/>
          </reference>
        </references>
      </pivotArea>
    </format>
    <format dxfId="898">
      <pivotArea dataOnly="0" labelOnly="1" outline="0" fieldPosition="0">
        <references count="5">
          <reference field="9" count="1" selected="0">
            <x v="10"/>
          </reference>
          <reference field="11" count="1" selected="0">
            <x v="4"/>
          </reference>
          <reference field="13" count="1" selected="0">
            <x v="14"/>
          </reference>
          <reference field="20" count="1" selected="0">
            <x v="124"/>
          </reference>
          <reference field="21" count="1">
            <x v="126"/>
          </reference>
        </references>
      </pivotArea>
    </format>
    <format dxfId="897">
      <pivotArea dataOnly="0" labelOnly="1" outline="0" fieldPosition="0">
        <references count="5">
          <reference field="9" count="1" selected="0">
            <x v="10"/>
          </reference>
          <reference field="11" count="1" selected="0">
            <x v="4"/>
          </reference>
          <reference field="13" count="1" selected="0">
            <x v="25"/>
          </reference>
          <reference field="20" count="1" selected="0">
            <x v="44"/>
          </reference>
          <reference field="21" count="1">
            <x v="18"/>
          </reference>
        </references>
      </pivotArea>
    </format>
    <format dxfId="896">
      <pivotArea dataOnly="0" labelOnly="1" outline="0" fieldPosition="0">
        <references count="5">
          <reference field="9" count="1" selected="0">
            <x v="10"/>
          </reference>
          <reference field="11" count="1" selected="0">
            <x v="4"/>
          </reference>
          <reference field="13" count="1" selected="0">
            <x v="26"/>
          </reference>
          <reference field="20" count="1" selected="0">
            <x v="44"/>
          </reference>
          <reference field="21" count="1">
            <x v="18"/>
          </reference>
        </references>
      </pivotArea>
    </format>
    <format dxfId="895">
      <pivotArea dataOnly="0" labelOnly="1" outline="0" fieldPosition="0">
        <references count="5">
          <reference field="9" count="1" selected="0">
            <x v="10"/>
          </reference>
          <reference field="11" count="1" selected="0">
            <x v="4"/>
          </reference>
          <reference field="13" count="1" selected="0">
            <x v="56"/>
          </reference>
          <reference field="20" count="1" selected="0">
            <x v="0"/>
          </reference>
          <reference field="21" count="1">
            <x v="26"/>
          </reference>
        </references>
      </pivotArea>
    </format>
    <format dxfId="894">
      <pivotArea dataOnly="0" labelOnly="1" outline="0" fieldPosition="0">
        <references count="5">
          <reference field="9" count="1" selected="0">
            <x v="10"/>
          </reference>
          <reference field="11" count="1" selected="0">
            <x v="4"/>
          </reference>
          <reference field="13" count="1" selected="0">
            <x v="56"/>
          </reference>
          <reference field="20" count="1" selected="0">
            <x v="1"/>
          </reference>
          <reference field="21" count="1">
            <x v="129"/>
          </reference>
        </references>
      </pivotArea>
    </format>
    <format dxfId="893">
      <pivotArea dataOnly="0" labelOnly="1" outline="0" fieldPosition="0">
        <references count="5">
          <reference field="9" count="1" selected="0">
            <x v="10"/>
          </reference>
          <reference field="11" count="1" selected="0">
            <x v="4"/>
          </reference>
          <reference field="13" count="1" selected="0">
            <x v="56"/>
          </reference>
          <reference field="20" count="1" selected="0">
            <x v="2"/>
          </reference>
          <reference field="21" count="1">
            <x v="130"/>
          </reference>
        </references>
      </pivotArea>
    </format>
    <format dxfId="892">
      <pivotArea dataOnly="0" labelOnly="1" outline="0" fieldPosition="0">
        <references count="5">
          <reference field="9" count="1" selected="0">
            <x v="10"/>
          </reference>
          <reference field="11" count="1" selected="0">
            <x v="4"/>
          </reference>
          <reference field="13" count="1" selected="0">
            <x v="56"/>
          </reference>
          <reference field="20" count="1" selected="0">
            <x v="3"/>
          </reference>
          <reference field="21" count="1">
            <x v="103"/>
          </reference>
        </references>
      </pivotArea>
    </format>
    <format dxfId="891">
      <pivotArea dataOnly="0" labelOnly="1" outline="0" fieldPosition="0">
        <references count="5">
          <reference field="9" count="1" selected="0">
            <x v="10"/>
          </reference>
          <reference field="11" count="1" selected="0">
            <x v="4"/>
          </reference>
          <reference field="13" count="1" selected="0">
            <x v="56"/>
          </reference>
          <reference field="20" count="1" selected="0">
            <x v="4"/>
          </reference>
          <reference field="21" count="1">
            <x v="90"/>
          </reference>
        </references>
      </pivotArea>
    </format>
    <format dxfId="890">
      <pivotArea dataOnly="0" labelOnly="1" outline="0" fieldPosition="0">
        <references count="5">
          <reference field="9" count="1" selected="0">
            <x v="10"/>
          </reference>
          <reference field="11" count="1" selected="0">
            <x v="4"/>
          </reference>
          <reference field="13" count="1" selected="0">
            <x v="56"/>
          </reference>
          <reference field="20" count="1" selected="0">
            <x v="5"/>
          </reference>
          <reference field="21" count="1">
            <x v="42"/>
          </reference>
        </references>
      </pivotArea>
    </format>
    <format dxfId="889">
      <pivotArea dataOnly="0" labelOnly="1" outline="0" fieldPosition="0">
        <references count="5">
          <reference field="9" count="1" selected="0">
            <x v="10"/>
          </reference>
          <reference field="11" count="1" selected="0">
            <x v="4"/>
          </reference>
          <reference field="13" count="1" selected="0">
            <x v="56"/>
          </reference>
          <reference field="20" count="1" selected="0">
            <x v="6"/>
          </reference>
          <reference field="21" count="1">
            <x v="46"/>
          </reference>
        </references>
      </pivotArea>
    </format>
    <format dxfId="888">
      <pivotArea dataOnly="0" labelOnly="1" outline="0" fieldPosition="0">
        <references count="5">
          <reference field="9" count="1" selected="0">
            <x v="10"/>
          </reference>
          <reference field="11" count="1" selected="0">
            <x v="4"/>
          </reference>
          <reference field="13" count="1" selected="0">
            <x v="56"/>
          </reference>
          <reference field="20" count="1" selected="0">
            <x v="7"/>
          </reference>
          <reference field="21" count="1">
            <x v="20"/>
          </reference>
        </references>
      </pivotArea>
    </format>
    <format dxfId="887">
      <pivotArea dataOnly="0" labelOnly="1" outline="0" fieldPosition="0">
        <references count="5">
          <reference field="9" count="1" selected="0">
            <x v="10"/>
          </reference>
          <reference field="11" count="1" selected="0">
            <x v="4"/>
          </reference>
          <reference field="13" count="1" selected="0">
            <x v="56"/>
          </reference>
          <reference field="20" count="1" selected="0">
            <x v="8"/>
          </reference>
          <reference field="21" count="1">
            <x v="24"/>
          </reference>
        </references>
      </pivotArea>
    </format>
    <format dxfId="886">
      <pivotArea dataOnly="0" labelOnly="1" outline="0" fieldPosition="0">
        <references count="5">
          <reference field="9" count="1" selected="0">
            <x v="10"/>
          </reference>
          <reference field="11" count="1" selected="0">
            <x v="4"/>
          </reference>
          <reference field="13" count="1" selected="0">
            <x v="56"/>
          </reference>
          <reference field="20" count="1" selected="0">
            <x v="9"/>
          </reference>
          <reference field="21" count="1">
            <x v="25"/>
          </reference>
        </references>
      </pivotArea>
    </format>
    <format dxfId="885">
      <pivotArea dataOnly="0" labelOnly="1" outline="0" fieldPosition="0">
        <references count="5">
          <reference field="9" count="1" selected="0">
            <x v="10"/>
          </reference>
          <reference field="11" count="1" selected="0">
            <x v="4"/>
          </reference>
          <reference field="13" count="1" selected="0">
            <x v="56"/>
          </reference>
          <reference field="20" count="1" selected="0">
            <x v="10"/>
          </reference>
          <reference field="21" count="1">
            <x v="2"/>
          </reference>
        </references>
      </pivotArea>
    </format>
    <format dxfId="884">
      <pivotArea dataOnly="0" labelOnly="1" outline="0" fieldPosition="0">
        <references count="5">
          <reference field="9" count="1" selected="0">
            <x v="10"/>
          </reference>
          <reference field="11" count="1" selected="0">
            <x v="4"/>
          </reference>
          <reference field="13" count="1" selected="0">
            <x v="56"/>
          </reference>
          <reference field="20" count="1" selected="0">
            <x v="11"/>
          </reference>
          <reference field="21" count="1">
            <x v="1"/>
          </reference>
        </references>
      </pivotArea>
    </format>
    <format dxfId="883">
      <pivotArea dataOnly="0" labelOnly="1" outline="0" fieldPosition="0">
        <references count="5">
          <reference field="9" count="1" selected="0">
            <x v="10"/>
          </reference>
          <reference field="11" count="1" selected="0">
            <x v="4"/>
          </reference>
          <reference field="13" count="1" selected="0">
            <x v="56"/>
          </reference>
          <reference field="20" count="1" selected="0">
            <x v="12"/>
          </reference>
          <reference field="21" count="1">
            <x v="3"/>
          </reference>
        </references>
      </pivotArea>
    </format>
    <format dxfId="882">
      <pivotArea dataOnly="0" labelOnly="1" outline="0" fieldPosition="0">
        <references count="5">
          <reference field="9" count="1" selected="0">
            <x v="10"/>
          </reference>
          <reference field="11" count="1" selected="0">
            <x v="4"/>
          </reference>
          <reference field="13" count="1" selected="0">
            <x v="56"/>
          </reference>
          <reference field="20" count="1" selected="0">
            <x v="13"/>
          </reference>
          <reference field="21" count="1">
            <x v="48"/>
          </reference>
        </references>
      </pivotArea>
    </format>
    <format dxfId="881">
      <pivotArea dataOnly="0" labelOnly="1" outline="0" fieldPosition="0">
        <references count="5">
          <reference field="9" count="1" selected="0">
            <x v="10"/>
          </reference>
          <reference field="11" count="1" selected="0">
            <x v="4"/>
          </reference>
          <reference field="13" count="1" selected="0">
            <x v="56"/>
          </reference>
          <reference field="20" count="1" selected="0">
            <x v="14"/>
          </reference>
          <reference field="21" count="1">
            <x v="76"/>
          </reference>
        </references>
      </pivotArea>
    </format>
    <format dxfId="880">
      <pivotArea dataOnly="0" labelOnly="1" outline="0" fieldPosition="0">
        <references count="5">
          <reference field="9" count="1" selected="0">
            <x v="10"/>
          </reference>
          <reference field="11" count="1" selected="0">
            <x v="4"/>
          </reference>
          <reference field="13" count="1" selected="0">
            <x v="56"/>
          </reference>
          <reference field="20" count="1" selected="0">
            <x v="74"/>
          </reference>
          <reference field="21" count="1">
            <x v="121"/>
          </reference>
        </references>
      </pivotArea>
    </format>
    <format dxfId="879">
      <pivotArea dataOnly="0" labelOnly="1" outline="0" fieldPosition="0">
        <references count="5">
          <reference field="9" count="1" selected="0">
            <x v="11"/>
          </reference>
          <reference field="11" count="1" selected="0">
            <x v="1"/>
          </reference>
          <reference field="13" count="1" selected="0">
            <x v="9"/>
          </reference>
          <reference field="20" count="1" selected="0">
            <x v="108"/>
          </reference>
          <reference field="21" count="1">
            <x v="13"/>
          </reference>
        </references>
      </pivotArea>
    </format>
    <format dxfId="878">
      <pivotArea dataOnly="0" labelOnly="1" outline="0" fieldPosition="0">
        <references count="5">
          <reference field="9" count="1" selected="0">
            <x v="11"/>
          </reference>
          <reference field="11" count="1" selected="0">
            <x v="1"/>
          </reference>
          <reference field="13" count="1" selected="0">
            <x v="9"/>
          </reference>
          <reference field="20" count="1" selected="0">
            <x v="111"/>
          </reference>
          <reference field="21" count="1">
            <x v="12"/>
          </reference>
        </references>
      </pivotArea>
    </format>
    <format dxfId="877">
      <pivotArea dataOnly="0" labelOnly="1" outline="0" fieldPosition="0">
        <references count="5">
          <reference field="9" count="1" selected="0">
            <x v="11"/>
          </reference>
          <reference field="11" count="1" selected="0">
            <x v="7"/>
          </reference>
          <reference field="13" count="1" selected="0">
            <x v="10"/>
          </reference>
          <reference field="20" count="1" selected="0">
            <x v="23"/>
          </reference>
          <reference field="21" count="1">
            <x v="92"/>
          </reference>
        </references>
      </pivotArea>
    </format>
    <format dxfId="876">
      <pivotArea dataOnly="0" labelOnly="1" outline="0" fieldPosition="0">
        <references count="5">
          <reference field="9" count="1" selected="0">
            <x v="11"/>
          </reference>
          <reference field="11" count="1" selected="0">
            <x v="7"/>
          </reference>
          <reference field="13" count="1" selected="0">
            <x v="10"/>
          </reference>
          <reference field="20" count="1" selected="0">
            <x v="64"/>
          </reference>
          <reference field="21" count="1">
            <x v="77"/>
          </reference>
        </references>
      </pivotArea>
    </format>
    <format dxfId="875">
      <pivotArea dataOnly="0" labelOnly="1" outline="0" fieldPosition="0">
        <references count="5">
          <reference field="9" count="1" selected="0">
            <x v="11"/>
          </reference>
          <reference field="11" count="1" selected="0">
            <x v="7"/>
          </reference>
          <reference field="13" count="1" selected="0">
            <x v="10"/>
          </reference>
          <reference field="20" count="1" selected="0">
            <x v="88"/>
          </reference>
          <reference field="21" count="1">
            <x v="116"/>
          </reference>
        </references>
      </pivotArea>
    </format>
    <format dxfId="874">
      <pivotArea dataOnly="0" labelOnly="1" outline="0" fieldPosition="0">
        <references count="5">
          <reference field="9" count="1" selected="0">
            <x v="11"/>
          </reference>
          <reference field="11" count="1" selected="0">
            <x v="7"/>
          </reference>
          <reference field="13" count="1" selected="0">
            <x v="10"/>
          </reference>
          <reference field="20" count="1" selected="0">
            <x v="97"/>
          </reference>
          <reference field="21" count="1">
            <x v="41"/>
          </reference>
        </references>
      </pivotArea>
    </format>
    <format dxfId="873">
      <pivotArea dataOnly="0" labelOnly="1" outline="0" fieldPosition="0">
        <references count="5">
          <reference field="9" count="1" selected="0">
            <x v="11"/>
          </reference>
          <reference field="11" count="1" selected="0">
            <x v="4"/>
          </reference>
          <reference field="13" count="1" selected="0">
            <x v="18"/>
          </reference>
          <reference field="20" count="1" selected="0">
            <x v="59"/>
          </reference>
          <reference field="21" count="1">
            <x v="124"/>
          </reference>
        </references>
      </pivotArea>
    </format>
    <format dxfId="872">
      <pivotArea dataOnly="0" labelOnly="1" outline="0" fieldPosition="0">
        <references count="5">
          <reference field="9" count="1" selected="0">
            <x v="11"/>
          </reference>
          <reference field="11" count="1" selected="0">
            <x v="4"/>
          </reference>
          <reference field="13" count="1" selected="0">
            <x v="18"/>
          </reference>
          <reference field="20" count="1" selected="0">
            <x v="73"/>
          </reference>
          <reference field="21" count="1">
            <x v="125"/>
          </reference>
        </references>
      </pivotArea>
    </format>
    <format dxfId="871">
      <pivotArea dataOnly="0" labelOnly="1" outline="0" fieldPosition="0">
        <references count="5">
          <reference field="9" count="1" selected="0">
            <x v="11"/>
          </reference>
          <reference field="11" count="1" selected="0">
            <x v="4"/>
          </reference>
          <reference field="13" count="1" selected="0">
            <x v="18"/>
          </reference>
          <reference field="20" count="1" selected="0">
            <x v="89"/>
          </reference>
          <reference field="21" count="1">
            <x v="27"/>
          </reference>
        </references>
      </pivotArea>
    </format>
    <format dxfId="870">
      <pivotArea dataOnly="0" labelOnly="1" outline="0" fieldPosition="0">
        <references count="5">
          <reference field="9" count="1" selected="0">
            <x v="11"/>
          </reference>
          <reference field="11" count="1" selected="0">
            <x v="4"/>
          </reference>
          <reference field="13" count="1" selected="0">
            <x v="18"/>
          </reference>
          <reference field="20" count="1" selected="0">
            <x v="91"/>
          </reference>
          <reference field="21" count="1">
            <x v="115"/>
          </reference>
        </references>
      </pivotArea>
    </format>
    <format dxfId="869">
      <pivotArea dataOnly="0" labelOnly="1" outline="0" fieldPosition="0">
        <references count="5">
          <reference field="9" count="1" selected="0">
            <x v="11"/>
          </reference>
          <reference field="11" count="1" selected="0">
            <x v="4"/>
          </reference>
          <reference field="13" count="1" selected="0">
            <x v="18"/>
          </reference>
          <reference field="20" count="1" selected="0">
            <x v="92"/>
          </reference>
          <reference field="21" count="1">
            <x v="107"/>
          </reference>
        </references>
      </pivotArea>
    </format>
    <format dxfId="868">
      <pivotArea dataOnly="0" labelOnly="1" outline="0" fieldPosition="0">
        <references count="5">
          <reference field="9" count="1" selected="0">
            <x v="11"/>
          </reference>
          <reference field="11" count="1" selected="0">
            <x v="4"/>
          </reference>
          <reference field="13" count="1" selected="0">
            <x v="22"/>
          </reference>
          <reference field="20" count="1" selected="0">
            <x v="45"/>
          </reference>
          <reference field="21" count="1">
            <x v="135"/>
          </reference>
        </references>
      </pivotArea>
    </format>
    <format dxfId="867">
      <pivotArea dataOnly="0" labelOnly="1" outline="0" fieldPosition="0">
        <references count="5">
          <reference field="9" count="1" selected="0">
            <x v="11"/>
          </reference>
          <reference field="11" count="1" selected="0">
            <x v="4"/>
          </reference>
          <reference field="13" count="1" selected="0">
            <x v="22"/>
          </reference>
          <reference field="20" count="1" selected="0">
            <x v="70"/>
          </reference>
          <reference field="21" count="1">
            <x v="108"/>
          </reference>
        </references>
      </pivotArea>
    </format>
    <format dxfId="866">
      <pivotArea dataOnly="0" labelOnly="1" outline="0" fieldPosition="0">
        <references count="5">
          <reference field="9" count="1" selected="0">
            <x v="11"/>
          </reference>
          <reference field="11" count="1" selected="0">
            <x v="4"/>
          </reference>
          <reference field="13" count="1" selected="0">
            <x v="22"/>
          </reference>
          <reference field="20" count="1" selected="0">
            <x v="93"/>
          </reference>
          <reference field="21" count="1">
            <x v="85"/>
          </reference>
        </references>
      </pivotArea>
    </format>
    <format dxfId="865">
      <pivotArea dataOnly="0" labelOnly="1" outline="0" fieldPosition="0">
        <references count="5">
          <reference field="9" count="1" selected="0">
            <x v="11"/>
          </reference>
          <reference field="11" count="1" selected="0">
            <x v="4"/>
          </reference>
          <reference field="13" count="1" selected="0">
            <x v="22"/>
          </reference>
          <reference field="20" count="1" selected="0">
            <x v="95"/>
          </reference>
          <reference field="21" count="1">
            <x v="136"/>
          </reference>
        </references>
      </pivotArea>
    </format>
    <format dxfId="864">
      <pivotArea dataOnly="0" labelOnly="1" outline="0" fieldPosition="0">
        <references count="5">
          <reference field="9" count="1" selected="0">
            <x v="11"/>
          </reference>
          <reference field="11" count="1" selected="0">
            <x v="4"/>
          </reference>
          <reference field="13" count="1" selected="0">
            <x v="42"/>
          </reference>
          <reference field="20" count="1" selected="0">
            <x v="73"/>
          </reference>
          <reference field="21" count="1">
            <x v="125"/>
          </reference>
        </references>
      </pivotArea>
    </format>
    <format dxfId="863">
      <pivotArea dataOnly="0" labelOnly="1" outline="0" fieldPosition="0">
        <references count="5">
          <reference field="9" count="1" selected="0">
            <x v="11"/>
          </reference>
          <reference field="11" count="1" selected="0">
            <x v="7"/>
          </reference>
          <reference field="13" count="1" selected="0">
            <x v="50"/>
          </reference>
          <reference field="20" count="1" selected="0">
            <x v="97"/>
          </reference>
          <reference field="21" count="1">
            <x v="41"/>
          </reference>
        </references>
      </pivotArea>
    </format>
    <format dxfId="862">
      <pivotArea dataOnly="0" labelOnly="1" outline="0" fieldPosition="0">
        <references count="5">
          <reference field="9" count="1" selected="0">
            <x v="12"/>
          </reference>
          <reference field="11" count="1" selected="0">
            <x v="5"/>
          </reference>
          <reference field="13" count="1" selected="0">
            <x v="3"/>
          </reference>
          <reference field="20" count="1" selected="0">
            <x v="17"/>
          </reference>
          <reference field="21" count="1">
            <x v="62"/>
          </reference>
        </references>
      </pivotArea>
    </format>
    <format dxfId="861">
      <pivotArea dataOnly="0" labelOnly="1" outline="0" fieldPosition="0">
        <references count="5">
          <reference field="9" count="1" selected="0">
            <x v="12"/>
          </reference>
          <reference field="11" count="1" selected="0">
            <x v="5"/>
          </reference>
          <reference field="13" count="1" selected="0">
            <x v="3"/>
          </reference>
          <reference field="20" count="1" selected="0">
            <x v="23"/>
          </reference>
          <reference field="21" count="1">
            <x v="92"/>
          </reference>
        </references>
      </pivotArea>
    </format>
    <format dxfId="860">
      <pivotArea dataOnly="0" labelOnly="1" outline="0" fieldPosition="0">
        <references count="5">
          <reference field="9" count="1" selected="0">
            <x v="12"/>
          </reference>
          <reference field="11" count="1" selected="0">
            <x v="5"/>
          </reference>
          <reference field="13" count="1" selected="0">
            <x v="3"/>
          </reference>
          <reference field="20" count="1" selected="0">
            <x v="25"/>
          </reference>
          <reference field="21" count="1">
            <x v="134"/>
          </reference>
        </references>
      </pivotArea>
    </format>
    <format dxfId="859">
      <pivotArea dataOnly="0" labelOnly="1" outline="0" fieldPosition="0">
        <references count="5">
          <reference field="9" count="1" selected="0">
            <x v="12"/>
          </reference>
          <reference field="11" count="1" selected="0">
            <x v="5"/>
          </reference>
          <reference field="13" count="1" selected="0">
            <x v="3"/>
          </reference>
          <reference field="20" count="1" selected="0">
            <x v="33"/>
          </reference>
          <reference field="21" count="1">
            <x v="61"/>
          </reference>
        </references>
      </pivotArea>
    </format>
    <format dxfId="858">
      <pivotArea dataOnly="0" labelOnly="1" outline="0" fieldPosition="0">
        <references count="5">
          <reference field="9" count="1" selected="0">
            <x v="12"/>
          </reference>
          <reference field="11" count="1" selected="0">
            <x v="5"/>
          </reference>
          <reference field="13" count="1" selected="0">
            <x v="3"/>
          </reference>
          <reference field="20" count="1" selected="0">
            <x v="34"/>
          </reference>
          <reference field="21" count="1">
            <x v="9"/>
          </reference>
        </references>
      </pivotArea>
    </format>
    <format dxfId="857">
      <pivotArea dataOnly="0" labelOnly="1" outline="0" fieldPosition="0">
        <references count="5">
          <reference field="9" count="1" selected="0">
            <x v="12"/>
          </reference>
          <reference field="11" count="1" selected="0">
            <x v="5"/>
          </reference>
          <reference field="13" count="1" selected="0">
            <x v="3"/>
          </reference>
          <reference field="20" count="1" selected="0">
            <x v="50"/>
          </reference>
          <reference field="21" count="1">
            <x v="96"/>
          </reference>
        </references>
      </pivotArea>
    </format>
    <format dxfId="856">
      <pivotArea dataOnly="0" labelOnly="1" outline="0" fieldPosition="0">
        <references count="5">
          <reference field="9" count="1" selected="0">
            <x v="12"/>
          </reference>
          <reference field="11" count="1" selected="0">
            <x v="5"/>
          </reference>
          <reference field="13" count="1" selected="0">
            <x v="3"/>
          </reference>
          <reference field="20" count="1" selected="0">
            <x v="87"/>
          </reference>
          <reference field="21" count="1">
            <x v="51"/>
          </reference>
        </references>
      </pivotArea>
    </format>
    <format dxfId="855">
      <pivotArea dataOnly="0" labelOnly="1" outline="0" fieldPosition="0">
        <references count="5">
          <reference field="9" count="1" selected="0">
            <x v="12"/>
          </reference>
          <reference field="11" count="1" selected="0">
            <x v="5"/>
          </reference>
          <reference field="13" count="1" selected="0">
            <x v="3"/>
          </reference>
          <reference field="20" count="1" selected="0">
            <x v="97"/>
          </reference>
          <reference field="21" count="1">
            <x v="41"/>
          </reference>
        </references>
      </pivotArea>
    </format>
    <format dxfId="854">
      <pivotArea dataOnly="0" labelOnly="1" outline="0" fieldPosition="0">
        <references count="5">
          <reference field="9" count="1" selected="0">
            <x v="12"/>
          </reference>
          <reference field="11" count="1" selected="0">
            <x v="1"/>
          </reference>
          <reference field="13" count="1" selected="0">
            <x v="4"/>
          </reference>
          <reference field="20" count="1" selected="0">
            <x v="111"/>
          </reference>
          <reference field="21" count="1">
            <x v="12"/>
          </reference>
        </references>
      </pivotArea>
    </format>
    <format dxfId="853">
      <pivotArea dataOnly="0" labelOnly="1" outline="0" fieldPosition="0">
        <references count="5">
          <reference field="9" count="1" selected="0">
            <x v="12"/>
          </reference>
          <reference field="11" count="1" selected="0">
            <x v="1"/>
          </reference>
          <reference field="13" count="1" selected="0">
            <x v="23"/>
          </reference>
          <reference field="20" count="1" selected="0">
            <x v="67"/>
          </reference>
          <reference field="21" count="1">
            <x v="111"/>
          </reference>
        </references>
      </pivotArea>
    </format>
    <format dxfId="852">
      <pivotArea dataOnly="0" labelOnly="1" outline="0" fieldPosition="0">
        <references count="5">
          <reference field="9" count="1" selected="0">
            <x v="12"/>
          </reference>
          <reference field="11" count="1" selected="0">
            <x v="1"/>
          </reference>
          <reference field="13" count="1" selected="0">
            <x v="23"/>
          </reference>
          <reference field="20" count="1" selected="0">
            <x v="73"/>
          </reference>
          <reference field="21" count="1">
            <x v="125"/>
          </reference>
        </references>
      </pivotArea>
    </format>
    <format dxfId="851">
      <pivotArea dataOnly="0" labelOnly="1" outline="0" fieldPosition="0">
        <references count="5">
          <reference field="9" count="1" selected="0">
            <x v="12"/>
          </reference>
          <reference field="11" count="1" selected="0">
            <x v="1"/>
          </reference>
          <reference field="13" count="1" selected="0">
            <x v="23"/>
          </reference>
          <reference field="20" count="1" selected="0">
            <x v="74"/>
          </reference>
          <reference field="21" count="1">
            <x v="121"/>
          </reference>
        </references>
      </pivotArea>
    </format>
    <format dxfId="850">
      <pivotArea dataOnly="0" labelOnly="1" outline="0" fieldPosition="0">
        <references count="5">
          <reference field="9" count="1" selected="0">
            <x v="12"/>
          </reference>
          <reference field="11" count="1" selected="0">
            <x v="1"/>
          </reference>
          <reference field="13" count="1" selected="0">
            <x v="23"/>
          </reference>
          <reference field="20" count="1" selected="0">
            <x v="97"/>
          </reference>
          <reference field="21" count="1">
            <x v="41"/>
          </reference>
        </references>
      </pivotArea>
    </format>
    <format dxfId="849">
      <pivotArea dataOnly="0" labelOnly="1" outline="0" fieldPosition="0">
        <references count="5">
          <reference field="9" count="1" selected="0">
            <x v="12"/>
          </reference>
          <reference field="11" count="1" selected="0">
            <x v="1"/>
          </reference>
          <reference field="13" count="1" selected="0">
            <x v="23"/>
          </reference>
          <reference field="20" count="1" selected="0">
            <x v="99"/>
          </reference>
          <reference field="21" count="1">
            <x v="47"/>
          </reference>
        </references>
      </pivotArea>
    </format>
    <format dxfId="848">
      <pivotArea dataOnly="0" labelOnly="1" outline="0" fieldPosition="0">
        <references count="5">
          <reference field="9" count="1" selected="0">
            <x v="12"/>
          </reference>
          <reference field="11" count="1" selected="0">
            <x v="5"/>
          </reference>
          <reference field="13" count="1" selected="0">
            <x v="29"/>
          </reference>
          <reference field="20" count="1" selected="0">
            <x v="39"/>
          </reference>
          <reference field="21" count="1">
            <x v="73"/>
          </reference>
        </references>
      </pivotArea>
    </format>
    <format dxfId="847">
      <pivotArea dataOnly="0" labelOnly="1" outline="0" fieldPosition="0">
        <references count="5">
          <reference field="9" count="1" selected="0">
            <x v="12"/>
          </reference>
          <reference field="11" count="1" selected="0">
            <x v="5"/>
          </reference>
          <reference field="13" count="1" selected="0">
            <x v="29"/>
          </reference>
          <reference field="20" count="1" selected="0">
            <x v="40"/>
          </reference>
          <reference field="21" count="1">
            <x v="69"/>
          </reference>
        </references>
      </pivotArea>
    </format>
    <format dxfId="846">
      <pivotArea dataOnly="0" labelOnly="1" outline="0" fieldPosition="0">
        <references count="5">
          <reference field="9" count="1" selected="0">
            <x v="12"/>
          </reference>
          <reference field="11" count="1" selected="0">
            <x v="5"/>
          </reference>
          <reference field="13" count="1" selected="0">
            <x v="29"/>
          </reference>
          <reference field="20" count="1" selected="0">
            <x v="46"/>
          </reference>
          <reference field="21" count="1">
            <x v="89"/>
          </reference>
        </references>
      </pivotArea>
    </format>
    <format dxfId="845">
      <pivotArea dataOnly="0" labelOnly="1" outline="0" fieldPosition="0">
        <references count="5">
          <reference field="9" count="1" selected="0">
            <x v="12"/>
          </reference>
          <reference field="11" count="1" selected="0">
            <x v="5"/>
          </reference>
          <reference field="13" count="1" selected="0">
            <x v="29"/>
          </reference>
          <reference field="20" count="1" selected="0">
            <x v="49"/>
          </reference>
          <reference field="21" count="1">
            <x v="43"/>
          </reference>
        </references>
      </pivotArea>
    </format>
    <format dxfId="844">
      <pivotArea dataOnly="0" labelOnly="1" outline="0" fieldPosition="0">
        <references count="5">
          <reference field="9" count="1" selected="0">
            <x v="12"/>
          </reference>
          <reference field="11" count="1" selected="0">
            <x v="5"/>
          </reference>
          <reference field="13" count="1" selected="0">
            <x v="29"/>
          </reference>
          <reference field="20" count="1" selected="0">
            <x v="125"/>
          </reference>
          <reference field="21" count="1">
            <x v="35"/>
          </reference>
        </references>
      </pivotArea>
    </format>
    <format dxfId="843">
      <pivotArea dataOnly="0" labelOnly="1" outline="0" fieldPosition="0">
        <references count="5">
          <reference field="9" count="1" selected="0">
            <x v="12"/>
          </reference>
          <reference field="11" count="1" selected="0">
            <x v="5"/>
          </reference>
          <reference field="13" count="1" selected="0">
            <x v="29"/>
          </reference>
          <reference field="20" count="1" selected="0">
            <x v="128"/>
          </reference>
          <reference field="21" count="1">
            <x v="78"/>
          </reference>
        </references>
      </pivotArea>
    </format>
    <format dxfId="842">
      <pivotArea dataOnly="0" labelOnly="1" outline="0" fieldPosition="0">
        <references count="5">
          <reference field="9" count="1" selected="0">
            <x v="12"/>
          </reference>
          <reference field="11" count="1" selected="0">
            <x v="1"/>
          </reference>
          <reference field="13" count="1" selected="0">
            <x v="30"/>
          </reference>
          <reference field="20" count="1" selected="0">
            <x v="21"/>
          </reference>
          <reference field="21" count="1">
            <x v="66"/>
          </reference>
        </references>
      </pivotArea>
    </format>
    <format dxfId="841">
      <pivotArea dataOnly="0" labelOnly="1" outline="0" fieldPosition="0">
        <references count="5">
          <reference field="9" count="1" selected="0">
            <x v="12"/>
          </reference>
          <reference field="11" count="1" selected="0">
            <x v="1"/>
          </reference>
          <reference field="13" count="1" selected="0">
            <x v="30"/>
          </reference>
          <reference field="20" count="1" selected="0">
            <x v="28"/>
          </reference>
          <reference field="21" count="1">
            <x v="93"/>
          </reference>
        </references>
      </pivotArea>
    </format>
    <format dxfId="840">
      <pivotArea dataOnly="0" labelOnly="1" outline="0" fieldPosition="0">
        <references count="5">
          <reference field="9" count="1" selected="0">
            <x v="12"/>
          </reference>
          <reference field="11" count="1" selected="0">
            <x v="1"/>
          </reference>
          <reference field="13" count="1" selected="0">
            <x v="30"/>
          </reference>
          <reference field="20" count="1" selected="0">
            <x v="29"/>
          </reference>
          <reference field="21" count="1">
            <x v="17"/>
          </reference>
        </references>
      </pivotArea>
    </format>
    <format dxfId="839">
      <pivotArea dataOnly="0" labelOnly="1" outline="0" fieldPosition="0">
        <references count="5">
          <reference field="9" count="1" selected="0">
            <x v="12"/>
          </reference>
          <reference field="11" count="1" selected="0">
            <x v="1"/>
          </reference>
          <reference field="13" count="1" selected="0">
            <x v="30"/>
          </reference>
          <reference field="20" count="1" selected="0">
            <x v="31"/>
          </reference>
          <reference field="21" count="1">
            <x v="56"/>
          </reference>
        </references>
      </pivotArea>
    </format>
    <format dxfId="838">
      <pivotArea dataOnly="0" labelOnly="1" outline="0" fieldPosition="0">
        <references count="5">
          <reference field="9" count="1" selected="0">
            <x v="12"/>
          </reference>
          <reference field="11" count="1" selected="0">
            <x v="1"/>
          </reference>
          <reference field="13" count="1" selected="0">
            <x v="30"/>
          </reference>
          <reference field="20" count="1" selected="0">
            <x v="34"/>
          </reference>
          <reference field="21" count="1">
            <x v="9"/>
          </reference>
        </references>
      </pivotArea>
    </format>
    <format dxfId="837">
      <pivotArea dataOnly="0" labelOnly="1" outline="0" fieldPosition="0">
        <references count="5">
          <reference field="9" count="1" selected="0">
            <x v="12"/>
          </reference>
          <reference field="11" count="1" selected="0">
            <x v="1"/>
          </reference>
          <reference field="13" count="1" selected="0">
            <x v="30"/>
          </reference>
          <reference field="20" count="1" selected="0">
            <x v="36"/>
          </reference>
          <reference field="21" count="1">
            <x v="80"/>
          </reference>
        </references>
      </pivotArea>
    </format>
    <format dxfId="836">
      <pivotArea dataOnly="0" labelOnly="1" outline="0" fieldPosition="0">
        <references count="5">
          <reference field="9" count="1" selected="0">
            <x v="12"/>
          </reference>
          <reference field="11" count="1" selected="0">
            <x v="1"/>
          </reference>
          <reference field="13" count="1" selected="0">
            <x v="30"/>
          </reference>
          <reference field="20" count="1" selected="0">
            <x v="46"/>
          </reference>
          <reference field="21" count="1">
            <x v="89"/>
          </reference>
        </references>
      </pivotArea>
    </format>
    <format dxfId="835">
      <pivotArea dataOnly="0" labelOnly="1" outline="0" fieldPosition="0">
        <references count="5">
          <reference field="9" count="1" selected="0">
            <x v="12"/>
          </reference>
          <reference field="11" count="1" selected="0">
            <x v="1"/>
          </reference>
          <reference field="13" count="1" selected="0">
            <x v="30"/>
          </reference>
          <reference field="20" count="1" selected="0">
            <x v="62"/>
          </reference>
          <reference field="21" count="1">
            <x v="6"/>
          </reference>
        </references>
      </pivotArea>
    </format>
    <format dxfId="834">
      <pivotArea dataOnly="0" labelOnly="1" outline="0" fieldPosition="0">
        <references count="5">
          <reference field="9" count="1" selected="0">
            <x v="12"/>
          </reference>
          <reference field="11" count="1" selected="0">
            <x v="1"/>
          </reference>
          <reference field="13" count="1" selected="0">
            <x v="30"/>
          </reference>
          <reference field="20" count="1" selected="0">
            <x v="73"/>
          </reference>
          <reference field="21" count="1">
            <x v="125"/>
          </reference>
        </references>
      </pivotArea>
    </format>
    <format dxfId="833">
      <pivotArea dataOnly="0" labelOnly="1" outline="0" fieldPosition="0">
        <references count="5">
          <reference field="9" count="1" selected="0">
            <x v="12"/>
          </reference>
          <reference field="11" count="1" selected="0">
            <x v="1"/>
          </reference>
          <reference field="13" count="1" selected="0">
            <x v="30"/>
          </reference>
          <reference field="20" count="1" selected="0">
            <x v="97"/>
          </reference>
          <reference field="21" count="1">
            <x v="41"/>
          </reference>
        </references>
      </pivotArea>
    </format>
    <format dxfId="832">
      <pivotArea dataOnly="0" labelOnly="1" outline="0" fieldPosition="0">
        <references count="5">
          <reference field="9" count="1" selected="0">
            <x v="12"/>
          </reference>
          <reference field="11" count="1" selected="0">
            <x v="1"/>
          </reference>
          <reference field="13" count="1" selected="0">
            <x v="31"/>
          </reference>
          <reference field="20" count="1" selected="0">
            <x v="112"/>
          </reference>
          <reference field="21" count="1">
            <x v="10"/>
          </reference>
        </references>
      </pivotArea>
    </format>
    <format dxfId="831">
      <pivotArea dataOnly="0" labelOnly="1" outline="0" fieldPosition="0">
        <references count="5">
          <reference field="9" count="1" selected="0">
            <x v="12"/>
          </reference>
          <reference field="11" count="1" selected="0">
            <x v="1"/>
          </reference>
          <reference field="13" count="1" selected="0">
            <x v="40"/>
          </reference>
          <reference field="20" count="1" selected="0">
            <x v="73"/>
          </reference>
          <reference field="21" count="1">
            <x v="125"/>
          </reference>
        </references>
      </pivotArea>
    </format>
    <format dxfId="830">
      <pivotArea dataOnly="0" labelOnly="1" outline="0" fieldPosition="0">
        <references count="5">
          <reference field="9" count="1" selected="0">
            <x v="12"/>
          </reference>
          <reference field="11" count="1" selected="0">
            <x v="1"/>
          </reference>
          <reference field="13" count="1" selected="0">
            <x v="40"/>
          </reference>
          <reference field="20" count="1" selected="0">
            <x v="108"/>
          </reference>
          <reference field="21" count="1">
            <x v="13"/>
          </reference>
        </references>
      </pivotArea>
    </format>
    <format dxfId="829">
      <pivotArea dataOnly="0" labelOnly="1" outline="0" fieldPosition="0">
        <references count="5">
          <reference field="9" count="1" selected="0">
            <x v="12"/>
          </reference>
          <reference field="11" count="1" selected="0">
            <x v="1"/>
          </reference>
          <reference field="13" count="1" selected="0">
            <x v="44"/>
          </reference>
          <reference field="20" count="1" selected="0">
            <x v="36"/>
          </reference>
          <reference field="21" count="1">
            <x v="80"/>
          </reference>
        </references>
      </pivotArea>
    </format>
    <format dxfId="828">
      <pivotArea dataOnly="0" labelOnly="1" outline="0" fieldPosition="0">
        <references count="5">
          <reference field="9" count="1" selected="0">
            <x v="12"/>
          </reference>
          <reference field="11" count="1" selected="0">
            <x v="1"/>
          </reference>
          <reference field="13" count="1" selected="0">
            <x v="44"/>
          </reference>
          <reference field="20" count="1" selected="0">
            <x v="46"/>
          </reference>
          <reference field="21" count="1">
            <x v="89"/>
          </reference>
        </references>
      </pivotArea>
    </format>
    <format dxfId="827">
      <pivotArea dataOnly="0" labelOnly="1" outline="0" fieldPosition="0">
        <references count="5">
          <reference field="9" count="1" selected="0">
            <x v="12"/>
          </reference>
          <reference field="11" count="1" selected="0">
            <x v="1"/>
          </reference>
          <reference field="13" count="1" selected="0">
            <x v="44"/>
          </reference>
          <reference field="20" count="1" selected="0">
            <x v="49"/>
          </reference>
          <reference field="21" count="1">
            <x v="43"/>
          </reference>
        </references>
      </pivotArea>
    </format>
    <format dxfId="826">
      <pivotArea dataOnly="0" labelOnly="1" outline="0" fieldPosition="0">
        <references count="5">
          <reference field="9" count="1" selected="0">
            <x v="12"/>
          </reference>
          <reference field="11" count="1" selected="0">
            <x v="1"/>
          </reference>
          <reference field="13" count="1" selected="0">
            <x v="44"/>
          </reference>
          <reference field="20" count="1" selected="0">
            <x v="73"/>
          </reference>
          <reference field="21" count="1">
            <x v="125"/>
          </reference>
        </references>
      </pivotArea>
    </format>
    <format dxfId="825">
      <pivotArea dataOnly="0" labelOnly="1" outline="0" fieldPosition="0">
        <references count="5">
          <reference field="9" count="1" selected="0">
            <x v="12"/>
          </reference>
          <reference field="11" count="1" selected="0">
            <x v="1"/>
          </reference>
          <reference field="13" count="1" selected="0">
            <x v="44"/>
          </reference>
          <reference field="20" count="1" selected="0">
            <x v="108"/>
          </reference>
          <reference field="21" count="1">
            <x v="13"/>
          </reference>
        </references>
      </pivotArea>
    </format>
    <format dxfId="824">
      <pivotArea dataOnly="0" labelOnly="1" outline="0" fieldPosition="0">
        <references count="5">
          <reference field="9" count="1" selected="0">
            <x v="12"/>
          </reference>
          <reference field="11" count="1" selected="0">
            <x v="1"/>
          </reference>
          <reference field="13" count="1" selected="0">
            <x v="44"/>
          </reference>
          <reference field="20" count="1" selected="0">
            <x v="125"/>
          </reference>
          <reference field="21" count="1">
            <x v="35"/>
          </reference>
        </references>
      </pivotArea>
    </format>
    <format dxfId="823">
      <pivotArea dataOnly="0" labelOnly="1" outline="0" fieldPosition="0">
        <references count="5">
          <reference field="9" count="1" selected="0">
            <x v="12"/>
          </reference>
          <reference field="11" count="1" selected="0">
            <x v="1"/>
          </reference>
          <reference field="13" count="1" selected="0">
            <x v="44"/>
          </reference>
          <reference field="20" count="1" selected="0">
            <x v="127"/>
          </reference>
          <reference field="21" count="1">
            <x v="44"/>
          </reference>
        </references>
      </pivotArea>
    </format>
    <format dxfId="822">
      <pivotArea dataOnly="0" labelOnly="1" outline="0" fieldPosition="0">
        <references count="5">
          <reference field="9" count="1" selected="0">
            <x v="12"/>
          </reference>
          <reference field="11" count="1" selected="0">
            <x v="1"/>
          </reference>
          <reference field="13" count="1" selected="0">
            <x v="49"/>
          </reference>
          <reference field="20" count="1" selected="0">
            <x v="16"/>
          </reference>
          <reference field="21" count="1">
            <x v="67"/>
          </reference>
        </references>
      </pivotArea>
    </format>
    <format dxfId="821">
      <pivotArea dataOnly="0" labelOnly="1" outline="0" fieldPosition="0">
        <references count="5">
          <reference field="9" count="1" selected="0">
            <x v="12"/>
          </reference>
          <reference field="11" count="1" selected="0">
            <x v="1"/>
          </reference>
          <reference field="13" count="1" selected="0">
            <x v="49"/>
          </reference>
          <reference field="20" count="1" selected="0">
            <x v="50"/>
          </reference>
          <reference field="21" count="1">
            <x v="96"/>
          </reference>
        </references>
      </pivotArea>
    </format>
    <format dxfId="820">
      <pivotArea dataOnly="0" labelOnly="1" outline="0" fieldPosition="0">
        <references count="5">
          <reference field="9" count="1" selected="0">
            <x v="12"/>
          </reference>
          <reference field="11" count="1" selected="0">
            <x v="1"/>
          </reference>
          <reference field="13" count="1" selected="0">
            <x v="49"/>
          </reference>
          <reference field="20" count="1" selected="0">
            <x v="72"/>
          </reference>
          <reference field="21" count="1">
            <x v="120"/>
          </reference>
        </references>
      </pivotArea>
    </format>
    <format dxfId="819">
      <pivotArea dataOnly="0" labelOnly="1" outline="0" fieldPosition="0">
        <references count="5">
          <reference field="9" count="1" selected="0">
            <x v="12"/>
          </reference>
          <reference field="11" count="1" selected="0">
            <x v="1"/>
          </reference>
          <reference field="13" count="1" selected="0">
            <x v="49"/>
          </reference>
          <reference field="20" count="1" selected="0">
            <x v="73"/>
          </reference>
          <reference field="21" count="1">
            <x v="125"/>
          </reference>
        </references>
      </pivotArea>
    </format>
    <format dxfId="818">
      <pivotArea dataOnly="0" labelOnly="1" outline="0" fieldPosition="0">
        <references count="5">
          <reference field="9" count="1" selected="0">
            <x v="12"/>
          </reference>
          <reference field="11" count="1" selected="0">
            <x v="1"/>
          </reference>
          <reference field="13" count="1" selected="0">
            <x v="49"/>
          </reference>
          <reference field="20" count="1" selected="0">
            <x v="97"/>
          </reference>
          <reference field="21" count="1">
            <x v="41"/>
          </reference>
        </references>
      </pivotArea>
    </format>
    <format dxfId="817">
      <pivotArea dataOnly="0" labelOnly="1" outline="0" fieldPosition="0">
        <references count="5">
          <reference field="9" count="1" selected="0">
            <x v="12"/>
          </reference>
          <reference field="11" count="1" selected="0">
            <x v="1"/>
          </reference>
          <reference field="13" count="1" selected="0">
            <x v="49"/>
          </reference>
          <reference field="20" count="1" selected="0">
            <x v="117"/>
          </reference>
          <reference field="21" count="1">
            <x v="16"/>
          </reference>
        </references>
      </pivotArea>
    </format>
    <format dxfId="816">
      <pivotArea dataOnly="0" labelOnly="1" outline="0" fieldPosition="0">
        <references count="5">
          <reference field="9" count="1" selected="0">
            <x v="12"/>
          </reference>
          <reference field="11" count="1" selected="0">
            <x v="1"/>
          </reference>
          <reference field="13" count="1" selected="0">
            <x v="49"/>
          </reference>
          <reference field="20" count="1" selected="0">
            <x v="125"/>
          </reference>
          <reference field="21" count="1">
            <x v="35"/>
          </reference>
        </references>
      </pivotArea>
    </format>
    <format dxfId="815">
      <pivotArea dataOnly="0" labelOnly="1" outline="0" fieldPosition="0">
        <references count="5">
          <reference field="9" count="1" selected="0">
            <x v="12"/>
          </reference>
          <reference field="11" count="1" selected="0">
            <x v="5"/>
          </reference>
          <reference field="13" count="1" selected="0">
            <x v="54"/>
          </reference>
          <reference field="20" count="1" selected="0">
            <x v="62"/>
          </reference>
          <reference field="21" count="1">
            <x v="6"/>
          </reference>
        </references>
      </pivotArea>
    </format>
    <format dxfId="814">
      <pivotArea dataOnly="0" labelOnly="1" outline="0" fieldPosition="0">
        <references count="5">
          <reference field="9" count="1" selected="0">
            <x v="12"/>
          </reference>
          <reference field="11" count="1" selected="0">
            <x v="1"/>
          </reference>
          <reference field="13" count="1" selected="0">
            <x v="60"/>
          </reference>
          <reference field="20" count="1" selected="0">
            <x v="108"/>
          </reference>
          <reference field="21" count="1">
            <x v="13"/>
          </reference>
        </references>
      </pivotArea>
    </format>
    <format dxfId="813">
      <pivotArea dataOnly="0" labelOnly="1" outline="0" fieldPosition="0">
        <references count="5">
          <reference field="9" count="1" selected="0">
            <x v="13"/>
          </reference>
          <reference field="11" count="1" selected="0">
            <x v="1"/>
          </reference>
          <reference field="13" count="1" selected="0">
            <x v="21"/>
          </reference>
          <reference field="20" count="1" selected="0">
            <x v="23"/>
          </reference>
          <reference field="21" count="1">
            <x v="92"/>
          </reference>
        </references>
      </pivotArea>
    </format>
    <format dxfId="812">
      <pivotArea dataOnly="0" labelOnly="1" outline="0" fieldPosition="0">
        <references count="5">
          <reference field="9" count="1" selected="0">
            <x v="13"/>
          </reference>
          <reference field="11" count="1" selected="0">
            <x v="1"/>
          </reference>
          <reference field="13" count="1" selected="0">
            <x v="21"/>
          </reference>
          <reference field="20" count="1" selected="0">
            <x v="36"/>
          </reference>
          <reference field="21" count="1">
            <x v="80"/>
          </reference>
        </references>
      </pivotArea>
    </format>
    <format dxfId="811">
      <pivotArea dataOnly="0" labelOnly="1" outline="0" fieldPosition="0">
        <references count="5">
          <reference field="9" count="1" selected="0">
            <x v="13"/>
          </reference>
          <reference field="11" count="1" selected="0">
            <x v="1"/>
          </reference>
          <reference field="13" count="1" selected="0">
            <x v="21"/>
          </reference>
          <reference field="20" count="1" selected="0">
            <x v="46"/>
          </reference>
          <reference field="21" count="1">
            <x v="89"/>
          </reference>
        </references>
      </pivotArea>
    </format>
    <format dxfId="810">
      <pivotArea dataOnly="0" labelOnly="1" outline="0" fieldPosition="0">
        <references count="5">
          <reference field="9" count="1" selected="0">
            <x v="13"/>
          </reference>
          <reference field="11" count="1" selected="0">
            <x v="1"/>
          </reference>
          <reference field="13" count="1" selected="0">
            <x v="21"/>
          </reference>
          <reference field="20" count="1" selected="0">
            <x v="65"/>
          </reference>
          <reference field="21" count="1">
            <x v="123"/>
          </reference>
        </references>
      </pivotArea>
    </format>
    <format dxfId="809">
      <pivotArea dataOnly="0" labelOnly="1" outline="0" fieldPosition="0">
        <references count="5">
          <reference field="9" count="1" selected="0">
            <x v="13"/>
          </reference>
          <reference field="11" count="1" selected="0">
            <x v="1"/>
          </reference>
          <reference field="13" count="1" selected="0">
            <x v="21"/>
          </reference>
          <reference field="20" count="1" selected="0">
            <x v="82"/>
          </reference>
          <reference field="21" count="1">
            <x v="52"/>
          </reference>
        </references>
      </pivotArea>
    </format>
    <format dxfId="808">
      <pivotArea dataOnly="0" labelOnly="1" outline="0" fieldPosition="0">
        <references count="5">
          <reference field="9" count="1" selected="0">
            <x v="14"/>
          </reference>
          <reference field="11" count="1" selected="0">
            <x v="1"/>
          </reference>
          <reference field="13" count="1" selected="0">
            <x v="57"/>
          </reference>
          <reference field="20" count="1" selected="0">
            <x v="105"/>
          </reference>
          <reference field="21" count="1">
            <x v="133"/>
          </reference>
        </references>
      </pivotArea>
    </format>
    <format dxfId="807">
      <pivotArea dataOnly="0" labelOnly="1" outline="0" fieldPosition="0">
        <references count="5">
          <reference field="9" count="1" selected="0">
            <x v="15"/>
          </reference>
          <reference field="11" count="1" selected="0">
            <x v="4"/>
          </reference>
          <reference field="13" count="1" selected="0">
            <x v="24"/>
          </reference>
          <reference field="20" count="1" selected="0">
            <x v="23"/>
          </reference>
          <reference field="21" count="1">
            <x v="92"/>
          </reference>
        </references>
      </pivotArea>
    </format>
    <format dxfId="806">
      <pivotArea dataOnly="0" labelOnly="1" outline="0" fieldPosition="0">
        <references count="5">
          <reference field="9" count="1" selected="0">
            <x v="15"/>
          </reference>
          <reference field="11" count="1" selected="0">
            <x v="4"/>
          </reference>
          <reference field="13" count="1" selected="0">
            <x v="24"/>
          </reference>
          <reference field="20" count="1" selected="0">
            <x v="49"/>
          </reference>
          <reference field="21" count="1">
            <x v="43"/>
          </reference>
        </references>
      </pivotArea>
    </format>
    <format dxfId="805">
      <pivotArea dataOnly="0" labelOnly="1" outline="0" fieldPosition="0">
        <references count="5">
          <reference field="9" count="1" selected="0">
            <x v="15"/>
          </reference>
          <reference field="11" count="1" selected="0">
            <x v="4"/>
          </reference>
          <reference field="13" count="1" selected="0">
            <x v="24"/>
          </reference>
          <reference field="20" count="1" selected="0">
            <x v="59"/>
          </reference>
          <reference field="21" count="1">
            <x v="124"/>
          </reference>
        </references>
      </pivotArea>
    </format>
    <format dxfId="804">
      <pivotArea dataOnly="0" labelOnly="1" outline="0" fieldPosition="0">
        <references count="5">
          <reference field="9" count="1" selected="0">
            <x v="15"/>
          </reference>
          <reference field="11" count="1" selected="0">
            <x v="4"/>
          </reference>
          <reference field="13" count="1" selected="0">
            <x v="24"/>
          </reference>
          <reference field="20" count="1" selected="0">
            <x v="64"/>
          </reference>
          <reference field="21" count="1">
            <x v="77"/>
          </reference>
        </references>
      </pivotArea>
    </format>
    <format dxfId="803">
      <pivotArea dataOnly="0" labelOnly="1" outline="0" fieldPosition="0">
        <references count="5">
          <reference field="9" count="1" selected="0">
            <x v="15"/>
          </reference>
          <reference field="11" count="1" selected="0">
            <x v="4"/>
          </reference>
          <reference field="13" count="1" selected="0">
            <x v="24"/>
          </reference>
          <reference field="20" count="1" selected="0">
            <x v="65"/>
          </reference>
          <reference field="21" count="1">
            <x v="123"/>
          </reference>
        </references>
      </pivotArea>
    </format>
    <format dxfId="802">
      <pivotArea dataOnly="0" labelOnly="1" outline="0" fieldPosition="0">
        <references count="5">
          <reference field="9" count="1" selected="0">
            <x v="15"/>
          </reference>
          <reference field="11" count="1" selected="0">
            <x v="4"/>
          </reference>
          <reference field="13" count="1" selected="0">
            <x v="24"/>
          </reference>
          <reference field="20" count="1" selected="0">
            <x v="67"/>
          </reference>
          <reference field="21" count="1">
            <x v="111"/>
          </reference>
        </references>
      </pivotArea>
    </format>
    <format dxfId="801">
      <pivotArea dataOnly="0" labelOnly="1" outline="0" fieldPosition="0">
        <references count="5">
          <reference field="9" count="1" selected="0">
            <x v="15"/>
          </reference>
          <reference field="11" count="1" selected="0">
            <x v="4"/>
          </reference>
          <reference field="13" count="1" selected="0">
            <x v="24"/>
          </reference>
          <reference field="20" count="1" selected="0">
            <x v="70"/>
          </reference>
          <reference field="21" count="1">
            <x v="108"/>
          </reference>
        </references>
      </pivotArea>
    </format>
    <format dxfId="800">
      <pivotArea dataOnly="0" labelOnly="1" outline="0" fieldPosition="0">
        <references count="5">
          <reference field="9" count="1" selected="0">
            <x v="15"/>
          </reference>
          <reference field="11" count="1" selected="0">
            <x v="4"/>
          </reference>
          <reference field="13" count="1" selected="0">
            <x v="24"/>
          </reference>
          <reference field="20" count="1" selected="0">
            <x v="74"/>
          </reference>
          <reference field="21" count="1">
            <x v="121"/>
          </reference>
        </references>
      </pivotArea>
    </format>
    <format dxfId="799">
      <pivotArea dataOnly="0" labelOnly="1" outline="0" fieldPosition="0">
        <references count="5">
          <reference field="9" count="1" selected="0">
            <x v="15"/>
          </reference>
          <reference field="11" count="1" selected="0">
            <x v="4"/>
          </reference>
          <reference field="13" count="1" selected="0">
            <x v="24"/>
          </reference>
          <reference field="20" count="1" selected="0">
            <x v="75"/>
          </reference>
          <reference field="21" count="1">
            <x v="110"/>
          </reference>
        </references>
      </pivotArea>
    </format>
    <format dxfId="798">
      <pivotArea dataOnly="0" labelOnly="1" outline="0" fieldPosition="0">
        <references count="5">
          <reference field="9" count="1" selected="0">
            <x v="15"/>
          </reference>
          <reference field="11" count="1" selected="0">
            <x v="4"/>
          </reference>
          <reference field="13" count="1" selected="0">
            <x v="24"/>
          </reference>
          <reference field="20" count="1" selected="0">
            <x v="76"/>
          </reference>
          <reference field="21" count="1">
            <x v="118"/>
          </reference>
        </references>
      </pivotArea>
    </format>
    <format dxfId="797">
      <pivotArea dataOnly="0" labelOnly="1" outline="0" fieldPosition="0">
        <references count="5">
          <reference field="9" count="1" selected="0">
            <x v="15"/>
          </reference>
          <reference field="11" count="1" selected="0">
            <x v="4"/>
          </reference>
          <reference field="13" count="1" selected="0">
            <x v="24"/>
          </reference>
          <reference field="20" count="1" selected="0">
            <x v="81"/>
          </reference>
          <reference field="21" count="1">
            <x v="21"/>
          </reference>
        </references>
      </pivotArea>
    </format>
    <format dxfId="796">
      <pivotArea dataOnly="0" labelOnly="1" outline="0" fieldPosition="0">
        <references count="5">
          <reference field="9" count="1" selected="0">
            <x v="15"/>
          </reference>
          <reference field="11" count="1" selected="0">
            <x v="4"/>
          </reference>
          <reference field="13" count="1" selected="0">
            <x v="24"/>
          </reference>
          <reference field="20" count="1" selected="0">
            <x v="93"/>
          </reference>
          <reference field="21" count="1">
            <x v="85"/>
          </reference>
        </references>
      </pivotArea>
    </format>
    <format dxfId="795">
      <pivotArea dataOnly="0" labelOnly="1" outline="0" fieldPosition="0">
        <references count="5">
          <reference field="9" count="1" selected="0">
            <x v="15"/>
          </reference>
          <reference field="11" count="1" selected="0">
            <x v="4"/>
          </reference>
          <reference field="13" count="1" selected="0">
            <x v="24"/>
          </reference>
          <reference field="20" count="1" selected="0">
            <x v="94"/>
          </reference>
          <reference field="21" count="1">
            <x v="86"/>
          </reference>
        </references>
      </pivotArea>
    </format>
    <format dxfId="794">
      <pivotArea dataOnly="0" labelOnly="1" outline="0" fieldPosition="0">
        <references count="5">
          <reference field="9" count="1" selected="0">
            <x v="15"/>
          </reference>
          <reference field="11" count="1" selected="0">
            <x v="4"/>
          </reference>
          <reference field="13" count="1" selected="0">
            <x v="24"/>
          </reference>
          <reference field="20" count="1" selected="0">
            <x v="96"/>
          </reference>
          <reference field="21" count="1">
            <x v="84"/>
          </reference>
        </references>
      </pivotArea>
    </format>
    <format dxfId="793">
      <pivotArea dataOnly="0" labelOnly="1" outline="0" fieldPosition="0">
        <references count="5">
          <reference field="9" count="1" selected="0">
            <x v="15"/>
          </reference>
          <reference field="11" count="1" selected="0">
            <x v="4"/>
          </reference>
          <reference field="13" count="1" selected="0">
            <x v="24"/>
          </reference>
          <reference field="20" count="1" selected="0">
            <x v="97"/>
          </reference>
          <reference field="21" count="1">
            <x v="41"/>
          </reference>
        </references>
      </pivotArea>
    </format>
    <format dxfId="792">
      <pivotArea dataOnly="0" labelOnly="1" outline="0" fieldPosition="0">
        <references count="5">
          <reference field="9" count="1" selected="0">
            <x v="15"/>
          </reference>
          <reference field="11" count="1" selected="0">
            <x v="4"/>
          </reference>
          <reference field="13" count="1" selected="0">
            <x v="24"/>
          </reference>
          <reference field="20" count="1" selected="0">
            <x v="103"/>
          </reference>
          <reference field="21" count="1">
            <x v="79"/>
          </reference>
        </references>
      </pivotArea>
    </format>
    <format dxfId="791">
      <pivotArea dataOnly="0" labelOnly="1" outline="0" fieldPosition="0">
        <references count="5">
          <reference field="9" count="1" selected="0">
            <x v="15"/>
          </reference>
          <reference field="11" count="1" selected="0">
            <x v="4"/>
          </reference>
          <reference field="13" count="1" selected="0">
            <x v="24"/>
          </reference>
          <reference field="20" count="1" selected="0">
            <x v="135"/>
          </reference>
          <reference field="21" count="1">
            <x v="31"/>
          </reference>
        </references>
      </pivotArea>
    </format>
    <format dxfId="790">
      <pivotArea dataOnly="0" labelOnly="1" outline="0" fieldPosition="0">
        <references count="5">
          <reference field="9" count="1" selected="0">
            <x v="15"/>
          </reference>
          <reference field="11" count="1" selected="0">
            <x v="4"/>
          </reference>
          <reference field="13" count="1" selected="0">
            <x v="46"/>
          </reference>
          <reference field="20" count="1" selected="0">
            <x v="100"/>
          </reference>
          <reference field="21" count="1">
            <x v="106"/>
          </reference>
        </references>
      </pivotArea>
    </format>
    <format dxfId="789">
      <pivotArea dataOnly="0" labelOnly="1" outline="0" fieldPosition="0">
        <references count="5">
          <reference field="9" count="1" selected="0">
            <x v="15"/>
          </reference>
          <reference field="11" count="1" selected="0">
            <x v="4"/>
          </reference>
          <reference field="13" count="1" selected="0">
            <x v="46"/>
          </reference>
          <reference field="20" count="1" selected="0">
            <x v="105"/>
          </reference>
          <reference field="21" count="1">
            <x v="133"/>
          </reference>
        </references>
      </pivotArea>
    </format>
    <format dxfId="788">
      <pivotArea dataOnly="0" labelOnly="1" outline="0" fieldPosition="0">
        <references count="5">
          <reference field="9" count="1" selected="0">
            <x v="15"/>
          </reference>
          <reference field="11" count="1" selected="0">
            <x v="4"/>
          </reference>
          <reference field="13" count="1" selected="0">
            <x v="46"/>
          </reference>
          <reference field="20" count="1" selected="0">
            <x v="106"/>
          </reference>
          <reference field="21" count="1">
            <x v="132"/>
          </reference>
        </references>
      </pivotArea>
    </format>
    <format dxfId="787">
      <pivotArea dataOnly="0" labelOnly="1" outline="0" fieldPosition="0">
        <references count="5">
          <reference field="9" count="1" selected="0">
            <x v="15"/>
          </reference>
          <reference field="11" count="1" selected="0">
            <x v="4"/>
          </reference>
          <reference field="13" count="1" selected="0">
            <x v="46"/>
          </reference>
          <reference field="20" count="1" selected="0">
            <x v="136"/>
          </reference>
          <reference field="21" count="1">
            <x v="0"/>
          </reference>
        </references>
      </pivotArea>
    </format>
    <format dxfId="786">
      <pivotArea dataOnly="0" labelOnly="1" outline="0" fieldPosition="0">
        <references count="5">
          <reference field="9" count="1" selected="0">
            <x v="15"/>
          </reference>
          <reference field="11" count="1" selected="0">
            <x v="4"/>
          </reference>
          <reference field="13" count="1" selected="0">
            <x v="46"/>
          </reference>
          <reference field="20" count="1" selected="0">
            <x v="137"/>
          </reference>
          <reference field="21" count="1">
            <x v="54"/>
          </reference>
        </references>
      </pivotArea>
    </format>
    <format dxfId="785">
      <pivotArea dataOnly="0" labelOnly="1" outline="0" fieldPosition="0">
        <references count="5">
          <reference field="9" count="1" selected="0">
            <x v="15"/>
          </reference>
          <reference field="11" count="1" selected="0">
            <x v="4"/>
          </reference>
          <reference field="13" count="1" selected="0">
            <x v="48"/>
          </reference>
          <reference field="20" count="1" selected="0">
            <x v="22"/>
          </reference>
          <reference field="21" count="1">
            <x v="65"/>
          </reference>
        </references>
      </pivotArea>
    </format>
    <format dxfId="784">
      <pivotArea dataOnly="0" labelOnly="1" outline="0" fieldPosition="0">
        <references count="5">
          <reference field="9" count="1" selected="0">
            <x v="15"/>
          </reference>
          <reference field="11" count="1" selected="0">
            <x v="4"/>
          </reference>
          <reference field="13" count="1" selected="0">
            <x v="48"/>
          </reference>
          <reference field="20" count="1" selected="0">
            <x v="101"/>
          </reference>
          <reference field="21" count="1">
            <x v="28"/>
          </reference>
        </references>
      </pivotArea>
    </format>
    <format dxfId="783">
      <pivotArea dataOnly="0" labelOnly="1" outline="0" fieldPosition="0">
        <references count="5">
          <reference field="9" count="1" selected="0">
            <x v="15"/>
          </reference>
          <reference field="11" count="1" selected="0">
            <x v="4"/>
          </reference>
          <reference field="13" count="1" selected="0">
            <x v="48"/>
          </reference>
          <reference field="20" count="1" selected="0">
            <x v="102"/>
          </reference>
          <reference field="21" count="1">
            <x v="87"/>
          </reference>
        </references>
      </pivotArea>
    </format>
    <format dxfId="782">
      <pivotArea dataOnly="0" labelOnly="1" outline="0" fieldPosition="0">
        <references count="5">
          <reference field="9" count="1" selected="0">
            <x v="16"/>
          </reference>
          <reference field="11" count="1" selected="0">
            <x v="0"/>
          </reference>
          <reference field="13" count="1" selected="0">
            <x v="20"/>
          </reference>
          <reference field="20" count="1" selected="0">
            <x v="24"/>
          </reference>
          <reference field="21" count="1">
            <x v="91"/>
          </reference>
        </references>
      </pivotArea>
    </format>
    <format dxfId="781">
      <pivotArea dataOnly="0" labelOnly="1" outline="0" fieldPosition="0">
        <references count="5">
          <reference field="9" count="1" selected="0">
            <x v="16"/>
          </reference>
          <reference field="11" count="1" selected="0">
            <x v="0"/>
          </reference>
          <reference field="13" count="1" selected="0">
            <x v="20"/>
          </reference>
          <reference field="20" count="1" selected="0">
            <x v="39"/>
          </reference>
          <reference field="21" count="1">
            <x v="73"/>
          </reference>
        </references>
      </pivotArea>
    </format>
    <format dxfId="780">
      <pivotArea dataOnly="0" labelOnly="1" outline="0" fieldPosition="0">
        <references count="5">
          <reference field="9" count="1" selected="0">
            <x v="16"/>
          </reference>
          <reference field="11" count="1" selected="0">
            <x v="0"/>
          </reference>
          <reference field="13" count="1" selected="0">
            <x v="20"/>
          </reference>
          <reference field="20" count="1" selected="0">
            <x v="40"/>
          </reference>
          <reference field="21" count="1">
            <x v="69"/>
          </reference>
        </references>
      </pivotArea>
    </format>
    <format dxfId="779">
      <pivotArea dataOnly="0" labelOnly="1" outline="0" fieldPosition="0">
        <references count="5">
          <reference field="9" count="1" selected="0">
            <x v="16"/>
          </reference>
          <reference field="11" count="1" selected="0">
            <x v="0"/>
          </reference>
          <reference field="13" count="1" selected="0">
            <x v="20"/>
          </reference>
          <reference field="20" count="1" selected="0">
            <x v="49"/>
          </reference>
          <reference field="21" count="1">
            <x v="43"/>
          </reference>
        </references>
      </pivotArea>
    </format>
    <format dxfId="778">
      <pivotArea dataOnly="0" labelOnly="1" outline="0" fieldPosition="0">
        <references count="5">
          <reference field="9" count="1" selected="0">
            <x v="16"/>
          </reference>
          <reference field="11" count="1" selected="0">
            <x v="0"/>
          </reference>
          <reference field="13" count="1" selected="0">
            <x v="20"/>
          </reference>
          <reference field="20" count="1" selected="0">
            <x v="53"/>
          </reference>
          <reference field="21" count="1">
            <x v="98"/>
          </reference>
        </references>
      </pivotArea>
    </format>
    <format dxfId="777">
      <pivotArea dataOnly="0" labelOnly="1" outline="0" fieldPosition="0">
        <references count="5">
          <reference field="9" count="1" selected="0">
            <x v="16"/>
          </reference>
          <reference field="11" count="1" selected="0">
            <x v="0"/>
          </reference>
          <reference field="13" count="1" selected="0">
            <x v="20"/>
          </reference>
          <reference field="20" count="1" selected="0">
            <x v="88"/>
          </reference>
          <reference field="21" count="1">
            <x v="116"/>
          </reference>
        </references>
      </pivotArea>
    </format>
    <format dxfId="776">
      <pivotArea dataOnly="0" labelOnly="1" outline="0" fieldPosition="0">
        <references count="5">
          <reference field="9" count="1" selected="0">
            <x v="16"/>
          </reference>
          <reference field="11" count="1" selected="0">
            <x v="0"/>
          </reference>
          <reference field="13" count="1" selected="0">
            <x v="20"/>
          </reference>
          <reference field="20" count="1" selected="0">
            <x v="97"/>
          </reference>
          <reference field="21" count="1">
            <x v="41"/>
          </reference>
        </references>
      </pivotArea>
    </format>
    <format dxfId="775">
      <pivotArea dataOnly="0" labelOnly="1" outline="0" fieldPosition="0">
        <references count="5">
          <reference field="9" count="1" selected="0">
            <x v="16"/>
          </reference>
          <reference field="11" count="1" selected="0">
            <x v="0"/>
          </reference>
          <reference field="13" count="1" selected="0">
            <x v="20"/>
          </reference>
          <reference field="20" count="1" selected="0">
            <x v="118"/>
          </reference>
          <reference field="21" count="1">
            <x v="37"/>
          </reference>
        </references>
      </pivotArea>
    </format>
    <format dxfId="774">
      <pivotArea dataOnly="0" labelOnly="1" outline="0" fieldPosition="0">
        <references count="5">
          <reference field="9" count="1" selected="0">
            <x v="16"/>
          </reference>
          <reference field="11" count="1" selected="0">
            <x v="0"/>
          </reference>
          <reference field="13" count="1" selected="0">
            <x v="20"/>
          </reference>
          <reference field="20" count="1" selected="0">
            <x v="119"/>
          </reference>
          <reference field="21" count="1">
            <x v="53"/>
          </reference>
        </references>
      </pivotArea>
    </format>
    <format dxfId="773">
      <pivotArea dataOnly="0" labelOnly="1" outline="0" fieldPosition="0">
        <references count="5">
          <reference field="9" count="1" selected="0">
            <x v="16"/>
          </reference>
          <reference field="11" count="1" selected="0">
            <x v="0"/>
          </reference>
          <reference field="13" count="1" selected="0">
            <x v="20"/>
          </reference>
          <reference field="20" count="1" selected="0">
            <x v="128"/>
          </reference>
          <reference field="21" count="1">
            <x v="78"/>
          </reference>
        </references>
      </pivotArea>
    </format>
    <format dxfId="772">
      <pivotArea field="21" type="button" dataOnly="0" labelOnly="1" outline="0" axis="axisRow" fieldPosition="4"/>
    </format>
    <format dxfId="771">
      <pivotArea dataOnly="0" labelOnly="1" outline="0" fieldPosition="0">
        <references count="5">
          <reference field="9" count="1" selected="0">
            <x v="0"/>
          </reference>
          <reference field="11" count="1" selected="0">
            <x v="1"/>
          </reference>
          <reference field="13" count="1" selected="0">
            <x v="12"/>
          </reference>
          <reference field="20" count="1" selected="0">
            <x v="105"/>
          </reference>
          <reference field="21" count="1">
            <x v="133"/>
          </reference>
        </references>
      </pivotArea>
    </format>
    <format dxfId="770">
      <pivotArea dataOnly="0" labelOnly="1" outline="0" fieldPosition="0">
        <references count="5">
          <reference field="9" count="1" selected="0">
            <x v="1"/>
          </reference>
          <reference field="11" count="1" selected="0">
            <x v="6"/>
          </reference>
          <reference field="13" count="1" selected="0">
            <x v="16"/>
          </reference>
          <reference field="20" count="1" selected="0">
            <x v="59"/>
          </reference>
          <reference field="21" count="1">
            <x v="124"/>
          </reference>
        </references>
      </pivotArea>
    </format>
    <format dxfId="769">
      <pivotArea dataOnly="0" labelOnly="1" outline="0" fieldPosition="0">
        <references count="5">
          <reference field="9" count="1" selected="0">
            <x v="1"/>
          </reference>
          <reference field="11" count="1" selected="0">
            <x v="6"/>
          </reference>
          <reference field="13" count="1" selected="0">
            <x v="16"/>
          </reference>
          <reference field="20" count="1" selected="0">
            <x v="68"/>
          </reference>
          <reference field="21" count="1">
            <x v="109"/>
          </reference>
        </references>
      </pivotArea>
    </format>
    <format dxfId="768">
      <pivotArea dataOnly="0" labelOnly="1" outline="0" fieldPosition="0">
        <references count="5">
          <reference field="9" count="1" selected="0">
            <x v="1"/>
          </reference>
          <reference field="11" count="1" selected="0">
            <x v="6"/>
          </reference>
          <reference field="13" count="1" selected="0">
            <x v="16"/>
          </reference>
          <reference field="20" count="1" selected="0">
            <x v="100"/>
          </reference>
          <reference field="21" count="1">
            <x v="106"/>
          </reference>
        </references>
      </pivotArea>
    </format>
    <format dxfId="767">
      <pivotArea dataOnly="0" labelOnly="1" outline="0" fieldPosition="0">
        <references count="5">
          <reference field="9" count="1" selected="0">
            <x v="1"/>
          </reference>
          <reference field="11" count="1" selected="0">
            <x v="6"/>
          </reference>
          <reference field="13" count="1" selected="0">
            <x v="28"/>
          </reference>
          <reference field="20" count="1" selected="0">
            <x v="23"/>
          </reference>
          <reference field="21" count="1">
            <x v="92"/>
          </reference>
        </references>
      </pivotArea>
    </format>
    <format dxfId="766">
      <pivotArea dataOnly="0" labelOnly="1" outline="0" fieldPosition="0">
        <references count="5">
          <reference field="9" count="1" selected="0">
            <x v="1"/>
          </reference>
          <reference field="11" count="1" selected="0">
            <x v="6"/>
          </reference>
          <reference field="13" count="1" selected="0">
            <x v="28"/>
          </reference>
          <reference field="20" count="1" selected="0">
            <x v="45"/>
          </reference>
          <reference field="21" count="1">
            <x v="135"/>
          </reference>
        </references>
      </pivotArea>
    </format>
    <format dxfId="765">
      <pivotArea dataOnly="0" labelOnly="1" outline="0" fieldPosition="0">
        <references count="5">
          <reference field="9" count="1" selected="0">
            <x v="1"/>
          </reference>
          <reference field="11" count="1" selected="0">
            <x v="6"/>
          </reference>
          <reference field="13" count="1" selected="0">
            <x v="28"/>
          </reference>
          <reference field="20" count="1" selected="0">
            <x v="47"/>
          </reference>
          <reference field="21" count="1">
            <x v="72"/>
          </reference>
        </references>
      </pivotArea>
    </format>
    <format dxfId="764">
      <pivotArea dataOnly="0" labelOnly="1" outline="0" fieldPosition="0">
        <references count="5">
          <reference field="9" count="1" selected="0">
            <x v="1"/>
          </reference>
          <reference field="11" count="1" selected="0">
            <x v="6"/>
          </reference>
          <reference field="13" count="1" selected="0">
            <x v="28"/>
          </reference>
          <reference field="20" count="1" selected="0">
            <x v="48"/>
          </reference>
          <reference field="21" count="1">
            <x v="88"/>
          </reference>
        </references>
      </pivotArea>
    </format>
    <format dxfId="763">
      <pivotArea dataOnly="0" labelOnly="1" outline="0" fieldPosition="0">
        <references count="5">
          <reference field="9" count="1" selected="0">
            <x v="1"/>
          </reference>
          <reference field="11" count="1" selected="0">
            <x v="6"/>
          </reference>
          <reference field="13" count="1" selected="0">
            <x v="28"/>
          </reference>
          <reference field="20" count="1" selected="0">
            <x v="58"/>
          </reference>
          <reference field="21" count="1">
            <x v="119"/>
          </reference>
        </references>
      </pivotArea>
    </format>
    <format dxfId="762">
      <pivotArea dataOnly="0" labelOnly="1" outline="0" fieldPosition="0">
        <references count="5">
          <reference field="9" count="1" selected="0">
            <x v="1"/>
          </reference>
          <reference field="11" count="1" selected="0">
            <x v="6"/>
          </reference>
          <reference field="13" count="1" selected="0">
            <x v="28"/>
          </reference>
          <reference field="20" count="1" selected="0">
            <x v="70"/>
          </reference>
          <reference field="21" count="1">
            <x v="108"/>
          </reference>
        </references>
      </pivotArea>
    </format>
    <format dxfId="761">
      <pivotArea dataOnly="0" labelOnly="1" outline="0" fieldPosition="0">
        <references count="5">
          <reference field="9" count="1" selected="0">
            <x v="1"/>
          </reference>
          <reference field="11" count="1" selected="0">
            <x v="6"/>
          </reference>
          <reference field="13" count="1" selected="0">
            <x v="28"/>
          </reference>
          <reference field="20" count="1" selected="0">
            <x v="73"/>
          </reference>
          <reference field="21" count="1">
            <x v="125"/>
          </reference>
        </references>
      </pivotArea>
    </format>
    <format dxfId="760">
      <pivotArea dataOnly="0" labelOnly="1" outline="0" fieldPosition="0">
        <references count="5">
          <reference field="9" count="1" selected="0">
            <x v="1"/>
          </reference>
          <reference field="11" count="1" selected="0">
            <x v="6"/>
          </reference>
          <reference field="13" count="1" selected="0">
            <x v="28"/>
          </reference>
          <reference field="20" count="1" selected="0">
            <x v="104"/>
          </reference>
          <reference field="21" count="1">
            <x v="29"/>
          </reference>
        </references>
      </pivotArea>
    </format>
    <format dxfId="759">
      <pivotArea dataOnly="0" labelOnly="1" outline="0" fieldPosition="0">
        <references count="5">
          <reference field="9" count="1" selected="0">
            <x v="2"/>
          </reference>
          <reference field="11" count="1" selected="0">
            <x v="7"/>
          </reference>
          <reference field="13" count="1" selected="0">
            <x v="1"/>
          </reference>
          <reference field="20" count="1" selected="0">
            <x v="105"/>
          </reference>
          <reference field="21" count="1">
            <x v="133"/>
          </reference>
        </references>
      </pivotArea>
    </format>
    <format dxfId="758">
      <pivotArea dataOnly="0" labelOnly="1" outline="0" fieldPosition="0">
        <references count="5">
          <reference field="9" count="1" selected="0">
            <x v="3"/>
          </reference>
          <reference field="11" count="1" selected="0">
            <x v="7"/>
          </reference>
          <reference field="13" count="1" selected="0">
            <x v="5"/>
          </reference>
          <reference field="20" count="1" selected="0">
            <x v="36"/>
          </reference>
          <reference field="21" count="1">
            <x v="80"/>
          </reference>
        </references>
      </pivotArea>
    </format>
    <format dxfId="757">
      <pivotArea dataOnly="0" labelOnly="1" outline="0" fieldPosition="0">
        <references count="5">
          <reference field="9" count="1" selected="0">
            <x v="3"/>
          </reference>
          <reference field="11" count="1" selected="0">
            <x v="7"/>
          </reference>
          <reference field="13" count="1" selected="0">
            <x v="5"/>
          </reference>
          <reference field="20" count="1" selected="0">
            <x v="108"/>
          </reference>
          <reference field="21" count="1">
            <x v="13"/>
          </reference>
        </references>
      </pivotArea>
    </format>
    <format dxfId="756">
      <pivotArea dataOnly="0" labelOnly="1" outline="0" fieldPosition="0">
        <references count="5">
          <reference field="9" count="1" selected="0">
            <x v="3"/>
          </reference>
          <reference field="11" count="1" selected="0">
            <x v="7"/>
          </reference>
          <reference field="13" count="1" selected="0">
            <x v="5"/>
          </reference>
          <reference field="20" count="1" selected="0">
            <x v="110"/>
          </reference>
          <reference field="21" count="1">
            <x v="11"/>
          </reference>
        </references>
      </pivotArea>
    </format>
    <format dxfId="755">
      <pivotArea dataOnly="0" labelOnly="1" outline="0" fieldPosition="0">
        <references count="5">
          <reference field="9" count="1" selected="0">
            <x v="3"/>
          </reference>
          <reference field="11" count="1" selected="0">
            <x v="7"/>
          </reference>
          <reference field="13" count="1" selected="0">
            <x v="5"/>
          </reference>
          <reference field="20" count="1" selected="0">
            <x v="127"/>
          </reference>
          <reference field="21" count="1">
            <x v="44"/>
          </reference>
        </references>
      </pivotArea>
    </format>
    <format dxfId="754">
      <pivotArea dataOnly="0" labelOnly="1" outline="0" fieldPosition="0">
        <references count="5">
          <reference field="9" count="1" selected="0">
            <x v="3"/>
          </reference>
          <reference field="11" count="1" selected="0">
            <x v="7"/>
          </reference>
          <reference field="13" count="1" selected="0">
            <x v="6"/>
          </reference>
          <reference field="20" count="1" selected="0">
            <x v="97"/>
          </reference>
          <reference field="21" count="1">
            <x v="41"/>
          </reference>
        </references>
      </pivotArea>
    </format>
    <format dxfId="753">
      <pivotArea dataOnly="0" labelOnly="1" outline="0" fieldPosition="0">
        <references count="5">
          <reference field="9" count="1" selected="0">
            <x v="3"/>
          </reference>
          <reference field="11" count="1" selected="0">
            <x v="7"/>
          </reference>
          <reference field="13" count="1" selected="0">
            <x v="6"/>
          </reference>
          <reference field="20" count="1" selected="0">
            <x v="111"/>
          </reference>
          <reference field="21" count="1">
            <x v="12"/>
          </reference>
        </references>
      </pivotArea>
    </format>
    <format dxfId="752">
      <pivotArea dataOnly="0" labelOnly="1" outline="0" fieldPosition="0">
        <references count="5">
          <reference field="9" count="1" selected="0">
            <x v="3"/>
          </reference>
          <reference field="11" count="1" selected="0">
            <x v="7"/>
          </reference>
          <reference field="13" count="1" selected="0">
            <x v="7"/>
          </reference>
          <reference field="20" count="1" selected="0">
            <x v="108"/>
          </reference>
          <reference field="21" count="1">
            <x v="13"/>
          </reference>
        </references>
      </pivotArea>
    </format>
    <format dxfId="751">
      <pivotArea dataOnly="0" labelOnly="1" outline="0" fieldPosition="0">
        <references count="5">
          <reference field="9" count="1" selected="0">
            <x v="3"/>
          </reference>
          <reference field="11" count="1" selected="0">
            <x v="7"/>
          </reference>
          <reference field="13" count="1" selected="0">
            <x v="13"/>
          </reference>
          <reference field="20" count="1" selected="0">
            <x v="69"/>
          </reference>
          <reference field="21" count="1">
            <x v="114"/>
          </reference>
        </references>
      </pivotArea>
    </format>
    <format dxfId="750">
      <pivotArea dataOnly="0" labelOnly="1" outline="0" fieldPosition="0">
        <references count="5">
          <reference field="9" count="1" selected="0">
            <x v="3"/>
          </reference>
          <reference field="11" count="1" selected="0">
            <x v="7"/>
          </reference>
          <reference field="13" count="1" selected="0">
            <x v="13"/>
          </reference>
          <reference field="20" count="1" selected="0">
            <x v="97"/>
          </reference>
          <reference field="21" count="1">
            <x v="41"/>
          </reference>
        </references>
      </pivotArea>
    </format>
    <format dxfId="749">
      <pivotArea dataOnly="0" labelOnly="1" outline="0" fieldPosition="0">
        <references count="5">
          <reference field="9" count="1" selected="0">
            <x v="3"/>
          </reference>
          <reference field="11" count="1" selected="0">
            <x v="7"/>
          </reference>
          <reference field="13" count="1" selected="0">
            <x v="13"/>
          </reference>
          <reference field="20" count="1" selected="0">
            <x v="108"/>
          </reference>
          <reference field="21" count="1">
            <x v="13"/>
          </reference>
        </references>
      </pivotArea>
    </format>
    <format dxfId="748">
      <pivotArea dataOnly="0" labelOnly="1" outline="0" fieldPosition="0">
        <references count="5">
          <reference field="9" count="1" selected="0">
            <x v="3"/>
          </reference>
          <reference field="11" count="1" selected="0">
            <x v="7"/>
          </reference>
          <reference field="13" count="1" selected="0">
            <x v="35"/>
          </reference>
          <reference field="20" count="1" selected="0">
            <x v="108"/>
          </reference>
          <reference field="21" count="1">
            <x v="13"/>
          </reference>
        </references>
      </pivotArea>
    </format>
    <format dxfId="747">
      <pivotArea dataOnly="0" labelOnly="1" outline="0" fieldPosition="0">
        <references count="5">
          <reference field="9" count="1" selected="0">
            <x v="3"/>
          </reference>
          <reference field="11" count="1" selected="0">
            <x v="7"/>
          </reference>
          <reference field="13" count="1" selected="0">
            <x v="38"/>
          </reference>
          <reference field="20" count="1" selected="0">
            <x v="36"/>
          </reference>
          <reference field="21" count="1">
            <x v="80"/>
          </reference>
        </references>
      </pivotArea>
    </format>
    <format dxfId="746">
      <pivotArea dataOnly="0" labelOnly="1" outline="0" fieldPosition="0">
        <references count="5">
          <reference field="9" count="1" selected="0">
            <x v="3"/>
          </reference>
          <reference field="11" count="1" selected="0">
            <x v="7"/>
          </reference>
          <reference field="13" count="1" selected="0">
            <x v="38"/>
          </reference>
          <reference field="20" count="1" selected="0">
            <x v="40"/>
          </reference>
          <reference field="21" count="1">
            <x v="69"/>
          </reference>
        </references>
      </pivotArea>
    </format>
    <format dxfId="745">
      <pivotArea dataOnly="0" labelOnly="1" outline="0" fieldPosition="0">
        <references count="5">
          <reference field="9" count="1" selected="0">
            <x v="3"/>
          </reference>
          <reference field="11" count="1" selected="0">
            <x v="7"/>
          </reference>
          <reference field="13" count="1" selected="0">
            <x v="38"/>
          </reference>
          <reference field="20" count="1" selected="0">
            <x v="49"/>
          </reference>
          <reference field="21" count="1">
            <x v="43"/>
          </reference>
        </references>
      </pivotArea>
    </format>
    <format dxfId="744">
      <pivotArea dataOnly="0" labelOnly="1" outline="0" fieldPosition="0">
        <references count="5">
          <reference field="9" count="1" selected="0">
            <x v="3"/>
          </reference>
          <reference field="11" count="1" selected="0">
            <x v="7"/>
          </reference>
          <reference field="13" count="1" selected="0">
            <x v="38"/>
          </reference>
          <reference field="20" count="1" selected="0">
            <x v="60"/>
          </reference>
          <reference field="21" count="1">
            <x v="5"/>
          </reference>
        </references>
      </pivotArea>
    </format>
    <format dxfId="743">
      <pivotArea dataOnly="0" labelOnly="1" outline="0" fieldPosition="0">
        <references count="5">
          <reference field="9" count="1" selected="0">
            <x v="3"/>
          </reference>
          <reference field="11" count="1" selected="0">
            <x v="7"/>
          </reference>
          <reference field="13" count="1" selected="0">
            <x v="38"/>
          </reference>
          <reference field="20" count="1" selected="0">
            <x v="97"/>
          </reference>
          <reference field="21" count="1">
            <x v="41"/>
          </reference>
        </references>
      </pivotArea>
    </format>
    <format dxfId="742">
      <pivotArea dataOnly="0" labelOnly="1" outline="0" fieldPosition="0">
        <references count="5">
          <reference field="9" count="1" selected="0">
            <x v="3"/>
          </reference>
          <reference field="11" count="1" selected="0">
            <x v="7"/>
          </reference>
          <reference field="13" count="1" selected="0">
            <x v="43"/>
          </reference>
          <reference field="20" count="1" selected="0">
            <x v="109"/>
          </reference>
          <reference field="21" count="1">
            <x v="14"/>
          </reference>
        </references>
      </pivotArea>
    </format>
    <format dxfId="741">
      <pivotArea dataOnly="0" labelOnly="1" outline="0" fieldPosition="0">
        <references count="5">
          <reference field="9" count="1" selected="0">
            <x v="3"/>
          </reference>
          <reference field="11" count="1" selected="0">
            <x v="7"/>
          </reference>
          <reference field="13" count="1" selected="0">
            <x v="61"/>
          </reference>
          <reference field="20" count="1" selected="0">
            <x v="108"/>
          </reference>
          <reference field="21" count="1">
            <x v="13"/>
          </reference>
        </references>
      </pivotArea>
    </format>
    <format dxfId="740">
      <pivotArea dataOnly="0" labelOnly="1" outline="0" fieldPosition="0">
        <references count="5">
          <reference field="9" count="1" selected="0">
            <x v="4"/>
          </reference>
          <reference field="11" count="1" selected="0">
            <x v="2"/>
          </reference>
          <reference field="13" count="1" selected="0">
            <x v="2"/>
          </reference>
          <reference field="20" count="1" selected="0">
            <x v="24"/>
          </reference>
          <reference field="21" count="1">
            <x v="91"/>
          </reference>
        </references>
      </pivotArea>
    </format>
    <format dxfId="739">
      <pivotArea dataOnly="0" labelOnly="1" outline="0" fieldPosition="0">
        <references count="5">
          <reference field="9" count="1" selected="0">
            <x v="4"/>
          </reference>
          <reference field="11" count="1" selected="0">
            <x v="2"/>
          </reference>
          <reference field="13" count="1" selected="0">
            <x v="2"/>
          </reference>
          <reference field="20" count="1" selected="0">
            <x v="26"/>
          </reference>
          <reference field="21" count="1">
            <x v="95"/>
          </reference>
        </references>
      </pivotArea>
    </format>
    <format dxfId="738">
      <pivotArea dataOnly="0" labelOnly="1" outline="0" fieldPosition="0">
        <references count="5">
          <reference field="9" count="1" selected="0">
            <x v="4"/>
          </reference>
          <reference field="11" count="1" selected="0">
            <x v="2"/>
          </reference>
          <reference field="13" count="1" selected="0">
            <x v="2"/>
          </reference>
          <reference field="20" count="1" selected="0">
            <x v="27"/>
          </reference>
          <reference field="21" count="1">
            <x v="82"/>
          </reference>
        </references>
      </pivotArea>
    </format>
    <format dxfId="737">
      <pivotArea dataOnly="0" labelOnly="1" outline="0" fieldPosition="0">
        <references count="5">
          <reference field="9" count="1" selected="0">
            <x v="4"/>
          </reference>
          <reference field="11" count="1" selected="0">
            <x v="2"/>
          </reference>
          <reference field="13" count="1" selected="0">
            <x v="2"/>
          </reference>
          <reference field="20" count="1" selected="0">
            <x v="30"/>
          </reference>
          <reference field="21" count="1">
            <x v="15"/>
          </reference>
        </references>
      </pivotArea>
    </format>
    <format dxfId="736">
      <pivotArea dataOnly="0" labelOnly="1" outline="0" fieldPosition="0">
        <references count="5">
          <reference field="9" count="1" selected="0">
            <x v="4"/>
          </reference>
          <reference field="11" count="1" selected="0">
            <x v="2"/>
          </reference>
          <reference field="13" count="1" selected="0">
            <x v="2"/>
          </reference>
          <reference field="20" count="1" selected="0">
            <x v="32"/>
          </reference>
          <reference field="21" count="1">
            <x v="137"/>
          </reference>
        </references>
      </pivotArea>
    </format>
    <format dxfId="735">
      <pivotArea dataOnly="0" labelOnly="1" outline="0" fieldPosition="0">
        <references count="5">
          <reference field="9" count="1" selected="0">
            <x v="4"/>
          </reference>
          <reference field="11" count="1" selected="0">
            <x v="2"/>
          </reference>
          <reference field="13" count="1" selected="0">
            <x v="2"/>
          </reference>
          <reference field="20" count="1" selected="0">
            <x v="46"/>
          </reference>
          <reference field="21" count="1">
            <x v="89"/>
          </reference>
        </references>
      </pivotArea>
    </format>
    <format dxfId="734">
      <pivotArea dataOnly="0" labelOnly="1" outline="0" fieldPosition="0">
        <references count="5">
          <reference field="9" count="1" selected="0">
            <x v="4"/>
          </reference>
          <reference field="11" count="1" selected="0">
            <x v="2"/>
          </reference>
          <reference field="13" count="1" selected="0">
            <x v="2"/>
          </reference>
          <reference field="20" count="1" selected="0">
            <x v="49"/>
          </reference>
          <reference field="21" count="1">
            <x v="43"/>
          </reference>
        </references>
      </pivotArea>
    </format>
    <format dxfId="733">
      <pivotArea dataOnly="0" labelOnly="1" outline="0" fieldPosition="0">
        <references count="5">
          <reference field="9" count="1" selected="0">
            <x v="4"/>
          </reference>
          <reference field="11" count="1" selected="0">
            <x v="2"/>
          </reference>
          <reference field="13" count="1" selected="0">
            <x v="2"/>
          </reference>
          <reference field="20" count="1" selected="0">
            <x v="63"/>
          </reference>
          <reference field="21" count="1">
            <x v="7"/>
          </reference>
        </references>
      </pivotArea>
    </format>
    <format dxfId="732">
      <pivotArea dataOnly="0" labelOnly="1" outline="0" fieldPosition="0">
        <references count="5">
          <reference field="9" count="1" selected="0">
            <x v="4"/>
          </reference>
          <reference field="11" count="1" selected="0">
            <x v="2"/>
          </reference>
          <reference field="13" count="1" selected="0">
            <x v="2"/>
          </reference>
          <reference field="20" count="1" selected="0">
            <x v="64"/>
          </reference>
          <reference field="21" count="1">
            <x v="77"/>
          </reference>
        </references>
      </pivotArea>
    </format>
    <format dxfId="731">
      <pivotArea dataOnly="0" labelOnly="1" outline="0" fieldPosition="0">
        <references count="5">
          <reference field="9" count="1" selected="0">
            <x v="4"/>
          </reference>
          <reference field="11" count="1" selected="0">
            <x v="2"/>
          </reference>
          <reference field="13" count="1" selected="0">
            <x v="2"/>
          </reference>
          <reference field="20" count="1" selected="0">
            <x v="97"/>
          </reference>
          <reference field="21" count="1">
            <x v="41"/>
          </reference>
        </references>
      </pivotArea>
    </format>
    <format dxfId="730">
      <pivotArea dataOnly="0" labelOnly="1" outline="0" fieldPosition="0">
        <references count="5">
          <reference field="9" count="1" selected="0">
            <x v="4"/>
          </reference>
          <reference field="11" count="1" selected="0">
            <x v="2"/>
          </reference>
          <reference field="13" count="1" selected="0">
            <x v="2"/>
          </reference>
          <reference field="20" count="1" selected="0">
            <x v="114"/>
          </reference>
          <reference field="21" count="1">
            <x v="75"/>
          </reference>
        </references>
      </pivotArea>
    </format>
    <format dxfId="729">
      <pivotArea dataOnly="0" labelOnly="1" outline="0" fieldPosition="0">
        <references count="5">
          <reference field="9" count="1" selected="0">
            <x v="4"/>
          </reference>
          <reference field="11" count="1" selected="0">
            <x v="2"/>
          </reference>
          <reference field="13" count="1" selected="0">
            <x v="2"/>
          </reference>
          <reference field="20" count="1" selected="0">
            <x v="118"/>
          </reference>
          <reference field="21" count="1">
            <x v="37"/>
          </reference>
        </references>
      </pivotArea>
    </format>
    <format dxfId="728">
      <pivotArea dataOnly="0" labelOnly="1" outline="0" fieldPosition="0">
        <references count="5">
          <reference field="9" count="1" selected="0">
            <x v="4"/>
          </reference>
          <reference field="11" count="1" selected="0">
            <x v="2"/>
          </reference>
          <reference field="13" count="1" selected="0">
            <x v="2"/>
          </reference>
          <reference field="20" count="1" selected="0">
            <x v="120"/>
          </reference>
          <reference field="21" count="1">
            <x v="32"/>
          </reference>
        </references>
      </pivotArea>
    </format>
    <format dxfId="727">
      <pivotArea dataOnly="0" labelOnly="1" outline="0" fieldPosition="0">
        <references count="5">
          <reference field="9" count="1" selected="0">
            <x v="4"/>
          </reference>
          <reference field="11" count="1" selected="0">
            <x v="2"/>
          </reference>
          <reference field="13" count="1" selected="0">
            <x v="2"/>
          </reference>
          <reference field="20" count="1" selected="0">
            <x v="127"/>
          </reference>
          <reference field="21" count="1">
            <x v="44"/>
          </reference>
        </references>
      </pivotArea>
    </format>
    <format dxfId="726">
      <pivotArea dataOnly="0" labelOnly="1" outline="0" fieldPosition="0">
        <references count="5">
          <reference field="9" count="1" selected="0">
            <x v="4"/>
          </reference>
          <reference field="11" count="1" selected="0">
            <x v="2"/>
          </reference>
          <reference field="13" count="1" selected="0">
            <x v="8"/>
          </reference>
          <reference field="20" count="1" selected="0">
            <x v="97"/>
          </reference>
          <reference field="21" count="1">
            <x v="41"/>
          </reference>
        </references>
      </pivotArea>
    </format>
    <format dxfId="725">
      <pivotArea dataOnly="0" labelOnly="1" outline="0" fieldPosition="0">
        <references count="5">
          <reference field="9" count="1" selected="0">
            <x v="4"/>
          </reference>
          <reference field="11" count="1" selected="0">
            <x v="2"/>
          </reference>
          <reference field="13" count="1" selected="0">
            <x v="8"/>
          </reference>
          <reference field="20" count="1" selected="0">
            <x v="108"/>
          </reference>
          <reference field="21" count="1">
            <x v="13"/>
          </reference>
        </references>
      </pivotArea>
    </format>
    <format dxfId="724">
      <pivotArea dataOnly="0" labelOnly="1" outline="0" fieldPosition="0">
        <references count="5">
          <reference field="9" count="1" selected="0">
            <x v="4"/>
          </reference>
          <reference field="11" count="1" selected="0">
            <x v="2"/>
          </reference>
          <reference field="13" count="1" selected="0">
            <x v="15"/>
          </reference>
          <reference field="20" count="1" selected="0">
            <x v="107"/>
          </reference>
          <reference field="21" count="1">
            <x v="128"/>
          </reference>
        </references>
      </pivotArea>
    </format>
    <format dxfId="723">
      <pivotArea dataOnly="0" labelOnly="1" outline="0" fieldPosition="0">
        <references count="5">
          <reference field="9" count="1" selected="0">
            <x v="4"/>
          </reference>
          <reference field="11" count="1" selected="0">
            <x v="2"/>
          </reference>
          <reference field="13" count="1" selected="0">
            <x v="32"/>
          </reference>
          <reference field="20" count="1" selected="0">
            <x v="107"/>
          </reference>
          <reference field="21" count="1">
            <x v="128"/>
          </reference>
        </references>
      </pivotArea>
    </format>
    <format dxfId="722">
      <pivotArea dataOnly="0" labelOnly="1" outline="0" fieldPosition="0">
        <references count="5">
          <reference field="9" count="1" selected="0">
            <x v="4"/>
          </reference>
          <reference field="11" count="1" selected="0">
            <x v="2"/>
          </reference>
          <reference field="13" count="1" selected="0">
            <x v="37"/>
          </reference>
          <reference field="20" count="1" selected="0">
            <x v="38"/>
          </reference>
          <reference field="21" count="1">
            <x v="38"/>
          </reference>
        </references>
      </pivotArea>
    </format>
    <format dxfId="721">
      <pivotArea dataOnly="0" labelOnly="1" outline="0" fieldPosition="0">
        <references count="5">
          <reference field="9" count="1" selected="0">
            <x v="4"/>
          </reference>
          <reference field="11" count="1" selected="0">
            <x v="5"/>
          </reference>
          <reference field="13" count="1" selected="0">
            <x v="51"/>
          </reference>
          <reference field="20" count="1" selected="0">
            <x v="24"/>
          </reference>
          <reference field="21" count="1">
            <x v="91"/>
          </reference>
        </references>
      </pivotArea>
    </format>
    <format dxfId="720">
      <pivotArea dataOnly="0" labelOnly="1" outline="0" fieldPosition="0">
        <references count="5">
          <reference field="9" count="1" selected="0">
            <x v="4"/>
          </reference>
          <reference field="11" count="1" selected="0">
            <x v="5"/>
          </reference>
          <reference field="13" count="1" selected="0">
            <x v="51"/>
          </reference>
          <reference field="20" count="1" selected="0">
            <x v="46"/>
          </reference>
          <reference field="21" count="1">
            <x v="89"/>
          </reference>
        </references>
      </pivotArea>
    </format>
    <format dxfId="719">
      <pivotArea dataOnly="0" labelOnly="1" outline="0" fieldPosition="0">
        <references count="5">
          <reference field="9" count="1" selected="0">
            <x v="4"/>
          </reference>
          <reference field="11" count="1" selected="0">
            <x v="5"/>
          </reference>
          <reference field="13" count="1" selected="0">
            <x v="51"/>
          </reference>
          <reference field="20" count="1" selected="0">
            <x v="49"/>
          </reference>
          <reference field="21" count="1">
            <x v="43"/>
          </reference>
        </references>
      </pivotArea>
    </format>
    <format dxfId="718">
      <pivotArea dataOnly="0" labelOnly="1" outline="0" fieldPosition="0">
        <references count="5">
          <reference field="9" count="1" selected="0">
            <x v="4"/>
          </reference>
          <reference field="11" count="1" selected="0">
            <x v="5"/>
          </reference>
          <reference field="13" count="1" selected="0">
            <x v="51"/>
          </reference>
          <reference field="20" count="1" selected="0">
            <x v="87"/>
          </reference>
          <reference field="21" count="1">
            <x v="51"/>
          </reference>
        </references>
      </pivotArea>
    </format>
    <format dxfId="717">
      <pivotArea dataOnly="0" labelOnly="1" outline="0" fieldPosition="0">
        <references count="5">
          <reference field="9" count="1" selected="0">
            <x v="5"/>
          </reference>
          <reference field="11" count="1" selected="0">
            <x v="0"/>
          </reference>
          <reference field="13" count="1" selected="0">
            <x v="39"/>
          </reference>
          <reference field="20" count="1" selected="0">
            <x v="21"/>
          </reference>
          <reference field="21" count="1">
            <x v="66"/>
          </reference>
        </references>
      </pivotArea>
    </format>
    <format dxfId="716">
      <pivotArea dataOnly="0" labelOnly="1" outline="0" fieldPosition="0">
        <references count="5">
          <reference field="9" count="1" selected="0">
            <x v="5"/>
          </reference>
          <reference field="11" count="1" selected="0">
            <x v="0"/>
          </reference>
          <reference field="13" count="1" selected="0">
            <x v="39"/>
          </reference>
          <reference field="20" count="1" selected="0">
            <x v="24"/>
          </reference>
          <reference field="21" count="1">
            <x v="91"/>
          </reference>
        </references>
      </pivotArea>
    </format>
    <format dxfId="715">
      <pivotArea dataOnly="0" labelOnly="1" outline="0" fieldPosition="0">
        <references count="5">
          <reference field="9" count="1" selected="0">
            <x v="5"/>
          </reference>
          <reference field="11" count="1" selected="0">
            <x v="0"/>
          </reference>
          <reference field="13" count="1" selected="0">
            <x v="39"/>
          </reference>
          <reference field="20" count="1" selected="0">
            <x v="38"/>
          </reference>
          <reference field="21" count="1">
            <x v="38"/>
          </reference>
        </references>
      </pivotArea>
    </format>
    <format dxfId="714">
      <pivotArea dataOnly="0" labelOnly="1" outline="0" fieldPosition="0">
        <references count="5">
          <reference field="9" count="1" selected="0">
            <x v="5"/>
          </reference>
          <reference field="11" count="1" selected="0">
            <x v="0"/>
          </reference>
          <reference field="13" count="1" selected="0">
            <x v="39"/>
          </reference>
          <reference field="20" count="1" selected="0">
            <x v="43"/>
          </reference>
          <reference field="21" count="1">
            <x v="83"/>
          </reference>
        </references>
      </pivotArea>
    </format>
    <format dxfId="713">
      <pivotArea dataOnly="0" labelOnly="1" outline="0" fieldPosition="0">
        <references count="5">
          <reference field="9" count="1" selected="0">
            <x v="5"/>
          </reference>
          <reference field="11" count="1" selected="0">
            <x v="0"/>
          </reference>
          <reference field="13" count="1" selected="0">
            <x v="39"/>
          </reference>
          <reference field="20" count="1" selected="0">
            <x v="73"/>
          </reference>
          <reference field="21" count="1">
            <x v="125"/>
          </reference>
        </references>
      </pivotArea>
    </format>
    <format dxfId="712">
      <pivotArea dataOnly="0" labelOnly="1" outline="0" fieldPosition="0">
        <references count="5">
          <reference field="9" count="1" selected="0">
            <x v="5"/>
          </reference>
          <reference field="11" count="1" selected="0">
            <x v="0"/>
          </reference>
          <reference field="13" count="1" selected="0">
            <x v="39"/>
          </reference>
          <reference field="20" count="1" selected="0">
            <x v="97"/>
          </reference>
          <reference field="21" count="1">
            <x v="41"/>
          </reference>
        </references>
      </pivotArea>
    </format>
    <format dxfId="711">
      <pivotArea dataOnly="0" labelOnly="1" outline="0" fieldPosition="0">
        <references count="5">
          <reference field="9" count="1" selected="0">
            <x v="5"/>
          </reference>
          <reference field="11" count="1" selected="0">
            <x v="0"/>
          </reference>
          <reference field="13" count="1" selected="0">
            <x v="39"/>
          </reference>
          <reference field="20" count="1" selected="0">
            <x v="105"/>
          </reference>
          <reference field="21" count="1">
            <x v="133"/>
          </reference>
        </references>
      </pivotArea>
    </format>
    <format dxfId="710">
      <pivotArea dataOnly="0" labelOnly="1" outline="0" fieldPosition="0">
        <references count="5">
          <reference field="9" count="1" selected="0">
            <x v="5"/>
          </reference>
          <reference field="11" count="1" selected="0">
            <x v="0"/>
          </reference>
          <reference field="13" count="1" selected="0">
            <x v="39"/>
          </reference>
          <reference field="20" count="1" selected="0">
            <x v="108"/>
          </reference>
          <reference field="21" count="1">
            <x v="13"/>
          </reference>
        </references>
      </pivotArea>
    </format>
    <format dxfId="709">
      <pivotArea dataOnly="0" labelOnly="1" outline="0" fieldPosition="0">
        <references count="5">
          <reference field="9" count="1" selected="0">
            <x v="5"/>
          </reference>
          <reference field="11" count="1" selected="0">
            <x v="0"/>
          </reference>
          <reference field="13" count="1" selected="0">
            <x v="39"/>
          </reference>
          <reference field="20" count="1" selected="0">
            <x v="127"/>
          </reference>
          <reference field="21" count="1">
            <x v="44"/>
          </reference>
        </references>
      </pivotArea>
    </format>
    <format dxfId="708">
      <pivotArea dataOnly="0" labelOnly="1" outline="0" fieldPosition="0">
        <references count="5">
          <reference field="9" count="1" selected="0">
            <x v="5"/>
          </reference>
          <reference field="11" count="1" selected="0">
            <x v="0"/>
          </reference>
          <reference field="13" count="1" selected="0">
            <x v="39"/>
          </reference>
          <reference field="20" count="1" selected="0">
            <x v="129"/>
          </reference>
          <reference field="21" count="1">
            <x v="4"/>
          </reference>
        </references>
      </pivotArea>
    </format>
    <format dxfId="707">
      <pivotArea dataOnly="0" labelOnly="1" outline="0" fieldPosition="0">
        <references count="5">
          <reference field="9" count="1" selected="0">
            <x v="6"/>
          </reference>
          <reference field="11" count="1" selected="0">
            <x v="4"/>
          </reference>
          <reference field="13" count="1" selected="0">
            <x v="33"/>
          </reference>
          <reference field="20" count="1" selected="0">
            <x v="33"/>
          </reference>
          <reference field="21" count="1">
            <x v="61"/>
          </reference>
        </references>
      </pivotArea>
    </format>
    <format dxfId="706">
      <pivotArea dataOnly="0" labelOnly="1" outline="0" fieldPosition="0">
        <references count="5">
          <reference field="9" count="1" selected="0">
            <x v="6"/>
          </reference>
          <reference field="11" count="1" selected="0">
            <x v="4"/>
          </reference>
          <reference field="13" count="1" selected="0">
            <x v="33"/>
          </reference>
          <reference field="20" count="1" selected="0">
            <x v="34"/>
          </reference>
          <reference field="21" count="1">
            <x v="9"/>
          </reference>
        </references>
      </pivotArea>
    </format>
    <format dxfId="705">
      <pivotArea dataOnly="0" labelOnly="1" outline="0" fieldPosition="0">
        <references count="5">
          <reference field="9" count="1" selected="0">
            <x v="6"/>
          </reference>
          <reference field="11" count="1" selected="0">
            <x v="4"/>
          </reference>
          <reference field="13" count="1" selected="0">
            <x v="33"/>
          </reference>
          <reference field="20" count="1" selected="0">
            <x v="36"/>
          </reference>
          <reference field="21" count="1">
            <x v="80"/>
          </reference>
        </references>
      </pivotArea>
    </format>
    <format dxfId="704">
      <pivotArea dataOnly="0" labelOnly="1" outline="0" fieldPosition="0">
        <references count="5">
          <reference field="9" count="1" selected="0">
            <x v="6"/>
          </reference>
          <reference field="11" count="1" selected="0">
            <x v="4"/>
          </reference>
          <reference field="13" count="1" selected="0">
            <x v="33"/>
          </reference>
          <reference field="20" count="1" selected="0">
            <x v="46"/>
          </reference>
          <reference field="21" count="1">
            <x v="89"/>
          </reference>
        </references>
      </pivotArea>
    </format>
    <format dxfId="703">
      <pivotArea dataOnly="0" labelOnly="1" outline="0" fieldPosition="0">
        <references count="5">
          <reference field="9" count="1" selected="0">
            <x v="6"/>
          </reference>
          <reference field="11" count="1" selected="0">
            <x v="4"/>
          </reference>
          <reference field="13" count="1" selected="0">
            <x v="33"/>
          </reference>
          <reference field="20" count="1" selected="0">
            <x v="49"/>
          </reference>
          <reference field="21" count="1">
            <x v="43"/>
          </reference>
        </references>
      </pivotArea>
    </format>
    <format dxfId="702">
      <pivotArea dataOnly="0" labelOnly="1" outline="0" fieldPosition="0">
        <references count="5">
          <reference field="9" count="1" selected="0">
            <x v="6"/>
          </reference>
          <reference field="11" count="1" selected="0">
            <x v="4"/>
          </reference>
          <reference field="13" count="1" selected="0">
            <x v="33"/>
          </reference>
          <reference field="20" count="1" selected="0">
            <x v="51"/>
          </reference>
          <reference field="21" count="1">
            <x v="97"/>
          </reference>
        </references>
      </pivotArea>
    </format>
    <format dxfId="701">
      <pivotArea dataOnly="0" labelOnly="1" outline="0" fieldPosition="0">
        <references count="5">
          <reference field="9" count="1" selected="0">
            <x v="6"/>
          </reference>
          <reference field="11" count="1" selected="0">
            <x v="4"/>
          </reference>
          <reference field="13" count="1" selected="0">
            <x v="33"/>
          </reference>
          <reference field="20" count="1" selected="0">
            <x v="55"/>
          </reference>
          <reference field="21" count="1">
            <x v="45"/>
          </reference>
        </references>
      </pivotArea>
    </format>
    <format dxfId="700">
      <pivotArea dataOnly="0" labelOnly="1" outline="0" fieldPosition="0">
        <references count="5">
          <reference field="9" count="1" selected="0">
            <x v="6"/>
          </reference>
          <reference field="11" count="1" selected="0">
            <x v="4"/>
          </reference>
          <reference field="13" count="1" selected="0">
            <x v="33"/>
          </reference>
          <reference field="20" count="1" selected="0">
            <x v="57"/>
          </reference>
          <reference field="21" count="1">
            <x v="131"/>
          </reference>
        </references>
      </pivotArea>
    </format>
    <format dxfId="699">
      <pivotArea dataOnly="0" labelOnly="1" outline="0" fieldPosition="0">
        <references count="5">
          <reference field="9" count="1" selected="0">
            <x v="6"/>
          </reference>
          <reference field="11" count="1" selected="0">
            <x v="4"/>
          </reference>
          <reference field="13" count="1" selected="0">
            <x v="33"/>
          </reference>
          <reference field="20" count="1" selected="0">
            <x v="58"/>
          </reference>
          <reference field="21" count="1">
            <x v="119"/>
          </reference>
        </references>
      </pivotArea>
    </format>
    <format dxfId="698">
      <pivotArea dataOnly="0" labelOnly="1" outline="0" fieldPosition="0">
        <references count="5">
          <reference field="9" count="1" selected="0">
            <x v="6"/>
          </reference>
          <reference field="11" count="1" selected="0">
            <x v="4"/>
          </reference>
          <reference field="13" count="1" selected="0">
            <x v="33"/>
          </reference>
          <reference field="20" count="1" selected="0">
            <x v="79"/>
          </reference>
          <reference field="21" count="1">
            <x v="40"/>
          </reference>
        </references>
      </pivotArea>
    </format>
    <format dxfId="697">
      <pivotArea dataOnly="0" labelOnly="1" outline="0" fieldPosition="0">
        <references count="5">
          <reference field="9" count="1" selected="0">
            <x v="6"/>
          </reference>
          <reference field="11" count="1" selected="0">
            <x v="4"/>
          </reference>
          <reference field="13" count="1" selected="0">
            <x v="33"/>
          </reference>
          <reference field="20" count="1" selected="0">
            <x v="82"/>
          </reference>
          <reference field="21" count="1">
            <x v="52"/>
          </reference>
        </references>
      </pivotArea>
    </format>
    <format dxfId="696">
      <pivotArea dataOnly="0" labelOnly="1" outline="0" fieldPosition="0">
        <references count="5">
          <reference field="9" count="1" selected="0">
            <x v="6"/>
          </reference>
          <reference field="11" count="1" selected="0">
            <x v="4"/>
          </reference>
          <reference field="13" count="1" selected="0">
            <x v="33"/>
          </reference>
          <reference field="20" count="1" selected="0">
            <x v="83"/>
          </reference>
          <reference field="21" count="1">
            <x v="49"/>
          </reference>
        </references>
      </pivotArea>
    </format>
    <format dxfId="695">
      <pivotArea dataOnly="0" labelOnly="1" outline="0" fieldPosition="0">
        <references count="5">
          <reference field="9" count="1" selected="0">
            <x v="6"/>
          </reference>
          <reference field="11" count="1" selected="0">
            <x v="4"/>
          </reference>
          <reference field="13" count="1" selected="0">
            <x v="33"/>
          </reference>
          <reference field="20" count="1" selected="0">
            <x v="115"/>
          </reference>
          <reference field="21" count="1">
            <x v="34"/>
          </reference>
        </references>
      </pivotArea>
    </format>
    <format dxfId="694">
      <pivotArea dataOnly="0" labelOnly="1" outline="0" fieldPosition="0">
        <references count="5">
          <reference field="9" count="1" selected="0">
            <x v="6"/>
          </reference>
          <reference field="11" count="1" selected="0">
            <x v="4"/>
          </reference>
          <reference field="13" count="1" selected="0">
            <x v="33"/>
          </reference>
          <reference field="20" count="1" selected="0">
            <x v="116"/>
          </reference>
          <reference field="21" count="1">
            <x v="81"/>
          </reference>
        </references>
      </pivotArea>
    </format>
    <format dxfId="693">
      <pivotArea dataOnly="0" labelOnly="1" outline="0" fieldPosition="0">
        <references count="5">
          <reference field="9" count="1" selected="0">
            <x v="6"/>
          </reference>
          <reference field="11" count="1" selected="0">
            <x v="4"/>
          </reference>
          <reference field="13" count="1" selected="0">
            <x v="33"/>
          </reference>
          <reference field="20" count="1" selected="0">
            <x v="117"/>
          </reference>
          <reference field="21" count="1">
            <x v="16"/>
          </reference>
        </references>
      </pivotArea>
    </format>
    <format dxfId="692">
      <pivotArea dataOnly="0" labelOnly="1" outline="0" fieldPosition="0">
        <references count="5">
          <reference field="9" count="1" selected="0">
            <x v="6"/>
          </reference>
          <reference field="11" count="1" selected="0">
            <x v="4"/>
          </reference>
          <reference field="13" count="1" selected="0">
            <x v="33"/>
          </reference>
          <reference field="20" count="1" selected="0">
            <x v="127"/>
          </reference>
          <reference field="21" count="1">
            <x v="44"/>
          </reference>
        </references>
      </pivotArea>
    </format>
    <format dxfId="691">
      <pivotArea dataOnly="0" labelOnly="1" outline="0" fieldPosition="0">
        <references count="5">
          <reference field="9" count="1" selected="0">
            <x v="6"/>
          </reference>
          <reference field="11" count="1" selected="0">
            <x v="4"/>
          </reference>
          <reference field="13" count="1" selected="0">
            <x v="58"/>
          </reference>
          <reference field="20" count="1" selected="0">
            <x v="61"/>
          </reference>
          <reference field="21" count="1">
            <x v="8"/>
          </reference>
        </references>
      </pivotArea>
    </format>
    <format dxfId="690">
      <pivotArea dataOnly="0" labelOnly="1" outline="0" fieldPosition="0">
        <references count="5">
          <reference field="9" count="1" selected="0">
            <x v="6"/>
          </reference>
          <reference field="11" count="1" selected="0">
            <x v="4"/>
          </reference>
          <reference field="13" count="1" selected="0">
            <x v="58"/>
          </reference>
          <reference field="20" count="1" selected="0">
            <x v="67"/>
          </reference>
          <reference field="21" count="1">
            <x v="111"/>
          </reference>
        </references>
      </pivotArea>
    </format>
    <format dxfId="689">
      <pivotArea dataOnly="0" labelOnly="1" outline="0" fieldPosition="0">
        <references count="5">
          <reference field="9" count="1" selected="0">
            <x v="6"/>
          </reference>
          <reference field="11" count="1" selected="0">
            <x v="4"/>
          </reference>
          <reference field="13" count="1" selected="0">
            <x v="58"/>
          </reference>
          <reference field="20" count="1" selected="0">
            <x v="73"/>
          </reference>
          <reference field="21" count="1">
            <x v="125"/>
          </reference>
        </references>
      </pivotArea>
    </format>
    <format dxfId="688">
      <pivotArea dataOnly="0" labelOnly="1" outline="0" fieldPosition="0">
        <references count="5">
          <reference field="9" count="1" selected="0">
            <x v="6"/>
          </reference>
          <reference field="11" count="1" selected="0">
            <x v="4"/>
          </reference>
          <reference field="13" count="1" selected="0">
            <x v="58"/>
          </reference>
          <reference field="20" count="1" selected="0">
            <x v="125"/>
          </reference>
          <reference field="21" count="1">
            <x v="35"/>
          </reference>
        </references>
      </pivotArea>
    </format>
    <format dxfId="687">
      <pivotArea dataOnly="0" labelOnly="1" outline="0" fieldPosition="0">
        <references count="5">
          <reference field="9" count="1" selected="0">
            <x v="6"/>
          </reference>
          <reference field="11" count="1" selected="0">
            <x v="4"/>
          </reference>
          <reference field="13" count="1" selected="0">
            <x v="58"/>
          </reference>
          <reference field="20" count="1" selected="0">
            <x v="128"/>
          </reference>
          <reference field="21" count="1">
            <x v="78"/>
          </reference>
        </references>
      </pivotArea>
    </format>
    <format dxfId="686">
      <pivotArea dataOnly="0" labelOnly="1" outline="0" fieldPosition="0">
        <references count="5">
          <reference field="9" count="1" selected="0">
            <x v="6"/>
          </reference>
          <reference field="11" count="1" selected="0">
            <x v="4"/>
          </reference>
          <reference field="13" count="1" selected="0">
            <x v="58"/>
          </reference>
          <reference field="20" count="1" selected="0">
            <x v="130"/>
          </reference>
          <reference field="21" count="1">
            <x v="127"/>
          </reference>
        </references>
      </pivotArea>
    </format>
    <format dxfId="685">
      <pivotArea dataOnly="0" labelOnly="1" outline="0" fieldPosition="0">
        <references count="5">
          <reference field="9" count="1" selected="0">
            <x v="6"/>
          </reference>
          <reference field="11" count="1" selected="0">
            <x v="4"/>
          </reference>
          <reference field="13" count="1" selected="0">
            <x v="58"/>
          </reference>
          <reference field="20" count="1" selected="0">
            <x v="131"/>
          </reference>
          <reference field="21" count="1">
            <x v="55"/>
          </reference>
        </references>
      </pivotArea>
    </format>
    <format dxfId="684">
      <pivotArea dataOnly="0" labelOnly="1" outline="0" fieldPosition="0">
        <references count="5">
          <reference field="9" count="1" selected="0">
            <x v="7"/>
          </reference>
          <reference field="11" count="1" selected="0">
            <x v="5"/>
          </reference>
          <reference field="13" count="1" selected="0">
            <x v="36"/>
          </reference>
          <reference field="20" count="1" selected="0">
            <x v="46"/>
          </reference>
          <reference field="21" count="1">
            <x v="89"/>
          </reference>
        </references>
      </pivotArea>
    </format>
    <format dxfId="683">
      <pivotArea dataOnly="0" labelOnly="1" outline="0" fieldPosition="0">
        <references count="5">
          <reference field="9" count="1" selected="0">
            <x v="7"/>
          </reference>
          <reference field="11" count="1" selected="0">
            <x v="5"/>
          </reference>
          <reference field="13" count="1" selected="0">
            <x v="36"/>
          </reference>
          <reference field="20" count="1" selected="0">
            <x v="70"/>
          </reference>
          <reference field="21" count="1">
            <x v="108"/>
          </reference>
        </references>
      </pivotArea>
    </format>
    <format dxfId="682">
      <pivotArea dataOnly="0" labelOnly="1" outline="0" fieldPosition="0">
        <references count="5">
          <reference field="9" count="1" selected="0">
            <x v="7"/>
          </reference>
          <reference field="11" count="1" selected="0">
            <x v="5"/>
          </reference>
          <reference field="13" count="1" selected="0">
            <x v="36"/>
          </reference>
          <reference field="20" count="1" selected="0">
            <x v="132"/>
          </reference>
          <reference field="21" count="1">
            <x v="30"/>
          </reference>
        </references>
      </pivotArea>
    </format>
    <format dxfId="681">
      <pivotArea dataOnly="0" labelOnly="1" outline="0" fieldPosition="0">
        <references count="5">
          <reference field="9" count="1" selected="0">
            <x v="7"/>
          </reference>
          <reference field="11" count="1" selected="0">
            <x v="5"/>
          </reference>
          <reference field="13" count="1" selected="0">
            <x v="36"/>
          </reference>
          <reference field="20" count="1" selected="0">
            <x v="133"/>
          </reference>
          <reference field="21" count="1">
            <x v="22"/>
          </reference>
        </references>
      </pivotArea>
    </format>
    <format dxfId="680">
      <pivotArea dataOnly="0" labelOnly="1" outline="0" fieldPosition="0">
        <references count="5">
          <reference field="9" count="1" selected="0">
            <x v="7"/>
          </reference>
          <reference field="11" count="1" selected="0">
            <x v="5"/>
          </reference>
          <reference field="13" count="1" selected="0">
            <x v="36"/>
          </reference>
          <reference field="20" count="1" selected="0">
            <x v="134"/>
          </reference>
          <reference field="21" count="1">
            <x v="23"/>
          </reference>
        </references>
      </pivotArea>
    </format>
    <format dxfId="679">
      <pivotArea dataOnly="0" labelOnly="1" outline="0" fieldPosition="0">
        <references count="5">
          <reference field="9" count="1" selected="0">
            <x v="7"/>
          </reference>
          <reference field="11" count="1" selected="0">
            <x v="5"/>
          </reference>
          <reference field="13" count="1" selected="0">
            <x v="41"/>
          </reference>
          <reference field="20" count="1" selected="0">
            <x v="134"/>
          </reference>
          <reference field="21" count="1">
            <x v="23"/>
          </reference>
        </references>
      </pivotArea>
    </format>
    <format dxfId="678">
      <pivotArea dataOnly="0" labelOnly="1" outline="0" fieldPosition="0">
        <references count="5">
          <reference field="9" count="1" selected="0">
            <x v="7"/>
          </reference>
          <reference field="11" count="1" selected="0">
            <x v="5"/>
          </reference>
          <reference field="13" count="1" selected="0">
            <x v="47"/>
          </reference>
          <reference field="20" count="1" selected="0">
            <x v="20"/>
          </reference>
          <reference field="21" count="1">
            <x v="60"/>
          </reference>
        </references>
      </pivotArea>
    </format>
    <format dxfId="677">
      <pivotArea dataOnly="0" labelOnly="1" outline="0" fieldPosition="0">
        <references count="5">
          <reference field="9" count="1" selected="0">
            <x v="7"/>
          </reference>
          <reference field="11" count="1" selected="0">
            <x v="5"/>
          </reference>
          <reference field="13" count="1" selected="0">
            <x v="47"/>
          </reference>
          <reference field="20" count="1" selected="0">
            <x v="46"/>
          </reference>
          <reference field="21" count="1">
            <x v="89"/>
          </reference>
        </references>
      </pivotArea>
    </format>
    <format dxfId="676">
      <pivotArea dataOnly="0" labelOnly="1" outline="0" fieldPosition="0">
        <references count="5">
          <reference field="9" count="1" selected="0">
            <x v="7"/>
          </reference>
          <reference field="11" count="1" selected="0">
            <x v="5"/>
          </reference>
          <reference field="13" count="1" selected="0">
            <x v="47"/>
          </reference>
          <reference field="20" count="1" selected="0">
            <x v="88"/>
          </reference>
          <reference field="21" count="1">
            <x v="116"/>
          </reference>
        </references>
      </pivotArea>
    </format>
    <format dxfId="675">
      <pivotArea dataOnly="0" labelOnly="1" outline="0" fieldPosition="0">
        <references count="5">
          <reference field="9" count="1" selected="0">
            <x v="7"/>
          </reference>
          <reference field="11" count="1" selected="0">
            <x v="5"/>
          </reference>
          <reference field="13" count="1" selected="0">
            <x v="52"/>
          </reference>
          <reference field="20" count="1" selected="0">
            <x v="33"/>
          </reference>
          <reference field="21" count="1">
            <x v="61"/>
          </reference>
        </references>
      </pivotArea>
    </format>
    <format dxfId="674">
      <pivotArea dataOnly="0" labelOnly="1" outline="0" fieldPosition="0">
        <references count="5">
          <reference field="9" count="1" selected="0">
            <x v="7"/>
          </reference>
          <reference field="11" count="1" selected="0">
            <x v="5"/>
          </reference>
          <reference field="13" count="1" selected="0">
            <x v="52"/>
          </reference>
          <reference field="20" count="1" selected="0">
            <x v="46"/>
          </reference>
          <reference field="21" count="1">
            <x v="89"/>
          </reference>
        </references>
      </pivotArea>
    </format>
    <format dxfId="673">
      <pivotArea dataOnly="0" labelOnly="1" outline="0" fieldPosition="0">
        <references count="5">
          <reference field="9" count="1" selected="0">
            <x v="7"/>
          </reference>
          <reference field="11" count="1" selected="0">
            <x v="5"/>
          </reference>
          <reference field="13" count="1" selected="0">
            <x v="52"/>
          </reference>
          <reference field="20" count="1" selected="0">
            <x v="49"/>
          </reference>
          <reference field="21" count="1">
            <x v="43"/>
          </reference>
        </references>
      </pivotArea>
    </format>
    <format dxfId="672">
      <pivotArea dataOnly="0" labelOnly="1" outline="0" fieldPosition="0">
        <references count="5">
          <reference field="9" count="1" selected="0">
            <x v="7"/>
          </reference>
          <reference field="11" count="1" selected="0">
            <x v="5"/>
          </reference>
          <reference field="13" count="1" selected="0">
            <x v="52"/>
          </reference>
          <reference field="20" count="1" selected="0">
            <x v="56"/>
          </reference>
          <reference field="21" count="1">
            <x v="33"/>
          </reference>
        </references>
      </pivotArea>
    </format>
    <format dxfId="671">
      <pivotArea dataOnly="0" labelOnly="1" outline="0" fieldPosition="0">
        <references count="5">
          <reference field="9" count="1" selected="0">
            <x v="7"/>
          </reference>
          <reference field="11" count="1" selected="0">
            <x v="5"/>
          </reference>
          <reference field="13" count="1" selected="0">
            <x v="53"/>
          </reference>
          <reference field="20" count="1" selected="0">
            <x v="20"/>
          </reference>
          <reference field="21" count="1">
            <x v="60"/>
          </reference>
        </references>
      </pivotArea>
    </format>
    <format dxfId="670">
      <pivotArea dataOnly="0" labelOnly="1" outline="0" fieldPosition="0">
        <references count="5">
          <reference field="9" count="1" selected="0">
            <x v="7"/>
          </reference>
          <reference field="11" count="1" selected="0">
            <x v="5"/>
          </reference>
          <reference field="13" count="1" selected="0">
            <x v="53"/>
          </reference>
          <reference field="20" count="1" selected="0">
            <x v="28"/>
          </reference>
          <reference field="21" count="1">
            <x v="93"/>
          </reference>
        </references>
      </pivotArea>
    </format>
    <format dxfId="669">
      <pivotArea dataOnly="0" labelOnly="1" outline="0" fieldPosition="0">
        <references count="5">
          <reference field="9" count="1" selected="0">
            <x v="7"/>
          </reference>
          <reference field="11" count="1" selected="0">
            <x v="5"/>
          </reference>
          <reference field="13" count="1" selected="0">
            <x v="53"/>
          </reference>
          <reference field="20" count="1" selected="0">
            <x v="29"/>
          </reference>
          <reference field="21" count="1">
            <x v="17"/>
          </reference>
        </references>
      </pivotArea>
    </format>
    <format dxfId="668">
      <pivotArea dataOnly="0" labelOnly="1" outline="0" fieldPosition="0">
        <references count="5">
          <reference field="9" count="1" selected="0">
            <x v="7"/>
          </reference>
          <reference field="11" count="1" selected="0">
            <x v="5"/>
          </reference>
          <reference field="13" count="1" selected="0">
            <x v="53"/>
          </reference>
          <reference field="20" count="1" selected="0">
            <x v="34"/>
          </reference>
          <reference field="21" count="1">
            <x v="9"/>
          </reference>
        </references>
      </pivotArea>
    </format>
    <format dxfId="667">
      <pivotArea dataOnly="0" labelOnly="1" outline="0" fieldPosition="0">
        <references count="5">
          <reference field="9" count="1" selected="0">
            <x v="7"/>
          </reference>
          <reference field="11" count="1" selected="0">
            <x v="5"/>
          </reference>
          <reference field="13" count="1" selected="0">
            <x v="53"/>
          </reference>
          <reference field="20" count="1" selected="0">
            <x v="36"/>
          </reference>
          <reference field="21" count="1">
            <x v="80"/>
          </reference>
        </references>
      </pivotArea>
    </format>
    <format dxfId="666">
      <pivotArea dataOnly="0" labelOnly="1" outline="0" fieldPosition="0">
        <references count="5">
          <reference field="9" count="1" selected="0">
            <x v="7"/>
          </reference>
          <reference field="11" count="1" selected="0">
            <x v="5"/>
          </reference>
          <reference field="13" count="1" selected="0">
            <x v="53"/>
          </reference>
          <reference field="20" count="1" selected="0">
            <x v="46"/>
          </reference>
          <reference field="21" count="1">
            <x v="89"/>
          </reference>
        </references>
      </pivotArea>
    </format>
    <format dxfId="665">
      <pivotArea dataOnly="0" labelOnly="1" outline="0" fieldPosition="0">
        <references count="5">
          <reference field="9" count="1" selected="0">
            <x v="7"/>
          </reference>
          <reference field="11" count="1" selected="0">
            <x v="5"/>
          </reference>
          <reference field="13" count="1" selected="0">
            <x v="53"/>
          </reference>
          <reference field="20" count="1" selected="0">
            <x v="49"/>
          </reference>
          <reference field="21" count="1">
            <x v="43"/>
          </reference>
        </references>
      </pivotArea>
    </format>
    <format dxfId="664">
      <pivotArea dataOnly="0" labelOnly="1" outline="0" fieldPosition="0">
        <references count="5">
          <reference field="9" count="1" selected="0">
            <x v="7"/>
          </reference>
          <reference field="11" count="1" selected="0">
            <x v="5"/>
          </reference>
          <reference field="13" count="1" selected="0">
            <x v="53"/>
          </reference>
          <reference field="20" count="1" selected="0">
            <x v="63"/>
          </reference>
          <reference field="21" count="1">
            <x v="7"/>
          </reference>
        </references>
      </pivotArea>
    </format>
    <format dxfId="663">
      <pivotArea dataOnly="0" labelOnly="1" outline="0" fieldPosition="0">
        <references count="5">
          <reference field="9" count="1" selected="0">
            <x v="7"/>
          </reference>
          <reference field="11" count="1" selected="0">
            <x v="5"/>
          </reference>
          <reference field="13" count="1" selected="0">
            <x v="53"/>
          </reference>
          <reference field="20" count="1" selected="0">
            <x v="71"/>
          </reference>
          <reference field="21" count="1">
            <x v="117"/>
          </reference>
        </references>
      </pivotArea>
    </format>
    <format dxfId="662">
      <pivotArea dataOnly="0" labelOnly="1" outline="0" fieldPosition="0">
        <references count="5">
          <reference field="9" count="1" selected="0">
            <x v="7"/>
          </reference>
          <reference field="11" count="1" selected="0">
            <x v="5"/>
          </reference>
          <reference field="13" count="1" selected="0">
            <x v="53"/>
          </reference>
          <reference field="20" count="1" selected="0">
            <x v="121"/>
          </reference>
          <reference field="21" count="1">
            <x v="57"/>
          </reference>
        </references>
      </pivotArea>
    </format>
    <format dxfId="661">
      <pivotArea dataOnly="0" labelOnly="1" outline="0" fieldPosition="0">
        <references count="5">
          <reference field="9" count="1" selected="0">
            <x v="7"/>
          </reference>
          <reference field="11" count="1" selected="0">
            <x v="5"/>
          </reference>
          <reference field="13" count="1" selected="0">
            <x v="53"/>
          </reference>
          <reference field="20" count="1" selected="0">
            <x v="123"/>
          </reference>
          <reference field="21" count="1">
            <x v="58"/>
          </reference>
        </references>
      </pivotArea>
    </format>
    <format dxfId="660">
      <pivotArea dataOnly="0" labelOnly="1" outline="0" fieldPosition="0">
        <references count="5">
          <reference field="9" count="1" selected="0">
            <x v="7"/>
          </reference>
          <reference field="11" count="1" selected="0">
            <x v="5"/>
          </reference>
          <reference field="13" count="1" selected="0">
            <x v="53"/>
          </reference>
          <reference field="20" count="1" selected="0">
            <x v="127"/>
          </reference>
          <reference field="21" count="1">
            <x v="44"/>
          </reference>
        </references>
      </pivotArea>
    </format>
    <format dxfId="659">
      <pivotArea dataOnly="0" labelOnly="1" outline="0" fieldPosition="0">
        <references count="5">
          <reference field="9" count="1" selected="0">
            <x v="7"/>
          </reference>
          <reference field="11" count="1" selected="0">
            <x v="5"/>
          </reference>
          <reference field="13" count="1" selected="0">
            <x v="55"/>
          </reference>
          <reference field="20" count="1" selected="0">
            <x v="20"/>
          </reference>
          <reference field="21" count="1">
            <x v="60"/>
          </reference>
        </references>
      </pivotArea>
    </format>
    <format dxfId="658">
      <pivotArea dataOnly="0" labelOnly="1" outline="0" fieldPosition="0">
        <references count="5">
          <reference field="9" count="1" selected="0">
            <x v="7"/>
          </reference>
          <reference field="11" count="1" selected="0">
            <x v="5"/>
          </reference>
          <reference field="13" count="1" selected="0">
            <x v="55"/>
          </reference>
          <reference field="20" count="1" selected="0">
            <x v="29"/>
          </reference>
          <reference field="21" count="1">
            <x v="17"/>
          </reference>
        </references>
      </pivotArea>
    </format>
    <format dxfId="657">
      <pivotArea dataOnly="0" labelOnly="1" outline="0" fieldPosition="0">
        <references count="5">
          <reference field="9" count="1" selected="0">
            <x v="7"/>
          </reference>
          <reference field="11" count="1" selected="0">
            <x v="5"/>
          </reference>
          <reference field="13" count="1" selected="0">
            <x v="55"/>
          </reference>
          <reference field="20" count="1" selected="0">
            <x v="35"/>
          </reference>
          <reference field="21" count="1">
            <x v="64"/>
          </reference>
        </references>
      </pivotArea>
    </format>
    <format dxfId="656">
      <pivotArea dataOnly="0" labelOnly="1" outline="0" fieldPosition="0">
        <references count="5">
          <reference field="9" count="1" selected="0">
            <x v="7"/>
          </reference>
          <reference field="11" count="1" selected="0">
            <x v="5"/>
          </reference>
          <reference field="13" count="1" selected="0">
            <x v="55"/>
          </reference>
          <reference field="20" count="1" selected="0">
            <x v="36"/>
          </reference>
          <reference field="21" count="1">
            <x v="80"/>
          </reference>
        </references>
      </pivotArea>
    </format>
    <format dxfId="655">
      <pivotArea dataOnly="0" labelOnly="1" outline="0" fieldPosition="0">
        <references count="5">
          <reference field="9" count="1" selected="0">
            <x v="7"/>
          </reference>
          <reference field="11" count="1" selected="0">
            <x v="5"/>
          </reference>
          <reference field="13" count="1" selected="0">
            <x v="55"/>
          </reference>
          <reference field="20" count="1" selected="0">
            <x v="38"/>
          </reference>
          <reference field="21" count="1">
            <x v="38"/>
          </reference>
        </references>
      </pivotArea>
    </format>
    <format dxfId="654">
      <pivotArea dataOnly="0" labelOnly="1" outline="0" fieldPosition="0">
        <references count="5">
          <reference field="9" count="1" selected="0">
            <x v="7"/>
          </reference>
          <reference field="11" count="1" selected="0">
            <x v="5"/>
          </reference>
          <reference field="13" count="1" selected="0">
            <x v="55"/>
          </reference>
          <reference field="20" count="1" selected="0">
            <x v="39"/>
          </reference>
          <reference field="21" count="1">
            <x v="73"/>
          </reference>
        </references>
      </pivotArea>
    </format>
    <format dxfId="653">
      <pivotArea dataOnly="0" labelOnly="1" outline="0" fieldPosition="0">
        <references count="5">
          <reference field="9" count="1" selected="0">
            <x v="7"/>
          </reference>
          <reference field="11" count="1" selected="0">
            <x v="5"/>
          </reference>
          <reference field="13" count="1" selected="0">
            <x v="55"/>
          </reference>
          <reference field="20" count="1" selected="0">
            <x v="40"/>
          </reference>
          <reference field="21" count="1">
            <x v="69"/>
          </reference>
        </references>
      </pivotArea>
    </format>
    <format dxfId="652">
      <pivotArea dataOnly="0" labelOnly="1" outline="0" fieldPosition="0">
        <references count="5">
          <reference field="9" count="1" selected="0">
            <x v="7"/>
          </reference>
          <reference field="11" count="1" selected="0">
            <x v="5"/>
          </reference>
          <reference field="13" count="1" selected="0">
            <x v="55"/>
          </reference>
          <reference field="20" count="1" selected="0">
            <x v="42"/>
          </reference>
          <reference field="21" count="1">
            <x v="39"/>
          </reference>
        </references>
      </pivotArea>
    </format>
    <format dxfId="651">
      <pivotArea dataOnly="0" labelOnly="1" outline="0" fieldPosition="0">
        <references count="5">
          <reference field="9" count="1" selected="0">
            <x v="7"/>
          </reference>
          <reference field="11" count="1" selected="0">
            <x v="5"/>
          </reference>
          <reference field="13" count="1" selected="0">
            <x v="55"/>
          </reference>
          <reference field="20" count="1" selected="0">
            <x v="45"/>
          </reference>
          <reference field="21" count="1">
            <x v="135"/>
          </reference>
        </references>
      </pivotArea>
    </format>
    <format dxfId="650">
      <pivotArea dataOnly="0" labelOnly="1" outline="0" fieldPosition="0">
        <references count="5">
          <reference field="9" count="1" selected="0">
            <x v="7"/>
          </reference>
          <reference field="11" count="1" selected="0">
            <x v="5"/>
          </reference>
          <reference field="13" count="1" selected="0">
            <x v="55"/>
          </reference>
          <reference field="20" count="1" selected="0">
            <x v="46"/>
          </reference>
          <reference field="21" count="1">
            <x v="89"/>
          </reference>
        </references>
      </pivotArea>
    </format>
    <format dxfId="649">
      <pivotArea dataOnly="0" labelOnly="1" outline="0" fieldPosition="0">
        <references count="5">
          <reference field="9" count="1" selected="0">
            <x v="7"/>
          </reference>
          <reference field="11" count="1" selected="0">
            <x v="5"/>
          </reference>
          <reference field="13" count="1" selected="0">
            <x v="55"/>
          </reference>
          <reference field="20" count="1" selected="0">
            <x v="49"/>
          </reference>
          <reference field="21" count="1">
            <x v="43"/>
          </reference>
        </references>
      </pivotArea>
    </format>
    <format dxfId="648">
      <pivotArea dataOnly="0" labelOnly="1" outline="0" fieldPosition="0">
        <references count="5">
          <reference field="9" count="1" selected="0">
            <x v="7"/>
          </reference>
          <reference field="11" count="1" selected="0">
            <x v="5"/>
          </reference>
          <reference field="13" count="1" selected="0">
            <x v="55"/>
          </reference>
          <reference field="20" count="1" selected="0">
            <x v="73"/>
          </reference>
          <reference field="21" count="1">
            <x v="125"/>
          </reference>
        </references>
      </pivotArea>
    </format>
    <format dxfId="647">
      <pivotArea dataOnly="0" labelOnly="1" outline="0" fieldPosition="0">
        <references count="5">
          <reference field="9" count="1" selected="0">
            <x v="7"/>
          </reference>
          <reference field="11" count="1" selected="0">
            <x v="5"/>
          </reference>
          <reference field="13" count="1" selected="0">
            <x v="55"/>
          </reference>
          <reference field="20" count="1" selected="0">
            <x v="84"/>
          </reference>
          <reference field="21" count="1">
            <x v="50"/>
          </reference>
        </references>
      </pivotArea>
    </format>
    <format dxfId="646">
      <pivotArea dataOnly="0" labelOnly="1" outline="0" fieldPosition="0">
        <references count="5">
          <reference field="9" count="1" selected="0">
            <x v="7"/>
          </reference>
          <reference field="11" count="1" selected="0">
            <x v="5"/>
          </reference>
          <reference field="13" count="1" selected="0">
            <x v="55"/>
          </reference>
          <reference field="20" count="1" selected="0">
            <x v="86"/>
          </reference>
          <reference field="21" count="1">
            <x v="101"/>
          </reference>
        </references>
      </pivotArea>
    </format>
    <format dxfId="645">
      <pivotArea dataOnly="0" labelOnly="1" outline="0" fieldPosition="0">
        <references count="5">
          <reference field="9" count="1" selected="0">
            <x v="7"/>
          </reference>
          <reference field="11" count="1" selected="0">
            <x v="5"/>
          </reference>
          <reference field="13" count="1" selected="0">
            <x v="55"/>
          </reference>
          <reference field="20" count="1" selected="0">
            <x v="88"/>
          </reference>
          <reference field="21" count="1">
            <x v="116"/>
          </reference>
        </references>
      </pivotArea>
    </format>
    <format dxfId="644">
      <pivotArea dataOnly="0" labelOnly="1" outline="0" fieldPosition="0">
        <references count="5">
          <reference field="9" count="1" selected="0">
            <x v="7"/>
          </reference>
          <reference field="11" count="1" selected="0">
            <x v="5"/>
          </reference>
          <reference field="13" count="1" selected="0">
            <x v="55"/>
          </reference>
          <reference field="20" count="1" selected="0">
            <x v="118"/>
          </reference>
          <reference field="21" count="1">
            <x v="37"/>
          </reference>
        </references>
      </pivotArea>
    </format>
    <format dxfId="643">
      <pivotArea dataOnly="0" labelOnly="1" outline="0" fieldPosition="0">
        <references count="5">
          <reference field="9" count="1" selected="0">
            <x v="7"/>
          </reference>
          <reference field="11" count="1" selected="0">
            <x v="5"/>
          </reference>
          <reference field="13" count="1" selected="0">
            <x v="55"/>
          </reference>
          <reference field="20" count="1" selected="0">
            <x v="119"/>
          </reference>
          <reference field="21" count="1">
            <x v="53"/>
          </reference>
        </references>
      </pivotArea>
    </format>
    <format dxfId="642">
      <pivotArea dataOnly="0" labelOnly="1" outline="0" fieldPosition="0">
        <references count="5">
          <reference field="9" count="1" selected="0">
            <x v="7"/>
          </reference>
          <reference field="11" count="1" selected="0">
            <x v="5"/>
          </reference>
          <reference field="13" count="1" selected="0">
            <x v="55"/>
          </reference>
          <reference field="20" count="1" selected="0">
            <x v="122"/>
          </reference>
          <reference field="21" count="1">
            <x v="59"/>
          </reference>
        </references>
      </pivotArea>
    </format>
    <format dxfId="641">
      <pivotArea dataOnly="0" labelOnly="1" outline="0" fieldPosition="0">
        <references count="5">
          <reference field="9" count="1" selected="0">
            <x v="7"/>
          </reference>
          <reference field="11" count="1" selected="0">
            <x v="5"/>
          </reference>
          <reference field="13" count="1" selected="0">
            <x v="55"/>
          </reference>
          <reference field="20" count="1" selected="0">
            <x v="124"/>
          </reference>
          <reference field="21" count="1">
            <x v="126"/>
          </reference>
        </references>
      </pivotArea>
    </format>
    <format dxfId="640">
      <pivotArea dataOnly="0" labelOnly="1" outline="0" fieldPosition="0">
        <references count="5">
          <reference field="9" count="1" selected="0">
            <x v="7"/>
          </reference>
          <reference field="11" count="1" selected="0">
            <x v="5"/>
          </reference>
          <reference field="13" count="1" selected="0">
            <x v="55"/>
          </reference>
          <reference field="20" count="1" selected="0">
            <x v="126"/>
          </reference>
          <reference field="21" count="1">
            <x v="36"/>
          </reference>
        </references>
      </pivotArea>
    </format>
    <format dxfId="639">
      <pivotArea dataOnly="0" labelOnly="1" outline="0" fieldPosition="0">
        <references count="5">
          <reference field="9" count="1" selected="0">
            <x v="7"/>
          </reference>
          <reference field="11" count="1" selected="0">
            <x v="5"/>
          </reference>
          <reference field="13" count="1" selected="0">
            <x v="55"/>
          </reference>
          <reference field="20" count="1" selected="0">
            <x v="128"/>
          </reference>
          <reference field="21" count="1">
            <x v="78"/>
          </reference>
        </references>
      </pivotArea>
    </format>
    <format dxfId="638">
      <pivotArea dataOnly="0" labelOnly="1" outline="0" fieldPosition="0">
        <references count="5">
          <reference field="9" count="1" selected="0">
            <x v="7"/>
          </reference>
          <reference field="11" count="1" selected="0">
            <x v="3"/>
          </reference>
          <reference field="13" count="1" selected="0">
            <x v="59"/>
          </reference>
          <reference field="20" count="1" selected="0">
            <x v="28"/>
          </reference>
          <reference field="21" count="1">
            <x v="93"/>
          </reference>
        </references>
      </pivotArea>
    </format>
    <format dxfId="637">
      <pivotArea dataOnly="0" labelOnly="1" outline="0" fieldPosition="0">
        <references count="5">
          <reference field="9" count="1" selected="0">
            <x v="7"/>
          </reference>
          <reference field="11" count="1" selected="0">
            <x v="3"/>
          </reference>
          <reference field="13" count="1" selected="0">
            <x v="59"/>
          </reference>
          <reference field="20" count="1" selected="0">
            <x v="29"/>
          </reference>
          <reference field="21" count="1">
            <x v="17"/>
          </reference>
        </references>
      </pivotArea>
    </format>
    <format dxfId="636">
      <pivotArea dataOnly="0" labelOnly="1" outline="0" fieldPosition="0">
        <references count="5">
          <reference field="9" count="1" selected="0">
            <x v="7"/>
          </reference>
          <reference field="11" count="1" selected="0">
            <x v="3"/>
          </reference>
          <reference field="13" count="1" selected="0">
            <x v="59"/>
          </reference>
          <reference field="20" count="1" selected="0">
            <x v="33"/>
          </reference>
          <reference field="21" count="1">
            <x v="61"/>
          </reference>
        </references>
      </pivotArea>
    </format>
    <format dxfId="635">
      <pivotArea dataOnly="0" labelOnly="1" outline="0" fieldPosition="0">
        <references count="5">
          <reference field="9" count="1" selected="0">
            <x v="7"/>
          </reference>
          <reference field="11" count="1" selected="0">
            <x v="3"/>
          </reference>
          <reference field="13" count="1" selected="0">
            <x v="59"/>
          </reference>
          <reference field="20" count="1" selected="0">
            <x v="34"/>
          </reference>
          <reference field="21" count="1">
            <x v="9"/>
          </reference>
        </references>
      </pivotArea>
    </format>
    <format dxfId="634">
      <pivotArea dataOnly="0" labelOnly="1" outline="0" fieldPosition="0">
        <references count="5">
          <reference field="9" count="1" selected="0">
            <x v="7"/>
          </reference>
          <reference field="11" count="1" selected="0">
            <x v="3"/>
          </reference>
          <reference field="13" count="1" selected="0">
            <x v="59"/>
          </reference>
          <reference field="20" count="1" selected="0">
            <x v="36"/>
          </reference>
          <reference field="21" count="1">
            <x v="80"/>
          </reference>
        </references>
      </pivotArea>
    </format>
    <format dxfId="633">
      <pivotArea dataOnly="0" labelOnly="1" outline="0" fieldPosition="0">
        <references count="5">
          <reference field="9" count="1" selected="0">
            <x v="7"/>
          </reference>
          <reference field="11" count="1" selected="0">
            <x v="3"/>
          </reference>
          <reference field="13" count="1" selected="0">
            <x v="59"/>
          </reference>
          <reference field="20" count="1" selected="0">
            <x v="37"/>
          </reference>
          <reference field="21" count="1">
            <x v="94"/>
          </reference>
        </references>
      </pivotArea>
    </format>
    <format dxfId="632">
      <pivotArea dataOnly="0" labelOnly="1" outline="0" fieldPosition="0">
        <references count="5">
          <reference field="9" count="1" selected="0">
            <x v="7"/>
          </reference>
          <reference field="11" count="1" selected="0">
            <x v="3"/>
          </reference>
          <reference field="13" count="1" selected="0">
            <x v="59"/>
          </reference>
          <reference field="20" count="1" selected="0">
            <x v="41"/>
          </reference>
          <reference field="21" count="1">
            <x v="68"/>
          </reference>
        </references>
      </pivotArea>
    </format>
    <format dxfId="631">
      <pivotArea dataOnly="0" labelOnly="1" outline="0" fieldPosition="0">
        <references count="5">
          <reference field="9" count="1" selected="0">
            <x v="7"/>
          </reference>
          <reference field="11" count="1" selected="0">
            <x v="3"/>
          </reference>
          <reference field="13" count="1" selected="0">
            <x v="59"/>
          </reference>
          <reference field="20" count="1" selected="0">
            <x v="42"/>
          </reference>
          <reference field="21" count="1">
            <x v="39"/>
          </reference>
        </references>
      </pivotArea>
    </format>
    <format dxfId="630">
      <pivotArea dataOnly="0" labelOnly="1" outline="0" fieldPosition="0">
        <references count="5">
          <reference field="9" count="1" selected="0">
            <x v="7"/>
          </reference>
          <reference field="11" count="1" selected="0">
            <x v="3"/>
          </reference>
          <reference field="13" count="1" selected="0">
            <x v="59"/>
          </reference>
          <reference field="20" count="1" selected="0">
            <x v="46"/>
          </reference>
          <reference field="21" count="1">
            <x v="89"/>
          </reference>
        </references>
      </pivotArea>
    </format>
    <format dxfId="629">
      <pivotArea dataOnly="0" labelOnly="1" outline="0" fieldPosition="0">
        <references count="5">
          <reference field="9" count="1" selected="0">
            <x v="7"/>
          </reference>
          <reference field="11" count="1" selected="0">
            <x v="3"/>
          </reference>
          <reference field="13" count="1" selected="0">
            <x v="59"/>
          </reference>
          <reference field="20" count="1" selected="0">
            <x v="49"/>
          </reference>
          <reference field="21" count="1">
            <x v="43"/>
          </reference>
        </references>
      </pivotArea>
    </format>
    <format dxfId="628">
      <pivotArea dataOnly="0" labelOnly="1" outline="0" fieldPosition="0">
        <references count="5">
          <reference field="9" count="1" selected="0">
            <x v="7"/>
          </reference>
          <reference field="11" count="1" selected="0">
            <x v="3"/>
          </reference>
          <reference field="13" count="1" selected="0">
            <x v="59"/>
          </reference>
          <reference field="20" count="1" selected="0">
            <x v="54"/>
          </reference>
          <reference field="21" count="1">
            <x v="100"/>
          </reference>
        </references>
      </pivotArea>
    </format>
    <format dxfId="627">
      <pivotArea dataOnly="0" labelOnly="1" outline="0" fieldPosition="0">
        <references count="5">
          <reference field="9" count="1" selected="0">
            <x v="7"/>
          </reference>
          <reference field="11" count="1" selected="0">
            <x v="3"/>
          </reference>
          <reference field="13" count="1" selected="0">
            <x v="59"/>
          </reference>
          <reference field="20" count="1" selected="0">
            <x v="56"/>
          </reference>
          <reference field="21" count="1">
            <x v="33"/>
          </reference>
        </references>
      </pivotArea>
    </format>
    <format dxfId="626">
      <pivotArea dataOnly="0" labelOnly="1" outline="0" fieldPosition="0">
        <references count="5">
          <reference field="9" count="1" selected="0">
            <x v="7"/>
          </reference>
          <reference field="11" count="1" selected="0">
            <x v="3"/>
          </reference>
          <reference field="13" count="1" selected="0">
            <x v="59"/>
          </reference>
          <reference field="20" count="1" selected="0">
            <x v="63"/>
          </reference>
          <reference field="21" count="1">
            <x v="7"/>
          </reference>
        </references>
      </pivotArea>
    </format>
    <format dxfId="625">
      <pivotArea dataOnly="0" labelOnly="1" outline="0" fieldPosition="0">
        <references count="5">
          <reference field="9" count="1" selected="0">
            <x v="7"/>
          </reference>
          <reference field="11" count="1" selected="0">
            <x v="3"/>
          </reference>
          <reference field="13" count="1" selected="0">
            <x v="59"/>
          </reference>
          <reference field="20" count="1" selected="0">
            <x v="65"/>
          </reference>
          <reference field="21" count="1">
            <x v="123"/>
          </reference>
        </references>
      </pivotArea>
    </format>
    <format dxfId="624">
      <pivotArea dataOnly="0" labelOnly="1" outline="0" fieldPosition="0">
        <references count="5">
          <reference field="9" count="1" selected="0">
            <x v="7"/>
          </reference>
          <reference field="11" count="1" selected="0">
            <x v="3"/>
          </reference>
          <reference field="13" count="1" selected="0">
            <x v="59"/>
          </reference>
          <reference field="20" count="1" selected="0">
            <x v="66"/>
          </reference>
          <reference field="21" count="1">
            <x v="113"/>
          </reference>
        </references>
      </pivotArea>
    </format>
    <format dxfId="623">
      <pivotArea dataOnly="0" labelOnly="1" outline="0" fieldPosition="0">
        <references count="5">
          <reference field="9" count="1" selected="0">
            <x v="7"/>
          </reference>
          <reference field="11" count="1" selected="0">
            <x v="3"/>
          </reference>
          <reference field="13" count="1" selected="0">
            <x v="59"/>
          </reference>
          <reference field="20" count="1" selected="0">
            <x v="72"/>
          </reference>
          <reference field="21" count="1">
            <x v="120"/>
          </reference>
        </references>
      </pivotArea>
    </format>
    <format dxfId="622">
      <pivotArea dataOnly="0" labelOnly="1" outline="0" fieldPosition="0">
        <references count="5">
          <reference field="9" count="1" selected="0">
            <x v="7"/>
          </reference>
          <reference field="11" count="1" selected="0">
            <x v="3"/>
          </reference>
          <reference field="13" count="1" selected="0">
            <x v="59"/>
          </reference>
          <reference field="20" count="1" selected="0">
            <x v="87"/>
          </reference>
          <reference field="21" count="1">
            <x v="51"/>
          </reference>
        </references>
      </pivotArea>
    </format>
    <format dxfId="621">
      <pivotArea dataOnly="0" labelOnly="1" outline="0" fieldPosition="0">
        <references count="5">
          <reference field="9" count="1" selected="0">
            <x v="7"/>
          </reference>
          <reference field="11" count="1" selected="0">
            <x v="3"/>
          </reference>
          <reference field="13" count="1" selected="0">
            <x v="59"/>
          </reference>
          <reference field="20" count="1" selected="0">
            <x v="99"/>
          </reference>
          <reference field="21" count="1">
            <x v="47"/>
          </reference>
        </references>
      </pivotArea>
    </format>
    <format dxfId="620">
      <pivotArea dataOnly="0" labelOnly="1" outline="0" fieldPosition="0">
        <references count="5">
          <reference field="9" count="1" selected="0">
            <x v="7"/>
          </reference>
          <reference field="11" count="1" selected="0">
            <x v="3"/>
          </reference>
          <reference field="13" count="1" selected="0">
            <x v="59"/>
          </reference>
          <reference field="20" count="1" selected="0">
            <x v="121"/>
          </reference>
          <reference field="21" count="1">
            <x v="57"/>
          </reference>
        </references>
      </pivotArea>
    </format>
    <format dxfId="619">
      <pivotArea dataOnly="0" labelOnly="1" outline="0" fieldPosition="0">
        <references count="5">
          <reference field="9" count="1" selected="0">
            <x v="8"/>
          </reference>
          <reference field="11" count="1" selected="0">
            <x v="1"/>
          </reference>
          <reference field="13" count="1" selected="0">
            <x v="45"/>
          </reference>
          <reference field="20" count="1" selected="0">
            <x v="105"/>
          </reference>
          <reference field="21" count="1">
            <x v="133"/>
          </reference>
        </references>
      </pivotArea>
    </format>
    <format dxfId="618">
      <pivotArea dataOnly="0" labelOnly="1" outline="0" fieldPosition="0">
        <references count="5">
          <reference field="9" count="1" selected="0">
            <x v="9"/>
          </reference>
          <reference field="11" count="1" selected="0">
            <x v="1"/>
          </reference>
          <reference field="13" count="1" selected="0">
            <x v="11"/>
          </reference>
          <reference field="20" count="1" selected="0">
            <x v="105"/>
          </reference>
          <reference field="21" count="1">
            <x v="133"/>
          </reference>
        </references>
      </pivotArea>
    </format>
    <format dxfId="617">
      <pivotArea dataOnly="0" labelOnly="1" outline="0" fieldPosition="0">
        <references count="5">
          <reference field="9" count="1" selected="0">
            <x v="10"/>
          </reference>
          <reference field="11" count="1" selected="0">
            <x v="4"/>
          </reference>
          <reference field="13" count="1" selected="0">
            <x v="14"/>
          </reference>
          <reference field="20" count="1" selected="0">
            <x v="15"/>
          </reference>
          <reference field="21" count="1">
            <x v="70"/>
          </reference>
        </references>
      </pivotArea>
    </format>
    <format dxfId="616">
      <pivotArea dataOnly="0" labelOnly="1" outline="0" fieldPosition="0">
        <references count="5">
          <reference field="9" count="1" selected="0">
            <x v="10"/>
          </reference>
          <reference field="11" count="1" selected="0">
            <x v="4"/>
          </reference>
          <reference field="13" count="1" selected="0">
            <x v="14"/>
          </reference>
          <reference field="20" count="1" selected="0">
            <x v="18"/>
          </reference>
          <reference field="21" count="1">
            <x v="71"/>
          </reference>
        </references>
      </pivotArea>
    </format>
    <format dxfId="615">
      <pivotArea dataOnly="0" labelOnly="1" outline="0" fieldPosition="0">
        <references count="5">
          <reference field="9" count="1" selected="0">
            <x v="10"/>
          </reference>
          <reference field="11" count="1" selected="0">
            <x v="4"/>
          </reference>
          <reference field="13" count="1" selected="0">
            <x v="14"/>
          </reference>
          <reference field="20" count="1" selected="0">
            <x v="19"/>
          </reference>
          <reference field="21" count="1">
            <x v="63"/>
          </reference>
        </references>
      </pivotArea>
    </format>
    <format dxfId="614">
      <pivotArea dataOnly="0" labelOnly="1" outline="0" fieldPosition="0">
        <references count="5">
          <reference field="9" count="1" selected="0">
            <x v="10"/>
          </reference>
          <reference field="11" count="1" selected="0">
            <x v="4"/>
          </reference>
          <reference field="13" count="1" selected="0">
            <x v="14"/>
          </reference>
          <reference field="20" count="1" selected="0">
            <x v="20"/>
          </reference>
          <reference field="21" count="1">
            <x v="60"/>
          </reference>
        </references>
      </pivotArea>
    </format>
    <format dxfId="613">
      <pivotArea dataOnly="0" labelOnly="1" outline="0" fieldPosition="0">
        <references count="5">
          <reference field="9" count="1" selected="0">
            <x v="10"/>
          </reference>
          <reference field="11" count="1" selected="0">
            <x v="4"/>
          </reference>
          <reference field="13" count="1" selected="0">
            <x v="14"/>
          </reference>
          <reference field="20" count="1" selected="0">
            <x v="23"/>
          </reference>
          <reference field="21" count="1">
            <x v="92"/>
          </reference>
        </references>
      </pivotArea>
    </format>
    <format dxfId="612">
      <pivotArea dataOnly="0" labelOnly="1" outline="0" fieldPosition="0">
        <references count="5">
          <reference field="9" count="1" selected="0">
            <x v="10"/>
          </reference>
          <reference field="11" count="1" selected="0">
            <x v="4"/>
          </reference>
          <reference field="13" count="1" selected="0">
            <x v="14"/>
          </reference>
          <reference field="20" count="1" selected="0">
            <x v="28"/>
          </reference>
          <reference field="21" count="1">
            <x v="93"/>
          </reference>
        </references>
      </pivotArea>
    </format>
    <format dxfId="611">
      <pivotArea dataOnly="0" labelOnly="1" outline="0" fieldPosition="0">
        <references count="5">
          <reference field="9" count="1" selected="0">
            <x v="10"/>
          </reference>
          <reference field="11" count="1" selected="0">
            <x v="4"/>
          </reference>
          <reference field="13" count="1" selected="0">
            <x v="14"/>
          </reference>
          <reference field="20" count="1" selected="0">
            <x v="29"/>
          </reference>
          <reference field="21" count="1">
            <x v="17"/>
          </reference>
        </references>
      </pivotArea>
    </format>
    <format dxfId="610">
      <pivotArea dataOnly="0" labelOnly="1" outline="0" fieldPosition="0">
        <references count="5">
          <reference field="9" count="1" selected="0">
            <x v="10"/>
          </reference>
          <reference field="11" count="1" selected="0">
            <x v="4"/>
          </reference>
          <reference field="13" count="1" selected="0">
            <x v="14"/>
          </reference>
          <reference field="20" count="1" selected="0">
            <x v="32"/>
          </reference>
          <reference field="21" count="1">
            <x v="137"/>
          </reference>
        </references>
      </pivotArea>
    </format>
    <format dxfId="609">
      <pivotArea dataOnly="0" labelOnly="1" outline="0" fieldPosition="0">
        <references count="5">
          <reference field="9" count="1" selected="0">
            <x v="10"/>
          </reference>
          <reference field="11" count="1" selected="0">
            <x v="4"/>
          </reference>
          <reference field="13" count="1" selected="0">
            <x v="14"/>
          </reference>
          <reference field="20" count="1" selected="0">
            <x v="33"/>
          </reference>
          <reference field="21" count="1">
            <x v="61"/>
          </reference>
        </references>
      </pivotArea>
    </format>
    <format dxfId="608">
      <pivotArea dataOnly="0" labelOnly="1" outline="0" fieldPosition="0">
        <references count="5">
          <reference field="9" count="1" selected="0">
            <x v="10"/>
          </reference>
          <reference field="11" count="1" selected="0">
            <x v="4"/>
          </reference>
          <reference field="13" count="1" selected="0">
            <x v="14"/>
          </reference>
          <reference field="20" count="1" selected="0">
            <x v="34"/>
          </reference>
          <reference field="21" count="1">
            <x v="9"/>
          </reference>
        </references>
      </pivotArea>
    </format>
    <format dxfId="607">
      <pivotArea dataOnly="0" labelOnly="1" outline="0" fieldPosition="0">
        <references count="5">
          <reference field="9" count="1" selected="0">
            <x v="10"/>
          </reference>
          <reference field="11" count="1" selected="0">
            <x v="4"/>
          </reference>
          <reference field="13" count="1" selected="0">
            <x v="14"/>
          </reference>
          <reference field="20" count="1" selected="0">
            <x v="36"/>
          </reference>
          <reference field="21" count="1">
            <x v="80"/>
          </reference>
        </references>
      </pivotArea>
    </format>
    <format dxfId="606">
      <pivotArea dataOnly="0" labelOnly="1" outline="0" fieldPosition="0">
        <references count="5">
          <reference field="9" count="1" selected="0">
            <x v="10"/>
          </reference>
          <reference field="11" count="1" selected="0">
            <x v="4"/>
          </reference>
          <reference field="13" count="1" selected="0">
            <x v="14"/>
          </reference>
          <reference field="20" count="1" selected="0">
            <x v="38"/>
          </reference>
          <reference field="21" count="1">
            <x v="38"/>
          </reference>
        </references>
      </pivotArea>
    </format>
    <format dxfId="605">
      <pivotArea dataOnly="0" labelOnly="1" outline="0" fieldPosition="0">
        <references count="5">
          <reference field="9" count="1" selected="0">
            <x v="10"/>
          </reference>
          <reference field="11" count="1" selected="0">
            <x v="4"/>
          </reference>
          <reference field="13" count="1" selected="0">
            <x v="14"/>
          </reference>
          <reference field="20" count="1" selected="0">
            <x v="42"/>
          </reference>
          <reference field="21" count="1">
            <x v="39"/>
          </reference>
        </references>
      </pivotArea>
    </format>
    <format dxfId="604">
      <pivotArea dataOnly="0" labelOnly="1" outline="0" fieldPosition="0">
        <references count="5">
          <reference field="9" count="1" selected="0">
            <x v="10"/>
          </reference>
          <reference field="11" count="1" selected="0">
            <x v="4"/>
          </reference>
          <reference field="13" count="1" selected="0">
            <x v="14"/>
          </reference>
          <reference field="20" count="1" selected="0">
            <x v="44"/>
          </reference>
          <reference field="21" count="1">
            <x v="18"/>
          </reference>
        </references>
      </pivotArea>
    </format>
    <format dxfId="603">
      <pivotArea dataOnly="0" labelOnly="1" outline="0" fieldPosition="0">
        <references count="5">
          <reference field="9" count="1" selected="0">
            <x v="10"/>
          </reference>
          <reference field="11" count="1" selected="0">
            <x v="4"/>
          </reference>
          <reference field="13" count="1" selected="0">
            <x v="14"/>
          </reference>
          <reference field="20" count="1" selected="0">
            <x v="46"/>
          </reference>
          <reference field="21" count="1">
            <x v="89"/>
          </reference>
        </references>
      </pivotArea>
    </format>
    <format dxfId="602">
      <pivotArea dataOnly="0" labelOnly="1" outline="0" fieldPosition="0">
        <references count="5">
          <reference field="9" count="1" selected="0">
            <x v="10"/>
          </reference>
          <reference field="11" count="1" selected="0">
            <x v="4"/>
          </reference>
          <reference field="13" count="1" selected="0">
            <x v="14"/>
          </reference>
          <reference field="20" count="1" selected="0">
            <x v="49"/>
          </reference>
          <reference field="21" count="1">
            <x v="43"/>
          </reference>
        </references>
      </pivotArea>
    </format>
    <format dxfId="601">
      <pivotArea dataOnly="0" labelOnly="1" outline="0" fieldPosition="0">
        <references count="5">
          <reference field="9" count="1" selected="0">
            <x v="10"/>
          </reference>
          <reference field="11" count="1" selected="0">
            <x v="4"/>
          </reference>
          <reference field="13" count="1" selected="0">
            <x v="14"/>
          </reference>
          <reference field="20" count="1" selected="0">
            <x v="50"/>
          </reference>
          <reference field="21" count="1">
            <x v="96"/>
          </reference>
        </references>
      </pivotArea>
    </format>
    <format dxfId="600">
      <pivotArea dataOnly="0" labelOnly="1" outline="0" fieldPosition="0">
        <references count="5">
          <reference field="9" count="1" selected="0">
            <x v="10"/>
          </reference>
          <reference field="11" count="1" selected="0">
            <x v="4"/>
          </reference>
          <reference field="13" count="1" selected="0">
            <x v="14"/>
          </reference>
          <reference field="20" count="1" selected="0">
            <x v="52"/>
          </reference>
          <reference field="21" count="1">
            <x v="99"/>
          </reference>
        </references>
      </pivotArea>
    </format>
    <format dxfId="599">
      <pivotArea dataOnly="0" labelOnly="1" outline="0" fieldPosition="0">
        <references count="5">
          <reference field="9" count="1" selected="0">
            <x v="10"/>
          </reference>
          <reference field="11" count="1" selected="0">
            <x v="4"/>
          </reference>
          <reference field="13" count="1" selected="0">
            <x v="14"/>
          </reference>
          <reference field="20" count="1" selected="0">
            <x v="54"/>
          </reference>
          <reference field="21" count="1">
            <x v="100"/>
          </reference>
        </references>
      </pivotArea>
    </format>
    <format dxfId="598">
      <pivotArea dataOnly="0" labelOnly="1" outline="0" fieldPosition="0">
        <references count="5">
          <reference field="9" count="1" selected="0">
            <x v="10"/>
          </reference>
          <reference field="11" count="1" selected="0">
            <x v="4"/>
          </reference>
          <reference field="13" count="1" selected="0">
            <x v="14"/>
          </reference>
          <reference field="20" count="1" selected="0">
            <x v="56"/>
          </reference>
          <reference field="21" count="1">
            <x v="33"/>
          </reference>
        </references>
      </pivotArea>
    </format>
    <format dxfId="597">
      <pivotArea dataOnly="0" labelOnly="1" outline="0" fieldPosition="0">
        <references count="5">
          <reference field="9" count="1" selected="0">
            <x v="10"/>
          </reference>
          <reference field="11" count="1" selected="0">
            <x v="4"/>
          </reference>
          <reference field="13" count="1" selected="0">
            <x v="14"/>
          </reference>
          <reference field="20" count="1" selected="0">
            <x v="57"/>
          </reference>
          <reference field="21" count="1">
            <x v="131"/>
          </reference>
        </references>
      </pivotArea>
    </format>
    <format dxfId="596">
      <pivotArea dataOnly="0" labelOnly="1" outline="0" fieldPosition="0">
        <references count="5">
          <reference field="9" count="1" selected="0">
            <x v="10"/>
          </reference>
          <reference field="11" count="1" selected="0">
            <x v="4"/>
          </reference>
          <reference field="13" count="1" selected="0">
            <x v="14"/>
          </reference>
          <reference field="20" count="1" selected="0">
            <x v="58"/>
          </reference>
          <reference field="21" count="1">
            <x v="119"/>
          </reference>
        </references>
      </pivotArea>
    </format>
    <format dxfId="595">
      <pivotArea dataOnly="0" labelOnly="1" outline="0" fieldPosition="0">
        <references count="5">
          <reference field="9" count="1" selected="0">
            <x v="10"/>
          </reference>
          <reference field="11" count="1" selected="0">
            <x v="4"/>
          </reference>
          <reference field="13" count="1" selected="0">
            <x v="14"/>
          </reference>
          <reference field="20" count="1" selected="0">
            <x v="60"/>
          </reference>
          <reference field="21" count="1">
            <x v="5"/>
          </reference>
        </references>
      </pivotArea>
    </format>
    <format dxfId="594">
      <pivotArea dataOnly="0" labelOnly="1" outline="0" fieldPosition="0">
        <references count="5">
          <reference field="9" count="1" selected="0">
            <x v="10"/>
          </reference>
          <reference field="11" count="1" selected="0">
            <x v="4"/>
          </reference>
          <reference field="13" count="1" selected="0">
            <x v="14"/>
          </reference>
          <reference field="20" count="1" selected="0">
            <x v="61"/>
          </reference>
          <reference field="21" count="1">
            <x v="8"/>
          </reference>
        </references>
      </pivotArea>
    </format>
    <format dxfId="593">
      <pivotArea dataOnly="0" labelOnly="1" outline="0" fieldPosition="0">
        <references count="5">
          <reference field="9" count="1" selected="0">
            <x v="10"/>
          </reference>
          <reference field="11" count="1" selected="0">
            <x v="4"/>
          </reference>
          <reference field="13" count="1" selected="0">
            <x v="14"/>
          </reference>
          <reference field="20" count="1" selected="0">
            <x v="62"/>
          </reference>
          <reference field="21" count="1">
            <x v="6"/>
          </reference>
        </references>
      </pivotArea>
    </format>
    <format dxfId="592">
      <pivotArea dataOnly="0" labelOnly="1" outline="0" fieldPosition="0">
        <references count="5">
          <reference field="9" count="1" selected="0">
            <x v="10"/>
          </reference>
          <reference field="11" count="1" selected="0">
            <x v="4"/>
          </reference>
          <reference field="13" count="1" selected="0">
            <x v="14"/>
          </reference>
          <reference field="20" count="1" selected="0">
            <x v="64"/>
          </reference>
          <reference field="21" count="1">
            <x v="77"/>
          </reference>
        </references>
      </pivotArea>
    </format>
    <format dxfId="591">
      <pivotArea dataOnly="0" labelOnly="1" outline="0" fieldPosition="0">
        <references count="5">
          <reference field="9" count="1" selected="0">
            <x v="10"/>
          </reference>
          <reference field="11" count="1" selected="0">
            <x v="4"/>
          </reference>
          <reference field="13" count="1" selected="0">
            <x v="14"/>
          </reference>
          <reference field="20" count="1" selected="0">
            <x v="65"/>
          </reference>
          <reference field="21" count="1">
            <x v="123"/>
          </reference>
        </references>
      </pivotArea>
    </format>
    <format dxfId="590">
      <pivotArea dataOnly="0" labelOnly="1" outline="0" fieldPosition="0">
        <references count="5">
          <reference field="9" count="1" selected="0">
            <x v="10"/>
          </reference>
          <reference field="11" count="1" selected="0">
            <x v="4"/>
          </reference>
          <reference field="13" count="1" selected="0">
            <x v="14"/>
          </reference>
          <reference field="20" count="1" selected="0">
            <x v="66"/>
          </reference>
          <reference field="21" count="1">
            <x v="113"/>
          </reference>
        </references>
      </pivotArea>
    </format>
    <format dxfId="589">
      <pivotArea dataOnly="0" labelOnly="1" outline="0" fieldPosition="0">
        <references count="5">
          <reference field="9" count="1" selected="0">
            <x v="10"/>
          </reference>
          <reference field="11" count="1" selected="0">
            <x v="4"/>
          </reference>
          <reference field="13" count="1" selected="0">
            <x v="14"/>
          </reference>
          <reference field="20" count="1" selected="0">
            <x v="67"/>
          </reference>
          <reference field="21" count="1">
            <x v="111"/>
          </reference>
        </references>
      </pivotArea>
    </format>
    <format dxfId="588">
      <pivotArea dataOnly="0" labelOnly="1" outline="0" fieldPosition="0">
        <references count="5">
          <reference field="9" count="1" selected="0">
            <x v="10"/>
          </reference>
          <reference field="11" count="1" selected="0">
            <x v="4"/>
          </reference>
          <reference field="13" count="1" selected="0">
            <x v="14"/>
          </reference>
          <reference field="20" count="1" selected="0">
            <x v="68"/>
          </reference>
          <reference field="21" count="1">
            <x v="109"/>
          </reference>
        </references>
      </pivotArea>
    </format>
    <format dxfId="587">
      <pivotArea dataOnly="0" labelOnly="1" outline="0" fieldPosition="0">
        <references count="5">
          <reference field="9" count="1" selected="0">
            <x v="10"/>
          </reference>
          <reference field="11" count="1" selected="0">
            <x v="4"/>
          </reference>
          <reference field="13" count="1" selected="0">
            <x v="14"/>
          </reference>
          <reference field="20" count="1" selected="0">
            <x v="71"/>
          </reference>
          <reference field="21" count="1">
            <x v="117"/>
          </reference>
        </references>
      </pivotArea>
    </format>
    <format dxfId="586">
      <pivotArea dataOnly="0" labelOnly="1" outline="0" fieldPosition="0">
        <references count="5">
          <reference field="9" count="1" selected="0">
            <x v="10"/>
          </reference>
          <reference field="11" count="1" selected="0">
            <x v="4"/>
          </reference>
          <reference field="13" count="1" selected="0">
            <x v="14"/>
          </reference>
          <reference field="20" count="1" selected="0">
            <x v="77"/>
          </reference>
          <reference field="21" count="1">
            <x v="105"/>
          </reference>
        </references>
      </pivotArea>
    </format>
    <format dxfId="585">
      <pivotArea dataOnly="0" labelOnly="1" outline="0" fieldPosition="0">
        <references count="5">
          <reference field="9" count="1" selected="0">
            <x v="10"/>
          </reference>
          <reference field="11" count="1" selected="0">
            <x v="4"/>
          </reference>
          <reference field="13" count="1" selected="0">
            <x v="14"/>
          </reference>
          <reference field="20" count="1" selected="0">
            <x v="78"/>
          </reference>
          <reference field="21" count="1">
            <x v="104"/>
          </reference>
        </references>
      </pivotArea>
    </format>
    <format dxfId="584">
      <pivotArea dataOnly="0" labelOnly="1" outline="0" fieldPosition="0">
        <references count="5">
          <reference field="9" count="1" selected="0">
            <x v="10"/>
          </reference>
          <reference field="11" count="1" selected="0">
            <x v="4"/>
          </reference>
          <reference field="13" count="1" selected="0">
            <x v="14"/>
          </reference>
          <reference field="20" count="1" selected="0">
            <x v="80"/>
          </reference>
          <reference field="21" count="1">
            <x v="19"/>
          </reference>
        </references>
      </pivotArea>
    </format>
    <format dxfId="583">
      <pivotArea dataOnly="0" labelOnly="1" outline="0" fieldPosition="0">
        <references count="5">
          <reference field="9" count="1" selected="0">
            <x v="10"/>
          </reference>
          <reference field="11" count="1" selected="0">
            <x v="4"/>
          </reference>
          <reference field="13" count="1" selected="0">
            <x v="14"/>
          </reference>
          <reference field="20" count="1" selected="0">
            <x v="81"/>
          </reference>
          <reference field="21" count="1">
            <x v="21"/>
          </reference>
        </references>
      </pivotArea>
    </format>
    <format dxfId="582">
      <pivotArea dataOnly="0" labelOnly="1" outline="0" fieldPosition="0">
        <references count="5">
          <reference field="9" count="1" selected="0">
            <x v="10"/>
          </reference>
          <reference field="11" count="1" selected="0">
            <x v="4"/>
          </reference>
          <reference field="13" count="1" selected="0">
            <x v="14"/>
          </reference>
          <reference field="20" count="1" selected="0">
            <x v="82"/>
          </reference>
          <reference field="21" count="1">
            <x v="52"/>
          </reference>
        </references>
      </pivotArea>
    </format>
    <format dxfId="581">
      <pivotArea dataOnly="0" labelOnly="1" outline="0" fieldPosition="0">
        <references count="5">
          <reference field="9" count="1" selected="0">
            <x v="10"/>
          </reference>
          <reference field="11" count="1" selected="0">
            <x v="4"/>
          </reference>
          <reference field="13" count="1" selected="0">
            <x v="14"/>
          </reference>
          <reference field="20" count="1" selected="0">
            <x v="85"/>
          </reference>
          <reference field="21" count="1">
            <x v="102"/>
          </reference>
        </references>
      </pivotArea>
    </format>
    <format dxfId="580">
      <pivotArea dataOnly="0" labelOnly="1" outline="0" fieldPosition="0">
        <references count="5">
          <reference field="9" count="1" selected="0">
            <x v="10"/>
          </reference>
          <reference field="11" count="1" selected="0">
            <x v="4"/>
          </reference>
          <reference field="13" count="1" selected="0">
            <x v="14"/>
          </reference>
          <reference field="20" count="1" selected="0">
            <x v="87"/>
          </reference>
          <reference field="21" count="1">
            <x v="51"/>
          </reference>
        </references>
      </pivotArea>
    </format>
    <format dxfId="579">
      <pivotArea dataOnly="0" labelOnly="1" outline="0" fieldPosition="0">
        <references count="5">
          <reference field="9" count="1" selected="0">
            <x v="10"/>
          </reference>
          <reference field="11" count="1" selected="0">
            <x v="4"/>
          </reference>
          <reference field="13" count="1" selected="0">
            <x v="14"/>
          </reference>
          <reference field="20" count="1" selected="0">
            <x v="90"/>
          </reference>
          <reference field="21" count="1">
            <x v="112"/>
          </reference>
        </references>
      </pivotArea>
    </format>
    <format dxfId="578">
      <pivotArea dataOnly="0" labelOnly="1" outline="0" fieldPosition="0">
        <references count="5">
          <reference field="9" count="1" selected="0">
            <x v="10"/>
          </reference>
          <reference field="11" count="1" selected="0">
            <x v="4"/>
          </reference>
          <reference field="13" count="1" selected="0">
            <x v="14"/>
          </reference>
          <reference field="20" count="1" selected="0">
            <x v="97"/>
          </reference>
          <reference field="21" count="1">
            <x v="41"/>
          </reference>
        </references>
      </pivotArea>
    </format>
    <format dxfId="577">
      <pivotArea dataOnly="0" labelOnly="1" outline="0" fieldPosition="0">
        <references count="5">
          <reference field="9" count="1" selected="0">
            <x v="10"/>
          </reference>
          <reference field="11" count="1" selected="0">
            <x v="4"/>
          </reference>
          <reference field="13" count="1" selected="0">
            <x v="14"/>
          </reference>
          <reference field="20" count="1" selected="0">
            <x v="98"/>
          </reference>
          <reference field="21" count="1">
            <x v="122"/>
          </reference>
        </references>
      </pivotArea>
    </format>
    <format dxfId="576">
      <pivotArea dataOnly="0" labelOnly="1" outline="0" fieldPosition="0">
        <references count="5">
          <reference field="9" count="1" selected="0">
            <x v="10"/>
          </reference>
          <reference field="11" count="1" selected="0">
            <x v="4"/>
          </reference>
          <reference field="13" count="1" selected="0">
            <x v="14"/>
          </reference>
          <reference field="20" count="1" selected="0">
            <x v="99"/>
          </reference>
          <reference field="21" count="1">
            <x v="47"/>
          </reference>
        </references>
      </pivotArea>
    </format>
    <format dxfId="575">
      <pivotArea dataOnly="0" labelOnly="1" outline="0" fieldPosition="0">
        <references count="5">
          <reference field="9" count="1" selected="0">
            <x v="10"/>
          </reference>
          <reference field="11" count="1" selected="0">
            <x v="4"/>
          </reference>
          <reference field="13" count="1" selected="0">
            <x v="14"/>
          </reference>
          <reference field="20" count="1" selected="0">
            <x v="100"/>
          </reference>
          <reference field="21" count="1">
            <x v="106"/>
          </reference>
        </references>
      </pivotArea>
    </format>
    <format dxfId="574">
      <pivotArea dataOnly="0" labelOnly="1" outline="0" fieldPosition="0">
        <references count="5">
          <reference field="9" count="1" selected="0">
            <x v="10"/>
          </reference>
          <reference field="11" count="1" selected="0">
            <x v="4"/>
          </reference>
          <reference field="13" count="1" selected="0">
            <x v="14"/>
          </reference>
          <reference field="20" count="1" selected="0">
            <x v="104"/>
          </reference>
          <reference field="21" count="1">
            <x v="29"/>
          </reference>
        </references>
      </pivotArea>
    </format>
    <format dxfId="573">
      <pivotArea dataOnly="0" labelOnly="1" outline="0" fieldPosition="0">
        <references count="5">
          <reference field="9" count="1" selected="0">
            <x v="10"/>
          </reference>
          <reference field="11" count="1" selected="0">
            <x v="4"/>
          </reference>
          <reference field="13" count="1" selected="0">
            <x v="14"/>
          </reference>
          <reference field="20" count="1" selected="0">
            <x v="113"/>
          </reference>
          <reference field="21" count="1">
            <x v="74"/>
          </reference>
        </references>
      </pivotArea>
    </format>
    <format dxfId="572">
      <pivotArea dataOnly="0" labelOnly="1" outline="0" fieldPosition="0">
        <references count="5">
          <reference field="9" count="1" selected="0">
            <x v="10"/>
          </reference>
          <reference field="11" count="1" selected="0">
            <x v="4"/>
          </reference>
          <reference field="13" count="1" selected="0">
            <x v="14"/>
          </reference>
          <reference field="20" count="1" selected="0">
            <x v="116"/>
          </reference>
          <reference field="21" count="1">
            <x v="81"/>
          </reference>
        </references>
      </pivotArea>
    </format>
    <format dxfId="571">
      <pivotArea dataOnly="0" labelOnly="1" outline="0" fieldPosition="0">
        <references count="5">
          <reference field="9" count="1" selected="0">
            <x v="10"/>
          </reference>
          <reference field="11" count="1" selected="0">
            <x v="4"/>
          </reference>
          <reference field="13" count="1" selected="0">
            <x v="14"/>
          </reference>
          <reference field="20" count="1" selected="0">
            <x v="124"/>
          </reference>
          <reference field="21" count="1">
            <x v="126"/>
          </reference>
        </references>
      </pivotArea>
    </format>
    <format dxfId="570">
      <pivotArea dataOnly="0" labelOnly="1" outline="0" fieldPosition="0">
        <references count="5">
          <reference field="9" count="1" selected="0">
            <x v="10"/>
          </reference>
          <reference field="11" count="1" selected="0">
            <x v="4"/>
          </reference>
          <reference field="13" count="1" selected="0">
            <x v="25"/>
          </reference>
          <reference field="20" count="1" selected="0">
            <x v="44"/>
          </reference>
          <reference field="21" count="1">
            <x v="18"/>
          </reference>
        </references>
      </pivotArea>
    </format>
    <format dxfId="569">
      <pivotArea dataOnly="0" labelOnly="1" outline="0" fieldPosition="0">
        <references count="5">
          <reference field="9" count="1" selected="0">
            <x v="10"/>
          </reference>
          <reference field="11" count="1" selected="0">
            <x v="4"/>
          </reference>
          <reference field="13" count="1" selected="0">
            <x v="26"/>
          </reference>
          <reference field="20" count="1" selected="0">
            <x v="44"/>
          </reference>
          <reference field="21" count="1">
            <x v="18"/>
          </reference>
        </references>
      </pivotArea>
    </format>
    <format dxfId="568">
      <pivotArea dataOnly="0" labelOnly="1" outline="0" fieldPosition="0">
        <references count="5">
          <reference field="9" count="1" selected="0">
            <x v="10"/>
          </reference>
          <reference field="11" count="1" selected="0">
            <x v="4"/>
          </reference>
          <reference field="13" count="1" selected="0">
            <x v="56"/>
          </reference>
          <reference field="20" count="1" selected="0">
            <x v="0"/>
          </reference>
          <reference field="21" count="1">
            <x v="26"/>
          </reference>
        </references>
      </pivotArea>
    </format>
    <format dxfId="567">
      <pivotArea dataOnly="0" labelOnly="1" outline="0" fieldPosition="0">
        <references count="5">
          <reference field="9" count="1" selected="0">
            <x v="10"/>
          </reference>
          <reference field="11" count="1" selected="0">
            <x v="4"/>
          </reference>
          <reference field="13" count="1" selected="0">
            <x v="56"/>
          </reference>
          <reference field="20" count="1" selected="0">
            <x v="1"/>
          </reference>
          <reference field="21" count="1">
            <x v="129"/>
          </reference>
        </references>
      </pivotArea>
    </format>
    <format dxfId="566">
      <pivotArea dataOnly="0" labelOnly="1" outline="0" fieldPosition="0">
        <references count="5">
          <reference field="9" count="1" selected="0">
            <x v="10"/>
          </reference>
          <reference field="11" count="1" selected="0">
            <x v="4"/>
          </reference>
          <reference field="13" count="1" selected="0">
            <x v="56"/>
          </reference>
          <reference field="20" count="1" selected="0">
            <x v="2"/>
          </reference>
          <reference field="21" count="1">
            <x v="130"/>
          </reference>
        </references>
      </pivotArea>
    </format>
    <format dxfId="565">
      <pivotArea dataOnly="0" labelOnly="1" outline="0" fieldPosition="0">
        <references count="5">
          <reference field="9" count="1" selected="0">
            <x v="10"/>
          </reference>
          <reference field="11" count="1" selected="0">
            <x v="4"/>
          </reference>
          <reference field="13" count="1" selected="0">
            <x v="56"/>
          </reference>
          <reference field="20" count="1" selected="0">
            <x v="3"/>
          </reference>
          <reference field="21" count="1">
            <x v="103"/>
          </reference>
        </references>
      </pivotArea>
    </format>
    <format dxfId="564">
      <pivotArea dataOnly="0" labelOnly="1" outline="0" fieldPosition="0">
        <references count="5">
          <reference field="9" count="1" selected="0">
            <x v="10"/>
          </reference>
          <reference field="11" count="1" selected="0">
            <x v="4"/>
          </reference>
          <reference field="13" count="1" selected="0">
            <x v="56"/>
          </reference>
          <reference field="20" count="1" selected="0">
            <x v="4"/>
          </reference>
          <reference field="21" count="1">
            <x v="90"/>
          </reference>
        </references>
      </pivotArea>
    </format>
    <format dxfId="563">
      <pivotArea dataOnly="0" labelOnly="1" outline="0" fieldPosition="0">
        <references count="5">
          <reference field="9" count="1" selected="0">
            <x v="10"/>
          </reference>
          <reference field="11" count="1" selected="0">
            <x v="4"/>
          </reference>
          <reference field="13" count="1" selected="0">
            <x v="56"/>
          </reference>
          <reference field="20" count="1" selected="0">
            <x v="5"/>
          </reference>
          <reference field="21" count="1">
            <x v="42"/>
          </reference>
        </references>
      </pivotArea>
    </format>
    <format dxfId="562">
      <pivotArea dataOnly="0" labelOnly="1" outline="0" fieldPosition="0">
        <references count="5">
          <reference field="9" count="1" selected="0">
            <x v="10"/>
          </reference>
          <reference field="11" count="1" selected="0">
            <x v="4"/>
          </reference>
          <reference field="13" count="1" selected="0">
            <x v="56"/>
          </reference>
          <reference field="20" count="1" selected="0">
            <x v="6"/>
          </reference>
          <reference field="21" count="1">
            <x v="46"/>
          </reference>
        </references>
      </pivotArea>
    </format>
    <format dxfId="561">
      <pivotArea dataOnly="0" labelOnly="1" outline="0" fieldPosition="0">
        <references count="5">
          <reference field="9" count="1" selected="0">
            <x v="10"/>
          </reference>
          <reference field="11" count="1" selected="0">
            <x v="4"/>
          </reference>
          <reference field="13" count="1" selected="0">
            <x v="56"/>
          </reference>
          <reference field="20" count="1" selected="0">
            <x v="7"/>
          </reference>
          <reference field="21" count="1">
            <x v="20"/>
          </reference>
        </references>
      </pivotArea>
    </format>
    <format dxfId="560">
      <pivotArea dataOnly="0" labelOnly="1" outline="0" fieldPosition="0">
        <references count="5">
          <reference field="9" count="1" selected="0">
            <x v="10"/>
          </reference>
          <reference field="11" count="1" selected="0">
            <x v="4"/>
          </reference>
          <reference field="13" count="1" selected="0">
            <x v="56"/>
          </reference>
          <reference field="20" count="1" selected="0">
            <x v="8"/>
          </reference>
          <reference field="21" count="1">
            <x v="24"/>
          </reference>
        </references>
      </pivotArea>
    </format>
    <format dxfId="559">
      <pivotArea dataOnly="0" labelOnly="1" outline="0" fieldPosition="0">
        <references count="5">
          <reference field="9" count="1" selected="0">
            <x v="10"/>
          </reference>
          <reference field="11" count="1" selected="0">
            <x v="4"/>
          </reference>
          <reference field="13" count="1" selected="0">
            <x v="56"/>
          </reference>
          <reference field="20" count="1" selected="0">
            <x v="9"/>
          </reference>
          <reference field="21" count="1">
            <x v="25"/>
          </reference>
        </references>
      </pivotArea>
    </format>
    <format dxfId="558">
      <pivotArea dataOnly="0" labelOnly="1" outline="0" fieldPosition="0">
        <references count="5">
          <reference field="9" count="1" selected="0">
            <x v="10"/>
          </reference>
          <reference field="11" count="1" selected="0">
            <x v="4"/>
          </reference>
          <reference field="13" count="1" selected="0">
            <x v="56"/>
          </reference>
          <reference field="20" count="1" selected="0">
            <x v="10"/>
          </reference>
          <reference field="21" count="1">
            <x v="2"/>
          </reference>
        </references>
      </pivotArea>
    </format>
    <format dxfId="557">
      <pivotArea dataOnly="0" labelOnly="1" outline="0" fieldPosition="0">
        <references count="5">
          <reference field="9" count="1" selected="0">
            <x v="10"/>
          </reference>
          <reference field="11" count="1" selected="0">
            <x v="4"/>
          </reference>
          <reference field="13" count="1" selected="0">
            <x v="56"/>
          </reference>
          <reference field="20" count="1" selected="0">
            <x v="11"/>
          </reference>
          <reference field="21" count="1">
            <x v="1"/>
          </reference>
        </references>
      </pivotArea>
    </format>
    <format dxfId="556">
      <pivotArea dataOnly="0" labelOnly="1" outline="0" fieldPosition="0">
        <references count="5">
          <reference field="9" count="1" selected="0">
            <x v="10"/>
          </reference>
          <reference field="11" count="1" selected="0">
            <x v="4"/>
          </reference>
          <reference field="13" count="1" selected="0">
            <x v="56"/>
          </reference>
          <reference field="20" count="1" selected="0">
            <x v="12"/>
          </reference>
          <reference field="21" count="1">
            <x v="3"/>
          </reference>
        </references>
      </pivotArea>
    </format>
    <format dxfId="555">
      <pivotArea dataOnly="0" labelOnly="1" outline="0" fieldPosition="0">
        <references count="5">
          <reference field="9" count="1" selected="0">
            <x v="10"/>
          </reference>
          <reference field="11" count="1" selected="0">
            <x v="4"/>
          </reference>
          <reference field="13" count="1" selected="0">
            <x v="56"/>
          </reference>
          <reference field="20" count="1" selected="0">
            <x v="13"/>
          </reference>
          <reference field="21" count="1">
            <x v="48"/>
          </reference>
        </references>
      </pivotArea>
    </format>
    <format dxfId="554">
      <pivotArea dataOnly="0" labelOnly="1" outline="0" fieldPosition="0">
        <references count="5">
          <reference field="9" count="1" selected="0">
            <x v="10"/>
          </reference>
          <reference field="11" count="1" selected="0">
            <x v="4"/>
          </reference>
          <reference field="13" count="1" selected="0">
            <x v="56"/>
          </reference>
          <reference field="20" count="1" selected="0">
            <x v="14"/>
          </reference>
          <reference field="21" count="1">
            <x v="76"/>
          </reference>
        </references>
      </pivotArea>
    </format>
    <format dxfId="553">
      <pivotArea dataOnly="0" labelOnly="1" outline="0" fieldPosition="0">
        <references count="5">
          <reference field="9" count="1" selected="0">
            <x v="10"/>
          </reference>
          <reference field="11" count="1" selected="0">
            <x v="4"/>
          </reference>
          <reference field="13" count="1" selected="0">
            <x v="56"/>
          </reference>
          <reference field="20" count="1" selected="0">
            <x v="74"/>
          </reference>
          <reference field="21" count="1">
            <x v="121"/>
          </reference>
        </references>
      </pivotArea>
    </format>
    <format dxfId="552">
      <pivotArea dataOnly="0" labelOnly="1" outline="0" fieldPosition="0">
        <references count="5">
          <reference field="9" count="1" selected="0">
            <x v="11"/>
          </reference>
          <reference field="11" count="1" selected="0">
            <x v="1"/>
          </reference>
          <reference field="13" count="1" selected="0">
            <x v="9"/>
          </reference>
          <reference field="20" count="1" selected="0">
            <x v="108"/>
          </reference>
          <reference field="21" count="1">
            <x v="13"/>
          </reference>
        </references>
      </pivotArea>
    </format>
    <format dxfId="551">
      <pivotArea dataOnly="0" labelOnly="1" outline="0" fieldPosition="0">
        <references count="5">
          <reference field="9" count="1" selected="0">
            <x v="11"/>
          </reference>
          <reference field="11" count="1" selected="0">
            <x v="1"/>
          </reference>
          <reference field="13" count="1" selected="0">
            <x v="9"/>
          </reference>
          <reference field="20" count="1" selected="0">
            <x v="111"/>
          </reference>
          <reference field="21" count="1">
            <x v="12"/>
          </reference>
        </references>
      </pivotArea>
    </format>
    <format dxfId="550">
      <pivotArea dataOnly="0" labelOnly="1" outline="0" fieldPosition="0">
        <references count="5">
          <reference field="9" count="1" selected="0">
            <x v="11"/>
          </reference>
          <reference field="11" count="1" selected="0">
            <x v="7"/>
          </reference>
          <reference field="13" count="1" selected="0">
            <x v="10"/>
          </reference>
          <reference field="20" count="1" selected="0">
            <x v="23"/>
          </reference>
          <reference field="21" count="1">
            <x v="92"/>
          </reference>
        </references>
      </pivotArea>
    </format>
    <format dxfId="549">
      <pivotArea dataOnly="0" labelOnly="1" outline="0" fieldPosition="0">
        <references count="5">
          <reference field="9" count="1" selected="0">
            <x v="11"/>
          </reference>
          <reference field="11" count="1" selected="0">
            <x v="7"/>
          </reference>
          <reference field="13" count="1" selected="0">
            <x v="10"/>
          </reference>
          <reference field="20" count="1" selected="0">
            <x v="64"/>
          </reference>
          <reference field="21" count="1">
            <x v="77"/>
          </reference>
        </references>
      </pivotArea>
    </format>
    <format dxfId="548">
      <pivotArea dataOnly="0" labelOnly="1" outline="0" fieldPosition="0">
        <references count="5">
          <reference field="9" count="1" selected="0">
            <x v="11"/>
          </reference>
          <reference field="11" count="1" selected="0">
            <x v="7"/>
          </reference>
          <reference field="13" count="1" selected="0">
            <x v="10"/>
          </reference>
          <reference field="20" count="1" selected="0">
            <x v="88"/>
          </reference>
          <reference field="21" count="1">
            <x v="116"/>
          </reference>
        </references>
      </pivotArea>
    </format>
    <format dxfId="547">
      <pivotArea dataOnly="0" labelOnly="1" outline="0" fieldPosition="0">
        <references count="5">
          <reference field="9" count="1" selected="0">
            <x v="11"/>
          </reference>
          <reference field="11" count="1" selected="0">
            <x v="7"/>
          </reference>
          <reference field="13" count="1" selected="0">
            <x v="10"/>
          </reference>
          <reference field="20" count="1" selected="0">
            <x v="97"/>
          </reference>
          <reference field="21" count="1">
            <x v="41"/>
          </reference>
        </references>
      </pivotArea>
    </format>
    <format dxfId="546">
      <pivotArea dataOnly="0" labelOnly="1" outline="0" fieldPosition="0">
        <references count="5">
          <reference field="9" count="1" selected="0">
            <x v="11"/>
          </reference>
          <reference field="11" count="1" selected="0">
            <x v="4"/>
          </reference>
          <reference field="13" count="1" selected="0">
            <x v="18"/>
          </reference>
          <reference field="20" count="1" selected="0">
            <x v="59"/>
          </reference>
          <reference field="21" count="1">
            <x v="124"/>
          </reference>
        </references>
      </pivotArea>
    </format>
    <format dxfId="545">
      <pivotArea dataOnly="0" labelOnly="1" outline="0" fieldPosition="0">
        <references count="5">
          <reference field="9" count="1" selected="0">
            <x v="11"/>
          </reference>
          <reference field="11" count="1" selected="0">
            <x v="4"/>
          </reference>
          <reference field="13" count="1" selected="0">
            <x v="18"/>
          </reference>
          <reference field="20" count="1" selected="0">
            <x v="73"/>
          </reference>
          <reference field="21" count="1">
            <x v="125"/>
          </reference>
        </references>
      </pivotArea>
    </format>
    <format dxfId="544">
      <pivotArea dataOnly="0" labelOnly="1" outline="0" fieldPosition="0">
        <references count="5">
          <reference field="9" count="1" selected="0">
            <x v="11"/>
          </reference>
          <reference field="11" count="1" selected="0">
            <x v="4"/>
          </reference>
          <reference field="13" count="1" selected="0">
            <x v="18"/>
          </reference>
          <reference field="20" count="1" selected="0">
            <x v="89"/>
          </reference>
          <reference field="21" count="1">
            <x v="27"/>
          </reference>
        </references>
      </pivotArea>
    </format>
    <format dxfId="543">
      <pivotArea dataOnly="0" labelOnly="1" outline="0" fieldPosition="0">
        <references count="5">
          <reference field="9" count="1" selected="0">
            <x v="11"/>
          </reference>
          <reference field="11" count="1" selected="0">
            <x v="4"/>
          </reference>
          <reference field="13" count="1" selected="0">
            <x v="18"/>
          </reference>
          <reference field="20" count="1" selected="0">
            <x v="91"/>
          </reference>
          <reference field="21" count="1">
            <x v="115"/>
          </reference>
        </references>
      </pivotArea>
    </format>
    <format dxfId="542">
      <pivotArea dataOnly="0" labelOnly="1" outline="0" fieldPosition="0">
        <references count="5">
          <reference field="9" count="1" selected="0">
            <x v="11"/>
          </reference>
          <reference field="11" count="1" selected="0">
            <x v="4"/>
          </reference>
          <reference field="13" count="1" selected="0">
            <x v="18"/>
          </reference>
          <reference field="20" count="1" selected="0">
            <x v="92"/>
          </reference>
          <reference field="21" count="1">
            <x v="107"/>
          </reference>
        </references>
      </pivotArea>
    </format>
    <format dxfId="541">
      <pivotArea dataOnly="0" labelOnly="1" outline="0" fieldPosition="0">
        <references count="5">
          <reference field="9" count="1" selected="0">
            <x v="11"/>
          </reference>
          <reference field="11" count="1" selected="0">
            <x v="4"/>
          </reference>
          <reference field="13" count="1" selected="0">
            <x v="22"/>
          </reference>
          <reference field="20" count="1" selected="0">
            <x v="45"/>
          </reference>
          <reference field="21" count="1">
            <x v="135"/>
          </reference>
        </references>
      </pivotArea>
    </format>
    <format dxfId="540">
      <pivotArea dataOnly="0" labelOnly="1" outline="0" fieldPosition="0">
        <references count="5">
          <reference field="9" count="1" selected="0">
            <x v="11"/>
          </reference>
          <reference field="11" count="1" selected="0">
            <x v="4"/>
          </reference>
          <reference field="13" count="1" selected="0">
            <x v="22"/>
          </reference>
          <reference field="20" count="1" selected="0">
            <x v="70"/>
          </reference>
          <reference field="21" count="1">
            <x v="108"/>
          </reference>
        </references>
      </pivotArea>
    </format>
    <format dxfId="539">
      <pivotArea dataOnly="0" labelOnly="1" outline="0" fieldPosition="0">
        <references count="5">
          <reference field="9" count="1" selected="0">
            <x v="11"/>
          </reference>
          <reference field="11" count="1" selected="0">
            <x v="4"/>
          </reference>
          <reference field="13" count="1" selected="0">
            <x v="22"/>
          </reference>
          <reference field="20" count="1" selected="0">
            <x v="93"/>
          </reference>
          <reference field="21" count="1">
            <x v="85"/>
          </reference>
        </references>
      </pivotArea>
    </format>
    <format dxfId="538">
      <pivotArea dataOnly="0" labelOnly="1" outline="0" fieldPosition="0">
        <references count="5">
          <reference field="9" count="1" selected="0">
            <x v="11"/>
          </reference>
          <reference field="11" count="1" selected="0">
            <x v="4"/>
          </reference>
          <reference field="13" count="1" selected="0">
            <x v="22"/>
          </reference>
          <reference field="20" count="1" selected="0">
            <x v="95"/>
          </reference>
          <reference field="21" count="1">
            <x v="136"/>
          </reference>
        </references>
      </pivotArea>
    </format>
    <format dxfId="537">
      <pivotArea dataOnly="0" labelOnly="1" outline="0" fieldPosition="0">
        <references count="5">
          <reference field="9" count="1" selected="0">
            <x v="11"/>
          </reference>
          <reference field="11" count="1" selected="0">
            <x v="4"/>
          </reference>
          <reference field="13" count="1" selected="0">
            <x v="42"/>
          </reference>
          <reference field="20" count="1" selected="0">
            <x v="73"/>
          </reference>
          <reference field="21" count="1">
            <x v="125"/>
          </reference>
        </references>
      </pivotArea>
    </format>
    <format dxfId="536">
      <pivotArea dataOnly="0" labelOnly="1" outline="0" fieldPosition="0">
        <references count="5">
          <reference field="9" count="1" selected="0">
            <x v="11"/>
          </reference>
          <reference field="11" count="1" selected="0">
            <x v="7"/>
          </reference>
          <reference field="13" count="1" selected="0">
            <x v="50"/>
          </reference>
          <reference field="20" count="1" selected="0">
            <x v="97"/>
          </reference>
          <reference field="21" count="1">
            <x v="41"/>
          </reference>
        </references>
      </pivotArea>
    </format>
    <format dxfId="535">
      <pivotArea dataOnly="0" labelOnly="1" outline="0" fieldPosition="0">
        <references count="5">
          <reference field="9" count="1" selected="0">
            <x v="12"/>
          </reference>
          <reference field="11" count="1" selected="0">
            <x v="5"/>
          </reference>
          <reference field="13" count="1" selected="0">
            <x v="3"/>
          </reference>
          <reference field="20" count="1" selected="0">
            <x v="17"/>
          </reference>
          <reference field="21" count="1">
            <x v="62"/>
          </reference>
        </references>
      </pivotArea>
    </format>
    <format dxfId="534">
      <pivotArea dataOnly="0" labelOnly="1" outline="0" fieldPosition="0">
        <references count="5">
          <reference field="9" count="1" selected="0">
            <x v="12"/>
          </reference>
          <reference field="11" count="1" selected="0">
            <x v="5"/>
          </reference>
          <reference field="13" count="1" selected="0">
            <x v="3"/>
          </reference>
          <reference field="20" count="1" selected="0">
            <x v="23"/>
          </reference>
          <reference field="21" count="1">
            <x v="92"/>
          </reference>
        </references>
      </pivotArea>
    </format>
    <format dxfId="533">
      <pivotArea dataOnly="0" labelOnly="1" outline="0" fieldPosition="0">
        <references count="5">
          <reference field="9" count="1" selected="0">
            <x v="12"/>
          </reference>
          <reference field="11" count="1" selected="0">
            <x v="5"/>
          </reference>
          <reference field="13" count="1" selected="0">
            <x v="3"/>
          </reference>
          <reference field="20" count="1" selected="0">
            <x v="25"/>
          </reference>
          <reference field="21" count="1">
            <x v="134"/>
          </reference>
        </references>
      </pivotArea>
    </format>
    <format dxfId="532">
      <pivotArea dataOnly="0" labelOnly="1" outline="0" fieldPosition="0">
        <references count="5">
          <reference field="9" count="1" selected="0">
            <x v="12"/>
          </reference>
          <reference field="11" count="1" selected="0">
            <x v="5"/>
          </reference>
          <reference field="13" count="1" selected="0">
            <x v="3"/>
          </reference>
          <reference field="20" count="1" selected="0">
            <x v="33"/>
          </reference>
          <reference field="21" count="1">
            <x v="61"/>
          </reference>
        </references>
      </pivotArea>
    </format>
    <format dxfId="531">
      <pivotArea dataOnly="0" labelOnly="1" outline="0" fieldPosition="0">
        <references count="5">
          <reference field="9" count="1" selected="0">
            <x v="12"/>
          </reference>
          <reference field="11" count="1" selected="0">
            <x v="5"/>
          </reference>
          <reference field="13" count="1" selected="0">
            <x v="3"/>
          </reference>
          <reference field="20" count="1" selected="0">
            <x v="34"/>
          </reference>
          <reference field="21" count="1">
            <x v="9"/>
          </reference>
        </references>
      </pivotArea>
    </format>
    <format dxfId="530">
      <pivotArea dataOnly="0" labelOnly="1" outline="0" fieldPosition="0">
        <references count="5">
          <reference field="9" count="1" selected="0">
            <x v="12"/>
          </reference>
          <reference field="11" count="1" selected="0">
            <x v="5"/>
          </reference>
          <reference field="13" count="1" selected="0">
            <x v="3"/>
          </reference>
          <reference field="20" count="1" selected="0">
            <x v="50"/>
          </reference>
          <reference field="21" count="1">
            <x v="96"/>
          </reference>
        </references>
      </pivotArea>
    </format>
    <format dxfId="529">
      <pivotArea dataOnly="0" labelOnly="1" outline="0" fieldPosition="0">
        <references count="5">
          <reference field="9" count="1" selected="0">
            <x v="12"/>
          </reference>
          <reference field="11" count="1" selected="0">
            <x v="5"/>
          </reference>
          <reference field="13" count="1" selected="0">
            <x v="3"/>
          </reference>
          <reference field="20" count="1" selected="0">
            <x v="87"/>
          </reference>
          <reference field="21" count="1">
            <x v="51"/>
          </reference>
        </references>
      </pivotArea>
    </format>
    <format dxfId="528">
      <pivotArea dataOnly="0" labelOnly="1" outline="0" fieldPosition="0">
        <references count="5">
          <reference field="9" count="1" selected="0">
            <x v="12"/>
          </reference>
          <reference field="11" count="1" selected="0">
            <x v="5"/>
          </reference>
          <reference field="13" count="1" selected="0">
            <x v="3"/>
          </reference>
          <reference field="20" count="1" selected="0">
            <x v="97"/>
          </reference>
          <reference field="21" count="1">
            <x v="41"/>
          </reference>
        </references>
      </pivotArea>
    </format>
    <format dxfId="527">
      <pivotArea dataOnly="0" labelOnly="1" outline="0" fieldPosition="0">
        <references count="5">
          <reference field="9" count="1" selected="0">
            <x v="12"/>
          </reference>
          <reference field="11" count="1" selected="0">
            <x v="1"/>
          </reference>
          <reference field="13" count="1" selected="0">
            <x v="4"/>
          </reference>
          <reference field="20" count="1" selected="0">
            <x v="111"/>
          </reference>
          <reference field="21" count="1">
            <x v="12"/>
          </reference>
        </references>
      </pivotArea>
    </format>
    <format dxfId="526">
      <pivotArea dataOnly="0" labelOnly="1" outline="0" fieldPosition="0">
        <references count="5">
          <reference field="9" count="1" selected="0">
            <x v="12"/>
          </reference>
          <reference field="11" count="1" selected="0">
            <x v="1"/>
          </reference>
          <reference field="13" count="1" selected="0">
            <x v="23"/>
          </reference>
          <reference field="20" count="1" selected="0">
            <x v="67"/>
          </reference>
          <reference field="21" count="1">
            <x v="111"/>
          </reference>
        </references>
      </pivotArea>
    </format>
    <format dxfId="525">
      <pivotArea dataOnly="0" labelOnly="1" outline="0" fieldPosition="0">
        <references count="5">
          <reference field="9" count="1" selected="0">
            <x v="12"/>
          </reference>
          <reference field="11" count="1" selected="0">
            <x v="1"/>
          </reference>
          <reference field="13" count="1" selected="0">
            <x v="23"/>
          </reference>
          <reference field="20" count="1" selected="0">
            <x v="73"/>
          </reference>
          <reference field="21" count="1">
            <x v="125"/>
          </reference>
        </references>
      </pivotArea>
    </format>
    <format dxfId="524">
      <pivotArea dataOnly="0" labelOnly="1" outline="0" fieldPosition="0">
        <references count="5">
          <reference field="9" count="1" selected="0">
            <x v="12"/>
          </reference>
          <reference field="11" count="1" selected="0">
            <x v="1"/>
          </reference>
          <reference field="13" count="1" selected="0">
            <x v="23"/>
          </reference>
          <reference field="20" count="1" selected="0">
            <x v="74"/>
          </reference>
          <reference field="21" count="1">
            <x v="121"/>
          </reference>
        </references>
      </pivotArea>
    </format>
    <format dxfId="523">
      <pivotArea dataOnly="0" labelOnly="1" outline="0" fieldPosition="0">
        <references count="5">
          <reference field="9" count="1" selected="0">
            <x v="12"/>
          </reference>
          <reference field="11" count="1" selected="0">
            <x v="1"/>
          </reference>
          <reference field="13" count="1" selected="0">
            <x v="23"/>
          </reference>
          <reference field="20" count="1" selected="0">
            <x v="97"/>
          </reference>
          <reference field="21" count="1">
            <x v="41"/>
          </reference>
        </references>
      </pivotArea>
    </format>
    <format dxfId="522">
      <pivotArea dataOnly="0" labelOnly="1" outline="0" fieldPosition="0">
        <references count="5">
          <reference field="9" count="1" selected="0">
            <x v="12"/>
          </reference>
          <reference field="11" count="1" selected="0">
            <x v="1"/>
          </reference>
          <reference field="13" count="1" selected="0">
            <x v="23"/>
          </reference>
          <reference field="20" count="1" selected="0">
            <x v="99"/>
          </reference>
          <reference field="21" count="1">
            <x v="47"/>
          </reference>
        </references>
      </pivotArea>
    </format>
    <format dxfId="521">
      <pivotArea dataOnly="0" labelOnly="1" outline="0" fieldPosition="0">
        <references count="5">
          <reference field="9" count="1" selected="0">
            <x v="12"/>
          </reference>
          <reference field="11" count="1" selected="0">
            <x v="5"/>
          </reference>
          <reference field="13" count="1" selected="0">
            <x v="29"/>
          </reference>
          <reference field="20" count="1" selected="0">
            <x v="39"/>
          </reference>
          <reference field="21" count="1">
            <x v="73"/>
          </reference>
        </references>
      </pivotArea>
    </format>
    <format dxfId="520">
      <pivotArea dataOnly="0" labelOnly="1" outline="0" fieldPosition="0">
        <references count="5">
          <reference field="9" count="1" selected="0">
            <x v="12"/>
          </reference>
          <reference field="11" count="1" selected="0">
            <x v="5"/>
          </reference>
          <reference field="13" count="1" selected="0">
            <x v="29"/>
          </reference>
          <reference field="20" count="1" selected="0">
            <x v="40"/>
          </reference>
          <reference field="21" count="1">
            <x v="69"/>
          </reference>
        </references>
      </pivotArea>
    </format>
    <format dxfId="519">
      <pivotArea dataOnly="0" labelOnly="1" outline="0" fieldPosition="0">
        <references count="5">
          <reference field="9" count="1" selected="0">
            <x v="12"/>
          </reference>
          <reference field="11" count="1" selected="0">
            <x v="5"/>
          </reference>
          <reference field="13" count="1" selected="0">
            <x v="29"/>
          </reference>
          <reference field="20" count="1" selected="0">
            <x v="46"/>
          </reference>
          <reference field="21" count="1">
            <x v="89"/>
          </reference>
        </references>
      </pivotArea>
    </format>
    <format dxfId="518">
      <pivotArea dataOnly="0" labelOnly="1" outline="0" fieldPosition="0">
        <references count="5">
          <reference field="9" count="1" selected="0">
            <x v="12"/>
          </reference>
          <reference field="11" count="1" selected="0">
            <x v="5"/>
          </reference>
          <reference field="13" count="1" selected="0">
            <x v="29"/>
          </reference>
          <reference field="20" count="1" selected="0">
            <x v="49"/>
          </reference>
          <reference field="21" count="1">
            <x v="43"/>
          </reference>
        </references>
      </pivotArea>
    </format>
    <format dxfId="517">
      <pivotArea dataOnly="0" labelOnly="1" outline="0" fieldPosition="0">
        <references count="5">
          <reference field="9" count="1" selected="0">
            <x v="12"/>
          </reference>
          <reference field="11" count="1" selected="0">
            <x v="5"/>
          </reference>
          <reference field="13" count="1" selected="0">
            <x v="29"/>
          </reference>
          <reference field="20" count="1" selected="0">
            <x v="125"/>
          </reference>
          <reference field="21" count="1">
            <x v="35"/>
          </reference>
        </references>
      </pivotArea>
    </format>
    <format dxfId="516">
      <pivotArea dataOnly="0" labelOnly="1" outline="0" fieldPosition="0">
        <references count="5">
          <reference field="9" count="1" selected="0">
            <x v="12"/>
          </reference>
          <reference field="11" count="1" selected="0">
            <x v="5"/>
          </reference>
          <reference field="13" count="1" selected="0">
            <x v="29"/>
          </reference>
          <reference field="20" count="1" selected="0">
            <x v="128"/>
          </reference>
          <reference field="21" count="1">
            <x v="78"/>
          </reference>
        </references>
      </pivotArea>
    </format>
    <format dxfId="515">
      <pivotArea dataOnly="0" labelOnly="1" outline="0" fieldPosition="0">
        <references count="5">
          <reference field="9" count="1" selected="0">
            <x v="12"/>
          </reference>
          <reference field="11" count="1" selected="0">
            <x v="1"/>
          </reference>
          <reference field="13" count="1" selected="0">
            <x v="30"/>
          </reference>
          <reference field="20" count="1" selected="0">
            <x v="21"/>
          </reference>
          <reference field="21" count="1">
            <x v="66"/>
          </reference>
        </references>
      </pivotArea>
    </format>
    <format dxfId="514">
      <pivotArea dataOnly="0" labelOnly="1" outline="0" fieldPosition="0">
        <references count="5">
          <reference field="9" count="1" selected="0">
            <x v="12"/>
          </reference>
          <reference field="11" count="1" selected="0">
            <x v="1"/>
          </reference>
          <reference field="13" count="1" selected="0">
            <x v="30"/>
          </reference>
          <reference field="20" count="1" selected="0">
            <x v="28"/>
          </reference>
          <reference field="21" count="1">
            <x v="93"/>
          </reference>
        </references>
      </pivotArea>
    </format>
    <format dxfId="513">
      <pivotArea dataOnly="0" labelOnly="1" outline="0" fieldPosition="0">
        <references count="5">
          <reference field="9" count="1" selected="0">
            <x v="12"/>
          </reference>
          <reference field="11" count="1" selected="0">
            <x v="1"/>
          </reference>
          <reference field="13" count="1" selected="0">
            <x v="30"/>
          </reference>
          <reference field="20" count="1" selected="0">
            <x v="29"/>
          </reference>
          <reference field="21" count="1">
            <x v="17"/>
          </reference>
        </references>
      </pivotArea>
    </format>
    <format dxfId="512">
      <pivotArea dataOnly="0" labelOnly="1" outline="0" fieldPosition="0">
        <references count="5">
          <reference field="9" count="1" selected="0">
            <x v="12"/>
          </reference>
          <reference field="11" count="1" selected="0">
            <x v="1"/>
          </reference>
          <reference field="13" count="1" selected="0">
            <x v="30"/>
          </reference>
          <reference field="20" count="1" selected="0">
            <x v="31"/>
          </reference>
          <reference field="21" count="1">
            <x v="56"/>
          </reference>
        </references>
      </pivotArea>
    </format>
    <format dxfId="511">
      <pivotArea dataOnly="0" labelOnly="1" outline="0" fieldPosition="0">
        <references count="5">
          <reference field="9" count="1" selected="0">
            <x v="12"/>
          </reference>
          <reference field="11" count="1" selected="0">
            <x v="1"/>
          </reference>
          <reference field="13" count="1" selected="0">
            <x v="30"/>
          </reference>
          <reference field="20" count="1" selected="0">
            <x v="34"/>
          </reference>
          <reference field="21" count="1">
            <x v="9"/>
          </reference>
        </references>
      </pivotArea>
    </format>
    <format dxfId="510">
      <pivotArea dataOnly="0" labelOnly="1" outline="0" fieldPosition="0">
        <references count="5">
          <reference field="9" count="1" selected="0">
            <x v="12"/>
          </reference>
          <reference field="11" count="1" selected="0">
            <x v="1"/>
          </reference>
          <reference field="13" count="1" selected="0">
            <x v="30"/>
          </reference>
          <reference field="20" count="1" selected="0">
            <x v="36"/>
          </reference>
          <reference field="21" count="1">
            <x v="80"/>
          </reference>
        </references>
      </pivotArea>
    </format>
    <format dxfId="509">
      <pivotArea dataOnly="0" labelOnly="1" outline="0" fieldPosition="0">
        <references count="5">
          <reference field="9" count="1" selected="0">
            <x v="12"/>
          </reference>
          <reference field="11" count="1" selected="0">
            <x v="1"/>
          </reference>
          <reference field="13" count="1" selected="0">
            <x v="30"/>
          </reference>
          <reference field="20" count="1" selected="0">
            <x v="46"/>
          </reference>
          <reference field="21" count="1">
            <x v="89"/>
          </reference>
        </references>
      </pivotArea>
    </format>
    <format dxfId="508">
      <pivotArea dataOnly="0" labelOnly="1" outline="0" fieldPosition="0">
        <references count="5">
          <reference field="9" count="1" selected="0">
            <x v="12"/>
          </reference>
          <reference field="11" count="1" selected="0">
            <x v="1"/>
          </reference>
          <reference field="13" count="1" selected="0">
            <x v="30"/>
          </reference>
          <reference field="20" count="1" selected="0">
            <x v="62"/>
          </reference>
          <reference field="21" count="1">
            <x v="6"/>
          </reference>
        </references>
      </pivotArea>
    </format>
    <format dxfId="507">
      <pivotArea dataOnly="0" labelOnly="1" outline="0" fieldPosition="0">
        <references count="5">
          <reference field="9" count="1" selected="0">
            <x v="12"/>
          </reference>
          <reference field="11" count="1" selected="0">
            <x v="1"/>
          </reference>
          <reference field="13" count="1" selected="0">
            <x v="30"/>
          </reference>
          <reference field="20" count="1" selected="0">
            <x v="73"/>
          </reference>
          <reference field="21" count="1">
            <x v="125"/>
          </reference>
        </references>
      </pivotArea>
    </format>
    <format dxfId="506">
      <pivotArea dataOnly="0" labelOnly="1" outline="0" fieldPosition="0">
        <references count="5">
          <reference field="9" count="1" selected="0">
            <x v="12"/>
          </reference>
          <reference field="11" count="1" selected="0">
            <x v="1"/>
          </reference>
          <reference field="13" count="1" selected="0">
            <x v="30"/>
          </reference>
          <reference field="20" count="1" selected="0">
            <x v="97"/>
          </reference>
          <reference field="21" count="1">
            <x v="41"/>
          </reference>
        </references>
      </pivotArea>
    </format>
    <format dxfId="505">
      <pivotArea dataOnly="0" labelOnly="1" outline="0" fieldPosition="0">
        <references count="5">
          <reference field="9" count="1" selected="0">
            <x v="12"/>
          </reference>
          <reference field="11" count="1" selected="0">
            <x v="1"/>
          </reference>
          <reference field="13" count="1" selected="0">
            <x v="31"/>
          </reference>
          <reference field="20" count="1" selected="0">
            <x v="112"/>
          </reference>
          <reference field="21" count="1">
            <x v="10"/>
          </reference>
        </references>
      </pivotArea>
    </format>
    <format dxfId="504">
      <pivotArea dataOnly="0" labelOnly="1" outline="0" fieldPosition="0">
        <references count="5">
          <reference field="9" count="1" selected="0">
            <x v="12"/>
          </reference>
          <reference field="11" count="1" selected="0">
            <x v="1"/>
          </reference>
          <reference field="13" count="1" selected="0">
            <x v="40"/>
          </reference>
          <reference field="20" count="1" selected="0">
            <x v="73"/>
          </reference>
          <reference field="21" count="1">
            <x v="125"/>
          </reference>
        </references>
      </pivotArea>
    </format>
    <format dxfId="503">
      <pivotArea dataOnly="0" labelOnly="1" outline="0" fieldPosition="0">
        <references count="5">
          <reference field="9" count="1" selected="0">
            <x v="12"/>
          </reference>
          <reference field="11" count="1" selected="0">
            <x v="1"/>
          </reference>
          <reference field="13" count="1" selected="0">
            <x v="40"/>
          </reference>
          <reference field="20" count="1" selected="0">
            <x v="108"/>
          </reference>
          <reference field="21" count="1">
            <x v="13"/>
          </reference>
        </references>
      </pivotArea>
    </format>
    <format dxfId="502">
      <pivotArea dataOnly="0" labelOnly="1" outline="0" fieldPosition="0">
        <references count="5">
          <reference field="9" count="1" selected="0">
            <x v="12"/>
          </reference>
          <reference field="11" count="1" selected="0">
            <x v="1"/>
          </reference>
          <reference field="13" count="1" selected="0">
            <x v="44"/>
          </reference>
          <reference field="20" count="1" selected="0">
            <x v="36"/>
          </reference>
          <reference field="21" count="1">
            <x v="80"/>
          </reference>
        </references>
      </pivotArea>
    </format>
    <format dxfId="501">
      <pivotArea dataOnly="0" labelOnly="1" outline="0" fieldPosition="0">
        <references count="5">
          <reference field="9" count="1" selected="0">
            <x v="12"/>
          </reference>
          <reference field="11" count="1" selected="0">
            <x v="1"/>
          </reference>
          <reference field="13" count="1" selected="0">
            <x v="44"/>
          </reference>
          <reference field="20" count="1" selected="0">
            <x v="46"/>
          </reference>
          <reference field="21" count="1">
            <x v="89"/>
          </reference>
        </references>
      </pivotArea>
    </format>
    <format dxfId="500">
      <pivotArea dataOnly="0" labelOnly="1" outline="0" fieldPosition="0">
        <references count="5">
          <reference field="9" count="1" selected="0">
            <x v="12"/>
          </reference>
          <reference field="11" count="1" selected="0">
            <x v="1"/>
          </reference>
          <reference field="13" count="1" selected="0">
            <x v="44"/>
          </reference>
          <reference field="20" count="1" selected="0">
            <x v="49"/>
          </reference>
          <reference field="21" count="1">
            <x v="43"/>
          </reference>
        </references>
      </pivotArea>
    </format>
    <format dxfId="499">
      <pivotArea dataOnly="0" labelOnly="1" outline="0" fieldPosition="0">
        <references count="5">
          <reference field="9" count="1" selected="0">
            <x v="12"/>
          </reference>
          <reference field="11" count="1" selected="0">
            <x v="1"/>
          </reference>
          <reference field="13" count="1" selected="0">
            <x v="44"/>
          </reference>
          <reference field="20" count="1" selected="0">
            <x v="73"/>
          </reference>
          <reference field="21" count="1">
            <x v="125"/>
          </reference>
        </references>
      </pivotArea>
    </format>
    <format dxfId="498">
      <pivotArea dataOnly="0" labelOnly="1" outline="0" fieldPosition="0">
        <references count="5">
          <reference field="9" count="1" selected="0">
            <x v="12"/>
          </reference>
          <reference field="11" count="1" selected="0">
            <x v="1"/>
          </reference>
          <reference field="13" count="1" selected="0">
            <x v="44"/>
          </reference>
          <reference field="20" count="1" selected="0">
            <x v="108"/>
          </reference>
          <reference field="21" count="1">
            <x v="13"/>
          </reference>
        </references>
      </pivotArea>
    </format>
    <format dxfId="497">
      <pivotArea dataOnly="0" labelOnly="1" outline="0" fieldPosition="0">
        <references count="5">
          <reference field="9" count="1" selected="0">
            <x v="12"/>
          </reference>
          <reference field="11" count="1" selected="0">
            <x v="1"/>
          </reference>
          <reference field="13" count="1" selected="0">
            <x v="44"/>
          </reference>
          <reference field="20" count="1" selected="0">
            <x v="125"/>
          </reference>
          <reference field="21" count="1">
            <x v="35"/>
          </reference>
        </references>
      </pivotArea>
    </format>
    <format dxfId="496">
      <pivotArea dataOnly="0" labelOnly="1" outline="0" fieldPosition="0">
        <references count="5">
          <reference field="9" count="1" selected="0">
            <x v="12"/>
          </reference>
          <reference field="11" count="1" selected="0">
            <x v="1"/>
          </reference>
          <reference field="13" count="1" selected="0">
            <x v="44"/>
          </reference>
          <reference field="20" count="1" selected="0">
            <x v="127"/>
          </reference>
          <reference field="21" count="1">
            <x v="44"/>
          </reference>
        </references>
      </pivotArea>
    </format>
    <format dxfId="495">
      <pivotArea dataOnly="0" labelOnly="1" outline="0" fieldPosition="0">
        <references count="5">
          <reference field="9" count="1" selected="0">
            <x v="12"/>
          </reference>
          <reference field="11" count="1" selected="0">
            <x v="1"/>
          </reference>
          <reference field="13" count="1" selected="0">
            <x v="49"/>
          </reference>
          <reference field="20" count="1" selected="0">
            <x v="16"/>
          </reference>
          <reference field="21" count="1">
            <x v="67"/>
          </reference>
        </references>
      </pivotArea>
    </format>
    <format dxfId="494">
      <pivotArea dataOnly="0" labelOnly="1" outline="0" fieldPosition="0">
        <references count="5">
          <reference field="9" count="1" selected="0">
            <x v="12"/>
          </reference>
          <reference field="11" count="1" selected="0">
            <x v="1"/>
          </reference>
          <reference field="13" count="1" selected="0">
            <x v="49"/>
          </reference>
          <reference field="20" count="1" selected="0">
            <x v="50"/>
          </reference>
          <reference field="21" count="1">
            <x v="96"/>
          </reference>
        </references>
      </pivotArea>
    </format>
    <format dxfId="493">
      <pivotArea dataOnly="0" labelOnly="1" outline="0" fieldPosition="0">
        <references count="5">
          <reference field="9" count="1" selected="0">
            <x v="12"/>
          </reference>
          <reference field="11" count="1" selected="0">
            <x v="1"/>
          </reference>
          <reference field="13" count="1" selected="0">
            <x v="49"/>
          </reference>
          <reference field="20" count="1" selected="0">
            <x v="72"/>
          </reference>
          <reference field="21" count="1">
            <x v="120"/>
          </reference>
        </references>
      </pivotArea>
    </format>
    <format dxfId="492">
      <pivotArea dataOnly="0" labelOnly="1" outline="0" fieldPosition="0">
        <references count="5">
          <reference field="9" count="1" selected="0">
            <x v="12"/>
          </reference>
          <reference field="11" count="1" selected="0">
            <x v="1"/>
          </reference>
          <reference field="13" count="1" selected="0">
            <x v="49"/>
          </reference>
          <reference field="20" count="1" selected="0">
            <x v="73"/>
          </reference>
          <reference field="21" count="1">
            <x v="125"/>
          </reference>
        </references>
      </pivotArea>
    </format>
    <format dxfId="491">
      <pivotArea dataOnly="0" labelOnly="1" outline="0" fieldPosition="0">
        <references count="5">
          <reference field="9" count="1" selected="0">
            <x v="12"/>
          </reference>
          <reference field="11" count="1" selected="0">
            <x v="1"/>
          </reference>
          <reference field="13" count="1" selected="0">
            <x v="49"/>
          </reference>
          <reference field="20" count="1" selected="0">
            <x v="97"/>
          </reference>
          <reference field="21" count="1">
            <x v="41"/>
          </reference>
        </references>
      </pivotArea>
    </format>
    <format dxfId="490">
      <pivotArea dataOnly="0" labelOnly="1" outline="0" fieldPosition="0">
        <references count="5">
          <reference field="9" count="1" selected="0">
            <x v="12"/>
          </reference>
          <reference field="11" count="1" selected="0">
            <x v="1"/>
          </reference>
          <reference field="13" count="1" selected="0">
            <x v="49"/>
          </reference>
          <reference field="20" count="1" selected="0">
            <x v="117"/>
          </reference>
          <reference field="21" count="1">
            <x v="16"/>
          </reference>
        </references>
      </pivotArea>
    </format>
    <format dxfId="489">
      <pivotArea dataOnly="0" labelOnly="1" outline="0" fieldPosition="0">
        <references count="5">
          <reference field="9" count="1" selected="0">
            <x v="12"/>
          </reference>
          <reference field="11" count="1" selected="0">
            <x v="1"/>
          </reference>
          <reference field="13" count="1" selected="0">
            <x v="49"/>
          </reference>
          <reference field="20" count="1" selected="0">
            <x v="125"/>
          </reference>
          <reference field="21" count="1">
            <x v="35"/>
          </reference>
        </references>
      </pivotArea>
    </format>
    <format dxfId="488">
      <pivotArea dataOnly="0" labelOnly="1" outline="0" fieldPosition="0">
        <references count="5">
          <reference field="9" count="1" selected="0">
            <x v="12"/>
          </reference>
          <reference field="11" count="1" selected="0">
            <x v="5"/>
          </reference>
          <reference field="13" count="1" selected="0">
            <x v="54"/>
          </reference>
          <reference field="20" count="1" selected="0">
            <x v="62"/>
          </reference>
          <reference field="21" count="1">
            <x v="6"/>
          </reference>
        </references>
      </pivotArea>
    </format>
    <format dxfId="487">
      <pivotArea dataOnly="0" labelOnly="1" outline="0" fieldPosition="0">
        <references count="5">
          <reference field="9" count="1" selected="0">
            <x v="12"/>
          </reference>
          <reference field="11" count="1" selected="0">
            <x v="1"/>
          </reference>
          <reference field="13" count="1" selected="0">
            <x v="60"/>
          </reference>
          <reference field="20" count="1" selected="0">
            <x v="108"/>
          </reference>
          <reference field="21" count="1">
            <x v="13"/>
          </reference>
        </references>
      </pivotArea>
    </format>
    <format dxfId="486">
      <pivotArea dataOnly="0" labelOnly="1" outline="0" fieldPosition="0">
        <references count="5">
          <reference field="9" count="1" selected="0">
            <x v="13"/>
          </reference>
          <reference field="11" count="1" selected="0">
            <x v="1"/>
          </reference>
          <reference field="13" count="1" selected="0">
            <x v="21"/>
          </reference>
          <reference field="20" count="1" selected="0">
            <x v="23"/>
          </reference>
          <reference field="21" count="1">
            <x v="92"/>
          </reference>
        </references>
      </pivotArea>
    </format>
    <format dxfId="485">
      <pivotArea dataOnly="0" labelOnly="1" outline="0" fieldPosition="0">
        <references count="5">
          <reference field="9" count="1" selected="0">
            <x v="13"/>
          </reference>
          <reference field="11" count="1" selected="0">
            <x v="1"/>
          </reference>
          <reference field="13" count="1" selected="0">
            <x v="21"/>
          </reference>
          <reference field="20" count="1" selected="0">
            <x v="36"/>
          </reference>
          <reference field="21" count="1">
            <x v="80"/>
          </reference>
        </references>
      </pivotArea>
    </format>
    <format dxfId="484">
      <pivotArea dataOnly="0" labelOnly="1" outline="0" fieldPosition="0">
        <references count="5">
          <reference field="9" count="1" selected="0">
            <x v="13"/>
          </reference>
          <reference field="11" count="1" selected="0">
            <x v="1"/>
          </reference>
          <reference field="13" count="1" selected="0">
            <x v="21"/>
          </reference>
          <reference field="20" count="1" selected="0">
            <x v="46"/>
          </reference>
          <reference field="21" count="1">
            <x v="89"/>
          </reference>
        </references>
      </pivotArea>
    </format>
    <format dxfId="483">
      <pivotArea dataOnly="0" labelOnly="1" outline="0" fieldPosition="0">
        <references count="5">
          <reference field="9" count="1" selected="0">
            <x v="13"/>
          </reference>
          <reference field="11" count="1" selected="0">
            <x v="1"/>
          </reference>
          <reference field="13" count="1" selected="0">
            <x v="21"/>
          </reference>
          <reference field="20" count="1" selected="0">
            <x v="65"/>
          </reference>
          <reference field="21" count="1">
            <x v="123"/>
          </reference>
        </references>
      </pivotArea>
    </format>
    <format dxfId="482">
      <pivotArea dataOnly="0" labelOnly="1" outline="0" fieldPosition="0">
        <references count="5">
          <reference field="9" count="1" selected="0">
            <x v="13"/>
          </reference>
          <reference field="11" count="1" selected="0">
            <x v="1"/>
          </reference>
          <reference field="13" count="1" selected="0">
            <x v="21"/>
          </reference>
          <reference field="20" count="1" selected="0">
            <x v="82"/>
          </reference>
          <reference field="21" count="1">
            <x v="52"/>
          </reference>
        </references>
      </pivotArea>
    </format>
    <format dxfId="481">
      <pivotArea dataOnly="0" labelOnly="1" outline="0" fieldPosition="0">
        <references count="5">
          <reference field="9" count="1" selected="0">
            <x v="14"/>
          </reference>
          <reference field="11" count="1" selected="0">
            <x v="1"/>
          </reference>
          <reference field="13" count="1" selected="0">
            <x v="57"/>
          </reference>
          <reference field="20" count="1" selected="0">
            <x v="105"/>
          </reference>
          <reference field="21" count="1">
            <x v="133"/>
          </reference>
        </references>
      </pivotArea>
    </format>
    <format dxfId="480">
      <pivotArea dataOnly="0" labelOnly="1" outline="0" fieldPosition="0">
        <references count="5">
          <reference field="9" count="1" selected="0">
            <x v="15"/>
          </reference>
          <reference field="11" count="1" selected="0">
            <x v="4"/>
          </reference>
          <reference field="13" count="1" selected="0">
            <x v="24"/>
          </reference>
          <reference field="20" count="1" selected="0">
            <x v="23"/>
          </reference>
          <reference field="21" count="1">
            <x v="92"/>
          </reference>
        </references>
      </pivotArea>
    </format>
    <format dxfId="479">
      <pivotArea dataOnly="0" labelOnly="1" outline="0" fieldPosition="0">
        <references count="5">
          <reference field="9" count="1" selected="0">
            <x v="15"/>
          </reference>
          <reference field="11" count="1" selected="0">
            <x v="4"/>
          </reference>
          <reference field="13" count="1" selected="0">
            <x v="24"/>
          </reference>
          <reference field="20" count="1" selected="0">
            <x v="49"/>
          </reference>
          <reference field="21" count="1">
            <x v="43"/>
          </reference>
        </references>
      </pivotArea>
    </format>
    <format dxfId="478">
      <pivotArea dataOnly="0" labelOnly="1" outline="0" fieldPosition="0">
        <references count="5">
          <reference field="9" count="1" selected="0">
            <x v="15"/>
          </reference>
          <reference field="11" count="1" selected="0">
            <x v="4"/>
          </reference>
          <reference field="13" count="1" selected="0">
            <x v="24"/>
          </reference>
          <reference field="20" count="1" selected="0">
            <x v="59"/>
          </reference>
          <reference field="21" count="1">
            <x v="124"/>
          </reference>
        </references>
      </pivotArea>
    </format>
    <format dxfId="477">
      <pivotArea dataOnly="0" labelOnly="1" outline="0" fieldPosition="0">
        <references count="5">
          <reference field="9" count="1" selected="0">
            <x v="15"/>
          </reference>
          <reference field="11" count="1" selected="0">
            <x v="4"/>
          </reference>
          <reference field="13" count="1" selected="0">
            <x v="24"/>
          </reference>
          <reference field="20" count="1" selected="0">
            <x v="64"/>
          </reference>
          <reference field="21" count="1">
            <x v="77"/>
          </reference>
        </references>
      </pivotArea>
    </format>
    <format dxfId="476">
      <pivotArea dataOnly="0" labelOnly="1" outline="0" fieldPosition="0">
        <references count="5">
          <reference field="9" count="1" selected="0">
            <x v="15"/>
          </reference>
          <reference field="11" count="1" selected="0">
            <x v="4"/>
          </reference>
          <reference field="13" count="1" selected="0">
            <x v="24"/>
          </reference>
          <reference field="20" count="1" selected="0">
            <x v="65"/>
          </reference>
          <reference field="21" count="1">
            <x v="123"/>
          </reference>
        </references>
      </pivotArea>
    </format>
    <format dxfId="475">
      <pivotArea dataOnly="0" labelOnly="1" outline="0" fieldPosition="0">
        <references count="5">
          <reference field="9" count="1" selected="0">
            <x v="15"/>
          </reference>
          <reference field="11" count="1" selected="0">
            <x v="4"/>
          </reference>
          <reference field="13" count="1" selected="0">
            <x v="24"/>
          </reference>
          <reference field="20" count="1" selected="0">
            <x v="67"/>
          </reference>
          <reference field="21" count="1">
            <x v="111"/>
          </reference>
        </references>
      </pivotArea>
    </format>
    <format dxfId="474">
      <pivotArea dataOnly="0" labelOnly="1" outline="0" fieldPosition="0">
        <references count="5">
          <reference field="9" count="1" selected="0">
            <x v="15"/>
          </reference>
          <reference field="11" count="1" selected="0">
            <x v="4"/>
          </reference>
          <reference field="13" count="1" selected="0">
            <x v="24"/>
          </reference>
          <reference field="20" count="1" selected="0">
            <x v="70"/>
          </reference>
          <reference field="21" count="1">
            <x v="108"/>
          </reference>
        </references>
      </pivotArea>
    </format>
    <format dxfId="473">
      <pivotArea dataOnly="0" labelOnly="1" outline="0" fieldPosition="0">
        <references count="5">
          <reference field="9" count="1" selected="0">
            <x v="15"/>
          </reference>
          <reference field="11" count="1" selected="0">
            <x v="4"/>
          </reference>
          <reference field="13" count="1" selected="0">
            <x v="24"/>
          </reference>
          <reference field="20" count="1" selected="0">
            <x v="74"/>
          </reference>
          <reference field="21" count="1">
            <x v="121"/>
          </reference>
        </references>
      </pivotArea>
    </format>
    <format dxfId="472">
      <pivotArea dataOnly="0" labelOnly="1" outline="0" fieldPosition="0">
        <references count="5">
          <reference field="9" count="1" selected="0">
            <x v="15"/>
          </reference>
          <reference field="11" count="1" selected="0">
            <x v="4"/>
          </reference>
          <reference field="13" count="1" selected="0">
            <x v="24"/>
          </reference>
          <reference field="20" count="1" selected="0">
            <x v="75"/>
          </reference>
          <reference field="21" count="1">
            <x v="110"/>
          </reference>
        </references>
      </pivotArea>
    </format>
    <format dxfId="471">
      <pivotArea dataOnly="0" labelOnly="1" outline="0" fieldPosition="0">
        <references count="5">
          <reference field="9" count="1" selected="0">
            <x v="15"/>
          </reference>
          <reference field="11" count="1" selected="0">
            <x v="4"/>
          </reference>
          <reference field="13" count="1" selected="0">
            <x v="24"/>
          </reference>
          <reference field="20" count="1" selected="0">
            <x v="76"/>
          </reference>
          <reference field="21" count="1">
            <x v="118"/>
          </reference>
        </references>
      </pivotArea>
    </format>
    <format dxfId="470">
      <pivotArea dataOnly="0" labelOnly="1" outline="0" fieldPosition="0">
        <references count="5">
          <reference field="9" count="1" selected="0">
            <x v="15"/>
          </reference>
          <reference field="11" count="1" selected="0">
            <x v="4"/>
          </reference>
          <reference field="13" count="1" selected="0">
            <x v="24"/>
          </reference>
          <reference field="20" count="1" selected="0">
            <x v="81"/>
          </reference>
          <reference field="21" count="1">
            <x v="21"/>
          </reference>
        </references>
      </pivotArea>
    </format>
    <format dxfId="469">
      <pivotArea dataOnly="0" labelOnly="1" outline="0" fieldPosition="0">
        <references count="5">
          <reference field="9" count="1" selected="0">
            <x v="15"/>
          </reference>
          <reference field="11" count="1" selected="0">
            <x v="4"/>
          </reference>
          <reference field="13" count="1" selected="0">
            <x v="24"/>
          </reference>
          <reference field="20" count="1" selected="0">
            <x v="93"/>
          </reference>
          <reference field="21" count="1">
            <x v="85"/>
          </reference>
        </references>
      </pivotArea>
    </format>
    <format dxfId="468">
      <pivotArea dataOnly="0" labelOnly="1" outline="0" fieldPosition="0">
        <references count="5">
          <reference field="9" count="1" selected="0">
            <x v="15"/>
          </reference>
          <reference field="11" count="1" selected="0">
            <x v="4"/>
          </reference>
          <reference field="13" count="1" selected="0">
            <x v="24"/>
          </reference>
          <reference field="20" count="1" selected="0">
            <x v="94"/>
          </reference>
          <reference field="21" count="1">
            <x v="86"/>
          </reference>
        </references>
      </pivotArea>
    </format>
    <format dxfId="467">
      <pivotArea dataOnly="0" labelOnly="1" outline="0" fieldPosition="0">
        <references count="5">
          <reference field="9" count="1" selected="0">
            <x v="15"/>
          </reference>
          <reference field="11" count="1" selected="0">
            <x v="4"/>
          </reference>
          <reference field="13" count="1" selected="0">
            <x v="24"/>
          </reference>
          <reference field="20" count="1" selected="0">
            <x v="96"/>
          </reference>
          <reference field="21" count="1">
            <x v="84"/>
          </reference>
        </references>
      </pivotArea>
    </format>
    <format dxfId="466">
      <pivotArea dataOnly="0" labelOnly="1" outline="0" fieldPosition="0">
        <references count="5">
          <reference field="9" count="1" selected="0">
            <x v="15"/>
          </reference>
          <reference field="11" count="1" selected="0">
            <x v="4"/>
          </reference>
          <reference field="13" count="1" selected="0">
            <x v="24"/>
          </reference>
          <reference field="20" count="1" selected="0">
            <x v="97"/>
          </reference>
          <reference field="21" count="1">
            <x v="41"/>
          </reference>
        </references>
      </pivotArea>
    </format>
    <format dxfId="465">
      <pivotArea dataOnly="0" labelOnly="1" outline="0" fieldPosition="0">
        <references count="5">
          <reference field="9" count="1" selected="0">
            <x v="15"/>
          </reference>
          <reference field="11" count="1" selected="0">
            <x v="4"/>
          </reference>
          <reference field="13" count="1" selected="0">
            <x v="24"/>
          </reference>
          <reference field="20" count="1" selected="0">
            <x v="103"/>
          </reference>
          <reference field="21" count="1">
            <x v="79"/>
          </reference>
        </references>
      </pivotArea>
    </format>
    <format dxfId="464">
      <pivotArea dataOnly="0" labelOnly="1" outline="0" fieldPosition="0">
        <references count="5">
          <reference field="9" count="1" selected="0">
            <x v="15"/>
          </reference>
          <reference field="11" count="1" selected="0">
            <x v="4"/>
          </reference>
          <reference field="13" count="1" selected="0">
            <x v="24"/>
          </reference>
          <reference field="20" count="1" selected="0">
            <x v="135"/>
          </reference>
          <reference field="21" count="1">
            <x v="31"/>
          </reference>
        </references>
      </pivotArea>
    </format>
    <format dxfId="463">
      <pivotArea dataOnly="0" labelOnly="1" outline="0" fieldPosition="0">
        <references count="5">
          <reference field="9" count="1" selected="0">
            <x v="15"/>
          </reference>
          <reference field="11" count="1" selected="0">
            <x v="4"/>
          </reference>
          <reference field="13" count="1" selected="0">
            <x v="46"/>
          </reference>
          <reference field="20" count="1" selected="0">
            <x v="100"/>
          </reference>
          <reference field="21" count="1">
            <x v="106"/>
          </reference>
        </references>
      </pivotArea>
    </format>
    <format dxfId="462">
      <pivotArea dataOnly="0" labelOnly="1" outline="0" fieldPosition="0">
        <references count="5">
          <reference field="9" count="1" selected="0">
            <x v="15"/>
          </reference>
          <reference field="11" count="1" selected="0">
            <x v="4"/>
          </reference>
          <reference field="13" count="1" selected="0">
            <x v="46"/>
          </reference>
          <reference field="20" count="1" selected="0">
            <x v="105"/>
          </reference>
          <reference field="21" count="1">
            <x v="133"/>
          </reference>
        </references>
      </pivotArea>
    </format>
    <format dxfId="461">
      <pivotArea dataOnly="0" labelOnly="1" outline="0" fieldPosition="0">
        <references count="5">
          <reference field="9" count="1" selected="0">
            <x v="15"/>
          </reference>
          <reference field="11" count="1" selected="0">
            <x v="4"/>
          </reference>
          <reference field="13" count="1" selected="0">
            <x v="46"/>
          </reference>
          <reference field="20" count="1" selected="0">
            <x v="106"/>
          </reference>
          <reference field="21" count="1">
            <x v="132"/>
          </reference>
        </references>
      </pivotArea>
    </format>
    <format dxfId="460">
      <pivotArea dataOnly="0" labelOnly="1" outline="0" fieldPosition="0">
        <references count="5">
          <reference field="9" count="1" selected="0">
            <x v="15"/>
          </reference>
          <reference field="11" count="1" selected="0">
            <x v="4"/>
          </reference>
          <reference field="13" count="1" selected="0">
            <x v="46"/>
          </reference>
          <reference field="20" count="1" selected="0">
            <x v="136"/>
          </reference>
          <reference field="21" count="1">
            <x v="0"/>
          </reference>
        </references>
      </pivotArea>
    </format>
    <format dxfId="459">
      <pivotArea dataOnly="0" labelOnly="1" outline="0" fieldPosition="0">
        <references count="5">
          <reference field="9" count="1" selected="0">
            <x v="15"/>
          </reference>
          <reference field="11" count="1" selected="0">
            <x v="4"/>
          </reference>
          <reference field="13" count="1" selected="0">
            <x v="46"/>
          </reference>
          <reference field="20" count="1" selected="0">
            <x v="137"/>
          </reference>
          <reference field="21" count="1">
            <x v="54"/>
          </reference>
        </references>
      </pivotArea>
    </format>
    <format dxfId="458">
      <pivotArea dataOnly="0" labelOnly="1" outline="0" fieldPosition="0">
        <references count="5">
          <reference field="9" count="1" selected="0">
            <x v="15"/>
          </reference>
          <reference field="11" count="1" selected="0">
            <x v="4"/>
          </reference>
          <reference field="13" count="1" selected="0">
            <x v="48"/>
          </reference>
          <reference field="20" count="1" selected="0">
            <x v="22"/>
          </reference>
          <reference field="21" count="1">
            <x v="65"/>
          </reference>
        </references>
      </pivotArea>
    </format>
    <format dxfId="457">
      <pivotArea dataOnly="0" labelOnly="1" outline="0" fieldPosition="0">
        <references count="5">
          <reference field="9" count="1" selected="0">
            <x v="15"/>
          </reference>
          <reference field="11" count="1" selected="0">
            <x v="4"/>
          </reference>
          <reference field="13" count="1" selected="0">
            <x v="48"/>
          </reference>
          <reference field="20" count="1" selected="0">
            <x v="101"/>
          </reference>
          <reference field="21" count="1">
            <x v="28"/>
          </reference>
        </references>
      </pivotArea>
    </format>
    <format dxfId="456">
      <pivotArea dataOnly="0" labelOnly="1" outline="0" fieldPosition="0">
        <references count="5">
          <reference field="9" count="1" selected="0">
            <x v="15"/>
          </reference>
          <reference field="11" count="1" selected="0">
            <x v="4"/>
          </reference>
          <reference field="13" count="1" selected="0">
            <x v="48"/>
          </reference>
          <reference field="20" count="1" selected="0">
            <x v="102"/>
          </reference>
          <reference field="21" count="1">
            <x v="87"/>
          </reference>
        </references>
      </pivotArea>
    </format>
    <format dxfId="455">
      <pivotArea dataOnly="0" labelOnly="1" outline="0" fieldPosition="0">
        <references count="5">
          <reference field="9" count="1" selected="0">
            <x v="16"/>
          </reference>
          <reference field="11" count="1" selected="0">
            <x v="0"/>
          </reference>
          <reference field="13" count="1" selected="0">
            <x v="20"/>
          </reference>
          <reference field="20" count="1" selected="0">
            <x v="24"/>
          </reference>
          <reference field="21" count="1">
            <x v="91"/>
          </reference>
        </references>
      </pivotArea>
    </format>
    <format dxfId="454">
      <pivotArea dataOnly="0" labelOnly="1" outline="0" fieldPosition="0">
        <references count="5">
          <reference field="9" count="1" selected="0">
            <x v="16"/>
          </reference>
          <reference field="11" count="1" selected="0">
            <x v="0"/>
          </reference>
          <reference field="13" count="1" selected="0">
            <x v="20"/>
          </reference>
          <reference field="20" count="1" selected="0">
            <x v="39"/>
          </reference>
          <reference field="21" count="1">
            <x v="73"/>
          </reference>
        </references>
      </pivotArea>
    </format>
    <format dxfId="453">
      <pivotArea dataOnly="0" labelOnly="1" outline="0" fieldPosition="0">
        <references count="5">
          <reference field="9" count="1" selected="0">
            <x v="16"/>
          </reference>
          <reference field="11" count="1" selected="0">
            <x v="0"/>
          </reference>
          <reference field="13" count="1" selected="0">
            <x v="20"/>
          </reference>
          <reference field="20" count="1" selected="0">
            <x v="40"/>
          </reference>
          <reference field="21" count="1">
            <x v="69"/>
          </reference>
        </references>
      </pivotArea>
    </format>
    <format dxfId="452">
      <pivotArea dataOnly="0" labelOnly="1" outline="0" fieldPosition="0">
        <references count="5">
          <reference field="9" count="1" selected="0">
            <x v="16"/>
          </reference>
          <reference field="11" count="1" selected="0">
            <x v="0"/>
          </reference>
          <reference field="13" count="1" selected="0">
            <x v="20"/>
          </reference>
          <reference field="20" count="1" selected="0">
            <x v="49"/>
          </reference>
          <reference field="21" count="1">
            <x v="43"/>
          </reference>
        </references>
      </pivotArea>
    </format>
    <format dxfId="451">
      <pivotArea dataOnly="0" labelOnly="1" outline="0" fieldPosition="0">
        <references count="5">
          <reference field="9" count="1" selected="0">
            <x v="16"/>
          </reference>
          <reference field="11" count="1" selected="0">
            <x v="0"/>
          </reference>
          <reference field="13" count="1" selected="0">
            <x v="20"/>
          </reference>
          <reference field="20" count="1" selected="0">
            <x v="53"/>
          </reference>
          <reference field="21" count="1">
            <x v="98"/>
          </reference>
        </references>
      </pivotArea>
    </format>
    <format dxfId="450">
      <pivotArea dataOnly="0" labelOnly="1" outline="0" fieldPosition="0">
        <references count="5">
          <reference field="9" count="1" selected="0">
            <x v="16"/>
          </reference>
          <reference field="11" count="1" selected="0">
            <x v="0"/>
          </reference>
          <reference field="13" count="1" selected="0">
            <x v="20"/>
          </reference>
          <reference field="20" count="1" selected="0">
            <x v="88"/>
          </reference>
          <reference field="21" count="1">
            <x v="116"/>
          </reference>
        </references>
      </pivotArea>
    </format>
    <format dxfId="449">
      <pivotArea dataOnly="0" labelOnly="1" outline="0" fieldPosition="0">
        <references count="5">
          <reference field="9" count="1" selected="0">
            <x v="16"/>
          </reference>
          <reference field="11" count="1" selected="0">
            <x v="0"/>
          </reference>
          <reference field="13" count="1" selected="0">
            <x v="20"/>
          </reference>
          <reference field="20" count="1" selected="0">
            <x v="97"/>
          </reference>
          <reference field="21" count="1">
            <x v="41"/>
          </reference>
        </references>
      </pivotArea>
    </format>
    <format dxfId="448">
      <pivotArea dataOnly="0" labelOnly="1" outline="0" fieldPosition="0">
        <references count="5">
          <reference field="9" count="1" selected="0">
            <x v="16"/>
          </reference>
          <reference field="11" count="1" selected="0">
            <x v="0"/>
          </reference>
          <reference field="13" count="1" selected="0">
            <x v="20"/>
          </reference>
          <reference field="20" count="1" selected="0">
            <x v="118"/>
          </reference>
          <reference field="21" count="1">
            <x v="37"/>
          </reference>
        </references>
      </pivotArea>
    </format>
    <format dxfId="447">
      <pivotArea dataOnly="0" labelOnly="1" outline="0" fieldPosition="0">
        <references count="5">
          <reference field="9" count="1" selected="0">
            <x v="16"/>
          </reference>
          <reference field="11" count="1" selected="0">
            <x v="0"/>
          </reference>
          <reference field="13" count="1" selected="0">
            <x v="20"/>
          </reference>
          <reference field="20" count="1" selected="0">
            <x v="119"/>
          </reference>
          <reference field="21" count="1">
            <x v="53"/>
          </reference>
        </references>
      </pivotArea>
    </format>
    <format dxfId="446">
      <pivotArea dataOnly="0" labelOnly="1" outline="0" fieldPosition="0">
        <references count="5">
          <reference field="9" count="1" selected="0">
            <x v="16"/>
          </reference>
          <reference field="11" count="1" selected="0">
            <x v="0"/>
          </reference>
          <reference field="13" count="1" selected="0">
            <x v="20"/>
          </reference>
          <reference field="20" count="1" selected="0">
            <x v="128"/>
          </reference>
          <reference field="21" count="1">
            <x v="78"/>
          </reference>
        </references>
      </pivotArea>
    </format>
    <format dxfId="445">
      <pivotArea field="20" type="button" dataOnly="0" labelOnly="1" outline="0" axis="axisRow" fieldPosition="3"/>
    </format>
    <format dxfId="444">
      <pivotArea field="11" type="button" dataOnly="0" labelOnly="1" outline="0" axis="axisRow" fieldPosition="2"/>
    </format>
    <format dxfId="443">
      <pivotArea field="13" type="button" dataOnly="0" labelOnly="1" outline="0" axis="axisRow" fieldPosition="1"/>
    </format>
    <format dxfId="442">
      <pivotArea field="9" type="button" dataOnly="0" labelOnly="1" outline="0" axis="axisRow" fieldPosition="0"/>
    </format>
    <format dxfId="441">
      <pivotArea dataOnly="0" labelOnly="1" outline="0" fieldPosition="0">
        <references count="1">
          <reference field="9" count="0"/>
        </references>
      </pivotArea>
    </format>
    <format dxfId="440">
      <pivotArea dataOnly="0" labelOnly="1" grandRow="1" outline="0" fieldPosition="0"/>
    </format>
    <format dxfId="439">
      <pivotArea outline="0" fieldPosition="0">
        <references count="5">
          <reference field="9" count="0" selected="0"/>
          <reference field="11" count="0" selected="0"/>
          <reference field="13" count="0" selected="0"/>
          <reference field="20" count="0" selected="0"/>
          <reference field="21" count="0" selected="0"/>
        </references>
      </pivotArea>
    </format>
    <format dxfId="438">
      <pivotArea field="9" type="button" dataOnly="0" labelOnly="1" outline="0" axis="axisRow" fieldPosition="0"/>
    </format>
    <format dxfId="437">
      <pivotArea field="13" type="button" dataOnly="0" labelOnly="1" outline="0" axis="axisRow" fieldPosition="1"/>
    </format>
    <format dxfId="436">
      <pivotArea field="11" type="button" dataOnly="0" labelOnly="1" outline="0" axis="axisRow" fieldPosition="2"/>
    </format>
    <format dxfId="435">
      <pivotArea field="20" type="button" dataOnly="0" labelOnly="1" outline="0" axis="axisRow" fieldPosition="3"/>
    </format>
    <format dxfId="434">
      <pivotArea field="21" type="button" dataOnly="0" labelOnly="1" outline="0" axis="axisRow" fieldPosition="4"/>
    </format>
    <format dxfId="433">
      <pivotArea dataOnly="0" labelOnly="1" outline="0" axis="axisValues" fieldPosition="0"/>
    </format>
    <format dxfId="432">
      <pivotArea outline="0" fieldPosition="0">
        <references count="5">
          <reference field="9" count="0" selected="0"/>
          <reference field="11" count="0" selected="0"/>
          <reference field="13" count="0" selected="0"/>
          <reference field="20" count="0" selected="0"/>
          <reference field="21" count="0" selected="0"/>
        </references>
      </pivotArea>
    </format>
    <format dxfId="431">
      <pivotArea dataOnly="0" labelOnly="1" outline="0" fieldPosition="0">
        <references count="1">
          <reference field="9" count="0"/>
        </references>
      </pivotArea>
    </format>
    <format dxfId="430">
      <pivotArea dataOnly="0" labelOnly="1" outline="0" fieldPosition="0">
        <references count="2">
          <reference field="9" count="1" selected="0">
            <x v="0"/>
          </reference>
          <reference field="13" count="1">
            <x v="12"/>
          </reference>
        </references>
      </pivotArea>
    </format>
    <format dxfId="429">
      <pivotArea dataOnly="0" labelOnly="1" outline="0" fieldPosition="0">
        <references count="2">
          <reference field="9" count="1" selected="0">
            <x v="1"/>
          </reference>
          <reference field="13" count="2">
            <x v="16"/>
            <x v="28"/>
          </reference>
        </references>
      </pivotArea>
    </format>
    <format dxfId="428">
      <pivotArea dataOnly="0" labelOnly="1" outline="0" fieldPosition="0">
        <references count="2">
          <reference field="9" count="1" selected="0">
            <x v="2"/>
          </reference>
          <reference field="13" count="1">
            <x v="1"/>
          </reference>
        </references>
      </pivotArea>
    </format>
    <format dxfId="427">
      <pivotArea dataOnly="0" labelOnly="1" outline="0" fieldPosition="0">
        <references count="2">
          <reference field="9" count="1" selected="0">
            <x v="3"/>
          </reference>
          <reference field="13" count="8">
            <x v="5"/>
            <x v="6"/>
            <x v="7"/>
            <x v="13"/>
            <x v="35"/>
            <x v="38"/>
            <x v="43"/>
            <x v="61"/>
          </reference>
        </references>
      </pivotArea>
    </format>
    <format dxfId="426">
      <pivotArea dataOnly="0" labelOnly="1" outline="0" fieldPosition="0">
        <references count="2">
          <reference field="9" count="1" selected="0">
            <x v="4"/>
          </reference>
          <reference field="13" count="6">
            <x v="2"/>
            <x v="8"/>
            <x v="15"/>
            <x v="32"/>
            <x v="37"/>
            <x v="51"/>
          </reference>
        </references>
      </pivotArea>
    </format>
    <format dxfId="425">
      <pivotArea dataOnly="0" labelOnly="1" outline="0" fieldPosition="0">
        <references count="2">
          <reference field="9" count="1" selected="0">
            <x v="5"/>
          </reference>
          <reference field="13" count="1">
            <x v="39"/>
          </reference>
        </references>
      </pivotArea>
    </format>
    <format dxfId="424">
      <pivotArea dataOnly="0" labelOnly="1" outline="0" fieldPosition="0">
        <references count="2">
          <reference field="9" count="1" selected="0">
            <x v="6"/>
          </reference>
          <reference field="13" count="2">
            <x v="33"/>
            <x v="58"/>
          </reference>
        </references>
      </pivotArea>
    </format>
    <format dxfId="423">
      <pivotArea dataOnly="0" labelOnly="1" outline="0" fieldPosition="0">
        <references count="2">
          <reference field="9" count="1" selected="0">
            <x v="7"/>
          </reference>
          <reference field="13" count="7">
            <x v="36"/>
            <x v="41"/>
            <x v="47"/>
            <x v="52"/>
            <x v="53"/>
            <x v="55"/>
            <x v="59"/>
          </reference>
        </references>
      </pivotArea>
    </format>
    <format dxfId="422">
      <pivotArea dataOnly="0" labelOnly="1" outline="0" fieldPosition="0">
        <references count="2">
          <reference field="9" count="1" selected="0">
            <x v="8"/>
          </reference>
          <reference field="13" count="1">
            <x v="45"/>
          </reference>
        </references>
      </pivotArea>
    </format>
    <format dxfId="421">
      <pivotArea dataOnly="0" labelOnly="1" outline="0" fieldPosition="0">
        <references count="2">
          <reference field="9" count="1" selected="0">
            <x v="9"/>
          </reference>
          <reference field="13" count="1">
            <x v="11"/>
          </reference>
        </references>
      </pivotArea>
    </format>
    <format dxfId="420">
      <pivotArea dataOnly="0" labelOnly="1" outline="0" fieldPosition="0">
        <references count="2">
          <reference field="9" count="1" selected="0">
            <x v="10"/>
          </reference>
          <reference field="13" count="4">
            <x v="14"/>
            <x v="25"/>
            <x v="26"/>
            <x v="56"/>
          </reference>
        </references>
      </pivotArea>
    </format>
    <format dxfId="419">
      <pivotArea dataOnly="0" labelOnly="1" outline="0" fieldPosition="0">
        <references count="2">
          <reference field="9" count="1" selected="0">
            <x v="11"/>
          </reference>
          <reference field="13" count="6">
            <x v="9"/>
            <x v="10"/>
            <x v="18"/>
            <x v="22"/>
            <x v="42"/>
            <x v="50"/>
          </reference>
        </references>
      </pivotArea>
    </format>
    <format dxfId="418">
      <pivotArea dataOnly="0" labelOnly="1" outline="0" fieldPosition="0">
        <references count="2">
          <reference field="9" count="1" selected="0">
            <x v="12"/>
          </reference>
          <reference field="13" count="11">
            <x v="3"/>
            <x v="4"/>
            <x v="23"/>
            <x v="29"/>
            <x v="30"/>
            <x v="31"/>
            <x v="40"/>
            <x v="44"/>
            <x v="49"/>
            <x v="54"/>
            <x v="60"/>
          </reference>
        </references>
      </pivotArea>
    </format>
    <format dxfId="417">
      <pivotArea dataOnly="0" labelOnly="1" outline="0" fieldPosition="0">
        <references count="2">
          <reference field="9" count="1" selected="0">
            <x v="13"/>
          </reference>
          <reference field="13" count="1">
            <x v="21"/>
          </reference>
        </references>
      </pivotArea>
    </format>
    <format dxfId="416">
      <pivotArea dataOnly="0" labelOnly="1" outline="0" fieldPosition="0">
        <references count="2">
          <reference field="9" count="1" selected="0">
            <x v="14"/>
          </reference>
          <reference field="13" count="1">
            <x v="57"/>
          </reference>
        </references>
      </pivotArea>
    </format>
    <format dxfId="415">
      <pivotArea dataOnly="0" labelOnly="1" outline="0" fieldPosition="0">
        <references count="2">
          <reference field="9" count="1" selected="0">
            <x v="15"/>
          </reference>
          <reference field="13" count="3">
            <x v="24"/>
            <x v="46"/>
            <x v="48"/>
          </reference>
        </references>
      </pivotArea>
    </format>
    <format dxfId="414">
      <pivotArea dataOnly="0" labelOnly="1" outline="0" fieldPosition="0">
        <references count="2">
          <reference field="9" count="1" selected="0">
            <x v="16"/>
          </reference>
          <reference field="13" count="1">
            <x v="20"/>
          </reference>
        </references>
      </pivotArea>
    </format>
    <format dxfId="413">
      <pivotArea dataOnly="0" labelOnly="1" outline="0" fieldPosition="0">
        <references count="3">
          <reference field="9" count="1" selected="0">
            <x v="0"/>
          </reference>
          <reference field="11" count="1">
            <x v="1"/>
          </reference>
          <reference field="13" count="1" selected="0">
            <x v="12"/>
          </reference>
        </references>
      </pivotArea>
    </format>
    <format dxfId="412">
      <pivotArea dataOnly="0" labelOnly="1" outline="0" fieldPosition="0">
        <references count="3">
          <reference field="9" count="1" selected="0">
            <x v="1"/>
          </reference>
          <reference field="11" count="1">
            <x v="6"/>
          </reference>
          <reference field="13" count="1" selected="0">
            <x v="16"/>
          </reference>
        </references>
      </pivotArea>
    </format>
    <format dxfId="411">
      <pivotArea dataOnly="0" labelOnly="1" outline="0" fieldPosition="0">
        <references count="3">
          <reference field="9" count="1" selected="0">
            <x v="2"/>
          </reference>
          <reference field="11" count="1">
            <x v="7"/>
          </reference>
          <reference field="13" count="1" selected="0">
            <x v="1"/>
          </reference>
        </references>
      </pivotArea>
    </format>
    <format dxfId="410">
      <pivotArea dataOnly="0" labelOnly="1" outline="0" fieldPosition="0">
        <references count="3">
          <reference field="9" count="1" selected="0">
            <x v="4"/>
          </reference>
          <reference field="11" count="1">
            <x v="2"/>
          </reference>
          <reference field="13" count="1" selected="0">
            <x v="2"/>
          </reference>
        </references>
      </pivotArea>
    </format>
    <format dxfId="409">
      <pivotArea dataOnly="0" labelOnly="1" outline="0" fieldPosition="0">
        <references count="3">
          <reference field="9" count="1" selected="0">
            <x v="4"/>
          </reference>
          <reference field="11" count="1">
            <x v="5"/>
          </reference>
          <reference field="13" count="1" selected="0">
            <x v="51"/>
          </reference>
        </references>
      </pivotArea>
    </format>
    <format dxfId="408">
      <pivotArea dataOnly="0" labelOnly="1" outline="0" fieldPosition="0">
        <references count="3">
          <reference field="9" count="1" selected="0">
            <x v="5"/>
          </reference>
          <reference field="11" count="1">
            <x v="0"/>
          </reference>
          <reference field="13" count="1" selected="0">
            <x v="39"/>
          </reference>
        </references>
      </pivotArea>
    </format>
    <format dxfId="407">
      <pivotArea dataOnly="0" labelOnly="1" outline="0" fieldPosition="0">
        <references count="3">
          <reference field="9" count="1" selected="0">
            <x v="6"/>
          </reference>
          <reference field="11" count="1">
            <x v="4"/>
          </reference>
          <reference field="13" count="1" selected="0">
            <x v="33"/>
          </reference>
        </references>
      </pivotArea>
    </format>
    <format dxfId="406">
      <pivotArea dataOnly="0" labelOnly="1" outline="0" fieldPosition="0">
        <references count="3">
          <reference field="9" count="1" selected="0">
            <x v="7"/>
          </reference>
          <reference field="11" count="1">
            <x v="5"/>
          </reference>
          <reference field="13" count="1" selected="0">
            <x v="36"/>
          </reference>
        </references>
      </pivotArea>
    </format>
    <format dxfId="405">
      <pivotArea dataOnly="0" labelOnly="1" outline="0" fieldPosition="0">
        <references count="3">
          <reference field="9" count="1" selected="0">
            <x v="7"/>
          </reference>
          <reference field="11" count="1">
            <x v="3"/>
          </reference>
          <reference field="13" count="1" selected="0">
            <x v="59"/>
          </reference>
        </references>
      </pivotArea>
    </format>
    <format dxfId="404">
      <pivotArea dataOnly="0" labelOnly="1" outline="0" fieldPosition="0">
        <references count="3">
          <reference field="9" count="1" selected="0">
            <x v="8"/>
          </reference>
          <reference field="11" count="1">
            <x v="1"/>
          </reference>
          <reference field="13" count="1" selected="0">
            <x v="45"/>
          </reference>
        </references>
      </pivotArea>
    </format>
    <format dxfId="403">
      <pivotArea dataOnly="0" labelOnly="1" outline="0" fieldPosition="0">
        <references count="3">
          <reference field="9" count="1" selected="0">
            <x v="10"/>
          </reference>
          <reference field="11" count="1">
            <x v="4"/>
          </reference>
          <reference field="13" count="1" selected="0">
            <x v="14"/>
          </reference>
        </references>
      </pivotArea>
    </format>
    <format dxfId="402">
      <pivotArea dataOnly="0" labelOnly="1" outline="0" fieldPosition="0">
        <references count="3">
          <reference field="9" count="1" selected="0">
            <x v="11"/>
          </reference>
          <reference field="11" count="1">
            <x v="1"/>
          </reference>
          <reference field="13" count="1" selected="0">
            <x v="9"/>
          </reference>
        </references>
      </pivotArea>
    </format>
    <format dxfId="401">
      <pivotArea dataOnly="0" labelOnly="1" outline="0" fieldPosition="0">
        <references count="3">
          <reference field="9" count="1" selected="0">
            <x v="11"/>
          </reference>
          <reference field="11" count="1">
            <x v="7"/>
          </reference>
          <reference field="13" count="1" selected="0">
            <x v="10"/>
          </reference>
        </references>
      </pivotArea>
    </format>
    <format dxfId="400">
      <pivotArea dataOnly="0" labelOnly="1" outline="0" fieldPosition="0">
        <references count="3">
          <reference field="9" count="1" selected="0">
            <x v="11"/>
          </reference>
          <reference field="11" count="1">
            <x v="4"/>
          </reference>
          <reference field="13" count="1" selected="0">
            <x v="18"/>
          </reference>
        </references>
      </pivotArea>
    </format>
    <format dxfId="399">
      <pivotArea dataOnly="0" labelOnly="1" outline="0" fieldPosition="0">
        <references count="3">
          <reference field="9" count="1" selected="0">
            <x v="11"/>
          </reference>
          <reference field="11" count="1">
            <x v="7"/>
          </reference>
          <reference field="13" count="1" selected="0">
            <x v="50"/>
          </reference>
        </references>
      </pivotArea>
    </format>
    <format dxfId="398">
      <pivotArea dataOnly="0" labelOnly="1" outline="0" fieldPosition="0">
        <references count="3">
          <reference field="9" count="1" selected="0">
            <x v="12"/>
          </reference>
          <reference field="11" count="1">
            <x v="5"/>
          </reference>
          <reference field="13" count="1" selected="0">
            <x v="3"/>
          </reference>
        </references>
      </pivotArea>
    </format>
    <format dxfId="397">
      <pivotArea dataOnly="0" labelOnly="1" outline="0" fieldPosition="0">
        <references count="3">
          <reference field="9" count="1" selected="0">
            <x v="12"/>
          </reference>
          <reference field="11" count="1">
            <x v="1"/>
          </reference>
          <reference field="13" count="1" selected="0">
            <x v="4"/>
          </reference>
        </references>
      </pivotArea>
    </format>
    <format dxfId="396">
      <pivotArea dataOnly="0" labelOnly="1" outline="0" fieldPosition="0">
        <references count="3">
          <reference field="9" count="1" selected="0">
            <x v="12"/>
          </reference>
          <reference field="11" count="1">
            <x v="5"/>
          </reference>
          <reference field="13" count="1" selected="0">
            <x v="29"/>
          </reference>
        </references>
      </pivotArea>
    </format>
    <format dxfId="395">
      <pivotArea dataOnly="0" labelOnly="1" outline="0" fieldPosition="0">
        <references count="3">
          <reference field="9" count="1" selected="0">
            <x v="12"/>
          </reference>
          <reference field="11" count="1">
            <x v="1"/>
          </reference>
          <reference field="13" count="1" selected="0">
            <x v="30"/>
          </reference>
        </references>
      </pivotArea>
    </format>
    <format dxfId="394">
      <pivotArea dataOnly="0" labelOnly="1" outline="0" fieldPosition="0">
        <references count="3">
          <reference field="9" count="1" selected="0">
            <x v="12"/>
          </reference>
          <reference field="11" count="1">
            <x v="5"/>
          </reference>
          <reference field="13" count="1" selected="0">
            <x v="54"/>
          </reference>
        </references>
      </pivotArea>
    </format>
    <format dxfId="393">
      <pivotArea dataOnly="0" labelOnly="1" outline="0" fieldPosition="0">
        <references count="3">
          <reference field="9" count="1" selected="0">
            <x v="12"/>
          </reference>
          <reference field="11" count="1">
            <x v="1"/>
          </reference>
          <reference field="13" count="1" selected="0">
            <x v="60"/>
          </reference>
        </references>
      </pivotArea>
    </format>
    <format dxfId="392">
      <pivotArea dataOnly="0" labelOnly="1" outline="0" fieldPosition="0">
        <references count="3">
          <reference field="9" count="1" selected="0">
            <x v="15"/>
          </reference>
          <reference field="11" count="1">
            <x v="4"/>
          </reference>
          <reference field="13" count="1" selected="0">
            <x v="24"/>
          </reference>
        </references>
      </pivotArea>
    </format>
    <format dxfId="391">
      <pivotArea dataOnly="0" labelOnly="1" outline="0" fieldPosition="0">
        <references count="3">
          <reference field="9" count="1" selected="0">
            <x v="16"/>
          </reference>
          <reference field="11" count="1">
            <x v="0"/>
          </reference>
          <reference field="13" count="1" selected="0">
            <x v="20"/>
          </reference>
        </references>
      </pivotArea>
    </format>
    <format dxfId="390">
      <pivotArea dataOnly="0" labelOnly="1" outline="0" fieldPosition="0">
        <references count="4">
          <reference field="9" count="1" selected="0">
            <x v="0"/>
          </reference>
          <reference field="11" count="1" selected="0">
            <x v="1"/>
          </reference>
          <reference field="13" count="1" selected="0">
            <x v="12"/>
          </reference>
          <reference field="20" count="1">
            <x v="105"/>
          </reference>
        </references>
      </pivotArea>
    </format>
    <format dxfId="389">
      <pivotArea dataOnly="0" labelOnly="1" outline="0" fieldPosition="0">
        <references count="4">
          <reference field="9" count="1" selected="0">
            <x v="1"/>
          </reference>
          <reference field="11" count="1" selected="0">
            <x v="6"/>
          </reference>
          <reference field="13" count="1" selected="0">
            <x v="16"/>
          </reference>
          <reference field="20" count="3">
            <x v="59"/>
            <x v="68"/>
            <x v="100"/>
          </reference>
        </references>
      </pivotArea>
    </format>
    <format dxfId="388">
      <pivotArea dataOnly="0" labelOnly="1" outline="0" fieldPosition="0">
        <references count="4">
          <reference field="9" count="1" selected="0">
            <x v="1"/>
          </reference>
          <reference field="11" count="1" selected="0">
            <x v="6"/>
          </reference>
          <reference field="13" count="1" selected="0">
            <x v="28"/>
          </reference>
          <reference field="20" count="8">
            <x v="23"/>
            <x v="45"/>
            <x v="47"/>
            <x v="48"/>
            <x v="58"/>
            <x v="70"/>
            <x v="73"/>
            <x v="104"/>
          </reference>
        </references>
      </pivotArea>
    </format>
    <format dxfId="387">
      <pivotArea dataOnly="0" labelOnly="1" outline="0" fieldPosition="0">
        <references count="4">
          <reference field="9" count="1" selected="0">
            <x v="2"/>
          </reference>
          <reference field="11" count="1" selected="0">
            <x v="7"/>
          </reference>
          <reference field="13" count="1" selected="0">
            <x v="1"/>
          </reference>
          <reference field="20" count="1">
            <x v="105"/>
          </reference>
        </references>
      </pivotArea>
    </format>
    <format dxfId="386">
      <pivotArea dataOnly="0" labelOnly="1" outline="0" fieldPosition="0">
        <references count="4">
          <reference field="9" count="1" selected="0">
            <x v="3"/>
          </reference>
          <reference field="11" count="1" selected="0">
            <x v="7"/>
          </reference>
          <reference field="13" count="1" selected="0">
            <x v="5"/>
          </reference>
          <reference field="20" count="4">
            <x v="36"/>
            <x v="108"/>
            <x v="110"/>
            <x v="127"/>
          </reference>
        </references>
      </pivotArea>
    </format>
    <format dxfId="385">
      <pivotArea dataOnly="0" labelOnly="1" outline="0" fieldPosition="0">
        <references count="4">
          <reference field="9" count="1" selected="0">
            <x v="3"/>
          </reference>
          <reference field="11" count="1" selected="0">
            <x v="7"/>
          </reference>
          <reference field="13" count="1" selected="0">
            <x v="6"/>
          </reference>
          <reference field="20" count="2">
            <x v="97"/>
            <x v="111"/>
          </reference>
        </references>
      </pivotArea>
    </format>
    <format dxfId="384">
      <pivotArea dataOnly="0" labelOnly="1" outline="0" fieldPosition="0">
        <references count="4">
          <reference field="9" count="1" selected="0">
            <x v="3"/>
          </reference>
          <reference field="11" count="1" selected="0">
            <x v="7"/>
          </reference>
          <reference field="13" count="1" selected="0">
            <x v="7"/>
          </reference>
          <reference field="20" count="1">
            <x v="108"/>
          </reference>
        </references>
      </pivotArea>
    </format>
    <format dxfId="383">
      <pivotArea dataOnly="0" labelOnly="1" outline="0" fieldPosition="0">
        <references count="4">
          <reference field="9" count="1" selected="0">
            <x v="3"/>
          </reference>
          <reference field="11" count="1" selected="0">
            <x v="7"/>
          </reference>
          <reference field="13" count="1" selected="0">
            <x v="13"/>
          </reference>
          <reference field="20" count="3">
            <x v="69"/>
            <x v="97"/>
            <x v="108"/>
          </reference>
        </references>
      </pivotArea>
    </format>
    <format dxfId="382">
      <pivotArea dataOnly="0" labelOnly="1" outline="0" fieldPosition="0">
        <references count="4">
          <reference field="9" count="1" selected="0">
            <x v="3"/>
          </reference>
          <reference field="11" count="1" selected="0">
            <x v="7"/>
          </reference>
          <reference field="13" count="1" selected="0">
            <x v="38"/>
          </reference>
          <reference field="20" count="5">
            <x v="36"/>
            <x v="40"/>
            <x v="49"/>
            <x v="60"/>
            <x v="97"/>
          </reference>
        </references>
      </pivotArea>
    </format>
    <format dxfId="381">
      <pivotArea dataOnly="0" labelOnly="1" outline="0" fieldPosition="0">
        <references count="4">
          <reference field="9" count="1" selected="0">
            <x v="3"/>
          </reference>
          <reference field="11" count="1" selected="0">
            <x v="7"/>
          </reference>
          <reference field="13" count="1" selected="0">
            <x v="43"/>
          </reference>
          <reference field="20" count="1">
            <x v="109"/>
          </reference>
        </references>
      </pivotArea>
    </format>
    <format dxfId="380">
      <pivotArea dataOnly="0" labelOnly="1" outline="0" fieldPosition="0">
        <references count="4">
          <reference field="9" count="1" selected="0">
            <x v="3"/>
          </reference>
          <reference field="11" count="1" selected="0">
            <x v="7"/>
          </reference>
          <reference field="13" count="1" selected="0">
            <x v="61"/>
          </reference>
          <reference field="20" count="1">
            <x v="108"/>
          </reference>
        </references>
      </pivotArea>
    </format>
    <format dxfId="379">
      <pivotArea dataOnly="0" labelOnly="1" outline="0" fieldPosition="0">
        <references count="4">
          <reference field="9" count="1" selected="0">
            <x v="4"/>
          </reference>
          <reference field="11" count="1" selected="0">
            <x v="2"/>
          </reference>
          <reference field="13" count="1" selected="0">
            <x v="2"/>
          </reference>
          <reference field="20" count="14">
            <x v="24"/>
            <x v="26"/>
            <x v="27"/>
            <x v="30"/>
            <x v="32"/>
            <x v="46"/>
            <x v="49"/>
            <x v="63"/>
            <x v="64"/>
            <x v="97"/>
            <x v="114"/>
            <x v="118"/>
            <x v="120"/>
            <x v="127"/>
          </reference>
        </references>
      </pivotArea>
    </format>
    <format dxfId="378">
      <pivotArea dataOnly="0" labelOnly="1" outline="0" fieldPosition="0">
        <references count="4">
          <reference field="9" count="1" selected="0">
            <x v="4"/>
          </reference>
          <reference field="11" count="1" selected="0">
            <x v="2"/>
          </reference>
          <reference field="13" count="1" selected="0">
            <x v="8"/>
          </reference>
          <reference field="20" count="2">
            <x v="97"/>
            <x v="108"/>
          </reference>
        </references>
      </pivotArea>
    </format>
    <format dxfId="377">
      <pivotArea dataOnly="0" labelOnly="1" outline="0" fieldPosition="0">
        <references count="4">
          <reference field="9" count="1" selected="0">
            <x v="4"/>
          </reference>
          <reference field="11" count="1" selected="0">
            <x v="2"/>
          </reference>
          <reference field="13" count="1" selected="0">
            <x v="15"/>
          </reference>
          <reference field="20" count="1">
            <x v="107"/>
          </reference>
        </references>
      </pivotArea>
    </format>
    <format dxfId="376">
      <pivotArea dataOnly="0" labelOnly="1" outline="0" fieldPosition="0">
        <references count="4">
          <reference field="9" count="1" selected="0">
            <x v="4"/>
          </reference>
          <reference field="11" count="1" selected="0">
            <x v="2"/>
          </reference>
          <reference field="13" count="1" selected="0">
            <x v="37"/>
          </reference>
          <reference field="20" count="1">
            <x v="38"/>
          </reference>
        </references>
      </pivotArea>
    </format>
    <format dxfId="375">
      <pivotArea dataOnly="0" labelOnly="1" outline="0" fieldPosition="0">
        <references count="4">
          <reference field="9" count="1" selected="0">
            <x v="4"/>
          </reference>
          <reference field="11" count="1" selected="0">
            <x v="5"/>
          </reference>
          <reference field="13" count="1" selected="0">
            <x v="51"/>
          </reference>
          <reference field="20" count="4">
            <x v="24"/>
            <x v="46"/>
            <x v="49"/>
            <x v="87"/>
          </reference>
        </references>
      </pivotArea>
    </format>
    <format dxfId="374">
      <pivotArea dataOnly="0" labelOnly="1" outline="0" fieldPosition="0">
        <references count="4">
          <reference field="9" count="1" selected="0">
            <x v="5"/>
          </reference>
          <reference field="11" count="1" selected="0">
            <x v="0"/>
          </reference>
          <reference field="13" count="1" selected="0">
            <x v="39"/>
          </reference>
          <reference field="20" count="10">
            <x v="21"/>
            <x v="24"/>
            <x v="38"/>
            <x v="43"/>
            <x v="73"/>
            <x v="97"/>
            <x v="105"/>
            <x v="108"/>
            <x v="127"/>
            <x v="129"/>
          </reference>
        </references>
      </pivotArea>
    </format>
    <format dxfId="373">
      <pivotArea dataOnly="0" labelOnly="1" outline="0" fieldPosition="0">
        <references count="4">
          <reference field="9" count="1" selected="0">
            <x v="6"/>
          </reference>
          <reference field="11" count="1" selected="0">
            <x v="4"/>
          </reference>
          <reference field="13" count="1" selected="0">
            <x v="33"/>
          </reference>
          <reference field="20" count="16">
            <x v="33"/>
            <x v="34"/>
            <x v="36"/>
            <x v="46"/>
            <x v="49"/>
            <x v="51"/>
            <x v="55"/>
            <x v="57"/>
            <x v="58"/>
            <x v="79"/>
            <x v="82"/>
            <x v="83"/>
            <x v="115"/>
            <x v="116"/>
            <x v="117"/>
            <x v="127"/>
          </reference>
        </references>
      </pivotArea>
    </format>
    <format dxfId="372">
      <pivotArea dataOnly="0" labelOnly="1" outline="0" fieldPosition="0">
        <references count="4">
          <reference field="9" count="1" selected="0">
            <x v="6"/>
          </reference>
          <reference field="11" count="1" selected="0">
            <x v="4"/>
          </reference>
          <reference field="13" count="1" selected="0">
            <x v="58"/>
          </reference>
          <reference field="20" count="7">
            <x v="61"/>
            <x v="67"/>
            <x v="73"/>
            <x v="125"/>
            <x v="128"/>
            <x v="130"/>
            <x v="131"/>
          </reference>
        </references>
      </pivotArea>
    </format>
    <format dxfId="371">
      <pivotArea dataOnly="0" labelOnly="1" outline="0" fieldPosition="0">
        <references count="4">
          <reference field="9" count="1" selected="0">
            <x v="7"/>
          </reference>
          <reference field="11" count="1" selected="0">
            <x v="5"/>
          </reference>
          <reference field="13" count="1" selected="0">
            <x v="36"/>
          </reference>
          <reference field="20" count="5">
            <x v="46"/>
            <x v="70"/>
            <x v="132"/>
            <x v="133"/>
            <x v="134"/>
          </reference>
        </references>
      </pivotArea>
    </format>
    <format dxfId="370">
      <pivotArea dataOnly="0" labelOnly="1" outline="0" fieldPosition="0">
        <references count="4">
          <reference field="9" count="1" selected="0">
            <x v="7"/>
          </reference>
          <reference field="11" count="1" selected="0">
            <x v="5"/>
          </reference>
          <reference field="13" count="1" selected="0">
            <x v="47"/>
          </reference>
          <reference field="20" count="3">
            <x v="20"/>
            <x v="46"/>
            <x v="88"/>
          </reference>
        </references>
      </pivotArea>
    </format>
    <format dxfId="369">
      <pivotArea dataOnly="0" labelOnly="1" outline="0" fieldPosition="0">
        <references count="4">
          <reference field="9" count="1" selected="0">
            <x v="7"/>
          </reference>
          <reference field="11" count="1" selected="0">
            <x v="5"/>
          </reference>
          <reference field="13" count="1" selected="0">
            <x v="52"/>
          </reference>
          <reference field="20" count="4">
            <x v="33"/>
            <x v="46"/>
            <x v="49"/>
            <x v="56"/>
          </reference>
        </references>
      </pivotArea>
    </format>
    <format dxfId="368">
      <pivotArea dataOnly="0" labelOnly="1" outline="0" fieldPosition="0">
        <references count="4">
          <reference field="9" count="1" selected="0">
            <x v="7"/>
          </reference>
          <reference field="11" count="1" selected="0">
            <x v="5"/>
          </reference>
          <reference field="13" count="1" selected="0">
            <x v="53"/>
          </reference>
          <reference field="20" count="12">
            <x v="20"/>
            <x v="28"/>
            <x v="29"/>
            <x v="34"/>
            <x v="36"/>
            <x v="46"/>
            <x v="49"/>
            <x v="63"/>
            <x v="71"/>
            <x v="121"/>
            <x v="123"/>
            <x v="127"/>
          </reference>
        </references>
      </pivotArea>
    </format>
    <format dxfId="367">
      <pivotArea dataOnly="0" labelOnly="1" outline="0" fieldPosition="0">
        <references count="4">
          <reference field="9" count="1" selected="0">
            <x v="7"/>
          </reference>
          <reference field="11" count="1" selected="0">
            <x v="5"/>
          </reference>
          <reference field="13" count="1" selected="0">
            <x v="55"/>
          </reference>
          <reference field="20" count="21">
            <x v="20"/>
            <x v="29"/>
            <x v="35"/>
            <x v="36"/>
            <x v="38"/>
            <x v="39"/>
            <x v="40"/>
            <x v="42"/>
            <x v="45"/>
            <x v="46"/>
            <x v="49"/>
            <x v="73"/>
            <x v="84"/>
            <x v="86"/>
            <x v="88"/>
            <x v="118"/>
            <x v="119"/>
            <x v="122"/>
            <x v="124"/>
            <x v="126"/>
            <x v="128"/>
          </reference>
        </references>
      </pivotArea>
    </format>
    <format dxfId="366">
      <pivotArea dataOnly="0" labelOnly="1" outline="0" fieldPosition="0">
        <references count="4">
          <reference field="9" count="1" selected="0">
            <x v="7"/>
          </reference>
          <reference field="11" count="1" selected="0">
            <x v="3"/>
          </reference>
          <reference field="13" count="1" selected="0">
            <x v="59"/>
          </reference>
          <reference field="20" count="19">
            <x v="28"/>
            <x v="29"/>
            <x v="33"/>
            <x v="34"/>
            <x v="36"/>
            <x v="37"/>
            <x v="41"/>
            <x v="42"/>
            <x v="46"/>
            <x v="49"/>
            <x v="54"/>
            <x v="56"/>
            <x v="63"/>
            <x v="65"/>
            <x v="66"/>
            <x v="72"/>
            <x v="87"/>
            <x v="99"/>
            <x v="121"/>
          </reference>
        </references>
      </pivotArea>
    </format>
    <format dxfId="365">
      <pivotArea dataOnly="0" labelOnly="1" outline="0" fieldPosition="0">
        <references count="4">
          <reference field="9" count="1" selected="0">
            <x v="8"/>
          </reference>
          <reference field="11" count="1" selected="0">
            <x v="1"/>
          </reference>
          <reference field="13" count="1" selected="0">
            <x v="45"/>
          </reference>
          <reference field="20" count="1">
            <x v="105"/>
          </reference>
        </references>
      </pivotArea>
    </format>
    <format dxfId="364">
      <pivotArea dataOnly="0" labelOnly="1" outline="0" fieldPosition="0">
        <references count="4">
          <reference field="9" count="1" selected="0">
            <x v="10"/>
          </reference>
          <reference field="11" count="1" selected="0">
            <x v="4"/>
          </reference>
          <reference field="13" count="1" selected="0">
            <x v="14"/>
          </reference>
          <reference field="20" count="47">
            <x v="15"/>
            <x v="18"/>
            <x v="19"/>
            <x v="20"/>
            <x v="23"/>
            <x v="28"/>
            <x v="29"/>
            <x v="32"/>
            <x v="33"/>
            <x v="34"/>
            <x v="36"/>
            <x v="38"/>
            <x v="42"/>
            <x v="44"/>
            <x v="46"/>
            <x v="49"/>
            <x v="50"/>
            <x v="52"/>
            <x v="54"/>
            <x v="56"/>
            <x v="57"/>
            <x v="58"/>
            <x v="60"/>
            <x v="61"/>
            <x v="62"/>
            <x v="64"/>
            <x v="65"/>
            <x v="66"/>
            <x v="67"/>
            <x v="68"/>
            <x v="71"/>
            <x v="77"/>
            <x v="78"/>
            <x v="80"/>
            <x v="81"/>
            <x v="82"/>
            <x v="85"/>
            <x v="87"/>
            <x v="90"/>
            <x v="97"/>
            <x v="98"/>
            <x v="99"/>
            <x v="100"/>
            <x v="104"/>
            <x v="113"/>
            <x v="116"/>
            <x v="124"/>
          </reference>
        </references>
      </pivotArea>
    </format>
    <format dxfId="363">
      <pivotArea dataOnly="0" labelOnly="1" outline="0" fieldPosition="0">
        <references count="4">
          <reference field="9" count="1" selected="0">
            <x v="10"/>
          </reference>
          <reference field="11" count="1" selected="0">
            <x v="4"/>
          </reference>
          <reference field="13" count="1" selected="0">
            <x v="25"/>
          </reference>
          <reference field="20" count="1">
            <x v="44"/>
          </reference>
        </references>
      </pivotArea>
    </format>
    <format dxfId="362">
      <pivotArea dataOnly="0" labelOnly="1" outline="0" fieldPosition="0">
        <references count="4">
          <reference field="9" count="1" selected="0">
            <x v="10"/>
          </reference>
          <reference field="11" count="1" selected="0">
            <x v="4"/>
          </reference>
          <reference field="13" count="1" selected="0">
            <x v="56"/>
          </reference>
          <reference field="20" count="16">
            <x v="0"/>
            <x v="1"/>
            <x v="2"/>
            <x v="3"/>
            <x v="4"/>
            <x v="5"/>
            <x v="6"/>
            <x v="7"/>
            <x v="8"/>
            <x v="9"/>
            <x v="10"/>
            <x v="11"/>
            <x v="12"/>
            <x v="13"/>
            <x v="14"/>
            <x v="74"/>
          </reference>
        </references>
      </pivotArea>
    </format>
    <format dxfId="361">
      <pivotArea dataOnly="0" labelOnly="1" outline="0" fieldPosition="0">
        <references count="4">
          <reference field="9" count="1" selected="0">
            <x v="11"/>
          </reference>
          <reference field="11" count="1" selected="0">
            <x v="1"/>
          </reference>
          <reference field="13" count="1" selected="0">
            <x v="9"/>
          </reference>
          <reference field="20" count="2">
            <x v="108"/>
            <x v="111"/>
          </reference>
        </references>
      </pivotArea>
    </format>
    <format dxfId="360">
      <pivotArea dataOnly="0" labelOnly="1" outline="0" fieldPosition="0">
        <references count="4">
          <reference field="9" count="1" selected="0">
            <x v="11"/>
          </reference>
          <reference field="11" count="1" selected="0">
            <x v="7"/>
          </reference>
          <reference field="13" count="1" selected="0">
            <x v="10"/>
          </reference>
          <reference field="20" count="4">
            <x v="23"/>
            <x v="64"/>
            <x v="88"/>
            <x v="97"/>
          </reference>
        </references>
      </pivotArea>
    </format>
    <format dxfId="359">
      <pivotArea dataOnly="0" labelOnly="1" outline="0" fieldPosition="0">
        <references count="4">
          <reference field="9" count="1" selected="0">
            <x v="11"/>
          </reference>
          <reference field="11" count="1" selected="0">
            <x v="4"/>
          </reference>
          <reference field="13" count="1" selected="0">
            <x v="18"/>
          </reference>
          <reference field="20" count="5">
            <x v="59"/>
            <x v="73"/>
            <x v="89"/>
            <x v="91"/>
            <x v="92"/>
          </reference>
        </references>
      </pivotArea>
    </format>
    <format dxfId="358">
      <pivotArea dataOnly="0" labelOnly="1" outline="0" fieldPosition="0">
        <references count="4">
          <reference field="9" count="1" selected="0">
            <x v="11"/>
          </reference>
          <reference field="11" count="1" selected="0">
            <x v="4"/>
          </reference>
          <reference field="13" count="1" selected="0">
            <x v="22"/>
          </reference>
          <reference field="20" count="4">
            <x v="45"/>
            <x v="70"/>
            <x v="93"/>
            <x v="95"/>
          </reference>
        </references>
      </pivotArea>
    </format>
    <format dxfId="357">
      <pivotArea dataOnly="0" labelOnly="1" outline="0" fieldPosition="0">
        <references count="4">
          <reference field="9" count="1" selected="0">
            <x v="11"/>
          </reference>
          <reference field="11" count="1" selected="0">
            <x v="4"/>
          </reference>
          <reference field="13" count="1" selected="0">
            <x v="42"/>
          </reference>
          <reference field="20" count="1">
            <x v="73"/>
          </reference>
        </references>
      </pivotArea>
    </format>
    <format dxfId="356">
      <pivotArea dataOnly="0" labelOnly="1" outline="0" fieldPosition="0">
        <references count="4">
          <reference field="9" count="1" selected="0">
            <x v="11"/>
          </reference>
          <reference field="11" count="1" selected="0">
            <x v="7"/>
          </reference>
          <reference field="13" count="1" selected="0">
            <x v="50"/>
          </reference>
          <reference field="20" count="1">
            <x v="97"/>
          </reference>
        </references>
      </pivotArea>
    </format>
    <format dxfId="355">
      <pivotArea dataOnly="0" labelOnly="1" outline="0" fieldPosition="0">
        <references count="4">
          <reference field="9" count="1" selected="0">
            <x v="12"/>
          </reference>
          <reference field="11" count="1" selected="0">
            <x v="5"/>
          </reference>
          <reference field="13" count="1" selected="0">
            <x v="3"/>
          </reference>
          <reference field="20" count="8">
            <x v="17"/>
            <x v="23"/>
            <x v="25"/>
            <x v="33"/>
            <x v="34"/>
            <x v="50"/>
            <x v="87"/>
            <x v="97"/>
          </reference>
        </references>
      </pivotArea>
    </format>
    <format dxfId="354">
      <pivotArea dataOnly="0" labelOnly="1" outline="0" fieldPosition="0">
        <references count="4">
          <reference field="9" count="1" selected="0">
            <x v="12"/>
          </reference>
          <reference field="11" count="1" selected="0">
            <x v="1"/>
          </reference>
          <reference field="13" count="1" selected="0">
            <x v="4"/>
          </reference>
          <reference field="20" count="1">
            <x v="111"/>
          </reference>
        </references>
      </pivotArea>
    </format>
    <format dxfId="353">
      <pivotArea dataOnly="0" labelOnly="1" outline="0" fieldPosition="0">
        <references count="4">
          <reference field="9" count="1" selected="0">
            <x v="12"/>
          </reference>
          <reference field="11" count="1" selected="0">
            <x v="1"/>
          </reference>
          <reference field="13" count="1" selected="0">
            <x v="23"/>
          </reference>
          <reference field="20" count="5">
            <x v="67"/>
            <x v="73"/>
            <x v="74"/>
            <x v="97"/>
            <x v="99"/>
          </reference>
        </references>
      </pivotArea>
    </format>
    <format dxfId="352">
      <pivotArea dataOnly="0" labelOnly="1" outline="0" fieldPosition="0">
        <references count="4">
          <reference field="9" count="1" selected="0">
            <x v="12"/>
          </reference>
          <reference field="11" count="1" selected="0">
            <x v="5"/>
          </reference>
          <reference field="13" count="1" selected="0">
            <x v="29"/>
          </reference>
          <reference field="20" count="6">
            <x v="39"/>
            <x v="40"/>
            <x v="46"/>
            <x v="49"/>
            <x v="125"/>
            <x v="128"/>
          </reference>
        </references>
      </pivotArea>
    </format>
    <format dxfId="351">
      <pivotArea dataOnly="0" labelOnly="1" outline="0" fieldPosition="0">
        <references count="4">
          <reference field="9" count="1" selected="0">
            <x v="12"/>
          </reference>
          <reference field="11" count="1" selected="0">
            <x v="1"/>
          </reference>
          <reference field="13" count="1" selected="0">
            <x v="30"/>
          </reference>
          <reference field="20" count="10">
            <x v="21"/>
            <x v="28"/>
            <x v="29"/>
            <x v="31"/>
            <x v="34"/>
            <x v="36"/>
            <x v="46"/>
            <x v="62"/>
            <x v="73"/>
            <x v="97"/>
          </reference>
        </references>
      </pivotArea>
    </format>
    <format dxfId="350">
      <pivotArea dataOnly="0" labelOnly="1" outline="0" fieldPosition="0">
        <references count="4">
          <reference field="9" count="1" selected="0">
            <x v="12"/>
          </reference>
          <reference field="11" count="1" selected="0">
            <x v="1"/>
          </reference>
          <reference field="13" count="1" selected="0">
            <x v="31"/>
          </reference>
          <reference field="20" count="1">
            <x v="112"/>
          </reference>
        </references>
      </pivotArea>
    </format>
    <format dxfId="349">
      <pivotArea dataOnly="0" labelOnly="1" outline="0" fieldPosition="0">
        <references count="4">
          <reference field="9" count="1" selected="0">
            <x v="12"/>
          </reference>
          <reference field="11" count="1" selected="0">
            <x v="1"/>
          </reference>
          <reference field="13" count="1" selected="0">
            <x v="40"/>
          </reference>
          <reference field="20" count="2">
            <x v="73"/>
            <x v="108"/>
          </reference>
        </references>
      </pivotArea>
    </format>
    <format dxfId="348">
      <pivotArea dataOnly="0" labelOnly="1" outline="0" fieldPosition="0">
        <references count="4">
          <reference field="9" count="1" selected="0">
            <x v="12"/>
          </reference>
          <reference field="11" count="1" selected="0">
            <x v="1"/>
          </reference>
          <reference field="13" count="1" selected="0">
            <x v="44"/>
          </reference>
          <reference field="20" count="7">
            <x v="36"/>
            <x v="46"/>
            <x v="49"/>
            <x v="73"/>
            <x v="108"/>
            <x v="125"/>
            <x v="127"/>
          </reference>
        </references>
      </pivotArea>
    </format>
    <format dxfId="347">
      <pivotArea dataOnly="0" labelOnly="1" outline="0" fieldPosition="0">
        <references count="4">
          <reference field="9" count="1" selected="0">
            <x v="12"/>
          </reference>
          <reference field="11" count="1" selected="0">
            <x v="1"/>
          </reference>
          <reference field="13" count="1" selected="0">
            <x v="49"/>
          </reference>
          <reference field="20" count="7">
            <x v="16"/>
            <x v="50"/>
            <x v="72"/>
            <x v="73"/>
            <x v="97"/>
            <x v="117"/>
            <x v="125"/>
          </reference>
        </references>
      </pivotArea>
    </format>
    <format dxfId="346">
      <pivotArea dataOnly="0" labelOnly="1" outline="0" fieldPosition="0">
        <references count="4">
          <reference field="9" count="1" selected="0">
            <x v="12"/>
          </reference>
          <reference field="11" count="1" selected="0">
            <x v="5"/>
          </reference>
          <reference field="13" count="1" selected="0">
            <x v="54"/>
          </reference>
          <reference field="20" count="1">
            <x v="62"/>
          </reference>
        </references>
      </pivotArea>
    </format>
    <format dxfId="345">
      <pivotArea dataOnly="0" labelOnly="1" outline="0" fieldPosition="0">
        <references count="4">
          <reference field="9" count="1" selected="0">
            <x v="12"/>
          </reference>
          <reference field="11" count="1" selected="0">
            <x v="1"/>
          </reference>
          <reference field="13" count="1" selected="0">
            <x v="60"/>
          </reference>
          <reference field="20" count="1">
            <x v="108"/>
          </reference>
        </references>
      </pivotArea>
    </format>
    <format dxfId="344">
      <pivotArea dataOnly="0" labelOnly="1" outline="0" fieldPosition="0">
        <references count="4">
          <reference field="9" count="1" selected="0">
            <x v="13"/>
          </reference>
          <reference field="11" count="1" selected="0">
            <x v="1"/>
          </reference>
          <reference field="13" count="1" selected="0">
            <x v="21"/>
          </reference>
          <reference field="20" count="5">
            <x v="23"/>
            <x v="36"/>
            <x v="46"/>
            <x v="65"/>
            <x v="82"/>
          </reference>
        </references>
      </pivotArea>
    </format>
    <format dxfId="343">
      <pivotArea dataOnly="0" labelOnly="1" outline="0" fieldPosition="0">
        <references count="4">
          <reference field="9" count="1" selected="0">
            <x v="14"/>
          </reference>
          <reference field="11" count="1" selected="0">
            <x v="1"/>
          </reference>
          <reference field="13" count="1" selected="0">
            <x v="57"/>
          </reference>
          <reference field="20" count="1">
            <x v="105"/>
          </reference>
        </references>
      </pivotArea>
    </format>
    <format dxfId="342">
      <pivotArea dataOnly="0" labelOnly="1" outline="0" fieldPosition="0">
        <references count="4">
          <reference field="9" count="1" selected="0">
            <x v="15"/>
          </reference>
          <reference field="11" count="1" selected="0">
            <x v="4"/>
          </reference>
          <reference field="13" count="1" selected="0">
            <x v="24"/>
          </reference>
          <reference field="20" count="17">
            <x v="23"/>
            <x v="49"/>
            <x v="59"/>
            <x v="64"/>
            <x v="65"/>
            <x v="67"/>
            <x v="70"/>
            <x v="74"/>
            <x v="75"/>
            <x v="76"/>
            <x v="81"/>
            <x v="93"/>
            <x v="94"/>
            <x v="96"/>
            <x v="97"/>
            <x v="103"/>
            <x v="135"/>
          </reference>
        </references>
      </pivotArea>
    </format>
    <format dxfId="341">
      <pivotArea dataOnly="0" labelOnly="1" outline="0" fieldPosition="0">
        <references count="4">
          <reference field="9" count="1" selected="0">
            <x v="15"/>
          </reference>
          <reference field="11" count="1" selected="0">
            <x v="4"/>
          </reference>
          <reference field="13" count="1" selected="0">
            <x v="46"/>
          </reference>
          <reference field="20" count="5">
            <x v="100"/>
            <x v="105"/>
            <x v="106"/>
            <x v="136"/>
            <x v="137"/>
          </reference>
        </references>
      </pivotArea>
    </format>
    <format dxfId="340">
      <pivotArea dataOnly="0" labelOnly="1" outline="0" fieldPosition="0">
        <references count="4">
          <reference field="9" count="1" selected="0">
            <x v="15"/>
          </reference>
          <reference field="11" count="1" selected="0">
            <x v="4"/>
          </reference>
          <reference field="13" count="1" selected="0">
            <x v="48"/>
          </reference>
          <reference field="20" count="3">
            <x v="22"/>
            <x v="101"/>
            <x v="102"/>
          </reference>
        </references>
      </pivotArea>
    </format>
    <format dxfId="339">
      <pivotArea dataOnly="0" labelOnly="1" outline="0" fieldPosition="0">
        <references count="4">
          <reference field="9" count="1" selected="0">
            <x v="16"/>
          </reference>
          <reference field="11" count="1" selected="0">
            <x v="0"/>
          </reference>
          <reference field="13" count="1" selected="0">
            <x v="20"/>
          </reference>
          <reference field="20" count="10">
            <x v="24"/>
            <x v="39"/>
            <x v="40"/>
            <x v="49"/>
            <x v="53"/>
            <x v="88"/>
            <x v="97"/>
            <x v="118"/>
            <x v="119"/>
            <x v="128"/>
          </reference>
        </references>
      </pivotArea>
    </format>
    <format dxfId="338">
      <pivotArea dataOnly="0" labelOnly="1" outline="0" fieldPosition="0">
        <references count="5">
          <reference field="9" count="1" selected="0">
            <x v="0"/>
          </reference>
          <reference field="11" count="1" selected="0">
            <x v="1"/>
          </reference>
          <reference field="13" count="1" selected="0">
            <x v="12"/>
          </reference>
          <reference field="20" count="1" selected="0">
            <x v="105"/>
          </reference>
          <reference field="21" count="1">
            <x v="133"/>
          </reference>
        </references>
      </pivotArea>
    </format>
    <format dxfId="337">
      <pivotArea dataOnly="0" labelOnly="1" outline="0" fieldPosition="0">
        <references count="5">
          <reference field="9" count="1" selected="0">
            <x v="1"/>
          </reference>
          <reference field="11" count="1" selected="0">
            <x v="6"/>
          </reference>
          <reference field="13" count="1" selected="0">
            <x v="16"/>
          </reference>
          <reference field="20" count="1" selected="0">
            <x v="59"/>
          </reference>
          <reference field="21" count="1">
            <x v="124"/>
          </reference>
        </references>
      </pivotArea>
    </format>
    <format dxfId="336">
      <pivotArea dataOnly="0" labelOnly="1" outline="0" fieldPosition="0">
        <references count="5">
          <reference field="9" count="1" selected="0">
            <x v="1"/>
          </reference>
          <reference field="11" count="1" selected="0">
            <x v="6"/>
          </reference>
          <reference field="13" count="1" selected="0">
            <x v="16"/>
          </reference>
          <reference field="20" count="1" selected="0">
            <x v="68"/>
          </reference>
          <reference field="21" count="1">
            <x v="109"/>
          </reference>
        </references>
      </pivotArea>
    </format>
    <format dxfId="335">
      <pivotArea dataOnly="0" labelOnly="1" outline="0" fieldPosition="0">
        <references count="5">
          <reference field="9" count="1" selected="0">
            <x v="1"/>
          </reference>
          <reference field="11" count="1" selected="0">
            <x v="6"/>
          </reference>
          <reference field="13" count="1" selected="0">
            <x v="16"/>
          </reference>
          <reference field="20" count="1" selected="0">
            <x v="100"/>
          </reference>
          <reference field="21" count="1">
            <x v="106"/>
          </reference>
        </references>
      </pivotArea>
    </format>
    <format dxfId="334">
      <pivotArea dataOnly="0" labelOnly="1" outline="0" fieldPosition="0">
        <references count="5">
          <reference field="9" count="1" selected="0">
            <x v="1"/>
          </reference>
          <reference field="11" count="1" selected="0">
            <x v="6"/>
          </reference>
          <reference field="13" count="1" selected="0">
            <x v="28"/>
          </reference>
          <reference field="20" count="1" selected="0">
            <x v="23"/>
          </reference>
          <reference field="21" count="1">
            <x v="92"/>
          </reference>
        </references>
      </pivotArea>
    </format>
    <format dxfId="333">
      <pivotArea dataOnly="0" labelOnly="1" outline="0" fieldPosition="0">
        <references count="5">
          <reference field="9" count="1" selected="0">
            <x v="1"/>
          </reference>
          <reference field="11" count="1" selected="0">
            <x v="6"/>
          </reference>
          <reference field="13" count="1" selected="0">
            <x v="28"/>
          </reference>
          <reference field="20" count="1" selected="0">
            <x v="45"/>
          </reference>
          <reference field="21" count="1">
            <x v="135"/>
          </reference>
        </references>
      </pivotArea>
    </format>
    <format dxfId="332">
      <pivotArea dataOnly="0" labelOnly="1" outline="0" fieldPosition="0">
        <references count="5">
          <reference field="9" count="1" selected="0">
            <x v="1"/>
          </reference>
          <reference field="11" count="1" selected="0">
            <x v="6"/>
          </reference>
          <reference field="13" count="1" selected="0">
            <x v="28"/>
          </reference>
          <reference field="20" count="1" selected="0">
            <x v="47"/>
          </reference>
          <reference field="21" count="1">
            <x v="72"/>
          </reference>
        </references>
      </pivotArea>
    </format>
    <format dxfId="331">
      <pivotArea dataOnly="0" labelOnly="1" outline="0" fieldPosition="0">
        <references count="5">
          <reference field="9" count="1" selected="0">
            <x v="1"/>
          </reference>
          <reference field="11" count="1" selected="0">
            <x v="6"/>
          </reference>
          <reference field="13" count="1" selected="0">
            <x v="28"/>
          </reference>
          <reference field="20" count="1" selected="0">
            <x v="48"/>
          </reference>
          <reference field="21" count="1">
            <x v="88"/>
          </reference>
        </references>
      </pivotArea>
    </format>
    <format dxfId="330">
      <pivotArea dataOnly="0" labelOnly="1" outline="0" fieldPosition="0">
        <references count="5">
          <reference field="9" count="1" selected="0">
            <x v="1"/>
          </reference>
          <reference field="11" count="1" selected="0">
            <x v="6"/>
          </reference>
          <reference field="13" count="1" selected="0">
            <x v="28"/>
          </reference>
          <reference field="20" count="1" selected="0">
            <x v="58"/>
          </reference>
          <reference field="21" count="1">
            <x v="119"/>
          </reference>
        </references>
      </pivotArea>
    </format>
    <format dxfId="329">
      <pivotArea dataOnly="0" labelOnly="1" outline="0" fieldPosition="0">
        <references count="5">
          <reference field="9" count="1" selected="0">
            <x v="1"/>
          </reference>
          <reference field="11" count="1" selected="0">
            <x v="6"/>
          </reference>
          <reference field="13" count="1" selected="0">
            <x v="28"/>
          </reference>
          <reference field="20" count="1" selected="0">
            <x v="70"/>
          </reference>
          <reference field="21" count="1">
            <x v="108"/>
          </reference>
        </references>
      </pivotArea>
    </format>
    <format dxfId="328">
      <pivotArea dataOnly="0" labelOnly="1" outline="0" fieldPosition="0">
        <references count="5">
          <reference field="9" count="1" selected="0">
            <x v="1"/>
          </reference>
          <reference field="11" count="1" selected="0">
            <x v="6"/>
          </reference>
          <reference field="13" count="1" selected="0">
            <x v="28"/>
          </reference>
          <reference field="20" count="1" selected="0">
            <x v="73"/>
          </reference>
          <reference field="21" count="1">
            <x v="125"/>
          </reference>
        </references>
      </pivotArea>
    </format>
    <format dxfId="327">
      <pivotArea dataOnly="0" labelOnly="1" outline="0" fieldPosition="0">
        <references count="5">
          <reference field="9" count="1" selected="0">
            <x v="1"/>
          </reference>
          <reference field="11" count="1" selected="0">
            <x v="6"/>
          </reference>
          <reference field="13" count="1" selected="0">
            <x v="28"/>
          </reference>
          <reference field="20" count="1" selected="0">
            <x v="104"/>
          </reference>
          <reference field="21" count="1">
            <x v="29"/>
          </reference>
        </references>
      </pivotArea>
    </format>
    <format dxfId="326">
      <pivotArea dataOnly="0" labelOnly="1" outline="0" fieldPosition="0">
        <references count="5">
          <reference field="9" count="1" selected="0">
            <x v="2"/>
          </reference>
          <reference field="11" count="1" selected="0">
            <x v="7"/>
          </reference>
          <reference field="13" count="1" selected="0">
            <x v="1"/>
          </reference>
          <reference field="20" count="1" selected="0">
            <x v="105"/>
          </reference>
          <reference field="21" count="1">
            <x v="133"/>
          </reference>
        </references>
      </pivotArea>
    </format>
    <format dxfId="325">
      <pivotArea dataOnly="0" labelOnly="1" outline="0" fieldPosition="0">
        <references count="5">
          <reference field="9" count="1" selected="0">
            <x v="3"/>
          </reference>
          <reference field="11" count="1" selected="0">
            <x v="7"/>
          </reference>
          <reference field="13" count="1" selected="0">
            <x v="5"/>
          </reference>
          <reference field="20" count="1" selected="0">
            <x v="36"/>
          </reference>
          <reference field="21" count="1">
            <x v="80"/>
          </reference>
        </references>
      </pivotArea>
    </format>
    <format dxfId="324">
      <pivotArea dataOnly="0" labelOnly="1" outline="0" fieldPosition="0">
        <references count="5">
          <reference field="9" count="1" selected="0">
            <x v="3"/>
          </reference>
          <reference field="11" count="1" selected="0">
            <x v="7"/>
          </reference>
          <reference field="13" count="1" selected="0">
            <x v="5"/>
          </reference>
          <reference field="20" count="1" selected="0">
            <x v="108"/>
          </reference>
          <reference field="21" count="1">
            <x v="13"/>
          </reference>
        </references>
      </pivotArea>
    </format>
    <format dxfId="323">
      <pivotArea dataOnly="0" labelOnly="1" outline="0" fieldPosition="0">
        <references count="5">
          <reference field="9" count="1" selected="0">
            <x v="3"/>
          </reference>
          <reference field="11" count="1" selected="0">
            <x v="7"/>
          </reference>
          <reference field="13" count="1" selected="0">
            <x v="5"/>
          </reference>
          <reference field="20" count="1" selected="0">
            <x v="110"/>
          </reference>
          <reference field="21" count="1">
            <x v="11"/>
          </reference>
        </references>
      </pivotArea>
    </format>
    <format dxfId="322">
      <pivotArea dataOnly="0" labelOnly="1" outline="0" fieldPosition="0">
        <references count="5">
          <reference field="9" count="1" selected="0">
            <x v="3"/>
          </reference>
          <reference field="11" count="1" selected="0">
            <x v="7"/>
          </reference>
          <reference field="13" count="1" selected="0">
            <x v="5"/>
          </reference>
          <reference field="20" count="1" selected="0">
            <x v="127"/>
          </reference>
          <reference field="21" count="1">
            <x v="44"/>
          </reference>
        </references>
      </pivotArea>
    </format>
    <format dxfId="321">
      <pivotArea dataOnly="0" labelOnly="1" outline="0" fieldPosition="0">
        <references count="5">
          <reference field="9" count="1" selected="0">
            <x v="3"/>
          </reference>
          <reference field="11" count="1" selected="0">
            <x v="7"/>
          </reference>
          <reference field="13" count="1" selected="0">
            <x v="6"/>
          </reference>
          <reference field="20" count="1" selected="0">
            <x v="97"/>
          </reference>
          <reference field="21" count="1">
            <x v="41"/>
          </reference>
        </references>
      </pivotArea>
    </format>
    <format dxfId="320">
      <pivotArea dataOnly="0" labelOnly="1" outline="0" fieldPosition="0">
        <references count="5">
          <reference field="9" count="1" selected="0">
            <x v="3"/>
          </reference>
          <reference field="11" count="1" selected="0">
            <x v="7"/>
          </reference>
          <reference field="13" count="1" selected="0">
            <x v="6"/>
          </reference>
          <reference field="20" count="1" selected="0">
            <x v="111"/>
          </reference>
          <reference field="21" count="1">
            <x v="12"/>
          </reference>
        </references>
      </pivotArea>
    </format>
    <format dxfId="319">
      <pivotArea dataOnly="0" labelOnly="1" outline="0" fieldPosition="0">
        <references count="5">
          <reference field="9" count="1" selected="0">
            <x v="3"/>
          </reference>
          <reference field="11" count="1" selected="0">
            <x v="7"/>
          </reference>
          <reference field="13" count="1" selected="0">
            <x v="7"/>
          </reference>
          <reference field="20" count="1" selected="0">
            <x v="108"/>
          </reference>
          <reference field="21" count="1">
            <x v="13"/>
          </reference>
        </references>
      </pivotArea>
    </format>
    <format dxfId="318">
      <pivotArea dataOnly="0" labelOnly="1" outline="0" fieldPosition="0">
        <references count="5">
          <reference field="9" count="1" selected="0">
            <x v="3"/>
          </reference>
          <reference field="11" count="1" selected="0">
            <x v="7"/>
          </reference>
          <reference field="13" count="1" selected="0">
            <x v="13"/>
          </reference>
          <reference field="20" count="1" selected="0">
            <x v="69"/>
          </reference>
          <reference field="21" count="1">
            <x v="114"/>
          </reference>
        </references>
      </pivotArea>
    </format>
    <format dxfId="317">
      <pivotArea dataOnly="0" labelOnly="1" outline="0" fieldPosition="0">
        <references count="5">
          <reference field="9" count="1" selected="0">
            <x v="3"/>
          </reference>
          <reference field="11" count="1" selected="0">
            <x v="7"/>
          </reference>
          <reference field="13" count="1" selected="0">
            <x v="13"/>
          </reference>
          <reference field="20" count="1" selected="0">
            <x v="97"/>
          </reference>
          <reference field="21" count="1">
            <x v="41"/>
          </reference>
        </references>
      </pivotArea>
    </format>
    <format dxfId="316">
      <pivotArea dataOnly="0" labelOnly="1" outline="0" fieldPosition="0">
        <references count="5">
          <reference field="9" count="1" selected="0">
            <x v="3"/>
          </reference>
          <reference field="11" count="1" selected="0">
            <x v="7"/>
          </reference>
          <reference field="13" count="1" selected="0">
            <x v="13"/>
          </reference>
          <reference field="20" count="1" selected="0">
            <x v="108"/>
          </reference>
          <reference field="21" count="1">
            <x v="13"/>
          </reference>
        </references>
      </pivotArea>
    </format>
    <format dxfId="315">
      <pivotArea dataOnly="0" labelOnly="1" outline="0" fieldPosition="0">
        <references count="5">
          <reference field="9" count="1" selected="0">
            <x v="3"/>
          </reference>
          <reference field="11" count="1" selected="0">
            <x v="7"/>
          </reference>
          <reference field="13" count="1" selected="0">
            <x v="35"/>
          </reference>
          <reference field="20" count="1" selected="0">
            <x v="108"/>
          </reference>
          <reference field="21" count="1">
            <x v="13"/>
          </reference>
        </references>
      </pivotArea>
    </format>
    <format dxfId="314">
      <pivotArea dataOnly="0" labelOnly="1" outline="0" fieldPosition="0">
        <references count="5">
          <reference field="9" count="1" selected="0">
            <x v="3"/>
          </reference>
          <reference field="11" count="1" selected="0">
            <x v="7"/>
          </reference>
          <reference field="13" count="1" selected="0">
            <x v="38"/>
          </reference>
          <reference field="20" count="1" selected="0">
            <x v="36"/>
          </reference>
          <reference field="21" count="1">
            <x v="80"/>
          </reference>
        </references>
      </pivotArea>
    </format>
    <format dxfId="313">
      <pivotArea dataOnly="0" labelOnly="1" outline="0" fieldPosition="0">
        <references count="5">
          <reference field="9" count="1" selected="0">
            <x v="3"/>
          </reference>
          <reference field="11" count="1" selected="0">
            <x v="7"/>
          </reference>
          <reference field="13" count="1" selected="0">
            <x v="38"/>
          </reference>
          <reference field="20" count="1" selected="0">
            <x v="40"/>
          </reference>
          <reference field="21" count="1">
            <x v="69"/>
          </reference>
        </references>
      </pivotArea>
    </format>
    <format dxfId="312">
      <pivotArea dataOnly="0" labelOnly="1" outline="0" fieldPosition="0">
        <references count="5">
          <reference field="9" count="1" selected="0">
            <x v="3"/>
          </reference>
          <reference field="11" count="1" selected="0">
            <x v="7"/>
          </reference>
          <reference field="13" count="1" selected="0">
            <x v="38"/>
          </reference>
          <reference field="20" count="1" selected="0">
            <x v="49"/>
          </reference>
          <reference field="21" count="1">
            <x v="43"/>
          </reference>
        </references>
      </pivotArea>
    </format>
    <format dxfId="311">
      <pivotArea dataOnly="0" labelOnly="1" outline="0" fieldPosition="0">
        <references count="5">
          <reference field="9" count="1" selected="0">
            <x v="3"/>
          </reference>
          <reference field="11" count="1" selected="0">
            <x v="7"/>
          </reference>
          <reference field="13" count="1" selected="0">
            <x v="38"/>
          </reference>
          <reference field="20" count="1" selected="0">
            <x v="60"/>
          </reference>
          <reference field="21" count="1">
            <x v="5"/>
          </reference>
        </references>
      </pivotArea>
    </format>
    <format dxfId="310">
      <pivotArea dataOnly="0" labelOnly="1" outline="0" fieldPosition="0">
        <references count="5">
          <reference field="9" count="1" selected="0">
            <x v="3"/>
          </reference>
          <reference field="11" count="1" selected="0">
            <x v="7"/>
          </reference>
          <reference field="13" count="1" selected="0">
            <x v="38"/>
          </reference>
          <reference field="20" count="1" selected="0">
            <x v="97"/>
          </reference>
          <reference field="21" count="1">
            <x v="41"/>
          </reference>
        </references>
      </pivotArea>
    </format>
    <format dxfId="309">
      <pivotArea dataOnly="0" labelOnly="1" outline="0" fieldPosition="0">
        <references count="5">
          <reference field="9" count="1" selected="0">
            <x v="3"/>
          </reference>
          <reference field="11" count="1" selected="0">
            <x v="7"/>
          </reference>
          <reference field="13" count="1" selected="0">
            <x v="43"/>
          </reference>
          <reference field="20" count="1" selected="0">
            <x v="109"/>
          </reference>
          <reference field="21" count="1">
            <x v="14"/>
          </reference>
        </references>
      </pivotArea>
    </format>
    <format dxfId="308">
      <pivotArea dataOnly="0" labelOnly="1" outline="0" fieldPosition="0">
        <references count="5">
          <reference field="9" count="1" selected="0">
            <x v="3"/>
          </reference>
          <reference field="11" count="1" selected="0">
            <x v="7"/>
          </reference>
          <reference field="13" count="1" selected="0">
            <x v="61"/>
          </reference>
          <reference field="20" count="1" selected="0">
            <x v="108"/>
          </reference>
          <reference field="21" count="1">
            <x v="13"/>
          </reference>
        </references>
      </pivotArea>
    </format>
    <format dxfId="307">
      <pivotArea dataOnly="0" labelOnly="1" outline="0" fieldPosition="0">
        <references count="5">
          <reference field="9" count="1" selected="0">
            <x v="4"/>
          </reference>
          <reference field="11" count="1" selected="0">
            <x v="2"/>
          </reference>
          <reference field="13" count="1" selected="0">
            <x v="2"/>
          </reference>
          <reference field="20" count="1" selected="0">
            <x v="24"/>
          </reference>
          <reference field="21" count="1">
            <x v="91"/>
          </reference>
        </references>
      </pivotArea>
    </format>
    <format dxfId="306">
      <pivotArea dataOnly="0" labelOnly="1" outline="0" fieldPosition="0">
        <references count="5">
          <reference field="9" count="1" selected="0">
            <x v="4"/>
          </reference>
          <reference field="11" count="1" selected="0">
            <x v="2"/>
          </reference>
          <reference field="13" count="1" selected="0">
            <x v="2"/>
          </reference>
          <reference field="20" count="1" selected="0">
            <x v="26"/>
          </reference>
          <reference field="21" count="1">
            <x v="95"/>
          </reference>
        </references>
      </pivotArea>
    </format>
    <format dxfId="305">
      <pivotArea dataOnly="0" labelOnly="1" outline="0" fieldPosition="0">
        <references count="5">
          <reference field="9" count="1" selected="0">
            <x v="4"/>
          </reference>
          <reference field="11" count="1" selected="0">
            <x v="2"/>
          </reference>
          <reference field="13" count="1" selected="0">
            <x v="2"/>
          </reference>
          <reference field="20" count="1" selected="0">
            <x v="27"/>
          </reference>
          <reference field="21" count="1">
            <x v="82"/>
          </reference>
        </references>
      </pivotArea>
    </format>
    <format dxfId="304">
      <pivotArea dataOnly="0" labelOnly="1" outline="0" fieldPosition="0">
        <references count="5">
          <reference field="9" count="1" selected="0">
            <x v="4"/>
          </reference>
          <reference field="11" count="1" selected="0">
            <x v="2"/>
          </reference>
          <reference field="13" count="1" selected="0">
            <x v="2"/>
          </reference>
          <reference field="20" count="1" selected="0">
            <x v="30"/>
          </reference>
          <reference field="21" count="1">
            <x v="15"/>
          </reference>
        </references>
      </pivotArea>
    </format>
    <format dxfId="303">
      <pivotArea dataOnly="0" labelOnly="1" outline="0" fieldPosition="0">
        <references count="5">
          <reference field="9" count="1" selected="0">
            <x v="4"/>
          </reference>
          <reference field="11" count="1" selected="0">
            <x v="2"/>
          </reference>
          <reference field="13" count="1" selected="0">
            <x v="2"/>
          </reference>
          <reference field="20" count="1" selected="0">
            <x v="32"/>
          </reference>
          <reference field="21" count="1">
            <x v="137"/>
          </reference>
        </references>
      </pivotArea>
    </format>
    <format dxfId="302">
      <pivotArea dataOnly="0" labelOnly="1" outline="0" fieldPosition="0">
        <references count="5">
          <reference field="9" count="1" selected="0">
            <x v="4"/>
          </reference>
          <reference field="11" count="1" selected="0">
            <x v="2"/>
          </reference>
          <reference field="13" count="1" selected="0">
            <x v="2"/>
          </reference>
          <reference field="20" count="1" selected="0">
            <x v="46"/>
          </reference>
          <reference field="21" count="1">
            <x v="89"/>
          </reference>
        </references>
      </pivotArea>
    </format>
    <format dxfId="301">
      <pivotArea dataOnly="0" labelOnly="1" outline="0" fieldPosition="0">
        <references count="5">
          <reference field="9" count="1" selected="0">
            <x v="4"/>
          </reference>
          <reference field="11" count="1" selected="0">
            <x v="2"/>
          </reference>
          <reference field="13" count="1" selected="0">
            <x v="2"/>
          </reference>
          <reference field="20" count="1" selected="0">
            <x v="49"/>
          </reference>
          <reference field="21" count="1">
            <x v="43"/>
          </reference>
        </references>
      </pivotArea>
    </format>
    <format dxfId="300">
      <pivotArea dataOnly="0" labelOnly="1" outline="0" fieldPosition="0">
        <references count="5">
          <reference field="9" count="1" selected="0">
            <x v="4"/>
          </reference>
          <reference field="11" count="1" selected="0">
            <x v="2"/>
          </reference>
          <reference field="13" count="1" selected="0">
            <x v="2"/>
          </reference>
          <reference field="20" count="1" selected="0">
            <x v="63"/>
          </reference>
          <reference field="21" count="1">
            <x v="7"/>
          </reference>
        </references>
      </pivotArea>
    </format>
    <format dxfId="299">
      <pivotArea dataOnly="0" labelOnly="1" outline="0" fieldPosition="0">
        <references count="5">
          <reference field="9" count="1" selected="0">
            <x v="4"/>
          </reference>
          <reference field="11" count="1" selected="0">
            <x v="2"/>
          </reference>
          <reference field="13" count="1" selected="0">
            <x v="2"/>
          </reference>
          <reference field="20" count="1" selected="0">
            <x v="64"/>
          </reference>
          <reference field="21" count="1">
            <x v="77"/>
          </reference>
        </references>
      </pivotArea>
    </format>
    <format dxfId="298">
      <pivotArea dataOnly="0" labelOnly="1" outline="0" fieldPosition="0">
        <references count="5">
          <reference field="9" count="1" selected="0">
            <x v="4"/>
          </reference>
          <reference field="11" count="1" selected="0">
            <x v="2"/>
          </reference>
          <reference field="13" count="1" selected="0">
            <x v="2"/>
          </reference>
          <reference field="20" count="1" selected="0">
            <x v="97"/>
          </reference>
          <reference field="21" count="1">
            <x v="41"/>
          </reference>
        </references>
      </pivotArea>
    </format>
    <format dxfId="297">
      <pivotArea dataOnly="0" labelOnly="1" outline="0" fieldPosition="0">
        <references count="5">
          <reference field="9" count="1" selected="0">
            <x v="4"/>
          </reference>
          <reference field="11" count="1" selected="0">
            <x v="2"/>
          </reference>
          <reference field="13" count="1" selected="0">
            <x v="2"/>
          </reference>
          <reference field="20" count="1" selected="0">
            <x v="114"/>
          </reference>
          <reference field="21" count="1">
            <x v="75"/>
          </reference>
        </references>
      </pivotArea>
    </format>
    <format dxfId="296">
      <pivotArea dataOnly="0" labelOnly="1" outline="0" fieldPosition="0">
        <references count="5">
          <reference field="9" count="1" selected="0">
            <x v="4"/>
          </reference>
          <reference field="11" count="1" selected="0">
            <x v="2"/>
          </reference>
          <reference field="13" count="1" selected="0">
            <x v="2"/>
          </reference>
          <reference field="20" count="1" selected="0">
            <x v="118"/>
          </reference>
          <reference field="21" count="1">
            <x v="37"/>
          </reference>
        </references>
      </pivotArea>
    </format>
    <format dxfId="295">
      <pivotArea dataOnly="0" labelOnly="1" outline="0" fieldPosition="0">
        <references count="5">
          <reference field="9" count="1" selected="0">
            <x v="4"/>
          </reference>
          <reference field="11" count="1" selected="0">
            <x v="2"/>
          </reference>
          <reference field="13" count="1" selected="0">
            <x v="2"/>
          </reference>
          <reference field="20" count="1" selected="0">
            <x v="120"/>
          </reference>
          <reference field="21" count="1">
            <x v="32"/>
          </reference>
        </references>
      </pivotArea>
    </format>
    <format dxfId="294">
      <pivotArea dataOnly="0" labelOnly="1" outline="0" fieldPosition="0">
        <references count="5">
          <reference field="9" count="1" selected="0">
            <x v="4"/>
          </reference>
          <reference field="11" count="1" selected="0">
            <x v="2"/>
          </reference>
          <reference field="13" count="1" selected="0">
            <x v="2"/>
          </reference>
          <reference field="20" count="1" selected="0">
            <x v="127"/>
          </reference>
          <reference field="21" count="1">
            <x v="44"/>
          </reference>
        </references>
      </pivotArea>
    </format>
    <format dxfId="293">
      <pivotArea dataOnly="0" labelOnly="1" outline="0" fieldPosition="0">
        <references count="5">
          <reference field="9" count="1" selected="0">
            <x v="4"/>
          </reference>
          <reference field="11" count="1" selected="0">
            <x v="2"/>
          </reference>
          <reference field="13" count="1" selected="0">
            <x v="8"/>
          </reference>
          <reference field="20" count="1" selected="0">
            <x v="97"/>
          </reference>
          <reference field="21" count="1">
            <x v="41"/>
          </reference>
        </references>
      </pivotArea>
    </format>
    <format dxfId="292">
      <pivotArea dataOnly="0" labelOnly="1" outline="0" fieldPosition="0">
        <references count="5">
          <reference field="9" count="1" selected="0">
            <x v="4"/>
          </reference>
          <reference field="11" count="1" selected="0">
            <x v="2"/>
          </reference>
          <reference field="13" count="1" selected="0">
            <x v="8"/>
          </reference>
          <reference field="20" count="1" selected="0">
            <x v="108"/>
          </reference>
          <reference field="21" count="1">
            <x v="13"/>
          </reference>
        </references>
      </pivotArea>
    </format>
    <format dxfId="291">
      <pivotArea dataOnly="0" labelOnly="1" outline="0" fieldPosition="0">
        <references count="5">
          <reference field="9" count="1" selected="0">
            <x v="4"/>
          </reference>
          <reference field="11" count="1" selected="0">
            <x v="2"/>
          </reference>
          <reference field="13" count="1" selected="0">
            <x v="15"/>
          </reference>
          <reference field="20" count="1" selected="0">
            <x v="107"/>
          </reference>
          <reference field="21" count="1">
            <x v="128"/>
          </reference>
        </references>
      </pivotArea>
    </format>
    <format dxfId="290">
      <pivotArea dataOnly="0" labelOnly="1" outline="0" fieldPosition="0">
        <references count="5">
          <reference field="9" count="1" selected="0">
            <x v="4"/>
          </reference>
          <reference field="11" count="1" selected="0">
            <x v="2"/>
          </reference>
          <reference field="13" count="1" selected="0">
            <x v="32"/>
          </reference>
          <reference field="20" count="1" selected="0">
            <x v="107"/>
          </reference>
          <reference field="21" count="1">
            <x v="128"/>
          </reference>
        </references>
      </pivotArea>
    </format>
    <format dxfId="289">
      <pivotArea dataOnly="0" labelOnly="1" outline="0" fieldPosition="0">
        <references count="5">
          <reference field="9" count="1" selected="0">
            <x v="4"/>
          </reference>
          <reference field="11" count="1" selected="0">
            <x v="2"/>
          </reference>
          <reference field="13" count="1" selected="0">
            <x v="37"/>
          </reference>
          <reference field="20" count="1" selected="0">
            <x v="38"/>
          </reference>
          <reference field="21" count="1">
            <x v="38"/>
          </reference>
        </references>
      </pivotArea>
    </format>
    <format dxfId="288">
      <pivotArea dataOnly="0" labelOnly="1" outline="0" fieldPosition="0">
        <references count="5">
          <reference field="9" count="1" selected="0">
            <x v="4"/>
          </reference>
          <reference field="11" count="1" selected="0">
            <x v="5"/>
          </reference>
          <reference field="13" count="1" selected="0">
            <x v="51"/>
          </reference>
          <reference field="20" count="1" selected="0">
            <x v="24"/>
          </reference>
          <reference field="21" count="1">
            <x v="91"/>
          </reference>
        </references>
      </pivotArea>
    </format>
    <format dxfId="287">
      <pivotArea dataOnly="0" labelOnly="1" outline="0" fieldPosition="0">
        <references count="5">
          <reference field="9" count="1" selected="0">
            <x v="4"/>
          </reference>
          <reference field="11" count="1" selected="0">
            <x v="5"/>
          </reference>
          <reference field="13" count="1" selected="0">
            <x v="51"/>
          </reference>
          <reference field="20" count="1" selected="0">
            <x v="46"/>
          </reference>
          <reference field="21" count="1">
            <x v="89"/>
          </reference>
        </references>
      </pivotArea>
    </format>
    <format dxfId="286">
      <pivotArea dataOnly="0" labelOnly="1" outline="0" fieldPosition="0">
        <references count="5">
          <reference field="9" count="1" selected="0">
            <x v="4"/>
          </reference>
          <reference field="11" count="1" selected="0">
            <x v="5"/>
          </reference>
          <reference field="13" count="1" selected="0">
            <x v="51"/>
          </reference>
          <reference field="20" count="1" selected="0">
            <x v="49"/>
          </reference>
          <reference field="21" count="1">
            <x v="43"/>
          </reference>
        </references>
      </pivotArea>
    </format>
    <format dxfId="285">
      <pivotArea dataOnly="0" labelOnly="1" outline="0" fieldPosition="0">
        <references count="5">
          <reference field="9" count="1" selected="0">
            <x v="4"/>
          </reference>
          <reference field="11" count="1" selected="0">
            <x v="5"/>
          </reference>
          <reference field="13" count="1" selected="0">
            <x v="51"/>
          </reference>
          <reference field="20" count="1" selected="0">
            <x v="87"/>
          </reference>
          <reference field="21" count="1">
            <x v="51"/>
          </reference>
        </references>
      </pivotArea>
    </format>
    <format dxfId="284">
      <pivotArea dataOnly="0" labelOnly="1" outline="0" fieldPosition="0">
        <references count="5">
          <reference field="9" count="1" selected="0">
            <x v="5"/>
          </reference>
          <reference field="11" count="1" selected="0">
            <x v="0"/>
          </reference>
          <reference field="13" count="1" selected="0">
            <x v="39"/>
          </reference>
          <reference field="20" count="1" selected="0">
            <x v="21"/>
          </reference>
          <reference field="21" count="1">
            <x v="66"/>
          </reference>
        </references>
      </pivotArea>
    </format>
    <format dxfId="283">
      <pivotArea dataOnly="0" labelOnly="1" outline="0" fieldPosition="0">
        <references count="5">
          <reference field="9" count="1" selected="0">
            <x v="5"/>
          </reference>
          <reference field="11" count="1" selected="0">
            <x v="0"/>
          </reference>
          <reference field="13" count="1" selected="0">
            <x v="39"/>
          </reference>
          <reference field="20" count="1" selected="0">
            <x v="24"/>
          </reference>
          <reference field="21" count="1">
            <x v="91"/>
          </reference>
        </references>
      </pivotArea>
    </format>
    <format dxfId="282">
      <pivotArea dataOnly="0" labelOnly="1" outline="0" fieldPosition="0">
        <references count="5">
          <reference field="9" count="1" selected="0">
            <x v="5"/>
          </reference>
          <reference field="11" count="1" selected="0">
            <x v="0"/>
          </reference>
          <reference field="13" count="1" selected="0">
            <x v="39"/>
          </reference>
          <reference field="20" count="1" selected="0">
            <x v="38"/>
          </reference>
          <reference field="21" count="1">
            <x v="38"/>
          </reference>
        </references>
      </pivotArea>
    </format>
    <format dxfId="281">
      <pivotArea dataOnly="0" labelOnly="1" outline="0" fieldPosition="0">
        <references count="5">
          <reference field="9" count="1" selected="0">
            <x v="5"/>
          </reference>
          <reference field="11" count="1" selected="0">
            <x v="0"/>
          </reference>
          <reference field="13" count="1" selected="0">
            <x v="39"/>
          </reference>
          <reference field="20" count="1" selected="0">
            <x v="43"/>
          </reference>
          <reference field="21" count="1">
            <x v="83"/>
          </reference>
        </references>
      </pivotArea>
    </format>
    <format dxfId="280">
      <pivotArea dataOnly="0" labelOnly="1" outline="0" fieldPosition="0">
        <references count="5">
          <reference field="9" count="1" selected="0">
            <x v="5"/>
          </reference>
          <reference field="11" count="1" selected="0">
            <x v="0"/>
          </reference>
          <reference field="13" count="1" selected="0">
            <x v="39"/>
          </reference>
          <reference field="20" count="1" selected="0">
            <x v="73"/>
          </reference>
          <reference field="21" count="1">
            <x v="125"/>
          </reference>
        </references>
      </pivotArea>
    </format>
    <format dxfId="279">
      <pivotArea dataOnly="0" labelOnly="1" outline="0" fieldPosition="0">
        <references count="5">
          <reference field="9" count="1" selected="0">
            <x v="5"/>
          </reference>
          <reference field="11" count="1" selected="0">
            <x v="0"/>
          </reference>
          <reference field="13" count="1" selected="0">
            <x v="39"/>
          </reference>
          <reference field="20" count="1" selected="0">
            <x v="97"/>
          </reference>
          <reference field="21" count="1">
            <x v="41"/>
          </reference>
        </references>
      </pivotArea>
    </format>
    <format dxfId="278">
      <pivotArea dataOnly="0" labelOnly="1" outline="0" fieldPosition="0">
        <references count="5">
          <reference field="9" count="1" selected="0">
            <x v="5"/>
          </reference>
          <reference field="11" count="1" selected="0">
            <x v="0"/>
          </reference>
          <reference field="13" count="1" selected="0">
            <x v="39"/>
          </reference>
          <reference field="20" count="1" selected="0">
            <x v="105"/>
          </reference>
          <reference field="21" count="1">
            <x v="133"/>
          </reference>
        </references>
      </pivotArea>
    </format>
    <format dxfId="277">
      <pivotArea dataOnly="0" labelOnly="1" outline="0" fieldPosition="0">
        <references count="5">
          <reference field="9" count="1" selected="0">
            <x v="5"/>
          </reference>
          <reference field="11" count="1" selected="0">
            <x v="0"/>
          </reference>
          <reference field="13" count="1" selected="0">
            <x v="39"/>
          </reference>
          <reference field="20" count="1" selected="0">
            <x v="108"/>
          </reference>
          <reference field="21" count="1">
            <x v="13"/>
          </reference>
        </references>
      </pivotArea>
    </format>
    <format dxfId="276">
      <pivotArea dataOnly="0" labelOnly="1" outline="0" fieldPosition="0">
        <references count="5">
          <reference field="9" count="1" selected="0">
            <x v="5"/>
          </reference>
          <reference field="11" count="1" selected="0">
            <x v="0"/>
          </reference>
          <reference field="13" count="1" selected="0">
            <x v="39"/>
          </reference>
          <reference field="20" count="1" selected="0">
            <x v="127"/>
          </reference>
          <reference field="21" count="1">
            <x v="44"/>
          </reference>
        </references>
      </pivotArea>
    </format>
    <format dxfId="275">
      <pivotArea dataOnly="0" labelOnly="1" outline="0" fieldPosition="0">
        <references count="5">
          <reference field="9" count="1" selected="0">
            <x v="5"/>
          </reference>
          <reference field="11" count="1" selected="0">
            <x v="0"/>
          </reference>
          <reference field="13" count="1" selected="0">
            <x v="39"/>
          </reference>
          <reference field="20" count="1" selected="0">
            <x v="129"/>
          </reference>
          <reference field="21" count="1">
            <x v="4"/>
          </reference>
        </references>
      </pivotArea>
    </format>
    <format dxfId="274">
      <pivotArea dataOnly="0" labelOnly="1" outline="0" fieldPosition="0">
        <references count="5">
          <reference field="9" count="1" selected="0">
            <x v="6"/>
          </reference>
          <reference field="11" count="1" selected="0">
            <x v="4"/>
          </reference>
          <reference field="13" count="1" selected="0">
            <x v="33"/>
          </reference>
          <reference field="20" count="1" selected="0">
            <x v="33"/>
          </reference>
          <reference field="21" count="1">
            <x v="61"/>
          </reference>
        </references>
      </pivotArea>
    </format>
    <format dxfId="273">
      <pivotArea dataOnly="0" labelOnly="1" outline="0" fieldPosition="0">
        <references count="5">
          <reference field="9" count="1" selected="0">
            <x v="6"/>
          </reference>
          <reference field="11" count="1" selected="0">
            <x v="4"/>
          </reference>
          <reference field="13" count="1" selected="0">
            <x v="33"/>
          </reference>
          <reference field="20" count="1" selected="0">
            <x v="34"/>
          </reference>
          <reference field="21" count="1">
            <x v="9"/>
          </reference>
        </references>
      </pivotArea>
    </format>
    <format dxfId="272">
      <pivotArea dataOnly="0" labelOnly="1" outline="0" fieldPosition="0">
        <references count="5">
          <reference field="9" count="1" selected="0">
            <x v="6"/>
          </reference>
          <reference field="11" count="1" selected="0">
            <x v="4"/>
          </reference>
          <reference field="13" count="1" selected="0">
            <x v="33"/>
          </reference>
          <reference field="20" count="1" selected="0">
            <x v="36"/>
          </reference>
          <reference field="21" count="1">
            <x v="80"/>
          </reference>
        </references>
      </pivotArea>
    </format>
    <format dxfId="271">
      <pivotArea dataOnly="0" labelOnly="1" outline="0" fieldPosition="0">
        <references count="5">
          <reference field="9" count="1" selected="0">
            <x v="6"/>
          </reference>
          <reference field="11" count="1" selected="0">
            <x v="4"/>
          </reference>
          <reference field="13" count="1" selected="0">
            <x v="33"/>
          </reference>
          <reference field="20" count="1" selected="0">
            <x v="46"/>
          </reference>
          <reference field="21" count="1">
            <x v="89"/>
          </reference>
        </references>
      </pivotArea>
    </format>
    <format dxfId="270">
      <pivotArea dataOnly="0" labelOnly="1" outline="0" fieldPosition="0">
        <references count="5">
          <reference field="9" count="1" selected="0">
            <x v="6"/>
          </reference>
          <reference field="11" count="1" selected="0">
            <x v="4"/>
          </reference>
          <reference field="13" count="1" selected="0">
            <x v="33"/>
          </reference>
          <reference field="20" count="1" selected="0">
            <x v="49"/>
          </reference>
          <reference field="21" count="1">
            <x v="43"/>
          </reference>
        </references>
      </pivotArea>
    </format>
    <format dxfId="269">
      <pivotArea dataOnly="0" labelOnly="1" outline="0" fieldPosition="0">
        <references count="5">
          <reference field="9" count="1" selected="0">
            <x v="6"/>
          </reference>
          <reference field="11" count="1" selected="0">
            <x v="4"/>
          </reference>
          <reference field="13" count="1" selected="0">
            <x v="33"/>
          </reference>
          <reference field="20" count="1" selected="0">
            <x v="51"/>
          </reference>
          <reference field="21" count="1">
            <x v="97"/>
          </reference>
        </references>
      </pivotArea>
    </format>
    <format dxfId="268">
      <pivotArea dataOnly="0" labelOnly="1" outline="0" fieldPosition="0">
        <references count="5">
          <reference field="9" count="1" selected="0">
            <x v="6"/>
          </reference>
          <reference field="11" count="1" selected="0">
            <x v="4"/>
          </reference>
          <reference field="13" count="1" selected="0">
            <x v="33"/>
          </reference>
          <reference field="20" count="1" selected="0">
            <x v="55"/>
          </reference>
          <reference field="21" count="1">
            <x v="45"/>
          </reference>
        </references>
      </pivotArea>
    </format>
    <format dxfId="267">
      <pivotArea dataOnly="0" labelOnly="1" outline="0" fieldPosition="0">
        <references count="5">
          <reference field="9" count="1" selected="0">
            <x v="6"/>
          </reference>
          <reference field="11" count="1" selected="0">
            <x v="4"/>
          </reference>
          <reference field="13" count="1" selected="0">
            <x v="33"/>
          </reference>
          <reference field="20" count="1" selected="0">
            <x v="57"/>
          </reference>
          <reference field="21" count="1">
            <x v="131"/>
          </reference>
        </references>
      </pivotArea>
    </format>
    <format dxfId="266">
      <pivotArea dataOnly="0" labelOnly="1" outline="0" fieldPosition="0">
        <references count="5">
          <reference field="9" count="1" selected="0">
            <x v="6"/>
          </reference>
          <reference field="11" count="1" selected="0">
            <x v="4"/>
          </reference>
          <reference field="13" count="1" selected="0">
            <x v="33"/>
          </reference>
          <reference field="20" count="1" selected="0">
            <x v="58"/>
          </reference>
          <reference field="21" count="1">
            <x v="119"/>
          </reference>
        </references>
      </pivotArea>
    </format>
    <format dxfId="265">
      <pivotArea dataOnly="0" labelOnly="1" outline="0" fieldPosition="0">
        <references count="5">
          <reference field="9" count="1" selected="0">
            <x v="6"/>
          </reference>
          <reference field="11" count="1" selected="0">
            <x v="4"/>
          </reference>
          <reference field="13" count="1" selected="0">
            <x v="33"/>
          </reference>
          <reference field="20" count="1" selected="0">
            <x v="79"/>
          </reference>
          <reference field="21" count="1">
            <x v="40"/>
          </reference>
        </references>
      </pivotArea>
    </format>
    <format dxfId="264">
      <pivotArea dataOnly="0" labelOnly="1" outline="0" fieldPosition="0">
        <references count="5">
          <reference field="9" count="1" selected="0">
            <x v="6"/>
          </reference>
          <reference field="11" count="1" selected="0">
            <x v="4"/>
          </reference>
          <reference field="13" count="1" selected="0">
            <x v="33"/>
          </reference>
          <reference field="20" count="1" selected="0">
            <x v="82"/>
          </reference>
          <reference field="21" count="1">
            <x v="52"/>
          </reference>
        </references>
      </pivotArea>
    </format>
    <format dxfId="263">
      <pivotArea dataOnly="0" labelOnly="1" outline="0" fieldPosition="0">
        <references count="5">
          <reference field="9" count="1" selected="0">
            <x v="6"/>
          </reference>
          <reference field="11" count="1" selected="0">
            <x v="4"/>
          </reference>
          <reference field="13" count="1" selected="0">
            <x v="33"/>
          </reference>
          <reference field="20" count="1" selected="0">
            <x v="83"/>
          </reference>
          <reference field="21" count="1">
            <x v="49"/>
          </reference>
        </references>
      </pivotArea>
    </format>
    <format dxfId="262">
      <pivotArea dataOnly="0" labelOnly="1" outline="0" fieldPosition="0">
        <references count="5">
          <reference field="9" count="1" selected="0">
            <x v="6"/>
          </reference>
          <reference field="11" count="1" selected="0">
            <x v="4"/>
          </reference>
          <reference field="13" count="1" selected="0">
            <x v="33"/>
          </reference>
          <reference field="20" count="1" selected="0">
            <x v="115"/>
          </reference>
          <reference field="21" count="1">
            <x v="34"/>
          </reference>
        </references>
      </pivotArea>
    </format>
    <format dxfId="261">
      <pivotArea dataOnly="0" labelOnly="1" outline="0" fieldPosition="0">
        <references count="5">
          <reference field="9" count="1" selected="0">
            <x v="6"/>
          </reference>
          <reference field="11" count="1" selected="0">
            <x v="4"/>
          </reference>
          <reference field="13" count="1" selected="0">
            <x v="33"/>
          </reference>
          <reference field="20" count="1" selected="0">
            <x v="116"/>
          </reference>
          <reference field="21" count="1">
            <x v="81"/>
          </reference>
        </references>
      </pivotArea>
    </format>
    <format dxfId="260">
      <pivotArea dataOnly="0" labelOnly="1" outline="0" fieldPosition="0">
        <references count="5">
          <reference field="9" count="1" selected="0">
            <x v="6"/>
          </reference>
          <reference field="11" count="1" selected="0">
            <x v="4"/>
          </reference>
          <reference field="13" count="1" selected="0">
            <x v="33"/>
          </reference>
          <reference field="20" count="1" selected="0">
            <x v="117"/>
          </reference>
          <reference field="21" count="1">
            <x v="16"/>
          </reference>
        </references>
      </pivotArea>
    </format>
    <format dxfId="259">
      <pivotArea dataOnly="0" labelOnly="1" outline="0" fieldPosition="0">
        <references count="5">
          <reference field="9" count="1" selected="0">
            <x v="6"/>
          </reference>
          <reference field="11" count="1" selected="0">
            <x v="4"/>
          </reference>
          <reference field="13" count="1" selected="0">
            <x v="33"/>
          </reference>
          <reference field="20" count="1" selected="0">
            <x v="127"/>
          </reference>
          <reference field="21" count="1">
            <x v="44"/>
          </reference>
        </references>
      </pivotArea>
    </format>
    <format dxfId="258">
      <pivotArea dataOnly="0" labelOnly="1" outline="0" fieldPosition="0">
        <references count="5">
          <reference field="9" count="1" selected="0">
            <x v="6"/>
          </reference>
          <reference field="11" count="1" selected="0">
            <x v="4"/>
          </reference>
          <reference field="13" count="1" selected="0">
            <x v="58"/>
          </reference>
          <reference field="20" count="1" selected="0">
            <x v="61"/>
          </reference>
          <reference field="21" count="1">
            <x v="8"/>
          </reference>
        </references>
      </pivotArea>
    </format>
    <format dxfId="257">
      <pivotArea dataOnly="0" labelOnly="1" outline="0" fieldPosition="0">
        <references count="5">
          <reference field="9" count="1" selected="0">
            <x v="6"/>
          </reference>
          <reference field="11" count="1" selected="0">
            <x v="4"/>
          </reference>
          <reference field="13" count="1" selected="0">
            <x v="58"/>
          </reference>
          <reference field="20" count="1" selected="0">
            <x v="67"/>
          </reference>
          <reference field="21" count="1">
            <x v="111"/>
          </reference>
        </references>
      </pivotArea>
    </format>
    <format dxfId="256">
      <pivotArea dataOnly="0" labelOnly="1" outline="0" fieldPosition="0">
        <references count="5">
          <reference field="9" count="1" selected="0">
            <x v="6"/>
          </reference>
          <reference field="11" count="1" selected="0">
            <x v="4"/>
          </reference>
          <reference field="13" count="1" selected="0">
            <x v="58"/>
          </reference>
          <reference field="20" count="1" selected="0">
            <x v="73"/>
          </reference>
          <reference field="21" count="1">
            <x v="125"/>
          </reference>
        </references>
      </pivotArea>
    </format>
    <format dxfId="255">
      <pivotArea dataOnly="0" labelOnly="1" outline="0" fieldPosition="0">
        <references count="5">
          <reference field="9" count="1" selected="0">
            <x v="6"/>
          </reference>
          <reference field="11" count="1" selected="0">
            <x v="4"/>
          </reference>
          <reference field="13" count="1" selected="0">
            <x v="58"/>
          </reference>
          <reference field="20" count="1" selected="0">
            <x v="125"/>
          </reference>
          <reference field="21" count="1">
            <x v="35"/>
          </reference>
        </references>
      </pivotArea>
    </format>
    <format dxfId="254">
      <pivotArea dataOnly="0" labelOnly="1" outline="0" fieldPosition="0">
        <references count="5">
          <reference field="9" count="1" selected="0">
            <x v="6"/>
          </reference>
          <reference field="11" count="1" selected="0">
            <x v="4"/>
          </reference>
          <reference field="13" count="1" selected="0">
            <x v="58"/>
          </reference>
          <reference field="20" count="1" selected="0">
            <x v="128"/>
          </reference>
          <reference field="21" count="1">
            <x v="78"/>
          </reference>
        </references>
      </pivotArea>
    </format>
    <format dxfId="253">
      <pivotArea dataOnly="0" labelOnly="1" outline="0" fieldPosition="0">
        <references count="5">
          <reference field="9" count="1" selected="0">
            <x v="6"/>
          </reference>
          <reference field="11" count="1" selected="0">
            <x v="4"/>
          </reference>
          <reference field="13" count="1" selected="0">
            <x v="58"/>
          </reference>
          <reference field="20" count="1" selected="0">
            <x v="130"/>
          </reference>
          <reference field="21" count="1">
            <x v="127"/>
          </reference>
        </references>
      </pivotArea>
    </format>
    <format dxfId="252">
      <pivotArea dataOnly="0" labelOnly="1" outline="0" fieldPosition="0">
        <references count="5">
          <reference field="9" count="1" selected="0">
            <x v="6"/>
          </reference>
          <reference field="11" count="1" selected="0">
            <x v="4"/>
          </reference>
          <reference field="13" count="1" selected="0">
            <x v="58"/>
          </reference>
          <reference field="20" count="1" selected="0">
            <x v="131"/>
          </reference>
          <reference field="21" count="1">
            <x v="55"/>
          </reference>
        </references>
      </pivotArea>
    </format>
    <format dxfId="251">
      <pivotArea dataOnly="0" labelOnly="1" outline="0" fieldPosition="0">
        <references count="5">
          <reference field="9" count="1" selected="0">
            <x v="7"/>
          </reference>
          <reference field="11" count="1" selected="0">
            <x v="5"/>
          </reference>
          <reference field="13" count="1" selected="0">
            <x v="36"/>
          </reference>
          <reference field="20" count="1" selected="0">
            <x v="46"/>
          </reference>
          <reference field="21" count="1">
            <x v="89"/>
          </reference>
        </references>
      </pivotArea>
    </format>
    <format dxfId="250">
      <pivotArea dataOnly="0" labelOnly="1" outline="0" fieldPosition="0">
        <references count="5">
          <reference field="9" count="1" selected="0">
            <x v="7"/>
          </reference>
          <reference field="11" count="1" selected="0">
            <x v="5"/>
          </reference>
          <reference field="13" count="1" selected="0">
            <x v="36"/>
          </reference>
          <reference field="20" count="1" selected="0">
            <x v="70"/>
          </reference>
          <reference field="21" count="1">
            <x v="108"/>
          </reference>
        </references>
      </pivotArea>
    </format>
    <format dxfId="249">
      <pivotArea dataOnly="0" labelOnly="1" outline="0" fieldPosition="0">
        <references count="5">
          <reference field="9" count="1" selected="0">
            <x v="7"/>
          </reference>
          <reference field="11" count="1" selected="0">
            <x v="5"/>
          </reference>
          <reference field="13" count="1" selected="0">
            <x v="36"/>
          </reference>
          <reference field="20" count="1" selected="0">
            <x v="132"/>
          </reference>
          <reference field="21" count="1">
            <x v="30"/>
          </reference>
        </references>
      </pivotArea>
    </format>
    <format dxfId="248">
      <pivotArea dataOnly="0" labelOnly="1" outline="0" fieldPosition="0">
        <references count="5">
          <reference field="9" count="1" selected="0">
            <x v="7"/>
          </reference>
          <reference field="11" count="1" selected="0">
            <x v="5"/>
          </reference>
          <reference field="13" count="1" selected="0">
            <x v="36"/>
          </reference>
          <reference field="20" count="1" selected="0">
            <x v="133"/>
          </reference>
          <reference field="21" count="1">
            <x v="22"/>
          </reference>
        </references>
      </pivotArea>
    </format>
    <format dxfId="247">
      <pivotArea dataOnly="0" labelOnly="1" outline="0" fieldPosition="0">
        <references count="5">
          <reference field="9" count="1" selected="0">
            <x v="7"/>
          </reference>
          <reference field="11" count="1" selected="0">
            <x v="5"/>
          </reference>
          <reference field="13" count="1" selected="0">
            <x v="36"/>
          </reference>
          <reference field="20" count="1" selected="0">
            <x v="134"/>
          </reference>
          <reference field="21" count="1">
            <x v="23"/>
          </reference>
        </references>
      </pivotArea>
    </format>
    <format dxfId="246">
      <pivotArea dataOnly="0" labelOnly="1" outline="0" fieldPosition="0">
        <references count="5">
          <reference field="9" count="1" selected="0">
            <x v="7"/>
          </reference>
          <reference field="11" count="1" selected="0">
            <x v="5"/>
          </reference>
          <reference field="13" count="1" selected="0">
            <x v="41"/>
          </reference>
          <reference field="20" count="1" selected="0">
            <x v="134"/>
          </reference>
          <reference field="21" count="1">
            <x v="23"/>
          </reference>
        </references>
      </pivotArea>
    </format>
    <format dxfId="245">
      <pivotArea dataOnly="0" labelOnly="1" outline="0" fieldPosition="0">
        <references count="5">
          <reference field="9" count="1" selected="0">
            <x v="7"/>
          </reference>
          <reference field="11" count="1" selected="0">
            <x v="5"/>
          </reference>
          <reference field="13" count="1" selected="0">
            <x v="47"/>
          </reference>
          <reference field="20" count="1" selected="0">
            <x v="20"/>
          </reference>
          <reference field="21" count="1">
            <x v="60"/>
          </reference>
        </references>
      </pivotArea>
    </format>
    <format dxfId="244">
      <pivotArea dataOnly="0" labelOnly="1" outline="0" fieldPosition="0">
        <references count="5">
          <reference field="9" count="1" selected="0">
            <x v="7"/>
          </reference>
          <reference field="11" count="1" selected="0">
            <x v="5"/>
          </reference>
          <reference field="13" count="1" selected="0">
            <x v="47"/>
          </reference>
          <reference field="20" count="1" selected="0">
            <x v="46"/>
          </reference>
          <reference field="21" count="1">
            <x v="89"/>
          </reference>
        </references>
      </pivotArea>
    </format>
    <format dxfId="243">
      <pivotArea dataOnly="0" labelOnly="1" outline="0" fieldPosition="0">
        <references count="5">
          <reference field="9" count="1" selected="0">
            <x v="7"/>
          </reference>
          <reference field="11" count="1" selected="0">
            <x v="5"/>
          </reference>
          <reference field="13" count="1" selected="0">
            <x v="47"/>
          </reference>
          <reference field="20" count="1" selected="0">
            <x v="88"/>
          </reference>
          <reference field="21" count="1">
            <x v="116"/>
          </reference>
        </references>
      </pivotArea>
    </format>
    <format dxfId="242">
      <pivotArea dataOnly="0" labelOnly="1" outline="0" fieldPosition="0">
        <references count="5">
          <reference field="9" count="1" selected="0">
            <x v="7"/>
          </reference>
          <reference field="11" count="1" selected="0">
            <x v="5"/>
          </reference>
          <reference field="13" count="1" selected="0">
            <x v="52"/>
          </reference>
          <reference field="20" count="1" selected="0">
            <x v="33"/>
          </reference>
          <reference field="21" count="1">
            <x v="61"/>
          </reference>
        </references>
      </pivotArea>
    </format>
    <format dxfId="241">
      <pivotArea dataOnly="0" labelOnly="1" outline="0" fieldPosition="0">
        <references count="5">
          <reference field="9" count="1" selected="0">
            <x v="7"/>
          </reference>
          <reference field="11" count="1" selected="0">
            <x v="5"/>
          </reference>
          <reference field="13" count="1" selected="0">
            <x v="52"/>
          </reference>
          <reference field="20" count="1" selected="0">
            <x v="46"/>
          </reference>
          <reference field="21" count="1">
            <x v="89"/>
          </reference>
        </references>
      </pivotArea>
    </format>
    <format dxfId="240">
      <pivotArea dataOnly="0" labelOnly="1" outline="0" fieldPosition="0">
        <references count="5">
          <reference field="9" count="1" selected="0">
            <x v="7"/>
          </reference>
          <reference field="11" count="1" selected="0">
            <x v="5"/>
          </reference>
          <reference field="13" count="1" selected="0">
            <x v="52"/>
          </reference>
          <reference field="20" count="1" selected="0">
            <x v="49"/>
          </reference>
          <reference field="21" count="1">
            <x v="43"/>
          </reference>
        </references>
      </pivotArea>
    </format>
    <format dxfId="239">
      <pivotArea dataOnly="0" labelOnly="1" outline="0" fieldPosition="0">
        <references count="5">
          <reference field="9" count="1" selected="0">
            <x v="7"/>
          </reference>
          <reference field="11" count="1" selected="0">
            <x v="5"/>
          </reference>
          <reference field="13" count="1" selected="0">
            <x v="52"/>
          </reference>
          <reference field="20" count="1" selected="0">
            <x v="56"/>
          </reference>
          <reference field="21" count="1">
            <x v="33"/>
          </reference>
        </references>
      </pivotArea>
    </format>
    <format dxfId="238">
      <pivotArea dataOnly="0" labelOnly="1" outline="0" fieldPosition="0">
        <references count="5">
          <reference field="9" count="1" selected="0">
            <x v="7"/>
          </reference>
          <reference field="11" count="1" selected="0">
            <x v="5"/>
          </reference>
          <reference field="13" count="1" selected="0">
            <x v="53"/>
          </reference>
          <reference field="20" count="1" selected="0">
            <x v="20"/>
          </reference>
          <reference field="21" count="1">
            <x v="60"/>
          </reference>
        </references>
      </pivotArea>
    </format>
    <format dxfId="237">
      <pivotArea dataOnly="0" labelOnly="1" outline="0" fieldPosition="0">
        <references count="5">
          <reference field="9" count="1" selected="0">
            <x v="7"/>
          </reference>
          <reference field="11" count="1" selected="0">
            <x v="5"/>
          </reference>
          <reference field="13" count="1" selected="0">
            <x v="53"/>
          </reference>
          <reference field="20" count="1" selected="0">
            <x v="28"/>
          </reference>
          <reference field="21" count="1">
            <x v="93"/>
          </reference>
        </references>
      </pivotArea>
    </format>
    <format dxfId="236">
      <pivotArea dataOnly="0" labelOnly="1" outline="0" fieldPosition="0">
        <references count="5">
          <reference field="9" count="1" selected="0">
            <x v="7"/>
          </reference>
          <reference field="11" count="1" selected="0">
            <x v="5"/>
          </reference>
          <reference field="13" count="1" selected="0">
            <x v="53"/>
          </reference>
          <reference field="20" count="1" selected="0">
            <x v="29"/>
          </reference>
          <reference field="21" count="1">
            <x v="17"/>
          </reference>
        </references>
      </pivotArea>
    </format>
    <format dxfId="235">
      <pivotArea dataOnly="0" labelOnly="1" outline="0" fieldPosition="0">
        <references count="5">
          <reference field="9" count="1" selected="0">
            <x v="7"/>
          </reference>
          <reference field="11" count="1" selected="0">
            <x v="5"/>
          </reference>
          <reference field="13" count="1" selected="0">
            <x v="53"/>
          </reference>
          <reference field="20" count="1" selected="0">
            <x v="34"/>
          </reference>
          <reference field="21" count="1">
            <x v="9"/>
          </reference>
        </references>
      </pivotArea>
    </format>
    <format dxfId="234">
      <pivotArea dataOnly="0" labelOnly="1" outline="0" fieldPosition="0">
        <references count="5">
          <reference field="9" count="1" selected="0">
            <x v="7"/>
          </reference>
          <reference field="11" count="1" selected="0">
            <x v="5"/>
          </reference>
          <reference field="13" count="1" selected="0">
            <x v="53"/>
          </reference>
          <reference field="20" count="1" selected="0">
            <x v="36"/>
          </reference>
          <reference field="21" count="1">
            <x v="80"/>
          </reference>
        </references>
      </pivotArea>
    </format>
    <format dxfId="233">
      <pivotArea dataOnly="0" labelOnly="1" outline="0" fieldPosition="0">
        <references count="5">
          <reference field="9" count="1" selected="0">
            <x v="7"/>
          </reference>
          <reference field="11" count="1" selected="0">
            <x v="5"/>
          </reference>
          <reference field="13" count="1" selected="0">
            <x v="53"/>
          </reference>
          <reference field="20" count="1" selected="0">
            <x v="46"/>
          </reference>
          <reference field="21" count="1">
            <x v="89"/>
          </reference>
        </references>
      </pivotArea>
    </format>
    <format dxfId="232">
      <pivotArea dataOnly="0" labelOnly="1" outline="0" fieldPosition="0">
        <references count="5">
          <reference field="9" count="1" selected="0">
            <x v="7"/>
          </reference>
          <reference field="11" count="1" selected="0">
            <x v="5"/>
          </reference>
          <reference field="13" count="1" selected="0">
            <x v="53"/>
          </reference>
          <reference field="20" count="1" selected="0">
            <x v="49"/>
          </reference>
          <reference field="21" count="1">
            <x v="43"/>
          </reference>
        </references>
      </pivotArea>
    </format>
    <format dxfId="231">
      <pivotArea dataOnly="0" labelOnly="1" outline="0" fieldPosition="0">
        <references count="5">
          <reference field="9" count="1" selected="0">
            <x v="7"/>
          </reference>
          <reference field="11" count="1" selected="0">
            <x v="5"/>
          </reference>
          <reference field="13" count="1" selected="0">
            <x v="53"/>
          </reference>
          <reference field="20" count="1" selected="0">
            <x v="63"/>
          </reference>
          <reference field="21" count="1">
            <x v="7"/>
          </reference>
        </references>
      </pivotArea>
    </format>
    <format dxfId="230">
      <pivotArea dataOnly="0" labelOnly="1" outline="0" fieldPosition="0">
        <references count="5">
          <reference field="9" count="1" selected="0">
            <x v="7"/>
          </reference>
          <reference field="11" count="1" selected="0">
            <x v="5"/>
          </reference>
          <reference field="13" count="1" selected="0">
            <x v="53"/>
          </reference>
          <reference field="20" count="1" selected="0">
            <x v="71"/>
          </reference>
          <reference field="21" count="1">
            <x v="117"/>
          </reference>
        </references>
      </pivotArea>
    </format>
    <format dxfId="229">
      <pivotArea dataOnly="0" labelOnly="1" outline="0" fieldPosition="0">
        <references count="5">
          <reference field="9" count="1" selected="0">
            <x v="7"/>
          </reference>
          <reference field="11" count="1" selected="0">
            <x v="5"/>
          </reference>
          <reference field="13" count="1" selected="0">
            <x v="53"/>
          </reference>
          <reference field="20" count="1" selected="0">
            <x v="121"/>
          </reference>
          <reference field="21" count="1">
            <x v="57"/>
          </reference>
        </references>
      </pivotArea>
    </format>
    <format dxfId="228">
      <pivotArea dataOnly="0" labelOnly="1" outline="0" fieldPosition="0">
        <references count="5">
          <reference field="9" count="1" selected="0">
            <x v="7"/>
          </reference>
          <reference field="11" count="1" selected="0">
            <x v="5"/>
          </reference>
          <reference field="13" count="1" selected="0">
            <x v="53"/>
          </reference>
          <reference field="20" count="1" selected="0">
            <x v="123"/>
          </reference>
          <reference field="21" count="1">
            <x v="58"/>
          </reference>
        </references>
      </pivotArea>
    </format>
    <format dxfId="227">
      <pivotArea dataOnly="0" labelOnly="1" outline="0" fieldPosition="0">
        <references count="5">
          <reference field="9" count="1" selected="0">
            <x v="7"/>
          </reference>
          <reference field="11" count="1" selected="0">
            <x v="5"/>
          </reference>
          <reference field="13" count="1" selected="0">
            <x v="53"/>
          </reference>
          <reference field="20" count="1" selected="0">
            <x v="127"/>
          </reference>
          <reference field="21" count="1">
            <x v="44"/>
          </reference>
        </references>
      </pivotArea>
    </format>
    <format dxfId="226">
      <pivotArea dataOnly="0" labelOnly="1" outline="0" fieldPosition="0">
        <references count="5">
          <reference field="9" count="1" selected="0">
            <x v="7"/>
          </reference>
          <reference field="11" count="1" selected="0">
            <x v="5"/>
          </reference>
          <reference field="13" count="1" selected="0">
            <x v="55"/>
          </reference>
          <reference field="20" count="1" selected="0">
            <x v="20"/>
          </reference>
          <reference field="21" count="1">
            <x v="60"/>
          </reference>
        </references>
      </pivotArea>
    </format>
    <format dxfId="225">
      <pivotArea dataOnly="0" labelOnly="1" outline="0" fieldPosition="0">
        <references count="5">
          <reference field="9" count="1" selected="0">
            <x v="7"/>
          </reference>
          <reference field="11" count="1" selected="0">
            <x v="5"/>
          </reference>
          <reference field="13" count="1" selected="0">
            <x v="55"/>
          </reference>
          <reference field="20" count="1" selected="0">
            <x v="29"/>
          </reference>
          <reference field="21" count="1">
            <x v="17"/>
          </reference>
        </references>
      </pivotArea>
    </format>
    <format dxfId="224">
      <pivotArea dataOnly="0" labelOnly="1" outline="0" fieldPosition="0">
        <references count="5">
          <reference field="9" count="1" selected="0">
            <x v="7"/>
          </reference>
          <reference field="11" count="1" selected="0">
            <x v="5"/>
          </reference>
          <reference field="13" count="1" selected="0">
            <x v="55"/>
          </reference>
          <reference field="20" count="1" selected="0">
            <x v="35"/>
          </reference>
          <reference field="21" count="1">
            <x v="64"/>
          </reference>
        </references>
      </pivotArea>
    </format>
    <format dxfId="223">
      <pivotArea dataOnly="0" labelOnly="1" outline="0" fieldPosition="0">
        <references count="5">
          <reference field="9" count="1" selected="0">
            <x v="7"/>
          </reference>
          <reference field="11" count="1" selected="0">
            <x v="5"/>
          </reference>
          <reference field="13" count="1" selected="0">
            <x v="55"/>
          </reference>
          <reference field="20" count="1" selected="0">
            <x v="36"/>
          </reference>
          <reference field="21" count="1">
            <x v="80"/>
          </reference>
        </references>
      </pivotArea>
    </format>
    <format dxfId="222">
      <pivotArea dataOnly="0" labelOnly="1" outline="0" fieldPosition="0">
        <references count="5">
          <reference field="9" count="1" selected="0">
            <x v="7"/>
          </reference>
          <reference field="11" count="1" selected="0">
            <x v="5"/>
          </reference>
          <reference field="13" count="1" selected="0">
            <x v="55"/>
          </reference>
          <reference field="20" count="1" selected="0">
            <x v="38"/>
          </reference>
          <reference field="21" count="1">
            <x v="38"/>
          </reference>
        </references>
      </pivotArea>
    </format>
    <format dxfId="221">
      <pivotArea dataOnly="0" labelOnly="1" outline="0" fieldPosition="0">
        <references count="5">
          <reference field="9" count="1" selected="0">
            <x v="7"/>
          </reference>
          <reference field="11" count="1" selected="0">
            <x v="5"/>
          </reference>
          <reference field="13" count="1" selected="0">
            <x v="55"/>
          </reference>
          <reference field="20" count="1" selected="0">
            <x v="39"/>
          </reference>
          <reference field="21" count="1">
            <x v="73"/>
          </reference>
        </references>
      </pivotArea>
    </format>
    <format dxfId="220">
      <pivotArea dataOnly="0" labelOnly="1" outline="0" fieldPosition="0">
        <references count="5">
          <reference field="9" count="1" selected="0">
            <x v="7"/>
          </reference>
          <reference field="11" count="1" selected="0">
            <x v="5"/>
          </reference>
          <reference field="13" count="1" selected="0">
            <x v="55"/>
          </reference>
          <reference field="20" count="1" selected="0">
            <x v="40"/>
          </reference>
          <reference field="21" count="1">
            <x v="69"/>
          </reference>
        </references>
      </pivotArea>
    </format>
    <format dxfId="219">
      <pivotArea dataOnly="0" labelOnly="1" outline="0" fieldPosition="0">
        <references count="5">
          <reference field="9" count="1" selected="0">
            <x v="7"/>
          </reference>
          <reference field="11" count="1" selected="0">
            <x v="5"/>
          </reference>
          <reference field="13" count="1" selected="0">
            <x v="55"/>
          </reference>
          <reference field="20" count="1" selected="0">
            <x v="42"/>
          </reference>
          <reference field="21" count="1">
            <x v="39"/>
          </reference>
        </references>
      </pivotArea>
    </format>
    <format dxfId="218">
      <pivotArea dataOnly="0" labelOnly="1" outline="0" fieldPosition="0">
        <references count="5">
          <reference field="9" count="1" selected="0">
            <x v="7"/>
          </reference>
          <reference field="11" count="1" selected="0">
            <x v="5"/>
          </reference>
          <reference field="13" count="1" selected="0">
            <x v="55"/>
          </reference>
          <reference field="20" count="1" selected="0">
            <x v="45"/>
          </reference>
          <reference field="21" count="1">
            <x v="135"/>
          </reference>
        </references>
      </pivotArea>
    </format>
    <format dxfId="217">
      <pivotArea dataOnly="0" labelOnly="1" outline="0" fieldPosition="0">
        <references count="5">
          <reference field="9" count="1" selected="0">
            <x v="7"/>
          </reference>
          <reference field="11" count="1" selected="0">
            <x v="5"/>
          </reference>
          <reference field="13" count="1" selected="0">
            <x v="55"/>
          </reference>
          <reference field="20" count="1" selected="0">
            <x v="46"/>
          </reference>
          <reference field="21" count="1">
            <x v="89"/>
          </reference>
        </references>
      </pivotArea>
    </format>
    <format dxfId="216">
      <pivotArea dataOnly="0" labelOnly="1" outline="0" fieldPosition="0">
        <references count="5">
          <reference field="9" count="1" selected="0">
            <x v="7"/>
          </reference>
          <reference field="11" count="1" selected="0">
            <x v="5"/>
          </reference>
          <reference field="13" count="1" selected="0">
            <x v="55"/>
          </reference>
          <reference field="20" count="1" selected="0">
            <x v="49"/>
          </reference>
          <reference field="21" count="1">
            <x v="43"/>
          </reference>
        </references>
      </pivotArea>
    </format>
    <format dxfId="215">
      <pivotArea dataOnly="0" labelOnly="1" outline="0" fieldPosition="0">
        <references count="5">
          <reference field="9" count="1" selected="0">
            <x v="7"/>
          </reference>
          <reference field="11" count="1" selected="0">
            <x v="5"/>
          </reference>
          <reference field="13" count="1" selected="0">
            <x v="55"/>
          </reference>
          <reference field="20" count="1" selected="0">
            <x v="73"/>
          </reference>
          <reference field="21" count="1">
            <x v="125"/>
          </reference>
        </references>
      </pivotArea>
    </format>
    <format dxfId="214">
      <pivotArea dataOnly="0" labelOnly="1" outline="0" fieldPosition="0">
        <references count="5">
          <reference field="9" count="1" selected="0">
            <x v="7"/>
          </reference>
          <reference field="11" count="1" selected="0">
            <x v="5"/>
          </reference>
          <reference field="13" count="1" selected="0">
            <x v="55"/>
          </reference>
          <reference field="20" count="1" selected="0">
            <x v="84"/>
          </reference>
          <reference field="21" count="1">
            <x v="50"/>
          </reference>
        </references>
      </pivotArea>
    </format>
    <format dxfId="213">
      <pivotArea dataOnly="0" labelOnly="1" outline="0" fieldPosition="0">
        <references count="5">
          <reference field="9" count="1" selected="0">
            <x v="7"/>
          </reference>
          <reference field="11" count="1" selected="0">
            <x v="5"/>
          </reference>
          <reference field="13" count="1" selected="0">
            <x v="55"/>
          </reference>
          <reference field="20" count="1" selected="0">
            <x v="86"/>
          </reference>
          <reference field="21" count="1">
            <x v="101"/>
          </reference>
        </references>
      </pivotArea>
    </format>
    <format dxfId="212">
      <pivotArea dataOnly="0" labelOnly="1" outline="0" fieldPosition="0">
        <references count="5">
          <reference field="9" count="1" selected="0">
            <x v="7"/>
          </reference>
          <reference field="11" count="1" selected="0">
            <x v="5"/>
          </reference>
          <reference field="13" count="1" selected="0">
            <x v="55"/>
          </reference>
          <reference field="20" count="1" selected="0">
            <x v="88"/>
          </reference>
          <reference field="21" count="1">
            <x v="116"/>
          </reference>
        </references>
      </pivotArea>
    </format>
    <format dxfId="211">
      <pivotArea dataOnly="0" labelOnly="1" outline="0" fieldPosition="0">
        <references count="5">
          <reference field="9" count="1" selected="0">
            <x v="7"/>
          </reference>
          <reference field="11" count="1" selected="0">
            <x v="5"/>
          </reference>
          <reference field="13" count="1" selected="0">
            <x v="55"/>
          </reference>
          <reference field="20" count="1" selected="0">
            <x v="118"/>
          </reference>
          <reference field="21" count="1">
            <x v="37"/>
          </reference>
        </references>
      </pivotArea>
    </format>
    <format dxfId="210">
      <pivotArea dataOnly="0" labelOnly="1" outline="0" fieldPosition="0">
        <references count="5">
          <reference field="9" count="1" selected="0">
            <x v="7"/>
          </reference>
          <reference field="11" count="1" selected="0">
            <x v="5"/>
          </reference>
          <reference field="13" count="1" selected="0">
            <x v="55"/>
          </reference>
          <reference field="20" count="1" selected="0">
            <x v="119"/>
          </reference>
          <reference field="21" count="1">
            <x v="53"/>
          </reference>
        </references>
      </pivotArea>
    </format>
    <format dxfId="209">
      <pivotArea dataOnly="0" labelOnly="1" outline="0" fieldPosition="0">
        <references count="5">
          <reference field="9" count="1" selected="0">
            <x v="7"/>
          </reference>
          <reference field="11" count="1" selected="0">
            <x v="5"/>
          </reference>
          <reference field="13" count="1" selected="0">
            <x v="55"/>
          </reference>
          <reference field="20" count="1" selected="0">
            <x v="122"/>
          </reference>
          <reference field="21" count="1">
            <x v="59"/>
          </reference>
        </references>
      </pivotArea>
    </format>
    <format dxfId="208">
      <pivotArea dataOnly="0" labelOnly="1" outline="0" fieldPosition="0">
        <references count="5">
          <reference field="9" count="1" selected="0">
            <x v="7"/>
          </reference>
          <reference field="11" count="1" selected="0">
            <x v="5"/>
          </reference>
          <reference field="13" count="1" selected="0">
            <x v="55"/>
          </reference>
          <reference field="20" count="1" selected="0">
            <x v="124"/>
          </reference>
          <reference field="21" count="1">
            <x v="126"/>
          </reference>
        </references>
      </pivotArea>
    </format>
    <format dxfId="207">
      <pivotArea dataOnly="0" labelOnly="1" outline="0" fieldPosition="0">
        <references count="5">
          <reference field="9" count="1" selected="0">
            <x v="7"/>
          </reference>
          <reference field="11" count="1" selected="0">
            <x v="5"/>
          </reference>
          <reference field="13" count="1" selected="0">
            <x v="55"/>
          </reference>
          <reference field="20" count="1" selected="0">
            <x v="126"/>
          </reference>
          <reference field="21" count="1">
            <x v="36"/>
          </reference>
        </references>
      </pivotArea>
    </format>
    <format dxfId="206">
      <pivotArea dataOnly="0" labelOnly="1" outline="0" fieldPosition="0">
        <references count="5">
          <reference field="9" count="1" selected="0">
            <x v="7"/>
          </reference>
          <reference field="11" count="1" selected="0">
            <x v="5"/>
          </reference>
          <reference field="13" count="1" selected="0">
            <x v="55"/>
          </reference>
          <reference field="20" count="1" selected="0">
            <x v="128"/>
          </reference>
          <reference field="21" count="1">
            <x v="78"/>
          </reference>
        </references>
      </pivotArea>
    </format>
    <format dxfId="205">
      <pivotArea dataOnly="0" labelOnly="1" outline="0" fieldPosition="0">
        <references count="5">
          <reference field="9" count="1" selected="0">
            <x v="7"/>
          </reference>
          <reference field="11" count="1" selected="0">
            <x v="3"/>
          </reference>
          <reference field="13" count="1" selected="0">
            <x v="59"/>
          </reference>
          <reference field="20" count="1" selected="0">
            <x v="28"/>
          </reference>
          <reference field="21" count="1">
            <x v="93"/>
          </reference>
        </references>
      </pivotArea>
    </format>
    <format dxfId="204">
      <pivotArea dataOnly="0" labelOnly="1" outline="0" fieldPosition="0">
        <references count="5">
          <reference field="9" count="1" selected="0">
            <x v="7"/>
          </reference>
          <reference field="11" count="1" selected="0">
            <x v="3"/>
          </reference>
          <reference field="13" count="1" selected="0">
            <x v="59"/>
          </reference>
          <reference field="20" count="1" selected="0">
            <x v="29"/>
          </reference>
          <reference field="21" count="1">
            <x v="17"/>
          </reference>
        </references>
      </pivotArea>
    </format>
    <format dxfId="203">
      <pivotArea dataOnly="0" labelOnly="1" outline="0" fieldPosition="0">
        <references count="5">
          <reference field="9" count="1" selected="0">
            <x v="7"/>
          </reference>
          <reference field="11" count="1" selected="0">
            <x v="3"/>
          </reference>
          <reference field="13" count="1" selected="0">
            <x v="59"/>
          </reference>
          <reference field="20" count="1" selected="0">
            <x v="33"/>
          </reference>
          <reference field="21" count="1">
            <x v="61"/>
          </reference>
        </references>
      </pivotArea>
    </format>
    <format dxfId="202">
      <pivotArea dataOnly="0" labelOnly="1" outline="0" fieldPosition="0">
        <references count="5">
          <reference field="9" count="1" selected="0">
            <x v="7"/>
          </reference>
          <reference field="11" count="1" selected="0">
            <x v="3"/>
          </reference>
          <reference field="13" count="1" selected="0">
            <x v="59"/>
          </reference>
          <reference field="20" count="1" selected="0">
            <x v="34"/>
          </reference>
          <reference field="21" count="1">
            <x v="9"/>
          </reference>
        </references>
      </pivotArea>
    </format>
    <format dxfId="201">
      <pivotArea dataOnly="0" labelOnly="1" outline="0" fieldPosition="0">
        <references count="5">
          <reference field="9" count="1" selected="0">
            <x v="7"/>
          </reference>
          <reference field="11" count="1" selected="0">
            <x v="3"/>
          </reference>
          <reference field="13" count="1" selected="0">
            <x v="59"/>
          </reference>
          <reference field="20" count="1" selected="0">
            <x v="36"/>
          </reference>
          <reference field="21" count="1">
            <x v="80"/>
          </reference>
        </references>
      </pivotArea>
    </format>
    <format dxfId="200">
      <pivotArea dataOnly="0" labelOnly="1" outline="0" fieldPosition="0">
        <references count="5">
          <reference field="9" count="1" selected="0">
            <x v="7"/>
          </reference>
          <reference field="11" count="1" selected="0">
            <x v="3"/>
          </reference>
          <reference field="13" count="1" selected="0">
            <x v="59"/>
          </reference>
          <reference field="20" count="1" selected="0">
            <x v="37"/>
          </reference>
          <reference field="21" count="1">
            <x v="94"/>
          </reference>
        </references>
      </pivotArea>
    </format>
    <format dxfId="199">
      <pivotArea dataOnly="0" labelOnly="1" outline="0" fieldPosition="0">
        <references count="5">
          <reference field="9" count="1" selected="0">
            <x v="7"/>
          </reference>
          <reference field="11" count="1" selected="0">
            <x v="3"/>
          </reference>
          <reference field="13" count="1" selected="0">
            <x v="59"/>
          </reference>
          <reference field="20" count="1" selected="0">
            <x v="41"/>
          </reference>
          <reference field="21" count="1">
            <x v="68"/>
          </reference>
        </references>
      </pivotArea>
    </format>
    <format dxfId="198">
      <pivotArea dataOnly="0" labelOnly="1" outline="0" fieldPosition="0">
        <references count="5">
          <reference field="9" count="1" selected="0">
            <x v="7"/>
          </reference>
          <reference field="11" count="1" selected="0">
            <x v="3"/>
          </reference>
          <reference field="13" count="1" selected="0">
            <x v="59"/>
          </reference>
          <reference field="20" count="1" selected="0">
            <x v="42"/>
          </reference>
          <reference field="21" count="1">
            <x v="39"/>
          </reference>
        </references>
      </pivotArea>
    </format>
    <format dxfId="197">
      <pivotArea dataOnly="0" labelOnly="1" outline="0" fieldPosition="0">
        <references count="5">
          <reference field="9" count="1" selected="0">
            <x v="7"/>
          </reference>
          <reference field="11" count="1" selected="0">
            <x v="3"/>
          </reference>
          <reference field="13" count="1" selected="0">
            <x v="59"/>
          </reference>
          <reference field="20" count="1" selected="0">
            <x v="46"/>
          </reference>
          <reference field="21" count="1">
            <x v="89"/>
          </reference>
        </references>
      </pivotArea>
    </format>
    <format dxfId="196">
      <pivotArea dataOnly="0" labelOnly="1" outline="0" fieldPosition="0">
        <references count="5">
          <reference field="9" count="1" selected="0">
            <x v="7"/>
          </reference>
          <reference field="11" count="1" selected="0">
            <x v="3"/>
          </reference>
          <reference field="13" count="1" selected="0">
            <x v="59"/>
          </reference>
          <reference field="20" count="1" selected="0">
            <x v="49"/>
          </reference>
          <reference field="21" count="1">
            <x v="43"/>
          </reference>
        </references>
      </pivotArea>
    </format>
    <format dxfId="195">
      <pivotArea dataOnly="0" labelOnly="1" outline="0" fieldPosition="0">
        <references count="5">
          <reference field="9" count="1" selected="0">
            <x v="7"/>
          </reference>
          <reference field="11" count="1" selected="0">
            <x v="3"/>
          </reference>
          <reference field="13" count="1" selected="0">
            <x v="59"/>
          </reference>
          <reference field="20" count="1" selected="0">
            <x v="54"/>
          </reference>
          <reference field="21" count="1">
            <x v="100"/>
          </reference>
        </references>
      </pivotArea>
    </format>
    <format dxfId="194">
      <pivotArea dataOnly="0" labelOnly="1" outline="0" fieldPosition="0">
        <references count="5">
          <reference field="9" count="1" selected="0">
            <x v="7"/>
          </reference>
          <reference field="11" count="1" selected="0">
            <x v="3"/>
          </reference>
          <reference field="13" count="1" selected="0">
            <x v="59"/>
          </reference>
          <reference field="20" count="1" selected="0">
            <x v="56"/>
          </reference>
          <reference field="21" count="1">
            <x v="33"/>
          </reference>
        </references>
      </pivotArea>
    </format>
    <format dxfId="193">
      <pivotArea dataOnly="0" labelOnly="1" outline="0" fieldPosition="0">
        <references count="5">
          <reference field="9" count="1" selected="0">
            <x v="7"/>
          </reference>
          <reference field="11" count="1" selected="0">
            <x v="3"/>
          </reference>
          <reference field="13" count="1" selected="0">
            <x v="59"/>
          </reference>
          <reference field="20" count="1" selected="0">
            <x v="63"/>
          </reference>
          <reference field="21" count="1">
            <x v="7"/>
          </reference>
        </references>
      </pivotArea>
    </format>
    <format dxfId="192">
      <pivotArea dataOnly="0" labelOnly="1" outline="0" fieldPosition="0">
        <references count="5">
          <reference field="9" count="1" selected="0">
            <x v="7"/>
          </reference>
          <reference field="11" count="1" selected="0">
            <x v="3"/>
          </reference>
          <reference field="13" count="1" selected="0">
            <x v="59"/>
          </reference>
          <reference field="20" count="1" selected="0">
            <x v="65"/>
          </reference>
          <reference field="21" count="1">
            <x v="123"/>
          </reference>
        </references>
      </pivotArea>
    </format>
    <format dxfId="191">
      <pivotArea dataOnly="0" labelOnly="1" outline="0" fieldPosition="0">
        <references count="5">
          <reference field="9" count="1" selected="0">
            <x v="7"/>
          </reference>
          <reference field="11" count="1" selected="0">
            <x v="3"/>
          </reference>
          <reference field="13" count="1" selected="0">
            <x v="59"/>
          </reference>
          <reference field="20" count="1" selected="0">
            <x v="66"/>
          </reference>
          <reference field="21" count="1">
            <x v="113"/>
          </reference>
        </references>
      </pivotArea>
    </format>
    <format dxfId="190">
      <pivotArea dataOnly="0" labelOnly="1" outline="0" fieldPosition="0">
        <references count="5">
          <reference field="9" count="1" selected="0">
            <x v="7"/>
          </reference>
          <reference field="11" count="1" selected="0">
            <x v="3"/>
          </reference>
          <reference field="13" count="1" selected="0">
            <x v="59"/>
          </reference>
          <reference field="20" count="1" selected="0">
            <x v="72"/>
          </reference>
          <reference field="21" count="1">
            <x v="120"/>
          </reference>
        </references>
      </pivotArea>
    </format>
    <format dxfId="189">
      <pivotArea dataOnly="0" labelOnly="1" outline="0" fieldPosition="0">
        <references count="5">
          <reference field="9" count="1" selected="0">
            <x v="7"/>
          </reference>
          <reference field="11" count="1" selected="0">
            <x v="3"/>
          </reference>
          <reference field="13" count="1" selected="0">
            <x v="59"/>
          </reference>
          <reference field="20" count="1" selected="0">
            <x v="87"/>
          </reference>
          <reference field="21" count="1">
            <x v="51"/>
          </reference>
        </references>
      </pivotArea>
    </format>
    <format dxfId="188">
      <pivotArea dataOnly="0" labelOnly="1" outline="0" fieldPosition="0">
        <references count="5">
          <reference field="9" count="1" selected="0">
            <x v="7"/>
          </reference>
          <reference field="11" count="1" selected="0">
            <x v="3"/>
          </reference>
          <reference field="13" count="1" selected="0">
            <x v="59"/>
          </reference>
          <reference field="20" count="1" selected="0">
            <x v="99"/>
          </reference>
          <reference field="21" count="1">
            <x v="47"/>
          </reference>
        </references>
      </pivotArea>
    </format>
    <format dxfId="187">
      <pivotArea dataOnly="0" labelOnly="1" outline="0" fieldPosition="0">
        <references count="5">
          <reference field="9" count="1" selected="0">
            <x v="7"/>
          </reference>
          <reference field="11" count="1" selected="0">
            <x v="3"/>
          </reference>
          <reference field="13" count="1" selected="0">
            <x v="59"/>
          </reference>
          <reference field="20" count="1" selected="0">
            <x v="121"/>
          </reference>
          <reference field="21" count="1">
            <x v="57"/>
          </reference>
        </references>
      </pivotArea>
    </format>
    <format dxfId="186">
      <pivotArea dataOnly="0" labelOnly="1" outline="0" fieldPosition="0">
        <references count="5">
          <reference field="9" count="1" selected="0">
            <x v="8"/>
          </reference>
          <reference field="11" count="1" selected="0">
            <x v="1"/>
          </reference>
          <reference field="13" count="1" selected="0">
            <x v="45"/>
          </reference>
          <reference field="20" count="1" selected="0">
            <x v="105"/>
          </reference>
          <reference field="21" count="1">
            <x v="133"/>
          </reference>
        </references>
      </pivotArea>
    </format>
    <format dxfId="185">
      <pivotArea dataOnly="0" labelOnly="1" outline="0" fieldPosition="0">
        <references count="5">
          <reference field="9" count="1" selected="0">
            <x v="9"/>
          </reference>
          <reference field="11" count="1" selected="0">
            <x v="1"/>
          </reference>
          <reference field="13" count="1" selected="0">
            <x v="11"/>
          </reference>
          <reference field="20" count="1" selected="0">
            <x v="105"/>
          </reference>
          <reference field="21" count="1">
            <x v="133"/>
          </reference>
        </references>
      </pivotArea>
    </format>
    <format dxfId="184">
      <pivotArea dataOnly="0" labelOnly="1" outline="0" fieldPosition="0">
        <references count="5">
          <reference field="9" count="1" selected="0">
            <x v="10"/>
          </reference>
          <reference field="11" count="1" selected="0">
            <x v="4"/>
          </reference>
          <reference field="13" count="1" selected="0">
            <x v="14"/>
          </reference>
          <reference field="20" count="1" selected="0">
            <x v="15"/>
          </reference>
          <reference field="21" count="1">
            <x v="70"/>
          </reference>
        </references>
      </pivotArea>
    </format>
    <format dxfId="183">
      <pivotArea dataOnly="0" labelOnly="1" outline="0" fieldPosition="0">
        <references count="5">
          <reference field="9" count="1" selected="0">
            <x v="10"/>
          </reference>
          <reference field="11" count="1" selected="0">
            <x v="4"/>
          </reference>
          <reference field="13" count="1" selected="0">
            <x v="14"/>
          </reference>
          <reference field="20" count="1" selected="0">
            <x v="18"/>
          </reference>
          <reference field="21" count="1">
            <x v="71"/>
          </reference>
        </references>
      </pivotArea>
    </format>
    <format dxfId="182">
      <pivotArea dataOnly="0" labelOnly="1" outline="0" fieldPosition="0">
        <references count="5">
          <reference field="9" count="1" selected="0">
            <x v="10"/>
          </reference>
          <reference field="11" count="1" selected="0">
            <x v="4"/>
          </reference>
          <reference field="13" count="1" selected="0">
            <x v="14"/>
          </reference>
          <reference field="20" count="1" selected="0">
            <x v="19"/>
          </reference>
          <reference field="21" count="1">
            <x v="63"/>
          </reference>
        </references>
      </pivotArea>
    </format>
    <format dxfId="181">
      <pivotArea dataOnly="0" labelOnly="1" outline="0" fieldPosition="0">
        <references count="5">
          <reference field="9" count="1" selected="0">
            <x v="10"/>
          </reference>
          <reference field="11" count="1" selected="0">
            <x v="4"/>
          </reference>
          <reference field="13" count="1" selected="0">
            <x v="14"/>
          </reference>
          <reference field="20" count="1" selected="0">
            <x v="20"/>
          </reference>
          <reference field="21" count="1">
            <x v="60"/>
          </reference>
        </references>
      </pivotArea>
    </format>
    <format dxfId="180">
      <pivotArea dataOnly="0" labelOnly="1" outline="0" fieldPosition="0">
        <references count="5">
          <reference field="9" count="1" selected="0">
            <x v="10"/>
          </reference>
          <reference field="11" count="1" selected="0">
            <x v="4"/>
          </reference>
          <reference field="13" count="1" selected="0">
            <x v="14"/>
          </reference>
          <reference field="20" count="1" selected="0">
            <x v="23"/>
          </reference>
          <reference field="21" count="1">
            <x v="92"/>
          </reference>
        </references>
      </pivotArea>
    </format>
    <format dxfId="179">
      <pivotArea dataOnly="0" labelOnly="1" outline="0" fieldPosition="0">
        <references count="5">
          <reference field="9" count="1" selected="0">
            <x v="10"/>
          </reference>
          <reference field="11" count="1" selected="0">
            <x v="4"/>
          </reference>
          <reference field="13" count="1" selected="0">
            <x v="14"/>
          </reference>
          <reference field="20" count="1" selected="0">
            <x v="28"/>
          </reference>
          <reference field="21" count="1">
            <x v="93"/>
          </reference>
        </references>
      </pivotArea>
    </format>
    <format dxfId="178">
      <pivotArea dataOnly="0" labelOnly="1" outline="0" fieldPosition="0">
        <references count="5">
          <reference field="9" count="1" selected="0">
            <x v="10"/>
          </reference>
          <reference field="11" count="1" selected="0">
            <x v="4"/>
          </reference>
          <reference field="13" count="1" selected="0">
            <x v="14"/>
          </reference>
          <reference field="20" count="1" selected="0">
            <x v="29"/>
          </reference>
          <reference field="21" count="1">
            <x v="17"/>
          </reference>
        </references>
      </pivotArea>
    </format>
    <format dxfId="177">
      <pivotArea dataOnly="0" labelOnly="1" outline="0" fieldPosition="0">
        <references count="5">
          <reference field="9" count="1" selected="0">
            <x v="10"/>
          </reference>
          <reference field="11" count="1" selected="0">
            <x v="4"/>
          </reference>
          <reference field="13" count="1" selected="0">
            <x v="14"/>
          </reference>
          <reference field="20" count="1" selected="0">
            <x v="32"/>
          </reference>
          <reference field="21" count="1">
            <x v="137"/>
          </reference>
        </references>
      </pivotArea>
    </format>
    <format dxfId="176">
      <pivotArea dataOnly="0" labelOnly="1" outline="0" fieldPosition="0">
        <references count="5">
          <reference field="9" count="1" selected="0">
            <x v="10"/>
          </reference>
          <reference field="11" count="1" selected="0">
            <x v="4"/>
          </reference>
          <reference field="13" count="1" selected="0">
            <x v="14"/>
          </reference>
          <reference field="20" count="1" selected="0">
            <x v="33"/>
          </reference>
          <reference field="21" count="1">
            <x v="61"/>
          </reference>
        </references>
      </pivotArea>
    </format>
    <format dxfId="175">
      <pivotArea dataOnly="0" labelOnly="1" outline="0" fieldPosition="0">
        <references count="5">
          <reference field="9" count="1" selected="0">
            <x v="10"/>
          </reference>
          <reference field="11" count="1" selected="0">
            <x v="4"/>
          </reference>
          <reference field="13" count="1" selected="0">
            <x v="14"/>
          </reference>
          <reference field="20" count="1" selected="0">
            <x v="34"/>
          </reference>
          <reference field="21" count="1">
            <x v="9"/>
          </reference>
        </references>
      </pivotArea>
    </format>
    <format dxfId="174">
      <pivotArea dataOnly="0" labelOnly="1" outline="0" fieldPosition="0">
        <references count="5">
          <reference field="9" count="1" selected="0">
            <x v="10"/>
          </reference>
          <reference field="11" count="1" selected="0">
            <x v="4"/>
          </reference>
          <reference field="13" count="1" selected="0">
            <x v="14"/>
          </reference>
          <reference field="20" count="1" selected="0">
            <x v="36"/>
          </reference>
          <reference field="21" count="1">
            <x v="80"/>
          </reference>
        </references>
      </pivotArea>
    </format>
    <format dxfId="173">
      <pivotArea dataOnly="0" labelOnly="1" outline="0" fieldPosition="0">
        <references count="5">
          <reference field="9" count="1" selected="0">
            <x v="10"/>
          </reference>
          <reference field="11" count="1" selected="0">
            <x v="4"/>
          </reference>
          <reference field="13" count="1" selected="0">
            <x v="14"/>
          </reference>
          <reference field="20" count="1" selected="0">
            <x v="38"/>
          </reference>
          <reference field="21" count="1">
            <x v="38"/>
          </reference>
        </references>
      </pivotArea>
    </format>
    <format dxfId="172">
      <pivotArea dataOnly="0" labelOnly="1" outline="0" fieldPosition="0">
        <references count="5">
          <reference field="9" count="1" selected="0">
            <x v="10"/>
          </reference>
          <reference field="11" count="1" selected="0">
            <x v="4"/>
          </reference>
          <reference field="13" count="1" selected="0">
            <x v="14"/>
          </reference>
          <reference field="20" count="1" selected="0">
            <x v="42"/>
          </reference>
          <reference field="21" count="1">
            <x v="39"/>
          </reference>
        </references>
      </pivotArea>
    </format>
    <format dxfId="171">
      <pivotArea dataOnly="0" labelOnly="1" outline="0" fieldPosition="0">
        <references count="5">
          <reference field="9" count="1" selected="0">
            <x v="10"/>
          </reference>
          <reference field="11" count="1" selected="0">
            <x v="4"/>
          </reference>
          <reference field="13" count="1" selected="0">
            <x v="14"/>
          </reference>
          <reference field="20" count="1" selected="0">
            <x v="44"/>
          </reference>
          <reference field="21" count="1">
            <x v="18"/>
          </reference>
        </references>
      </pivotArea>
    </format>
    <format dxfId="170">
      <pivotArea dataOnly="0" labelOnly="1" outline="0" fieldPosition="0">
        <references count="5">
          <reference field="9" count="1" selected="0">
            <x v="10"/>
          </reference>
          <reference field="11" count="1" selected="0">
            <x v="4"/>
          </reference>
          <reference field="13" count="1" selected="0">
            <x v="14"/>
          </reference>
          <reference field="20" count="1" selected="0">
            <x v="46"/>
          </reference>
          <reference field="21" count="1">
            <x v="89"/>
          </reference>
        </references>
      </pivotArea>
    </format>
    <format dxfId="169">
      <pivotArea dataOnly="0" labelOnly="1" outline="0" fieldPosition="0">
        <references count="5">
          <reference field="9" count="1" selected="0">
            <x v="10"/>
          </reference>
          <reference field="11" count="1" selected="0">
            <x v="4"/>
          </reference>
          <reference field="13" count="1" selected="0">
            <x v="14"/>
          </reference>
          <reference field="20" count="1" selected="0">
            <x v="49"/>
          </reference>
          <reference field="21" count="1">
            <x v="43"/>
          </reference>
        </references>
      </pivotArea>
    </format>
    <format dxfId="168">
      <pivotArea dataOnly="0" labelOnly="1" outline="0" fieldPosition="0">
        <references count="5">
          <reference field="9" count="1" selected="0">
            <x v="10"/>
          </reference>
          <reference field="11" count="1" selected="0">
            <x v="4"/>
          </reference>
          <reference field="13" count="1" selected="0">
            <x v="14"/>
          </reference>
          <reference field="20" count="1" selected="0">
            <x v="50"/>
          </reference>
          <reference field="21" count="1">
            <x v="96"/>
          </reference>
        </references>
      </pivotArea>
    </format>
    <format dxfId="167">
      <pivotArea dataOnly="0" labelOnly="1" outline="0" fieldPosition="0">
        <references count="5">
          <reference field="9" count="1" selected="0">
            <x v="10"/>
          </reference>
          <reference field="11" count="1" selected="0">
            <x v="4"/>
          </reference>
          <reference field="13" count="1" selected="0">
            <x v="14"/>
          </reference>
          <reference field="20" count="1" selected="0">
            <x v="52"/>
          </reference>
          <reference field="21" count="1">
            <x v="99"/>
          </reference>
        </references>
      </pivotArea>
    </format>
    <format dxfId="166">
      <pivotArea dataOnly="0" labelOnly="1" outline="0" fieldPosition="0">
        <references count="5">
          <reference field="9" count="1" selected="0">
            <x v="10"/>
          </reference>
          <reference field="11" count="1" selected="0">
            <x v="4"/>
          </reference>
          <reference field="13" count="1" selected="0">
            <x v="14"/>
          </reference>
          <reference field="20" count="1" selected="0">
            <x v="54"/>
          </reference>
          <reference field="21" count="1">
            <x v="100"/>
          </reference>
        </references>
      </pivotArea>
    </format>
    <format dxfId="165">
      <pivotArea dataOnly="0" labelOnly="1" outline="0" fieldPosition="0">
        <references count="5">
          <reference field="9" count="1" selected="0">
            <x v="10"/>
          </reference>
          <reference field="11" count="1" selected="0">
            <x v="4"/>
          </reference>
          <reference field="13" count="1" selected="0">
            <x v="14"/>
          </reference>
          <reference field="20" count="1" selected="0">
            <x v="56"/>
          </reference>
          <reference field="21" count="1">
            <x v="33"/>
          </reference>
        </references>
      </pivotArea>
    </format>
    <format dxfId="164">
      <pivotArea dataOnly="0" labelOnly="1" outline="0" fieldPosition="0">
        <references count="5">
          <reference field="9" count="1" selected="0">
            <x v="10"/>
          </reference>
          <reference field="11" count="1" selected="0">
            <x v="4"/>
          </reference>
          <reference field="13" count="1" selected="0">
            <x v="14"/>
          </reference>
          <reference field="20" count="1" selected="0">
            <x v="57"/>
          </reference>
          <reference field="21" count="1">
            <x v="131"/>
          </reference>
        </references>
      </pivotArea>
    </format>
    <format dxfId="163">
      <pivotArea dataOnly="0" labelOnly="1" outline="0" fieldPosition="0">
        <references count="5">
          <reference field="9" count="1" selected="0">
            <x v="10"/>
          </reference>
          <reference field="11" count="1" selected="0">
            <x v="4"/>
          </reference>
          <reference field="13" count="1" selected="0">
            <x v="14"/>
          </reference>
          <reference field="20" count="1" selected="0">
            <x v="58"/>
          </reference>
          <reference field="21" count="1">
            <x v="119"/>
          </reference>
        </references>
      </pivotArea>
    </format>
    <format dxfId="162">
      <pivotArea dataOnly="0" labelOnly="1" outline="0" fieldPosition="0">
        <references count="5">
          <reference field="9" count="1" selected="0">
            <x v="10"/>
          </reference>
          <reference field="11" count="1" selected="0">
            <x v="4"/>
          </reference>
          <reference field="13" count="1" selected="0">
            <x v="14"/>
          </reference>
          <reference field="20" count="1" selected="0">
            <x v="60"/>
          </reference>
          <reference field="21" count="1">
            <x v="5"/>
          </reference>
        </references>
      </pivotArea>
    </format>
    <format dxfId="161">
      <pivotArea dataOnly="0" labelOnly="1" outline="0" fieldPosition="0">
        <references count="5">
          <reference field="9" count="1" selected="0">
            <x v="10"/>
          </reference>
          <reference field="11" count="1" selected="0">
            <x v="4"/>
          </reference>
          <reference field="13" count="1" selected="0">
            <x v="14"/>
          </reference>
          <reference field="20" count="1" selected="0">
            <x v="61"/>
          </reference>
          <reference field="21" count="1">
            <x v="8"/>
          </reference>
        </references>
      </pivotArea>
    </format>
    <format dxfId="160">
      <pivotArea dataOnly="0" labelOnly="1" outline="0" fieldPosition="0">
        <references count="5">
          <reference field="9" count="1" selected="0">
            <x v="10"/>
          </reference>
          <reference field="11" count="1" selected="0">
            <x v="4"/>
          </reference>
          <reference field="13" count="1" selected="0">
            <x v="14"/>
          </reference>
          <reference field="20" count="1" selected="0">
            <x v="62"/>
          </reference>
          <reference field="21" count="1">
            <x v="6"/>
          </reference>
        </references>
      </pivotArea>
    </format>
    <format dxfId="159">
      <pivotArea dataOnly="0" labelOnly="1" outline="0" fieldPosition="0">
        <references count="5">
          <reference field="9" count="1" selected="0">
            <x v="10"/>
          </reference>
          <reference field="11" count="1" selected="0">
            <x v="4"/>
          </reference>
          <reference field="13" count="1" selected="0">
            <x v="14"/>
          </reference>
          <reference field="20" count="1" selected="0">
            <x v="64"/>
          </reference>
          <reference field="21" count="1">
            <x v="77"/>
          </reference>
        </references>
      </pivotArea>
    </format>
    <format dxfId="158">
      <pivotArea dataOnly="0" labelOnly="1" outline="0" fieldPosition="0">
        <references count="5">
          <reference field="9" count="1" selected="0">
            <x v="10"/>
          </reference>
          <reference field="11" count="1" selected="0">
            <x v="4"/>
          </reference>
          <reference field="13" count="1" selected="0">
            <x v="14"/>
          </reference>
          <reference field="20" count="1" selected="0">
            <x v="65"/>
          </reference>
          <reference field="21" count="1">
            <x v="123"/>
          </reference>
        </references>
      </pivotArea>
    </format>
    <format dxfId="157">
      <pivotArea dataOnly="0" labelOnly="1" outline="0" fieldPosition="0">
        <references count="5">
          <reference field="9" count="1" selected="0">
            <x v="10"/>
          </reference>
          <reference field="11" count="1" selected="0">
            <x v="4"/>
          </reference>
          <reference field="13" count="1" selected="0">
            <x v="14"/>
          </reference>
          <reference field="20" count="1" selected="0">
            <x v="66"/>
          </reference>
          <reference field="21" count="1">
            <x v="113"/>
          </reference>
        </references>
      </pivotArea>
    </format>
    <format dxfId="156">
      <pivotArea dataOnly="0" labelOnly="1" outline="0" fieldPosition="0">
        <references count="5">
          <reference field="9" count="1" selected="0">
            <x v="10"/>
          </reference>
          <reference field="11" count="1" selected="0">
            <x v="4"/>
          </reference>
          <reference field="13" count="1" selected="0">
            <x v="14"/>
          </reference>
          <reference field="20" count="1" selected="0">
            <x v="67"/>
          </reference>
          <reference field="21" count="1">
            <x v="111"/>
          </reference>
        </references>
      </pivotArea>
    </format>
    <format dxfId="155">
      <pivotArea dataOnly="0" labelOnly="1" outline="0" fieldPosition="0">
        <references count="5">
          <reference field="9" count="1" selected="0">
            <x v="10"/>
          </reference>
          <reference field="11" count="1" selected="0">
            <x v="4"/>
          </reference>
          <reference field="13" count="1" selected="0">
            <x v="14"/>
          </reference>
          <reference field="20" count="1" selected="0">
            <x v="68"/>
          </reference>
          <reference field="21" count="1">
            <x v="109"/>
          </reference>
        </references>
      </pivotArea>
    </format>
    <format dxfId="154">
      <pivotArea dataOnly="0" labelOnly="1" outline="0" fieldPosition="0">
        <references count="5">
          <reference field="9" count="1" selected="0">
            <x v="10"/>
          </reference>
          <reference field="11" count="1" selected="0">
            <x v="4"/>
          </reference>
          <reference field="13" count="1" selected="0">
            <x v="14"/>
          </reference>
          <reference field="20" count="1" selected="0">
            <x v="71"/>
          </reference>
          <reference field="21" count="1">
            <x v="117"/>
          </reference>
        </references>
      </pivotArea>
    </format>
    <format dxfId="153">
      <pivotArea dataOnly="0" labelOnly="1" outline="0" fieldPosition="0">
        <references count="5">
          <reference field="9" count="1" selected="0">
            <x v="10"/>
          </reference>
          <reference field="11" count="1" selected="0">
            <x v="4"/>
          </reference>
          <reference field="13" count="1" selected="0">
            <x v="14"/>
          </reference>
          <reference field="20" count="1" selected="0">
            <x v="77"/>
          </reference>
          <reference field="21" count="1">
            <x v="105"/>
          </reference>
        </references>
      </pivotArea>
    </format>
    <format dxfId="152">
      <pivotArea dataOnly="0" labelOnly="1" outline="0" fieldPosition="0">
        <references count="5">
          <reference field="9" count="1" selected="0">
            <x v="10"/>
          </reference>
          <reference field="11" count="1" selected="0">
            <x v="4"/>
          </reference>
          <reference field="13" count="1" selected="0">
            <x v="14"/>
          </reference>
          <reference field="20" count="1" selected="0">
            <x v="78"/>
          </reference>
          <reference field="21" count="1">
            <x v="104"/>
          </reference>
        </references>
      </pivotArea>
    </format>
    <format dxfId="151">
      <pivotArea dataOnly="0" labelOnly="1" outline="0" fieldPosition="0">
        <references count="5">
          <reference field="9" count="1" selected="0">
            <x v="10"/>
          </reference>
          <reference field="11" count="1" selected="0">
            <x v="4"/>
          </reference>
          <reference field="13" count="1" selected="0">
            <x v="14"/>
          </reference>
          <reference field="20" count="1" selected="0">
            <x v="80"/>
          </reference>
          <reference field="21" count="1">
            <x v="19"/>
          </reference>
        </references>
      </pivotArea>
    </format>
    <format dxfId="150">
      <pivotArea dataOnly="0" labelOnly="1" outline="0" fieldPosition="0">
        <references count="5">
          <reference field="9" count="1" selected="0">
            <x v="10"/>
          </reference>
          <reference field="11" count="1" selected="0">
            <x v="4"/>
          </reference>
          <reference field="13" count="1" selected="0">
            <x v="14"/>
          </reference>
          <reference field="20" count="1" selected="0">
            <x v="81"/>
          </reference>
          <reference field="21" count="1">
            <x v="21"/>
          </reference>
        </references>
      </pivotArea>
    </format>
    <format dxfId="149">
      <pivotArea dataOnly="0" labelOnly="1" outline="0" fieldPosition="0">
        <references count="5">
          <reference field="9" count="1" selected="0">
            <x v="10"/>
          </reference>
          <reference field="11" count="1" selected="0">
            <x v="4"/>
          </reference>
          <reference field="13" count="1" selected="0">
            <x v="14"/>
          </reference>
          <reference field="20" count="1" selected="0">
            <x v="82"/>
          </reference>
          <reference field="21" count="1">
            <x v="52"/>
          </reference>
        </references>
      </pivotArea>
    </format>
    <format dxfId="148">
      <pivotArea dataOnly="0" labelOnly="1" outline="0" fieldPosition="0">
        <references count="5">
          <reference field="9" count="1" selected="0">
            <x v="10"/>
          </reference>
          <reference field="11" count="1" selected="0">
            <x v="4"/>
          </reference>
          <reference field="13" count="1" selected="0">
            <x v="14"/>
          </reference>
          <reference field="20" count="1" selected="0">
            <x v="85"/>
          </reference>
          <reference field="21" count="1">
            <x v="102"/>
          </reference>
        </references>
      </pivotArea>
    </format>
    <format dxfId="147">
      <pivotArea dataOnly="0" labelOnly="1" outline="0" fieldPosition="0">
        <references count="5">
          <reference field="9" count="1" selected="0">
            <x v="10"/>
          </reference>
          <reference field="11" count="1" selected="0">
            <x v="4"/>
          </reference>
          <reference field="13" count="1" selected="0">
            <x v="14"/>
          </reference>
          <reference field="20" count="1" selected="0">
            <x v="87"/>
          </reference>
          <reference field="21" count="1">
            <x v="51"/>
          </reference>
        </references>
      </pivotArea>
    </format>
    <format dxfId="146">
      <pivotArea dataOnly="0" labelOnly="1" outline="0" fieldPosition="0">
        <references count="5">
          <reference field="9" count="1" selected="0">
            <x v="10"/>
          </reference>
          <reference field="11" count="1" selected="0">
            <x v="4"/>
          </reference>
          <reference field="13" count="1" selected="0">
            <x v="14"/>
          </reference>
          <reference field="20" count="1" selected="0">
            <x v="90"/>
          </reference>
          <reference field="21" count="1">
            <x v="112"/>
          </reference>
        </references>
      </pivotArea>
    </format>
    <format dxfId="145">
      <pivotArea dataOnly="0" labelOnly="1" outline="0" fieldPosition="0">
        <references count="5">
          <reference field="9" count="1" selected="0">
            <x v="10"/>
          </reference>
          <reference field="11" count="1" selected="0">
            <x v="4"/>
          </reference>
          <reference field="13" count="1" selected="0">
            <x v="14"/>
          </reference>
          <reference field="20" count="1" selected="0">
            <x v="97"/>
          </reference>
          <reference field="21" count="1">
            <x v="41"/>
          </reference>
        </references>
      </pivotArea>
    </format>
    <format dxfId="144">
      <pivotArea dataOnly="0" labelOnly="1" outline="0" fieldPosition="0">
        <references count="5">
          <reference field="9" count="1" selected="0">
            <x v="10"/>
          </reference>
          <reference field="11" count="1" selected="0">
            <x v="4"/>
          </reference>
          <reference field="13" count="1" selected="0">
            <x v="14"/>
          </reference>
          <reference field="20" count="1" selected="0">
            <x v="98"/>
          </reference>
          <reference field="21" count="1">
            <x v="122"/>
          </reference>
        </references>
      </pivotArea>
    </format>
    <format dxfId="143">
      <pivotArea dataOnly="0" labelOnly="1" outline="0" fieldPosition="0">
        <references count="5">
          <reference field="9" count="1" selected="0">
            <x v="10"/>
          </reference>
          <reference field="11" count="1" selected="0">
            <x v="4"/>
          </reference>
          <reference field="13" count="1" selected="0">
            <x v="14"/>
          </reference>
          <reference field="20" count="1" selected="0">
            <x v="99"/>
          </reference>
          <reference field="21" count="1">
            <x v="47"/>
          </reference>
        </references>
      </pivotArea>
    </format>
    <format dxfId="142">
      <pivotArea dataOnly="0" labelOnly="1" outline="0" fieldPosition="0">
        <references count="5">
          <reference field="9" count="1" selected="0">
            <x v="10"/>
          </reference>
          <reference field="11" count="1" selected="0">
            <x v="4"/>
          </reference>
          <reference field="13" count="1" selected="0">
            <x v="14"/>
          </reference>
          <reference field="20" count="1" selected="0">
            <x v="100"/>
          </reference>
          <reference field="21" count="1">
            <x v="106"/>
          </reference>
        </references>
      </pivotArea>
    </format>
    <format dxfId="141">
      <pivotArea dataOnly="0" labelOnly="1" outline="0" fieldPosition="0">
        <references count="5">
          <reference field="9" count="1" selected="0">
            <x v="10"/>
          </reference>
          <reference field="11" count="1" selected="0">
            <x v="4"/>
          </reference>
          <reference field="13" count="1" selected="0">
            <x v="14"/>
          </reference>
          <reference field="20" count="1" selected="0">
            <x v="104"/>
          </reference>
          <reference field="21" count="1">
            <x v="29"/>
          </reference>
        </references>
      </pivotArea>
    </format>
    <format dxfId="140">
      <pivotArea dataOnly="0" labelOnly="1" outline="0" fieldPosition="0">
        <references count="5">
          <reference field="9" count="1" selected="0">
            <x v="10"/>
          </reference>
          <reference field="11" count="1" selected="0">
            <x v="4"/>
          </reference>
          <reference field="13" count="1" selected="0">
            <x v="14"/>
          </reference>
          <reference field="20" count="1" selected="0">
            <x v="113"/>
          </reference>
          <reference field="21" count="1">
            <x v="74"/>
          </reference>
        </references>
      </pivotArea>
    </format>
    <format dxfId="139">
      <pivotArea dataOnly="0" labelOnly="1" outline="0" fieldPosition="0">
        <references count="5">
          <reference field="9" count="1" selected="0">
            <x v="10"/>
          </reference>
          <reference field="11" count="1" selected="0">
            <x v="4"/>
          </reference>
          <reference field="13" count="1" selected="0">
            <x v="14"/>
          </reference>
          <reference field="20" count="1" selected="0">
            <x v="116"/>
          </reference>
          <reference field="21" count="1">
            <x v="81"/>
          </reference>
        </references>
      </pivotArea>
    </format>
    <format dxfId="138">
      <pivotArea dataOnly="0" labelOnly="1" outline="0" fieldPosition="0">
        <references count="5">
          <reference field="9" count="1" selected="0">
            <x v="10"/>
          </reference>
          <reference field="11" count="1" selected="0">
            <x v="4"/>
          </reference>
          <reference field="13" count="1" selected="0">
            <x v="14"/>
          </reference>
          <reference field="20" count="1" selected="0">
            <x v="124"/>
          </reference>
          <reference field="21" count="1">
            <x v="126"/>
          </reference>
        </references>
      </pivotArea>
    </format>
    <format dxfId="137">
      <pivotArea dataOnly="0" labelOnly="1" outline="0" fieldPosition="0">
        <references count="5">
          <reference field="9" count="1" selected="0">
            <x v="10"/>
          </reference>
          <reference field="11" count="1" selected="0">
            <x v="4"/>
          </reference>
          <reference field="13" count="1" selected="0">
            <x v="25"/>
          </reference>
          <reference field="20" count="1" selected="0">
            <x v="44"/>
          </reference>
          <reference field="21" count="1">
            <x v="18"/>
          </reference>
        </references>
      </pivotArea>
    </format>
    <format dxfId="136">
      <pivotArea dataOnly="0" labelOnly="1" outline="0" fieldPosition="0">
        <references count="5">
          <reference field="9" count="1" selected="0">
            <x v="10"/>
          </reference>
          <reference field="11" count="1" selected="0">
            <x v="4"/>
          </reference>
          <reference field="13" count="1" selected="0">
            <x v="26"/>
          </reference>
          <reference field="20" count="1" selected="0">
            <x v="44"/>
          </reference>
          <reference field="21" count="1">
            <x v="18"/>
          </reference>
        </references>
      </pivotArea>
    </format>
    <format dxfId="135">
      <pivotArea dataOnly="0" labelOnly="1" outline="0" fieldPosition="0">
        <references count="5">
          <reference field="9" count="1" selected="0">
            <x v="10"/>
          </reference>
          <reference field="11" count="1" selected="0">
            <x v="4"/>
          </reference>
          <reference field="13" count="1" selected="0">
            <x v="56"/>
          </reference>
          <reference field="20" count="1" selected="0">
            <x v="0"/>
          </reference>
          <reference field="21" count="1">
            <x v="26"/>
          </reference>
        </references>
      </pivotArea>
    </format>
    <format dxfId="134">
      <pivotArea dataOnly="0" labelOnly="1" outline="0" fieldPosition="0">
        <references count="5">
          <reference field="9" count="1" selected="0">
            <x v="10"/>
          </reference>
          <reference field="11" count="1" selected="0">
            <x v="4"/>
          </reference>
          <reference field="13" count="1" selected="0">
            <x v="56"/>
          </reference>
          <reference field="20" count="1" selected="0">
            <x v="1"/>
          </reference>
          <reference field="21" count="1">
            <x v="129"/>
          </reference>
        </references>
      </pivotArea>
    </format>
    <format dxfId="133">
      <pivotArea dataOnly="0" labelOnly="1" outline="0" fieldPosition="0">
        <references count="5">
          <reference field="9" count="1" selected="0">
            <x v="10"/>
          </reference>
          <reference field="11" count="1" selected="0">
            <x v="4"/>
          </reference>
          <reference field="13" count="1" selected="0">
            <x v="56"/>
          </reference>
          <reference field="20" count="1" selected="0">
            <x v="2"/>
          </reference>
          <reference field="21" count="1">
            <x v="130"/>
          </reference>
        </references>
      </pivotArea>
    </format>
    <format dxfId="132">
      <pivotArea dataOnly="0" labelOnly="1" outline="0" fieldPosition="0">
        <references count="5">
          <reference field="9" count="1" selected="0">
            <x v="10"/>
          </reference>
          <reference field="11" count="1" selected="0">
            <x v="4"/>
          </reference>
          <reference field="13" count="1" selected="0">
            <x v="56"/>
          </reference>
          <reference field="20" count="1" selected="0">
            <x v="3"/>
          </reference>
          <reference field="21" count="1">
            <x v="103"/>
          </reference>
        </references>
      </pivotArea>
    </format>
    <format dxfId="131">
      <pivotArea dataOnly="0" labelOnly="1" outline="0" fieldPosition="0">
        <references count="5">
          <reference field="9" count="1" selected="0">
            <x v="10"/>
          </reference>
          <reference field="11" count="1" selected="0">
            <x v="4"/>
          </reference>
          <reference field="13" count="1" selected="0">
            <x v="56"/>
          </reference>
          <reference field="20" count="1" selected="0">
            <x v="4"/>
          </reference>
          <reference field="21" count="1">
            <x v="90"/>
          </reference>
        </references>
      </pivotArea>
    </format>
    <format dxfId="130">
      <pivotArea dataOnly="0" labelOnly="1" outline="0" fieldPosition="0">
        <references count="5">
          <reference field="9" count="1" selected="0">
            <x v="10"/>
          </reference>
          <reference field="11" count="1" selected="0">
            <x v="4"/>
          </reference>
          <reference field="13" count="1" selected="0">
            <x v="56"/>
          </reference>
          <reference field="20" count="1" selected="0">
            <x v="5"/>
          </reference>
          <reference field="21" count="1">
            <x v="42"/>
          </reference>
        </references>
      </pivotArea>
    </format>
    <format dxfId="129">
      <pivotArea dataOnly="0" labelOnly="1" outline="0" fieldPosition="0">
        <references count="5">
          <reference field="9" count="1" selected="0">
            <x v="10"/>
          </reference>
          <reference field="11" count="1" selected="0">
            <x v="4"/>
          </reference>
          <reference field="13" count="1" selected="0">
            <x v="56"/>
          </reference>
          <reference field="20" count="1" selected="0">
            <x v="6"/>
          </reference>
          <reference field="21" count="1">
            <x v="46"/>
          </reference>
        </references>
      </pivotArea>
    </format>
    <format dxfId="128">
      <pivotArea dataOnly="0" labelOnly="1" outline="0" fieldPosition="0">
        <references count="5">
          <reference field="9" count="1" selected="0">
            <x v="10"/>
          </reference>
          <reference field="11" count="1" selected="0">
            <x v="4"/>
          </reference>
          <reference field="13" count="1" selected="0">
            <x v="56"/>
          </reference>
          <reference field="20" count="1" selected="0">
            <x v="7"/>
          </reference>
          <reference field="21" count="1">
            <x v="20"/>
          </reference>
        </references>
      </pivotArea>
    </format>
    <format dxfId="127">
      <pivotArea dataOnly="0" labelOnly="1" outline="0" fieldPosition="0">
        <references count="5">
          <reference field="9" count="1" selected="0">
            <x v="10"/>
          </reference>
          <reference field="11" count="1" selected="0">
            <x v="4"/>
          </reference>
          <reference field="13" count="1" selected="0">
            <x v="56"/>
          </reference>
          <reference field="20" count="1" selected="0">
            <x v="8"/>
          </reference>
          <reference field="21" count="1">
            <x v="24"/>
          </reference>
        </references>
      </pivotArea>
    </format>
    <format dxfId="126">
      <pivotArea dataOnly="0" labelOnly="1" outline="0" fieldPosition="0">
        <references count="5">
          <reference field="9" count="1" selected="0">
            <x v="10"/>
          </reference>
          <reference field="11" count="1" selected="0">
            <x v="4"/>
          </reference>
          <reference field="13" count="1" selected="0">
            <x v="56"/>
          </reference>
          <reference field="20" count="1" selected="0">
            <x v="9"/>
          </reference>
          <reference field="21" count="1">
            <x v="25"/>
          </reference>
        </references>
      </pivotArea>
    </format>
    <format dxfId="125">
      <pivotArea dataOnly="0" labelOnly="1" outline="0" fieldPosition="0">
        <references count="5">
          <reference field="9" count="1" selected="0">
            <x v="10"/>
          </reference>
          <reference field="11" count="1" selected="0">
            <x v="4"/>
          </reference>
          <reference field="13" count="1" selected="0">
            <x v="56"/>
          </reference>
          <reference field="20" count="1" selected="0">
            <x v="10"/>
          </reference>
          <reference field="21" count="1">
            <x v="2"/>
          </reference>
        </references>
      </pivotArea>
    </format>
    <format dxfId="124">
      <pivotArea dataOnly="0" labelOnly="1" outline="0" fieldPosition="0">
        <references count="5">
          <reference field="9" count="1" selected="0">
            <x v="10"/>
          </reference>
          <reference field="11" count="1" selected="0">
            <x v="4"/>
          </reference>
          <reference field="13" count="1" selected="0">
            <x v="56"/>
          </reference>
          <reference field="20" count="1" selected="0">
            <x v="11"/>
          </reference>
          <reference field="21" count="1">
            <x v="1"/>
          </reference>
        </references>
      </pivotArea>
    </format>
    <format dxfId="123">
      <pivotArea dataOnly="0" labelOnly="1" outline="0" fieldPosition="0">
        <references count="5">
          <reference field="9" count="1" selected="0">
            <x v="10"/>
          </reference>
          <reference field="11" count="1" selected="0">
            <x v="4"/>
          </reference>
          <reference field="13" count="1" selected="0">
            <x v="56"/>
          </reference>
          <reference field="20" count="1" selected="0">
            <x v="12"/>
          </reference>
          <reference field="21" count="1">
            <x v="3"/>
          </reference>
        </references>
      </pivotArea>
    </format>
    <format dxfId="122">
      <pivotArea dataOnly="0" labelOnly="1" outline="0" fieldPosition="0">
        <references count="5">
          <reference field="9" count="1" selected="0">
            <x v="10"/>
          </reference>
          <reference field="11" count="1" selected="0">
            <x v="4"/>
          </reference>
          <reference field="13" count="1" selected="0">
            <x v="56"/>
          </reference>
          <reference field="20" count="1" selected="0">
            <x v="13"/>
          </reference>
          <reference field="21" count="1">
            <x v="48"/>
          </reference>
        </references>
      </pivotArea>
    </format>
    <format dxfId="121">
      <pivotArea dataOnly="0" labelOnly="1" outline="0" fieldPosition="0">
        <references count="5">
          <reference field="9" count="1" selected="0">
            <x v="10"/>
          </reference>
          <reference field="11" count="1" selected="0">
            <x v="4"/>
          </reference>
          <reference field="13" count="1" selected="0">
            <x v="56"/>
          </reference>
          <reference field="20" count="1" selected="0">
            <x v="14"/>
          </reference>
          <reference field="21" count="1">
            <x v="76"/>
          </reference>
        </references>
      </pivotArea>
    </format>
    <format dxfId="120">
      <pivotArea dataOnly="0" labelOnly="1" outline="0" fieldPosition="0">
        <references count="5">
          <reference field="9" count="1" selected="0">
            <x v="10"/>
          </reference>
          <reference field="11" count="1" selected="0">
            <x v="4"/>
          </reference>
          <reference field="13" count="1" selected="0">
            <x v="56"/>
          </reference>
          <reference field="20" count="1" selected="0">
            <x v="74"/>
          </reference>
          <reference field="21" count="1">
            <x v="121"/>
          </reference>
        </references>
      </pivotArea>
    </format>
    <format dxfId="119">
      <pivotArea dataOnly="0" labelOnly="1" outline="0" fieldPosition="0">
        <references count="5">
          <reference field="9" count="1" selected="0">
            <x v="11"/>
          </reference>
          <reference field="11" count="1" selected="0">
            <x v="1"/>
          </reference>
          <reference field="13" count="1" selected="0">
            <x v="9"/>
          </reference>
          <reference field="20" count="1" selected="0">
            <x v="108"/>
          </reference>
          <reference field="21" count="1">
            <x v="13"/>
          </reference>
        </references>
      </pivotArea>
    </format>
    <format dxfId="118">
      <pivotArea dataOnly="0" labelOnly="1" outline="0" fieldPosition="0">
        <references count="5">
          <reference field="9" count="1" selected="0">
            <x v="11"/>
          </reference>
          <reference field="11" count="1" selected="0">
            <x v="1"/>
          </reference>
          <reference field="13" count="1" selected="0">
            <x v="9"/>
          </reference>
          <reference field="20" count="1" selected="0">
            <x v="111"/>
          </reference>
          <reference field="21" count="1">
            <x v="12"/>
          </reference>
        </references>
      </pivotArea>
    </format>
    <format dxfId="117">
      <pivotArea dataOnly="0" labelOnly="1" outline="0" fieldPosition="0">
        <references count="5">
          <reference field="9" count="1" selected="0">
            <x v="11"/>
          </reference>
          <reference field="11" count="1" selected="0">
            <x v="7"/>
          </reference>
          <reference field="13" count="1" selected="0">
            <x v="10"/>
          </reference>
          <reference field="20" count="1" selected="0">
            <x v="23"/>
          </reference>
          <reference field="21" count="1">
            <x v="92"/>
          </reference>
        </references>
      </pivotArea>
    </format>
    <format dxfId="116">
      <pivotArea dataOnly="0" labelOnly="1" outline="0" fieldPosition="0">
        <references count="5">
          <reference field="9" count="1" selected="0">
            <x v="11"/>
          </reference>
          <reference field="11" count="1" selected="0">
            <x v="7"/>
          </reference>
          <reference field="13" count="1" selected="0">
            <x v="10"/>
          </reference>
          <reference field="20" count="1" selected="0">
            <x v="64"/>
          </reference>
          <reference field="21" count="1">
            <x v="77"/>
          </reference>
        </references>
      </pivotArea>
    </format>
    <format dxfId="115">
      <pivotArea dataOnly="0" labelOnly="1" outline="0" fieldPosition="0">
        <references count="5">
          <reference field="9" count="1" selected="0">
            <x v="11"/>
          </reference>
          <reference field="11" count="1" selected="0">
            <x v="7"/>
          </reference>
          <reference field="13" count="1" selected="0">
            <x v="10"/>
          </reference>
          <reference field="20" count="1" selected="0">
            <x v="88"/>
          </reference>
          <reference field="21" count="1">
            <x v="116"/>
          </reference>
        </references>
      </pivotArea>
    </format>
    <format dxfId="114">
      <pivotArea dataOnly="0" labelOnly="1" outline="0" fieldPosition="0">
        <references count="5">
          <reference field="9" count="1" selected="0">
            <x v="11"/>
          </reference>
          <reference field="11" count="1" selected="0">
            <x v="7"/>
          </reference>
          <reference field="13" count="1" selected="0">
            <x v="10"/>
          </reference>
          <reference field="20" count="1" selected="0">
            <x v="97"/>
          </reference>
          <reference field="21" count="1">
            <x v="41"/>
          </reference>
        </references>
      </pivotArea>
    </format>
    <format dxfId="113">
      <pivotArea dataOnly="0" labelOnly="1" outline="0" fieldPosition="0">
        <references count="5">
          <reference field="9" count="1" selected="0">
            <x v="11"/>
          </reference>
          <reference field="11" count="1" selected="0">
            <x v="4"/>
          </reference>
          <reference field="13" count="1" selected="0">
            <x v="18"/>
          </reference>
          <reference field="20" count="1" selected="0">
            <x v="59"/>
          </reference>
          <reference field="21" count="1">
            <x v="124"/>
          </reference>
        </references>
      </pivotArea>
    </format>
    <format dxfId="112">
      <pivotArea dataOnly="0" labelOnly="1" outline="0" fieldPosition="0">
        <references count="5">
          <reference field="9" count="1" selected="0">
            <x v="11"/>
          </reference>
          <reference field="11" count="1" selected="0">
            <x v="4"/>
          </reference>
          <reference field="13" count="1" selected="0">
            <x v="18"/>
          </reference>
          <reference field="20" count="1" selected="0">
            <x v="73"/>
          </reference>
          <reference field="21" count="1">
            <x v="125"/>
          </reference>
        </references>
      </pivotArea>
    </format>
    <format dxfId="111">
      <pivotArea dataOnly="0" labelOnly="1" outline="0" fieldPosition="0">
        <references count="5">
          <reference field="9" count="1" selected="0">
            <x v="11"/>
          </reference>
          <reference field="11" count="1" selected="0">
            <x v="4"/>
          </reference>
          <reference field="13" count="1" selected="0">
            <x v="18"/>
          </reference>
          <reference field="20" count="1" selected="0">
            <x v="89"/>
          </reference>
          <reference field="21" count="1">
            <x v="27"/>
          </reference>
        </references>
      </pivotArea>
    </format>
    <format dxfId="110">
      <pivotArea dataOnly="0" labelOnly="1" outline="0" fieldPosition="0">
        <references count="5">
          <reference field="9" count="1" selected="0">
            <x v="11"/>
          </reference>
          <reference field="11" count="1" selected="0">
            <x v="4"/>
          </reference>
          <reference field="13" count="1" selected="0">
            <x v="18"/>
          </reference>
          <reference field="20" count="1" selected="0">
            <x v="91"/>
          </reference>
          <reference field="21" count="1">
            <x v="115"/>
          </reference>
        </references>
      </pivotArea>
    </format>
    <format dxfId="109">
      <pivotArea dataOnly="0" labelOnly="1" outline="0" fieldPosition="0">
        <references count="5">
          <reference field="9" count="1" selected="0">
            <x v="11"/>
          </reference>
          <reference field="11" count="1" selected="0">
            <x v="4"/>
          </reference>
          <reference field="13" count="1" selected="0">
            <x v="18"/>
          </reference>
          <reference field="20" count="1" selected="0">
            <x v="92"/>
          </reference>
          <reference field="21" count="1">
            <x v="107"/>
          </reference>
        </references>
      </pivotArea>
    </format>
    <format dxfId="108">
      <pivotArea dataOnly="0" labelOnly="1" outline="0" fieldPosition="0">
        <references count="5">
          <reference field="9" count="1" selected="0">
            <x v="11"/>
          </reference>
          <reference field="11" count="1" selected="0">
            <x v="4"/>
          </reference>
          <reference field="13" count="1" selected="0">
            <x v="22"/>
          </reference>
          <reference field="20" count="1" selected="0">
            <x v="45"/>
          </reference>
          <reference field="21" count="1">
            <x v="135"/>
          </reference>
        </references>
      </pivotArea>
    </format>
    <format dxfId="107">
      <pivotArea dataOnly="0" labelOnly="1" outline="0" fieldPosition="0">
        <references count="5">
          <reference field="9" count="1" selected="0">
            <x v="11"/>
          </reference>
          <reference field="11" count="1" selected="0">
            <x v="4"/>
          </reference>
          <reference field="13" count="1" selected="0">
            <x v="22"/>
          </reference>
          <reference field="20" count="1" selected="0">
            <x v="70"/>
          </reference>
          <reference field="21" count="1">
            <x v="108"/>
          </reference>
        </references>
      </pivotArea>
    </format>
    <format dxfId="106">
      <pivotArea dataOnly="0" labelOnly="1" outline="0" fieldPosition="0">
        <references count="5">
          <reference field="9" count="1" selected="0">
            <x v="11"/>
          </reference>
          <reference field="11" count="1" selected="0">
            <x v="4"/>
          </reference>
          <reference field="13" count="1" selected="0">
            <x v="22"/>
          </reference>
          <reference field="20" count="1" selected="0">
            <x v="93"/>
          </reference>
          <reference field="21" count="1">
            <x v="85"/>
          </reference>
        </references>
      </pivotArea>
    </format>
    <format dxfId="105">
      <pivotArea dataOnly="0" labelOnly="1" outline="0" fieldPosition="0">
        <references count="5">
          <reference field="9" count="1" selected="0">
            <x v="11"/>
          </reference>
          <reference field="11" count="1" selected="0">
            <x v="4"/>
          </reference>
          <reference field="13" count="1" selected="0">
            <x v="22"/>
          </reference>
          <reference field="20" count="1" selected="0">
            <x v="95"/>
          </reference>
          <reference field="21" count="1">
            <x v="136"/>
          </reference>
        </references>
      </pivotArea>
    </format>
    <format dxfId="104">
      <pivotArea dataOnly="0" labelOnly="1" outline="0" fieldPosition="0">
        <references count="5">
          <reference field="9" count="1" selected="0">
            <x v="11"/>
          </reference>
          <reference field="11" count="1" selected="0">
            <x v="4"/>
          </reference>
          <reference field="13" count="1" selected="0">
            <x v="42"/>
          </reference>
          <reference field="20" count="1" selected="0">
            <x v="73"/>
          </reference>
          <reference field="21" count="1">
            <x v="125"/>
          </reference>
        </references>
      </pivotArea>
    </format>
    <format dxfId="103">
      <pivotArea dataOnly="0" labelOnly="1" outline="0" fieldPosition="0">
        <references count="5">
          <reference field="9" count="1" selected="0">
            <x v="11"/>
          </reference>
          <reference field="11" count="1" selected="0">
            <x v="7"/>
          </reference>
          <reference field="13" count="1" selected="0">
            <x v="50"/>
          </reference>
          <reference field="20" count="1" selected="0">
            <x v="97"/>
          </reference>
          <reference field="21" count="1">
            <x v="41"/>
          </reference>
        </references>
      </pivotArea>
    </format>
    <format dxfId="102">
      <pivotArea dataOnly="0" labelOnly="1" outline="0" fieldPosition="0">
        <references count="5">
          <reference field="9" count="1" selected="0">
            <x v="12"/>
          </reference>
          <reference field="11" count="1" selected="0">
            <x v="5"/>
          </reference>
          <reference field="13" count="1" selected="0">
            <x v="3"/>
          </reference>
          <reference field="20" count="1" selected="0">
            <x v="17"/>
          </reference>
          <reference field="21" count="1">
            <x v="62"/>
          </reference>
        </references>
      </pivotArea>
    </format>
    <format dxfId="101">
      <pivotArea dataOnly="0" labelOnly="1" outline="0" fieldPosition="0">
        <references count="5">
          <reference field="9" count="1" selected="0">
            <x v="12"/>
          </reference>
          <reference field="11" count="1" selected="0">
            <x v="5"/>
          </reference>
          <reference field="13" count="1" selected="0">
            <x v="3"/>
          </reference>
          <reference field="20" count="1" selected="0">
            <x v="23"/>
          </reference>
          <reference field="21" count="1">
            <x v="92"/>
          </reference>
        </references>
      </pivotArea>
    </format>
    <format dxfId="100">
      <pivotArea dataOnly="0" labelOnly="1" outline="0" fieldPosition="0">
        <references count="5">
          <reference field="9" count="1" selected="0">
            <x v="12"/>
          </reference>
          <reference field="11" count="1" selected="0">
            <x v="5"/>
          </reference>
          <reference field="13" count="1" selected="0">
            <x v="3"/>
          </reference>
          <reference field="20" count="1" selected="0">
            <x v="25"/>
          </reference>
          <reference field="21" count="1">
            <x v="134"/>
          </reference>
        </references>
      </pivotArea>
    </format>
    <format dxfId="99">
      <pivotArea dataOnly="0" labelOnly="1" outline="0" fieldPosition="0">
        <references count="5">
          <reference field="9" count="1" selected="0">
            <x v="12"/>
          </reference>
          <reference field="11" count="1" selected="0">
            <x v="5"/>
          </reference>
          <reference field="13" count="1" selected="0">
            <x v="3"/>
          </reference>
          <reference field="20" count="1" selected="0">
            <x v="33"/>
          </reference>
          <reference field="21" count="1">
            <x v="61"/>
          </reference>
        </references>
      </pivotArea>
    </format>
    <format dxfId="98">
      <pivotArea dataOnly="0" labelOnly="1" outline="0" fieldPosition="0">
        <references count="5">
          <reference field="9" count="1" selected="0">
            <x v="12"/>
          </reference>
          <reference field="11" count="1" selected="0">
            <x v="5"/>
          </reference>
          <reference field="13" count="1" selected="0">
            <x v="3"/>
          </reference>
          <reference field="20" count="1" selected="0">
            <x v="34"/>
          </reference>
          <reference field="21" count="1">
            <x v="9"/>
          </reference>
        </references>
      </pivotArea>
    </format>
    <format dxfId="97">
      <pivotArea dataOnly="0" labelOnly="1" outline="0" fieldPosition="0">
        <references count="5">
          <reference field="9" count="1" selected="0">
            <x v="12"/>
          </reference>
          <reference field="11" count="1" selected="0">
            <x v="5"/>
          </reference>
          <reference field="13" count="1" selected="0">
            <x v="3"/>
          </reference>
          <reference field="20" count="1" selected="0">
            <x v="50"/>
          </reference>
          <reference field="21" count="1">
            <x v="96"/>
          </reference>
        </references>
      </pivotArea>
    </format>
    <format dxfId="96">
      <pivotArea dataOnly="0" labelOnly="1" outline="0" fieldPosition="0">
        <references count="5">
          <reference field="9" count="1" selected="0">
            <x v="12"/>
          </reference>
          <reference field="11" count="1" selected="0">
            <x v="5"/>
          </reference>
          <reference field="13" count="1" selected="0">
            <x v="3"/>
          </reference>
          <reference field="20" count="1" selected="0">
            <x v="87"/>
          </reference>
          <reference field="21" count="1">
            <x v="51"/>
          </reference>
        </references>
      </pivotArea>
    </format>
    <format dxfId="95">
      <pivotArea dataOnly="0" labelOnly="1" outline="0" fieldPosition="0">
        <references count="5">
          <reference field="9" count="1" selected="0">
            <x v="12"/>
          </reference>
          <reference field="11" count="1" selected="0">
            <x v="5"/>
          </reference>
          <reference field="13" count="1" selected="0">
            <x v="3"/>
          </reference>
          <reference field="20" count="1" selected="0">
            <x v="97"/>
          </reference>
          <reference field="21" count="1">
            <x v="41"/>
          </reference>
        </references>
      </pivotArea>
    </format>
    <format dxfId="94">
      <pivotArea dataOnly="0" labelOnly="1" outline="0" fieldPosition="0">
        <references count="5">
          <reference field="9" count="1" selected="0">
            <x v="12"/>
          </reference>
          <reference field="11" count="1" selected="0">
            <x v="1"/>
          </reference>
          <reference field="13" count="1" selected="0">
            <x v="4"/>
          </reference>
          <reference field="20" count="1" selected="0">
            <x v="111"/>
          </reference>
          <reference field="21" count="1">
            <x v="12"/>
          </reference>
        </references>
      </pivotArea>
    </format>
    <format dxfId="93">
      <pivotArea dataOnly="0" labelOnly="1" outline="0" fieldPosition="0">
        <references count="5">
          <reference field="9" count="1" selected="0">
            <x v="12"/>
          </reference>
          <reference field="11" count="1" selected="0">
            <x v="1"/>
          </reference>
          <reference field="13" count="1" selected="0">
            <x v="23"/>
          </reference>
          <reference field="20" count="1" selected="0">
            <x v="67"/>
          </reference>
          <reference field="21" count="1">
            <x v="111"/>
          </reference>
        </references>
      </pivotArea>
    </format>
    <format dxfId="92">
      <pivotArea dataOnly="0" labelOnly="1" outline="0" fieldPosition="0">
        <references count="5">
          <reference field="9" count="1" selected="0">
            <x v="12"/>
          </reference>
          <reference field="11" count="1" selected="0">
            <x v="1"/>
          </reference>
          <reference field="13" count="1" selected="0">
            <x v="23"/>
          </reference>
          <reference field="20" count="1" selected="0">
            <x v="73"/>
          </reference>
          <reference field="21" count="1">
            <x v="125"/>
          </reference>
        </references>
      </pivotArea>
    </format>
    <format dxfId="91">
      <pivotArea dataOnly="0" labelOnly="1" outline="0" fieldPosition="0">
        <references count="5">
          <reference field="9" count="1" selected="0">
            <x v="12"/>
          </reference>
          <reference field="11" count="1" selected="0">
            <x v="1"/>
          </reference>
          <reference field="13" count="1" selected="0">
            <x v="23"/>
          </reference>
          <reference field="20" count="1" selected="0">
            <x v="74"/>
          </reference>
          <reference field="21" count="1">
            <x v="121"/>
          </reference>
        </references>
      </pivotArea>
    </format>
    <format dxfId="90">
      <pivotArea dataOnly="0" labelOnly="1" outline="0" fieldPosition="0">
        <references count="5">
          <reference field="9" count="1" selected="0">
            <x v="12"/>
          </reference>
          <reference field="11" count="1" selected="0">
            <x v="1"/>
          </reference>
          <reference field="13" count="1" selected="0">
            <x v="23"/>
          </reference>
          <reference field="20" count="1" selected="0">
            <x v="97"/>
          </reference>
          <reference field="21" count="1">
            <x v="41"/>
          </reference>
        </references>
      </pivotArea>
    </format>
    <format dxfId="89">
      <pivotArea dataOnly="0" labelOnly="1" outline="0" fieldPosition="0">
        <references count="5">
          <reference field="9" count="1" selected="0">
            <x v="12"/>
          </reference>
          <reference field="11" count="1" selected="0">
            <x v="1"/>
          </reference>
          <reference field="13" count="1" selected="0">
            <x v="23"/>
          </reference>
          <reference field="20" count="1" selected="0">
            <x v="99"/>
          </reference>
          <reference field="21" count="1">
            <x v="47"/>
          </reference>
        </references>
      </pivotArea>
    </format>
    <format dxfId="88">
      <pivotArea dataOnly="0" labelOnly="1" outline="0" fieldPosition="0">
        <references count="5">
          <reference field="9" count="1" selected="0">
            <x v="12"/>
          </reference>
          <reference field="11" count="1" selected="0">
            <x v="5"/>
          </reference>
          <reference field="13" count="1" selected="0">
            <x v="29"/>
          </reference>
          <reference field="20" count="1" selected="0">
            <x v="39"/>
          </reference>
          <reference field="21" count="1">
            <x v="73"/>
          </reference>
        </references>
      </pivotArea>
    </format>
    <format dxfId="87">
      <pivotArea dataOnly="0" labelOnly="1" outline="0" fieldPosition="0">
        <references count="5">
          <reference field="9" count="1" selected="0">
            <x v="12"/>
          </reference>
          <reference field="11" count="1" selected="0">
            <x v="5"/>
          </reference>
          <reference field="13" count="1" selected="0">
            <x v="29"/>
          </reference>
          <reference field="20" count="1" selected="0">
            <x v="40"/>
          </reference>
          <reference field="21" count="1">
            <x v="69"/>
          </reference>
        </references>
      </pivotArea>
    </format>
    <format dxfId="86">
      <pivotArea dataOnly="0" labelOnly="1" outline="0" fieldPosition="0">
        <references count="5">
          <reference field="9" count="1" selected="0">
            <x v="12"/>
          </reference>
          <reference field="11" count="1" selected="0">
            <x v="5"/>
          </reference>
          <reference field="13" count="1" selected="0">
            <x v="29"/>
          </reference>
          <reference field="20" count="1" selected="0">
            <x v="46"/>
          </reference>
          <reference field="21" count="1">
            <x v="89"/>
          </reference>
        </references>
      </pivotArea>
    </format>
    <format dxfId="85">
      <pivotArea dataOnly="0" labelOnly="1" outline="0" fieldPosition="0">
        <references count="5">
          <reference field="9" count="1" selected="0">
            <x v="12"/>
          </reference>
          <reference field="11" count="1" selected="0">
            <x v="5"/>
          </reference>
          <reference field="13" count="1" selected="0">
            <x v="29"/>
          </reference>
          <reference field="20" count="1" selected="0">
            <x v="49"/>
          </reference>
          <reference field="21" count="1">
            <x v="43"/>
          </reference>
        </references>
      </pivotArea>
    </format>
    <format dxfId="84">
      <pivotArea dataOnly="0" labelOnly="1" outline="0" fieldPosition="0">
        <references count="5">
          <reference field="9" count="1" selected="0">
            <x v="12"/>
          </reference>
          <reference field="11" count="1" selected="0">
            <x v="5"/>
          </reference>
          <reference field="13" count="1" selected="0">
            <x v="29"/>
          </reference>
          <reference field="20" count="1" selected="0">
            <x v="125"/>
          </reference>
          <reference field="21" count="1">
            <x v="35"/>
          </reference>
        </references>
      </pivotArea>
    </format>
    <format dxfId="83">
      <pivotArea dataOnly="0" labelOnly="1" outline="0" fieldPosition="0">
        <references count="5">
          <reference field="9" count="1" selected="0">
            <x v="12"/>
          </reference>
          <reference field="11" count="1" selected="0">
            <x v="5"/>
          </reference>
          <reference field="13" count="1" selected="0">
            <x v="29"/>
          </reference>
          <reference field="20" count="1" selected="0">
            <x v="128"/>
          </reference>
          <reference field="21" count="1">
            <x v="78"/>
          </reference>
        </references>
      </pivotArea>
    </format>
    <format dxfId="82">
      <pivotArea dataOnly="0" labelOnly="1" outline="0" fieldPosition="0">
        <references count="5">
          <reference field="9" count="1" selected="0">
            <x v="12"/>
          </reference>
          <reference field="11" count="1" selected="0">
            <x v="1"/>
          </reference>
          <reference field="13" count="1" selected="0">
            <x v="30"/>
          </reference>
          <reference field="20" count="1" selected="0">
            <x v="21"/>
          </reference>
          <reference field="21" count="1">
            <x v="66"/>
          </reference>
        </references>
      </pivotArea>
    </format>
    <format dxfId="81">
      <pivotArea dataOnly="0" labelOnly="1" outline="0" fieldPosition="0">
        <references count="5">
          <reference field="9" count="1" selected="0">
            <x v="12"/>
          </reference>
          <reference field="11" count="1" selected="0">
            <x v="1"/>
          </reference>
          <reference field="13" count="1" selected="0">
            <x v="30"/>
          </reference>
          <reference field="20" count="1" selected="0">
            <x v="28"/>
          </reference>
          <reference field="21" count="1">
            <x v="93"/>
          </reference>
        </references>
      </pivotArea>
    </format>
    <format dxfId="80">
      <pivotArea dataOnly="0" labelOnly="1" outline="0" fieldPosition="0">
        <references count="5">
          <reference field="9" count="1" selected="0">
            <x v="12"/>
          </reference>
          <reference field="11" count="1" selected="0">
            <x v="1"/>
          </reference>
          <reference field="13" count="1" selected="0">
            <x v="30"/>
          </reference>
          <reference field="20" count="1" selected="0">
            <x v="29"/>
          </reference>
          <reference field="21" count="1">
            <x v="17"/>
          </reference>
        </references>
      </pivotArea>
    </format>
    <format dxfId="79">
      <pivotArea dataOnly="0" labelOnly="1" outline="0" fieldPosition="0">
        <references count="5">
          <reference field="9" count="1" selected="0">
            <x v="12"/>
          </reference>
          <reference field="11" count="1" selected="0">
            <x v="1"/>
          </reference>
          <reference field="13" count="1" selected="0">
            <x v="30"/>
          </reference>
          <reference field="20" count="1" selected="0">
            <x v="31"/>
          </reference>
          <reference field="21" count="1">
            <x v="56"/>
          </reference>
        </references>
      </pivotArea>
    </format>
    <format dxfId="78">
      <pivotArea dataOnly="0" labelOnly="1" outline="0" fieldPosition="0">
        <references count="5">
          <reference field="9" count="1" selected="0">
            <x v="12"/>
          </reference>
          <reference field="11" count="1" selected="0">
            <x v="1"/>
          </reference>
          <reference field="13" count="1" selected="0">
            <x v="30"/>
          </reference>
          <reference field="20" count="1" selected="0">
            <x v="34"/>
          </reference>
          <reference field="21" count="1">
            <x v="9"/>
          </reference>
        </references>
      </pivotArea>
    </format>
    <format dxfId="77">
      <pivotArea dataOnly="0" labelOnly="1" outline="0" fieldPosition="0">
        <references count="5">
          <reference field="9" count="1" selected="0">
            <x v="12"/>
          </reference>
          <reference field="11" count="1" selected="0">
            <x v="1"/>
          </reference>
          <reference field="13" count="1" selected="0">
            <x v="30"/>
          </reference>
          <reference field="20" count="1" selected="0">
            <x v="36"/>
          </reference>
          <reference field="21" count="1">
            <x v="80"/>
          </reference>
        </references>
      </pivotArea>
    </format>
    <format dxfId="76">
      <pivotArea dataOnly="0" labelOnly="1" outline="0" fieldPosition="0">
        <references count="5">
          <reference field="9" count="1" selected="0">
            <x v="12"/>
          </reference>
          <reference field="11" count="1" selected="0">
            <x v="1"/>
          </reference>
          <reference field="13" count="1" selected="0">
            <x v="30"/>
          </reference>
          <reference field="20" count="1" selected="0">
            <x v="46"/>
          </reference>
          <reference field="21" count="1">
            <x v="89"/>
          </reference>
        </references>
      </pivotArea>
    </format>
    <format dxfId="75">
      <pivotArea dataOnly="0" labelOnly="1" outline="0" fieldPosition="0">
        <references count="5">
          <reference field="9" count="1" selected="0">
            <x v="12"/>
          </reference>
          <reference field="11" count="1" selected="0">
            <x v="1"/>
          </reference>
          <reference field="13" count="1" selected="0">
            <x v="30"/>
          </reference>
          <reference field="20" count="1" selected="0">
            <x v="62"/>
          </reference>
          <reference field="21" count="1">
            <x v="6"/>
          </reference>
        </references>
      </pivotArea>
    </format>
    <format dxfId="74">
      <pivotArea dataOnly="0" labelOnly="1" outline="0" fieldPosition="0">
        <references count="5">
          <reference field="9" count="1" selected="0">
            <x v="12"/>
          </reference>
          <reference field="11" count="1" selected="0">
            <x v="1"/>
          </reference>
          <reference field="13" count="1" selected="0">
            <x v="30"/>
          </reference>
          <reference field="20" count="1" selected="0">
            <x v="73"/>
          </reference>
          <reference field="21" count="1">
            <x v="125"/>
          </reference>
        </references>
      </pivotArea>
    </format>
    <format dxfId="73">
      <pivotArea dataOnly="0" labelOnly="1" outline="0" fieldPosition="0">
        <references count="5">
          <reference field="9" count="1" selected="0">
            <x v="12"/>
          </reference>
          <reference field="11" count="1" selected="0">
            <x v="1"/>
          </reference>
          <reference field="13" count="1" selected="0">
            <x v="30"/>
          </reference>
          <reference field="20" count="1" selected="0">
            <x v="97"/>
          </reference>
          <reference field="21" count="1">
            <x v="41"/>
          </reference>
        </references>
      </pivotArea>
    </format>
    <format dxfId="72">
      <pivotArea dataOnly="0" labelOnly="1" outline="0" fieldPosition="0">
        <references count="5">
          <reference field="9" count="1" selected="0">
            <x v="12"/>
          </reference>
          <reference field="11" count="1" selected="0">
            <x v="1"/>
          </reference>
          <reference field="13" count="1" selected="0">
            <x v="31"/>
          </reference>
          <reference field="20" count="1" selected="0">
            <x v="112"/>
          </reference>
          <reference field="21" count="1">
            <x v="10"/>
          </reference>
        </references>
      </pivotArea>
    </format>
    <format dxfId="71">
      <pivotArea dataOnly="0" labelOnly="1" outline="0" fieldPosition="0">
        <references count="5">
          <reference field="9" count="1" selected="0">
            <x v="12"/>
          </reference>
          <reference field="11" count="1" selected="0">
            <x v="1"/>
          </reference>
          <reference field="13" count="1" selected="0">
            <x v="40"/>
          </reference>
          <reference field="20" count="1" selected="0">
            <x v="73"/>
          </reference>
          <reference field="21" count="1">
            <x v="125"/>
          </reference>
        </references>
      </pivotArea>
    </format>
    <format dxfId="70">
      <pivotArea dataOnly="0" labelOnly="1" outline="0" fieldPosition="0">
        <references count="5">
          <reference field="9" count="1" selected="0">
            <x v="12"/>
          </reference>
          <reference field="11" count="1" selected="0">
            <x v="1"/>
          </reference>
          <reference field="13" count="1" selected="0">
            <x v="40"/>
          </reference>
          <reference field="20" count="1" selected="0">
            <x v="108"/>
          </reference>
          <reference field="21" count="1">
            <x v="13"/>
          </reference>
        </references>
      </pivotArea>
    </format>
    <format dxfId="69">
      <pivotArea dataOnly="0" labelOnly="1" outline="0" fieldPosition="0">
        <references count="5">
          <reference field="9" count="1" selected="0">
            <x v="12"/>
          </reference>
          <reference field="11" count="1" selected="0">
            <x v="1"/>
          </reference>
          <reference field="13" count="1" selected="0">
            <x v="44"/>
          </reference>
          <reference field="20" count="1" selected="0">
            <x v="36"/>
          </reference>
          <reference field="21" count="1">
            <x v="80"/>
          </reference>
        </references>
      </pivotArea>
    </format>
    <format dxfId="68">
      <pivotArea dataOnly="0" labelOnly="1" outline="0" fieldPosition="0">
        <references count="5">
          <reference field="9" count="1" selected="0">
            <x v="12"/>
          </reference>
          <reference field="11" count="1" selected="0">
            <x v="1"/>
          </reference>
          <reference field="13" count="1" selected="0">
            <x v="44"/>
          </reference>
          <reference field="20" count="1" selected="0">
            <x v="46"/>
          </reference>
          <reference field="21" count="1">
            <x v="89"/>
          </reference>
        </references>
      </pivotArea>
    </format>
    <format dxfId="67">
      <pivotArea dataOnly="0" labelOnly="1" outline="0" fieldPosition="0">
        <references count="5">
          <reference field="9" count="1" selected="0">
            <x v="12"/>
          </reference>
          <reference field="11" count="1" selected="0">
            <x v="1"/>
          </reference>
          <reference field="13" count="1" selected="0">
            <x v="44"/>
          </reference>
          <reference field="20" count="1" selected="0">
            <x v="49"/>
          </reference>
          <reference field="21" count="1">
            <x v="43"/>
          </reference>
        </references>
      </pivotArea>
    </format>
    <format dxfId="66">
      <pivotArea dataOnly="0" labelOnly="1" outline="0" fieldPosition="0">
        <references count="5">
          <reference field="9" count="1" selected="0">
            <x v="12"/>
          </reference>
          <reference field="11" count="1" selected="0">
            <x v="1"/>
          </reference>
          <reference field="13" count="1" selected="0">
            <x v="44"/>
          </reference>
          <reference field="20" count="1" selected="0">
            <x v="73"/>
          </reference>
          <reference field="21" count="1">
            <x v="125"/>
          </reference>
        </references>
      </pivotArea>
    </format>
    <format dxfId="65">
      <pivotArea dataOnly="0" labelOnly="1" outline="0" fieldPosition="0">
        <references count="5">
          <reference field="9" count="1" selected="0">
            <x v="12"/>
          </reference>
          <reference field="11" count="1" selected="0">
            <x v="1"/>
          </reference>
          <reference field="13" count="1" selected="0">
            <x v="44"/>
          </reference>
          <reference field="20" count="1" selected="0">
            <x v="108"/>
          </reference>
          <reference field="21" count="1">
            <x v="13"/>
          </reference>
        </references>
      </pivotArea>
    </format>
    <format dxfId="64">
      <pivotArea dataOnly="0" labelOnly="1" outline="0" fieldPosition="0">
        <references count="5">
          <reference field="9" count="1" selected="0">
            <x v="12"/>
          </reference>
          <reference field="11" count="1" selected="0">
            <x v="1"/>
          </reference>
          <reference field="13" count="1" selected="0">
            <x v="44"/>
          </reference>
          <reference field="20" count="1" selected="0">
            <x v="125"/>
          </reference>
          <reference field="21" count="1">
            <x v="35"/>
          </reference>
        </references>
      </pivotArea>
    </format>
    <format dxfId="63">
      <pivotArea dataOnly="0" labelOnly="1" outline="0" fieldPosition="0">
        <references count="5">
          <reference field="9" count="1" selected="0">
            <x v="12"/>
          </reference>
          <reference field="11" count="1" selected="0">
            <x v="1"/>
          </reference>
          <reference field="13" count="1" selected="0">
            <x v="44"/>
          </reference>
          <reference field="20" count="1" selected="0">
            <x v="127"/>
          </reference>
          <reference field="21" count="1">
            <x v="44"/>
          </reference>
        </references>
      </pivotArea>
    </format>
    <format dxfId="62">
      <pivotArea dataOnly="0" labelOnly="1" outline="0" fieldPosition="0">
        <references count="5">
          <reference field="9" count="1" selected="0">
            <x v="12"/>
          </reference>
          <reference field="11" count="1" selected="0">
            <x v="1"/>
          </reference>
          <reference field="13" count="1" selected="0">
            <x v="49"/>
          </reference>
          <reference field="20" count="1" selected="0">
            <x v="16"/>
          </reference>
          <reference field="21" count="1">
            <x v="67"/>
          </reference>
        </references>
      </pivotArea>
    </format>
    <format dxfId="61">
      <pivotArea dataOnly="0" labelOnly="1" outline="0" fieldPosition="0">
        <references count="5">
          <reference field="9" count="1" selected="0">
            <x v="12"/>
          </reference>
          <reference field="11" count="1" selected="0">
            <x v="1"/>
          </reference>
          <reference field="13" count="1" selected="0">
            <x v="49"/>
          </reference>
          <reference field="20" count="1" selected="0">
            <x v="50"/>
          </reference>
          <reference field="21" count="1">
            <x v="96"/>
          </reference>
        </references>
      </pivotArea>
    </format>
    <format dxfId="60">
      <pivotArea dataOnly="0" labelOnly="1" outline="0" fieldPosition="0">
        <references count="5">
          <reference field="9" count="1" selected="0">
            <x v="12"/>
          </reference>
          <reference field="11" count="1" selected="0">
            <x v="1"/>
          </reference>
          <reference field="13" count="1" selected="0">
            <x v="49"/>
          </reference>
          <reference field="20" count="1" selected="0">
            <x v="72"/>
          </reference>
          <reference field="21" count="1">
            <x v="120"/>
          </reference>
        </references>
      </pivotArea>
    </format>
    <format dxfId="59">
      <pivotArea dataOnly="0" labelOnly="1" outline="0" fieldPosition="0">
        <references count="5">
          <reference field="9" count="1" selected="0">
            <x v="12"/>
          </reference>
          <reference field="11" count="1" selected="0">
            <x v="1"/>
          </reference>
          <reference field="13" count="1" selected="0">
            <x v="49"/>
          </reference>
          <reference field="20" count="1" selected="0">
            <x v="73"/>
          </reference>
          <reference field="21" count="1">
            <x v="125"/>
          </reference>
        </references>
      </pivotArea>
    </format>
    <format dxfId="58">
      <pivotArea dataOnly="0" labelOnly="1" outline="0" fieldPosition="0">
        <references count="5">
          <reference field="9" count="1" selected="0">
            <x v="12"/>
          </reference>
          <reference field="11" count="1" selected="0">
            <x v="1"/>
          </reference>
          <reference field="13" count="1" selected="0">
            <x v="49"/>
          </reference>
          <reference field="20" count="1" selected="0">
            <x v="97"/>
          </reference>
          <reference field="21" count="1">
            <x v="41"/>
          </reference>
        </references>
      </pivotArea>
    </format>
    <format dxfId="57">
      <pivotArea dataOnly="0" labelOnly="1" outline="0" fieldPosition="0">
        <references count="5">
          <reference field="9" count="1" selected="0">
            <x v="12"/>
          </reference>
          <reference field="11" count="1" selected="0">
            <x v="1"/>
          </reference>
          <reference field="13" count="1" selected="0">
            <x v="49"/>
          </reference>
          <reference field="20" count="1" selected="0">
            <x v="117"/>
          </reference>
          <reference field="21" count="1">
            <x v="16"/>
          </reference>
        </references>
      </pivotArea>
    </format>
    <format dxfId="56">
      <pivotArea dataOnly="0" labelOnly="1" outline="0" fieldPosition="0">
        <references count="5">
          <reference field="9" count="1" selected="0">
            <x v="12"/>
          </reference>
          <reference field="11" count="1" selected="0">
            <x v="1"/>
          </reference>
          <reference field="13" count="1" selected="0">
            <x v="49"/>
          </reference>
          <reference field="20" count="1" selected="0">
            <x v="125"/>
          </reference>
          <reference field="21" count="1">
            <x v="35"/>
          </reference>
        </references>
      </pivotArea>
    </format>
    <format dxfId="55">
      <pivotArea dataOnly="0" labelOnly="1" outline="0" fieldPosition="0">
        <references count="5">
          <reference field="9" count="1" selected="0">
            <x v="12"/>
          </reference>
          <reference field="11" count="1" selected="0">
            <x v="5"/>
          </reference>
          <reference field="13" count="1" selected="0">
            <x v="54"/>
          </reference>
          <reference field="20" count="1" selected="0">
            <x v="62"/>
          </reference>
          <reference field="21" count="1">
            <x v="6"/>
          </reference>
        </references>
      </pivotArea>
    </format>
    <format dxfId="54">
      <pivotArea dataOnly="0" labelOnly="1" outline="0" fieldPosition="0">
        <references count="5">
          <reference field="9" count="1" selected="0">
            <x v="12"/>
          </reference>
          <reference field="11" count="1" selected="0">
            <x v="1"/>
          </reference>
          <reference field="13" count="1" selected="0">
            <x v="60"/>
          </reference>
          <reference field="20" count="1" selected="0">
            <x v="108"/>
          </reference>
          <reference field="21" count="1">
            <x v="13"/>
          </reference>
        </references>
      </pivotArea>
    </format>
    <format dxfId="53">
      <pivotArea dataOnly="0" labelOnly="1" outline="0" fieldPosition="0">
        <references count="5">
          <reference field="9" count="1" selected="0">
            <x v="13"/>
          </reference>
          <reference field="11" count="1" selected="0">
            <x v="1"/>
          </reference>
          <reference field="13" count="1" selected="0">
            <x v="21"/>
          </reference>
          <reference field="20" count="1" selected="0">
            <x v="23"/>
          </reference>
          <reference field="21" count="1">
            <x v="92"/>
          </reference>
        </references>
      </pivotArea>
    </format>
    <format dxfId="52">
      <pivotArea dataOnly="0" labelOnly="1" outline="0" fieldPosition="0">
        <references count="5">
          <reference field="9" count="1" selected="0">
            <x v="13"/>
          </reference>
          <reference field="11" count="1" selected="0">
            <x v="1"/>
          </reference>
          <reference field="13" count="1" selected="0">
            <x v="21"/>
          </reference>
          <reference field="20" count="1" selected="0">
            <x v="36"/>
          </reference>
          <reference field="21" count="1">
            <x v="80"/>
          </reference>
        </references>
      </pivotArea>
    </format>
    <format dxfId="51">
      <pivotArea dataOnly="0" labelOnly="1" outline="0" fieldPosition="0">
        <references count="5">
          <reference field="9" count="1" selected="0">
            <x v="13"/>
          </reference>
          <reference field="11" count="1" selected="0">
            <x v="1"/>
          </reference>
          <reference field="13" count="1" selected="0">
            <x v="21"/>
          </reference>
          <reference field="20" count="1" selected="0">
            <x v="46"/>
          </reference>
          <reference field="21" count="1">
            <x v="89"/>
          </reference>
        </references>
      </pivotArea>
    </format>
    <format dxfId="50">
      <pivotArea dataOnly="0" labelOnly="1" outline="0" fieldPosition="0">
        <references count="5">
          <reference field="9" count="1" selected="0">
            <x v="13"/>
          </reference>
          <reference field="11" count="1" selected="0">
            <x v="1"/>
          </reference>
          <reference field="13" count="1" selected="0">
            <x v="21"/>
          </reference>
          <reference field="20" count="1" selected="0">
            <x v="65"/>
          </reference>
          <reference field="21" count="1">
            <x v="123"/>
          </reference>
        </references>
      </pivotArea>
    </format>
    <format dxfId="49">
      <pivotArea dataOnly="0" labelOnly="1" outline="0" fieldPosition="0">
        <references count="5">
          <reference field="9" count="1" selected="0">
            <x v="13"/>
          </reference>
          <reference field="11" count="1" selected="0">
            <x v="1"/>
          </reference>
          <reference field="13" count="1" selected="0">
            <x v="21"/>
          </reference>
          <reference field="20" count="1" selected="0">
            <x v="82"/>
          </reference>
          <reference field="21" count="1">
            <x v="52"/>
          </reference>
        </references>
      </pivotArea>
    </format>
    <format dxfId="48">
      <pivotArea dataOnly="0" labelOnly="1" outline="0" fieldPosition="0">
        <references count="5">
          <reference field="9" count="1" selected="0">
            <x v="14"/>
          </reference>
          <reference field="11" count="1" selected="0">
            <x v="1"/>
          </reference>
          <reference field="13" count="1" selected="0">
            <x v="57"/>
          </reference>
          <reference field="20" count="1" selected="0">
            <x v="105"/>
          </reference>
          <reference field="21" count="1">
            <x v="133"/>
          </reference>
        </references>
      </pivotArea>
    </format>
    <format dxfId="47">
      <pivotArea dataOnly="0" labelOnly="1" outline="0" fieldPosition="0">
        <references count="5">
          <reference field="9" count="1" selected="0">
            <x v="15"/>
          </reference>
          <reference field="11" count="1" selected="0">
            <x v="4"/>
          </reference>
          <reference field="13" count="1" selected="0">
            <x v="24"/>
          </reference>
          <reference field="20" count="1" selected="0">
            <x v="23"/>
          </reference>
          <reference field="21" count="1">
            <x v="92"/>
          </reference>
        </references>
      </pivotArea>
    </format>
    <format dxfId="46">
      <pivotArea dataOnly="0" labelOnly="1" outline="0" fieldPosition="0">
        <references count="5">
          <reference field="9" count="1" selected="0">
            <x v="15"/>
          </reference>
          <reference field="11" count="1" selected="0">
            <x v="4"/>
          </reference>
          <reference field="13" count="1" selected="0">
            <x v="24"/>
          </reference>
          <reference field="20" count="1" selected="0">
            <x v="49"/>
          </reference>
          <reference field="21" count="1">
            <x v="43"/>
          </reference>
        </references>
      </pivotArea>
    </format>
    <format dxfId="45">
      <pivotArea dataOnly="0" labelOnly="1" outline="0" fieldPosition="0">
        <references count="5">
          <reference field="9" count="1" selected="0">
            <x v="15"/>
          </reference>
          <reference field="11" count="1" selected="0">
            <x v="4"/>
          </reference>
          <reference field="13" count="1" selected="0">
            <x v="24"/>
          </reference>
          <reference field="20" count="1" selected="0">
            <x v="59"/>
          </reference>
          <reference field="21" count="1">
            <x v="124"/>
          </reference>
        </references>
      </pivotArea>
    </format>
    <format dxfId="44">
      <pivotArea dataOnly="0" labelOnly="1" outline="0" fieldPosition="0">
        <references count="5">
          <reference field="9" count="1" selected="0">
            <x v="15"/>
          </reference>
          <reference field="11" count="1" selected="0">
            <x v="4"/>
          </reference>
          <reference field="13" count="1" selected="0">
            <x v="24"/>
          </reference>
          <reference field="20" count="1" selected="0">
            <x v="64"/>
          </reference>
          <reference field="21" count="1">
            <x v="77"/>
          </reference>
        </references>
      </pivotArea>
    </format>
    <format dxfId="43">
      <pivotArea dataOnly="0" labelOnly="1" outline="0" fieldPosition="0">
        <references count="5">
          <reference field="9" count="1" selected="0">
            <x v="15"/>
          </reference>
          <reference field="11" count="1" selected="0">
            <x v="4"/>
          </reference>
          <reference field="13" count="1" selected="0">
            <x v="24"/>
          </reference>
          <reference field="20" count="1" selected="0">
            <x v="65"/>
          </reference>
          <reference field="21" count="1">
            <x v="123"/>
          </reference>
        </references>
      </pivotArea>
    </format>
    <format dxfId="42">
      <pivotArea dataOnly="0" labelOnly="1" outline="0" fieldPosition="0">
        <references count="5">
          <reference field="9" count="1" selected="0">
            <x v="15"/>
          </reference>
          <reference field="11" count="1" selected="0">
            <x v="4"/>
          </reference>
          <reference field="13" count="1" selected="0">
            <x v="24"/>
          </reference>
          <reference field="20" count="1" selected="0">
            <x v="67"/>
          </reference>
          <reference field="21" count="1">
            <x v="111"/>
          </reference>
        </references>
      </pivotArea>
    </format>
    <format dxfId="41">
      <pivotArea dataOnly="0" labelOnly="1" outline="0" fieldPosition="0">
        <references count="5">
          <reference field="9" count="1" selected="0">
            <x v="15"/>
          </reference>
          <reference field="11" count="1" selected="0">
            <x v="4"/>
          </reference>
          <reference field="13" count="1" selected="0">
            <x v="24"/>
          </reference>
          <reference field="20" count="1" selected="0">
            <x v="70"/>
          </reference>
          <reference field="21" count="1">
            <x v="108"/>
          </reference>
        </references>
      </pivotArea>
    </format>
    <format dxfId="40">
      <pivotArea dataOnly="0" labelOnly="1" outline="0" fieldPosition="0">
        <references count="5">
          <reference field="9" count="1" selected="0">
            <x v="15"/>
          </reference>
          <reference field="11" count="1" selected="0">
            <x v="4"/>
          </reference>
          <reference field="13" count="1" selected="0">
            <x v="24"/>
          </reference>
          <reference field="20" count="1" selected="0">
            <x v="74"/>
          </reference>
          <reference field="21" count="1">
            <x v="121"/>
          </reference>
        </references>
      </pivotArea>
    </format>
    <format dxfId="39">
      <pivotArea dataOnly="0" labelOnly="1" outline="0" fieldPosition="0">
        <references count="5">
          <reference field="9" count="1" selected="0">
            <x v="15"/>
          </reference>
          <reference field="11" count="1" selected="0">
            <x v="4"/>
          </reference>
          <reference field="13" count="1" selected="0">
            <x v="24"/>
          </reference>
          <reference field="20" count="1" selected="0">
            <x v="75"/>
          </reference>
          <reference field="21" count="1">
            <x v="110"/>
          </reference>
        </references>
      </pivotArea>
    </format>
    <format dxfId="38">
      <pivotArea dataOnly="0" labelOnly="1" outline="0" fieldPosition="0">
        <references count="5">
          <reference field="9" count="1" selected="0">
            <x v="15"/>
          </reference>
          <reference field="11" count="1" selected="0">
            <x v="4"/>
          </reference>
          <reference field="13" count="1" selected="0">
            <x v="24"/>
          </reference>
          <reference field="20" count="1" selected="0">
            <x v="76"/>
          </reference>
          <reference field="21" count="1">
            <x v="118"/>
          </reference>
        </references>
      </pivotArea>
    </format>
    <format dxfId="37">
      <pivotArea dataOnly="0" labelOnly="1" outline="0" fieldPosition="0">
        <references count="5">
          <reference field="9" count="1" selected="0">
            <x v="15"/>
          </reference>
          <reference field="11" count="1" selected="0">
            <x v="4"/>
          </reference>
          <reference field="13" count="1" selected="0">
            <x v="24"/>
          </reference>
          <reference field="20" count="1" selected="0">
            <x v="81"/>
          </reference>
          <reference field="21" count="1">
            <x v="21"/>
          </reference>
        </references>
      </pivotArea>
    </format>
    <format dxfId="36">
      <pivotArea dataOnly="0" labelOnly="1" outline="0" fieldPosition="0">
        <references count="5">
          <reference field="9" count="1" selected="0">
            <x v="15"/>
          </reference>
          <reference field="11" count="1" selected="0">
            <x v="4"/>
          </reference>
          <reference field="13" count="1" selected="0">
            <x v="24"/>
          </reference>
          <reference field="20" count="1" selected="0">
            <x v="93"/>
          </reference>
          <reference field="21" count="1">
            <x v="85"/>
          </reference>
        </references>
      </pivotArea>
    </format>
    <format dxfId="35">
      <pivotArea dataOnly="0" labelOnly="1" outline="0" fieldPosition="0">
        <references count="5">
          <reference field="9" count="1" selected="0">
            <x v="15"/>
          </reference>
          <reference field="11" count="1" selected="0">
            <x v="4"/>
          </reference>
          <reference field="13" count="1" selected="0">
            <x v="24"/>
          </reference>
          <reference field="20" count="1" selected="0">
            <x v="94"/>
          </reference>
          <reference field="21" count="1">
            <x v="86"/>
          </reference>
        </references>
      </pivotArea>
    </format>
    <format dxfId="34">
      <pivotArea dataOnly="0" labelOnly="1" outline="0" fieldPosition="0">
        <references count="5">
          <reference field="9" count="1" selected="0">
            <x v="15"/>
          </reference>
          <reference field="11" count="1" selected="0">
            <x v="4"/>
          </reference>
          <reference field="13" count="1" selected="0">
            <x v="24"/>
          </reference>
          <reference field="20" count="1" selected="0">
            <x v="96"/>
          </reference>
          <reference field="21" count="1">
            <x v="84"/>
          </reference>
        </references>
      </pivotArea>
    </format>
    <format dxfId="33">
      <pivotArea dataOnly="0" labelOnly="1" outline="0" fieldPosition="0">
        <references count="5">
          <reference field="9" count="1" selected="0">
            <x v="15"/>
          </reference>
          <reference field="11" count="1" selected="0">
            <x v="4"/>
          </reference>
          <reference field="13" count="1" selected="0">
            <x v="24"/>
          </reference>
          <reference field="20" count="1" selected="0">
            <x v="97"/>
          </reference>
          <reference field="21" count="1">
            <x v="41"/>
          </reference>
        </references>
      </pivotArea>
    </format>
    <format dxfId="32">
      <pivotArea dataOnly="0" labelOnly="1" outline="0" fieldPosition="0">
        <references count="5">
          <reference field="9" count="1" selected="0">
            <x v="15"/>
          </reference>
          <reference field="11" count="1" selected="0">
            <x v="4"/>
          </reference>
          <reference field="13" count="1" selected="0">
            <x v="24"/>
          </reference>
          <reference field="20" count="1" selected="0">
            <x v="103"/>
          </reference>
          <reference field="21" count="1">
            <x v="79"/>
          </reference>
        </references>
      </pivotArea>
    </format>
    <format dxfId="31">
      <pivotArea dataOnly="0" labelOnly="1" outline="0" fieldPosition="0">
        <references count="5">
          <reference field="9" count="1" selected="0">
            <x v="15"/>
          </reference>
          <reference field="11" count="1" selected="0">
            <x v="4"/>
          </reference>
          <reference field="13" count="1" selected="0">
            <x v="24"/>
          </reference>
          <reference field="20" count="1" selected="0">
            <x v="135"/>
          </reference>
          <reference field="21" count="1">
            <x v="31"/>
          </reference>
        </references>
      </pivotArea>
    </format>
    <format dxfId="30">
      <pivotArea dataOnly="0" labelOnly="1" outline="0" fieldPosition="0">
        <references count="5">
          <reference field="9" count="1" selected="0">
            <x v="15"/>
          </reference>
          <reference field="11" count="1" selected="0">
            <x v="4"/>
          </reference>
          <reference field="13" count="1" selected="0">
            <x v="46"/>
          </reference>
          <reference field="20" count="1" selected="0">
            <x v="100"/>
          </reference>
          <reference field="21" count="1">
            <x v="106"/>
          </reference>
        </references>
      </pivotArea>
    </format>
    <format dxfId="29">
      <pivotArea dataOnly="0" labelOnly="1" outline="0" fieldPosition="0">
        <references count="5">
          <reference field="9" count="1" selected="0">
            <x v="15"/>
          </reference>
          <reference field="11" count="1" selected="0">
            <x v="4"/>
          </reference>
          <reference field="13" count="1" selected="0">
            <x v="46"/>
          </reference>
          <reference field="20" count="1" selected="0">
            <x v="105"/>
          </reference>
          <reference field="21" count="1">
            <x v="133"/>
          </reference>
        </references>
      </pivotArea>
    </format>
    <format dxfId="28">
      <pivotArea dataOnly="0" labelOnly="1" outline="0" fieldPosition="0">
        <references count="5">
          <reference field="9" count="1" selected="0">
            <x v="15"/>
          </reference>
          <reference field="11" count="1" selected="0">
            <x v="4"/>
          </reference>
          <reference field="13" count="1" selected="0">
            <x v="46"/>
          </reference>
          <reference field="20" count="1" selected="0">
            <x v="106"/>
          </reference>
          <reference field="21" count="1">
            <x v="132"/>
          </reference>
        </references>
      </pivotArea>
    </format>
    <format dxfId="27">
      <pivotArea dataOnly="0" labelOnly="1" outline="0" fieldPosition="0">
        <references count="5">
          <reference field="9" count="1" selected="0">
            <x v="15"/>
          </reference>
          <reference field="11" count="1" selected="0">
            <x v="4"/>
          </reference>
          <reference field="13" count="1" selected="0">
            <x v="46"/>
          </reference>
          <reference field="20" count="1" selected="0">
            <x v="136"/>
          </reference>
          <reference field="21" count="1">
            <x v="0"/>
          </reference>
        </references>
      </pivotArea>
    </format>
    <format dxfId="26">
      <pivotArea dataOnly="0" labelOnly="1" outline="0" fieldPosition="0">
        <references count="5">
          <reference field="9" count="1" selected="0">
            <x v="15"/>
          </reference>
          <reference field="11" count="1" selected="0">
            <x v="4"/>
          </reference>
          <reference field="13" count="1" selected="0">
            <x v="46"/>
          </reference>
          <reference field="20" count="1" selected="0">
            <x v="137"/>
          </reference>
          <reference field="21" count="1">
            <x v="54"/>
          </reference>
        </references>
      </pivotArea>
    </format>
    <format dxfId="25">
      <pivotArea dataOnly="0" labelOnly="1" outline="0" fieldPosition="0">
        <references count="5">
          <reference field="9" count="1" selected="0">
            <x v="15"/>
          </reference>
          <reference field="11" count="1" selected="0">
            <x v="4"/>
          </reference>
          <reference field="13" count="1" selected="0">
            <x v="48"/>
          </reference>
          <reference field="20" count="1" selected="0">
            <x v="22"/>
          </reference>
          <reference field="21" count="1">
            <x v="65"/>
          </reference>
        </references>
      </pivotArea>
    </format>
    <format dxfId="24">
      <pivotArea dataOnly="0" labelOnly="1" outline="0" fieldPosition="0">
        <references count="5">
          <reference field="9" count="1" selected="0">
            <x v="15"/>
          </reference>
          <reference field="11" count="1" selected="0">
            <x v="4"/>
          </reference>
          <reference field="13" count="1" selected="0">
            <x v="48"/>
          </reference>
          <reference field="20" count="1" selected="0">
            <x v="101"/>
          </reference>
          <reference field="21" count="1">
            <x v="28"/>
          </reference>
        </references>
      </pivotArea>
    </format>
    <format dxfId="23">
      <pivotArea dataOnly="0" labelOnly="1" outline="0" fieldPosition="0">
        <references count="5">
          <reference field="9" count="1" selected="0">
            <x v="15"/>
          </reference>
          <reference field="11" count="1" selected="0">
            <x v="4"/>
          </reference>
          <reference field="13" count="1" selected="0">
            <x v="48"/>
          </reference>
          <reference field="20" count="1" selected="0">
            <x v="102"/>
          </reference>
          <reference field="21" count="1">
            <x v="87"/>
          </reference>
        </references>
      </pivotArea>
    </format>
    <format dxfId="22">
      <pivotArea dataOnly="0" labelOnly="1" outline="0" fieldPosition="0">
        <references count="5">
          <reference field="9" count="1" selected="0">
            <x v="16"/>
          </reference>
          <reference field="11" count="1" selected="0">
            <x v="0"/>
          </reference>
          <reference field="13" count="1" selected="0">
            <x v="20"/>
          </reference>
          <reference field="20" count="1" selected="0">
            <x v="24"/>
          </reference>
          <reference field="21" count="1">
            <x v="91"/>
          </reference>
        </references>
      </pivotArea>
    </format>
    <format dxfId="21">
      <pivotArea dataOnly="0" labelOnly="1" outline="0" fieldPosition="0">
        <references count="5">
          <reference field="9" count="1" selected="0">
            <x v="16"/>
          </reference>
          <reference field="11" count="1" selected="0">
            <x v="0"/>
          </reference>
          <reference field="13" count="1" selected="0">
            <x v="20"/>
          </reference>
          <reference field="20" count="1" selected="0">
            <x v="39"/>
          </reference>
          <reference field="21" count="1">
            <x v="73"/>
          </reference>
        </references>
      </pivotArea>
    </format>
    <format dxfId="20">
      <pivotArea dataOnly="0" labelOnly="1" outline="0" fieldPosition="0">
        <references count="5">
          <reference field="9" count="1" selected="0">
            <x v="16"/>
          </reference>
          <reference field="11" count="1" selected="0">
            <x v="0"/>
          </reference>
          <reference field="13" count="1" selected="0">
            <x v="20"/>
          </reference>
          <reference field="20" count="1" selected="0">
            <x v="40"/>
          </reference>
          <reference field="21" count="1">
            <x v="69"/>
          </reference>
        </references>
      </pivotArea>
    </format>
    <format dxfId="19">
      <pivotArea dataOnly="0" labelOnly="1" outline="0" fieldPosition="0">
        <references count="5">
          <reference field="9" count="1" selected="0">
            <x v="16"/>
          </reference>
          <reference field="11" count="1" selected="0">
            <x v="0"/>
          </reference>
          <reference field="13" count="1" selected="0">
            <x v="20"/>
          </reference>
          <reference field="20" count="1" selected="0">
            <x v="49"/>
          </reference>
          <reference field="21" count="1">
            <x v="43"/>
          </reference>
        </references>
      </pivotArea>
    </format>
    <format dxfId="18">
      <pivotArea dataOnly="0" labelOnly="1" outline="0" fieldPosition="0">
        <references count="5">
          <reference field="9" count="1" selected="0">
            <x v="16"/>
          </reference>
          <reference field="11" count="1" selected="0">
            <x v="0"/>
          </reference>
          <reference field="13" count="1" selected="0">
            <x v="20"/>
          </reference>
          <reference field="20" count="1" selected="0">
            <x v="53"/>
          </reference>
          <reference field="21" count="1">
            <x v="98"/>
          </reference>
        </references>
      </pivotArea>
    </format>
    <format dxfId="17">
      <pivotArea dataOnly="0" labelOnly="1" outline="0" fieldPosition="0">
        <references count="5">
          <reference field="9" count="1" selected="0">
            <x v="16"/>
          </reference>
          <reference field="11" count="1" selected="0">
            <x v="0"/>
          </reference>
          <reference field="13" count="1" selected="0">
            <x v="20"/>
          </reference>
          <reference field="20" count="1" selected="0">
            <x v="88"/>
          </reference>
          <reference field="21" count="1">
            <x v="116"/>
          </reference>
        </references>
      </pivotArea>
    </format>
    <format dxfId="16">
      <pivotArea dataOnly="0" labelOnly="1" outline="0" fieldPosition="0">
        <references count="5">
          <reference field="9" count="1" selected="0">
            <x v="16"/>
          </reference>
          <reference field="11" count="1" selected="0">
            <x v="0"/>
          </reference>
          <reference field="13" count="1" selected="0">
            <x v="20"/>
          </reference>
          <reference field="20" count="1" selected="0">
            <x v="97"/>
          </reference>
          <reference field="21" count="1">
            <x v="41"/>
          </reference>
        </references>
      </pivotArea>
    </format>
    <format dxfId="15">
      <pivotArea dataOnly="0" labelOnly="1" outline="0" fieldPosition="0">
        <references count="5">
          <reference field="9" count="1" selected="0">
            <x v="16"/>
          </reference>
          <reference field="11" count="1" selected="0">
            <x v="0"/>
          </reference>
          <reference field="13" count="1" selected="0">
            <x v="20"/>
          </reference>
          <reference field="20" count="1" selected="0">
            <x v="118"/>
          </reference>
          <reference field="21" count="1">
            <x v="37"/>
          </reference>
        </references>
      </pivotArea>
    </format>
    <format dxfId="14">
      <pivotArea dataOnly="0" labelOnly="1" outline="0" fieldPosition="0">
        <references count="5">
          <reference field="9" count="1" selected="0">
            <x v="16"/>
          </reference>
          <reference field="11" count="1" selected="0">
            <x v="0"/>
          </reference>
          <reference field="13" count="1" selected="0">
            <x v="20"/>
          </reference>
          <reference field="20" count="1" selected="0">
            <x v="119"/>
          </reference>
          <reference field="21" count="1">
            <x v="53"/>
          </reference>
        </references>
      </pivotArea>
    </format>
    <format dxfId="13">
      <pivotArea dataOnly="0" labelOnly="1" outline="0" fieldPosition="0">
        <references count="5">
          <reference field="9" count="1" selected="0">
            <x v="16"/>
          </reference>
          <reference field="11" count="1" selected="0">
            <x v="0"/>
          </reference>
          <reference field="13" count="1" selected="0">
            <x v="20"/>
          </reference>
          <reference field="20" count="1" selected="0">
            <x v="128"/>
          </reference>
          <reference field="21" count="1">
            <x v="78"/>
          </reference>
        </references>
      </pivotArea>
    </format>
    <format dxfId="12">
      <pivotArea grandRow="1" outline="0" collapsedLevelsAreSubtotals="1" fieldPosition="0"/>
    </format>
    <format dxfId="11">
      <pivotArea dataOnly="0" labelOnly="1" grandRow="1" outline="0" fieldPosition="0"/>
    </format>
    <format dxfId="10">
      <pivotArea field="13" type="button" dataOnly="0" labelOnly="1" outline="0" axis="axisRow" fieldPosition="1"/>
    </format>
    <format dxfId="9">
      <pivotArea field="11" type="button" dataOnly="0" labelOnly="1" outline="0" axis="axisRow" fieldPosition="2"/>
    </format>
    <format dxfId="8">
      <pivotArea field="20" type="button" dataOnly="0" labelOnly="1" outline="0" axis="axisRow" fieldPosition="3"/>
    </format>
    <format dxfId="7">
      <pivotArea field="21" type="button" dataOnly="0" labelOnly="1" outline="0" axis="axisRow" fieldPosition="4"/>
    </format>
    <format dxfId="6">
      <pivotArea field="13" type="button" dataOnly="0" labelOnly="1" outline="0" axis="axisRow" fieldPosition="1"/>
    </format>
    <format dxfId="5">
      <pivotArea field="11" type="button" dataOnly="0" labelOnly="1" outline="0" axis="axisRow" fieldPosition="2"/>
    </format>
    <format dxfId="4">
      <pivotArea field="20" type="button" dataOnly="0" labelOnly="1" outline="0" axis="axisRow" fieldPosition="3"/>
    </format>
    <format dxfId="3">
      <pivotArea field="21" type="button" dataOnly="0" labelOnly="1" outline="0" axis="axisRow" fieldPosition="4"/>
    </format>
    <format dxfId="2">
      <pivotArea field="9" type="button" dataOnly="0" labelOnly="1" outline="0" axis="axisRow" fieldPosition="0"/>
    </format>
    <format dxfId="1">
      <pivotArea dataOnly="0" labelOnly="1" outline="0" fieldPosition="0">
        <references count="1">
          <reference field="9" count="0"/>
        </references>
      </pivotArea>
    </format>
    <format dxfId="0">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2" applyNumberFormats="0" applyBorderFormats="0" applyFontFormats="0" applyPatternFormats="0" applyAlignmentFormats="0" applyWidthHeightFormats="1" dataCaption="Valores" updatedVersion="8" minRefreshableVersion="3" useAutoFormatting="1" itemPrintTitles="1" createdVersion="8" indent="0" compact="0" outline="1" outlineData="1" compactData="0" multipleFieldFilters="0">
  <location ref="A3:D24" firstHeaderRow="0" firstDataRow="1" firstDataCol="2"/>
  <pivotFields count="44">
    <pivotField compact="0" showAll="0"/>
    <pivotField compact="0" showAll="0"/>
    <pivotField compact="0" showAll="0"/>
    <pivotField axis="axisRow" compact="0" multipleItemSelectionAllowed="1" showAll="0">
      <items count="9">
        <item x="0"/>
        <item h="1" sd="0" x="2"/>
        <item h="1" m="1" x="6"/>
        <item x="5"/>
        <item x="1"/>
        <item m="1" x="7"/>
        <item x="3"/>
        <item x="4"/>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Row" compact="0" showAll="0">
      <items count="8">
        <item x="0"/>
        <item x="1"/>
        <item x="2"/>
        <item x="3"/>
        <item x="4"/>
        <item x="5"/>
        <item x="6"/>
        <item t="default"/>
      </items>
    </pivotField>
    <pivotField compact="0" showAll="0"/>
    <pivotField compact="0" showAll="0"/>
    <pivotField compact="0" showAll="0"/>
    <pivotField compact="0" showAll="0"/>
    <pivotField compact="0" showAll="0"/>
    <pivotField compact="0" showAll="0"/>
    <pivotField compact="0" showAll="0"/>
    <pivotField compact="0" numFmtId="4" showAll="0"/>
    <pivotField dataField="1" compact="0" numFmtId="4" showAll="0"/>
    <pivotField compact="0" numFmtId="4" showAll="0"/>
    <pivotField compact="0" showAll="0"/>
    <pivotField compact="0" showAll="0"/>
    <pivotField compact="0" showAll="0"/>
    <pivotField compact="0" showAll="0"/>
    <pivotField compact="0" showAll="0"/>
    <pivotField compact="0" numFmtId="4" showAll="0"/>
    <pivotField compact="0" showAll="0"/>
    <pivotField compact="0" showAll="0"/>
    <pivotField compact="0" showAll="0"/>
    <pivotField dataField="1" compact="0" numFmtId="4" showAll="0"/>
    <pivotField compact="0" numFmtId="4" showAll="0"/>
    <pivotField compact="0" numFmtId="4" showAll="0"/>
  </pivotFields>
  <rowFields count="2">
    <field x="3"/>
    <field x="21"/>
  </rowFields>
  <rowItems count="21">
    <i>
      <x/>
    </i>
    <i r="1">
      <x/>
    </i>
    <i r="1">
      <x v="1"/>
    </i>
    <i r="1">
      <x v="2"/>
    </i>
    <i r="1">
      <x v="3"/>
    </i>
    <i r="1">
      <x v="4"/>
    </i>
    <i r="1">
      <x v="5"/>
    </i>
    <i>
      <x v="3"/>
    </i>
    <i r="1">
      <x v="4"/>
    </i>
    <i r="1">
      <x v="5"/>
    </i>
    <i>
      <x v="4"/>
    </i>
    <i r="1">
      <x/>
    </i>
    <i r="1">
      <x v="6"/>
    </i>
    <i>
      <x v="6"/>
    </i>
    <i r="1">
      <x/>
    </i>
    <i>
      <x v="7"/>
    </i>
    <i r="1">
      <x v="1"/>
    </i>
    <i r="1">
      <x v="2"/>
    </i>
    <i r="1">
      <x v="4"/>
    </i>
    <i r="1">
      <x v="5"/>
    </i>
    <i t="grand">
      <x/>
    </i>
  </rowItems>
  <colFields count="1">
    <field x="-2"/>
  </colFields>
  <colItems count="2">
    <i>
      <x/>
    </i>
    <i i="1">
      <x v="1"/>
    </i>
  </colItems>
  <dataFields count="2">
    <dataField name="Suma de Presupuestado" fld="30" baseField="16" baseItem="3" numFmtId="4"/>
    <dataField name="Suma de Inicial 2024 2,867,043,719.00" fld="41" baseField="16" baseItem="1"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F74C056-A6F1-4031-B3E6-34FFBFCB5884}" name="TablaDinámica3" cacheId="4" applyNumberFormats="0" applyBorderFormats="0" applyFontFormats="0" applyPatternFormats="0" applyAlignmentFormats="0" applyWidthHeightFormats="1" dataCaption="Valores" updatedVersion="8" minRefreshableVersion="3" useAutoFormatting="1" itemPrintTitles="1" createdVersion="4" indent="0" compact="0" outline="1" outlineData="1" compactData="0" multipleFieldFilters="0">
  <location ref="A3:H171" firstHeaderRow="0" firstDataRow="1" firstDataCol="3" rowPageCount="1" colPageCount="1"/>
  <pivotFields count="45">
    <pivotField compact="0" subtotalTop="0" showAll="0"/>
    <pivotField compact="0" subtotalTop="0" showAll="0"/>
    <pivotField compact="0" subtotalTop="0" showAll="0"/>
    <pivotField compact="0" subtotalTop="0" showAll="0"/>
    <pivotField compact="0" subtotalTop="0" showAll="0"/>
    <pivotField axis="axisPage" compact="0" subtotalTop="0" showAll="0">
      <items count="32">
        <item x="6"/>
        <item x="2"/>
        <item x="24"/>
        <item x="13"/>
        <item x="18"/>
        <item x="30"/>
        <item x="27"/>
        <item x="16"/>
        <item x="10"/>
        <item x="19"/>
        <item x="17"/>
        <item x="8"/>
        <item x="25"/>
        <item x="29"/>
        <item x="28"/>
        <item x="12"/>
        <item x="3"/>
        <item x="1"/>
        <item x="14"/>
        <item x="23"/>
        <item x="26"/>
        <item x="15"/>
        <item x="7"/>
        <item x="9"/>
        <item x="5"/>
        <item x="0"/>
        <item x="11"/>
        <item x="4"/>
        <item x="21"/>
        <item x="20"/>
        <item x="22"/>
        <item t="default"/>
      </items>
    </pivotField>
    <pivotField compact="0" subtotalTop="0" showAll="0"/>
    <pivotField compact="0" subtotalTop="0" showAll="0"/>
    <pivotField compact="0" subtotalTop="0" showAll="0"/>
    <pivotField compact="0" subtotalTop="0" showAll="0"/>
    <pivotField compact="0" subtotalTop="0" showAll="0"/>
    <pivotField compact="0" subtotalTop="0" showAll="0"/>
    <pivotField axis="axisRow" compact="0" subtotalTop="0" showAll="0">
      <items count="19">
        <item x="14"/>
        <item x="4"/>
        <item x="16"/>
        <item x="3"/>
        <item x="11"/>
        <item x="8"/>
        <item x="6"/>
        <item x="7"/>
        <item x="15"/>
        <item x="13"/>
        <item x="0"/>
        <item x="9"/>
        <item x="1"/>
        <item x="10"/>
        <item x="12"/>
        <item x="2"/>
        <item x="5"/>
        <item m="1" x="17"/>
        <item t="default"/>
      </items>
    </pivotField>
    <pivotField compact="0" subtotalTop="0" showAll="0"/>
    <pivotField compact="0" subtotalTop="0" showAll="0"/>
    <pivotField compact="0" subtotalTop="0" showAll="0"/>
    <pivotField compact="0" subtotalTop="0" showAll="0"/>
    <pivotField axis="axisRow" compact="0" subtotalTop="0" showAll="0">
      <items count="61">
        <item x="17"/>
        <item x="46"/>
        <item x="23"/>
        <item x="9"/>
        <item x="55"/>
        <item x="26"/>
        <item x="39"/>
        <item x="50"/>
        <item x="40"/>
        <item x="49"/>
        <item x="20"/>
        <item x="43"/>
        <item x="44"/>
        <item x="36"/>
        <item x="1"/>
        <item x="47"/>
        <item x="34"/>
        <item x="16"/>
        <item x="33"/>
        <item x="2"/>
        <item x="8"/>
        <item x="22"/>
        <item x="31"/>
        <item x="5"/>
        <item x="29"/>
        <item x="30"/>
        <item x="3"/>
        <item x="7"/>
        <item x="28"/>
        <item x="56"/>
        <item x="48"/>
        <item x="10"/>
        <item x="51"/>
        <item x="32"/>
        <item x="27"/>
        <item x="6"/>
        <item x="18"/>
        <item x="37"/>
        <item x="57"/>
        <item x="21"/>
        <item x="54"/>
        <item x="4"/>
        <item x="45"/>
        <item x="41"/>
        <item x="14"/>
        <item x="19"/>
        <item x="38"/>
        <item x="24"/>
        <item x="13"/>
        <item x="12"/>
        <item x="35"/>
        <item x="15"/>
        <item x="0"/>
        <item x="42"/>
        <item x="11"/>
        <item x="25"/>
        <item x="53"/>
        <item x="52"/>
        <item x="58"/>
        <item m="1" x="59"/>
        <item t="default"/>
      </items>
    </pivotField>
    <pivotField compact="0" subtotalTop="0" showAll="0"/>
    <pivotField compact="0" subtotalTop="0" showAll="0"/>
    <pivotField axis="axisRow" compact="0" subtotalTop="0" showAll="0">
      <items count="39">
        <item x="33"/>
        <item x="35"/>
        <item x="5"/>
        <item x="21"/>
        <item x="18"/>
        <item x="8"/>
        <item x="9"/>
        <item x="10"/>
        <item x="11"/>
        <item x="25"/>
        <item x="1"/>
        <item x="3"/>
        <item x="13"/>
        <item x="19"/>
        <item x="27"/>
        <item x="7"/>
        <item x="0"/>
        <item x="20"/>
        <item x="16"/>
        <item x="4"/>
        <item x="2"/>
        <item x="22"/>
        <item x="30"/>
        <item x="14"/>
        <item x="24"/>
        <item x="26"/>
        <item x="28"/>
        <item x="15"/>
        <item x="12"/>
        <item x="29"/>
        <item x="17"/>
        <item x="34"/>
        <item x="32"/>
        <item x="23"/>
        <item x="36"/>
        <item x="31"/>
        <item x="6"/>
        <item m="1" x="37"/>
        <item t="default"/>
      </items>
    </pivotField>
    <pivotField compact="0" subtotalTop="0" showAll="0"/>
    <pivotField compact="0" subtotalTop="0" showAll="0"/>
    <pivotField compact="0" subtotalTop="0" showAll="0"/>
    <pivotField compact="0" subtotalTop="0" showAll="0"/>
    <pivotField compact="0" subtotalTop="0" showAll="0"/>
    <pivotField compact="0" subtotalTop="0" showAll="0"/>
    <pivotField compact="0" subtotalTop="0" showAll="0"/>
    <pivotField compact="0" subtotalTop="0" showAll="0"/>
    <pivotField dataField="1" compact="0" numFmtId="4" subtotalTop="0" showAll="0"/>
    <pivotField compact="0" numFmtId="4" subtotalTop="0" showAll="0"/>
    <pivotField dataField="1" compact="0" numFmtId="4" subtotalTop="0" showAll="0"/>
    <pivotField compact="0" numFmtId="4" subtotalTop="0" showAll="0"/>
    <pivotField compact="0" numFmtId="4" subtotalTop="0" showAll="0"/>
    <pivotField compact="0" numFmtId="4" subtotalTop="0" showAll="0"/>
    <pivotField compact="0" numFmtId="4" subtotalTop="0" showAll="0"/>
    <pivotField compact="0" numFmtId="4" subtotalTop="0" showAll="0"/>
    <pivotField dataField="1" compact="0" numFmtId="4" subtotalTop="0" showAll="0"/>
    <pivotField dataField="1" compact="0" subtotalTop="0" showAll="0"/>
    <pivotField dataField="1" compact="0" subtotalTop="0" showAll="0"/>
    <pivotField compact="0" subtotalTop="0" showAll="0"/>
    <pivotField compact="0" numFmtId="4" subtotalTop="0" showAll="0"/>
    <pivotField compact="0" numFmtId="4" subtotalTop="0" showAll="0"/>
    <pivotField compact="0" subtotalTop="0" showAll="0"/>
    <pivotField compact="0" subtotalTop="0" showAll="0"/>
  </pivotFields>
  <rowFields count="3">
    <field x="12"/>
    <field x="20"/>
    <field x="17"/>
  </rowFields>
  <rowItems count="168">
    <i>
      <x/>
    </i>
    <i r="1">
      <x/>
    </i>
    <i r="2">
      <x v="12"/>
    </i>
    <i t="default" r="1">
      <x/>
    </i>
    <i t="default">
      <x/>
    </i>
    <i>
      <x v="1"/>
    </i>
    <i r="1">
      <x v="2"/>
    </i>
    <i r="2">
      <x v="16"/>
    </i>
    <i r="2">
      <x v="27"/>
    </i>
    <i t="default" r="1">
      <x v="2"/>
    </i>
    <i t="default">
      <x v="1"/>
    </i>
    <i>
      <x v="2"/>
    </i>
    <i r="1">
      <x v="1"/>
    </i>
    <i r="2">
      <x v="1"/>
    </i>
    <i t="default" r="1">
      <x v="1"/>
    </i>
    <i t="default">
      <x v="2"/>
    </i>
    <i>
      <x v="3"/>
    </i>
    <i r="1">
      <x v="3"/>
    </i>
    <i r="2">
      <x v="5"/>
    </i>
    <i r="2">
      <x v="6"/>
    </i>
    <i r="2">
      <x v="7"/>
    </i>
    <i r="2">
      <x v="40"/>
    </i>
    <i t="default" r="1">
      <x v="3"/>
    </i>
    <i r="1">
      <x v="19"/>
    </i>
    <i r="2">
      <x v="35"/>
    </i>
    <i t="default" r="1">
      <x v="19"/>
    </i>
    <i r="1">
      <x v="25"/>
    </i>
    <i r="2">
      <x v="13"/>
    </i>
    <i r="2">
      <x v="32"/>
    </i>
    <i r="2">
      <x v="57"/>
    </i>
    <i t="default" r="1">
      <x v="25"/>
    </i>
    <i t="default">
      <x v="3"/>
    </i>
    <i>
      <x v="4"/>
    </i>
    <i r="1">
      <x v="4"/>
    </i>
    <i r="2">
      <x v="2"/>
    </i>
    <i t="default" r="1">
      <x v="4"/>
    </i>
    <i r="1">
      <x v="13"/>
    </i>
    <i r="2">
      <x v="47"/>
    </i>
    <i t="default" r="1">
      <x v="13"/>
    </i>
    <i r="1">
      <x v="21"/>
    </i>
    <i r="2">
      <x v="15"/>
    </i>
    <i r="2">
      <x v="30"/>
    </i>
    <i r="2">
      <x v="34"/>
    </i>
    <i t="default" r="1">
      <x v="21"/>
    </i>
    <i r="1">
      <x v="29"/>
    </i>
    <i r="2">
      <x v="8"/>
    </i>
    <i t="default" r="1">
      <x v="29"/>
    </i>
    <i t="default">
      <x v="4"/>
    </i>
    <i>
      <x v="5"/>
    </i>
    <i r="1">
      <x v="12"/>
    </i>
    <i r="2">
      <x v="36"/>
    </i>
    <i t="default" r="1">
      <x v="12"/>
    </i>
    <i t="default">
      <x v="5"/>
    </i>
    <i>
      <x v="6"/>
    </i>
    <i r="1">
      <x v="5"/>
    </i>
    <i r="2">
      <x v="31"/>
    </i>
    <i r="2">
      <x v="54"/>
    </i>
    <i t="default" r="1">
      <x v="5"/>
    </i>
    <i t="default">
      <x v="6"/>
    </i>
    <i>
      <x v="7"/>
    </i>
    <i r="1">
      <x v="6"/>
    </i>
    <i r="2">
      <x v="49"/>
    </i>
    <i t="default" r="1">
      <x v="6"/>
    </i>
    <i r="1">
      <x v="7"/>
    </i>
    <i r="2">
      <x v="48"/>
    </i>
    <i t="default" r="1">
      <x v="7"/>
    </i>
    <i r="1">
      <x v="8"/>
    </i>
    <i r="2">
      <x v="44"/>
    </i>
    <i t="default" r="1">
      <x v="8"/>
    </i>
    <i r="1">
      <x v="17"/>
    </i>
    <i r="2">
      <x v="55"/>
    </i>
    <i t="default" r="1">
      <x v="17"/>
    </i>
    <i r="1">
      <x v="24"/>
    </i>
    <i r="2">
      <x v="33"/>
    </i>
    <i r="2">
      <x v="38"/>
    </i>
    <i r="2">
      <x v="58"/>
    </i>
    <i t="default" r="1">
      <x v="24"/>
    </i>
    <i r="1">
      <x v="28"/>
    </i>
    <i r="2">
      <x v="17"/>
    </i>
    <i r="2">
      <x v="51"/>
    </i>
    <i t="default" r="1">
      <x v="28"/>
    </i>
    <i t="default">
      <x v="7"/>
    </i>
    <i>
      <x v="8"/>
    </i>
    <i r="1">
      <x v="31"/>
    </i>
    <i r="2">
      <x v="42"/>
    </i>
    <i t="default" r="1">
      <x v="31"/>
    </i>
    <i t="default">
      <x v="8"/>
    </i>
    <i>
      <x v="9"/>
    </i>
    <i r="1">
      <x v="32"/>
    </i>
    <i r="2">
      <x v="11"/>
    </i>
    <i t="default" r="1">
      <x v="32"/>
    </i>
    <i t="default">
      <x v="9"/>
    </i>
    <i>
      <x v="10"/>
    </i>
    <i r="1">
      <x v="16"/>
    </i>
    <i r="2">
      <x v="14"/>
    </i>
    <i r="2">
      <x v="24"/>
    </i>
    <i r="2">
      <x v="25"/>
    </i>
    <i r="2">
      <x v="52"/>
    </i>
    <i t="default" r="1">
      <x v="16"/>
    </i>
    <i t="default">
      <x v="10"/>
    </i>
    <i>
      <x v="11"/>
    </i>
    <i r="1">
      <x v="9"/>
    </i>
    <i r="2">
      <x v="18"/>
    </i>
    <i t="default" r="1">
      <x v="9"/>
    </i>
    <i r="1">
      <x v="18"/>
    </i>
    <i r="2">
      <x v="39"/>
    </i>
    <i t="default" r="1">
      <x v="18"/>
    </i>
    <i r="1">
      <x v="26"/>
    </i>
    <i r="2">
      <x v="46"/>
    </i>
    <i t="default" r="1">
      <x v="26"/>
    </i>
    <i r="1">
      <x v="27"/>
    </i>
    <i r="2">
      <x v="10"/>
    </i>
    <i t="default" r="1">
      <x v="27"/>
    </i>
    <i r="1">
      <x v="33"/>
    </i>
    <i r="2">
      <x v="22"/>
    </i>
    <i t="default" r="1">
      <x v="33"/>
    </i>
    <i r="1">
      <x v="34"/>
    </i>
    <i r="2">
      <x v="9"/>
    </i>
    <i t="default" r="1">
      <x v="34"/>
    </i>
    <i t="default">
      <x v="11"/>
    </i>
    <i>
      <x v="12"/>
    </i>
    <i r="1">
      <x v="10"/>
    </i>
    <i r="2">
      <x v="4"/>
    </i>
    <i r="2">
      <x v="19"/>
    </i>
    <i r="2">
      <x v="29"/>
    </i>
    <i t="default" r="1">
      <x v="10"/>
    </i>
    <i r="1">
      <x v="14"/>
    </i>
    <i r="2">
      <x v="37"/>
    </i>
    <i t="default" r="1">
      <x v="14"/>
    </i>
    <i r="1">
      <x v="15"/>
    </i>
    <i r="2">
      <x v="3"/>
    </i>
    <i r="2">
      <x v="28"/>
    </i>
    <i r="2">
      <x v="50"/>
    </i>
    <i t="default" r="1">
      <x v="15"/>
    </i>
    <i r="1">
      <x v="20"/>
    </i>
    <i r="2">
      <x/>
    </i>
    <i r="2">
      <x v="26"/>
    </i>
    <i r="2">
      <x v="41"/>
    </i>
    <i r="2">
      <x v="56"/>
    </i>
    <i t="default" r="1">
      <x v="20"/>
    </i>
    <i t="default">
      <x v="12"/>
    </i>
    <i>
      <x v="13"/>
    </i>
    <i r="1">
      <x v="30"/>
    </i>
    <i r="2">
      <x v="21"/>
    </i>
    <i t="default" r="1">
      <x v="30"/>
    </i>
    <i t="default">
      <x v="13"/>
    </i>
    <i>
      <x v="14"/>
    </i>
    <i r="1">
      <x v="35"/>
    </i>
    <i r="2">
      <x v="53"/>
    </i>
    <i t="default" r="1">
      <x v="35"/>
    </i>
    <i t="default">
      <x v="14"/>
    </i>
    <i>
      <x v="15"/>
    </i>
    <i r="1">
      <x v="11"/>
    </i>
    <i r="2">
      <x v="23"/>
    </i>
    <i t="default" r="1">
      <x v="11"/>
    </i>
    <i r="1">
      <x v="22"/>
    </i>
    <i r="2">
      <x v="43"/>
    </i>
    <i t="default" r="1">
      <x v="22"/>
    </i>
    <i r="1">
      <x v="23"/>
    </i>
    <i r="2">
      <x v="45"/>
    </i>
    <i t="default" r="1">
      <x v="23"/>
    </i>
    <i t="default">
      <x v="15"/>
    </i>
    <i>
      <x v="16"/>
    </i>
    <i r="1">
      <x v="36"/>
    </i>
    <i r="2">
      <x v="20"/>
    </i>
    <i t="default" r="1">
      <x v="36"/>
    </i>
    <i t="default">
      <x v="16"/>
    </i>
    <i t="grand">
      <x/>
    </i>
  </rowItems>
  <colFields count="1">
    <field x="-2"/>
  </colFields>
  <colItems count="5">
    <i>
      <x/>
    </i>
    <i i="1">
      <x v="1"/>
    </i>
    <i i="2">
      <x v="2"/>
    </i>
    <i i="3">
      <x v="3"/>
    </i>
    <i i="4">
      <x v="4"/>
    </i>
  </colItems>
  <pageFields count="1">
    <pageField fld="5" hier="-1"/>
  </pageFields>
  <dataFields count="5">
    <dataField name="Suma de Importe Ajustado 2023" fld="29" baseField="13" baseItem="27" numFmtId="4"/>
    <dataField name="Suma de Pre-Comprometido" fld="31" baseField="13" baseItem="27" numFmtId="4"/>
    <dataField name="Tesorería Ideal 2024  " fld="37" baseField="12" baseItem="27" numFmtId="4"/>
    <dataField name="Suma de Ideal Plantilla 2024" fld="38" baseField="12" baseItem="16" numFmtId="4"/>
    <dataField name="Suma de Propuesta Dependencia 2024" fld="39" baseField="12" baseItem="27" numFmtId="4"/>
  </dataFields>
  <formats count="42">
    <format dxfId="1516">
      <pivotArea field="12" type="button" dataOnly="0" labelOnly="1" outline="0" axis="axisRow" fieldPosition="0"/>
    </format>
    <format dxfId="1515">
      <pivotArea field="20" type="button" dataOnly="0" labelOnly="1" outline="0" axis="axisRow" fieldPosition="1"/>
    </format>
    <format dxfId="1514">
      <pivotArea field="17" type="button" dataOnly="0" labelOnly="1" outline="0" axis="axisRow" fieldPosition="2"/>
    </format>
    <format dxfId="1513">
      <pivotArea dataOnly="0" labelOnly="1" outline="0" fieldPosition="0">
        <references count="1">
          <reference field="4294967294" count="3">
            <x v="2"/>
            <x v="3"/>
            <x v="4"/>
          </reference>
        </references>
      </pivotArea>
    </format>
    <format dxfId="1512">
      <pivotArea field="12" type="button" dataOnly="0" labelOnly="1" outline="0" axis="axisRow" fieldPosition="0"/>
    </format>
    <format dxfId="1511">
      <pivotArea field="20" type="button" dataOnly="0" labelOnly="1" outline="0" axis="axisRow" fieldPosition="1"/>
    </format>
    <format dxfId="1510">
      <pivotArea field="17" type="button" dataOnly="0" labelOnly="1" outline="0" axis="axisRow" fieldPosition="2"/>
    </format>
    <format dxfId="1509">
      <pivotArea dataOnly="0" labelOnly="1" outline="0" fieldPosition="0">
        <references count="1">
          <reference field="4294967294" count="3">
            <x v="2"/>
            <x v="3"/>
            <x v="4"/>
          </reference>
        </references>
      </pivotArea>
    </format>
    <format dxfId="1508">
      <pivotArea outline="0" fieldPosition="0">
        <references count="1">
          <reference field="4294967294" count="1">
            <x v="0"/>
          </reference>
        </references>
      </pivotArea>
    </format>
    <format dxfId="1507">
      <pivotArea outline="0" fieldPosition="0">
        <references count="1">
          <reference field="4294967294" count="1">
            <x v="1"/>
          </reference>
        </references>
      </pivotArea>
    </format>
    <format dxfId="1506">
      <pivotArea dataOnly="0" labelOnly="1" outline="0" fieldPosition="0">
        <references count="1">
          <reference field="4294967294" count="2">
            <x v="0"/>
            <x v="1"/>
          </reference>
        </references>
      </pivotArea>
    </format>
    <format dxfId="1505">
      <pivotArea dataOnly="0" labelOnly="1" outline="0" fieldPosition="0">
        <references count="1">
          <reference field="4294967294" count="2">
            <x v="0"/>
            <x v="1"/>
          </reference>
        </references>
      </pivotArea>
    </format>
    <format dxfId="1504">
      <pivotArea fieldPosition="0">
        <references count="4">
          <reference field="4294967294" count="1" selected="0">
            <x v="4"/>
          </reference>
          <reference field="12" count="1" selected="0">
            <x v="3"/>
          </reference>
          <reference field="17" count="1">
            <x v="13"/>
          </reference>
          <reference field="20" count="1" selected="0">
            <x v="25"/>
          </reference>
        </references>
      </pivotArea>
    </format>
    <format dxfId="1503">
      <pivotArea fieldPosition="0">
        <references count="4">
          <reference field="4294967294" count="3" selected="0">
            <x v="0"/>
            <x v="1"/>
            <x v="2"/>
          </reference>
          <reference field="12" count="1" selected="0">
            <x v="3"/>
          </reference>
          <reference field="17" count="1">
            <x v="13"/>
          </reference>
          <reference field="20" count="1" selected="0">
            <x v="25"/>
          </reference>
        </references>
      </pivotArea>
    </format>
    <format dxfId="1502">
      <pivotArea dataOnly="0" labelOnly="1" outline="0" fieldPosition="0">
        <references count="3">
          <reference field="12" count="1" selected="0">
            <x v="3"/>
          </reference>
          <reference field="17" count="1">
            <x v="13"/>
          </reference>
          <reference field="20" count="1" selected="0">
            <x v="25"/>
          </reference>
        </references>
      </pivotArea>
    </format>
    <format dxfId="1501">
      <pivotArea dataOnly="0" labelOnly="1" outline="0" fieldPosition="0">
        <references count="2">
          <reference field="12" count="1" selected="0">
            <x v="7"/>
          </reference>
          <reference field="20" count="1">
            <x v="17"/>
          </reference>
        </references>
      </pivotArea>
    </format>
    <format dxfId="1500">
      <pivotArea dataOnly="0" labelOnly="1" outline="0" offset="IV1" fieldPosition="0">
        <references count="2">
          <reference field="12" count="1" selected="0">
            <x v="7"/>
          </reference>
          <reference field="20" count="1">
            <x v="28"/>
          </reference>
        </references>
      </pivotArea>
    </format>
    <format dxfId="1499">
      <pivotArea dataOnly="0" labelOnly="1" outline="0" fieldPosition="0">
        <references count="3">
          <reference field="12" count="1" selected="0">
            <x v="7"/>
          </reference>
          <reference field="17" count="1">
            <x v="17"/>
          </reference>
          <reference field="20" count="1" selected="0">
            <x v="28"/>
          </reference>
        </references>
      </pivotArea>
    </format>
    <format dxfId="1498">
      <pivotArea fieldPosition="0">
        <references count="3">
          <reference field="12" count="1" selected="0">
            <x v="10"/>
          </reference>
          <reference field="17" count="1">
            <x v="14"/>
          </reference>
          <reference field="20" count="1" selected="0">
            <x v="16"/>
          </reference>
        </references>
      </pivotArea>
    </format>
    <format dxfId="1497">
      <pivotArea dataOnly="0" labelOnly="1" outline="0" fieldPosition="0">
        <references count="3">
          <reference field="12" count="1" selected="0">
            <x v="10"/>
          </reference>
          <reference field="17" count="1">
            <x v="14"/>
          </reference>
          <reference field="20" count="1" selected="0">
            <x v="16"/>
          </reference>
        </references>
      </pivotArea>
    </format>
    <format dxfId="1496">
      <pivotArea fieldPosition="0">
        <references count="3">
          <reference field="12" count="1" selected="0">
            <x v="12"/>
          </reference>
          <reference field="17" count="1">
            <x v="3"/>
          </reference>
          <reference field="20" count="1" selected="0">
            <x v="15"/>
          </reference>
        </references>
      </pivotArea>
    </format>
    <format dxfId="1495">
      <pivotArea dataOnly="0" labelOnly="1" outline="0" fieldPosition="0">
        <references count="3">
          <reference field="12" count="1" selected="0">
            <x v="12"/>
          </reference>
          <reference field="17" count="1">
            <x v="3"/>
          </reference>
          <reference field="20" count="1" selected="0">
            <x v="15"/>
          </reference>
        </references>
      </pivotArea>
    </format>
    <format dxfId="1494">
      <pivotArea dataOnly="0" labelOnly="1" outline="0" fieldPosition="0">
        <references count="1">
          <reference field="12" count="1">
            <x v="6"/>
          </reference>
        </references>
      </pivotArea>
    </format>
    <format dxfId="1493">
      <pivotArea dataOnly="0" labelOnly="1" outline="0" offset="A256" fieldPosition="0">
        <references count="2">
          <reference field="12" count="1" selected="0">
            <x v="11"/>
          </reference>
          <reference field="20" count="1">
            <x v="9"/>
          </reference>
        </references>
      </pivotArea>
    </format>
    <format dxfId="1492">
      <pivotArea fieldPosition="0">
        <references count="3">
          <reference field="12" count="1" selected="0">
            <x v="12"/>
          </reference>
          <reference field="17" count="1">
            <x v="56"/>
          </reference>
          <reference field="20" count="1" selected="0">
            <x v="20"/>
          </reference>
        </references>
      </pivotArea>
    </format>
    <format dxfId="1491">
      <pivotArea dataOnly="0" labelOnly="1" outline="0" fieldPosition="0">
        <references count="3">
          <reference field="12" count="1" selected="0">
            <x v="12"/>
          </reference>
          <reference field="17" count="1">
            <x v="56"/>
          </reference>
          <reference field="20" count="1" selected="0">
            <x v="20"/>
          </reference>
        </references>
      </pivotArea>
    </format>
    <format dxfId="1490">
      <pivotArea fieldPosition="0">
        <references count="2">
          <reference field="4294967294" count="1" selected="0">
            <x v="4"/>
          </reference>
          <reference field="12" count="1" defaultSubtotal="1">
            <x v="0"/>
          </reference>
        </references>
      </pivotArea>
    </format>
    <format dxfId="1489">
      <pivotArea fieldPosition="0">
        <references count="2">
          <reference field="4294967294" count="1" selected="0">
            <x v="4"/>
          </reference>
          <reference field="12" count="1">
            <x v="1"/>
          </reference>
        </references>
      </pivotArea>
    </format>
    <format dxfId="1488">
      <pivotArea fieldPosition="0">
        <references count="3">
          <reference field="4294967294" count="1" selected="0">
            <x v="4"/>
          </reference>
          <reference field="12" count="1" selected="0">
            <x v="1"/>
          </reference>
          <reference field="20" count="1">
            <x v="2"/>
          </reference>
        </references>
      </pivotArea>
    </format>
    <format dxfId="1487">
      <pivotArea fieldPosition="0">
        <references count="4">
          <reference field="4294967294" count="1" selected="0">
            <x v="4"/>
          </reference>
          <reference field="12" count="1" selected="0">
            <x v="1"/>
          </reference>
          <reference field="17" count="2">
            <x v="16"/>
            <x v="27"/>
          </reference>
          <reference field="20" count="1" selected="0">
            <x v="2"/>
          </reference>
        </references>
      </pivotArea>
    </format>
    <format dxfId="1486">
      <pivotArea fieldPosition="0">
        <references count="3">
          <reference field="4294967294" count="1" selected="0">
            <x v="4"/>
          </reference>
          <reference field="12" count="1" selected="0">
            <x v="1"/>
          </reference>
          <reference field="20" count="1" defaultSubtotal="1">
            <x v="2"/>
          </reference>
        </references>
      </pivotArea>
    </format>
    <format dxfId="1485">
      <pivotArea fieldPosition="0">
        <references count="2">
          <reference field="4294967294" count="1" selected="0">
            <x v="4"/>
          </reference>
          <reference field="12" count="1" defaultSubtotal="1">
            <x v="1"/>
          </reference>
        </references>
      </pivotArea>
    </format>
    <format dxfId="1484">
      <pivotArea fieldPosition="0">
        <references count="2">
          <reference field="4294967294" count="1" selected="0">
            <x v="4"/>
          </reference>
          <reference field="12" count="1">
            <x v="2"/>
          </reference>
        </references>
      </pivotArea>
    </format>
    <format dxfId="1483">
      <pivotArea fieldPosition="0">
        <references count="3">
          <reference field="4294967294" count="1" selected="0">
            <x v="4"/>
          </reference>
          <reference field="12" count="1" selected="0">
            <x v="2"/>
          </reference>
          <reference field="20" count="1">
            <x v="1"/>
          </reference>
        </references>
      </pivotArea>
    </format>
    <format dxfId="1482">
      <pivotArea fieldPosition="0">
        <references count="4">
          <reference field="4294967294" count="1" selected="0">
            <x v="4"/>
          </reference>
          <reference field="12" count="1" selected="0">
            <x v="2"/>
          </reference>
          <reference field="17" count="1">
            <x v="1"/>
          </reference>
          <reference field="20" count="1" selected="0">
            <x v="1"/>
          </reference>
        </references>
      </pivotArea>
    </format>
    <format dxfId="1481">
      <pivotArea fieldPosition="0">
        <references count="3">
          <reference field="4294967294" count="1" selected="0">
            <x v="4"/>
          </reference>
          <reference field="12" count="1" selected="0">
            <x v="2"/>
          </reference>
          <reference field="20" count="1" defaultSubtotal="1">
            <x v="1"/>
          </reference>
        </references>
      </pivotArea>
    </format>
    <format dxfId="1480">
      <pivotArea fieldPosition="0">
        <references count="2">
          <reference field="4294967294" count="1" selected="0">
            <x v="4"/>
          </reference>
          <reference field="12" count="1" defaultSubtotal="1">
            <x v="2"/>
          </reference>
        </references>
      </pivotArea>
    </format>
    <format dxfId="1479">
      <pivotArea fieldPosition="0">
        <references count="3">
          <reference field="12" count="1" selected="0">
            <x v="6"/>
          </reference>
          <reference field="17" count="2">
            <x v="31"/>
            <x v="54"/>
          </reference>
          <reference field="20" count="1" selected="0">
            <x v="5"/>
          </reference>
        </references>
      </pivotArea>
    </format>
    <format dxfId="1478">
      <pivotArea dataOnly="0" labelOnly="1" outline="0" fieldPosition="0">
        <references count="3">
          <reference field="12" count="1" selected="0">
            <x v="6"/>
          </reference>
          <reference field="17" count="2">
            <x v="31"/>
            <x v="54"/>
          </reference>
          <reference field="20" count="1" selected="0">
            <x v="5"/>
          </reference>
        </references>
      </pivotArea>
    </format>
    <format dxfId="1477">
      <pivotArea fieldPosition="0">
        <references count="3">
          <reference field="12" count="1" selected="0">
            <x v="12"/>
          </reference>
          <reference field="17" count="2">
            <x v="0"/>
            <x v="26"/>
          </reference>
          <reference field="20" count="1" selected="0">
            <x v="20"/>
          </reference>
        </references>
      </pivotArea>
    </format>
    <format dxfId="1476">
      <pivotArea dataOnly="0" labelOnly="1" outline="0" fieldPosition="0">
        <references count="3">
          <reference field="12" count="1" selected="0">
            <x v="12"/>
          </reference>
          <reference field="17" count="2">
            <x v="0"/>
            <x v="26"/>
          </reference>
          <reference field="20" count="1" selected="0">
            <x v="20"/>
          </reference>
        </references>
      </pivotArea>
    </format>
    <format dxfId="1475">
      <pivotArea fieldPosition="0">
        <references count="4">
          <reference field="4294967294" count="3" selected="0">
            <x v="2"/>
            <x v="3"/>
            <x v="4"/>
          </reference>
          <reference field="12" count="1" selected="0">
            <x v="12"/>
          </reference>
          <reference field="17" count="1">
            <x v="26"/>
          </reference>
          <reference field="20" count="1" selected="0">
            <x v="2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1" cacheId="0" applyNumberFormats="0" applyBorderFormats="0" applyFontFormats="0" applyPatternFormats="0" applyAlignmentFormats="0" applyWidthHeightFormats="1" dataCaption="Valores" updatedVersion="4" minRefreshableVersion="3" useAutoFormatting="1" itemPrintTitles="1" createdVersion="8" indent="0" outline="1" outlineData="1" multipleFieldFilters="0">
  <location ref="A3:C20" firstHeaderRow="0" firstDataRow="1" firstDataCol="1"/>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1"/>
        <item x="7"/>
        <item x="13"/>
        <item x="5"/>
        <item x="8"/>
        <item x="15"/>
        <item x="6"/>
        <item x="12"/>
        <item x="10"/>
        <item x="4"/>
        <item x="0"/>
        <item x="3"/>
        <item x="1"/>
        <item x="9"/>
        <item x="2"/>
        <item x="14"/>
        <item h="1"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s>
  <rowFields count="1">
    <field x="15"/>
  </rowFields>
  <rowItems count="17">
    <i>
      <x/>
    </i>
    <i>
      <x v="1"/>
    </i>
    <i>
      <x v="2"/>
    </i>
    <i>
      <x v="3"/>
    </i>
    <i>
      <x v="4"/>
    </i>
    <i>
      <x v="5"/>
    </i>
    <i>
      <x v="6"/>
    </i>
    <i>
      <x v="7"/>
    </i>
    <i>
      <x v="8"/>
    </i>
    <i>
      <x v="9"/>
    </i>
    <i>
      <x v="10"/>
    </i>
    <i>
      <x v="11"/>
    </i>
    <i>
      <x v="12"/>
    </i>
    <i>
      <x v="13"/>
    </i>
    <i>
      <x v="14"/>
    </i>
    <i>
      <x v="15"/>
    </i>
    <i t="grand">
      <x/>
    </i>
  </rowItems>
  <colFields count="1">
    <field x="-2"/>
  </colFields>
  <colItems count="2">
    <i>
      <x/>
    </i>
    <i i="1">
      <x v="1"/>
    </i>
  </colItems>
  <dataFields count="2">
    <dataField name="Suma de Tesorería Ideal 2024" fld="32" baseField="0" baseItem="0"/>
    <dataField name="Suma de Propuesta Dependencia 2024" fld="3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outline="1" outlineData="1" multipleFieldFilters="0">
  <location ref="A3:D21" firstHeaderRow="0" firstDataRow="1" firstDataCol="1"/>
  <pivotFields count="37">
    <pivotField showAll="0" defaultSubtotal="0"/>
    <pivotField showAll="0" defaultSubtotal="0"/>
    <pivotField showAll="0" defaultSubtotal="0"/>
    <pivotField showAll="0" defaultSubtotal="0"/>
    <pivotField showAll="0"/>
    <pivotField showAll="0"/>
    <pivotField showAll="0"/>
    <pivotField showAll="0"/>
    <pivotField showAll="0" defaultSubtotal="0"/>
    <pivotField axis="axisRow" showAll="0">
      <items count="19">
        <item x="14"/>
        <item x="7"/>
        <item x="16"/>
        <item x="11"/>
        <item x="8"/>
        <item x="3"/>
        <item x="10"/>
        <item x="2"/>
        <item x="15"/>
        <item x="13"/>
        <item x="0"/>
        <item x="5"/>
        <item x="1"/>
        <item x="6"/>
        <item x="12"/>
        <item x="4"/>
        <item x="9"/>
        <item m="1" x="17"/>
        <item t="default"/>
      </items>
    </pivotField>
    <pivotField showAll="0"/>
    <pivotField showAll="0"/>
    <pivotField showAll="0" defaultSubtotal="0"/>
    <pivotField showAll="0"/>
    <pivotField showAll="0" defaultSubtotal="0"/>
    <pivotField showAll="0"/>
    <pivotField showAll="0" defaultSubtotal="0"/>
    <pivotField showAll="0"/>
    <pivotField showAll="0"/>
    <pivotField showAll="0"/>
    <pivotField showAll="0"/>
    <pivotField showAll="0"/>
    <pivotField showAll="0" defaultSubtotal="0"/>
    <pivotField showAll="0"/>
    <pivotField dataField="1" numFmtId="4" showAll="0"/>
    <pivotField numFmtId="4" showAll="0"/>
    <pivotField numFmtId="4" showAll="0"/>
    <pivotField numFmtId="4" showAll="0"/>
    <pivotField numFmtId="4" showAll="0"/>
    <pivotField numFmtId="4" showAll="0"/>
    <pivotField numFmtId="4" showAll="0"/>
    <pivotField numFmtId="4" showAll="0"/>
    <pivotField dataField="1" numFmtId="4" showAll="0"/>
    <pivotField showAll="0"/>
    <pivotField dataField="1" showAll="0"/>
    <pivotField showAll="0"/>
    <pivotField numFmtId="4" showAll="0" defaultSubtotal="0"/>
  </pivotFields>
  <rowFields count="1">
    <field x="9"/>
  </rowFields>
  <rowItems count="18">
    <i>
      <x/>
    </i>
    <i>
      <x v="1"/>
    </i>
    <i>
      <x v="2"/>
    </i>
    <i>
      <x v="3"/>
    </i>
    <i>
      <x v="4"/>
    </i>
    <i>
      <x v="5"/>
    </i>
    <i>
      <x v="6"/>
    </i>
    <i>
      <x v="7"/>
    </i>
    <i>
      <x v="8"/>
    </i>
    <i>
      <x v="9"/>
    </i>
    <i>
      <x v="10"/>
    </i>
    <i>
      <x v="11"/>
    </i>
    <i>
      <x v="12"/>
    </i>
    <i>
      <x v="13"/>
    </i>
    <i>
      <x v="14"/>
    </i>
    <i>
      <x v="15"/>
    </i>
    <i>
      <x v="16"/>
    </i>
    <i t="grand">
      <x/>
    </i>
  </rowItems>
  <colFields count="1">
    <field x="-2"/>
  </colFields>
  <colItems count="3">
    <i>
      <x/>
    </i>
    <i i="1">
      <x v="1"/>
    </i>
    <i i="2">
      <x v="2"/>
    </i>
  </colItems>
  <dataFields count="3">
    <dataField name="Suma de Importe Ajustado" fld="24" baseField="0" baseItem="0" numFmtId="4"/>
    <dataField name="Suma de Tesorería Ideal 2024" fld="32" baseField="0" baseItem="0"/>
    <dataField name="Suma de Propuesta Dependencia 2024" fld="34" baseField="0" baseItem="0"/>
  </dataFields>
  <formats count="1">
    <format dxfId="147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outline="1" outlineData="1" multipleFieldFilters="0" rowHeaderCaption="Fuente de Financiamiento">
  <location ref="B2:C8" firstHeaderRow="1" firstDataRow="1" firstDataCol="1"/>
  <pivotFields count="37">
    <pivotField showAll="0" defaultSubtotal="0"/>
    <pivotField axis="axisRow" showAll="0" defaultSubtotal="0">
      <items count="6">
        <item m="1" x="5"/>
        <item x="3"/>
        <item x="2"/>
        <item x="1"/>
        <item x="0"/>
        <item x="4"/>
      </items>
    </pivotField>
    <pivotField showAll="0" defaultSubtotal="0"/>
    <pivotField showAll="0" defaultSubtotal="0"/>
    <pivotField showAll="0"/>
    <pivotField showAll="0"/>
    <pivotField showAll="0"/>
    <pivotField showAll="0"/>
    <pivotField showAll="0" defaultSubtotal="0"/>
    <pivotField showAll="0"/>
    <pivotField showAll="0"/>
    <pivotField showAll="0"/>
    <pivotField showAll="0" defaultSubtotal="0"/>
    <pivotField showAll="0"/>
    <pivotField showAll="0" defaultSubtotal="0"/>
    <pivotField showAll="0"/>
    <pivotField showAll="0" defaultSubtotal="0">
      <items count="4">
        <item m="1" x="3"/>
        <item x="1"/>
        <item x="0"/>
        <item x="2"/>
      </items>
    </pivotField>
    <pivotField showAll="0"/>
    <pivotField showAll="0"/>
    <pivotField showAll="0"/>
    <pivotField showAll="0"/>
    <pivotField showAll="0"/>
    <pivotField showAll="0" defaultSubtotal="0"/>
    <pivotField showAll="0"/>
    <pivotField numFmtId="4" showAll="0"/>
    <pivotField numFmtId="4" showAll="0"/>
    <pivotField numFmtId="4" showAll="0"/>
    <pivotField showAll="0"/>
    <pivotField showAll="0"/>
    <pivotField showAll="0"/>
    <pivotField showAll="0"/>
    <pivotField showAll="0"/>
    <pivotField numFmtId="4" showAll="0"/>
    <pivotField showAll="0"/>
    <pivotField showAll="0"/>
    <pivotField showAll="0"/>
    <pivotField dataField="1" numFmtId="4" showAll="0" defaultSubtotal="0"/>
  </pivotFields>
  <rowFields count="1">
    <field x="1"/>
  </rowFields>
  <rowItems count="6">
    <i>
      <x v="1"/>
    </i>
    <i>
      <x v="2"/>
    </i>
    <i>
      <x v="3"/>
    </i>
    <i>
      <x v="4"/>
    </i>
    <i>
      <x v="5"/>
    </i>
    <i t="grand">
      <x/>
    </i>
  </rowItems>
  <colItems count="1">
    <i/>
  </colItems>
  <dataFields count="1">
    <dataField name="Presupuesto 2024" fld="36" baseField="0" baseItem="0" numFmtId="4"/>
  </dataFields>
  <formats count="8">
    <format dxfId="1473">
      <pivotArea outline="0" collapsedLevelsAreSubtotals="1" fieldPosition="0"/>
    </format>
    <format dxfId="1472">
      <pivotArea outline="0" collapsedLevelsAreSubtotals="1" fieldPosition="0"/>
    </format>
    <format dxfId="1471">
      <pivotArea dataOnly="0" labelOnly="1" outline="0" axis="axisValues" fieldPosition="0"/>
    </format>
    <format dxfId="1470">
      <pivotArea field="16" type="button" dataOnly="0" labelOnly="1" outline="0"/>
    </format>
    <format dxfId="1469">
      <pivotArea dataOnly="0" labelOnly="1" fieldPosition="0">
        <references count="1">
          <reference field="1" count="0"/>
        </references>
      </pivotArea>
    </format>
    <format dxfId="1468">
      <pivotArea outline="0" collapsedLevelsAreSubtotals="1" fieldPosition="0"/>
    </format>
    <format dxfId="1467">
      <pivotArea dataOnly="0" labelOnly="1" fieldPosition="0">
        <references count="1">
          <reference field="1" count="0"/>
        </references>
      </pivotArea>
    </format>
    <format dxfId="1466">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rowHeaderCaption="Fuente de Financiamiento">
  <location ref="B2:D10" firstHeaderRow="1" firstDataRow="1" firstDataCol="2"/>
  <pivotFields count="37">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4">
        <item m="1" x="3"/>
        <item x="1"/>
        <item x="0"/>
        <item x="2"/>
      </items>
    </pivotField>
    <pivotField name="Capitulo " axis="axisRow" compact="0" outline="0" showAll="0" defaultSubtotal="0">
      <items count="7">
        <item x="0"/>
        <item x="1"/>
        <item x="2"/>
        <item x="3"/>
        <item x="4"/>
        <item x="5"/>
        <item x="6"/>
      </items>
    </pivotField>
    <pivotField name="Nombre" axis="axisRow" compact="0" outline="0" showAll="0" defaultSubtotal="0">
      <items count="9">
        <item x="4"/>
        <item x="6"/>
        <item x="5"/>
        <item m="1" x="8"/>
        <item x="1"/>
        <item x="2"/>
        <item x="0"/>
        <item x="3"/>
        <item m="1"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numFmtId="4" outline="0" showAll="0" defaultSubtotal="0"/>
    <pivotField compact="0" numFmtId="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outline="0" showAll="0" defaultSubtotal="0"/>
    <pivotField compact="0" outline="0" showAll="0" defaultSubtotal="0"/>
    <pivotField compact="0" outline="0" showAll="0"/>
    <pivotField dataField="1" compact="0" numFmtId="4" outline="0" showAll="0" defaultSubtotal="0"/>
  </pivotFields>
  <rowFields count="2">
    <field x="17"/>
    <field x="18"/>
  </rowFields>
  <rowItems count="8">
    <i>
      <x/>
      <x v="6"/>
    </i>
    <i>
      <x v="1"/>
      <x v="4"/>
    </i>
    <i>
      <x v="2"/>
      <x v="5"/>
    </i>
    <i>
      <x v="3"/>
      <x v="7"/>
    </i>
    <i>
      <x v="4"/>
      <x/>
    </i>
    <i>
      <x v="5"/>
      <x v="2"/>
    </i>
    <i>
      <x v="6"/>
      <x v="1"/>
    </i>
    <i t="grand">
      <x/>
    </i>
  </rowItems>
  <colItems count="1">
    <i/>
  </colItems>
  <dataFields count="1">
    <dataField name="Presupuesto 2024" fld="36" baseField="0" baseItem="0" numFmtId="4"/>
  </dataFields>
  <formats count="6">
    <format dxfId="1465">
      <pivotArea outline="0" collapsedLevelsAreSubtotals="1" fieldPosition="0"/>
    </format>
    <format dxfId="1464">
      <pivotArea outline="0" collapsedLevelsAreSubtotals="1" fieldPosition="0"/>
    </format>
    <format dxfId="1463">
      <pivotArea dataOnly="0" labelOnly="1" outline="0" axis="axisValues" fieldPosition="0"/>
    </format>
    <format dxfId="1462">
      <pivotArea field="16" type="button" dataOnly="0" labelOnly="1" outline="0"/>
    </format>
    <format dxfId="1461">
      <pivotArea outline="0" collapsedLevelsAreSubtotals="1" fieldPosition="0"/>
    </format>
    <format dxfId="1460">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1" cacheId="3" applyNumberFormats="0" applyBorderFormats="0" applyFontFormats="0" applyPatternFormats="0" applyAlignmentFormats="0" applyWidthHeightFormats="1" dataCaption="Valores" updatedVersion="8" minRefreshableVersion="3" useAutoFormatting="1" itemPrintTitles="1" createdVersion="4" indent="0" outline="1" outlineData="1" multipleFieldFilters="0" rowHeaderCaption="Dependencia ">
  <location ref="B2:C57" firstHeaderRow="1" firstDataRow="1" firstDataCol="1"/>
  <pivotFields count="3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8">
        <item x="14"/>
        <item x="7"/>
        <item x="16"/>
        <item x="11"/>
        <item x="8"/>
        <item x="3"/>
        <item x="10"/>
        <item x="2"/>
        <item x="15"/>
        <item x="13"/>
        <item x="0"/>
        <item x="5"/>
        <item x="1"/>
        <item x="6"/>
        <item x="12"/>
        <item x="4"/>
        <item x="9"/>
        <item m="1" x="17"/>
      </items>
    </pivotField>
    <pivotField showAll="0" defaultSubtotal="0"/>
    <pivotField showAll="0" defaultSubtotal="0"/>
    <pivotField showAll="0" defaultSubtotal="0"/>
    <pivotField showAll="0" defaultSubtotal="0"/>
    <pivotField showAll="0" defaultSubtotal="0"/>
    <pivotField axis="axisRow" showAll="0" defaultSubtotal="0">
      <items count="54">
        <item m="1" x="49"/>
        <item x="33"/>
        <item x="35"/>
        <item m="1" x="43"/>
        <item x="11"/>
        <item m="1" x="40"/>
        <item x="18"/>
        <item m="1" x="50"/>
        <item x="12"/>
        <item m="1" x="44"/>
        <item x="17"/>
        <item m="1" x="47"/>
        <item x="3"/>
        <item x="16"/>
        <item x="4"/>
        <item x="23"/>
        <item x="24"/>
        <item m="1" x="39"/>
        <item x="10"/>
        <item x="6"/>
        <item x="13"/>
        <item x="27"/>
        <item m="1" x="45"/>
        <item x="2"/>
        <item x="0"/>
        <item m="1" x="38"/>
        <item x="15"/>
        <item m="1" x="51"/>
        <item x="26"/>
        <item x="19"/>
        <item m="1" x="42"/>
        <item x="1"/>
        <item x="20"/>
        <item x="30"/>
        <item x="7"/>
        <item x="22"/>
        <item x="25"/>
        <item m="1" x="46"/>
        <item x="28"/>
        <item x="8"/>
        <item x="5"/>
        <item x="29"/>
        <item x="9"/>
        <item m="1" x="48"/>
        <item x="34"/>
        <item m="1" x="52"/>
        <item x="32"/>
        <item x="21"/>
        <item x="36"/>
        <item m="1" x="53"/>
        <item x="31"/>
        <item m="1" x="41"/>
        <item x="14"/>
        <item m="1" x="37"/>
      </items>
    </pivotField>
    <pivotField showAll="0" defaultSubtotal="0">
      <items count="4">
        <item m="1" x="3"/>
        <item x="1"/>
        <item x="0"/>
        <item x="2"/>
      </items>
    </pivotField>
    <pivotField name="Capitulo " showAll="0" defaultSubtotal="0"/>
    <pivotField name="Nombre" showAll="0" defaultSubtotal="0"/>
    <pivotField showAll="0" defaultSubtotal="0"/>
    <pivotField showAll="0" defaultSubtotal="0"/>
    <pivotField showAll="0" defaultSubtotal="0"/>
    <pivotField showAll="0" defaultSubtotal="0"/>
    <pivotField showAll="0" defaultSubtotal="0"/>
    <pivotField numFmtId="4" showAll="0" defaultSubtotal="0"/>
    <pivotField numFmtId="4" showAll="0" defaultSubtotal="0"/>
    <pivotField numFmtId="4" showAll="0" defaultSubtotal="0"/>
    <pivotField showAll="0" defaultSubtotal="0"/>
    <pivotField showAll="0" defaultSubtotal="0"/>
    <pivotField showAll="0" defaultSubtotal="0"/>
    <pivotField showAll="0" defaultSubtotal="0"/>
    <pivotField showAll="0" defaultSubtotal="0"/>
    <pivotField numFmtId="4" showAll="0" defaultSubtotal="0"/>
    <pivotField showAll="0" defaultSubtotal="0"/>
    <pivotField showAll="0" defaultSubtotal="0"/>
    <pivotField showAll="0"/>
    <pivotField dataField="1" numFmtId="4" showAll="0" defaultSubtotal="0"/>
  </pivotFields>
  <rowFields count="2">
    <field x="9"/>
    <field x="15"/>
  </rowFields>
  <rowItems count="55">
    <i>
      <x/>
    </i>
    <i r="1">
      <x v="1"/>
    </i>
    <i>
      <x v="1"/>
    </i>
    <i r="1">
      <x v="4"/>
    </i>
    <i>
      <x v="2"/>
    </i>
    <i r="1">
      <x v="2"/>
    </i>
    <i>
      <x v="3"/>
    </i>
    <i r="1">
      <x v="6"/>
    </i>
    <i r="1">
      <x v="29"/>
    </i>
    <i r="1">
      <x v="36"/>
    </i>
    <i>
      <x v="4"/>
    </i>
    <i r="1">
      <x v="8"/>
    </i>
    <i r="1">
      <x v="20"/>
    </i>
    <i r="1">
      <x v="32"/>
    </i>
    <i r="1">
      <x v="41"/>
    </i>
    <i>
      <x v="5"/>
    </i>
    <i r="1">
      <x v="19"/>
    </i>
    <i>
      <x v="6"/>
    </i>
    <i r="1">
      <x v="10"/>
    </i>
    <i>
      <x v="7"/>
    </i>
    <i r="1">
      <x v="12"/>
    </i>
    <i r="1">
      <x v="13"/>
    </i>
    <i r="1">
      <x v="14"/>
    </i>
    <i r="1">
      <x v="26"/>
    </i>
    <i r="1">
      <x v="35"/>
    </i>
    <i r="1">
      <x v="40"/>
    </i>
    <i>
      <x v="8"/>
    </i>
    <i r="1">
      <x v="44"/>
    </i>
    <i>
      <x v="9"/>
    </i>
    <i r="1">
      <x v="46"/>
    </i>
    <i>
      <x v="10"/>
    </i>
    <i r="1">
      <x v="24"/>
    </i>
    <i>
      <x v="11"/>
    </i>
    <i r="1">
      <x v="15"/>
    </i>
    <i r="1">
      <x v="28"/>
    </i>
    <i r="1">
      <x v="38"/>
    </i>
    <i r="1">
      <x v="39"/>
    </i>
    <i r="1">
      <x v="47"/>
    </i>
    <i r="1">
      <x v="48"/>
    </i>
    <i>
      <x v="12"/>
    </i>
    <i r="1">
      <x v="16"/>
    </i>
    <i r="1">
      <x v="21"/>
    </i>
    <i r="1">
      <x v="23"/>
    </i>
    <i r="1">
      <x v="31"/>
    </i>
    <i>
      <x v="13"/>
    </i>
    <i r="1">
      <x v="42"/>
    </i>
    <i>
      <x v="14"/>
    </i>
    <i r="1">
      <x v="50"/>
    </i>
    <i>
      <x v="15"/>
    </i>
    <i r="1">
      <x v="18"/>
    </i>
    <i r="1">
      <x v="33"/>
    </i>
    <i r="1">
      <x v="34"/>
    </i>
    <i>
      <x v="16"/>
    </i>
    <i r="1">
      <x v="52"/>
    </i>
    <i t="grand">
      <x/>
    </i>
  </rowItems>
  <colItems count="1">
    <i/>
  </colItems>
  <dataFields count="1">
    <dataField name="Presupuesto 2024" fld="36" baseField="0" baseItem="0" numFmtId="4"/>
  </dataFields>
  <formats count="25">
    <format dxfId="1459">
      <pivotArea outline="0" collapsedLevelsAreSubtotals="1" fieldPosition="0"/>
    </format>
    <format dxfId="1458">
      <pivotArea outline="0" collapsedLevelsAreSubtotals="1" fieldPosition="0"/>
    </format>
    <format dxfId="1457">
      <pivotArea dataOnly="0" labelOnly="1" outline="0" axis="axisValues" fieldPosition="0"/>
    </format>
    <format dxfId="1456">
      <pivotArea field="16" type="button" dataOnly="0" labelOnly="1" outline="0"/>
    </format>
    <format dxfId="1455">
      <pivotArea outline="0" collapsedLevelsAreSubtotals="1" fieldPosition="0"/>
    </format>
    <format dxfId="1454">
      <pivotArea dataOnly="0" labelOnly="1" grandRow="1" outline="0" fieldPosition="0"/>
    </format>
    <format dxfId="1453">
      <pivotArea dataOnly="0" labelOnly="1" fieldPosition="0">
        <references count="1">
          <reference field="9" count="0"/>
        </references>
      </pivotArea>
    </format>
    <format dxfId="1452">
      <pivotArea dataOnly="0" labelOnly="1" grandRow="1" outline="0" fieldPosition="0"/>
    </format>
    <format dxfId="1451">
      <pivotArea dataOnly="0" labelOnly="1" fieldPosition="0">
        <references count="2">
          <reference field="9" count="1" selected="0">
            <x v="0"/>
          </reference>
          <reference field="15" count="1">
            <x v="1"/>
          </reference>
        </references>
      </pivotArea>
    </format>
    <format dxfId="1450">
      <pivotArea dataOnly="0" labelOnly="1" fieldPosition="0">
        <references count="2">
          <reference field="9" count="1" selected="0">
            <x v="1"/>
          </reference>
          <reference field="15" count="1">
            <x v="4"/>
          </reference>
        </references>
      </pivotArea>
    </format>
    <format dxfId="1449">
      <pivotArea dataOnly="0" labelOnly="1" fieldPosition="0">
        <references count="2">
          <reference field="9" count="1" selected="0">
            <x v="2"/>
          </reference>
          <reference field="15" count="1">
            <x v="2"/>
          </reference>
        </references>
      </pivotArea>
    </format>
    <format dxfId="1448">
      <pivotArea dataOnly="0" labelOnly="1" fieldPosition="0">
        <references count="2">
          <reference field="9" count="1" selected="0">
            <x v="3"/>
          </reference>
          <reference field="15" count="3">
            <x v="6"/>
            <x v="29"/>
            <x v="36"/>
          </reference>
        </references>
      </pivotArea>
    </format>
    <format dxfId="1447">
      <pivotArea dataOnly="0" labelOnly="1" fieldPosition="0">
        <references count="2">
          <reference field="9" count="1" selected="0">
            <x v="4"/>
          </reference>
          <reference field="15" count="4">
            <x v="8"/>
            <x v="20"/>
            <x v="32"/>
            <x v="41"/>
          </reference>
        </references>
      </pivotArea>
    </format>
    <format dxfId="1446">
      <pivotArea dataOnly="0" labelOnly="1" fieldPosition="0">
        <references count="2">
          <reference field="9" count="1" selected="0">
            <x v="5"/>
          </reference>
          <reference field="15" count="1">
            <x v="19"/>
          </reference>
        </references>
      </pivotArea>
    </format>
    <format dxfId="1445">
      <pivotArea dataOnly="0" labelOnly="1" fieldPosition="0">
        <references count="2">
          <reference field="9" count="1" selected="0">
            <x v="6"/>
          </reference>
          <reference field="15" count="1">
            <x v="10"/>
          </reference>
        </references>
      </pivotArea>
    </format>
    <format dxfId="1444">
      <pivotArea dataOnly="0" labelOnly="1" fieldPosition="0">
        <references count="2">
          <reference field="9" count="1" selected="0">
            <x v="7"/>
          </reference>
          <reference field="15" count="6">
            <x v="12"/>
            <x v="13"/>
            <x v="14"/>
            <x v="26"/>
            <x v="35"/>
            <x v="40"/>
          </reference>
        </references>
      </pivotArea>
    </format>
    <format dxfId="1443">
      <pivotArea dataOnly="0" labelOnly="1" fieldPosition="0">
        <references count="2">
          <reference field="9" count="1" selected="0">
            <x v="8"/>
          </reference>
          <reference field="15" count="1">
            <x v="44"/>
          </reference>
        </references>
      </pivotArea>
    </format>
    <format dxfId="1442">
      <pivotArea dataOnly="0" labelOnly="1" fieldPosition="0">
        <references count="2">
          <reference field="9" count="1" selected="0">
            <x v="9"/>
          </reference>
          <reference field="15" count="1">
            <x v="46"/>
          </reference>
        </references>
      </pivotArea>
    </format>
    <format dxfId="1441">
      <pivotArea dataOnly="0" labelOnly="1" fieldPosition="0">
        <references count="2">
          <reference field="9" count="1" selected="0">
            <x v="10"/>
          </reference>
          <reference field="15" count="1">
            <x v="24"/>
          </reference>
        </references>
      </pivotArea>
    </format>
    <format dxfId="1440">
      <pivotArea dataOnly="0" labelOnly="1" fieldPosition="0">
        <references count="2">
          <reference field="9" count="1" selected="0">
            <x v="11"/>
          </reference>
          <reference field="15" count="6">
            <x v="15"/>
            <x v="28"/>
            <x v="38"/>
            <x v="39"/>
            <x v="47"/>
            <x v="48"/>
          </reference>
        </references>
      </pivotArea>
    </format>
    <format dxfId="1439">
      <pivotArea dataOnly="0" labelOnly="1" fieldPosition="0">
        <references count="2">
          <reference field="9" count="1" selected="0">
            <x v="12"/>
          </reference>
          <reference field="15" count="4">
            <x v="16"/>
            <x v="21"/>
            <x v="23"/>
            <x v="31"/>
          </reference>
        </references>
      </pivotArea>
    </format>
    <format dxfId="1438">
      <pivotArea dataOnly="0" labelOnly="1" fieldPosition="0">
        <references count="2">
          <reference field="9" count="1" selected="0">
            <x v="13"/>
          </reference>
          <reference field="15" count="1">
            <x v="42"/>
          </reference>
        </references>
      </pivotArea>
    </format>
    <format dxfId="1437">
      <pivotArea dataOnly="0" labelOnly="1" fieldPosition="0">
        <references count="2">
          <reference field="9" count="1" selected="0">
            <x v="14"/>
          </reference>
          <reference field="15" count="1">
            <x v="50"/>
          </reference>
        </references>
      </pivotArea>
    </format>
    <format dxfId="1436">
      <pivotArea dataOnly="0" labelOnly="1" fieldPosition="0">
        <references count="2">
          <reference field="9" count="1" selected="0">
            <x v="15"/>
          </reference>
          <reference field="15" count="3">
            <x v="18"/>
            <x v="33"/>
            <x v="34"/>
          </reference>
        </references>
      </pivotArea>
    </format>
    <format dxfId="1435">
      <pivotArea dataOnly="0" labelOnly="1" fieldPosition="0">
        <references count="2">
          <reference field="9" count="1" selected="0">
            <x v="16"/>
          </reference>
          <reference field="15" count="1">
            <x v="52"/>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1.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2.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3.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4.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5.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6.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7.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8.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9.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20.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558"/>
  <sheetViews>
    <sheetView topLeftCell="V1" workbookViewId="0">
      <selection activeCell="B8" sqref="B8"/>
    </sheetView>
  </sheetViews>
  <sheetFormatPr baseColWidth="10" defaultRowHeight="14.4" x14ac:dyDescent="0.3"/>
  <cols>
    <col min="1" max="1" width="29.6640625" bestFit="1" customWidth="1"/>
    <col min="2" max="2" width="22.88671875" bestFit="1" customWidth="1"/>
    <col min="4" max="4" width="15.5546875" bestFit="1" customWidth="1"/>
    <col min="5" max="5" width="12.88671875" customWidth="1"/>
    <col min="25" max="26" width="11.44140625" customWidth="1"/>
    <col min="27" max="27" width="8" customWidth="1"/>
    <col min="28" max="28" width="9.88671875" customWidth="1"/>
    <col min="29" max="29" width="6.6640625" customWidth="1"/>
    <col min="30" max="30" width="11.44140625" style="11"/>
    <col min="31" max="31" width="8.5546875" style="11" customWidth="1"/>
    <col min="32" max="32" width="17.88671875" customWidth="1"/>
    <col min="33" max="33" width="21" bestFit="1" customWidth="1"/>
    <col min="34" max="34" width="20" bestFit="1" customWidth="1"/>
    <col min="35" max="35" width="16.6640625" customWidth="1"/>
    <col min="36" max="36" width="14.88671875" customWidth="1"/>
    <col min="37" max="37" width="15.33203125" bestFit="1" customWidth="1"/>
  </cols>
  <sheetData>
    <row r="1" spans="1:36" x14ac:dyDescent="0.3">
      <c r="A1" s="14" t="s">
        <v>1128</v>
      </c>
      <c r="B1" s="2" t="s">
        <v>0</v>
      </c>
      <c r="C1" s="2" t="s">
        <v>1</v>
      </c>
      <c r="D1" s="14" t="s">
        <v>1077</v>
      </c>
      <c r="E1" s="2" t="s">
        <v>2</v>
      </c>
      <c r="F1" s="2" t="s">
        <v>3</v>
      </c>
      <c r="G1" s="2" t="s">
        <v>4</v>
      </c>
      <c r="H1" s="2" t="s">
        <v>5</v>
      </c>
      <c r="I1" s="2" t="s">
        <v>6</v>
      </c>
      <c r="J1" s="2" t="s">
        <v>7</v>
      </c>
      <c r="K1" s="2" t="s">
        <v>8</v>
      </c>
      <c r="L1" s="2" t="s">
        <v>9</v>
      </c>
      <c r="M1" s="2" t="s">
        <v>10</v>
      </c>
      <c r="N1" s="14" t="s">
        <v>847</v>
      </c>
      <c r="O1" s="2" t="s">
        <v>11</v>
      </c>
      <c r="P1" s="2" t="s">
        <v>12</v>
      </c>
      <c r="Q1" s="14" t="s">
        <v>1078</v>
      </c>
      <c r="R1" s="2" t="s">
        <v>13</v>
      </c>
      <c r="S1" s="2" t="s">
        <v>14</v>
      </c>
      <c r="T1" s="14" t="s">
        <v>869</v>
      </c>
      <c r="U1" s="2" t="s">
        <v>15</v>
      </c>
      <c r="V1" s="2" t="s">
        <v>16</v>
      </c>
      <c r="W1" s="14" t="s">
        <v>1079</v>
      </c>
      <c r="X1" s="2" t="s">
        <v>17</v>
      </c>
      <c r="Y1" s="2" t="s">
        <v>18</v>
      </c>
      <c r="Z1" s="2" t="s">
        <v>19</v>
      </c>
      <c r="AA1" s="2" t="s">
        <v>20</v>
      </c>
      <c r="AB1" s="2" t="s">
        <v>21</v>
      </c>
      <c r="AC1" s="2" t="s">
        <v>22</v>
      </c>
      <c r="AD1" s="14" t="s">
        <v>1129</v>
      </c>
      <c r="AE1" s="4" t="s">
        <v>23</v>
      </c>
      <c r="AF1" s="2" t="s">
        <v>24</v>
      </c>
      <c r="AG1" s="2" t="s">
        <v>476</v>
      </c>
      <c r="AH1" s="2" t="s">
        <v>477</v>
      </c>
      <c r="AI1" s="41" t="s">
        <v>478</v>
      </c>
      <c r="AJ1" s="2" t="s">
        <v>25</v>
      </c>
    </row>
    <row r="2" spans="1:36" x14ac:dyDescent="0.3">
      <c r="A2" s="13" t="str">
        <f>CONCATENATE(D2,N2,Q2,T2,W2,AB2,AD2)</f>
        <v>1.1-00-2301_231001_23144110</v>
      </c>
      <c r="B2" s="47" t="s">
        <v>26</v>
      </c>
      <c r="C2" s="3"/>
      <c r="D2" s="3" t="s">
        <v>1105</v>
      </c>
      <c r="E2" s="3"/>
      <c r="F2" s="47">
        <v>1</v>
      </c>
      <c r="G2" s="48" t="s">
        <v>27</v>
      </c>
      <c r="H2" s="47">
        <v>1.3</v>
      </c>
      <c r="I2" s="48" t="s">
        <v>28</v>
      </c>
      <c r="J2" s="47" t="s">
        <v>29</v>
      </c>
      <c r="K2" s="48" t="s">
        <v>30</v>
      </c>
      <c r="L2" s="47" t="s">
        <v>31</v>
      </c>
      <c r="M2" s="48" t="s">
        <v>32</v>
      </c>
      <c r="N2" t="s">
        <v>853</v>
      </c>
      <c r="O2" s="47" t="s">
        <v>33</v>
      </c>
      <c r="P2" s="47" t="s">
        <v>34</v>
      </c>
      <c r="Q2" s="47">
        <v>1</v>
      </c>
      <c r="R2" s="47">
        <v>1</v>
      </c>
      <c r="S2" s="47" t="s">
        <v>35</v>
      </c>
      <c r="T2" t="s">
        <v>870</v>
      </c>
      <c r="U2" s="47" t="s">
        <v>36</v>
      </c>
      <c r="V2" s="47" t="s">
        <v>37</v>
      </c>
      <c r="W2" s="47">
        <v>1</v>
      </c>
      <c r="X2" s="48" t="s">
        <v>38</v>
      </c>
      <c r="Y2" s="47" t="s">
        <v>39</v>
      </c>
      <c r="Z2" s="47">
        <v>4000</v>
      </c>
      <c r="AA2" s="47" t="s">
        <v>40</v>
      </c>
      <c r="AB2" s="49">
        <v>4411</v>
      </c>
      <c r="AC2" s="49" t="s">
        <v>41</v>
      </c>
      <c r="AD2" s="50">
        <v>0</v>
      </c>
      <c r="AE2" s="51" t="s">
        <v>42</v>
      </c>
      <c r="AF2" s="47" t="s">
        <v>43</v>
      </c>
      <c r="AG2" s="12">
        <v>2163246</v>
      </c>
      <c r="AH2" s="52">
        <v>2163246</v>
      </c>
      <c r="AI2" s="52">
        <v>2163246</v>
      </c>
      <c r="AJ2" s="5" t="s">
        <v>846</v>
      </c>
    </row>
    <row r="3" spans="1:36" x14ac:dyDescent="0.3">
      <c r="A3" s="13" t="str">
        <f t="shared" ref="A3:A66" si="0">CONCATENATE(D3,N3,Q3,T3,W3,AB3,AD3)</f>
        <v>1.1-00-2301_231001_231441136</v>
      </c>
      <c r="B3" s="47" t="s">
        <v>44</v>
      </c>
      <c r="C3" s="47"/>
      <c r="D3" s="3" t="s">
        <v>1105</v>
      </c>
      <c r="E3" s="47"/>
      <c r="F3" s="47">
        <v>1</v>
      </c>
      <c r="G3" s="48" t="s">
        <v>27</v>
      </c>
      <c r="H3" s="47">
        <v>1.3</v>
      </c>
      <c r="I3" s="48" t="s">
        <v>28</v>
      </c>
      <c r="J3" s="47" t="s">
        <v>29</v>
      </c>
      <c r="K3" s="48" t="s">
        <v>30</v>
      </c>
      <c r="L3" s="47" t="s">
        <v>31</v>
      </c>
      <c r="M3" s="48" t="s">
        <v>32</v>
      </c>
      <c r="N3" t="s">
        <v>853</v>
      </c>
      <c r="O3" s="47" t="s">
        <v>33</v>
      </c>
      <c r="P3" s="47" t="s">
        <v>34</v>
      </c>
      <c r="Q3" s="47">
        <v>1</v>
      </c>
      <c r="R3" s="47">
        <v>1</v>
      </c>
      <c r="S3" s="47" t="s">
        <v>35</v>
      </c>
      <c r="T3" t="s">
        <v>870</v>
      </c>
      <c r="U3" s="47" t="s">
        <v>36</v>
      </c>
      <c r="V3" s="47" t="s">
        <v>37</v>
      </c>
      <c r="W3" s="47">
        <v>1</v>
      </c>
      <c r="X3" s="48" t="s">
        <v>38</v>
      </c>
      <c r="Y3" s="47" t="s">
        <v>39</v>
      </c>
      <c r="Z3" s="47">
        <v>4000</v>
      </c>
      <c r="AA3" s="47" t="s">
        <v>40</v>
      </c>
      <c r="AB3" s="49">
        <v>4411</v>
      </c>
      <c r="AC3" s="49" t="s">
        <v>41</v>
      </c>
      <c r="AD3" s="50">
        <v>36</v>
      </c>
      <c r="AE3" s="51" t="s">
        <v>45</v>
      </c>
      <c r="AF3" s="47" t="s">
        <v>46</v>
      </c>
      <c r="AG3" s="12">
        <v>324000</v>
      </c>
      <c r="AH3" s="52">
        <v>324000</v>
      </c>
      <c r="AI3" s="52">
        <v>324000</v>
      </c>
      <c r="AJ3" s="5" t="s">
        <v>47</v>
      </c>
    </row>
    <row r="4" spans="1:36" x14ac:dyDescent="0.3">
      <c r="A4" s="13" t="str">
        <f t="shared" si="0"/>
        <v>1.1-00-2301_231001_2314411XX</v>
      </c>
      <c r="B4" s="47" t="s">
        <v>44</v>
      </c>
      <c r="C4" s="47"/>
      <c r="D4" s="3" t="s">
        <v>1105</v>
      </c>
      <c r="E4" s="47"/>
      <c r="F4" s="47">
        <v>1</v>
      </c>
      <c r="G4" s="48" t="s">
        <v>27</v>
      </c>
      <c r="H4" s="47">
        <v>1.3</v>
      </c>
      <c r="I4" s="48" t="s">
        <v>28</v>
      </c>
      <c r="J4" s="47" t="s">
        <v>29</v>
      </c>
      <c r="K4" s="48" t="s">
        <v>30</v>
      </c>
      <c r="L4" s="47" t="s">
        <v>31</v>
      </c>
      <c r="M4" s="48" t="s">
        <v>32</v>
      </c>
      <c r="N4" t="s">
        <v>853</v>
      </c>
      <c r="O4" s="47" t="s">
        <v>33</v>
      </c>
      <c r="P4" s="47" t="s">
        <v>34</v>
      </c>
      <c r="Q4" s="47">
        <v>1</v>
      </c>
      <c r="R4" s="47">
        <v>1</v>
      </c>
      <c r="S4" s="47" t="s">
        <v>35</v>
      </c>
      <c r="T4" t="s">
        <v>870</v>
      </c>
      <c r="U4" s="47" t="s">
        <v>36</v>
      </c>
      <c r="V4" s="47" t="s">
        <v>37</v>
      </c>
      <c r="W4" s="47">
        <v>1</v>
      </c>
      <c r="X4" s="48" t="s">
        <v>38</v>
      </c>
      <c r="Y4" s="47" t="s">
        <v>39</v>
      </c>
      <c r="Z4" s="47">
        <v>4000</v>
      </c>
      <c r="AA4" s="47" t="s">
        <v>40</v>
      </c>
      <c r="AB4" s="49">
        <v>4411</v>
      </c>
      <c r="AC4" s="49" t="s">
        <v>41</v>
      </c>
      <c r="AD4" s="51" t="s">
        <v>45</v>
      </c>
      <c r="AE4" s="51" t="s">
        <v>45</v>
      </c>
      <c r="AF4" s="47" t="s">
        <v>118</v>
      </c>
      <c r="AG4" s="12">
        <v>0</v>
      </c>
      <c r="AH4" s="52">
        <v>0</v>
      </c>
      <c r="AI4" s="52">
        <v>170000</v>
      </c>
      <c r="AJ4" s="5" t="s">
        <v>120</v>
      </c>
    </row>
    <row r="5" spans="1:36" x14ac:dyDescent="0.3">
      <c r="A5" s="13" t="str">
        <f t="shared" si="0"/>
        <v>1.1-00-2301_231001_2314411XX</v>
      </c>
      <c r="B5" s="47" t="s">
        <v>44</v>
      </c>
      <c r="C5" s="47"/>
      <c r="D5" s="3" t="s">
        <v>1105</v>
      </c>
      <c r="E5" s="47"/>
      <c r="F5" s="47">
        <v>1</v>
      </c>
      <c r="G5" s="48" t="s">
        <v>27</v>
      </c>
      <c r="H5" s="47">
        <v>1.3</v>
      </c>
      <c r="I5" s="48" t="s">
        <v>28</v>
      </c>
      <c r="J5" s="47" t="s">
        <v>29</v>
      </c>
      <c r="K5" s="48" t="s">
        <v>30</v>
      </c>
      <c r="L5" s="47" t="s">
        <v>31</v>
      </c>
      <c r="M5" s="48" t="s">
        <v>32</v>
      </c>
      <c r="N5" t="s">
        <v>853</v>
      </c>
      <c r="O5" s="47" t="s">
        <v>33</v>
      </c>
      <c r="P5" s="47" t="s">
        <v>34</v>
      </c>
      <c r="Q5" s="47">
        <v>1</v>
      </c>
      <c r="R5" s="47">
        <v>1</v>
      </c>
      <c r="S5" s="47" t="s">
        <v>35</v>
      </c>
      <c r="T5" t="s">
        <v>870</v>
      </c>
      <c r="U5" s="47" t="s">
        <v>36</v>
      </c>
      <c r="V5" s="47" t="s">
        <v>37</v>
      </c>
      <c r="W5" s="47">
        <v>1</v>
      </c>
      <c r="X5" s="48" t="s">
        <v>38</v>
      </c>
      <c r="Y5" s="47" t="s">
        <v>39</v>
      </c>
      <c r="Z5" s="47">
        <v>4000</v>
      </c>
      <c r="AA5" s="47" t="s">
        <v>40</v>
      </c>
      <c r="AB5" s="49">
        <v>4411</v>
      </c>
      <c r="AC5" s="49" t="s">
        <v>41</v>
      </c>
      <c r="AD5" s="51" t="s">
        <v>45</v>
      </c>
      <c r="AE5" s="51" t="s">
        <v>45</v>
      </c>
      <c r="AF5" s="47" t="s">
        <v>119</v>
      </c>
      <c r="AG5" s="12">
        <v>0</v>
      </c>
      <c r="AH5" s="52">
        <v>0</v>
      </c>
      <c r="AI5" s="52">
        <v>170000</v>
      </c>
      <c r="AJ5" s="5" t="s">
        <v>120</v>
      </c>
    </row>
    <row r="6" spans="1:36" x14ac:dyDescent="0.3">
      <c r="A6" s="13" t="str">
        <f t="shared" si="0"/>
        <v>1.1-00-2301_231001_23144510</v>
      </c>
      <c r="B6" s="47" t="s">
        <v>48</v>
      </c>
      <c r="C6" s="3"/>
      <c r="D6" s="3" t="s">
        <v>1105</v>
      </c>
      <c r="E6" s="3"/>
      <c r="F6" s="47">
        <v>1</v>
      </c>
      <c r="G6" s="48" t="s">
        <v>27</v>
      </c>
      <c r="H6" s="47">
        <v>1.3</v>
      </c>
      <c r="I6" s="48" t="s">
        <v>28</v>
      </c>
      <c r="J6" s="47" t="s">
        <v>29</v>
      </c>
      <c r="K6" s="48" t="s">
        <v>30</v>
      </c>
      <c r="L6" s="47" t="s">
        <v>31</v>
      </c>
      <c r="M6" s="48" t="s">
        <v>32</v>
      </c>
      <c r="N6" t="s">
        <v>853</v>
      </c>
      <c r="O6" s="47" t="s">
        <v>33</v>
      </c>
      <c r="P6" s="47" t="s">
        <v>34</v>
      </c>
      <c r="Q6" s="47">
        <v>1</v>
      </c>
      <c r="R6" s="47">
        <v>1</v>
      </c>
      <c r="S6" s="47" t="s">
        <v>35</v>
      </c>
      <c r="T6" t="s">
        <v>870</v>
      </c>
      <c r="U6" s="47" t="s">
        <v>36</v>
      </c>
      <c r="V6" s="47" t="s">
        <v>37</v>
      </c>
      <c r="W6" s="47">
        <v>1</v>
      </c>
      <c r="X6" s="48" t="s">
        <v>38</v>
      </c>
      <c r="Y6" s="47" t="s">
        <v>39</v>
      </c>
      <c r="Z6" s="47">
        <v>4000</v>
      </c>
      <c r="AA6" s="47" t="s">
        <v>40</v>
      </c>
      <c r="AB6" s="49">
        <v>4451</v>
      </c>
      <c r="AC6" s="49" t="s">
        <v>49</v>
      </c>
      <c r="AD6" s="50">
        <v>0</v>
      </c>
      <c r="AE6" s="51" t="s">
        <v>42</v>
      </c>
      <c r="AF6" s="47" t="s">
        <v>43</v>
      </c>
      <c r="AG6" s="12">
        <v>640000</v>
      </c>
      <c r="AH6" s="52">
        <v>640000</v>
      </c>
      <c r="AI6" s="52">
        <v>640000</v>
      </c>
      <c r="AJ6" s="5" t="s">
        <v>50</v>
      </c>
    </row>
    <row r="7" spans="1:36" x14ac:dyDescent="0.3">
      <c r="A7" s="13" t="str">
        <f t="shared" si="0"/>
        <v>1.1-00-2301_231001_23144511</v>
      </c>
      <c r="B7" s="47" t="s">
        <v>51</v>
      </c>
      <c r="C7" s="47"/>
      <c r="D7" s="3" t="s">
        <v>1105</v>
      </c>
      <c r="E7" s="47"/>
      <c r="F7" s="47">
        <v>1</v>
      </c>
      <c r="G7" s="48" t="s">
        <v>27</v>
      </c>
      <c r="H7" s="47">
        <v>1.3</v>
      </c>
      <c r="I7" s="48" t="s">
        <v>28</v>
      </c>
      <c r="J7" s="47" t="s">
        <v>29</v>
      </c>
      <c r="K7" s="48" t="s">
        <v>30</v>
      </c>
      <c r="L7" s="47" t="s">
        <v>31</v>
      </c>
      <c r="M7" s="48" t="s">
        <v>32</v>
      </c>
      <c r="N7" t="s">
        <v>853</v>
      </c>
      <c r="O7" s="47" t="s">
        <v>33</v>
      </c>
      <c r="P7" s="47" t="s">
        <v>34</v>
      </c>
      <c r="Q7" s="47">
        <v>1</v>
      </c>
      <c r="R7" s="47">
        <v>1</v>
      </c>
      <c r="S7" s="47" t="s">
        <v>35</v>
      </c>
      <c r="T7" t="s">
        <v>870</v>
      </c>
      <c r="U7" s="47" t="s">
        <v>36</v>
      </c>
      <c r="V7" s="47" t="s">
        <v>37</v>
      </c>
      <c r="W7" s="47">
        <v>1</v>
      </c>
      <c r="X7" s="48" t="s">
        <v>38</v>
      </c>
      <c r="Y7" s="47" t="s">
        <v>39</v>
      </c>
      <c r="Z7" s="47">
        <v>4000</v>
      </c>
      <c r="AA7" s="47" t="s">
        <v>40</v>
      </c>
      <c r="AB7" s="49">
        <v>4451</v>
      </c>
      <c r="AC7" s="49" t="s">
        <v>49</v>
      </c>
      <c r="AD7" s="50">
        <v>1</v>
      </c>
      <c r="AE7" s="51" t="s">
        <v>45</v>
      </c>
      <c r="AF7" s="47" t="s">
        <v>52</v>
      </c>
      <c r="AG7" s="12">
        <v>180000</v>
      </c>
      <c r="AH7" s="52">
        <v>180000</v>
      </c>
      <c r="AI7" s="52">
        <v>180000</v>
      </c>
      <c r="AJ7" s="5" t="s">
        <v>53</v>
      </c>
    </row>
    <row r="8" spans="1:36" x14ac:dyDescent="0.3">
      <c r="A8" s="13" t="str">
        <f>CONCATENATE(D8,N8,Q8,T8,W8,AB8,AD8)</f>
        <v>1.1-00-2301_231001_23144512</v>
      </c>
      <c r="B8" s="47" t="s">
        <v>51</v>
      </c>
      <c r="C8" s="47"/>
      <c r="D8" s="3" t="s">
        <v>1105</v>
      </c>
      <c r="E8" s="47"/>
      <c r="F8" s="47">
        <v>1</v>
      </c>
      <c r="G8" s="48" t="s">
        <v>27</v>
      </c>
      <c r="H8" s="47">
        <v>1.3</v>
      </c>
      <c r="I8" s="48" t="s">
        <v>28</v>
      </c>
      <c r="J8" s="47" t="s">
        <v>29</v>
      </c>
      <c r="K8" s="48" t="s">
        <v>30</v>
      </c>
      <c r="L8" s="47" t="s">
        <v>31</v>
      </c>
      <c r="M8" s="48" t="s">
        <v>32</v>
      </c>
      <c r="N8" t="s">
        <v>853</v>
      </c>
      <c r="O8" s="47" t="s">
        <v>33</v>
      </c>
      <c r="P8" s="47" t="s">
        <v>34</v>
      </c>
      <c r="Q8" s="47">
        <v>1</v>
      </c>
      <c r="R8" s="47">
        <v>1</v>
      </c>
      <c r="S8" s="47" t="s">
        <v>35</v>
      </c>
      <c r="T8" t="s">
        <v>870</v>
      </c>
      <c r="U8" s="47" t="s">
        <v>36</v>
      </c>
      <c r="V8" s="47" t="s">
        <v>37</v>
      </c>
      <c r="W8" s="47">
        <v>1</v>
      </c>
      <c r="X8" s="48" t="s">
        <v>38</v>
      </c>
      <c r="Y8" s="47" t="s">
        <v>39</v>
      </c>
      <c r="Z8" s="47">
        <v>4000</v>
      </c>
      <c r="AA8" s="47" t="s">
        <v>40</v>
      </c>
      <c r="AB8" s="49">
        <v>4451</v>
      </c>
      <c r="AC8" s="49" t="s">
        <v>49</v>
      </c>
      <c r="AD8" s="50">
        <v>2</v>
      </c>
      <c r="AE8" s="51" t="s">
        <v>45</v>
      </c>
      <c r="AF8" s="47" t="s">
        <v>54</v>
      </c>
      <c r="AG8" s="12">
        <v>300000</v>
      </c>
      <c r="AH8" s="52">
        <v>300000</v>
      </c>
      <c r="AI8" s="52">
        <v>300000</v>
      </c>
      <c r="AJ8" s="5" t="s">
        <v>55</v>
      </c>
    </row>
    <row r="9" spans="1:36" x14ac:dyDescent="0.3">
      <c r="A9" s="13" t="str">
        <f t="shared" si="0"/>
        <v>1.1-00-2301_231001_23144513</v>
      </c>
      <c r="B9" s="47" t="s">
        <v>51</v>
      </c>
      <c r="C9" s="47"/>
      <c r="D9" s="3" t="s">
        <v>1105</v>
      </c>
      <c r="E9" s="47"/>
      <c r="F9" s="47">
        <v>1</v>
      </c>
      <c r="G9" s="48" t="s">
        <v>27</v>
      </c>
      <c r="H9" s="47">
        <v>1.3</v>
      </c>
      <c r="I9" s="48" t="s">
        <v>28</v>
      </c>
      <c r="J9" s="47" t="s">
        <v>29</v>
      </c>
      <c r="K9" s="48" t="s">
        <v>30</v>
      </c>
      <c r="L9" s="47" t="s">
        <v>31</v>
      </c>
      <c r="M9" s="48" t="s">
        <v>32</v>
      </c>
      <c r="N9" t="s">
        <v>853</v>
      </c>
      <c r="O9" s="47" t="s">
        <v>33</v>
      </c>
      <c r="P9" s="47" t="s">
        <v>34</v>
      </c>
      <c r="Q9" s="47">
        <v>1</v>
      </c>
      <c r="R9" s="47">
        <v>1</v>
      </c>
      <c r="S9" s="47" t="s">
        <v>35</v>
      </c>
      <c r="T9" t="s">
        <v>870</v>
      </c>
      <c r="U9" s="47" t="s">
        <v>36</v>
      </c>
      <c r="V9" s="47" t="s">
        <v>37</v>
      </c>
      <c r="W9" s="47">
        <v>1</v>
      </c>
      <c r="X9" s="48" t="s">
        <v>38</v>
      </c>
      <c r="Y9" s="47" t="s">
        <v>39</v>
      </c>
      <c r="Z9" s="47">
        <v>4000</v>
      </c>
      <c r="AA9" s="47" t="s">
        <v>40</v>
      </c>
      <c r="AB9" s="49">
        <v>4451</v>
      </c>
      <c r="AC9" s="49" t="s">
        <v>49</v>
      </c>
      <c r="AD9" s="50">
        <v>3</v>
      </c>
      <c r="AE9" s="51" t="s">
        <v>45</v>
      </c>
      <c r="AF9" s="47" t="s">
        <v>56</v>
      </c>
      <c r="AG9" s="12">
        <v>1000000</v>
      </c>
      <c r="AH9" s="52">
        <v>1000000</v>
      </c>
      <c r="AI9" s="52">
        <v>1000000</v>
      </c>
      <c r="AJ9" s="5" t="s">
        <v>57</v>
      </c>
    </row>
    <row r="10" spans="1:36" x14ac:dyDescent="0.3">
      <c r="A10" s="13" t="str">
        <f t="shared" si="0"/>
        <v>1.1-00-2301_231001_23144514</v>
      </c>
      <c r="B10" s="47" t="s">
        <v>51</v>
      </c>
      <c r="C10" s="47"/>
      <c r="D10" s="3" t="s">
        <v>1105</v>
      </c>
      <c r="E10" s="47"/>
      <c r="F10" s="47">
        <v>1</v>
      </c>
      <c r="G10" s="48" t="s">
        <v>27</v>
      </c>
      <c r="H10" s="47">
        <v>1.3</v>
      </c>
      <c r="I10" s="48" t="s">
        <v>28</v>
      </c>
      <c r="J10" s="47" t="s">
        <v>29</v>
      </c>
      <c r="K10" s="48" t="s">
        <v>30</v>
      </c>
      <c r="L10" s="47" t="s">
        <v>31</v>
      </c>
      <c r="M10" s="48" t="s">
        <v>32</v>
      </c>
      <c r="N10" t="s">
        <v>853</v>
      </c>
      <c r="O10" s="47" t="s">
        <v>33</v>
      </c>
      <c r="P10" s="47" t="s">
        <v>34</v>
      </c>
      <c r="Q10" s="47">
        <v>1</v>
      </c>
      <c r="R10" s="47">
        <v>1</v>
      </c>
      <c r="S10" s="47" t="s">
        <v>35</v>
      </c>
      <c r="T10" t="s">
        <v>870</v>
      </c>
      <c r="U10" s="47" t="s">
        <v>36</v>
      </c>
      <c r="V10" s="47" t="s">
        <v>37</v>
      </c>
      <c r="W10" s="47">
        <v>1</v>
      </c>
      <c r="X10" s="48" t="s">
        <v>38</v>
      </c>
      <c r="Y10" s="47" t="s">
        <v>39</v>
      </c>
      <c r="Z10" s="47">
        <v>4000</v>
      </c>
      <c r="AA10" s="47" t="s">
        <v>40</v>
      </c>
      <c r="AB10" s="49">
        <v>4451</v>
      </c>
      <c r="AC10" s="49" t="s">
        <v>49</v>
      </c>
      <c r="AD10" s="50">
        <v>4</v>
      </c>
      <c r="AE10" s="51" t="s">
        <v>45</v>
      </c>
      <c r="AF10" s="47" t="s">
        <v>58</v>
      </c>
      <c r="AG10" s="12">
        <v>1000000</v>
      </c>
      <c r="AH10" s="52">
        <v>1000000</v>
      </c>
      <c r="AI10" s="52">
        <v>1000000</v>
      </c>
      <c r="AJ10" s="5" t="s">
        <v>59</v>
      </c>
    </row>
    <row r="11" spans="1:36" x14ac:dyDescent="0.3">
      <c r="A11" s="13" t="str">
        <f t="shared" si="0"/>
        <v>1.1-00-2301_231001_23144515</v>
      </c>
      <c r="B11" s="47" t="s">
        <v>51</v>
      </c>
      <c r="C11" s="47"/>
      <c r="D11" s="3" t="s">
        <v>1105</v>
      </c>
      <c r="E11" s="47"/>
      <c r="F11" s="47">
        <v>1</v>
      </c>
      <c r="G11" s="48" t="s">
        <v>27</v>
      </c>
      <c r="H11" s="47">
        <v>1.3</v>
      </c>
      <c r="I11" s="48" t="s">
        <v>28</v>
      </c>
      <c r="J11" s="47" t="s">
        <v>29</v>
      </c>
      <c r="K11" s="48" t="s">
        <v>30</v>
      </c>
      <c r="L11" s="47" t="s">
        <v>31</v>
      </c>
      <c r="M11" s="48" t="s">
        <v>32</v>
      </c>
      <c r="N11" t="s">
        <v>853</v>
      </c>
      <c r="O11" s="47" t="s">
        <v>33</v>
      </c>
      <c r="P11" s="47" t="s">
        <v>34</v>
      </c>
      <c r="Q11" s="47">
        <v>1</v>
      </c>
      <c r="R11" s="47">
        <v>1</v>
      </c>
      <c r="S11" s="47" t="s">
        <v>35</v>
      </c>
      <c r="T11" t="s">
        <v>870</v>
      </c>
      <c r="U11" s="47" t="s">
        <v>36</v>
      </c>
      <c r="V11" s="47" t="s">
        <v>37</v>
      </c>
      <c r="W11" s="47">
        <v>1</v>
      </c>
      <c r="X11" s="48" t="s">
        <v>38</v>
      </c>
      <c r="Y11" s="47" t="s">
        <v>39</v>
      </c>
      <c r="Z11" s="47">
        <v>4000</v>
      </c>
      <c r="AA11" s="47" t="s">
        <v>40</v>
      </c>
      <c r="AB11" s="49">
        <v>4451</v>
      </c>
      <c r="AC11" s="49" t="s">
        <v>49</v>
      </c>
      <c r="AD11" s="50">
        <v>5</v>
      </c>
      <c r="AE11" s="51" t="s">
        <v>45</v>
      </c>
      <c r="AF11" s="47" t="s">
        <v>1041</v>
      </c>
      <c r="AG11" s="12">
        <v>70000</v>
      </c>
      <c r="AH11" s="52">
        <v>70000</v>
      </c>
      <c r="AI11" s="52">
        <v>1000000</v>
      </c>
      <c r="AJ11" s="5" t="s">
        <v>60</v>
      </c>
    </row>
    <row r="12" spans="1:36" x14ac:dyDescent="0.3">
      <c r="A12" s="13" t="str">
        <f t="shared" si="0"/>
        <v>1.1-00-2301_231001_2314451XX</v>
      </c>
      <c r="B12" s="47" t="s">
        <v>51</v>
      </c>
      <c r="C12" s="47"/>
      <c r="D12" s="3" t="s">
        <v>1105</v>
      </c>
      <c r="E12" s="47"/>
      <c r="F12" s="47">
        <v>1</v>
      </c>
      <c r="G12" s="48" t="s">
        <v>27</v>
      </c>
      <c r="H12" s="47">
        <v>1.3</v>
      </c>
      <c r="I12" s="48" t="s">
        <v>28</v>
      </c>
      <c r="J12" s="47" t="s">
        <v>29</v>
      </c>
      <c r="K12" s="48" t="s">
        <v>30</v>
      </c>
      <c r="L12" s="47" t="s">
        <v>31</v>
      </c>
      <c r="M12" s="48" t="s">
        <v>32</v>
      </c>
      <c r="N12" t="s">
        <v>853</v>
      </c>
      <c r="O12" s="47" t="s">
        <v>33</v>
      </c>
      <c r="P12" s="47" t="s">
        <v>34</v>
      </c>
      <c r="Q12" s="47">
        <v>1</v>
      </c>
      <c r="R12" s="47">
        <v>1</v>
      </c>
      <c r="S12" s="47" t="s">
        <v>35</v>
      </c>
      <c r="T12" t="s">
        <v>870</v>
      </c>
      <c r="U12" s="47" t="s">
        <v>36</v>
      </c>
      <c r="V12" s="47" t="s">
        <v>37</v>
      </c>
      <c r="W12" s="47">
        <v>1</v>
      </c>
      <c r="X12" s="48" t="s">
        <v>38</v>
      </c>
      <c r="Y12" s="47" t="s">
        <v>39</v>
      </c>
      <c r="Z12" s="47">
        <v>4000</v>
      </c>
      <c r="AA12" s="47" t="s">
        <v>40</v>
      </c>
      <c r="AB12" s="49">
        <v>4451</v>
      </c>
      <c r="AC12" s="49" t="s">
        <v>49</v>
      </c>
      <c r="AD12" s="51" t="s">
        <v>45</v>
      </c>
      <c r="AE12" s="51" t="s">
        <v>45</v>
      </c>
      <c r="AF12" s="47" t="s">
        <v>117</v>
      </c>
      <c r="AG12" s="12">
        <v>0</v>
      </c>
      <c r="AH12" s="52">
        <v>0</v>
      </c>
      <c r="AI12" s="52">
        <v>394000</v>
      </c>
      <c r="AJ12" s="5" t="s">
        <v>846</v>
      </c>
    </row>
    <row r="13" spans="1:36" x14ac:dyDescent="0.3">
      <c r="A13" s="13" t="str">
        <f t="shared" si="0"/>
        <v>1.1-00-2301_235002_23222110</v>
      </c>
      <c r="B13" s="47" t="s">
        <v>61</v>
      </c>
      <c r="C13" s="3"/>
      <c r="D13" s="3" t="s">
        <v>1105</v>
      </c>
      <c r="E13" s="3"/>
      <c r="F13" s="47">
        <v>1</v>
      </c>
      <c r="G13" s="48" t="s">
        <v>27</v>
      </c>
      <c r="H13" s="47">
        <v>1.3</v>
      </c>
      <c r="I13" s="48" t="s">
        <v>28</v>
      </c>
      <c r="J13" s="47" t="s">
        <v>29</v>
      </c>
      <c r="K13" s="48" t="s">
        <v>30</v>
      </c>
      <c r="L13" s="47" t="s">
        <v>31</v>
      </c>
      <c r="M13" s="48" t="s">
        <v>32</v>
      </c>
      <c r="N13" t="s">
        <v>853</v>
      </c>
      <c r="O13" s="47" t="s">
        <v>33</v>
      </c>
      <c r="P13" s="47" t="s">
        <v>34</v>
      </c>
      <c r="Q13" s="47">
        <v>5</v>
      </c>
      <c r="R13" s="47">
        <v>5</v>
      </c>
      <c r="S13" s="47" t="s">
        <v>62</v>
      </c>
      <c r="T13" t="s">
        <v>871</v>
      </c>
      <c r="U13" s="47" t="s">
        <v>63</v>
      </c>
      <c r="V13" s="47" t="s">
        <v>64</v>
      </c>
      <c r="W13" s="47">
        <v>2</v>
      </c>
      <c r="X13" s="48" t="s">
        <v>65</v>
      </c>
      <c r="Y13" s="47" t="s">
        <v>66</v>
      </c>
      <c r="Z13" s="47">
        <v>2000</v>
      </c>
      <c r="AA13" s="47" t="s">
        <v>67</v>
      </c>
      <c r="AB13" s="49">
        <v>2211</v>
      </c>
      <c r="AC13" s="49" t="s">
        <v>68</v>
      </c>
      <c r="AD13" s="50">
        <v>0</v>
      </c>
      <c r="AE13" s="51" t="s">
        <v>42</v>
      </c>
      <c r="AF13" s="47" t="s">
        <v>43</v>
      </c>
      <c r="AG13" s="12">
        <v>300000</v>
      </c>
      <c r="AH13" s="52">
        <v>300000</v>
      </c>
      <c r="AI13" s="52">
        <v>300000</v>
      </c>
      <c r="AJ13" s="5" t="s">
        <v>140</v>
      </c>
    </row>
    <row r="14" spans="1:36" x14ac:dyDescent="0.3">
      <c r="A14" s="13" t="str">
        <f t="shared" si="0"/>
        <v>1.1-00-2301_235002_23232910</v>
      </c>
      <c r="B14" s="47" t="s">
        <v>69</v>
      </c>
      <c r="C14" s="3"/>
      <c r="D14" s="3" t="s">
        <v>1105</v>
      </c>
      <c r="E14" s="3"/>
      <c r="F14" s="47">
        <v>1</v>
      </c>
      <c r="G14" s="48" t="s">
        <v>27</v>
      </c>
      <c r="H14" s="47">
        <v>1.3</v>
      </c>
      <c r="I14" s="48" t="s">
        <v>28</v>
      </c>
      <c r="J14" s="47" t="s">
        <v>29</v>
      </c>
      <c r="K14" s="48" t="s">
        <v>30</v>
      </c>
      <c r="L14" s="47" t="s">
        <v>31</v>
      </c>
      <c r="M14" s="48" t="s">
        <v>32</v>
      </c>
      <c r="N14" t="s">
        <v>853</v>
      </c>
      <c r="O14" s="47" t="s">
        <v>33</v>
      </c>
      <c r="P14" s="47" t="s">
        <v>34</v>
      </c>
      <c r="Q14" s="47">
        <v>5</v>
      </c>
      <c r="R14" s="47">
        <v>5</v>
      </c>
      <c r="S14" s="47" t="s">
        <v>62</v>
      </c>
      <c r="T14" t="s">
        <v>871</v>
      </c>
      <c r="U14" s="47" t="s">
        <v>63</v>
      </c>
      <c r="V14" s="47" t="s">
        <v>64</v>
      </c>
      <c r="W14" s="47">
        <v>2</v>
      </c>
      <c r="X14" s="48" t="s">
        <v>65</v>
      </c>
      <c r="Y14" s="47" t="s">
        <v>66</v>
      </c>
      <c r="Z14" s="47">
        <v>3000</v>
      </c>
      <c r="AA14" s="47" t="s">
        <v>70</v>
      </c>
      <c r="AB14" s="49">
        <v>3291</v>
      </c>
      <c r="AC14" s="49" t="s">
        <v>71</v>
      </c>
      <c r="AD14" s="50">
        <v>0</v>
      </c>
      <c r="AE14" s="51" t="s">
        <v>42</v>
      </c>
      <c r="AF14" s="47" t="s">
        <v>43</v>
      </c>
      <c r="AG14" s="12">
        <v>500000</v>
      </c>
      <c r="AH14" s="52">
        <v>500000</v>
      </c>
      <c r="AI14" s="52">
        <v>995000</v>
      </c>
      <c r="AJ14" s="5" t="s">
        <v>140</v>
      </c>
    </row>
    <row r="15" spans="1:36" x14ac:dyDescent="0.3">
      <c r="A15" s="13" t="str">
        <f t="shared" si="0"/>
        <v>1.1-00-2301_235002_23235810</v>
      </c>
      <c r="B15" s="47" t="s">
        <v>72</v>
      </c>
      <c r="C15" s="3"/>
      <c r="D15" s="3" t="s">
        <v>1105</v>
      </c>
      <c r="E15" s="3"/>
      <c r="F15" s="47">
        <v>1</v>
      </c>
      <c r="G15" s="48" t="s">
        <v>27</v>
      </c>
      <c r="H15" s="47">
        <v>1.3</v>
      </c>
      <c r="I15" s="48" t="s">
        <v>28</v>
      </c>
      <c r="J15" s="47" t="s">
        <v>29</v>
      </c>
      <c r="K15" s="48" t="s">
        <v>30</v>
      </c>
      <c r="L15" s="47" t="s">
        <v>31</v>
      </c>
      <c r="M15" s="48" t="s">
        <v>32</v>
      </c>
      <c r="N15" t="s">
        <v>853</v>
      </c>
      <c r="O15" s="47" t="s">
        <v>33</v>
      </c>
      <c r="P15" s="47" t="s">
        <v>34</v>
      </c>
      <c r="Q15" s="47">
        <v>5</v>
      </c>
      <c r="R15" s="47">
        <v>5</v>
      </c>
      <c r="S15" s="47" t="s">
        <v>62</v>
      </c>
      <c r="T15" t="s">
        <v>871</v>
      </c>
      <c r="U15" s="47" t="s">
        <v>63</v>
      </c>
      <c r="V15" s="47" t="s">
        <v>64</v>
      </c>
      <c r="W15" s="47">
        <v>2</v>
      </c>
      <c r="X15" s="48" t="s">
        <v>65</v>
      </c>
      <c r="Y15" s="47" t="s">
        <v>66</v>
      </c>
      <c r="Z15" s="47">
        <v>3000</v>
      </c>
      <c r="AA15" s="47" t="s">
        <v>70</v>
      </c>
      <c r="AB15" s="49">
        <v>3581</v>
      </c>
      <c r="AC15" s="49" t="s">
        <v>73</v>
      </c>
      <c r="AD15" s="50">
        <v>0</v>
      </c>
      <c r="AE15" s="51" t="s">
        <v>42</v>
      </c>
      <c r="AF15" s="47" t="s">
        <v>43</v>
      </c>
      <c r="AG15" s="12">
        <v>5000</v>
      </c>
      <c r="AH15" s="52">
        <v>5000</v>
      </c>
      <c r="AI15" s="52">
        <v>15000</v>
      </c>
      <c r="AJ15" s="5" t="s">
        <v>140</v>
      </c>
    </row>
    <row r="16" spans="1:36" x14ac:dyDescent="0.3">
      <c r="A16" s="13" t="str">
        <f t="shared" si="0"/>
        <v>1.1-00-2301_235002_23238210</v>
      </c>
      <c r="B16" s="47" t="s">
        <v>74</v>
      </c>
      <c r="C16" s="3"/>
      <c r="D16" s="3" t="s">
        <v>1105</v>
      </c>
      <c r="E16" s="3"/>
      <c r="F16" s="47">
        <v>1</v>
      </c>
      <c r="G16" s="48" t="s">
        <v>27</v>
      </c>
      <c r="H16" s="47">
        <v>1.3</v>
      </c>
      <c r="I16" s="48" t="s">
        <v>28</v>
      </c>
      <c r="J16" s="47" t="s">
        <v>29</v>
      </c>
      <c r="K16" s="48" t="s">
        <v>30</v>
      </c>
      <c r="L16" s="47" t="s">
        <v>31</v>
      </c>
      <c r="M16" s="48" t="s">
        <v>32</v>
      </c>
      <c r="N16" t="s">
        <v>853</v>
      </c>
      <c r="O16" s="47" t="s">
        <v>33</v>
      </c>
      <c r="P16" s="47" t="s">
        <v>34</v>
      </c>
      <c r="Q16" s="47">
        <v>5</v>
      </c>
      <c r="R16" s="47">
        <v>5</v>
      </c>
      <c r="S16" s="47" t="s">
        <v>62</v>
      </c>
      <c r="T16" t="s">
        <v>871</v>
      </c>
      <c r="U16" s="47" t="s">
        <v>63</v>
      </c>
      <c r="V16" s="47" t="s">
        <v>64</v>
      </c>
      <c r="W16" s="47">
        <v>2</v>
      </c>
      <c r="X16" s="48" t="s">
        <v>65</v>
      </c>
      <c r="Y16" s="47" t="s">
        <v>66</v>
      </c>
      <c r="Z16" s="47">
        <v>3000</v>
      </c>
      <c r="AA16" s="47" t="s">
        <v>70</v>
      </c>
      <c r="AB16" s="49">
        <v>3821</v>
      </c>
      <c r="AC16" s="49" t="s">
        <v>75</v>
      </c>
      <c r="AD16" s="50">
        <v>0</v>
      </c>
      <c r="AE16" s="51" t="s">
        <v>42</v>
      </c>
      <c r="AF16" s="47" t="s">
        <v>43</v>
      </c>
      <c r="AG16" s="12">
        <v>850588.4</v>
      </c>
      <c r="AH16" s="52">
        <v>850588.4</v>
      </c>
      <c r="AI16" s="52">
        <v>850588.4</v>
      </c>
      <c r="AJ16" s="5" t="s">
        <v>140</v>
      </c>
    </row>
    <row r="17" spans="1:36" x14ac:dyDescent="0.3">
      <c r="A17" s="13" t="str">
        <f t="shared" si="0"/>
        <v>1.1-00-2301_235002_2323821XX</v>
      </c>
      <c r="B17" s="47" t="s">
        <v>76</v>
      </c>
      <c r="C17" s="47"/>
      <c r="D17" s="3" t="s">
        <v>1105</v>
      </c>
      <c r="E17" s="47"/>
      <c r="F17" s="47">
        <v>1</v>
      </c>
      <c r="G17" s="48" t="s">
        <v>27</v>
      </c>
      <c r="H17" s="47">
        <v>1.3</v>
      </c>
      <c r="I17" s="48" t="s">
        <v>28</v>
      </c>
      <c r="J17" s="47" t="s">
        <v>29</v>
      </c>
      <c r="K17" s="48" t="s">
        <v>30</v>
      </c>
      <c r="L17" s="47" t="s">
        <v>31</v>
      </c>
      <c r="M17" s="48" t="s">
        <v>32</v>
      </c>
      <c r="N17" t="s">
        <v>853</v>
      </c>
      <c r="O17" s="47" t="s">
        <v>33</v>
      </c>
      <c r="P17" s="47" t="s">
        <v>34</v>
      </c>
      <c r="Q17" s="47">
        <v>5</v>
      </c>
      <c r="R17" s="47">
        <v>5</v>
      </c>
      <c r="S17" s="47" t="s">
        <v>62</v>
      </c>
      <c r="T17" t="s">
        <v>871</v>
      </c>
      <c r="U17" s="47" t="s">
        <v>63</v>
      </c>
      <c r="V17" s="47" t="s">
        <v>64</v>
      </c>
      <c r="W17" s="47">
        <v>2</v>
      </c>
      <c r="X17" s="48" t="s">
        <v>65</v>
      </c>
      <c r="Y17" s="47" t="s">
        <v>66</v>
      </c>
      <c r="Z17" s="47">
        <v>3000</v>
      </c>
      <c r="AA17" s="47" t="s">
        <v>70</v>
      </c>
      <c r="AB17" s="49">
        <v>3821</v>
      </c>
      <c r="AC17" s="49" t="s">
        <v>75</v>
      </c>
      <c r="AD17" s="51" t="s">
        <v>45</v>
      </c>
      <c r="AE17" s="51" t="s">
        <v>45</v>
      </c>
      <c r="AF17" s="47" t="s">
        <v>77</v>
      </c>
      <c r="AG17" s="12">
        <v>1000000</v>
      </c>
      <c r="AH17" s="52">
        <v>1000000</v>
      </c>
      <c r="AI17" s="52">
        <v>1000000</v>
      </c>
      <c r="AJ17" s="5" t="s">
        <v>140</v>
      </c>
    </row>
    <row r="18" spans="1:36" x14ac:dyDescent="0.3">
      <c r="A18" s="13" t="str">
        <f t="shared" si="0"/>
        <v>1.1-00-2301_236003_23327110</v>
      </c>
      <c r="B18" s="47" t="s">
        <v>78</v>
      </c>
      <c r="C18" s="3"/>
      <c r="D18" s="3" t="s">
        <v>1105</v>
      </c>
      <c r="E18" s="3"/>
      <c r="F18" s="47">
        <v>1</v>
      </c>
      <c r="G18" s="48" t="s">
        <v>27</v>
      </c>
      <c r="H18" s="47">
        <v>1.3</v>
      </c>
      <c r="I18" s="48" t="s">
        <v>28</v>
      </c>
      <c r="J18" s="47" t="s">
        <v>29</v>
      </c>
      <c r="K18" s="48" t="s">
        <v>30</v>
      </c>
      <c r="L18" s="47" t="s">
        <v>31</v>
      </c>
      <c r="M18" s="48" t="s">
        <v>32</v>
      </c>
      <c r="N18" t="s">
        <v>853</v>
      </c>
      <c r="O18" s="47" t="s">
        <v>33</v>
      </c>
      <c r="P18" s="47" t="s">
        <v>34</v>
      </c>
      <c r="Q18" s="47">
        <v>6</v>
      </c>
      <c r="R18" s="47">
        <v>6</v>
      </c>
      <c r="S18" s="47" t="s">
        <v>79</v>
      </c>
      <c r="T18" t="s">
        <v>872</v>
      </c>
      <c r="U18" s="47" t="s">
        <v>80</v>
      </c>
      <c r="V18" s="47" t="s">
        <v>81</v>
      </c>
      <c r="W18" s="47">
        <v>3</v>
      </c>
      <c r="X18" s="48" t="s">
        <v>82</v>
      </c>
      <c r="Y18" s="47" t="s">
        <v>83</v>
      </c>
      <c r="Z18" s="47">
        <v>2000</v>
      </c>
      <c r="AA18" s="47" t="s">
        <v>67</v>
      </c>
      <c r="AB18" s="49">
        <v>2711</v>
      </c>
      <c r="AC18" s="49" t="s">
        <v>84</v>
      </c>
      <c r="AD18" s="50">
        <v>0</v>
      </c>
      <c r="AE18" s="51" t="s">
        <v>42</v>
      </c>
      <c r="AF18" s="47" t="s">
        <v>43</v>
      </c>
      <c r="AG18" s="12">
        <v>2926756.09</v>
      </c>
      <c r="AH18" s="52">
        <v>2926756.09</v>
      </c>
      <c r="AI18" s="52">
        <v>2926756.09</v>
      </c>
      <c r="AJ18" s="5" t="s">
        <v>140</v>
      </c>
    </row>
    <row r="19" spans="1:36" x14ac:dyDescent="0.3">
      <c r="A19" s="13" t="str">
        <f t="shared" si="0"/>
        <v>1.1-00-2301_236003_23333610</v>
      </c>
      <c r="B19" s="47" t="s">
        <v>85</v>
      </c>
      <c r="C19" s="3"/>
      <c r="D19" s="3" t="s">
        <v>1105</v>
      </c>
      <c r="E19" s="3"/>
      <c r="F19" s="47">
        <v>1</v>
      </c>
      <c r="G19" s="48" t="s">
        <v>27</v>
      </c>
      <c r="H19" s="47">
        <v>1.3</v>
      </c>
      <c r="I19" s="48" t="s">
        <v>28</v>
      </c>
      <c r="J19" s="47" t="s">
        <v>29</v>
      </c>
      <c r="K19" s="48" t="s">
        <v>30</v>
      </c>
      <c r="L19" s="47" t="s">
        <v>31</v>
      </c>
      <c r="M19" s="48" t="s">
        <v>32</v>
      </c>
      <c r="N19" t="s">
        <v>853</v>
      </c>
      <c r="O19" s="47" t="s">
        <v>33</v>
      </c>
      <c r="P19" s="47" t="s">
        <v>34</v>
      </c>
      <c r="Q19" s="47">
        <v>6</v>
      </c>
      <c r="R19" s="47">
        <v>6</v>
      </c>
      <c r="S19" s="47" t="s">
        <v>79</v>
      </c>
      <c r="T19" t="s">
        <v>872</v>
      </c>
      <c r="U19" s="47" t="s">
        <v>80</v>
      </c>
      <c r="V19" s="47" t="s">
        <v>81</v>
      </c>
      <c r="W19" s="47">
        <v>3</v>
      </c>
      <c r="X19" s="48" t="s">
        <v>82</v>
      </c>
      <c r="Y19" s="47" t="s">
        <v>83</v>
      </c>
      <c r="Z19" s="47">
        <v>3000</v>
      </c>
      <c r="AA19" s="47" t="s">
        <v>70</v>
      </c>
      <c r="AB19" s="49">
        <v>3361</v>
      </c>
      <c r="AC19" s="49" t="s">
        <v>86</v>
      </c>
      <c r="AD19" s="50">
        <v>0</v>
      </c>
      <c r="AE19" s="51" t="s">
        <v>42</v>
      </c>
      <c r="AF19" s="47" t="s">
        <v>43</v>
      </c>
      <c r="AG19" s="12">
        <v>13515565.449999999</v>
      </c>
      <c r="AH19" s="52">
        <v>13515565.449999999</v>
      </c>
      <c r="AI19" s="52">
        <v>13515565.449999999</v>
      </c>
      <c r="AJ19" s="5" t="s">
        <v>140</v>
      </c>
    </row>
    <row r="20" spans="1:36" x14ac:dyDescent="0.3">
      <c r="A20" s="13" t="str">
        <f t="shared" si="0"/>
        <v>1.1-00-2301_236003_23337110</v>
      </c>
      <c r="B20" s="47" t="s">
        <v>87</v>
      </c>
      <c r="C20" s="3"/>
      <c r="D20" s="3" t="s">
        <v>1105</v>
      </c>
      <c r="E20" s="3"/>
      <c r="F20" s="47">
        <v>1</v>
      </c>
      <c r="G20" s="48" t="s">
        <v>27</v>
      </c>
      <c r="H20" s="47">
        <v>1.3</v>
      </c>
      <c r="I20" s="48" t="s">
        <v>28</v>
      </c>
      <c r="J20" s="47" t="s">
        <v>29</v>
      </c>
      <c r="K20" s="48" t="s">
        <v>30</v>
      </c>
      <c r="L20" s="47" t="s">
        <v>31</v>
      </c>
      <c r="M20" s="48" t="s">
        <v>32</v>
      </c>
      <c r="N20" t="s">
        <v>853</v>
      </c>
      <c r="O20" s="47" t="s">
        <v>33</v>
      </c>
      <c r="P20" s="47" t="s">
        <v>34</v>
      </c>
      <c r="Q20" s="47">
        <v>6</v>
      </c>
      <c r="R20" s="47">
        <v>6</v>
      </c>
      <c r="S20" s="47" t="s">
        <v>79</v>
      </c>
      <c r="T20" t="s">
        <v>872</v>
      </c>
      <c r="U20" s="47" t="s">
        <v>80</v>
      </c>
      <c r="V20" s="47" t="s">
        <v>81</v>
      </c>
      <c r="W20" s="47">
        <v>3</v>
      </c>
      <c r="X20" s="48" t="s">
        <v>82</v>
      </c>
      <c r="Y20" s="47" t="s">
        <v>83</v>
      </c>
      <c r="Z20" s="47">
        <v>3000</v>
      </c>
      <c r="AA20" s="47" t="s">
        <v>70</v>
      </c>
      <c r="AB20">
        <v>3711</v>
      </c>
      <c r="AC20" t="s">
        <v>157</v>
      </c>
      <c r="AD20" s="50">
        <v>0</v>
      </c>
      <c r="AE20" s="51" t="s">
        <v>42</v>
      </c>
      <c r="AF20" s="47" t="s">
        <v>43</v>
      </c>
      <c r="AG20" s="12">
        <v>14707.68</v>
      </c>
      <c r="AH20" s="52">
        <v>14707.68</v>
      </c>
      <c r="AI20" s="52">
        <v>14707.68</v>
      </c>
      <c r="AJ20" s="5" t="s">
        <v>140</v>
      </c>
    </row>
    <row r="21" spans="1:36" x14ac:dyDescent="0.3">
      <c r="A21" s="13" t="str">
        <f t="shared" si="0"/>
        <v>1.1-00-2301_236003_23337510</v>
      </c>
      <c r="B21" s="47" t="s">
        <v>89</v>
      </c>
      <c r="C21" s="3"/>
      <c r="D21" s="3" t="s">
        <v>1105</v>
      </c>
      <c r="E21" s="3"/>
      <c r="F21" s="47">
        <v>1</v>
      </c>
      <c r="G21" s="48" t="s">
        <v>27</v>
      </c>
      <c r="H21" s="47">
        <v>1.3</v>
      </c>
      <c r="I21" s="48" t="s">
        <v>28</v>
      </c>
      <c r="J21" s="47" t="s">
        <v>29</v>
      </c>
      <c r="K21" s="48" t="s">
        <v>30</v>
      </c>
      <c r="L21" s="47" t="s">
        <v>31</v>
      </c>
      <c r="M21" s="48" t="s">
        <v>32</v>
      </c>
      <c r="N21" t="s">
        <v>853</v>
      </c>
      <c r="O21" s="47" t="s">
        <v>33</v>
      </c>
      <c r="P21" s="47" t="s">
        <v>34</v>
      </c>
      <c r="Q21" s="47">
        <v>6</v>
      </c>
      <c r="R21" s="47">
        <v>6</v>
      </c>
      <c r="S21" s="47" t="s">
        <v>79</v>
      </c>
      <c r="T21" t="s">
        <v>872</v>
      </c>
      <c r="U21" s="47" t="s">
        <v>80</v>
      </c>
      <c r="V21" s="47" t="s">
        <v>81</v>
      </c>
      <c r="W21" s="47">
        <v>3</v>
      </c>
      <c r="X21" s="48" t="s">
        <v>82</v>
      </c>
      <c r="Y21" s="47" t="s">
        <v>83</v>
      </c>
      <c r="Z21" s="47">
        <v>3000</v>
      </c>
      <c r="AA21" s="47" t="s">
        <v>70</v>
      </c>
      <c r="AB21">
        <v>3751</v>
      </c>
      <c r="AC21" t="s">
        <v>356</v>
      </c>
      <c r="AD21" s="50">
        <v>0</v>
      </c>
      <c r="AE21" s="51" t="s">
        <v>42</v>
      </c>
      <c r="AF21" s="47" t="s">
        <v>43</v>
      </c>
      <c r="AG21" s="12">
        <v>11397.95</v>
      </c>
      <c r="AH21" s="52">
        <v>11397.95</v>
      </c>
      <c r="AI21" s="52">
        <v>11397.95</v>
      </c>
      <c r="AJ21" s="5" t="s">
        <v>140</v>
      </c>
    </row>
    <row r="22" spans="1:36" x14ac:dyDescent="0.3">
      <c r="A22" s="13" t="str">
        <f t="shared" si="0"/>
        <v>1.1-00-2301_236004_23431810</v>
      </c>
      <c r="B22" s="47" t="s">
        <v>91</v>
      </c>
      <c r="C22" s="3"/>
      <c r="D22" s="3" t="s">
        <v>1105</v>
      </c>
      <c r="E22" s="3"/>
      <c r="F22" s="47">
        <v>1</v>
      </c>
      <c r="G22" s="48" t="s">
        <v>27</v>
      </c>
      <c r="H22" s="47">
        <v>1.3</v>
      </c>
      <c r="I22" s="48" t="s">
        <v>28</v>
      </c>
      <c r="J22" s="47" t="s">
        <v>29</v>
      </c>
      <c r="K22" s="48" t="s">
        <v>30</v>
      </c>
      <c r="L22" s="47" t="s">
        <v>31</v>
      </c>
      <c r="M22" s="48" t="s">
        <v>32</v>
      </c>
      <c r="N22" t="s">
        <v>853</v>
      </c>
      <c r="O22" s="47" t="s">
        <v>33</v>
      </c>
      <c r="P22" s="47" t="s">
        <v>34</v>
      </c>
      <c r="Q22" s="47">
        <v>6</v>
      </c>
      <c r="R22" s="47">
        <v>6</v>
      </c>
      <c r="S22" s="47" t="s">
        <v>79</v>
      </c>
      <c r="T22" t="s">
        <v>873</v>
      </c>
      <c r="U22" s="47" t="s">
        <v>92</v>
      </c>
      <c r="V22" s="47" t="s">
        <v>81</v>
      </c>
      <c r="W22" s="47">
        <v>4</v>
      </c>
      <c r="X22" s="48" t="s">
        <v>93</v>
      </c>
      <c r="Y22" s="47" t="s">
        <v>94</v>
      </c>
      <c r="Z22" s="47">
        <v>3000</v>
      </c>
      <c r="AA22" s="47" t="s">
        <v>70</v>
      </c>
      <c r="AB22" s="49">
        <v>3181</v>
      </c>
      <c r="AC22" s="49" t="s">
        <v>95</v>
      </c>
      <c r="AD22" s="50">
        <v>0</v>
      </c>
      <c r="AE22" s="51" t="s">
        <v>42</v>
      </c>
      <c r="AF22" s="47" t="s">
        <v>43</v>
      </c>
      <c r="AG22" s="12">
        <v>5000</v>
      </c>
      <c r="AH22" s="52">
        <v>5000</v>
      </c>
      <c r="AI22" s="52">
        <v>5000</v>
      </c>
      <c r="AJ22" s="5" t="s">
        <v>846</v>
      </c>
    </row>
    <row r="23" spans="1:36" x14ac:dyDescent="0.3">
      <c r="A23" s="13" t="str">
        <f t="shared" si="0"/>
        <v>1.1-00-2301_236004_23433910</v>
      </c>
      <c r="B23" s="47" t="s">
        <v>96</v>
      </c>
      <c r="C23" s="3"/>
      <c r="D23" s="3" t="s">
        <v>1105</v>
      </c>
      <c r="E23" s="3"/>
      <c r="F23" s="47">
        <v>1</v>
      </c>
      <c r="G23" s="48" t="s">
        <v>27</v>
      </c>
      <c r="H23" s="47">
        <v>1.3</v>
      </c>
      <c r="I23" s="48" t="s">
        <v>28</v>
      </c>
      <c r="J23" s="47" t="s">
        <v>29</v>
      </c>
      <c r="K23" s="48" t="s">
        <v>30</v>
      </c>
      <c r="L23" s="47" t="s">
        <v>31</v>
      </c>
      <c r="M23" s="48" t="s">
        <v>32</v>
      </c>
      <c r="N23" t="s">
        <v>853</v>
      </c>
      <c r="O23" s="47" t="s">
        <v>33</v>
      </c>
      <c r="P23" s="47" t="s">
        <v>34</v>
      </c>
      <c r="Q23" s="47">
        <v>6</v>
      </c>
      <c r="R23" s="47">
        <v>6</v>
      </c>
      <c r="S23" s="47" t="s">
        <v>79</v>
      </c>
      <c r="T23" t="s">
        <v>873</v>
      </c>
      <c r="U23" s="47" t="s">
        <v>92</v>
      </c>
      <c r="V23" s="47" t="s">
        <v>81</v>
      </c>
      <c r="W23" s="47">
        <v>4</v>
      </c>
      <c r="X23" s="48" t="s">
        <v>93</v>
      </c>
      <c r="Y23" s="47" t="s">
        <v>94</v>
      </c>
      <c r="Z23" s="47">
        <v>3000</v>
      </c>
      <c r="AA23" s="47" t="s">
        <v>70</v>
      </c>
      <c r="AB23" s="49">
        <v>3391</v>
      </c>
      <c r="AC23" s="49" t="s">
        <v>97</v>
      </c>
      <c r="AD23" s="50">
        <v>0</v>
      </c>
      <c r="AE23" s="51" t="s">
        <v>42</v>
      </c>
      <c r="AF23" s="47" t="s">
        <v>43</v>
      </c>
      <c r="AG23" s="12">
        <v>450000</v>
      </c>
      <c r="AH23" s="52">
        <v>450000</v>
      </c>
      <c r="AI23" s="52">
        <v>450000</v>
      </c>
      <c r="AJ23" s="5" t="s">
        <v>846</v>
      </c>
    </row>
    <row r="24" spans="1:36" x14ac:dyDescent="0.3">
      <c r="A24" s="13" t="str">
        <f t="shared" si="0"/>
        <v>1.1-00-2301_236004_23436110</v>
      </c>
      <c r="B24" s="47" t="s">
        <v>98</v>
      </c>
      <c r="C24" s="3"/>
      <c r="D24" s="3" t="s">
        <v>1105</v>
      </c>
      <c r="E24" s="3"/>
      <c r="F24" s="47">
        <v>1</v>
      </c>
      <c r="G24" s="48" t="s">
        <v>27</v>
      </c>
      <c r="H24" s="47">
        <v>1.3</v>
      </c>
      <c r="I24" s="48" t="s">
        <v>28</v>
      </c>
      <c r="J24" s="47" t="s">
        <v>29</v>
      </c>
      <c r="K24" s="48" t="s">
        <v>30</v>
      </c>
      <c r="L24" s="47" t="s">
        <v>31</v>
      </c>
      <c r="M24" s="48" t="s">
        <v>32</v>
      </c>
      <c r="N24" t="s">
        <v>853</v>
      </c>
      <c r="O24" s="47" t="s">
        <v>33</v>
      </c>
      <c r="P24" s="47" t="s">
        <v>34</v>
      </c>
      <c r="Q24" s="47">
        <v>6</v>
      </c>
      <c r="R24" s="47">
        <v>6</v>
      </c>
      <c r="S24" s="47" t="s">
        <v>79</v>
      </c>
      <c r="T24" t="s">
        <v>873</v>
      </c>
      <c r="U24" s="47" t="s">
        <v>92</v>
      </c>
      <c r="V24" s="47" t="s">
        <v>81</v>
      </c>
      <c r="W24" s="47">
        <v>4</v>
      </c>
      <c r="X24" s="48" t="s">
        <v>93</v>
      </c>
      <c r="Y24" s="47" t="s">
        <v>94</v>
      </c>
      <c r="Z24" s="47">
        <v>3000</v>
      </c>
      <c r="AA24" s="47" t="s">
        <v>70</v>
      </c>
      <c r="AB24" s="49">
        <v>3611</v>
      </c>
      <c r="AC24" s="49" t="s">
        <v>99</v>
      </c>
      <c r="AD24" s="50">
        <v>0</v>
      </c>
      <c r="AE24" s="51" t="s">
        <v>42</v>
      </c>
      <c r="AF24" s="47" t="s">
        <v>43</v>
      </c>
      <c r="AG24" s="12">
        <v>32495912.920000002</v>
      </c>
      <c r="AH24" s="52">
        <v>32495912.920000002</v>
      </c>
      <c r="AI24" s="52">
        <v>35000000</v>
      </c>
      <c r="AJ24" s="5" t="s">
        <v>846</v>
      </c>
    </row>
    <row r="25" spans="1:36" x14ac:dyDescent="0.3">
      <c r="A25" s="13" t="str">
        <f t="shared" si="0"/>
        <v>1.1-00-2301_236004_23436117</v>
      </c>
      <c r="B25" s="47" t="s">
        <v>100</v>
      </c>
      <c r="C25" s="47"/>
      <c r="D25" s="3" t="s">
        <v>1105</v>
      </c>
      <c r="E25" s="47"/>
      <c r="F25" s="47">
        <v>1</v>
      </c>
      <c r="G25" s="48" t="s">
        <v>27</v>
      </c>
      <c r="H25" s="47">
        <v>1.3</v>
      </c>
      <c r="I25" s="48" t="s">
        <v>28</v>
      </c>
      <c r="J25" s="47" t="s">
        <v>29</v>
      </c>
      <c r="K25" s="48" t="s">
        <v>30</v>
      </c>
      <c r="L25" s="47" t="s">
        <v>31</v>
      </c>
      <c r="M25" s="48" t="s">
        <v>32</v>
      </c>
      <c r="N25" t="s">
        <v>853</v>
      </c>
      <c r="O25" s="47" t="s">
        <v>33</v>
      </c>
      <c r="P25" s="47" t="s">
        <v>34</v>
      </c>
      <c r="Q25" s="47">
        <v>6</v>
      </c>
      <c r="R25" s="47">
        <v>6</v>
      </c>
      <c r="S25" s="47" t="s">
        <v>79</v>
      </c>
      <c r="T25" t="s">
        <v>873</v>
      </c>
      <c r="U25" s="47" t="s">
        <v>92</v>
      </c>
      <c r="V25" s="47" t="s">
        <v>81</v>
      </c>
      <c r="W25" s="47">
        <v>4</v>
      </c>
      <c r="X25" s="48" t="s">
        <v>93</v>
      </c>
      <c r="Y25" s="47" t="s">
        <v>94</v>
      </c>
      <c r="Z25" s="47">
        <v>3000</v>
      </c>
      <c r="AA25" s="47" t="s">
        <v>70</v>
      </c>
      <c r="AB25" s="49">
        <v>3611</v>
      </c>
      <c r="AC25" s="49" t="s">
        <v>99</v>
      </c>
      <c r="AD25" s="50">
        <v>7</v>
      </c>
      <c r="AE25" s="51" t="s">
        <v>45</v>
      </c>
      <c r="AF25" s="47" t="s">
        <v>101</v>
      </c>
      <c r="AG25" s="12">
        <v>1740000</v>
      </c>
      <c r="AH25" s="52">
        <v>1740000</v>
      </c>
      <c r="AI25" s="52">
        <v>1740000</v>
      </c>
      <c r="AJ25" s="5" t="s">
        <v>102</v>
      </c>
    </row>
    <row r="26" spans="1:36" x14ac:dyDescent="0.3">
      <c r="A26" s="13" t="str">
        <f t="shared" si="0"/>
        <v>1.1-00-2301_236004_23436510</v>
      </c>
      <c r="B26" s="47" t="s">
        <v>103</v>
      </c>
      <c r="C26" s="3"/>
      <c r="D26" s="3" t="s">
        <v>1105</v>
      </c>
      <c r="E26" s="3"/>
      <c r="F26" s="47">
        <v>1</v>
      </c>
      <c r="G26" s="48" t="s">
        <v>27</v>
      </c>
      <c r="H26" s="47">
        <v>1.3</v>
      </c>
      <c r="I26" s="48" t="s">
        <v>28</v>
      </c>
      <c r="J26" s="47" t="s">
        <v>29</v>
      </c>
      <c r="K26" s="48" t="s">
        <v>30</v>
      </c>
      <c r="L26" s="47" t="s">
        <v>31</v>
      </c>
      <c r="M26" s="48" t="s">
        <v>32</v>
      </c>
      <c r="N26" t="s">
        <v>853</v>
      </c>
      <c r="O26" s="47" t="s">
        <v>33</v>
      </c>
      <c r="P26" s="47" t="s">
        <v>34</v>
      </c>
      <c r="Q26" s="47">
        <v>6</v>
      </c>
      <c r="R26" s="47">
        <v>6</v>
      </c>
      <c r="S26" s="47" t="s">
        <v>79</v>
      </c>
      <c r="T26" t="s">
        <v>873</v>
      </c>
      <c r="U26" s="47" t="s">
        <v>92</v>
      </c>
      <c r="V26" s="47" t="s">
        <v>81</v>
      </c>
      <c r="W26" s="47">
        <v>4</v>
      </c>
      <c r="X26" s="48" t="s">
        <v>93</v>
      </c>
      <c r="Y26" s="47" t="s">
        <v>94</v>
      </c>
      <c r="Z26" s="47">
        <v>3000</v>
      </c>
      <c r="AA26" s="47" t="s">
        <v>70</v>
      </c>
      <c r="AB26" s="49">
        <v>3651</v>
      </c>
      <c r="AC26" s="49" t="s">
        <v>104</v>
      </c>
      <c r="AD26" s="50">
        <v>0</v>
      </c>
      <c r="AE26" s="51" t="s">
        <v>42</v>
      </c>
      <c r="AF26" s="47" t="s">
        <v>43</v>
      </c>
      <c r="AG26" s="12">
        <v>4728216</v>
      </c>
      <c r="AH26" s="52">
        <v>4728216</v>
      </c>
      <c r="AI26" s="52">
        <v>4728216</v>
      </c>
      <c r="AJ26" s="5" t="s">
        <v>846</v>
      </c>
    </row>
    <row r="27" spans="1:36" x14ac:dyDescent="0.3">
      <c r="A27" s="13" t="str">
        <f t="shared" si="0"/>
        <v>1.1-00-2301_236004_23436610</v>
      </c>
      <c r="B27" s="47" t="s">
        <v>105</v>
      </c>
      <c r="C27" s="3"/>
      <c r="D27" s="3" t="s">
        <v>1105</v>
      </c>
      <c r="E27" s="3"/>
      <c r="F27" s="47">
        <v>1</v>
      </c>
      <c r="G27" s="48" t="s">
        <v>27</v>
      </c>
      <c r="H27" s="47">
        <v>1.3</v>
      </c>
      <c r="I27" s="48" t="s">
        <v>28</v>
      </c>
      <c r="J27" s="47" t="s">
        <v>29</v>
      </c>
      <c r="K27" s="48" t="s">
        <v>30</v>
      </c>
      <c r="L27" s="47" t="s">
        <v>31</v>
      </c>
      <c r="M27" s="48" t="s">
        <v>32</v>
      </c>
      <c r="N27" t="s">
        <v>853</v>
      </c>
      <c r="O27" s="47" t="s">
        <v>33</v>
      </c>
      <c r="P27" s="47" t="s">
        <v>34</v>
      </c>
      <c r="Q27" s="47">
        <v>6</v>
      </c>
      <c r="R27" s="47">
        <v>6</v>
      </c>
      <c r="S27" s="47" t="s">
        <v>79</v>
      </c>
      <c r="T27" t="s">
        <v>873</v>
      </c>
      <c r="U27" s="47" t="s">
        <v>92</v>
      </c>
      <c r="V27" s="47" t="s">
        <v>81</v>
      </c>
      <c r="W27" s="47">
        <v>4</v>
      </c>
      <c r="X27" s="48" t="s">
        <v>93</v>
      </c>
      <c r="Y27" s="47" t="s">
        <v>94</v>
      </c>
      <c r="Z27" s="47">
        <v>3000</v>
      </c>
      <c r="AA27" s="47" t="s">
        <v>70</v>
      </c>
      <c r="AB27" s="49">
        <v>3661</v>
      </c>
      <c r="AC27" s="49" t="s">
        <v>106</v>
      </c>
      <c r="AD27" s="50">
        <v>0</v>
      </c>
      <c r="AE27" s="51" t="s">
        <v>42</v>
      </c>
      <c r="AF27" s="47" t="s">
        <v>43</v>
      </c>
      <c r="AG27" s="12">
        <v>8995784</v>
      </c>
      <c r="AH27" s="52">
        <v>8995784</v>
      </c>
      <c r="AI27" s="52">
        <v>8995784</v>
      </c>
      <c r="AJ27" s="5" t="s">
        <v>846</v>
      </c>
    </row>
    <row r="28" spans="1:36" x14ac:dyDescent="0.3">
      <c r="A28" s="13" t="str">
        <f t="shared" si="0"/>
        <v>1.1-00-2301_235005_23538210</v>
      </c>
      <c r="B28" s="1" t="str">
        <f t="shared" ref="B28:B65" si="1">CONCATENATE(C28,O28,R28,U28,X28,AB28,AE28)</f>
        <v>01_245005_24005382100</v>
      </c>
      <c r="D28" s="3" t="s">
        <v>1105</v>
      </c>
      <c r="F28" s="1">
        <v>1</v>
      </c>
      <c r="G28" s="6" t="s">
        <v>27</v>
      </c>
      <c r="H28" s="1">
        <v>1.3</v>
      </c>
      <c r="I28" s="6" t="s">
        <v>28</v>
      </c>
      <c r="J28" s="1" t="s">
        <v>29</v>
      </c>
      <c r="K28" s="6" t="s">
        <v>30</v>
      </c>
      <c r="L28" s="1" t="s">
        <v>31</v>
      </c>
      <c r="M28" s="6" t="s">
        <v>32</v>
      </c>
      <c r="N28" t="s">
        <v>853</v>
      </c>
      <c r="O28" s="1" t="s">
        <v>33</v>
      </c>
      <c r="P28" s="1" t="s">
        <v>34</v>
      </c>
      <c r="Q28" s="1">
        <v>5</v>
      </c>
      <c r="R28" s="1">
        <v>5</v>
      </c>
      <c r="S28" s="1" t="s">
        <v>62</v>
      </c>
      <c r="T28" t="s">
        <v>874</v>
      </c>
      <c r="U28" s="1" t="s">
        <v>107</v>
      </c>
      <c r="V28" s="1" t="s">
        <v>108</v>
      </c>
      <c r="W28" s="1">
        <v>5</v>
      </c>
      <c r="X28" s="6" t="s">
        <v>109</v>
      </c>
      <c r="Y28" s="1" t="s">
        <v>110</v>
      </c>
      <c r="Z28" s="1">
        <v>3000</v>
      </c>
      <c r="AA28" s="1" t="s">
        <v>70</v>
      </c>
      <c r="AB28" s="7">
        <v>3821</v>
      </c>
      <c r="AC28" s="7" t="s">
        <v>75</v>
      </c>
      <c r="AD28" s="50">
        <v>0</v>
      </c>
      <c r="AE28" s="8" t="s">
        <v>42</v>
      </c>
      <c r="AF28" s="1" t="s">
        <v>43</v>
      </c>
      <c r="AG28" s="12">
        <v>500000</v>
      </c>
      <c r="AH28" s="10">
        <v>500000</v>
      </c>
      <c r="AI28" s="10">
        <v>500000</v>
      </c>
      <c r="AJ28" s="5" t="s">
        <v>846</v>
      </c>
    </row>
    <row r="29" spans="1:36" x14ac:dyDescent="0.3">
      <c r="A29" s="13" t="str">
        <f t="shared" si="0"/>
        <v>1.1-00-2301_236006_23622110</v>
      </c>
      <c r="B29" s="1" t="str">
        <f t="shared" si="1"/>
        <v>01_246006_24006221100</v>
      </c>
      <c r="D29" s="3" t="s">
        <v>1105</v>
      </c>
      <c r="F29" s="1">
        <v>1</v>
      </c>
      <c r="G29" s="6" t="s">
        <v>27</v>
      </c>
      <c r="H29" s="1">
        <v>1.3</v>
      </c>
      <c r="I29" s="6" t="s">
        <v>28</v>
      </c>
      <c r="J29" s="1" t="s">
        <v>29</v>
      </c>
      <c r="K29" s="6" t="s">
        <v>30</v>
      </c>
      <c r="L29" s="1" t="s">
        <v>31</v>
      </c>
      <c r="M29" s="6" t="s">
        <v>32</v>
      </c>
      <c r="N29" t="s">
        <v>853</v>
      </c>
      <c r="O29" s="1" t="s">
        <v>33</v>
      </c>
      <c r="P29" s="1" t="s">
        <v>34</v>
      </c>
      <c r="Q29" s="1">
        <v>6</v>
      </c>
      <c r="R29" s="1">
        <v>6</v>
      </c>
      <c r="S29" s="1" t="s">
        <v>79</v>
      </c>
      <c r="T29" t="s">
        <v>875</v>
      </c>
      <c r="U29" s="1" t="s">
        <v>113</v>
      </c>
      <c r="V29" s="1" t="s">
        <v>114</v>
      </c>
      <c r="W29" s="1">
        <v>6</v>
      </c>
      <c r="X29" s="6" t="s">
        <v>115</v>
      </c>
      <c r="Y29" s="1" t="s">
        <v>116</v>
      </c>
      <c r="Z29" s="1">
        <v>2000</v>
      </c>
      <c r="AA29" s="1" t="s">
        <v>67</v>
      </c>
      <c r="AB29" s="7">
        <v>2211</v>
      </c>
      <c r="AC29" s="7" t="s">
        <v>68</v>
      </c>
      <c r="AD29" s="50">
        <v>0</v>
      </c>
      <c r="AE29" s="8" t="s">
        <v>42</v>
      </c>
      <c r="AF29" s="1" t="s">
        <v>43</v>
      </c>
      <c r="AG29" s="12">
        <v>0</v>
      </c>
      <c r="AH29" s="10">
        <v>0</v>
      </c>
      <c r="AI29" s="10">
        <v>100000</v>
      </c>
      <c r="AJ29" s="5" t="s">
        <v>846</v>
      </c>
    </row>
    <row r="30" spans="1:36" x14ac:dyDescent="0.3">
      <c r="A30" s="13" t="str">
        <f t="shared" si="0"/>
        <v>1.1-00-2301_236006_23633910</v>
      </c>
      <c r="B30" s="1" t="str">
        <f t="shared" si="1"/>
        <v>01_246006_24006339100</v>
      </c>
      <c r="D30" s="3" t="s">
        <v>1105</v>
      </c>
      <c r="F30" s="1">
        <v>1</v>
      </c>
      <c r="G30" s="6" t="s">
        <v>27</v>
      </c>
      <c r="H30" s="1">
        <v>1.3</v>
      </c>
      <c r="I30" s="6" t="s">
        <v>28</v>
      </c>
      <c r="J30" s="1" t="s">
        <v>29</v>
      </c>
      <c r="K30" s="6" t="s">
        <v>30</v>
      </c>
      <c r="L30" s="1" t="s">
        <v>31</v>
      </c>
      <c r="M30" s="6" t="s">
        <v>32</v>
      </c>
      <c r="N30" t="s">
        <v>853</v>
      </c>
      <c r="O30" s="1" t="s">
        <v>33</v>
      </c>
      <c r="P30" s="1" t="s">
        <v>34</v>
      </c>
      <c r="Q30" s="1">
        <v>6</v>
      </c>
      <c r="R30" s="1">
        <v>6</v>
      </c>
      <c r="S30" s="1" t="s">
        <v>79</v>
      </c>
      <c r="T30" t="s">
        <v>875</v>
      </c>
      <c r="U30" s="1" t="s">
        <v>113</v>
      </c>
      <c r="V30" s="1" t="s">
        <v>114</v>
      </c>
      <c r="W30" s="1">
        <v>6</v>
      </c>
      <c r="X30" s="6" t="s">
        <v>115</v>
      </c>
      <c r="Y30" s="1" t="s">
        <v>116</v>
      </c>
      <c r="Z30" s="1">
        <v>3000</v>
      </c>
      <c r="AA30" s="1" t="s">
        <v>70</v>
      </c>
      <c r="AB30" s="7">
        <v>3391</v>
      </c>
      <c r="AC30" s="7" t="s">
        <v>97</v>
      </c>
      <c r="AD30" s="50">
        <v>0</v>
      </c>
      <c r="AE30" s="8" t="s">
        <v>42</v>
      </c>
      <c r="AF30" s="1" t="s">
        <v>43</v>
      </c>
      <c r="AG30" s="12">
        <v>2111015.56</v>
      </c>
      <c r="AH30" s="10">
        <v>2111015.56</v>
      </c>
      <c r="AI30" s="10">
        <v>3000000</v>
      </c>
      <c r="AJ30" s="5" t="s">
        <v>846</v>
      </c>
    </row>
    <row r="31" spans="1:36" x14ac:dyDescent="0.3">
      <c r="A31" s="13" t="str">
        <f t="shared" si="0"/>
        <v>1.1-00-2301_236006_23656510</v>
      </c>
      <c r="B31" s="1" t="str">
        <f t="shared" si="1"/>
        <v>01_246006_24006565100</v>
      </c>
      <c r="D31" s="3" t="s">
        <v>1105</v>
      </c>
      <c r="F31" s="1">
        <v>1</v>
      </c>
      <c r="G31" s="6" t="s">
        <v>27</v>
      </c>
      <c r="H31" s="1">
        <v>1.3</v>
      </c>
      <c r="I31" s="6" t="s">
        <v>28</v>
      </c>
      <c r="J31" s="1" t="s">
        <v>29</v>
      </c>
      <c r="K31" s="6" t="s">
        <v>30</v>
      </c>
      <c r="L31" s="1" t="s">
        <v>31</v>
      </c>
      <c r="M31" s="6" t="s">
        <v>32</v>
      </c>
      <c r="N31" t="s">
        <v>853</v>
      </c>
      <c r="O31" s="1" t="s">
        <v>33</v>
      </c>
      <c r="P31" s="1" t="s">
        <v>34</v>
      </c>
      <c r="Q31" s="1">
        <v>6</v>
      </c>
      <c r="R31" s="1">
        <v>6</v>
      </c>
      <c r="S31" s="1" t="s">
        <v>79</v>
      </c>
      <c r="T31" t="s">
        <v>875</v>
      </c>
      <c r="U31" s="1" t="s">
        <v>113</v>
      </c>
      <c r="V31" s="1" t="s">
        <v>114</v>
      </c>
      <c r="W31" s="1">
        <v>6</v>
      </c>
      <c r="X31" s="6" t="s">
        <v>115</v>
      </c>
      <c r="Y31" s="1" t="s">
        <v>116</v>
      </c>
      <c r="Z31" s="1">
        <v>5000</v>
      </c>
      <c r="AA31" s="1" t="s">
        <v>111</v>
      </c>
      <c r="AB31" s="7">
        <v>5651</v>
      </c>
      <c r="AC31" s="7" t="s">
        <v>112</v>
      </c>
      <c r="AD31" s="50">
        <v>0</v>
      </c>
      <c r="AE31" s="8" t="s">
        <v>42</v>
      </c>
      <c r="AF31" s="1" t="s">
        <v>43</v>
      </c>
      <c r="AG31" s="12">
        <v>0</v>
      </c>
      <c r="AH31" s="10">
        <v>0</v>
      </c>
      <c r="AI31" s="10">
        <v>90000</v>
      </c>
      <c r="AJ31" s="5" t="s">
        <v>846</v>
      </c>
    </row>
    <row r="32" spans="1:36" x14ac:dyDescent="0.3">
      <c r="A32" s="13" t="str">
        <f t="shared" si="0"/>
        <v>1.1-00-2303_231011_231722110</v>
      </c>
      <c r="B32" s="1" t="str">
        <f t="shared" si="1"/>
        <v>03_241011_24017221100</v>
      </c>
      <c r="D32" s="3" t="s">
        <v>1105</v>
      </c>
      <c r="F32" s="1">
        <v>1</v>
      </c>
      <c r="G32" s="6" t="s">
        <v>27</v>
      </c>
      <c r="H32" s="1">
        <v>1.3</v>
      </c>
      <c r="I32" s="6" t="s">
        <v>28</v>
      </c>
      <c r="J32" s="1" t="s">
        <v>121</v>
      </c>
      <c r="K32" s="6" t="s">
        <v>122</v>
      </c>
      <c r="L32" s="1" t="s">
        <v>123</v>
      </c>
      <c r="M32" s="6" t="s">
        <v>124</v>
      </c>
      <c r="N32" t="s">
        <v>854</v>
      </c>
      <c r="O32" s="1" t="s">
        <v>125</v>
      </c>
      <c r="P32" s="1" t="s">
        <v>126</v>
      </c>
      <c r="Q32" s="1">
        <v>1</v>
      </c>
      <c r="R32" s="1">
        <v>1</v>
      </c>
      <c r="S32" s="1" t="s">
        <v>35</v>
      </c>
      <c r="T32" t="s">
        <v>876</v>
      </c>
      <c r="U32" s="1" t="s">
        <v>127</v>
      </c>
      <c r="V32" s="1" t="s">
        <v>128</v>
      </c>
      <c r="W32" s="1">
        <v>17</v>
      </c>
      <c r="X32" s="6" t="s">
        <v>129</v>
      </c>
      <c r="Y32" s="1" t="s">
        <v>130</v>
      </c>
      <c r="Z32" s="1">
        <v>2000</v>
      </c>
      <c r="AA32" s="1" t="s">
        <v>67</v>
      </c>
      <c r="AB32" s="7">
        <v>2211</v>
      </c>
      <c r="AC32" s="7" t="s">
        <v>68</v>
      </c>
      <c r="AD32" s="50">
        <v>0</v>
      </c>
      <c r="AE32" s="8" t="s">
        <v>42</v>
      </c>
      <c r="AF32" s="1" t="s">
        <v>43</v>
      </c>
      <c r="AG32" s="12">
        <v>85000</v>
      </c>
      <c r="AH32" s="10">
        <v>85000</v>
      </c>
      <c r="AI32" s="10">
        <v>85000</v>
      </c>
      <c r="AJ32" s="9" t="s">
        <v>131</v>
      </c>
    </row>
    <row r="33" spans="1:36" x14ac:dyDescent="0.3">
      <c r="A33" s="13" t="str">
        <f t="shared" si="0"/>
        <v>1.1-00-2303_231011_231724910</v>
      </c>
      <c r="B33" s="1" t="str">
        <f t="shared" si="1"/>
        <v>03_241011_24017249100</v>
      </c>
      <c r="D33" s="3" t="s">
        <v>1105</v>
      </c>
      <c r="F33" s="1">
        <v>1</v>
      </c>
      <c r="G33" s="6" t="s">
        <v>27</v>
      </c>
      <c r="H33" s="1">
        <v>1.3</v>
      </c>
      <c r="I33" s="6" t="s">
        <v>28</v>
      </c>
      <c r="J33" s="1" t="s">
        <v>121</v>
      </c>
      <c r="K33" s="6" t="s">
        <v>122</v>
      </c>
      <c r="L33" s="1" t="s">
        <v>123</v>
      </c>
      <c r="M33" s="6" t="s">
        <v>124</v>
      </c>
      <c r="N33" t="s">
        <v>854</v>
      </c>
      <c r="O33" s="1" t="s">
        <v>125</v>
      </c>
      <c r="P33" s="1" t="s">
        <v>126</v>
      </c>
      <c r="Q33" s="1">
        <v>1</v>
      </c>
      <c r="R33" s="1">
        <v>1</v>
      </c>
      <c r="S33" s="1" t="s">
        <v>35</v>
      </c>
      <c r="T33" t="s">
        <v>876</v>
      </c>
      <c r="U33" s="1" t="s">
        <v>127</v>
      </c>
      <c r="V33" s="1" t="s">
        <v>128</v>
      </c>
      <c r="W33" s="1">
        <v>17</v>
      </c>
      <c r="X33" s="6" t="s">
        <v>129</v>
      </c>
      <c r="Y33" s="1" t="s">
        <v>130</v>
      </c>
      <c r="Z33" s="1">
        <v>2000</v>
      </c>
      <c r="AA33" s="1" t="s">
        <v>67</v>
      </c>
      <c r="AB33" s="7">
        <v>2491</v>
      </c>
      <c r="AC33" s="7" t="s">
        <v>132</v>
      </c>
      <c r="AD33" s="50">
        <v>0</v>
      </c>
      <c r="AE33" s="8" t="s">
        <v>42</v>
      </c>
      <c r="AF33" s="1" t="s">
        <v>43</v>
      </c>
      <c r="AG33" s="12">
        <v>75000</v>
      </c>
      <c r="AH33" s="10">
        <v>75000</v>
      </c>
      <c r="AI33" s="10">
        <v>75000</v>
      </c>
      <c r="AJ33" s="9" t="s">
        <v>133</v>
      </c>
    </row>
    <row r="34" spans="1:36" x14ac:dyDescent="0.3">
      <c r="A34" s="13" t="str">
        <f t="shared" si="0"/>
        <v>1.1-00-2303_231011_231727210</v>
      </c>
      <c r="B34" s="1" t="str">
        <f t="shared" si="1"/>
        <v>03_241011_24017272100</v>
      </c>
      <c r="D34" s="3" t="s">
        <v>1105</v>
      </c>
      <c r="F34" s="1">
        <v>1</v>
      </c>
      <c r="G34" s="6" t="s">
        <v>27</v>
      </c>
      <c r="H34" s="1">
        <v>1.3</v>
      </c>
      <c r="I34" s="6" t="s">
        <v>28</v>
      </c>
      <c r="J34" s="1" t="s">
        <v>121</v>
      </c>
      <c r="K34" s="6" t="s">
        <v>122</v>
      </c>
      <c r="L34" s="1" t="s">
        <v>123</v>
      </c>
      <c r="M34" s="6" t="s">
        <v>124</v>
      </c>
      <c r="N34" t="s">
        <v>854</v>
      </c>
      <c r="O34" s="1" t="s">
        <v>125</v>
      </c>
      <c r="P34" s="1" t="s">
        <v>126</v>
      </c>
      <c r="Q34" s="1">
        <v>1</v>
      </c>
      <c r="R34" s="1">
        <v>1</v>
      </c>
      <c r="S34" s="1" t="s">
        <v>35</v>
      </c>
      <c r="T34" t="s">
        <v>876</v>
      </c>
      <c r="U34" s="1" t="s">
        <v>127</v>
      </c>
      <c r="V34" s="1" t="s">
        <v>128</v>
      </c>
      <c r="W34" s="1">
        <v>17</v>
      </c>
      <c r="X34" s="6" t="s">
        <v>129</v>
      </c>
      <c r="Y34" s="1" t="s">
        <v>130</v>
      </c>
      <c r="Z34" s="1">
        <v>2000</v>
      </c>
      <c r="AA34" s="1" t="s">
        <v>67</v>
      </c>
      <c r="AB34" s="7">
        <v>2721</v>
      </c>
      <c r="AC34" s="7" t="s">
        <v>134</v>
      </c>
      <c r="AD34" s="50">
        <v>0</v>
      </c>
      <c r="AE34" s="8" t="s">
        <v>42</v>
      </c>
      <c r="AF34" s="1" t="s">
        <v>43</v>
      </c>
      <c r="AG34" s="12">
        <v>50000</v>
      </c>
      <c r="AH34" s="10">
        <v>50000</v>
      </c>
      <c r="AI34" s="10">
        <v>50000</v>
      </c>
      <c r="AJ34" s="9" t="s">
        <v>135</v>
      </c>
    </row>
    <row r="35" spans="1:36" x14ac:dyDescent="0.3">
      <c r="A35" s="13" t="str">
        <f t="shared" si="0"/>
        <v>1.1-00-2303_231011_231733110</v>
      </c>
      <c r="B35" s="1" t="str">
        <f t="shared" si="1"/>
        <v>03_241011_24017331100</v>
      </c>
      <c r="D35" s="3" t="s">
        <v>1105</v>
      </c>
      <c r="F35" s="1">
        <v>1</v>
      </c>
      <c r="G35" s="6" t="s">
        <v>27</v>
      </c>
      <c r="H35" s="1">
        <v>1.3</v>
      </c>
      <c r="I35" s="6" t="s">
        <v>28</v>
      </c>
      <c r="J35" s="1" t="s">
        <v>121</v>
      </c>
      <c r="K35" s="6" t="s">
        <v>122</v>
      </c>
      <c r="L35" s="1" t="s">
        <v>123</v>
      </c>
      <c r="M35" s="6" t="s">
        <v>124</v>
      </c>
      <c r="N35" t="s">
        <v>854</v>
      </c>
      <c r="O35" s="1" t="s">
        <v>125</v>
      </c>
      <c r="P35" s="1" t="s">
        <v>126</v>
      </c>
      <c r="Q35" s="1">
        <v>1</v>
      </c>
      <c r="R35" s="1">
        <v>1</v>
      </c>
      <c r="S35" s="1" t="s">
        <v>35</v>
      </c>
      <c r="T35" t="s">
        <v>876</v>
      </c>
      <c r="U35" s="1" t="s">
        <v>127</v>
      </c>
      <c r="V35" s="1" t="s">
        <v>128</v>
      </c>
      <c r="W35" s="1">
        <v>17</v>
      </c>
      <c r="X35" s="6" t="s">
        <v>129</v>
      </c>
      <c r="Y35" s="1" t="s">
        <v>130</v>
      </c>
      <c r="Z35" s="1">
        <v>3000</v>
      </c>
      <c r="AA35" s="1" t="s">
        <v>70</v>
      </c>
      <c r="AB35" s="7">
        <v>3311</v>
      </c>
      <c r="AC35" s="7" t="s">
        <v>136</v>
      </c>
      <c r="AD35" s="50">
        <v>0</v>
      </c>
      <c r="AE35" s="8" t="s">
        <v>42</v>
      </c>
      <c r="AF35" s="1" t="s">
        <v>43</v>
      </c>
      <c r="AG35" s="12">
        <v>2367000</v>
      </c>
      <c r="AH35" s="10">
        <v>2367000</v>
      </c>
      <c r="AI35" s="10">
        <v>2367000</v>
      </c>
      <c r="AJ35" s="9" t="s">
        <v>137</v>
      </c>
    </row>
    <row r="36" spans="1:36" x14ac:dyDescent="0.3">
      <c r="A36" s="13" t="str">
        <f t="shared" si="0"/>
        <v>1.1-00-2303_231011_231735210</v>
      </c>
      <c r="B36" s="1" t="str">
        <f t="shared" si="1"/>
        <v>03_241011_24017352100</v>
      </c>
      <c r="D36" s="3" t="s">
        <v>1105</v>
      </c>
      <c r="F36" s="1">
        <v>1</v>
      </c>
      <c r="G36" s="6" t="s">
        <v>27</v>
      </c>
      <c r="H36" s="1">
        <v>1.3</v>
      </c>
      <c r="I36" s="6" t="s">
        <v>28</v>
      </c>
      <c r="J36" s="1" t="s">
        <v>121</v>
      </c>
      <c r="K36" s="6" t="s">
        <v>122</v>
      </c>
      <c r="L36" s="1" t="s">
        <v>123</v>
      </c>
      <c r="M36" s="6" t="s">
        <v>124</v>
      </c>
      <c r="N36" t="s">
        <v>854</v>
      </c>
      <c r="O36" s="1" t="s">
        <v>125</v>
      </c>
      <c r="P36" s="1" t="s">
        <v>126</v>
      </c>
      <c r="Q36" s="1">
        <v>1</v>
      </c>
      <c r="R36" s="1">
        <v>1</v>
      </c>
      <c r="S36" s="1" t="s">
        <v>35</v>
      </c>
      <c r="T36" t="s">
        <v>876</v>
      </c>
      <c r="U36" s="1" t="s">
        <v>127</v>
      </c>
      <c r="V36" s="1" t="s">
        <v>128</v>
      </c>
      <c r="W36" s="1">
        <v>17</v>
      </c>
      <c r="X36" s="6" t="s">
        <v>129</v>
      </c>
      <c r="Y36" s="1" t="s">
        <v>130</v>
      </c>
      <c r="Z36" s="1">
        <v>3000</v>
      </c>
      <c r="AA36" s="1" t="s">
        <v>70</v>
      </c>
      <c r="AB36" s="7">
        <v>3521</v>
      </c>
      <c r="AC36" s="7" t="s">
        <v>138</v>
      </c>
      <c r="AD36" s="50">
        <v>0</v>
      </c>
      <c r="AE36" s="8" t="s">
        <v>42</v>
      </c>
      <c r="AF36" s="1" t="s">
        <v>43</v>
      </c>
      <c r="AG36" s="12">
        <v>8000</v>
      </c>
      <c r="AH36" s="10">
        <v>8000</v>
      </c>
      <c r="AI36" s="10">
        <v>8000</v>
      </c>
      <c r="AJ36" s="9" t="s">
        <v>139</v>
      </c>
    </row>
    <row r="37" spans="1:36" x14ac:dyDescent="0.3">
      <c r="A37" s="13" t="str">
        <f t="shared" si="0"/>
        <v>1.1-00-2304_236012_231821110</v>
      </c>
      <c r="B37" s="7" t="str">
        <f t="shared" si="1"/>
        <v>04_246012_24018211100</v>
      </c>
      <c r="D37" s="3" t="s">
        <v>1105</v>
      </c>
      <c r="F37" s="7">
        <v>1</v>
      </c>
      <c r="G37" s="6" t="s">
        <v>27</v>
      </c>
      <c r="H37" s="7">
        <v>1.3</v>
      </c>
      <c r="I37" s="6" t="s">
        <v>28</v>
      </c>
      <c r="J37" t="s">
        <v>29</v>
      </c>
      <c r="K37" s="6" t="s">
        <v>30</v>
      </c>
      <c r="L37" s="1" t="s">
        <v>141</v>
      </c>
      <c r="M37" s="6" t="s">
        <v>142</v>
      </c>
      <c r="N37" t="s">
        <v>855</v>
      </c>
      <c r="O37" s="1" t="s">
        <v>143</v>
      </c>
      <c r="P37" s="1" t="s">
        <v>144</v>
      </c>
      <c r="Q37" s="1">
        <v>6</v>
      </c>
      <c r="R37" s="1">
        <v>6</v>
      </c>
      <c r="S37" s="1" t="s">
        <v>79</v>
      </c>
      <c r="T37" t="s">
        <v>877</v>
      </c>
      <c r="U37" s="1" t="s">
        <v>145</v>
      </c>
      <c r="V37" s="1" t="s">
        <v>146</v>
      </c>
      <c r="W37" s="1">
        <v>18</v>
      </c>
      <c r="X37" s="6" t="s">
        <v>147</v>
      </c>
      <c r="Y37" s="1" t="s">
        <v>148</v>
      </c>
      <c r="Z37" s="7">
        <v>2000</v>
      </c>
      <c r="AA37" s="7" t="s">
        <v>67</v>
      </c>
      <c r="AB37" s="7">
        <v>2111</v>
      </c>
      <c r="AC37" s="7" t="s">
        <v>149</v>
      </c>
      <c r="AD37" s="50">
        <v>0</v>
      </c>
      <c r="AE37" s="8" t="s">
        <v>42</v>
      </c>
      <c r="AF37" s="7" t="s">
        <v>43</v>
      </c>
      <c r="AG37" s="12">
        <v>65811.5</v>
      </c>
      <c r="AH37" s="10">
        <v>65811.5</v>
      </c>
      <c r="AI37" s="10">
        <v>65811.5</v>
      </c>
      <c r="AJ37" s="5" t="s">
        <v>846</v>
      </c>
    </row>
    <row r="38" spans="1:36" x14ac:dyDescent="0.3">
      <c r="A38" s="13" t="str">
        <f t="shared" si="0"/>
        <v>1.1-00-2304_236012_231822110</v>
      </c>
      <c r="B38" s="1" t="str">
        <f t="shared" si="1"/>
        <v>04_246012_24018221100</v>
      </c>
      <c r="D38" s="3" t="s">
        <v>1105</v>
      </c>
      <c r="F38" s="1">
        <v>1</v>
      </c>
      <c r="G38" s="6" t="s">
        <v>27</v>
      </c>
      <c r="H38" s="1">
        <v>1.3</v>
      </c>
      <c r="I38" s="6" t="s">
        <v>28</v>
      </c>
      <c r="J38" s="1" t="s">
        <v>29</v>
      </c>
      <c r="K38" s="6" t="s">
        <v>30</v>
      </c>
      <c r="L38" s="1" t="s">
        <v>141</v>
      </c>
      <c r="M38" s="6" t="s">
        <v>142</v>
      </c>
      <c r="N38" t="s">
        <v>855</v>
      </c>
      <c r="O38" s="1" t="s">
        <v>143</v>
      </c>
      <c r="P38" s="1" t="s">
        <v>144</v>
      </c>
      <c r="Q38" s="1">
        <v>6</v>
      </c>
      <c r="R38" s="1">
        <v>6</v>
      </c>
      <c r="S38" s="1" t="s">
        <v>79</v>
      </c>
      <c r="T38" t="s">
        <v>877</v>
      </c>
      <c r="U38" s="1" t="s">
        <v>145</v>
      </c>
      <c r="V38" s="1" t="s">
        <v>146</v>
      </c>
      <c r="W38" s="1">
        <v>18</v>
      </c>
      <c r="X38" s="6" t="s">
        <v>147</v>
      </c>
      <c r="Y38" s="1" t="s">
        <v>148</v>
      </c>
      <c r="Z38" s="1">
        <v>2000</v>
      </c>
      <c r="AA38" s="1" t="s">
        <v>67</v>
      </c>
      <c r="AB38" s="7">
        <v>2211</v>
      </c>
      <c r="AC38" s="7" t="s">
        <v>68</v>
      </c>
      <c r="AD38" s="50">
        <v>0</v>
      </c>
      <c r="AE38" s="8" t="s">
        <v>42</v>
      </c>
      <c r="AF38" s="1" t="s">
        <v>43</v>
      </c>
      <c r="AG38" s="12">
        <v>2545</v>
      </c>
      <c r="AH38" s="10">
        <v>2545</v>
      </c>
      <c r="AI38" s="10">
        <v>2545</v>
      </c>
      <c r="AJ38" s="5" t="s">
        <v>846</v>
      </c>
    </row>
    <row r="39" spans="1:36" x14ac:dyDescent="0.3">
      <c r="A39" s="13" t="str">
        <f t="shared" si="0"/>
        <v>1.1-00-2304_236012_231829110</v>
      </c>
      <c r="B39" s="1" t="str">
        <f t="shared" si="1"/>
        <v>04_246012_24018291100</v>
      </c>
      <c r="D39" s="3" t="s">
        <v>1105</v>
      </c>
      <c r="F39" s="1">
        <v>1</v>
      </c>
      <c r="G39" s="6" t="s">
        <v>27</v>
      </c>
      <c r="H39" s="1">
        <v>1.3</v>
      </c>
      <c r="I39" s="6" t="s">
        <v>28</v>
      </c>
      <c r="J39" s="1" t="s">
        <v>29</v>
      </c>
      <c r="K39" s="6" t="s">
        <v>30</v>
      </c>
      <c r="L39" s="1" t="s">
        <v>141</v>
      </c>
      <c r="M39" s="6" t="s">
        <v>142</v>
      </c>
      <c r="N39" t="s">
        <v>855</v>
      </c>
      <c r="O39" s="1" t="s">
        <v>143</v>
      </c>
      <c r="P39" s="1" t="s">
        <v>144</v>
      </c>
      <c r="Q39" s="1">
        <v>6</v>
      </c>
      <c r="R39" s="1">
        <v>6</v>
      </c>
      <c r="S39" s="1" t="s">
        <v>79</v>
      </c>
      <c r="T39" t="s">
        <v>877</v>
      </c>
      <c r="U39" s="1" t="s">
        <v>145</v>
      </c>
      <c r="V39" s="1" t="s">
        <v>146</v>
      </c>
      <c r="W39" s="1">
        <v>18</v>
      </c>
      <c r="X39" s="6" t="s">
        <v>147</v>
      </c>
      <c r="Y39" s="1" t="s">
        <v>148</v>
      </c>
      <c r="Z39" s="1">
        <v>2000</v>
      </c>
      <c r="AA39" s="1" t="s">
        <v>67</v>
      </c>
      <c r="AB39" s="7">
        <v>2911</v>
      </c>
      <c r="AC39" s="7" t="s">
        <v>150</v>
      </c>
      <c r="AD39" s="50">
        <v>0</v>
      </c>
      <c r="AE39" s="8" t="s">
        <v>42</v>
      </c>
      <c r="AF39" s="1" t="s">
        <v>43</v>
      </c>
      <c r="AG39" s="12">
        <v>350</v>
      </c>
      <c r="AH39" s="10">
        <v>350</v>
      </c>
      <c r="AI39" s="10">
        <v>350</v>
      </c>
      <c r="AJ39" s="5" t="s">
        <v>846</v>
      </c>
    </row>
    <row r="40" spans="1:36" x14ac:dyDescent="0.3">
      <c r="A40" s="13" t="str">
        <f t="shared" si="0"/>
        <v>1.1-00-2304_236012_231829410</v>
      </c>
      <c r="B40" s="1" t="str">
        <f t="shared" si="1"/>
        <v>04_246012_24018294100</v>
      </c>
      <c r="D40" s="3" t="s">
        <v>1105</v>
      </c>
      <c r="F40" s="1">
        <v>1</v>
      </c>
      <c r="G40" s="6" t="s">
        <v>27</v>
      </c>
      <c r="H40" s="1">
        <v>1.3</v>
      </c>
      <c r="I40" s="6" t="s">
        <v>28</v>
      </c>
      <c r="J40" s="1" t="s">
        <v>29</v>
      </c>
      <c r="K40" s="6" t="s">
        <v>30</v>
      </c>
      <c r="L40" s="1" t="s">
        <v>141</v>
      </c>
      <c r="M40" s="6" t="s">
        <v>142</v>
      </c>
      <c r="N40" t="s">
        <v>855</v>
      </c>
      <c r="O40" s="1" t="s">
        <v>143</v>
      </c>
      <c r="P40" s="1" t="s">
        <v>144</v>
      </c>
      <c r="Q40" s="1">
        <v>6</v>
      </c>
      <c r="R40" s="1">
        <v>6</v>
      </c>
      <c r="S40" s="1" t="s">
        <v>79</v>
      </c>
      <c r="T40" t="s">
        <v>877</v>
      </c>
      <c r="U40" s="1" t="s">
        <v>145</v>
      </c>
      <c r="V40" s="1" t="s">
        <v>146</v>
      </c>
      <c r="W40" s="1">
        <v>18</v>
      </c>
      <c r="X40" s="6" t="s">
        <v>147</v>
      </c>
      <c r="Y40" s="1" t="s">
        <v>148</v>
      </c>
      <c r="Z40" s="1">
        <v>2000</v>
      </c>
      <c r="AA40" s="1" t="s">
        <v>67</v>
      </c>
      <c r="AB40" s="7">
        <v>2941</v>
      </c>
      <c r="AC40" s="7" t="s">
        <v>151</v>
      </c>
      <c r="AD40" s="50">
        <v>0</v>
      </c>
      <c r="AE40" s="8" t="s">
        <v>42</v>
      </c>
      <c r="AF40" s="1" t="s">
        <v>43</v>
      </c>
      <c r="AG40" s="12">
        <v>200</v>
      </c>
      <c r="AH40" s="10">
        <v>200</v>
      </c>
      <c r="AI40" s="10">
        <v>200</v>
      </c>
      <c r="AJ40" s="5" t="s">
        <v>846</v>
      </c>
    </row>
    <row r="41" spans="1:36" x14ac:dyDescent="0.3">
      <c r="A41" s="13" t="str">
        <f t="shared" si="0"/>
        <v>1.1-00-2304_236012_231831810</v>
      </c>
      <c r="B41" s="1" t="str">
        <f t="shared" si="1"/>
        <v>04_246012_24018318100</v>
      </c>
      <c r="D41" s="3" t="s">
        <v>1105</v>
      </c>
      <c r="F41" s="1">
        <v>1</v>
      </c>
      <c r="G41" s="6" t="s">
        <v>27</v>
      </c>
      <c r="H41" s="1">
        <v>1.3</v>
      </c>
      <c r="I41" s="6" t="s">
        <v>28</v>
      </c>
      <c r="J41" s="1" t="s">
        <v>29</v>
      </c>
      <c r="K41" s="6" t="s">
        <v>30</v>
      </c>
      <c r="L41" s="1" t="s">
        <v>141</v>
      </c>
      <c r="M41" s="6" t="s">
        <v>142</v>
      </c>
      <c r="N41" t="s">
        <v>855</v>
      </c>
      <c r="O41" s="1" t="s">
        <v>143</v>
      </c>
      <c r="P41" s="1" t="s">
        <v>144</v>
      </c>
      <c r="Q41" s="1">
        <v>6</v>
      </c>
      <c r="R41" s="1">
        <v>6</v>
      </c>
      <c r="S41" s="1" t="s">
        <v>79</v>
      </c>
      <c r="T41" t="s">
        <v>877</v>
      </c>
      <c r="U41" s="1" t="s">
        <v>145</v>
      </c>
      <c r="V41" s="1" t="s">
        <v>146</v>
      </c>
      <c r="W41" s="1">
        <v>18</v>
      </c>
      <c r="X41" s="6" t="s">
        <v>147</v>
      </c>
      <c r="Y41" s="1" t="s">
        <v>148</v>
      </c>
      <c r="Z41" s="1">
        <v>3000</v>
      </c>
      <c r="AA41" s="1" t="s">
        <v>70</v>
      </c>
      <c r="AB41" s="7">
        <v>3181</v>
      </c>
      <c r="AC41" s="7" t="s">
        <v>95</v>
      </c>
      <c r="AD41" s="50">
        <v>0</v>
      </c>
      <c r="AE41" s="8" t="s">
        <v>42</v>
      </c>
      <c r="AF41" s="1" t="s">
        <v>43</v>
      </c>
      <c r="AG41" s="12">
        <v>5500</v>
      </c>
      <c r="AH41" s="10">
        <v>5500</v>
      </c>
      <c r="AI41" s="10">
        <v>5500</v>
      </c>
      <c r="AJ41" s="5" t="s">
        <v>846</v>
      </c>
    </row>
    <row r="42" spans="1:36" x14ac:dyDescent="0.3">
      <c r="A42" s="13" t="str">
        <f t="shared" si="0"/>
        <v>1.1-00-2304_236012_231832910</v>
      </c>
      <c r="B42" s="1" t="str">
        <f t="shared" si="1"/>
        <v>04_246012_24018329100</v>
      </c>
      <c r="D42" s="3" t="s">
        <v>1105</v>
      </c>
      <c r="F42" s="1">
        <v>1</v>
      </c>
      <c r="G42" s="6" t="s">
        <v>27</v>
      </c>
      <c r="H42" s="1">
        <v>1.3</v>
      </c>
      <c r="I42" s="6" t="s">
        <v>28</v>
      </c>
      <c r="J42" s="1" t="s">
        <v>29</v>
      </c>
      <c r="K42" s="6" t="s">
        <v>30</v>
      </c>
      <c r="L42" s="1" t="s">
        <v>141</v>
      </c>
      <c r="M42" s="6" t="s">
        <v>142</v>
      </c>
      <c r="N42" t="s">
        <v>855</v>
      </c>
      <c r="O42" s="1" t="s">
        <v>143</v>
      </c>
      <c r="P42" s="1" t="s">
        <v>144</v>
      </c>
      <c r="Q42" s="1">
        <v>6</v>
      </c>
      <c r="R42" s="1">
        <v>6</v>
      </c>
      <c r="S42" s="1" t="s">
        <v>79</v>
      </c>
      <c r="T42" t="s">
        <v>877</v>
      </c>
      <c r="U42" s="1" t="s">
        <v>145</v>
      </c>
      <c r="V42" s="1" t="s">
        <v>146</v>
      </c>
      <c r="W42" s="1">
        <v>18</v>
      </c>
      <c r="X42" s="6" t="s">
        <v>147</v>
      </c>
      <c r="Y42" s="1" t="s">
        <v>148</v>
      </c>
      <c r="Z42" s="1">
        <v>3000</v>
      </c>
      <c r="AA42" s="1" t="s">
        <v>70</v>
      </c>
      <c r="AB42" s="7">
        <v>3291</v>
      </c>
      <c r="AC42" s="7" t="s">
        <v>71</v>
      </c>
      <c r="AD42" s="50">
        <v>0</v>
      </c>
      <c r="AE42" s="8" t="s">
        <v>42</v>
      </c>
      <c r="AF42" s="1" t="s">
        <v>43</v>
      </c>
      <c r="AG42" s="12">
        <v>126633.02</v>
      </c>
      <c r="AH42" s="10">
        <v>126633.02</v>
      </c>
      <c r="AI42" s="10">
        <v>140000</v>
      </c>
      <c r="AJ42" s="5" t="s">
        <v>846</v>
      </c>
    </row>
    <row r="43" spans="1:36" x14ac:dyDescent="0.3">
      <c r="A43" s="13" t="str">
        <f t="shared" si="0"/>
        <v>1.1-00-2304_236012_231833110</v>
      </c>
      <c r="B43" s="1" t="str">
        <f t="shared" si="1"/>
        <v>04_246012_24018331100</v>
      </c>
      <c r="D43" s="3" t="s">
        <v>1105</v>
      </c>
      <c r="F43" s="1">
        <v>1</v>
      </c>
      <c r="G43" s="6" t="s">
        <v>27</v>
      </c>
      <c r="H43" s="1">
        <v>1.3</v>
      </c>
      <c r="I43" s="6" t="s">
        <v>28</v>
      </c>
      <c r="J43" s="1" t="s">
        <v>29</v>
      </c>
      <c r="K43" s="6" t="s">
        <v>30</v>
      </c>
      <c r="L43" s="1" t="s">
        <v>141</v>
      </c>
      <c r="M43" s="6" t="s">
        <v>142</v>
      </c>
      <c r="N43" t="s">
        <v>855</v>
      </c>
      <c r="O43" s="1" t="s">
        <v>143</v>
      </c>
      <c r="P43" s="1" t="s">
        <v>144</v>
      </c>
      <c r="Q43" s="1">
        <v>6</v>
      </c>
      <c r="R43" s="1">
        <v>6</v>
      </c>
      <c r="S43" s="1" t="s">
        <v>79</v>
      </c>
      <c r="T43" t="s">
        <v>877</v>
      </c>
      <c r="U43" s="1" t="s">
        <v>145</v>
      </c>
      <c r="V43" s="1" t="s">
        <v>146</v>
      </c>
      <c r="W43" s="1">
        <v>18</v>
      </c>
      <c r="X43" s="6" t="s">
        <v>147</v>
      </c>
      <c r="Y43" s="1" t="s">
        <v>148</v>
      </c>
      <c r="Z43" s="1">
        <v>3000</v>
      </c>
      <c r="AA43" s="1" t="s">
        <v>70</v>
      </c>
      <c r="AB43" s="7">
        <v>3311</v>
      </c>
      <c r="AC43" s="7" t="s">
        <v>136</v>
      </c>
      <c r="AD43" s="50">
        <v>0</v>
      </c>
      <c r="AE43" s="8" t="s">
        <v>42</v>
      </c>
      <c r="AF43" s="1" t="s">
        <v>43</v>
      </c>
      <c r="AG43" s="12">
        <v>3325000</v>
      </c>
      <c r="AH43" s="10">
        <v>3325000</v>
      </c>
      <c r="AI43" s="10">
        <v>3325000</v>
      </c>
      <c r="AJ43" s="5" t="s">
        <v>846</v>
      </c>
    </row>
    <row r="44" spans="1:36" x14ac:dyDescent="0.3">
      <c r="A44" s="13" t="str">
        <f t="shared" si="0"/>
        <v>1.1-00-2304_236012_231833310</v>
      </c>
      <c r="B44" s="1" t="str">
        <f t="shared" si="1"/>
        <v>04_246012_24018333100</v>
      </c>
      <c r="D44" s="3" t="s">
        <v>1105</v>
      </c>
      <c r="F44" s="1">
        <v>1</v>
      </c>
      <c r="G44" s="6" t="s">
        <v>27</v>
      </c>
      <c r="H44" s="1">
        <v>1.3</v>
      </c>
      <c r="I44" s="6" t="s">
        <v>28</v>
      </c>
      <c r="J44" s="1" t="s">
        <v>29</v>
      </c>
      <c r="K44" s="6" t="s">
        <v>30</v>
      </c>
      <c r="L44" s="1" t="s">
        <v>141</v>
      </c>
      <c r="M44" s="6" t="s">
        <v>142</v>
      </c>
      <c r="N44" t="s">
        <v>855</v>
      </c>
      <c r="O44" s="1" t="s">
        <v>143</v>
      </c>
      <c r="P44" s="1" t="s">
        <v>144</v>
      </c>
      <c r="Q44" s="1">
        <v>6</v>
      </c>
      <c r="R44" s="1">
        <v>6</v>
      </c>
      <c r="S44" s="1" t="s">
        <v>79</v>
      </c>
      <c r="T44" t="s">
        <v>877</v>
      </c>
      <c r="U44" s="1" t="s">
        <v>145</v>
      </c>
      <c r="V44" s="1" t="s">
        <v>146</v>
      </c>
      <c r="W44" s="1">
        <v>18</v>
      </c>
      <c r="X44" s="6" t="s">
        <v>147</v>
      </c>
      <c r="Y44" s="1" t="s">
        <v>148</v>
      </c>
      <c r="Z44" s="1">
        <v>3000</v>
      </c>
      <c r="AA44" s="1" t="s">
        <v>70</v>
      </c>
      <c r="AB44" s="7">
        <v>3331</v>
      </c>
      <c r="AC44" s="7" t="s">
        <v>152</v>
      </c>
      <c r="AD44" s="50">
        <v>0</v>
      </c>
      <c r="AE44" s="8" t="s">
        <v>42</v>
      </c>
      <c r="AF44" s="1" t="s">
        <v>43</v>
      </c>
      <c r="AG44" s="12">
        <v>2605267.2000000002</v>
      </c>
      <c r="AH44" s="10">
        <v>2605267.2000000002</v>
      </c>
      <c r="AI44" s="10">
        <v>2605267.2000000002</v>
      </c>
      <c r="AJ44" s="5" t="s">
        <v>846</v>
      </c>
    </row>
    <row r="45" spans="1:36" x14ac:dyDescent="0.3">
      <c r="A45" s="13" t="str">
        <f t="shared" si="0"/>
        <v>1.1-00-2304_236012_231833610</v>
      </c>
      <c r="B45" s="1" t="str">
        <f t="shared" si="1"/>
        <v>04_246012_24018336100</v>
      </c>
      <c r="D45" s="3" t="s">
        <v>1105</v>
      </c>
      <c r="F45" s="1">
        <v>1</v>
      </c>
      <c r="G45" s="6" t="s">
        <v>27</v>
      </c>
      <c r="H45" s="1">
        <v>1.3</v>
      </c>
      <c r="I45" s="6" t="s">
        <v>28</v>
      </c>
      <c r="J45" s="1" t="s">
        <v>29</v>
      </c>
      <c r="K45" s="6" t="s">
        <v>30</v>
      </c>
      <c r="L45" s="1" t="s">
        <v>141</v>
      </c>
      <c r="M45" s="6" t="s">
        <v>142</v>
      </c>
      <c r="N45" t="s">
        <v>855</v>
      </c>
      <c r="O45" s="1" t="s">
        <v>143</v>
      </c>
      <c r="P45" s="1" t="s">
        <v>144</v>
      </c>
      <c r="Q45" s="1">
        <v>6</v>
      </c>
      <c r="R45" s="1">
        <v>6</v>
      </c>
      <c r="S45" s="1" t="s">
        <v>79</v>
      </c>
      <c r="T45" t="s">
        <v>877</v>
      </c>
      <c r="U45" s="1" t="s">
        <v>145</v>
      </c>
      <c r="V45" s="1" t="s">
        <v>146</v>
      </c>
      <c r="W45" s="1">
        <v>18</v>
      </c>
      <c r="X45" s="6" t="s">
        <v>147</v>
      </c>
      <c r="Y45" s="1" t="s">
        <v>148</v>
      </c>
      <c r="Z45" s="1">
        <v>3000</v>
      </c>
      <c r="AA45" s="1" t="s">
        <v>70</v>
      </c>
      <c r="AB45" s="7">
        <v>3361</v>
      </c>
      <c r="AC45" s="7" t="s">
        <v>86</v>
      </c>
      <c r="AD45" s="50">
        <v>0</v>
      </c>
      <c r="AE45" s="8" t="s">
        <v>42</v>
      </c>
      <c r="AF45" s="1" t="s">
        <v>43</v>
      </c>
      <c r="AG45" s="12">
        <v>9566</v>
      </c>
      <c r="AH45" s="10">
        <v>9566</v>
      </c>
      <c r="AI45" s="10">
        <v>9566</v>
      </c>
      <c r="AJ45" s="5" t="s">
        <v>846</v>
      </c>
    </row>
    <row r="46" spans="1:36" x14ac:dyDescent="0.3">
      <c r="A46" s="13" t="str">
        <f t="shared" si="0"/>
        <v>1.1-00-2304_236012_231834110</v>
      </c>
      <c r="B46" s="1" t="str">
        <f t="shared" si="1"/>
        <v>04_246012_24018341100</v>
      </c>
      <c r="D46" s="3" t="s">
        <v>1105</v>
      </c>
      <c r="F46" s="1">
        <v>1</v>
      </c>
      <c r="G46" s="6" t="s">
        <v>27</v>
      </c>
      <c r="H46" s="1">
        <v>1.3</v>
      </c>
      <c r="I46" s="6" t="s">
        <v>28</v>
      </c>
      <c r="J46" s="1" t="s">
        <v>29</v>
      </c>
      <c r="K46" s="6" t="s">
        <v>30</v>
      </c>
      <c r="L46" s="1" t="s">
        <v>141</v>
      </c>
      <c r="M46" s="6" t="s">
        <v>142</v>
      </c>
      <c r="N46" t="s">
        <v>855</v>
      </c>
      <c r="O46" s="1" t="s">
        <v>143</v>
      </c>
      <c r="P46" s="1" t="s">
        <v>144</v>
      </c>
      <c r="Q46" s="1">
        <v>6</v>
      </c>
      <c r="R46" s="1">
        <v>6</v>
      </c>
      <c r="S46" s="1" t="s">
        <v>79</v>
      </c>
      <c r="T46" t="s">
        <v>877</v>
      </c>
      <c r="U46" s="1" t="s">
        <v>145</v>
      </c>
      <c r="V46" s="1" t="s">
        <v>146</v>
      </c>
      <c r="W46" s="1">
        <v>18</v>
      </c>
      <c r="X46" s="6" t="s">
        <v>147</v>
      </c>
      <c r="Y46" s="1" t="s">
        <v>148</v>
      </c>
      <c r="Z46" s="1">
        <v>3000</v>
      </c>
      <c r="AA46" s="1" t="s">
        <v>70</v>
      </c>
      <c r="AB46" s="7">
        <v>3411</v>
      </c>
      <c r="AC46" s="7" t="s">
        <v>153</v>
      </c>
      <c r="AD46" s="50">
        <v>0</v>
      </c>
      <c r="AE46" s="8" t="s">
        <v>42</v>
      </c>
      <c r="AF46" s="1" t="s">
        <v>43</v>
      </c>
      <c r="AG46" s="12">
        <v>12846689.84</v>
      </c>
      <c r="AH46" s="10">
        <v>12846689.84</v>
      </c>
      <c r="AI46" s="10">
        <v>12846689.84</v>
      </c>
      <c r="AJ46" s="5" t="s">
        <v>846</v>
      </c>
    </row>
    <row r="47" spans="1:36" x14ac:dyDescent="0.3">
      <c r="A47" s="13" t="str">
        <f t="shared" si="0"/>
        <v>1.1-00-2304_236012_231834210</v>
      </c>
      <c r="B47" s="1" t="str">
        <f t="shared" si="1"/>
        <v>04_246012_24018342100</v>
      </c>
      <c r="D47" s="3" t="s">
        <v>1105</v>
      </c>
      <c r="F47" s="1">
        <v>1</v>
      </c>
      <c r="G47" s="6" t="s">
        <v>27</v>
      </c>
      <c r="H47" s="1">
        <v>1.3</v>
      </c>
      <c r="I47" s="6" t="s">
        <v>28</v>
      </c>
      <c r="J47" s="1" t="s">
        <v>29</v>
      </c>
      <c r="K47" s="6" t="s">
        <v>30</v>
      </c>
      <c r="L47" s="1" t="s">
        <v>141</v>
      </c>
      <c r="M47" s="6" t="s">
        <v>142</v>
      </c>
      <c r="N47" t="s">
        <v>855</v>
      </c>
      <c r="O47" s="1" t="s">
        <v>143</v>
      </c>
      <c r="P47" s="1" t="s">
        <v>144</v>
      </c>
      <c r="Q47" s="1">
        <v>6</v>
      </c>
      <c r="R47" s="1">
        <v>6</v>
      </c>
      <c r="S47" s="1" t="s">
        <v>79</v>
      </c>
      <c r="T47" t="s">
        <v>877</v>
      </c>
      <c r="U47" s="1" t="s">
        <v>145</v>
      </c>
      <c r="V47" s="1" t="s">
        <v>146</v>
      </c>
      <c r="W47" s="1">
        <v>18</v>
      </c>
      <c r="X47" s="6" t="s">
        <v>147</v>
      </c>
      <c r="Y47" s="1" t="s">
        <v>148</v>
      </c>
      <c r="Z47" s="1">
        <v>3000</v>
      </c>
      <c r="AA47" s="1" t="s">
        <v>70</v>
      </c>
      <c r="AB47" s="7">
        <v>3421</v>
      </c>
      <c r="AC47" s="7" t="s">
        <v>154</v>
      </c>
      <c r="AD47" s="50">
        <v>0</v>
      </c>
      <c r="AE47" s="8" t="s">
        <v>42</v>
      </c>
      <c r="AF47" s="1" t="s">
        <v>43</v>
      </c>
      <c r="AG47" s="12">
        <v>70000000</v>
      </c>
      <c r="AH47" s="10">
        <v>70000000</v>
      </c>
      <c r="AI47" s="10">
        <v>80000000</v>
      </c>
      <c r="AJ47" s="5" t="s">
        <v>846</v>
      </c>
    </row>
    <row r="48" spans="1:36" x14ac:dyDescent="0.3">
      <c r="A48" s="13" t="str">
        <f t="shared" si="0"/>
        <v>1.1-00-2304_236012_231834310</v>
      </c>
      <c r="B48" s="1" t="str">
        <f t="shared" si="1"/>
        <v>04_246012_24018343100</v>
      </c>
      <c r="D48" s="3" t="s">
        <v>1105</v>
      </c>
      <c r="F48" s="1">
        <v>1</v>
      </c>
      <c r="G48" s="6" t="s">
        <v>27</v>
      </c>
      <c r="H48" s="1">
        <v>1.3</v>
      </c>
      <c r="I48" s="6" t="s">
        <v>28</v>
      </c>
      <c r="J48" s="1" t="s">
        <v>29</v>
      </c>
      <c r="K48" s="6" t="s">
        <v>30</v>
      </c>
      <c r="L48" s="1" t="s">
        <v>141</v>
      </c>
      <c r="M48" s="6" t="s">
        <v>142</v>
      </c>
      <c r="N48" t="s">
        <v>855</v>
      </c>
      <c r="O48" s="1" t="s">
        <v>143</v>
      </c>
      <c r="P48" s="1" t="s">
        <v>144</v>
      </c>
      <c r="Q48" s="1">
        <v>6</v>
      </c>
      <c r="R48" s="1">
        <v>6</v>
      </c>
      <c r="S48" s="1" t="s">
        <v>79</v>
      </c>
      <c r="T48" t="s">
        <v>877</v>
      </c>
      <c r="U48" s="1" t="s">
        <v>145</v>
      </c>
      <c r="V48" s="1" t="s">
        <v>146</v>
      </c>
      <c r="W48" s="1">
        <v>18</v>
      </c>
      <c r="X48" s="6" t="s">
        <v>147</v>
      </c>
      <c r="Y48" s="1" t="s">
        <v>148</v>
      </c>
      <c r="Z48" s="1">
        <v>3000</v>
      </c>
      <c r="AA48" s="1" t="s">
        <v>70</v>
      </c>
      <c r="AB48" s="7">
        <v>3431</v>
      </c>
      <c r="AC48" s="7" t="s">
        <v>155</v>
      </c>
      <c r="AD48" s="50">
        <v>0</v>
      </c>
      <c r="AE48" s="8" t="s">
        <v>42</v>
      </c>
      <c r="AF48" s="1" t="s">
        <v>43</v>
      </c>
      <c r="AG48" s="12">
        <v>1850000</v>
      </c>
      <c r="AH48" s="10">
        <v>1850000</v>
      </c>
      <c r="AI48" s="10">
        <v>1850000</v>
      </c>
      <c r="AJ48" s="5" t="s">
        <v>846</v>
      </c>
    </row>
    <row r="49" spans="1:36" x14ac:dyDescent="0.3">
      <c r="A49" s="13" t="str">
        <f t="shared" si="0"/>
        <v>1.1-00-2304_236012_231835110</v>
      </c>
      <c r="B49" s="1" t="str">
        <f t="shared" si="1"/>
        <v>04_246012_24018351100</v>
      </c>
      <c r="D49" s="3" t="s">
        <v>1105</v>
      </c>
      <c r="F49" s="1">
        <v>1</v>
      </c>
      <c r="G49" s="6" t="s">
        <v>27</v>
      </c>
      <c r="H49" s="1">
        <v>1.3</v>
      </c>
      <c r="I49" s="6" t="s">
        <v>28</v>
      </c>
      <c r="J49" s="1" t="s">
        <v>29</v>
      </c>
      <c r="K49" s="6" t="s">
        <v>30</v>
      </c>
      <c r="L49" s="1" t="s">
        <v>141</v>
      </c>
      <c r="M49" s="6" t="s">
        <v>142</v>
      </c>
      <c r="N49" t="s">
        <v>855</v>
      </c>
      <c r="O49" s="1" t="s">
        <v>143</v>
      </c>
      <c r="P49" s="1" t="s">
        <v>144</v>
      </c>
      <c r="Q49" s="1">
        <v>6</v>
      </c>
      <c r="R49" s="1">
        <v>6</v>
      </c>
      <c r="S49" s="1" t="s">
        <v>79</v>
      </c>
      <c r="T49" t="s">
        <v>877</v>
      </c>
      <c r="U49" s="1" t="s">
        <v>145</v>
      </c>
      <c r="V49" s="1" t="s">
        <v>146</v>
      </c>
      <c r="W49" s="1">
        <v>18</v>
      </c>
      <c r="X49" s="6" t="s">
        <v>147</v>
      </c>
      <c r="Y49" s="1" t="s">
        <v>148</v>
      </c>
      <c r="Z49" s="1">
        <v>3000</v>
      </c>
      <c r="AA49" s="1" t="s">
        <v>70</v>
      </c>
      <c r="AB49" s="7">
        <v>3511</v>
      </c>
      <c r="AC49" s="7" t="s">
        <v>156</v>
      </c>
      <c r="AD49" s="50">
        <v>0</v>
      </c>
      <c r="AE49" s="8" t="s">
        <v>42</v>
      </c>
      <c r="AF49" s="1" t="s">
        <v>43</v>
      </c>
      <c r="AG49" s="12">
        <v>15000000</v>
      </c>
      <c r="AH49" s="10">
        <v>15000000</v>
      </c>
      <c r="AI49" s="10">
        <v>18000000</v>
      </c>
      <c r="AJ49" s="5" t="s">
        <v>846</v>
      </c>
    </row>
    <row r="50" spans="1:36" x14ac:dyDescent="0.3">
      <c r="A50" s="13" t="str">
        <f t="shared" si="0"/>
        <v>1.1-00-2304_236012_231837110</v>
      </c>
      <c r="B50" s="1" t="str">
        <f t="shared" si="1"/>
        <v>04_246012_24018371100</v>
      </c>
      <c r="D50" s="3" t="s">
        <v>1105</v>
      </c>
      <c r="F50" s="1">
        <v>1</v>
      </c>
      <c r="G50" s="6" t="s">
        <v>27</v>
      </c>
      <c r="H50" s="1">
        <v>1.3</v>
      </c>
      <c r="I50" s="6" t="s">
        <v>28</v>
      </c>
      <c r="J50" s="1" t="s">
        <v>29</v>
      </c>
      <c r="K50" s="6" t="s">
        <v>30</v>
      </c>
      <c r="L50" s="1" t="s">
        <v>141</v>
      </c>
      <c r="M50" s="6" t="s">
        <v>142</v>
      </c>
      <c r="N50" t="s">
        <v>855</v>
      </c>
      <c r="O50" s="1" t="s">
        <v>143</v>
      </c>
      <c r="P50" s="1" t="s">
        <v>144</v>
      </c>
      <c r="Q50" s="1">
        <v>6</v>
      </c>
      <c r="R50" s="1">
        <v>6</v>
      </c>
      <c r="S50" s="1" t="s">
        <v>79</v>
      </c>
      <c r="T50" t="s">
        <v>877</v>
      </c>
      <c r="U50" s="1" t="s">
        <v>145</v>
      </c>
      <c r="V50" s="1" t="s">
        <v>146</v>
      </c>
      <c r="W50" s="1">
        <v>18</v>
      </c>
      <c r="X50" s="6" t="s">
        <v>147</v>
      </c>
      <c r="Y50" s="1" t="s">
        <v>148</v>
      </c>
      <c r="Z50" s="1">
        <v>3000</v>
      </c>
      <c r="AA50" s="1" t="s">
        <v>70</v>
      </c>
      <c r="AB50" s="7">
        <v>3711</v>
      </c>
      <c r="AC50" s="7" t="s">
        <v>157</v>
      </c>
      <c r="AD50" s="50">
        <v>0</v>
      </c>
      <c r="AE50" s="8" t="s">
        <v>42</v>
      </c>
      <c r="AF50" s="1" t="s">
        <v>43</v>
      </c>
      <c r="AG50" s="12">
        <v>8960</v>
      </c>
      <c r="AH50" s="10">
        <v>8960</v>
      </c>
      <c r="AI50" s="10">
        <v>8960</v>
      </c>
      <c r="AJ50" s="5" t="s">
        <v>846</v>
      </c>
    </row>
    <row r="51" spans="1:36" x14ac:dyDescent="0.3">
      <c r="A51" s="13" t="str">
        <f t="shared" si="0"/>
        <v>1.1-00-2304_236012_231837210</v>
      </c>
      <c r="B51" s="1" t="str">
        <f t="shared" si="1"/>
        <v>04_246012_24018372100</v>
      </c>
      <c r="D51" s="3" t="s">
        <v>1105</v>
      </c>
      <c r="F51" s="1">
        <v>1</v>
      </c>
      <c r="G51" s="6" t="s">
        <v>27</v>
      </c>
      <c r="H51" s="1">
        <v>1.3</v>
      </c>
      <c r="I51" s="6" t="s">
        <v>28</v>
      </c>
      <c r="J51" s="1" t="s">
        <v>29</v>
      </c>
      <c r="K51" s="6" t="s">
        <v>30</v>
      </c>
      <c r="L51" s="1" t="s">
        <v>141</v>
      </c>
      <c r="M51" s="6" t="s">
        <v>142</v>
      </c>
      <c r="N51" t="s">
        <v>855</v>
      </c>
      <c r="O51" s="1" t="s">
        <v>143</v>
      </c>
      <c r="P51" s="1" t="s">
        <v>144</v>
      </c>
      <c r="Q51" s="1">
        <v>6</v>
      </c>
      <c r="R51" s="1">
        <v>6</v>
      </c>
      <c r="S51" s="1" t="s">
        <v>79</v>
      </c>
      <c r="T51" t="s">
        <v>877</v>
      </c>
      <c r="U51" s="1" t="s">
        <v>145</v>
      </c>
      <c r="V51" s="1" t="s">
        <v>146</v>
      </c>
      <c r="W51" s="1">
        <v>18</v>
      </c>
      <c r="X51" s="6" t="s">
        <v>147</v>
      </c>
      <c r="Y51" s="1" t="s">
        <v>148</v>
      </c>
      <c r="Z51" s="1">
        <v>3000</v>
      </c>
      <c r="AA51" s="1" t="s">
        <v>70</v>
      </c>
      <c r="AB51" s="7">
        <v>3721</v>
      </c>
      <c r="AC51" s="7" t="s">
        <v>88</v>
      </c>
      <c r="AD51" s="50">
        <v>0</v>
      </c>
      <c r="AE51" s="8" t="s">
        <v>42</v>
      </c>
      <c r="AF51" s="1" t="s">
        <v>43</v>
      </c>
      <c r="AG51" s="12">
        <v>2480</v>
      </c>
      <c r="AH51" s="10">
        <v>2480</v>
      </c>
      <c r="AI51" s="10">
        <v>2480</v>
      </c>
      <c r="AJ51" s="5" t="s">
        <v>846</v>
      </c>
    </row>
    <row r="52" spans="1:36" x14ac:dyDescent="0.3">
      <c r="A52" s="13" t="str">
        <f t="shared" si="0"/>
        <v>1.1-00-2304_236012_231837910</v>
      </c>
      <c r="B52" s="1" t="str">
        <f t="shared" si="1"/>
        <v>04_246012_24018379100</v>
      </c>
      <c r="D52" s="3" t="s">
        <v>1105</v>
      </c>
      <c r="F52" s="1">
        <v>1</v>
      </c>
      <c r="G52" s="6" t="s">
        <v>27</v>
      </c>
      <c r="H52" s="1">
        <v>1.3</v>
      </c>
      <c r="I52" s="6" t="s">
        <v>28</v>
      </c>
      <c r="J52" s="1" t="s">
        <v>29</v>
      </c>
      <c r="K52" s="6" t="s">
        <v>30</v>
      </c>
      <c r="L52" s="1" t="s">
        <v>141</v>
      </c>
      <c r="M52" s="6" t="s">
        <v>142</v>
      </c>
      <c r="N52" t="s">
        <v>855</v>
      </c>
      <c r="O52" s="1" t="s">
        <v>143</v>
      </c>
      <c r="P52" s="1" t="s">
        <v>144</v>
      </c>
      <c r="Q52" s="1">
        <v>6</v>
      </c>
      <c r="R52" s="1">
        <v>6</v>
      </c>
      <c r="S52" s="1" t="s">
        <v>79</v>
      </c>
      <c r="T52" t="s">
        <v>877</v>
      </c>
      <c r="U52" s="1" t="s">
        <v>145</v>
      </c>
      <c r="V52" s="1" t="s">
        <v>146</v>
      </c>
      <c r="W52" s="1">
        <v>18</v>
      </c>
      <c r="X52" s="6" t="s">
        <v>147</v>
      </c>
      <c r="Y52" s="1" t="s">
        <v>148</v>
      </c>
      <c r="Z52" s="1">
        <v>3000</v>
      </c>
      <c r="AA52" s="1" t="s">
        <v>70</v>
      </c>
      <c r="AB52" s="7">
        <v>3791</v>
      </c>
      <c r="AC52" s="7" t="s">
        <v>158</v>
      </c>
      <c r="AD52" s="50">
        <v>0</v>
      </c>
      <c r="AE52" s="8" t="s">
        <v>42</v>
      </c>
      <c r="AF52" s="1" t="s">
        <v>43</v>
      </c>
      <c r="AG52" s="12">
        <v>3500</v>
      </c>
      <c r="AH52" s="10">
        <v>3500</v>
      </c>
      <c r="AI52" s="10">
        <v>3500</v>
      </c>
      <c r="AJ52" s="5" t="s">
        <v>846</v>
      </c>
    </row>
    <row r="53" spans="1:36" x14ac:dyDescent="0.3">
      <c r="A53" s="13" t="str">
        <f t="shared" si="0"/>
        <v>1.1-00-2304_236012_231838210</v>
      </c>
      <c r="B53" s="1" t="str">
        <f t="shared" si="1"/>
        <v>04_246012_24018382100</v>
      </c>
      <c r="D53" s="3" t="s">
        <v>1105</v>
      </c>
      <c r="F53" s="1">
        <v>1</v>
      </c>
      <c r="G53" s="6" t="s">
        <v>27</v>
      </c>
      <c r="H53" s="1">
        <v>1.3</v>
      </c>
      <c r="I53" s="6" t="s">
        <v>28</v>
      </c>
      <c r="J53" s="1" t="s">
        <v>29</v>
      </c>
      <c r="K53" s="6" t="s">
        <v>30</v>
      </c>
      <c r="L53" s="1" t="s">
        <v>141</v>
      </c>
      <c r="M53" s="6" t="s">
        <v>142</v>
      </c>
      <c r="N53" t="s">
        <v>855</v>
      </c>
      <c r="O53" s="1" t="s">
        <v>143</v>
      </c>
      <c r="P53" s="1" t="s">
        <v>144</v>
      </c>
      <c r="Q53" s="1">
        <v>6</v>
      </c>
      <c r="R53" s="1">
        <v>6</v>
      </c>
      <c r="S53" s="1" t="s">
        <v>79</v>
      </c>
      <c r="T53" t="s">
        <v>877</v>
      </c>
      <c r="U53" s="1" t="s">
        <v>145</v>
      </c>
      <c r="V53" s="1" t="s">
        <v>146</v>
      </c>
      <c r="W53" s="1">
        <v>18</v>
      </c>
      <c r="X53" s="6" t="s">
        <v>147</v>
      </c>
      <c r="Y53" s="1" t="s">
        <v>148</v>
      </c>
      <c r="Z53" s="1">
        <v>3000</v>
      </c>
      <c r="AA53" s="1" t="s">
        <v>70</v>
      </c>
      <c r="AB53" s="7">
        <v>3821</v>
      </c>
      <c r="AC53" s="7" t="s">
        <v>75</v>
      </c>
      <c r="AD53" s="50">
        <v>0</v>
      </c>
      <c r="AE53" s="8" t="s">
        <v>42</v>
      </c>
      <c r="AF53" s="1" t="s">
        <v>43</v>
      </c>
      <c r="AG53" s="12">
        <v>1000000</v>
      </c>
      <c r="AH53" s="10">
        <v>1000000</v>
      </c>
      <c r="AI53" s="10">
        <v>1000000</v>
      </c>
      <c r="AJ53" s="5" t="s">
        <v>846</v>
      </c>
    </row>
    <row r="54" spans="1:36" x14ac:dyDescent="0.3">
      <c r="A54" s="13" t="str">
        <f t="shared" si="0"/>
        <v>1.1-00-2304_236012_231839610</v>
      </c>
      <c r="B54" s="1" t="str">
        <f t="shared" si="1"/>
        <v>04_246012_24018396100</v>
      </c>
      <c r="D54" s="3" t="s">
        <v>1105</v>
      </c>
      <c r="F54" s="1">
        <v>1</v>
      </c>
      <c r="G54" s="6" t="s">
        <v>27</v>
      </c>
      <c r="H54" s="1">
        <v>1.3</v>
      </c>
      <c r="I54" s="6" t="s">
        <v>28</v>
      </c>
      <c r="J54" s="1" t="s">
        <v>29</v>
      </c>
      <c r="K54" s="6" t="s">
        <v>30</v>
      </c>
      <c r="L54" s="1" t="s">
        <v>141</v>
      </c>
      <c r="M54" s="6" t="s">
        <v>142</v>
      </c>
      <c r="N54" t="s">
        <v>855</v>
      </c>
      <c r="O54" s="1" t="s">
        <v>143</v>
      </c>
      <c r="P54" s="1" t="s">
        <v>144</v>
      </c>
      <c r="Q54" s="1">
        <v>6</v>
      </c>
      <c r="R54" s="1">
        <v>6</v>
      </c>
      <c r="S54" s="1" t="s">
        <v>79</v>
      </c>
      <c r="T54" t="s">
        <v>877</v>
      </c>
      <c r="U54" s="1" t="s">
        <v>145</v>
      </c>
      <c r="V54" s="1" t="s">
        <v>146</v>
      </c>
      <c r="W54" s="1">
        <v>18</v>
      </c>
      <c r="X54" s="6" t="s">
        <v>147</v>
      </c>
      <c r="Y54" s="1" t="s">
        <v>148</v>
      </c>
      <c r="Z54" s="1">
        <v>3000</v>
      </c>
      <c r="AA54" s="1" t="s">
        <v>70</v>
      </c>
      <c r="AB54" s="7">
        <v>3961</v>
      </c>
      <c r="AC54" s="7" t="s">
        <v>159</v>
      </c>
      <c r="AD54" s="50">
        <v>0</v>
      </c>
      <c r="AE54" s="8" t="s">
        <v>42</v>
      </c>
      <c r="AF54" s="1" t="s">
        <v>43</v>
      </c>
      <c r="AG54" s="12">
        <v>18000</v>
      </c>
      <c r="AH54" s="10">
        <v>18000</v>
      </c>
      <c r="AI54" s="10">
        <v>18000</v>
      </c>
      <c r="AJ54" s="5" t="s">
        <v>846</v>
      </c>
    </row>
    <row r="55" spans="1:36" x14ac:dyDescent="0.3">
      <c r="A55" s="13" t="str">
        <f t="shared" si="0"/>
        <v>1.1-00-2304_236012_231851110</v>
      </c>
      <c r="B55" s="1" t="str">
        <f t="shared" si="1"/>
        <v>04_246012_24018511100</v>
      </c>
      <c r="D55" s="3" t="s">
        <v>1105</v>
      </c>
      <c r="F55" s="1">
        <v>1</v>
      </c>
      <c r="G55" s="6" t="s">
        <v>27</v>
      </c>
      <c r="H55" s="1">
        <v>1.3</v>
      </c>
      <c r="I55" s="6" t="s">
        <v>28</v>
      </c>
      <c r="J55" s="1" t="s">
        <v>29</v>
      </c>
      <c r="K55" s="6" t="s">
        <v>30</v>
      </c>
      <c r="L55" s="1" t="s">
        <v>141</v>
      </c>
      <c r="M55" s="6" t="s">
        <v>142</v>
      </c>
      <c r="N55" t="s">
        <v>855</v>
      </c>
      <c r="O55" s="1" t="s">
        <v>143</v>
      </c>
      <c r="P55" s="1" t="s">
        <v>144</v>
      </c>
      <c r="Q55" s="1">
        <v>6</v>
      </c>
      <c r="R55" s="1">
        <v>6</v>
      </c>
      <c r="S55" s="1" t="s">
        <v>79</v>
      </c>
      <c r="T55" t="s">
        <v>877</v>
      </c>
      <c r="U55" s="1" t="s">
        <v>145</v>
      </c>
      <c r="V55" s="1" t="s">
        <v>146</v>
      </c>
      <c r="W55" s="1">
        <v>18</v>
      </c>
      <c r="X55" s="6" t="s">
        <v>147</v>
      </c>
      <c r="Y55" s="1" t="s">
        <v>148</v>
      </c>
      <c r="Z55" s="1">
        <v>5000</v>
      </c>
      <c r="AA55" s="1" t="s">
        <v>111</v>
      </c>
      <c r="AB55" s="7">
        <v>5111</v>
      </c>
      <c r="AC55" s="7" t="s">
        <v>160</v>
      </c>
      <c r="AD55" s="50">
        <v>0</v>
      </c>
      <c r="AE55" s="8" t="s">
        <v>42</v>
      </c>
      <c r="AF55" s="1" t="s">
        <v>43</v>
      </c>
      <c r="AG55" s="12">
        <v>320000</v>
      </c>
      <c r="AH55" s="10">
        <v>320000</v>
      </c>
      <c r="AI55" s="10">
        <v>320000</v>
      </c>
      <c r="AJ55" s="5" t="s">
        <v>846</v>
      </c>
    </row>
    <row r="56" spans="1:36" x14ac:dyDescent="0.3">
      <c r="A56" s="13" t="str">
        <f t="shared" si="0"/>
        <v>1.1-00-2304_236012_231851510</v>
      </c>
      <c r="B56" s="1" t="str">
        <f t="shared" si="1"/>
        <v>04_246012_24018515100</v>
      </c>
      <c r="D56" s="3" t="s">
        <v>1105</v>
      </c>
      <c r="F56" s="1">
        <v>1</v>
      </c>
      <c r="G56" s="6" t="s">
        <v>27</v>
      </c>
      <c r="H56" s="1">
        <v>1.3</v>
      </c>
      <c r="I56" s="6" t="s">
        <v>28</v>
      </c>
      <c r="J56" s="1" t="s">
        <v>29</v>
      </c>
      <c r="K56" s="6" t="s">
        <v>30</v>
      </c>
      <c r="L56" s="1" t="s">
        <v>141</v>
      </c>
      <c r="M56" s="6" t="s">
        <v>142</v>
      </c>
      <c r="N56" t="s">
        <v>855</v>
      </c>
      <c r="O56" s="1" t="s">
        <v>143</v>
      </c>
      <c r="P56" s="1" t="s">
        <v>144</v>
      </c>
      <c r="Q56" s="1">
        <v>6</v>
      </c>
      <c r="R56" s="1">
        <v>6</v>
      </c>
      <c r="S56" s="1" t="s">
        <v>79</v>
      </c>
      <c r="T56" t="s">
        <v>877</v>
      </c>
      <c r="U56" s="1" t="s">
        <v>145</v>
      </c>
      <c r="V56" s="1" t="s">
        <v>146</v>
      </c>
      <c r="W56" s="1">
        <v>18</v>
      </c>
      <c r="X56" s="6" t="s">
        <v>147</v>
      </c>
      <c r="Y56" s="1" t="s">
        <v>148</v>
      </c>
      <c r="Z56" s="1">
        <v>5000</v>
      </c>
      <c r="AA56" s="1" t="s">
        <v>111</v>
      </c>
      <c r="AB56" s="7">
        <v>5151</v>
      </c>
      <c r="AC56" s="7" t="s">
        <v>161</v>
      </c>
      <c r="AD56" s="50">
        <v>0</v>
      </c>
      <c r="AE56" s="8" t="s">
        <v>42</v>
      </c>
      <c r="AF56" s="1" t="s">
        <v>43</v>
      </c>
      <c r="AG56" s="12">
        <v>332880.39</v>
      </c>
      <c r="AH56" s="10">
        <v>332880.39</v>
      </c>
      <c r="AI56" s="10">
        <v>332880.39</v>
      </c>
      <c r="AJ56" s="5" t="s">
        <v>846</v>
      </c>
    </row>
    <row r="57" spans="1:36" x14ac:dyDescent="0.3">
      <c r="A57" s="13" t="str">
        <f t="shared" si="0"/>
        <v>1.1-00-2304_236012_231861310</v>
      </c>
      <c r="B57" s="1" t="str">
        <f t="shared" si="1"/>
        <v>04_246012_24018613100</v>
      </c>
      <c r="D57" s="3" t="s">
        <v>1105</v>
      </c>
      <c r="F57" s="1">
        <v>1</v>
      </c>
      <c r="G57" s="6" t="s">
        <v>27</v>
      </c>
      <c r="H57" s="1">
        <v>1.3</v>
      </c>
      <c r="I57" s="6" t="s">
        <v>28</v>
      </c>
      <c r="J57" s="1" t="s">
        <v>29</v>
      </c>
      <c r="K57" s="6" t="s">
        <v>30</v>
      </c>
      <c r="L57" s="1" t="s">
        <v>141</v>
      </c>
      <c r="M57" s="6" t="s">
        <v>142</v>
      </c>
      <c r="N57" t="s">
        <v>855</v>
      </c>
      <c r="O57" s="1" t="s">
        <v>143</v>
      </c>
      <c r="P57" s="1" t="s">
        <v>144</v>
      </c>
      <c r="Q57" s="1">
        <v>6</v>
      </c>
      <c r="R57" s="1">
        <v>6</v>
      </c>
      <c r="S57" s="1" t="s">
        <v>79</v>
      </c>
      <c r="T57" t="s">
        <v>877</v>
      </c>
      <c r="U57" s="1" t="s">
        <v>145</v>
      </c>
      <c r="V57" s="1" t="s">
        <v>146</v>
      </c>
      <c r="W57" s="1">
        <v>18</v>
      </c>
      <c r="X57" s="6" t="s">
        <v>147</v>
      </c>
      <c r="Y57" s="1" t="s">
        <v>148</v>
      </c>
      <c r="Z57" s="1">
        <v>6000</v>
      </c>
      <c r="AA57" s="1" t="s">
        <v>162</v>
      </c>
      <c r="AB57" s="7">
        <v>6131</v>
      </c>
      <c r="AC57" s="7" t="s">
        <v>163</v>
      </c>
      <c r="AD57" s="50">
        <v>0</v>
      </c>
      <c r="AE57" s="8" t="s">
        <v>42</v>
      </c>
      <c r="AF57" s="1" t="s">
        <v>43</v>
      </c>
      <c r="AG57" s="12">
        <v>15105020.039999999</v>
      </c>
      <c r="AH57" s="10">
        <v>15105020.039999999</v>
      </c>
      <c r="AI57" s="10">
        <v>15105020.039999999</v>
      </c>
      <c r="AJ57" s="5" t="s">
        <v>846</v>
      </c>
    </row>
    <row r="58" spans="1:36" x14ac:dyDescent="0.3">
      <c r="A58" s="13" t="str">
        <f t="shared" si="0"/>
        <v>1.1-00-2304_236012_2318632113</v>
      </c>
      <c r="B58" s="1" t="str">
        <f t="shared" si="1"/>
        <v>04_246012_240186321XX</v>
      </c>
      <c r="D58" s="3" t="s">
        <v>1105</v>
      </c>
      <c r="F58" s="1">
        <v>1</v>
      </c>
      <c r="G58" s="6" t="s">
        <v>27</v>
      </c>
      <c r="H58" s="1">
        <v>1.3</v>
      </c>
      <c r="I58" s="6" t="s">
        <v>28</v>
      </c>
      <c r="J58" s="1" t="s">
        <v>29</v>
      </c>
      <c r="K58" s="6" t="s">
        <v>30</v>
      </c>
      <c r="L58" s="1" t="s">
        <v>141</v>
      </c>
      <c r="M58" s="6" t="s">
        <v>142</v>
      </c>
      <c r="N58" t="s">
        <v>855</v>
      </c>
      <c r="O58" s="1" t="s">
        <v>143</v>
      </c>
      <c r="P58" s="1" t="s">
        <v>144</v>
      </c>
      <c r="Q58" s="1">
        <v>6</v>
      </c>
      <c r="R58" s="1">
        <v>6</v>
      </c>
      <c r="S58" s="1" t="s">
        <v>79</v>
      </c>
      <c r="T58" t="s">
        <v>877</v>
      </c>
      <c r="U58" s="1" t="s">
        <v>145</v>
      </c>
      <c r="V58" s="1" t="s">
        <v>146</v>
      </c>
      <c r="W58" s="1">
        <v>18</v>
      </c>
      <c r="X58" s="6" t="s">
        <v>147</v>
      </c>
      <c r="Y58" s="1" t="s">
        <v>148</v>
      </c>
      <c r="Z58" s="1">
        <v>6000</v>
      </c>
      <c r="AA58" s="1" t="s">
        <v>162</v>
      </c>
      <c r="AB58" s="7">
        <v>6321</v>
      </c>
      <c r="AC58" s="7" t="s">
        <v>164</v>
      </c>
      <c r="AD58" s="50">
        <v>13</v>
      </c>
      <c r="AE58" s="8" t="s">
        <v>45</v>
      </c>
      <c r="AF58" s="1" t="s">
        <v>165</v>
      </c>
      <c r="AG58" s="12">
        <v>28000000</v>
      </c>
      <c r="AH58" s="10">
        <v>28000000</v>
      </c>
      <c r="AI58" s="10">
        <v>28000000</v>
      </c>
      <c r="AJ58" s="5" t="s">
        <v>846</v>
      </c>
    </row>
    <row r="59" spans="1:36" x14ac:dyDescent="0.3">
      <c r="A59" s="13" t="str">
        <f t="shared" si="0"/>
        <v>1.1-00-2304_236012_2318632114</v>
      </c>
      <c r="B59" s="1" t="str">
        <f t="shared" si="1"/>
        <v>04_246012_240186321XX</v>
      </c>
      <c r="C59" s="1"/>
      <c r="D59" s="3" t="s">
        <v>1105</v>
      </c>
      <c r="E59" s="1"/>
      <c r="F59" s="1">
        <v>1</v>
      </c>
      <c r="G59" s="6" t="s">
        <v>27</v>
      </c>
      <c r="H59" s="1">
        <v>1.3</v>
      </c>
      <c r="I59" s="6" t="s">
        <v>28</v>
      </c>
      <c r="J59" s="1" t="s">
        <v>29</v>
      </c>
      <c r="K59" s="6" t="s">
        <v>30</v>
      </c>
      <c r="L59" s="1" t="s">
        <v>141</v>
      </c>
      <c r="M59" s="6" t="s">
        <v>142</v>
      </c>
      <c r="N59" t="s">
        <v>855</v>
      </c>
      <c r="O59" s="1" t="s">
        <v>143</v>
      </c>
      <c r="P59" s="1" t="s">
        <v>144</v>
      </c>
      <c r="Q59" s="1">
        <v>6</v>
      </c>
      <c r="R59" s="1">
        <v>6</v>
      </c>
      <c r="S59" s="1" t="s">
        <v>79</v>
      </c>
      <c r="T59" t="s">
        <v>877</v>
      </c>
      <c r="U59" s="1" t="s">
        <v>145</v>
      </c>
      <c r="V59" s="1" t="s">
        <v>146</v>
      </c>
      <c r="W59" s="1">
        <v>18</v>
      </c>
      <c r="X59" s="6" t="s">
        <v>147</v>
      </c>
      <c r="Y59" s="1" t="s">
        <v>148</v>
      </c>
      <c r="Z59" s="1">
        <v>6000</v>
      </c>
      <c r="AA59" s="1" t="s">
        <v>162</v>
      </c>
      <c r="AB59" s="7">
        <v>6321</v>
      </c>
      <c r="AC59" s="7" t="s">
        <v>164</v>
      </c>
      <c r="AD59" s="50">
        <v>14</v>
      </c>
      <c r="AE59" s="8" t="s">
        <v>45</v>
      </c>
      <c r="AF59" s="1" t="s">
        <v>166</v>
      </c>
      <c r="AG59" s="12">
        <v>80000000</v>
      </c>
      <c r="AH59" s="10">
        <v>80000000</v>
      </c>
      <c r="AI59" s="10">
        <v>80000000</v>
      </c>
      <c r="AJ59" s="5" t="s">
        <v>846</v>
      </c>
    </row>
    <row r="60" spans="1:36" x14ac:dyDescent="0.3">
      <c r="A60" s="13" t="str">
        <f t="shared" si="0"/>
        <v>1.1-00-2304_236013_231939210</v>
      </c>
      <c r="B60" s="1" t="str">
        <f t="shared" si="1"/>
        <v>04_246013_24019392100</v>
      </c>
      <c r="D60" s="3" t="s">
        <v>1105</v>
      </c>
      <c r="F60" s="1">
        <v>1</v>
      </c>
      <c r="G60" s="6" t="s">
        <v>27</v>
      </c>
      <c r="H60" s="1">
        <v>1.3</v>
      </c>
      <c r="I60" s="6" t="s">
        <v>28</v>
      </c>
      <c r="J60" s="1" t="s">
        <v>29</v>
      </c>
      <c r="K60" s="6" t="s">
        <v>30</v>
      </c>
      <c r="L60" s="1" t="s">
        <v>141</v>
      </c>
      <c r="M60" s="6" t="s">
        <v>142</v>
      </c>
      <c r="N60" t="s">
        <v>855</v>
      </c>
      <c r="O60" s="1" t="s">
        <v>143</v>
      </c>
      <c r="P60" s="1" t="s">
        <v>144</v>
      </c>
      <c r="Q60" s="1">
        <v>6</v>
      </c>
      <c r="R60" s="1">
        <v>6</v>
      </c>
      <c r="S60" s="1" t="s">
        <v>79</v>
      </c>
      <c r="T60" t="s">
        <v>878</v>
      </c>
      <c r="U60" s="1" t="s">
        <v>167</v>
      </c>
      <c r="V60" s="1" t="s">
        <v>168</v>
      </c>
      <c r="W60" s="1">
        <v>19</v>
      </c>
      <c r="X60" s="6" t="s">
        <v>169</v>
      </c>
      <c r="Y60" s="1" t="s">
        <v>170</v>
      </c>
      <c r="Z60" s="1">
        <v>3000</v>
      </c>
      <c r="AA60" s="1" t="s">
        <v>70</v>
      </c>
      <c r="AB60" s="7">
        <v>3921</v>
      </c>
      <c r="AC60" s="7" t="s">
        <v>171</v>
      </c>
      <c r="AD60" s="50">
        <v>0</v>
      </c>
      <c r="AE60" s="8" t="s">
        <v>42</v>
      </c>
      <c r="AF60" s="1" t="s">
        <v>43</v>
      </c>
      <c r="AG60" s="12">
        <v>3511469.62</v>
      </c>
      <c r="AH60" s="10">
        <v>3511469.62</v>
      </c>
      <c r="AI60" s="10">
        <v>3511469.62</v>
      </c>
      <c r="AJ60" s="5" t="s">
        <v>846</v>
      </c>
    </row>
    <row r="61" spans="1:36" x14ac:dyDescent="0.3">
      <c r="A61" s="13" t="str">
        <f t="shared" si="0"/>
        <v>1.1-00-2304_236013_231939410</v>
      </c>
      <c r="B61" s="1" t="str">
        <f t="shared" si="1"/>
        <v>04_246013_24019394100</v>
      </c>
      <c r="D61" s="3" t="s">
        <v>1105</v>
      </c>
      <c r="F61" s="1">
        <v>1</v>
      </c>
      <c r="G61" s="6" t="s">
        <v>27</v>
      </c>
      <c r="H61" s="1">
        <v>1.3</v>
      </c>
      <c r="I61" s="6" t="s">
        <v>28</v>
      </c>
      <c r="J61" s="1" t="s">
        <v>29</v>
      </c>
      <c r="K61" s="6" t="s">
        <v>30</v>
      </c>
      <c r="L61" s="1" t="s">
        <v>141</v>
      </c>
      <c r="M61" s="6" t="s">
        <v>142</v>
      </c>
      <c r="N61" t="s">
        <v>855</v>
      </c>
      <c r="O61" s="1" t="s">
        <v>143</v>
      </c>
      <c r="P61" s="1" t="s">
        <v>144</v>
      </c>
      <c r="Q61" s="1">
        <v>6</v>
      </c>
      <c r="R61" s="1">
        <v>6</v>
      </c>
      <c r="S61" s="1" t="s">
        <v>79</v>
      </c>
      <c r="T61" t="s">
        <v>878</v>
      </c>
      <c r="U61" s="1" t="s">
        <v>167</v>
      </c>
      <c r="V61" s="1" t="s">
        <v>168</v>
      </c>
      <c r="W61" s="1">
        <v>19</v>
      </c>
      <c r="X61" s="6" t="s">
        <v>169</v>
      </c>
      <c r="Y61" s="1" t="s">
        <v>170</v>
      </c>
      <c r="Z61" s="1">
        <v>3000</v>
      </c>
      <c r="AA61" s="1" t="s">
        <v>70</v>
      </c>
      <c r="AB61" s="7">
        <v>3941</v>
      </c>
      <c r="AC61" s="7" t="s">
        <v>172</v>
      </c>
      <c r="AD61" s="50">
        <v>0</v>
      </c>
      <c r="AE61" s="8" t="s">
        <v>42</v>
      </c>
      <c r="AF61" s="1" t="s">
        <v>43</v>
      </c>
      <c r="AG61" s="12">
        <v>1661937.89</v>
      </c>
      <c r="AH61" s="10">
        <v>1661937.89</v>
      </c>
      <c r="AI61" s="10">
        <v>1661937.89</v>
      </c>
      <c r="AJ61" s="5" t="s">
        <v>846</v>
      </c>
    </row>
    <row r="62" spans="1:36" x14ac:dyDescent="0.3">
      <c r="A62" s="13" t="str">
        <f t="shared" si="0"/>
        <v>1.1-00-2304_236013_231942110</v>
      </c>
      <c r="B62" s="1" t="str">
        <f t="shared" si="1"/>
        <v>04_246013_24019421100</v>
      </c>
      <c r="D62" s="3" t="s">
        <v>1105</v>
      </c>
      <c r="F62" s="1">
        <v>1</v>
      </c>
      <c r="G62" s="6" t="s">
        <v>27</v>
      </c>
      <c r="H62" s="1">
        <v>1.3</v>
      </c>
      <c r="I62" s="6" t="s">
        <v>28</v>
      </c>
      <c r="J62" s="1" t="s">
        <v>29</v>
      </c>
      <c r="K62" s="6" t="s">
        <v>30</v>
      </c>
      <c r="L62" s="1" t="s">
        <v>141</v>
      </c>
      <c r="M62" s="6" t="s">
        <v>142</v>
      </c>
      <c r="N62" t="s">
        <v>855</v>
      </c>
      <c r="O62" s="1" t="s">
        <v>143</v>
      </c>
      <c r="P62" s="1" t="s">
        <v>144</v>
      </c>
      <c r="Q62" s="1">
        <v>6</v>
      </c>
      <c r="R62" s="1">
        <v>6</v>
      </c>
      <c r="S62" s="1" t="s">
        <v>79</v>
      </c>
      <c r="T62" t="s">
        <v>878</v>
      </c>
      <c r="U62" s="1" t="s">
        <v>167</v>
      </c>
      <c r="V62" s="1" t="s">
        <v>168</v>
      </c>
      <c r="W62" s="1">
        <v>19</v>
      </c>
      <c r="X62" s="6" t="s">
        <v>169</v>
      </c>
      <c r="Y62" s="1" t="s">
        <v>170</v>
      </c>
      <c r="Z62" s="1">
        <v>4000</v>
      </c>
      <c r="AA62" s="1" t="s">
        <v>40</v>
      </c>
      <c r="AB62" s="7">
        <v>4211</v>
      </c>
      <c r="AC62" s="7" t="s">
        <v>173</v>
      </c>
      <c r="AD62" s="50">
        <v>0</v>
      </c>
      <c r="AE62" s="8" t="s">
        <v>42</v>
      </c>
      <c r="AF62" s="1" t="s">
        <v>43</v>
      </c>
      <c r="AG62" s="12">
        <v>2200000</v>
      </c>
      <c r="AH62" s="10">
        <v>2200000</v>
      </c>
      <c r="AI62" s="10">
        <v>2200000</v>
      </c>
      <c r="AJ62" s="5" t="s">
        <v>846</v>
      </c>
    </row>
    <row r="63" spans="1:36" x14ac:dyDescent="0.3">
      <c r="A63" s="13" t="str">
        <f t="shared" si="0"/>
        <v>1.1-00-2304_236013_231942510</v>
      </c>
      <c r="B63" s="1" t="str">
        <f t="shared" si="1"/>
        <v>04_246013_24019425100</v>
      </c>
      <c r="D63" s="3" t="s">
        <v>1105</v>
      </c>
      <c r="F63" s="1">
        <v>1</v>
      </c>
      <c r="G63" s="6" t="s">
        <v>27</v>
      </c>
      <c r="H63" s="1">
        <v>1.3</v>
      </c>
      <c r="I63" s="6" t="s">
        <v>28</v>
      </c>
      <c r="J63" s="1" t="s">
        <v>29</v>
      </c>
      <c r="K63" s="6" t="s">
        <v>30</v>
      </c>
      <c r="L63" s="1" t="s">
        <v>141</v>
      </c>
      <c r="M63" s="6" t="s">
        <v>142</v>
      </c>
      <c r="N63" t="s">
        <v>855</v>
      </c>
      <c r="O63" s="1" t="s">
        <v>143</v>
      </c>
      <c r="P63" s="1" t="s">
        <v>144</v>
      </c>
      <c r="Q63" s="1">
        <v>6</v>
      </c>
      <c r="R63" s="1">
        <v>6</v>
      </c>
      <c r="S63" s="1" t="s">
        <v>79</v>
      </c>
      <c r="T63" t="s">
        <v>878</v>
      </c>
      <c r="U63" s="1" t="s">
        <v>167</v>
      </c>
      <c r="V63" s="1" t="s">
        <v>168</v>
      </c>
      <c r="W63" s="1">
        <v>19</v>
      </c>
      <c r="X63" s="6" t="s">
        <v>169</v>
      </c>
      <c r="Y63" s="1" t="s">
        <v>170</v>
      </c>
      <c r="Z63" s="1">
        <v>4000</v>
      </c>
      <c r="AA63" s="1" t="s">
        <v>40</v>
      </c>
      <c r="AB63" s="7">
        <v>4251</v>
      </c>
      <c r="AC63" s="7" t="s">
        <v>174</v>
      </c>
      <c r="AD63" s="50">
        <v>0</v>
      </c>
      <c r="AE63" s="8" t="s">
        <v>42</v>
      </c>
      <c r="AF63" s="1" t="s">
        <v>43</v>
      </c>
      <c r="AG63" s="12">
        <v>9400000</v>
      </c>
      <c r="AH63" s="10">
        <v>9400000</v>
      </c>
      <c r="AI63" s="10">
        <v>9400000</v>
      </c>
      <c r="AJ63" s="5" t="s">
        <v>846</v>
      </c>
    </row>
    <row r="64" spans="1:36" s="13" customFormat="1" x14ac:dyDescent="0.3">
      <c r="A64" s="13" t="str">
        <f t="shared" si="0"/>
        <v>2.5-02-2304_236013_231991110</v>
      </c>
      <c r="B64" s="53" t="str">
        <f t="shared" si="1"/>
        <v>04_246013_24019911100</v>
      </c>
      <c r="D64" s="13" t="s">
        <v>1095</v>
      </c>
      <c r="E64" s="13" t="s">
        <v>979</v>
      </c>
      <c r="F64" s="53">
        <v>1</v>
      </c>
      <c r="G64" s="54" t="s">
        <v>27</v>
      </c>
      <c r="H64" s="53">
        <v>1.3</v>
      </c>
      <c r="I64" s="54" t="s">
        <v>28</v>
      </c>
      <c r="J64" s="53" t="s">
        <v>29</v>
      </c>
      <c r="K64" s="54" t="s">
        <v>30</v>
      </c>
      <c r="L64" s="53" t="s">
        <v>141</v>
      </c>
      <c r="M64" s="54" t="s">
        <v>142</v>
      </c>
      <c r="N64" s="13" t="s">
        <v>855</v>
      </c>
      <c r="O64" s="53" t="s">
        <v>143</v>
      </c>
      <c r="P64" s="53" t="s">
        <v>144</v>
      </c>
      <c r="Q64" s="53">
        <v>6</v>
      </c>
      <c r="R64" s="53">
        <v>6</v>
      </c>
      <c r="S64" s="53" t="s">
        <v>79</v>
      </c>
      <c r="T64" s="13" t="s">
        <v>878</v>
      </c>
      <c r="U64" s="53" t="s">
        <v>167</v>
      </c>
      <c r="V64" s="53" t="s">
        <v>168</v>
      </c>
      <c r="W64" s="53">
        <v>19</v>
      </c>
      <c r="X64" s="54" t="s">
        <v>169</v>
      </c>
      <c r="Y64" s="53" t="s">
        <v>170</v>
      </c>
      <c r="Z64" s="53">
        <v>9000</v>
      </c>
      <c r="AA64" s="53" t="s">
        <v>175</v>
      </c>
      <c r="AB64" s="55">
        <v>9111</v>
      </c>
      <c r="AC64" s="55" t="s">
        <v>176</v>
      </c>
      <c r="AD64" s="50">
        <v>0</v>
      </c>
      <c r="AE64" s="56" t="s">
        <v>42</v>
      </c>
      <c r="AF64" s="53" t="s">
        <v>43</v>
      </c>
      <c r="AG64" s="29">
        <v>43522784.549999997</v>
      </c>
      <c r="AH64" s="57">
        <v>43522784.549999997</v>
      </c>
      <c r="AI64" s="57">
        <v>43522784.549999997</v>
      </c>
      <c r="AJ64" s="31" t="s">
        <v>846</v>
      </c>
    </row>
    <row r="65" spans="1:36" s="13" customFormat="1" x14ac:dyDescent="0.3">
      <c r="A65" s="13" t="str">
        <f t="shared" si="0"/>
        <v>2.5-02-2304_236013_231992110</v>
      </c>
      <c r="B65" s="53" t="str">
        <f t="shared" si="1"/>
        <v>04_246013_24019921100</v>
      </c>
      <c r="D65" s="13" t="s">
        <v>1095</v>
      </c>
      <c r="E65" s="13" t="s">
        <v>979</v>
      </c>
      <c r="F65" s="53">
        <v>1</v>
      </c>
      <c r="G65" s="54" t="s">
        <v>27</v>
      </c>
      <c r="H65" s="53">
        <v>1.3</v>
      </c>
      <c r="I65" s="54" t="s">
        <v>28</v>
      </c>
      <c r="J65" s="53" t="s">
        <v>29</v>
      </c>
      <c r="K65" s="54" t="s">
        <v>30</v>
      </c>
      <c r="L65" s="53" t="s">
        <v>141</v>
      </c>
      <c r="M65" s="54" t="s">
        <v>142</v>
      </c>
      <c r="N65" s="13" t="s">
        <v>855</v>
      </c>
      <c r="O65" s="53" t="s">
        <v>143</v>
      </c>
      <c r="P65" s="53" t="s">
        <v>144</v>
      </c>
      <c r="Q65" s="53">
        <v>6</v>
      </c>
      <c r="R65" s="53">
        <v>6</v>
      </c>
      <c r="S65" s="53" t="s">
        <v>79</v>
      </c>
      <c r="T65" s="13" t="s">
        <v>878</v>
      </c>
      <c r="U65" s="53" t="s">
        <v>167</v>
      </c>
      <c r="V65" s="53" t="s">
        <v>168</v>
      </c>
      <c r="W65" s="53">
        <v>19</v>
      </c>
      <c r="X65" s="54" t="s">
        <v>169</v>
      </c>
      <c r="Y65" s="53" t="s">
        <v>170</v>
      </c>
      <c r="Z65" s="53">
        <v>9000</v>
      </c>
      <c r="AA65" s="53" t="s">
        <v>175</v>
      </c>
      <c r="AB65" s="55">
        <v>9211</v>
      </c>
      <c r="AC65" s="55" t="s">
        <v>177</v>
      </c>
      <c r="AD65" s="50">
        <v>0</v>
      </c>
      <c r="AE65" s="56" t="s">
        <v>42</v>
      </c>
      <c r="AF65" s="53" t="s">
        <v>43</v>
      </c>
      <c r="AG65" s="29">
        <v>26300000</v>
      </c>
      <c r="AH65" s="57">
        <v>26300000</v>
      </c>
      <c r="AI65" s="57">
        <v>26300000</v>
      </c>
      <c r="AJ65" s="31" t="s">
        <v>846</v>
      </c>
    </row>
    <row r="66" spans="1:36" x14ac:dyDescent="0.3">
      <c r="A66" s="13" t="str">
        <f t="shared" si="0"/>
        <v>1.1-00-2304_236014_232021810</v>
      </c>
      <c r="B66" t="s">
        <v>178</v>
      </c>
      <c r="D66" s="3" t="s">
        <v>1105</v>
      </c>
      <c r="F66">
        <v>1</v>
      </c>
      <c r="G66" t="s">
        <v>27</v>
      </c>
      <c r="H66">
        <v>1.3</v>
      </c>
      <c r="I66" t="s">
        <v>28</v>
      </c>
      <c r="J66" t="s">
        <v>29</v>
      </c>
      <c r="K66" t="s">
        <v>30</v>
      </c>
      <c r="L66" t="s">
        <v>141</v>
      </c>
      <c r="M66" t="s">
        <v>142</v>
      </c>
      <c r="N66" t="s">
        <v>855</v>
      </c>
      <c r="O66" t="s">
        <v>143</v>
      </c>
      <c r="P66" t="s">
        <v>144</v>
      </c>
      <c r="Q66">
        <v>6</v>
      </c>
      <c r="R66">
        <v>6</v>
      </c>
      <c r="S66" t="s">
        <v>79</v>
      </c>
      <c r="T66" t="s">
        <v>879</v>
      </c>
      <c r="U66" t="s">
        <v>179</v>
      </c>
      <c r="V66" t="s">
        <v>180</v>
      </c>
      <c r="W66">
        <v>20</v>
      </c>
      <c r="X66" t="s">
        <v>181</v>
      </c>
      <c r="Y66" t="s">
        <v>182</v>
      </c>
      <c r="Z66">
        <v>2000</v>
      </c>
      <c r="AA66" t="s">
        <v>67</v>
      </c>
      <c r="AB66">
        <v>2181</v>
      </c>
      <c r="AC66" t="s">
        <v>183</v>
      </c>
      <c r="AD66" s="50">
        <v>0</v>
      </c>
      <c r="AE66" s="11" t="s">
        <v>42</v>
      </c>
      <c r="AF66" t="s">
        <v>43</v>
      </c>
      <c r="AG66" s="12">
        <v>5464942.6500000004</v>
      </c>
      <c r="AH66" s="12">
        <v>5464942.6500000004</v>
      </c>
      <c r="AI66" s="12">
        <v>5464942.6500000004</v>
      </c>
      <c r="AJ66" s="5" t="s">
        <v>846</v>
      </c>
    </row>
    <row r="67" spans="1:36" x14ac:dyDescent="0.3">
      <c r="A67" s="13" t="str">
        <f t="shared" ref="A67:A130" si="2">CONCATENATE(D67,N67,Q67,T67,W67,AB67,AD67)</f>
        <v>1.1-00-2304_236014_232039420</v>
      </c>
      <c r="B67" t="s">
        <v>184</v>
      </c>
      <c r="D67" s="3" t="s">
        <v>1105</v>
      </c>
      <c r="F67">
        <v>1</v>
      </c>
      <c r="G67" t="s">
        <v>27</v>
      </c>
      <c r="H67">
        <v>1.3</v>
      </c>
      <c r="I67" t="s">
        <v>28</v>
      </c>
      <c r="J67" t="s">
        <v>29</v>
      </c>
      <c r="K67" t="s">
        <v>30</v>
      </c>
      <c r="L67" t="s">
        <v>141</v>
      </c>
      <c r="M67" t="s">
        <v>142</v>
      </c>
      <c r="N67" t="s">
        <v>855</v>
      </c>
      <c r="O67" t="s">
        <v>143</v>
      </c>
      <c r="P67" t="s">
        <v>144</v>
      </c>
      <c r="Q67">
        <v>6</v>
      </c>
      <c r="R67">
        <v>6</v>
      </c>
      <c r="S67" t="s">
        <v>79</v>
      </c>
      <c r="T67" t="s">
        <v>879</v>
      </c>
      <c r="U67" t="s">
        <v>179</v>
      </c>
      <c r="V67" t="s">
        <v>180</v>
      </c>
      <c r="W67">
        <v>20</v>
      </c>
      <c r="X67" t="s">
        <v>181</v>
      </c>
      <c r="Y67" t="s">
        <v>182</v>
      </c>
      <c r="Z67">
        <v>3000</v>
      </c>
      <c r="AA67" t="s">
        <v>70</v>
      </c>
      <c r="AB67">
        <v>3942</v>
      </c>
      <c r="AC67" t="s">
        <v>185</v>
      </c>
      <c r="AD67" s="50">
        <v>0</v>
      </c>
      <c r="AE67" s="11" t="s">
        <v>42</v>
      </c>
      <c r="AF67" t="s">
        <v>43</v>
      </c>
      <c r="AG67" s="12">
        <v>750000</v>
      </c>
      <c r="AH67" s="12">
        <v>750000</v>
      </c>
      <c r="AI67" s="12">
        <v>750000</v>
      </c>
      <c r="AJ67" s="5" t="s">
        <v>846</v>
      </c>
    </row>
    <row r="68" spans="1:36" x14ac:dyDescent="0.3">
      <c r="A68" s="13" t="str">
        <f t="shared" si="2"/>
        <v>1.1-00-2304_236014_232039510</v>
      </c>
      <c r="B68" t="s">
        <v>186</v>
      </c>
      <c r="D68" s="3" t="s">
        <v>1105</v>
      </c>
      <c r="F68">
        <v>1</v>
      </c>
      <c r="G68" t="s">
        <v>27</v>
      </c>
      <c r="H68">
        <v>1.3</v>
      </c>
      <c r="I68" t="s">
        <v>28</v>
      </c>
      <c r="J68" t="s">
        <v>29</v>
      </c>
      <c r="K68" t="s">
        <v>30</v>
      </c>
      <c r="L68" t="s">
        <v>141</v>
      </c>
      <c r="M68" t="s">
        <v>142</v>
      </c>
      <c r="N68" t="s">
        <v>855</v>
      </c>
      <c r="O68" t="s">
        <v>143</v>
      </c>
      <c r="P68" t="s">
        <v>144</v>
      </c>
      <c r="Q68">
        <v>6</v>
      </c>
      <c r="R68">
        <v>6</v>
      </c>
      <c r="S68" t="s">
        <v>79</v>
      </c>
      <c r="T68" t="s">
        <v>879</v>
      </c>
      <c r="U68" t="s">
        <v>179</v>
      </c>
      <c r="V68" t="s">
        <v>180</v>
      </c>
      <c r="W68">
        <v>20</v>
      </c>
      <c r="X68" t="s">
        <v>181</v>
      </c>
      <c r="Y68" t="s">
        <v>182</v>
      </c>
      <c r="Z68">
        <v>3000</v>
      </c>
      <c r="AA68" t="s">
        <v>70</v>
      </c>
      <c r="AB68">
        <v>3951</v>
      </c>
      <c r="AC68" t="s">
        <v>187</v>
      </c>
      <c r="AD68" s="50">
        <v>0</v>
      </c>
      <c r="AE68" s="11" t="s">
        <v>42</v>
      </c>
      <c r="AF68" t="s">
        <v>43</v>
      </c>
      <c r="AG68" s="12">
        <v>300000</v>
      </c>
      <c r="AH68" s="12">
        <v>300000</v>
      </c>
      <c r="AI68" s="12">
        <v>300000</v>
      </c>
      <c r="AJ68" s="5" t="s">
        <v>846</v>
      </c>
    </row>
    <row r="69" spans="1:36" x14ac:dyDescent="0.3">
      <c r="A69" s="13" t="str">
        <f t="shared" si="2"/>
        <v>1.1-00-2302_231007_23721110</v>
      </c>
      <c r="B69" s="7" t="str">
        <f t="shared" ref="B69:B101" si="3">CONCATENATE(C69,O69,R69,U69,X69,AB69,AE69)</f>
        <v>02_241007_24007211100</v>
      </c>
      <c r="D69" s="3" t="s">
        <v>1105</v>
      </c>
      <c r="F69" s="7">
        <v>1</v>
      </c>
      <c r="G69" s="6" t="s">
        <v>27</v>
      </c>
      <c r="H69" s="7">
        <v>1.3</v>
      </c>
      <c r="I69" s="6" t="s">
        <v>28</v>
      </c>
      <c r="J69" t="s">
        <v>29</v>
      </c>
      <c r="K69" s="6" t="s">
        <v>30</v>
      </c>
      <c r="L69" s="1" t="s">
        <v>123</v>
      </c>
      <c r="M69" s="6" t="s">
        <v>124</v>
      </c>
      <c r="N69" t="s">
        <v>856</v>
      </c>
      <c r="O69" s="1" t="s">
        <v>188</v>
      </c>
      <c r="P69" s="1" t="s">
        <v>189</v>
      </c>
      <c r="Q69" s="1">
        <v>1</v>
      </c>
      <c r="R69" s="1">
        <v>1</v>
      </c>
      <c r="S69" s="1" t="s">
        <v>35</v>
      </c>
      <c r="T69" t="s">
        <v>880</v>
      </c>
      <c r="U69" s="1" t="s">
        <v>190</v>
      </c>
      <c r="V69" s="1" t="s">
        <v>191</v>
      </c>
      <c r="W69" s="1">
        <v>7</v>
      </c>
      <c r="X69" s="6" t="s">
        <v>192</v>
      </c>
      <c r="Y69" s="1" t="s">
        <v>191</v>
      </c>
      <c r="Z69" s="7">
        <v>2000</v>
      </c>
      <c r="AA69" s="7" t="s">
        <v>67</v>
      </c>
      <c r="AB69" s="7">
        <v>2111</v>
      </c>
      <c r="AC69" s="7" t="s">
        <v>149</v>
      </c>
      <c r="AD69" s="50">
        <v>0</v>
      </c>
      <c r="AE69" s="8" t="s">
        <v>42</v>
      </c>
      <c r="AF69" s="7" t="s">
        <v>43</v>
      </c>
      <c r="AG69" s="12">
        <v>0</v>
      </c>
      <c r="AH69" s="10">
        <v>0</v>
      </c>
      <c r="AI69" s="10">
        <v>50000</v>
      </c>
      <c r="AJ69" s="9" t="s">
        <v>193</v>
      </c>
    </row>
    <row r="70" spans="1:36" x14ac:dyDescent="0.3">
      <c r="A70" s="13" t="str">
        <f t="shared" si="2"/>
        <v>1.1-00-2302_231007_23733310</v>
      </c>
      <c r="B70" s="1" t="str">
        <f t="shared" si="3"/>
        <v>02_241007_24007333100</v>
      </c>
      <c r="D70" s="3" t="s">
        <v>1105</v>
      </c>
      <c r="F70" s="1">
        <v>1</v>
      </c>
      <c r="G70" s="6" t="s">
        <v>27</v>
      </c>
      <c r="H70" s="1">
        <v>1.3</v>
      </c>
      <c r="I70" s="6" t="s">
        <v>28</v>
      </c>
      <c r="J70" s="1" t="s">
        <v>29</v>
      </c>
      <c r="K70" s="6" t="s">
        <v>30</v>
      </c>
      <c r="L70" s="1" t="s">
        <v>123</v>
      </c>
      <c r="M70" s="6" t="s">
        <v>124</v>
      </c>
      <c r="N70" t="s">
        <v>856</v>
      </c>
      <c r="O70" s="1" t="s">
        <v>188</v>
      </c>
      <c r="P70" s="1" t="s">
        <v>189</v>
      </c>
      <c r="Q70" s="1">
        <v>1</v>
      </c>
      <c r="R70" s="1">
        <v>1</v>
      </c>
      <c r="S70" s="1" t="s">
        <v>35</v>
      </c>
      <c r="T70" t="s">
        <v>880</v>
      </c>
      <c r="U70" s="1" t="s">
        <v>190</v>
      </c>
      <c r="V70" s="1" t="s">
        <v>191</v>
      </c>
      <c r="W70" s="1">
        <v>7</v>
      </c>
      <c r="X70" s="6" t="s">
        <v>192</v>
      </c>
      <c r="Y70" s="1" t="s">
        <v>191</v>
      </c>
      <c r="Z70" s="1">
        <v>3000</v>
      </c>
      <c r="AA70" s="1" t="s">
        <v>70</v>
      </c>
      <c r="AB70" s="7">
        <v>3331</v>
      </c>
      <c r="AC70" s="7" t="s">
        <v>152</v>
      </c>
      <c r="AD70" s="50">
        <v>0</v>
      </c>
      <c r="AE70" s="8" t="s">
        <v>42</v>
      </c>
      <c r="AF70" s="1" t="s">
        <v>43</v>
      </c>
      <c r="AG70" s="12">
        <v>0</v>
      </c>
      <c r="AH70" s="10">
        <v>0</v>
      </c>
      <c r="AI70" s="10">
        <v>340000</v>
      </c>
      <c r="AJ70" s="9" t="s">
        <v>194</v>
      </c>
    </row>
    <row r="71" spans="1:36" x14ac:dyDescent="0.3">
      <c r="A71" s="13" t="str">
        <f t="shared" si="2"/>
        <v>1.1-00-2302_231007_23733910</v>
      </c>
      <c r="B71" s="1" t="str">
        <f t="shared" si="3"/>
        <v>02_241007_24007339100</v>
      </c>
      <c r="D71" s="3" t="s">
        <v>1105</v>
      </c>
      <c r="F71" s="1">
        <v>1</v>
      </c>
      <c r="G71" s="6" t="s">
        <v>27</v>
      </c>
      <c r="H71" s="1">
        <v>1.3</v>
      </c>
      <c r="I71" s="6" t="s">
        <v>28</v>
      </c>
      <c r="J71" s="1" t="s">
        <v>29</v>
      </c>
      <c r="K71" s="6" t="s">
        <v>30</v>
      </c>
      <c r="L71" s="1" t="s">
        <v>123</v>
      </c>
      <c r="M71" s="6" t="s">
        <v>124</v>
      </c>
      <c r="N71" t="s">
        <v>856</v>
      </c>
      <c r="O71" s="1" t="s">
        <v>188</v>
      </c>
      <c r="P71" s="1" t="s">
        <v>189</v>
      </c>
      <c r="Q71" s="1">
        <v>1</v>
      </c>
      <c r="R71" s="1">
        <v>1</v>
      </c>
      <c r="S71" s="1" t="s">
        <v>35</v>
      </c>
      <c r="T71" t="s">
        <v>880</v>
      </c>
      <c r="U71" s="1" t="s">
        <v>190</v>
      </c>
      <c r="V71" s="1" t="s">
        <v>191</v>
      </c>
      <c r="W71" s="1">
        <v>7</v>
      </c>
      <c r="X71" s="6" t="s">
        <v>192</v>
      </c>
      <c r="Y71" s="1" t="s">
        <v>191</v>
      </c>
      <c r="Z71" s="1">
        <v>3000</v>
      </c>
      <c r="AA71" s="1" t="s">
        <v>70</v>
      </c>
      <c r="AB71" s="7">
        <v>3391</v>
      </c>
      <c r="AC71" s="7" t="s">
        <v>97</v>
      </c>
      <c r="AD71" s="50">
        <v>0</v>
      </c>
      <c r="AE71" s="8" t="s">
        <v>42</v>
      </c>
      <c r="AF71" s="1" t="s">
        <v>43</v>
      </c>
      <c r="AG71" s="12">
        <v>812000</v>
      </c>
      <c r="AH71" s="10">
        <v>812000</v>
      </c>
      <c r="AI71" s="10">
        <v>2000000</v>
      </c>
      <c r="AJ71" s="9" t="s">
        <v>195</v>
      </c>
    </row>
    <row r="72" spans="1:36" x14ac:dyDescent="0.3">
      <c r="A72" s="13" t="str">
        <f t="shared" si="2"/>
        <v>1.1-00-2302_231007_23734110</v>
      </c>
      <c r="B72" s="1" t="str">
        <f t="shared" si="3"/>
        <v>02_241007_24007341100</v>
      </c>
      <c r="D72" s="3" t="s">
        <v>1105</v>
      </c>
      <c r="F72" s="1">
        <v>1</v>
      </c>
      <c r="G72" s="6" t="s">
        <v>27</v>
      </c>
      <c r="H72" s="1">
        <v>1.3</v>
      </c>
      <c r="I72" s="6" t="s">
        <v>28</v>
      </c>
      <c r="J72" s="1" t="s">
        <v>29</v>
      </c>
      <c r="K72" s="6" t="s">
        <v>30</v>
      </c>
      <c r="L72" s="1" t="s">
        <v>123</v>
      </c>
      <c r="M72" s="6" t="s">
        <v>124</v>
      </c>
      <c r="N72" t="s">
        <v>856</v>
      </c>
      <c r="O72" s="1" t="s">
        <v>188</v>
      </c>
      <c r="P72" s="1" t="s">
        <v>189</v>
      </c>
      <c r="Q72" s="1">
        <v>1</v>
      </c>
      <c r="R72" s="1">
        <v>1</v>
      </c>
      <c r="S72" s="1" t="s">
        <v>35</v>
      </c>
      <c r="T72" t="s">
        <v>880</v>
      </c>
      <c r="U72" s="1" t="s">
        <v>190</v>
      </c>
      <c r="V72" s="1" t="s">
        <v>191</v>
      </c>
      <c r="W72" s="1">
        <v>7</v>
      </c>
      <c r="X72" s="6" t="s">
        <v>192</v>
      </c>
      <c r="Y72" s="1" t="s">
        <v>191</v>
      </c>
      <c r="Z72" s="1">
        <v>3000</v>
      </c>
      <c r="AA72" s="1" t="s">
        <v>70</v>
      </c>
      <c r="AB72" s="7">
        <v>3411</v>
      </c>
      <c r="AC72" s="7" t="s">
        <v>153</v>
      </c>
      <c r="AD72" s="50">
        <v>0</v>
      </c>
      <c r="AE72" s="8" t="s">
        <v>42</v>
      </c>
      <c r="AF72" s="1" t="s">
        <v>43</v>
      </c>
      <c r="AG72" s="12">
        <v>1000000</v>
      </c>
      <c r="AH72" s="10">
        <v>1000000</v>
      </c>
      <c r="AI72" s="10">
        <v>1000000</v>
      </c>
      <c r="AJ72" s="5" t="s">
        <v>846</v>
      </c>
    </row>
    <row r="73" spans="1:36" x14ac:dyDescent="0.3">
      <c r="A73" s="13" t="str">
        <f t="shared" si="2"/>
        <v>1.1-00-2302_231007_23738210</v>
      </c>
      <c r="B73" s="1" t="str">
        <f t="shared" si="3"/>
        <v>02_241007_24007382100</v>
      </c>
      <c r="D73" s="3" t="s">
        <v>1105</v>
      </c>
      <c r="F73" s="1">
        <v>1</v>
      </c>
      <c r="G73" s="6" t="s">
        <v>27</v>
      </c>
      <c r="H73" s="1">
        <v>1.3</v>
      </c>
      <c r="I73" s="6" t="s">
        <v>28</v>
      </c>
      <c r="J73" s="1" t="s">
        <v>29</v>
      </c>
      <c r="K73" s="6" t="s">
        <v>30</v>
      </c>
      <c r="L73" s="1" t="s">
        <v>123</v>
      </c>
      <c r="M73" s="6" t="s">
        <v>124</v>
      </c>
      <c r="N73" t="s">
        <v>856</v>
      </c>
      <c r="O73" s="1" t="s">
        <v>188</v>
      </c>
      <c r="P73" s="1" t="s">
        <v>189</v>
      </c>
      <c r="Q73" s="1">
        <v>1</v>
      </c>
      <c r="R73" s="1">
        <v>1</v>
      </c>
      <c r="S73" s="1" t="s">
        <v>35</v>
      </c>
      <c r="T73" t="s">
        <v>880</v>
      </c>
      <c r="U73" s="1" t="s">
        <v>190</v>
      </c>
      <c r="V73" s="1" t="s">
        <v>191</v>
      </c>
      <c r="W73" s="1">
        <v>7</v>
      </c>
      <c r="X73" s="6" t="s">
        <v>192</v>
      </c>
      <c r="Y73" s="1" t="s">
        <v>191</v>
      </c>
      <c r="Z73" s="1">
        <v>3000</v>
      </c>
      <c r="AA73" s="1" t="s">
        <v>70</v>
      </c>
      <c r="AB73" s="7">
        <v>3821</v>
      </c>
      <c r="AC73" s="7" t="s">
        <v>75</v>
      </c>
      <c r="AD73" s="50">
        <v>0</v>
      </c>
      <c r="AE73" s="8" t="s">
        <v>42</v>
      </c>
      <c r="AF73" s="1" t="s">
        <v>43</v>
      </c>
      <c r="AG73" s="12">
        <v>160000</v>
      </c>
      <c r="AH73" s="10">
        <v>160000</v>
      </c>
      <c r="AI73" s="10">
        <v>331200</v>
      </c>
      <c r="AJ73" s="9" t="s">
        <v>196</v>
      </c>
    </row>
    <row r="74" spans="1:36" x14ac:dyDescent="0.3">
      <c r="A74" s="13" t="str">
        <f t="shared" si="2"/>
        <v>1.1-00-2302_231007_23739220</v>
      </c>
      <c r="B74" s="1" t="str">
        <f t="shared" si="3"/>
        <v>02_241007_24007392200</v>
      </c>
      <c r="D74" s="3" t="s">
        <v>1105</v>
      </c>
      <c r="F74" s="1">
        <v>1</v>
      </c>
      <c r="G74" s="6" t="s">
        <v>27</v>
      </c>
      <c r="H74" s="1">
        <v>1.3</v>
      </c>
      <c r="I74" s="6" t="s">
        <v>28</v>
      </c>
      <c r="J74" s="1" t="s">
        <v>29</v>
      </c>
      <c r="K74" s="6" t="s">
        <v>30</v>
      </c>
      <c r="L74" s="1" t="s">
        <v>123</v>
      </c>
      <c r="M74" s="6" t="s">
        <v>124</v>
      </c>
      <c r="N74" t="s">
        <v>856</v>
      </c>
      <c r="O74" s="1" t="s">
        <v>188</v>
      </c>
      <c r="P74" s="1" t="s">
        <v>189</v>
      </c>
      <c r="Q74" s="1">
        <v>1</v>
      </c>
      <c r="R74" s="1">
        <v>1</v>
      </c>
      <c r="S74" s="1" t="s">
        <v>35</v>
      </c>
      <c r="T74" t="s">
        <v>880</v>
      </c>
      <c r="U74" s="1" t="s">
        <v>190</v>
      </c>
      <c r="V74" s="1" t="s">
        <v>191</v>
      </c>
      <c r="W74" s="1">
        <v>7</v>
      </c>
      <c r="X74" s="6" t="s">
        <v>192</v>
      </c>
      <c r="Y74" s="1" t="s">
        <v>191</v>
      </c>
      <c r="Z74" s="1">
        <v>3000</v>
      </c>
      <c r="AA74" s="1" t="s">
        <v>70</v>
      </c>
      <c r="AB74" s="7">
        <v>3922</v>
      </c>
      <c r="AC74" s="7" t="s">
        <v>197</v>
      </c>
      <c r="AD74" s="50">
        <v>0</v>
      </c>
      <c r="AE74" s="8" t="s">
        <v>42</v>
      </c>
      <c r="AF74" s="1" t="s">
        <v>43</v>
      </c>
      <c r="AG74" s="12">
        <v>1500000</v>
      </c>
      <c r="AH74" s="10">
        <v>1500000</v>
      </c>
      <c r="AI74" s="10">
        <v>1500000</v>
      </c>
      <c r="AJ74" s="9" t="s">
        <v>198</v>
      </c>
    </row>
    <row r="75" spans="1:36" x14ac:dyDescent="0.3">
      <c r="A75" s="13" t="str">
        <f t="shared" si="2"/>
        <v>1.1-00-2302_231007_23751510</v>
      </c>
      <c r="B75" s="1" t="str">
        <f t="shared" si="3"/>
        <v>02_241007_24007515100</v>
      </c>
      <c r="D75" s="3" t="s">
        <v>1105</v>
      </c>
      <c r="F75" s="1">
        <v>1</v>
      </c>
      <c r="G75" s="6" t="s">
        <v>27</v>
      </c>
      <c r="H75" s="1">
        <v>1.3</v>
      </c>
      <c r="I75" s="6" t="s">
        <v>28</v>
      </c>
      <c r="J75" s="1" t="s">
        <v>29</v>
      </c>
      <c r="K75" s="6" t="s">
        <v>30</v>
      </c>
      <c r="L75" s="1" t="s">
        <v>123</v>
      </c>
      <c r="M75" s="6" t="s">
        <v>124</v>
      </c>
      <c r="N75" t="s">
        <v>856</v>
      </c>
      <c r="O75" s="1" t="s">
        <v>188</v>
      </c>
      <c r="P75" s="1" t="s">
        <v>189</v>
      </c>
      <c r="Q75" s="1">
        <v>1</v>
      </c>
      <c r="R75" s="1">
        <v>1</v>
      </c>
      <c r="S75" s="1" t="s">
        <v>35</v>
      </c>
      <c r="T75" t="s">
        <v>880</v>
      </c>
      <c r="U75" s="1" t="s">
        <v>190</v>
      </c>
      <c r="V75" s="1" t="s">
        <v>191</v>
      </c>
      <c r="W75" s="1">
        <v>7</v>
      </c>
      <c r="X75" s="6" t="s">
        <v>192</v>
      </c>
      <c r="Y75" s="1" t="s">
        <v>191</v>
      </c>
      <c r="Z75" s="1">
        <v>5000</v>
      </c>
      <c r="AA75" s="1" t="s">
        <v>111</v>
      </c>
      <c r="AB75" s="7">
        <v>5151</v>
      </c>
      <c r="AC75" s="7" t="s">
        <v>161</v>
      </c>
      <c r="AD75" s="50">
        <v>0</v>
      </c>
      <c r="AE75" s="8" t="s">
        <v>42</v>
      </c>
      <c r="AF75" s="1" t="s">
        <v>43</v>
      </c>
      <c r="AG75" s="12">
        <v>0</v>
      </c>
      <c r="AH75" s="10">
        <v>0</v>
      </c>
      <c r="AI75" s="10">
        <v>400000</v>
      </c>
      <c r="AJ75" s="9" t="s">
        <v>199</v>
      </c>
    </row>
    <row r="76" spans="1:36" x14ac:dyDescent="0.3">
      <c r="A76" s="13" t="str">
        <f t="shared" si="2"/>
        <v>1.1-00-2302_231007_23844518</v>
      </c>
      <c r="B76" s="1" t="str">
        <f t="shared" si="3"/>
        <v>02_241007_240084451XX</v>
      </c>
      <c r="C76" s="1"/>
      <c r="D76" s="3" t="s">
        <v>1105</v>
      </c>
      <c r="E76" s="1"/>
      <c r="F76" s="1">
        <v>1</v>
      </c>
      <c r="G76" s="6" t="s">
        <v>27</v>
      </c>
      <c r="H76" s="1">
        <v>1.3</v>
      </c>
      <c r="I76" s="6" t="s">
        <v>28</v>
      </c>
      <c r="J76" s="1" t="s">
        <v>29</v>
      </c>
      <c r="K76" s="6" t="s">
        <v>30</v>
      </c>
      <c r="L76" s="1" t="s">
        <v>200</v>
      </c>
      <c r="M76" s="6" t="s">
        <v>201</v>
      </c>
      <c r="N76" t="s">
        <v>856</v>
      </c>
      <c r="O76" s="1" t="s">
        <v>188</v>
      </c>
      <c r="P76" s="1" t="s">
        <v>189</v>
      </c>
      <c r="Q76" s="1">
        <v>1</v>
      </c>
      <c r="R76" s="1">
        <v>1</v>
      </c>
      <c r="S76" s="1" t="s">
        <v>35</v>
      </c>
      <c r="T76" t="s">
        <v>880</v>
      </c>
      <c r="U76" s="1" t="s">
        <v>190</v>
      </c>
      <c r="V76" s="1" t="s">
        <v>191</v>
      </c>
      <c r="W76" s="1">
        <v>8</v>
      </c>
      <c r="X76" s="6" t="s">
        <v>202</v>
      </c>
      <c r="Y76" s="1" t="s">
        <v>203</v>
      </c>
      <c r="Z76" s="1">
        <v>4000</v>
      </c>
      <c r="AA76" s="1" t="s">
        <v>40</v>
      </c>
      <c r="AB76" s="7">
        <v>4451</v>
      </c>
      <c r="AC76" s="7" t="s">
        <v>49</v>
      </c>
      <c r="AD76" s="50">
        <v>8</v>
      </c>
      <c r="AE76" s="8" t="s">
        <v>45</v>
      </c>
      <c r="AF76" s="1" t="s">
        <v>204</v>
      </c>
      <c r="AG76" s="12">
        <v>700000</v>
      </c>
      <c r="AH76" s="10">
        <v>700000</v>
      </c>
      <c r="AI76" s="10">
        <v>750000</v>
      </c>
      <c r="AJ76" s="9" t="s">
        <v>205</v>
      </c>
    </row>
    <row r="77" spans="1:36" x14ac:dyDescent="0.3">
      <c r="A77" s="13" t="str">
        <f t="shared" si="2"/>
        <v>1.1-00-2302_231007_23844519</v>
      </c>
      <c r="B77" s="1" t="str">
        <f t="shared" si="3"/>
        <v>02_241007_240084451XX</v>
      </c>
      <c r="C77" s="1"/>
      <c r="D77" s="3" t="s">
        <v>1105</v>
      </c>
      <c r="E77" s="1"/>
      <c r="F77" s="1">
        <v>1</v>
      </c>
      <c r="G77" s="6" t="s">
        <v>27</v>
      </c>
      <c r="H77" s="1">
        <v>1.3</v>
      </c>
      <c r="I77" s="6" t="s">
        <v>28</v>
      </c>
      <c r="J77" s="1" t="s">
        <v>29</v>
      </c>
      <c r="K77" s="6" t="s">
        <v>30</v>
      </c>
      <c r="L77" s="1" t="s">
        <v>200</v>
      </c>
      <c r="M77" s="6" t="s">
        <v>201</v>
      </c>
      <c r="N77" t="s">
        <v>856</v>
      </c>
      <c r="O77" s="1" t="s">
        <v>188</v>
      </c>
      <c r="P77" s="1" t="s">
        <v>189</v>
      </c>
      <c r="Q77" s="1">
        <v>1</v>
      </c>
      <c r="R77" s="1">
        <v>1</v>
      </c>
      <c r="S77" s="1" t="s">
        <v>35</v>
      </c>
      <c r="T77" t="s">
        <v>880</v>
      </c>
      <c r="U77" s="1" t="s">
        <v>190</v>
      </c>
      <c r="V77" s="1" t="s">
        <v>191</v>
      </c>
      <c r="W77" s="1">
        <v>8</v>
      </c>
      <c r="X77" s="6" t="s">
        <v>202</v>
      </c>
      <c r="Y77" s="1" t="s">
        <v>203</v>
      </c>
      <c r="Z77" s="1">
        <v>4000</v>
      </c>
      <c r="AA77" s="1" t="s">
        <v>40</v>
      </c>
      <c r="AB77" s="7">
        <v>4451</v>
      </c>
      <c r="AC77" s="7" t="s">
        <v>49</v>
      </c>
      <c r="AD77" s="50">
        <v>9</v>
      </c>
      <c r="AE77" s="8" t="s">
        <v>45</v>
      </c>
      <c r="AF77" s="1" t="s">
        <v>206</v>
      </c>
      <c r="AG77" s="12">
        <v>210000</v>
      </c>
      <c r="AH77" s="10">
        <v>210000</v>
      </c>
      <c r="AI77" s="10">
        <v>210000</v>
      </c>
      <c r="AJ77" s="9" t="s">
        <v>207</v>
      </c>
    </row>
    <row r="78" spans="1:36" x14ac:dyDescent="0.3">
      <c r="A78" s="13" t="str">
        <f t="shared" si="2"/>
        <v>1.1-00-2302_231007_238445110</v>
      </c>
      <c r="B78" s="1" t="str">
        <f t="shared" si="3"/>
        <v>02_241007_240084451XX</v>
      </c>
      <c r="C78" s="1"/>
      <c r="D78" s="3" t="s">
        <v>1105</v>
      </c>
      <c r="E78" s="1"/>
      <c r="F78" s="1">
        <v>1</v>
      </c>
      <c r="G78" s="6" t="s">
        <v>27</v>
      </c>
      <c r="H78" s="1">
        <v>1.3</v>
      </c>
      <c r="I78" s="6" t="s">
        <v>28</v>
      </c>
      <c r="J78" s="1" t="s">
        <v>29</v>
      </c>
      <c r="K78" s="6" t="s">
        <v>30</v>
      </c>
      <c r="L78" s="1" t="s">
        <v>200</v>
      </c>
      <c r="M78" s="6" t="s">
        <v>201</v>
      </c>
      <c r="N78" t="s">
        <v>856</v>
      </c>
      <c r="O78" s="1" t="s">
        <v>188</v>
      </c>
      <c r="P78" s="1" t="s">
        <v>189</v>
      </c>
      <c r="Q78" s="1">
        <v>1</v>
      </c>
      <c r="R78" s="1">
        <v>1</v>
      </c>
      <c r="S78" s="1" t="s">
        <v>35</v>
      </c>
      <c r="T78" t="s">
        <v>880</v>
      </c>
      <c r="U78" s="1" t="s">
        <v>190</v>
      </c>
      <c r="V78" s="1" t="s">
        <v>191</v>
      </c>
      <c r="W78" s="1">
        <v>8</v>
      </c>
      <c r="X78" s="6" t="s">
        <v>202</v>
      </c>
      <c r="Y78" s="1" t="s">
        <v>203</v>
      </c>
      <c r="Z78" s="1">
        <v>4000</v>
      </c>
      <c r="AA78" s="1" t="s">
        <v>40</v>
      </c>
      <c r="AB78" s="7">
        <v>4451</v>
      </c>
      <c r="AC78" s="7" t="s">
        <v>49</v>
      </c>
      <c r="AD78" s="50">
        <v>10</v>
      </c>
      <c r="AE78" s="8" t="s">
        <v>45</v>
      </c>
      <c r="AF78" s="1" t="s">
        <v>208</v>
      </c>
      <c r="AG78" s="12">
        <v>50000</v>
      </c>
      <c r="AH78" s="10">
        <v>50000</v>
      </c>
      <c r="AI78" s="10">
        <v>0</v>
      </c>
      <c r="AJ78" s="9" t="s">
        <v>242</v>
      </c>
    </row>
    <row r="79" spans="1:36" x14ac:dyDescent="0.3">
      <c r="A79" s="13" t="str">
        <f t="shared" si="2"/>
        <v>1.1-00-2302_231007_23944810</v>
      </c>
      <c r="B79" s="1" t="str">
        <f t="shared" si="3"/>
        <v>02_241007_24009448100</v>
      </c>
      <c r="D79" s="3" t="s">
        <v>1105</v>
      </c>
      <c r="F79" s="1">
        <v>1</v>
      </c>
      <c r="G79" s="6" t="s">
        <v>27</v>
      </c>
      <c r="H79" s="1">
        <v>1.3</v>
      </c>
      <c r="I79" s="6" t="s">
        <v>28</v>
      </c>
      <c r="J79" s="1" t="s">
        <v>29</v>
      </c>
      <c r="K79" s="6" t="s">
        <v>30</v>
      </c>
      <c r="L79" s="1" t="s">
        <v>209</v>
      </c>
      <c r="M79" s="6" t="s">
        <v>210</v>
      </c>
      <c r="N79" t="s">
        <v>856</v>
      </c>
      <c r="O79" s="1" t="s">
        <v>188</v>
      </c>
      <c r="P79" s="1" t="s">
        <v>189</v>
      </c>
      <c r="Q79" s="1">
        <v>1</v>
      </c>
      <c r="R79" s="1">
        <v>1</v>
      </c>
      <c r="S79" s="1" t="s">
        <v>35</v>
      </c>
      <c r="T79" t="s">
        <v>880</v>
      </c>
      <c r="U79" s="1" t="s">
        <v>190</v>
      </c>
      <c r="V79" s="1" t="s">
        <v>191</v>
      </c>
      <c r="W79" s="1">
        <v>9</v>
      </c>
      <c r="X79" s="6" t="s">
        <v>211</v>
      </c>
      <c r="Y79" s="1" t="s">
        <v>212</v>
      </c>
      <c r="Z79" s="1">
        <v>4000</v>
      </c>
      <c r="AA79" s="1" t="s">
        <v>40</v>
      </c>
      <c r="AB79" s="7">
        <v>4481</v>
      </c>
      <c r="AC79" s="7" t="s">
        <v>213</v>
      </c>
      <c r="AD79" s="50">
        <v>0</v>
      </c>
      <c r="AE79" s="8" t="s">
        <v>42</v>
      </c>
      <c r="AF79" s="1" t="s">
        <v>43</v>
      </c>
      <c r="AG79" s="12">
        <v>750000</v>
      </c>
      <c r="AH79" s="10">
        <v>750000</v>
      </c>
      <c r="AI79" s="10">
        <v>1089485.31</v>
      </c>
      <c r="AJ79" s="9" t="s">
        <v>214</v>
      </c>
    </row>
    <row r="80" spans="1:36" x14ac:dyDescent="0.3">
      <c r="A80" s="13" t="str">
        <f t="shared" si="2"/>
        <v>1.1-00-2302_233009_231121310</v>
      </c>
      <c r="B80" s="1" t="str">
        <f t="shared" si="3"/>
        <v>02_243009_24011213100</v>
      </c>
      <c r="D80" s="3" t="s">
        <v>1105</v>
      </c>
      <c r="F80" s="1">
        <v>1</v>
      </c>
      <c r="G80" s="6" t="s">
        <v>27</v>
      </c>
      <c r="H80" s="1">
        <v>1.7</v>
      </c>
      <c r="I80" s="6" t="s">
        <v>215</v>
      </c>
      <c r="J80" s="1" t="s">
        <v>216</v>
      </c>
      <c r="K80" s="6" t="s">
        <v>217</v>
      </c>
      <c r="L80" s="1" t="s">
        <v>31</v>
      </c>
      <c r="M80" s="6" t="s">
        <v>32</v>
      </c>
      <c r="N80" t="s">
        <v>856</v>
      </c>
      <c r="O80" s="1" t="s">
        <v>188</v>
      </c>
      <c r="P80" s="1" t="s">
        <v>189</v>
      </c>
      <c r="Q80" s="1">
        <v>3</v>
      </c>
      <c r="R80" s="1">
        <v>3</v>
      </c>
      <c r="S80" s="1" t="s">
        <v>218</v>
      </c>
      <c r="T80" t="s">
        <v>881</v>
      </c>
      <c r="U80" s="1" t="s">
        <v>219</v>
      </c>
      <c r="V80" s="1" t="s">
        <v>220</v>
      </c>
      <c r="W80" s="1">
        <v>11</v>
      </c>
      <c r="X80" s="6" t="s">
        <v>221</v>
      </c>
      <c r="Y80" s="1" t="s">
        <v>222</v>
      </c>
      <c r="Z80" s="1">
        <v>2000</v>
      </c>
      <c r="AA80" s="1" t="s">
        <v>67</v>
      </c>
      <c r="AB80" s="7">
        <v>2131</v>
      </c>
      <c r="AC80" s="7" t="s">
        <v>223</v>
      </c>
      <c r="AD80" s="50">
        <v>0</v>
      </c>
      <c r="AE80" s="8" t="s">
        <v>42</v>
      </c>
      <c r="AF80" s="1" t="s">
        <v>43</v>
      </c>
      <c r="AG80" s="12">
        <v>0</v>
      </c>
      <c r="AH80" s="10">
        <v>0</v>
      </c>
      <c r="AI80" s="10">
        <v>2000000</v>
      </c>
      <c r="AJ80" s="9" t="s">
        <v>224</v>
      </c>
    </row>
    <row r="81" spans="1:36" x14ac:dyDescent="0.3">
      <c r="A81" s="13" t="str">
        <f t="shared" si="2"/>
        <v>1.1-00-2302_233009_231122110</v>
      </c>
      <c r="B81" s="1" t="str">
        <f t="shared" si="3"/>
        <v>02_243009_24011221100</v>
      </c>
      <c r="D81" s="3" t="s">
        <v>1105</v>
      </c>
      <c r="F81" s="1">
        <v>1</v>
      </c>
      <c r="G81" s="6" t="s">
        <v>27</v>
      </c>
      <c r="H81" s="1">
        <v>1.7</v>
      </c>
      <c r="I81" s="6" t="s">
        <v>215</v>
      </c>
      <c r="J81" s="1" t="s">
        <v>216</v>
      </c>
      <c r="K81" s="6" t="s">
        <v>217</v>
      </c>
      <c r="L81" s="1" t="s">
        <v>31</v>
      </c>
      <c r="M81" s="6" t="s">
        <v>32</v>
      </c>
      <c r="N81" t="s">
        <v>856</v>
      </c>
      <c r="O81" s="1" t="s">
        <v>188</v>
      </c>
      <c r="P81" s="1" t="s">
        <v>189</v>
      </c>
      <c r="Q81" s="1">
        <v>3</v>
      </c>
      <c r="R81" s="1">
        <v>3</v>
      </c>
      <c r="S81" s="1" t="s">
        <v>218</v>
      </c>
      <c r="T81" t="s">
        <v>881</v>
      </c>
      <c r="U81" s="1" t="s">
        <v>219</v>
      </c>
      <c r="V81" s="1" t="s">
        <v>220</v>
      </c>
      <c r="W81" s="1">
        <v>11</v>
      </c>
      <c r="X81" s="6" t="s">
        <v>221</v>
      </c>
      <c r="Y81" s="1" t="s">
        <v>222</v>
      </c>
      <c r="Z81" s="1">
        <v>2000</v>
      </c>
      <c r="AA81" s="1" t="s">
        <v>67</v>
      </c>
      <c r="AB81" s="7">
        <v>2211</v>
      </c>
      <c r="AC81" s="7" t="s">
        <v>68</v>
      </c>
      <c r="AD81" s="50">
        <v>0</v>
      </c>
      <c r="AE81" s="8" t="s">
        <v>42</v>
      </c>
      <c r="AF81" s="1" t="s">
        <v>43</v>
      </c>
      <c r="AG81" s="12">
        <v>270000</v>
      </c>
      <c r="AH81" s="10">
        <v>270000</v>
      </c>
      <c r="AI81" s="10">
        <v>300000</v>
      </c>
      <c r="AJ81" s="9" t="s">
        <v>225</v>
      </c>
    </row>
    <row r="82" spans="1:36" x14ac:dyDescent="0.3">
      <c r="A82" s="13" t="str">
        <f t="shared" si="2"/>
        <v>1.1-00-2302_233009_231122310</v>
      </c>
      <c r="B82" s="1" t="str">
        <f t="shared" si="3"/>
        <v>02_243009_24011223100</v>
      </c>
      <c r="D82" s="3" t="s">
        <v>1105</v>
      </c>
      <c r="F82" s="1">
        <v>1</v>
      </c>
      <c r="G82" s="6" t="s">
        <v>27</v>
      </c>
      <c r="H82" s="1">
        <v>1.7</v>
      </c>
      <c r="I82" s="6" t="s">
        <v>215</v>
      </c>
      <c r="J82" s="1" t="s">
        <v>216</v>
      </c>
      <c r="K82" s="6" t="s">
        <v>217</v>
      </c>
      <c r="L82" s="1" t="s">
        <v>31</v>
      </c>
      <c r="M82" s="6" t="s">
        <v>32</v>
      </c>
      <c r="N82" t="s">
        <v>856</v>
      </c>
      <c r="O82" s="1" t="s">
        <v>188</v>
      </c>
      <c r="P82" s="1" t="s">
        <v>189</v>
      </c>
      <c r="Q82" s="1">
        <v>3</v>
      </c>
      <c r="R82" s="1">
        <v>3</v>
      </c>
      <c r="S82" s="1" t="s">
        <v>218</v>
      </c>
      <c r="T82" t="s">
        <v>881</v>
      </c>
      <c r="U82" s="1" t="s">
        <v>219</v>
      </c>
      <c r="V82" s="1" t="s">
        <v>220</v>
      </c>
      <c r="W82" s="1">
        <v>11</v>
      </c>
      <c r="X82" s="6" t="s">
        <v>221</v>
      </c>
      <c r="Y82" s="1" t="s">
        <v>222</v>
      </c>
      <c r="Z82" s="1">
        <v>2000</v>
      </c>
      <c r="AA82" s="1" t="s">
        <v>67</v>
      </c>
      <c r="AB82" s="7">
        <v>2231</v>
      </c>
      <c r="AC82" s="7" t="s">
        <v>226</v>
      </c>
      <c r="AD82" s="50">
        <v>0</v>
      </c>
      <c r="AE82" s="8" t="s">
        <v>42</v>
      </c>
      <c r="AF82" s="1" t="s">
        <v>43</v>
      </c>
      <c r="AG82" s="12">
        <v>5000</v>
      </c>
      <c r="AH82" s="10">
        <v>5000</v>
      </c>
      <c r="AI82" s="10">
        <v>5000</v>
      </c>
      <c r="AJ82" s="9" t="s">
        <v>227</v>
      </c>
    </row>
    <row r="83" spans="1:36" x14ac:dyDescent="0.3">
      <c r="A83" s="13" t="str">
        <f t="shared" si="2"/>
        <v>1.1-00-2302_233009_231124610</v>
      </c>
      <c r="B83" s="1" t="str">
        <f t="shared" si="3"/>
        <v>02_243009_24011246100</v>
      </c>
      <c r="D83" s="3" t="s">
        <v>1105</v>
      </c>
      <c r="F83" s="1">
        <v>1</v>
      </c>
      <c r="G83" s="6" t="s">
        <v>27</v>
      </c>
      <c r="H83" s="1">
        <v>1.7</v>
      </c>
      <c r="I83" s="6" t="s">
        <v>215</v>
      </c>
      <c r="J83" s="1" t="s">
        <v>216</v>
      </c>
      <c r="K83" s="6" t="s">
        <v>217</v>
      </c>
      <c r="L83" s="1" t="s">
        <v>31</v>
      </c>
      <c r="M83" s="6" t="s">
        <v>32</v>
      </c>
      <c r="N83" t="s">
        <v>856</v>
      </c>
      <c r="O83" s="1" t="s">
        <v>188</v>
      </c>
      <c r="P83" s="1" t="s">
        <v>189</v>
      </c>
      <c r="Q83" s="1">
        <v>3</v>
      </c>
      <c r="R83" s="1">
        <v>3</v>
      </c>
      <c r="S83" s="1" t="s">
        <v>218</v>
      </c>
      <c r="T83" t="s">
        <v>881</v>
      </c>
      <c r="U83" s="1" t="s">
        <v>219</v>
      </c>
      <c r="V83" s="1" t="s">
        <v>220</v>
      </c>
      <c r="W83" s="1">
        <v>11</v>
      </c>
      <c r="X83" s="6" t="s">
        <v>221</v>
      </c>
      <c r="Y83" s="1" t="s">
        <v>222</v>
      </c>
      <c r="Z83" s="1">
        <v>2000</v>
      </c>
      <c r="AA83" s="1" t="s">
        <v>67</v>
      </c>
      <c r="AB83" s="7">
        <v>2461</v>
      </c>
      <c r="AC83" s="7" t="s">
        <v>228</v>
      </c>
      <c r="AD83" s="50">
        <v>0</v>
      </c>
      <c r="AE83" s="8" t="s">
        <v>42</v>
      </c>
      <c r="AF83" s="1" t="s">
        <v>43</v>
      </c>
      <c r="AG83" s="12">
        <v>1000</v>
      </c>
      <c r="AH83" s="10">
        <v>1000</v>
      </c>
      <c r="AI83" s="10">
        <v>1000</v>
      </c>
      <c r="AJ83" s="9" t="s">
        <v>229</v>
      </c>
    </row>
    <row r="84" spans="1:36" x14ac:dyDescent="0.3">
      <c r="A84" s="13" t="str">
        <f t="shared" si="2"/>
        <v>1.1-00-2302_233009_231124710</v>
      </c>
      <c r="B84" s="1" t="str">
        <f t="shared" si="3"/>
        <v>02_243009_24011247100</v>
      </c>
      <c r="D84" s="3" t="s">
        <v>1105</v>
      </c>
      <c r="F84" s="1">
        <v>1</v>
      </c>
      <c r="G84" s="6" t="s">
        <v>27</v>
      </c>
      <c r="H84" s="1">
        <v>1.7</v>
      </c>
      <c r="I84" s="6" t="s">
        <v>215</v>
      </c>
      <c r="J84" s="1" t="s">
        <v>216</v>
      </c>
      <c r="K84" s="6" t="s">
        <v>217</v>
      </c>
      <c r="L84" s="1" t="s">
        <v>31</v>
      </c>
      <c r="M84" s="6" t="s">
        <v>32</v>
      </c>
      <c r="N84" t="s">
        <v>856</v>
      </c>
      <c r="O84" s="1" t="s">
        <v>188</v>
      </c>
      <c r="P84" s="1" t="s">
        <v>189</v>
      </c>
      <c r="Q84" s="1">
        <v>3</v>
      </c>
      <c r="R84" s="1">
        <v>3</v>
      </c>
      <c r="S84" s="1" t="s">
        <v>218</v>
      </c>
      <c r="T84" t="s">
        <v>881</v>
      </c>
      <c r="U84" s="1" t="s">
        <v>219</v>
      </c>
      <c r="V84" s="1" t="s">
        <v>220</v>
      </c>
      <c r="W84" s="1">
        <v>11</v>
      </c>
      <c r="X84" s="6" t="s">
        <v>221</v>
      </c>
      <c r="Y84" s="1" t="s">
        <v>222</v>
      </c>
      <c r="Z84" s="1">
        <v>2000</v>
      </c>
      <c r="AA84" s="1" t="s">
        <v>67</v>
      </c>
      <c r="AB84" s="7">
        <v>2471</v>
      </c>
      <c r="AC84" s="7" t="s">
        <v>230</v>
      </c>
      <c r="AD84" s="50">
        <v>0</v>
      </c>
      <c r="AE84" s="8" t="s">
        <v>42</v>
      </c>
      <c r="AF84" s="1" t="s">
        <v>43</v>
      </c>
      <c r="AG84" s="12">
        <v>2000</v>
      </c>
      <c r="AH84" s="10">
        <v>2000</v>
      </c>
      <c r="AI84" s="10">
        <v>2000</v>
      </c>
      <c r="AJ84" s="9" t="s">
        <v>231</v>
      </c>
    </row>
    <row r="85" spans="1:36" x14ac:dyDescent="0.3">
      <c r="A85" s="13" t="str">
        <f t="shared" si="2"/>
        <v>1.1-00-2302_233009_231127110</v>
      </c>
      <c r="B85" s="1" t="str">
        <f t="shared" si="3"/>
        <v>02_243009_24011271100</v>
      </c>
      <c r="D85" s="3" t="s">
        <v>1105</v>
      </c>
      <c r="F85" s="1">
        <v>1</v>
      </c>
      <c r="G85" s="6" t="s">
        <v>27</v>
      </c>
      <c r="H85" s="1">
        <v>1.7</v>
      </c>
      <c r="I85" s="6" t="s">
        <v>215</v>
      </c>
      <c r="J85" s="1" t="s">
        <v>216</v>
      </c>
      <c r="K85" s="6" t="s">
        <v>217</v>
      </c>
      <c r="L85" s="1" t="s">
        <v>31</v>
      </c>
      <c r="M85" s="6" t="s">
        <v>32</v>
      </c>
      <c r="N85" t="s">
        <v>856</v>
      </c>
      <c r="O85" s="1" t="s">
        <v>188</v>
      </c>
      <c r="P85" s="1" t="s">
        <v>189</v>
      </c>
      <c r="Q85" s="1">
        <v>3</v>
      </c>
      <c r="R85" s="1">
        <v>3</v>
      </c>
      <c r="S85" s="1" t="s">
        <v>218</v>
      </c>
      <c r="T85" t="s">
        <v>881</v>
      </c>
      <c r="U85" s="1" t="s">
        <v>219</v>
      </c>
      <c r="V85" s="1" t="s">
        <v>220</v>
      </c>
      <c r="W85" s="1">
        <v>11</v>
      </c>
      <c r="X85" s="6" t="s">
        <v>221</v>
      </c>
      <c r="Y85" s="1" t="s">
        <v>222</v>
      </c>
      <c r="Z85" s="1">
        <v>2000</v>
      </c>
      <c r="AA85" s="1" t="s">
        <v>67</v>
      </c>
      <c r="AB85" s="7">
        <v>2711</v>
      </c>
      <c r="AC85" s="7" t="s">
        <v>84</v>
      </c>
      <c r="AD85" s="50">
        <v>0</v>
      </c>
      <c r="AE85" s="8" t="s">
        <v>42</v>
      </c>
      <c r="AF85" s="1" t="s">
        <v>43</v>
      </c>
      <c r="AG85" s="12">
        <v>0</v>
      </c>
      <c r="AH85" s="10">
        <v>0</v>
      </c>
      <c r="AI85" s="10">
        <v>1000000</v>
      </c>
      <c r="AJ85" s="9" t="s">
        <v>232</v>
      </c>
    </row>
    <row r="86" spans="1:36" x14ac:dyDescent="0.3">
      <c r="A86" s="13" t="str">
        <f t="shared" si="2"/>
        <v>1.1-00-2302_233009_231129210</v>
      </c>
      <c r="B86" s="1" t="str">
        <f t="shared" si="3"/>
        <v>02_243009_24011292100</v>
      </c>
      <c r="D86" s="3" t="s">
        <v>1105</v>
      </c>
      <c r="F86" s="1">
        <v>1</v>
      </c>
      <c r="G86" s="6" t="s">
        <v>27</v>
      </c>
      <c r="H86" s="1">
        <v>1.7</v>
      </c>
      <c r="I86" s="6" t="s">
        <v>215</v>
      </c>
      <c r="J86" s="1" t="s">
        <v>216</v>
      </c>
      <c r="K86" s="6" t="s">
        <v>217</v>
      </c>
      <c r="L86" s="1" t="s">
        <v>31</v>
      </c>
      <c r="M86" s="6" t="s">
        <v>32</v>
      </c>
      <c r="N86" t="s">
        <v>856</v>
      </c>
      <c r="O86" s="1" t="s">
        <v>188</v>
      </c>
      <c r="P86" s="1" t="s">
        <v>189</v>
      </c>
      <c r="Q86" s="1">
        <v>3</v>
      </c>
      <c r="R86" s="1">
        <v>3</v>
      </c>
      <c r="S86" s="1" t="s">
        <v>218</v>
      </c>
      <c r="T86" t="s">
        <v>881</v>
      </c>
      <c r="U86" s="1" t="s">
        <v>219</v>
      </c>
      <c r="V86" s="1" t="s">
        <v>220</v>
      </c>
      <c r="W86" s="1">
        <v>11</v>
      </c>
      <c r="X86" s="6" t="s">
        <v>221</v>
      </c>
      <c r="Y86" s="1" t="s">
        <v>222</v>
      </c>
      <c r="Z86" s="1">
        <v>2000</v>
      </c>
      <c r="AA86" s="1" t="s">
        <v>67</v>
      </c>
      <c r="AB86" s="7">
        <v>2921</v>
      </c>
      <c r="AC86" s="7" t="s">
        <v>233</v>
      </c>
      <c r="AD86" s="50">
        <v>0</v>
      </c>
      <c r="AE86" s="8" t="s">
        <v>42</v>
      </c>
      <c r="AF86" s="1" t="s">
        <v>43</v>
      </c>
      <c r="AG86" s="12">
        <v>1000</v>
      </c>
      <c r="AH86" s="10">
        <v>1000</v>
      </c>
      <c r="AI86" s="10">
        <v>1000</v>
      </c>
      <c r="AJ86" s="9" t="s">
        <v>231</v>
      </c>
    </row>
    <row r="87" spans="1:36" x14ac:dyDescent="0.3">
      <c r="A87" s="13" t="str">
        <f t="shared" si="2"/>
        <v>1.1-00-2302_233009_231129610</v>
      </c>
      <c r="B87" s="1" t="str">
        <f t="shared" si="3"/>
        <v>02_243009_24011296100</v>
      </c>
      <c r="D87" s="3" t="s">
        <v>1105</v>
      </c>
      <c r="F87" s="1">
        <v>1</v>
      </c>
      <c r="G87" s="6" t="s">
        <v>27</v>
      </c>
      <c r="H87" s="1">
        <v>1.7</v>
      </c>
      <c r="I87" s="6" t="s">
        <v>215</v>
      </c>
      <c r="J87" s="1" t="s">
        <v>216</v>
      </c>
      <c r="K87" s="6" t="s">
        <v>217</v>
      </c>
      <c r="L87" s="1" t="s">
        <v>31</v>
      </c>
      <c r="M87" s="6" t="s">
        <v>32</v>
      </c>
      <c r="N87" t="s">
        <v>856</v>
      </c>
      <c r="O87" s="1" t="s">
        <v>188</v>
      </c>
      <c r="P87" s="1" t="s">
        <v>189</v>
      </c>
      <c r="Q87" s="1">
        <v>3</v>
      </c>
      <c r="R87" s="1">
        <v>3</v>
      </c>
      <c r="S87" s="1" t="s">
        <v>218</v>
      </c>
      <c r="T87" t="s">
        <v>881</v>
      </c>
      <c r="U87" s="1" t="s">
        <v>219</v>
      </c>
      <c r="V87" s="1" t="s">
        <v>220</v>
      </c>
      <c r="W87" s="1">
        <v>11</v>
      </c>
      <c r="X87" s="6" t="s">
        <v>221</v>
      </c>
      <c r="Y87" s="1" t="s">
        <v>222</v>
      </c>
      <c r="Z87" s="1">
        <v>2000</v>
      </c>
      <c r="AA87" s="1" t="s">
        <v>67</v>
      </c>
      <c r="AB87" s="7">
        <v>2961</v>
      </c>
      <c r="AC87" s="7" t="s">
        <v>234</v>
      </c>
      <c r="AD87" s="50">
        <v>0</v>
      </c>
      <c r="AE87" s="8" t="s">
        <v>42</v>
      </c>
      <c r="AF87" s="1" t="s">
        <v>43</v>
      </c>
      <c r="AG87" s="12">
        <v>45000</v>
      </c>
      <c r="AH87" s="10">
        <v>45000</v>
      </c>
      <c r="AI87" s="10">
        <v>50000</v>
      </c>
      <c r="AJ87" s="9" t="s">
        <v>235</v>
      </c>
    </row>
    <row r="88" spans="1:36" x14ac:dyDescent="0.3">
      <c r="A88" s="13" t="str">
        <f t="shared" si="2"/>
        <v>1.1-00-2302_233009_231135710</v>
      </c>
      <c r="B88" s="1" t="str">
        <f t="shared" si="3"/>
        <v>02_243009_24011357100</v>
      </c>
      <c r="D88" s="3" t="s">
        <v>1105</v>
      </c>
      <c r="F88" s="1">
        <v>1</v>
      </c>
      <c r="G88" s="6" t="s">
        <v>27</v>
      </c>
      <c r="H88" s="1">
        <v>1.7</v>
      </c>
      <c r="I88" s="6" t="s">
        <v>215</v>
      </c>
      <c r="J88" s="1" t="s">
        <v>216</v>
      </c>
      <c r="K88" s="6" t="s">
        <v>217</v>
      </c>
      <c r="L88" s="1" t="s">
        <v>31</v>
      </c>
      <c r="M88" s="6" t="s">
        <v>32</v>
      </c>
      <c r="N88" t="s">
        <v>856</v>
      </c>
      <c r="O88" s="1" t="s">
        <v>188</v>
      </c>
      <c r="P88" s="1" t="s">
        <v>189</v>
      </c>
      <c r="Q88" s="1">
        <v>3</v>
      </c>
      <c r="R88" s="1">
        <v>3</v>
      </c>
      <c r="S88" s="1" t="s">
        <v>218</v>
      </c>
      <c r="T88" t="s">
        <v>881</v>
      </c>
      <c r="U88" s="1" t="s">
        <v>219</v>
      </c>
      <c r="V88" s="1" t="s">
        <v>220</v>
      </c>
      <c r="W88" s="1">
        <v>11</v>
      </c>
      <c r="X88" s="6" t="s">
        <v>221</v>
      </c>
      <c r="Y88" s="1" t="s">
        <v>222</v>
      </c>
      <c r="Z88" s="1">
        <v>3000</v>
      </c>
      <c r="AA88" s="1" t="s">
        <v>70</v>
      </c>
      <c r="AB88" s="7">
        <v>3571</v>
      </c>
      <c r="AC88" s="7" t="s">
        <v>236</v>
      </c>
      <c r="AD88" s="50">
        <v>0</v>
      </c>
      <c r="AE88" s="8" t="s">
        <v>42</v>
      </c>
      <c r="AF88" s="1" t="s">
        <v>43</v>
      </c>
      <c r="AG88" s="12">
        <v>80000</v>
      </c>
      <c r="AH88" s="10">
        <v>80000</v>
      </c>
      <c r="AI88" s="10">
        <v>80000</v>
      </c>
      <c r="AJ88" s="9" t="s">
        <v>237</v>
      </c>
    </row>
    <row r="89" spans="1:36" x14ac:dyDescent="0.3">
      <c r="A89" s="13" t="str">
        <f t="shared" si="2"/>
        <v>1.1-00-2302_233009_231138210</v>
      </c>
      <c r="B89" s="1" t="str">
        <f t="shared" si="3"/>
        <v>02_243009_24011382100</v>
      </c>
      <c r="D89" s="3" t="s">
        <v>1105</v>
      </c>
      <c r="F89" s="1">
        <v>1</v>
      </c>
      <c r="G89" s="6" t="s">
        <v>27</v>
      </c>
      <c r="H89" s="1">
        <v>1.7</v>
      </c>
      <c r="I89" s="6" t="s">
        <v>215</v>
      </c>
      <c r="J89" s="1" t="s">
        <v>216</v>
      </c>
      <c r="K89" s="6" t="s">
        <v>217</v>
      </c>
      <c r="L89" s="1" t="s">
        <v>31</v>
      </c>
      <c r="M89" s="6" t="s">
        <v>32</v>
      </c>
      <c r="N89" t="s">
        <v>856</v>
      </c>
      <c r="O89" s="1" t="s">
        <v>188</v>
      </c>
      <c r="P89" s="1" t="s">
        <v>189</v>
      </c>
      <c r="Q89" s="1">
        <v>3</v>
      </c>
      <c r="R89" s="1">
        <v>3</v>
      </c>
      <c r="S89" s="1" t="s">
        <v>218</v>
      </c>
      <c r="T89" t="s">
        <v>881</v>
      </c>
      <c r="U89" s="1" t="s">
        <v>219</v>
      </c>
      <c r="V89" s="1" t="s">
        <v>220</v>
      </c>
      <c r="W89" s="1">
        <v>11</v>
      </c>
      <c r="X89" s="6" t="s">
        <v>221</v>
      </c>
      <c r="Y89" s="1" t="s">
        <v>222</v>
      </c>
      <c r="Z89" s="1">
        <v>3000</v>
      </c>
      <c r="AA89" s="1" t="s">
        <v>70</v>
      </c>
      <c r="AB89" s="7">
        <v>3821</v>
      </c>
      <c r="AC89" s="7" t="s">
        <v>75</v>
      </c>
      <c r="AD89" s="50">
        <v>0</v>
      </c>
      <c r="AE89" s="8" t="s">
        <v>42</v>
      </c>
      <c r="AF89" s="1" t="s">
        <v>43</v>
      </c>
      <c r="AG89" s="12">
        <v>50000</v>
      </c>
      <c r="AH89" s="10">
        <v>50000</v>
      </c>
      <c r="AI89" s="10">
        <v>200000</v>
      </c>
      <c r="AJ89" s="9" t="s">
        <v>238</v>
      </c>
    </row>
    <row r="90" spans="1:36" x14ac:dyDescent="0.3">
      <c r="A90" s="13" t="str">
        <f t="shared" si="2"/>
        <v>1.1-00-2302_233009_231151510</v>
      </c>
      <c r="B90" s="1" t="str">
        <f t="shared" si="3"/>
        <v>02_243009_24011515100</v>
      </c>
      <c r="D90" s="3" t="s">
        <v>1105</v>
      </c>
      <c r="F90" s="1">
        <v>1</v>
      </c>
      <c r="G90" s="6" t="s">
        <v>27</v>
      </c>
      <c r="H90" s="1">
        <v>1.7</v>
      </c>
      <c r="I90" s="6" t="s">
        <v>215</v>
      </c>
      <c r="J90" s="1" t="s">
        <v>216</v>
      </c>
      <c r="K90" s="6" t="s">
        <v>217</v>
      </c>
      <c r="L90" s="1" t="s">
        <v>31</v>
      </c>
      <c r="M90" s="6" t="s">
        <v>32</v>
      </c>
      <c r="N90" t="s">
        <v>856</v>
      </c>
      <c r="O90" s="1" t="s">
        <v>188</v>
      </c>
      <c r="P90" s="1" t="s">
        <v>189</v>
      </c>
      <c r="Q90" s="1">
        <v>3</v>
      </c>
      <c r="R90" s="1">
        <v>3</v>
      </c>
      <c r="S90" s="1" t="s">
        <v>218</v>
      </c>
      <c r="T90" t="s">
        <v>881</v>
      </c>
      <c r="U90" s="1" t="s">
        <v>219</v>
      </c>
      <c r="V90" s="1" t="s">
        <v>220</v>
      </c>
      <c r="W90" s="1">
        <v>11</v>
      </c>
      <c r="X90" s="6" t="s">
        <v>221</v>
      </c>
      <c r="Y90" s="1" t="s">
        <v>222</v>
      </c>
      <c r="Z90" s="1">
        <v>5000</v>
      </c>
      <c r="AA90" s="1" t="s">
        <v>111</v>
      </c>
      <c r="AB90" s="7">
        <v>5151</v>
      </c>
      <c r="AC90" s="7" t="s">
        <v>161</v>
      </c>
      <c r="AD90" s="50">
        <v>0</v>
      </c>
      <c r="AE90" s="8" t="s">
        <v>42</v>
      </c>
      <c r="AF90" s="1" t="s">
        <v>43</v>
      </c>
      <c r="AG90" s="12">
        <v>0</v>
      </c>
      <c r="AH90" s="10">
        <v>0</v>
      </c>
      <c r="AI90" s="10">
        <v>200000</v>
      </c>
      <c r="AJ90" s="9" t="s">
        <v>239</v>
      </c>
    </row>
    <row r="91" spans="1:36" x14ac:dyDescent="0.3">
      <c r="A91" s="13" t="str">
        <f t="shared" si="2"/>
        <v>1.1-00-2302_233009_231154110</v>
      </c>
      <c r="B91" s="1" t="str">
        <f t="shared" si="3"/>
        <v>02_243009_24011541100</v>
      </c>
      <c r="D91" s="3" t="s">
        <v>1105</v>
      </c>
      <c r="F91" s="1">
        <v>1</v>
      </c>
      <c r="G91" s="6" t="s">
        <v>27</v>
      </c>
      <c r="H91" s="1">
        <v>1.7</v>
      </c>
      <c r="I91" s="6" t="s">
        <v>215</v>
      </c>
      <c r="J91" s="1" t="s">
        <v>216</v>
      </c>
      <c r="K91" s="6" t="s">
        <v>217</v>
      </c>
      <c r="L91" s="1" t="s">
        <v>31</v>
      </c>
      <c r="M91" s="6" t="s">
        <v>32</v>
      </c>
      <c r="N91" t="s">
        <v>856</v>
      </c>
      <c r="O91" s="1" t="s">
        <v>188</v>
      </c>
      <c r="P91" s="1" t="s">
        <v>189</v>
      </c>
      <c r="Q91" s="1">
        <v>3</v>
      </c>
      <c r="R91" s="1">
        <v>3</v>
      </c>
      <c r="S91" s="1" t="s">
        <v>218</v>
      </c>
      <c r="T91" t="s">
        <v>881</v>
      </c>
      <c r="U91" s="1" t="s">
        <v>219</v>
      </c>
      <c r="V91" s="1" t="s">
        <v>220</v>
      </c>
      <c r="W91" s="1">
        <v>11</v>
      </c>
      <c r="X91" s="6" t="s">
        <v>221</v>
      </c>
      <c r="Y91" s="1" t="s">
        <v>222</v>
      </c>
      <c r="Z91" s="1">
        <v>5000</v>
      </c>
      <c r="AA91" s="1" t="s">
        <v>111</v>
      </c>
      <c r="AB91" s="7">
        <v>5411</v>
      </c>
      <c r="AC91" s="7" t="s">
        <v>240</v>
      </c>
      <c r="AD91" s="50">
        <v>0</v>
      </c>
      <c r="AE91" s="8" t="s">
        <v>42</v>
      </c>
      <c r="AF91" s="1" t="s">
        <v>43</v>
      </c>
      <c r="AG91" s="12">
        <v>0</v>
      </c>
      <c r="AH91" s="10">
        <v>0</v>
      </c>
      <c r="AI91" s="10">
        <v>2000000</v>
      </c>
      <c r="AJ91" s="9" t="s">
        <v>241</v>
      </c>
    </row>
    <row r="92" spans="1:36" x14ac:dyDescent="0.3">
      <c r="A92" s="13" t="str">
        <f t="shared" si="2"/>
        <v>1.1-00-2302_233009_231225310</v>
      </c>
      <c r="B92" s="1" t="str">
        <f t="shared" si="3"/>
        <v>02_243009_24012253100</v>
      </c>
      <c r="D92" s="3" t="s">
        <v>1105</v>
      </c>
      <c r="F92" s="1">
        <v>1</v>
      </c>
      <c r="G92" s="6" t="s">
        <v>27</v>
      </c>
      <c r="H92" s="1">
        <v>1.7</v>
      </c>
      <c r="I92" s="6" t="s">
        <v>215</v>
      </c>
      <c r="J92" s="1" t="s">
        <v>216</v>
      </c>
      <c r="K92" s="6" t="s">
        <v>217</v>
      </c>
      <c r="L92" s="1" t="s">
        <v>31</v>
      </c>
      <c r="M92" s="6" t="s">
        <v>32</v>
      </c>
      <c r="N92" t="s">
        <v>856</v>
      </c>
      <c r="O92" s="1" t="s">
        <v>188</v>
      </c>
      <c r="P92" s="1" t="s">
        <v>189</v>
      </c>
      <c r="Q92" s="1">
        <v>3</v>
      </c>
      <c r="R92" s="1">
        <v>3</v>
      </c>
      <c r="S92" s="1" t="s">
        <v>218</v>
      </c>
      <c r="T92" t="s">
        <v>881</v>
      </c>
      <c r="U92" s="1" t="s">
        <v>219</v>
      </c>
      <c r="V92" s="1" t="s">
        <v>220</v>
      </c>
      <c r="W92" s="1">
        <v>12</v>
      </c>
      <c r="X92" s="6" t="s">
        <v>243</v>
      </c>
      <c r="Y92" s="1" t="s">
        <v>244</v>
      </c>
      <c r="Z92" s="1">
        <v>2000</v>
      </c>
      <c r="AA92" s="1" t="s">
        <v>67</v>
      </c>
      <c r="AB92" s="7">
        <v>2531</v>
      </c>
      <c r="AC92" s="7" t="s">
        <v>245</v>
      </c>
      <c r="AD92" s="50">
        <v>0</v>
      </c>
      <c r="AE92" s="8" t="s">
        <v>42</v>
      </c>
      <c r="AF92" s="1" t="s">
        <v>43</v>
      </c>
      <c r="AG92" s="12">
        <v>50000</v>
      </c>
      <c r="AH92" s="10">
        <v>50000</v>
      </c>
      <c r="AI92" s="10">
        <v>50000</v>
      </c>
      <c r="AJ92" s="9" t="s">
        <v>246</v>
      </c>
    </row>
    <row r="93" spans="1:36" x14ac:dyDescent="0.3">
      <c r="A93" s="13" t="str">
        <f t="shared" si="2"/>
        <v>1.1-00-2302_233009_231225410</v>
      </c>
      <c r="B93" s="1" t="str">
        <f t="shared" si="3"/>
        <v>02_243009_24012254100</v>
      </c>
      <c r="D93" s="3" t="s">
        <v>1105</v>
      </c>
      <c r="F93" s="1">
        <v>1</v>
      </c>
      <c r="G93" s="6" t="s">
        <v>27</v>
      </c>
      <c r="H93" s="1">
        <v>1.7</v>
      </c>
      <c r="I93" s="6" t="s">
        <v>215</v>
      </c>
      <c r="J93" s="1" t="s">
        <v>216</v>
      </c>
      <c r="K93" s="6" t="s">
        <v>217</v>
      </c>
      <c r="L93" s="1" t="s">
        <v>31</v>
      </c>
      <c r="M93" s="6" t="s">
        <v>32</v>
      </c>
      <c r="N93" t="s">
        <v>856</v>
      </c>
      <c r="O93" s="1" t="s">
        <v>188</v>
      </c>
      <c r="P93" s="1" t="s">
        <v>189</v>
      </c>
      <c r="Q93" s="1">
        <v>3</v>
      </c>
      <c r="R93" s="1">
        <v>3</v>
      </c>
      <c r="S93" s="1" t="s">
        <v>218</v>
      </c>
      <c r="T93" t="s">
        <v>881</v>
      </c>
      <c r="U93" s="1" t="s">
        <v>219</v>
      </c>
      <c r="V93" s="1" t="s">
        <v>220</v>
      </c>
      <c r="W93" s="1">
        <v>12</v>
      </c>
      <c r="X93" s="6" t="s">
        <v>243</v>
      </c>
      <c r="Y93" s="1" t="s">
        <v>244</v>
      </c>
      <c r="Z93" s="1">
        <v>2000</v>
      </c>
      <c r="AA93" s="1" t="s">
        <v>67</v>
      </c>
      <c r="AB93" s="7">
        <v>2541</v>
      </c>
      <c r="AC93" s="7" t="s">
        <v>247</v>
      </c>
      <c r="AD93" s="50">
        <v>0</v>
      </c>
      <c r="AE93" s="8" t="s">
        <v>42</v>
      </c>
      <c r="AF93" s="1" t="s">
        <v>43</v>
      </c>
      <c r="AG93" s="12">
        <v>52000</v>
      </c>
      <c r="AH93" s="10">
        <v>52000</v>
      </c>
      <c r="AI93" s="10">
        <v>52000</v>
      </c>
      <c r="AJ93" s="9" t="s">
        <v>246</v>
      </c>
    </row>
    <row r="94" spans="1:36" x14ac:dyDescent="0.3">
      <c r="A94" s="13" t="str">
        <f t="shared" si="2"/>
        <v>1.1-00-2302_233009_231227210</v>
      </c>
      <c r="B94" s="1" t="str">
        <f t="shared" si="3"/>
        <v>02_243009_24012272100</v>
      </c>
      <c r="D94" s="3" t="s">
        <v>1105</v>
      </c>
      <c r="F94" s="1">
        <v>1</v>
      </c>
      <c r="G94" s="6" t="s">
        <v>27</v>
      </c>
      <c r="H94" s="1">
        <v>1.7</v>
      </c>
      <c r="I94" s="6" t="s">
        <v>215</v>
      </c>
      <c r="J94" s="1" t="s">
        <v>216</v>
      </c>
      <c r="K94" s="6" t="s">
        <v>217</v>
      </c>
      <c r="L94" s="1" t="s">
        <v>31</v>
      </c>
      <c r="M94" s="6" t="s">
        <v>32</v>
      </c>
      <c r="N94" t="s">
        <v>856</v>
      </c>
      <c r="O94" s="1" t="s">
        <v>188</v>
      </c>
      <c r="P94" s="1" t="s">
        <v>189</v>
      </c>
      <c r="Q94" s="1">
        <v>3</v>
      </c>
      <c r="R94" s="1">
        <v>3</v>
      </c>
      <c r="S94" s="1" t="s">
        <v>218</v>
      </c>
      <c r="T94" t="s">
        <v>881</v>
      </c>
      <c r="U94" s="1" t="s">
        <v>219</v>
      </c>
      <c r="V94" s="1" t="s">
        <v>220</v>
      </c>
      <c r="W94" s="1">
        <v>12</v>
      </c>
      <c r="X94" s="6" t="s">
        <v>243</v>
      </c>
      <c r="Y94" s="1" t="s">
        <v>244</v>
      </c>
      <c r="Z94" s="1">
        <v>2000</v>
      </c>
      <c r="AA94" s="1" t="s">
        <v>67</v>
      </c>
      <c r="AB94" s="7">
        <v>2721</v>
      </c>
      <c r="AC94" s="7" t="s">
        <v>134</v>
      </c>
      <c r="AD94" s="50">
        <v>0</v>
      </c>
      <c r="AE94" s="8" t="s">
        <v>42</v>
      </c>
      <c r="AF94" s="1" t="s">
        <v>43</v>
      </c>
      <c r="AG94" s="12">
        <v>2000000</v>
      </c>
      <c r="AH94" s="10">
        <v>2000000</v>
      </c>
      <c r="AI94" s="10">
        <v>2500000</v>
      </c>
      <c r="AJ94" s="9" t="s">
        <v>248</v>
      </c>
    </row>
    <row r="95" spans="1:36" x14ac:dyDescent="0.3">
      <c r="A95" s="13" t="str">
        <f t="shared" si="2"/>
        <v>1.1-00-2302_233009_231229110</v>
      </c>
      <c r="B95" s="1" t="str">
        <f t="shared" si="3"/>
        <v>02_243009_24012291100</v>
      </c>
      <c r="D95" s="3" t="s">
        <v>1105</v>
      </c>
      <c r="F95" s="1">
        <v>1</v>
      </c>
      <c r="G95" s="6" t="s">
        <v>27</v>
      </c>
      <c r="H95" s="1">
        <v>1.7</v>
      </c>
      <c r="I95" s="6" t="s">
        <v>215</v>
      </c>
      <c r="J95" s="1" t="s">
        <v>216</v>
      </c>
      <c r="K95" s="6" t="s">
        <v>217</v>
      </c>
      <c r="L95" s="1" t="s">
        <v>31</v>
      </c>
      <c r="M95" s="6" t="s">
        <v>32</v>
      </c>
      <c r="N95" t="s">
        <v>856</v>
      </c>
      <c r="O95" s="1" t="s">
        <v>188</v>
      </c>
      <c r="P95" s="1" t="s">
        <v>189</v>
      </c>
      <c r="Q95" s="1">
        <v>3</v>
      </c>
      <c r="R95" s="1">
        <v>3</v>
      </c>
      <c r="S95" s="1" t="s">
        <v>218</v>
      </c>
      <c r="T95" t="s">
        <v>881</v>
      </c>
      <c r="U95" s="1" t="s">
        <v>219</v>
      </c>
      <c r="V95" s="1" t="s">
        <v>220</v>
      </c>
      <c r="W95" s="1">
        <v>12</v>
      </c>
      <c r="X95" s="6" t="s">
        <v>243</v>
      </c>
      <c r="Y95" s="1" t="s">
        <v>244</v>
      </c>
      <c r="Z95" s="1">
        <v>2000</v>
      </c>
      <c r="AA95" s="1" t="s">
        <v>67</v>
      </c>
      <c r="AB95" s="7">
        <v>2911</v>
      </c>
      <c r="AC95" s="7" t="s">
        <v>150</v>
      </c>
      <c r="AD95" s="50">
        <v>0</v>
      </c>
      <c r="AE95" s="8" t="s">
        <v>42</v>
      </c>
      <c r="AF95" s="1" t="s">
        <v>43</v>
      </c>
      <c r="AG95" s="12">
        <v>30000</v>
      </c>
      <c r="AH95" s="10">
        <v>30000</v>
      </c>
      <c r="AI95" s="10">
        <v>100000</v>
      </c>
      <c r="AJ95" s="9" t="s">
        <v>249</v>
      </c>
    </row>
    <row r="96" spans="1:36" x14ac:dyDescent="0.3">
      <c r="A96" s="13" t="str">
        <f t="shared" si="2"/>
        <v>1.1-00-2302_233009_231256510</v>
      </c>
      <c r="B96" s="1" t="str">
        <f t="shared" si="3"/>
        <v>02_243009_24012565100</v>
      </c>
      <c r="D96" s="3" t="s">
        <v>1105</v>
      </c>
      <c r="F96" s="1">
        <v>1</v>
      </c>
      <c r="G96" s="6" t="s">
        <v>27</v>
      </c>
      <c r="H96" s="1">
        <v>1.7</v>
      </c>
      <c r="I96" s="6" t="s">
        <v>215</v>
      </c>
      <c r="J96" s="1" t="s">
        <v>216</v>
      </c>
      <c r="K96" s="6" t="s">
        <v>217</v>
      </c>
      <c r="L96" s="1" t="s">
        <v>31</v>
      </c>
      <c r="M96" s="6" t="s">
        <v>32</v>
      </c>
      <c r="N96" t="s">
        <v>856</v>
      </c>
      <c r="O96" s="1" t="s">
        <v>188</v>
      </c>
      <c r="P96" s="1" t="s">
        <v>189</v>
      </c>
      <c r="Q96" s="1">
        <v>3</v>
      </c>
      <c r="R96" s="1">
        <v>3</v>
      </c>
      <c r="S96" s="1" t="s">
        <v>218</v>
      </c>
      <c r="T96" t="s">
        <v>881</v>
      </c>
      <c r="U96" s="1" t="s">
        <v>219</v>
      </c>
      <c r="V96" s="1" t="s">
        <v>220</v>
      </c>
      <c r="W96" s="1">
        <v>12</v>
      </c>
      <c r="X96" s="6" t="s">
        <v>243</v>
      </c>
      <c r="Y96" s="1" t="s">
        <v>244</v>
      </c>
      <c r="Z96" s="1">
        <v>5000</v>
      </c>
      <c r="AA96" s="1" t="s">
        <v>111</v>
      </c>
      <c r="AB96" s="7">
        <v>5651</v>
      </c>
      <c r="AC96" s="7" t="s">
        <v>112</v>
      </c>
      <c r="AD96" s="50">
        <v>0</v>
      </c>
      <c r="AE96" s="8" t="s">
        <v>42</v>
      </c>
      <c r="AF96" s="1" t="s">
        <v>43</v>
      </c>
      <c r="AG96" s="12">
        <v>100000</v>
      </c>
      <c r="AH96" s="10">
        <v>100000</v>
      </c>
      <c r="AI96" s="10">
        <v>200000</v>
      </c>
      <c r="AJ96" s="9" t="s">
        <v>250</v>
      </c>
    </row>
    <row r="97" spans="1:36" x14ac:dyDescent="0.3">
      <c r="A97" s="13" t="str">
        <f t="shared" si="2"/>
        <v>1.1-00-2302_233009_231256910</v>
      </c>
      <c r="B97" s="1" t="str">
        <f t="shared" si="3"/>
        <v>02_243009_24012569100</v>
      </c>
      <c r="D97" s="3" t="s">
        <v>1105</v>
      </c>
      <c r="F97" s="1">
        <v>1</v>
      </c>
      <c r="G97" s="6" t="s">
        <v>27</v>
      </c>
      <c r="H97" s="1">
        <v>1.7</v>
      </c>
      <c r="I97" s="6" t="s">
        <v>215</v>
      </c>
      <c r="J97" s="1" t="s">
        <v>216</v>
      </c>
      <c r="K97" s="6" t="s">
        <v>217</v>
      </c>
      <c r="L97" s="1" t="s">
        <v>31</v>
      </c>
      <c r="M97" s="6" t="s">
        <v>32</v>
      </c>
      <c r="N97" t="s">
        <v>856</v>
      </c>
      <c r="O97" s="1" t="s">
        <v>188</v>
      </c>
      <c r="P97" s="1" t="s">
        <v>189</v>
      </c>
      <c r="Q97" s="1">
        <v>3</v>
      </c>
      <c r="R97" s="1">
        <v>3</v>
      </c>
      <c r="S97" s="1" t="s">
        <v>218</v>
      </c>
      <c r="T97" t="s">
        <v>881</v>
      </c>
      <c r="U97" s="1" t="s">
        <v>219</v>
      </c>
      <c r="V97" s="1" t="s">
        <v>220</v>
      </c>
      <c r="W97" s="1">
        <v>12</v>
      </c>
      <c r="X97" s="6" t="s">
        <v>243</v>
      </c>
      <c r="Y97" s="1" t="s">
        <v>244</v>
      </c>
      <c r="Z97" s="1">
        <v>5000</v>
      </c>
      <c r="AA97" s="1" t="s">
        <v>111</v>
      </c>
      <c r="AB97" s="7">
        <v>5691</v>
      </c>
      <c r="AC97" s="7" t="s">
        <v>251</v>
      </c>
      <c r="AD97" s="50">
        <v>0</v>
      </c>
      <c r="AE97" s="8" t="s">
        <v>42</v>
      </c>
      <c r="AF97" s="1" t="s">
        <v>43</v>
      </c>
      <c r="AG97" s="12">
        <v>1581950</v>
      </c>
      <c r="AH97" s="10">
        <v>1581950</v>
      </c>
      <c r="AI97" s="10">
        <v>2000000</v>
      </c>
      <c r="AJ97" s="9" t="s">
        <v>252</v>
      </c>
    </row>
    <row r="98" spans="1:36" s="13" customFormat="1" x14ac:dyDescent="0.3">
      <c r="A98" s="13" t="str">
        <f t="shared" si="2"/>
        <v>2.5-02-2302_233009_231332510</v>
      </c>
      <c r="B98" s="53" t="str">
        <f t="shared" si="3"/>
        <v>02_243009_24013325100</v>
      </c>
      <c r="D98" s="13" t="s">
        <v>1095</v>
      </c>
      <c r="E98" s="13" t="s">
        <v>979</v>
      </c>
      <c r="F98" s="53">
        <v>1</v>
      </c>
      <c r="G98" s="54" t="s">
        <v>27</v>
      </c>
      <c r="H98" s="53">
        <v>1.7</v>
      </c>
      <c r="I98" s="54" t="s">
        <v>215</v>
      </c>
      <c r="J98" s="53" t="s">
        <v>216</v>
      </c>
      <c r="K98" s="54" t="s">
        <v>217</v>
      </c>
      <c r="L98" s="53" t="s">
        <v>31</v>
      </c>
      <c r="M98" s="54" t="s">
        <v>32</v>
      </c>
      <c r="N98" s="13" t="s">
        <v>856</v>
      </c>
      <c r="O98" s="53" t="s">
        <v>188</v>
      </c>
      <c r="P98" s="53" t="s">
        <v>189</v>
      </c>
      <c r="Q98" s="53">
        <v>3</v>
      </c>
      <c r="R98" s="53">
        <v>3</v>
      </c>
      <c r="S98" s="53" t="s">
        <v>218</v>
      </c>
      <c r="T98" s="13" t="s">
        <v>881</v>
      </c>
      <c r="U98" s="53" t="s">
        <v>219</v>
      </c>
      <c r="V98" s="53" t="s">
        <v>220</v>
      </c>
      <c r="W98" s="53">
        <v>13</v>
      </c>
      <c r="X98" s="54" t="s">
        <v>253</v>
      </c>
      <c r="Y98" s="53" t="s">
        <v>254</v>
      </c>
      <c r="Z98" s="53">
        <v>3000</v>
      </c>
      <c r="AA98" s="53" t="s">
        <v>70</v>
      </c>
      <c r="AB98" s="55">
        <v>3251</v>
      </c>
      <c r="AC98" s="55" t="s">
        <v>255</v>
      </c>
      <c r="AD98" s="50">
        <v>0</v>
      </c>
      <c r="AE98" s="56" t="s">
        <v>42</v>
      </c>
      <c r="AF98" s="53" t="s">
        <v>43</v>
      </c>
      <c r="AG98" s="29">
        <v>9003456</v>
      </c>
      <c r="AH98" s="57">
        <v>9003456</v>
      </c>
      <c r="AI98" s="57">
        <v>9003456</v>
      </c>
      <c r="AJ98" s="30" t="s">
        <v>256</v>
      </c>
    </row>
    <row r="99" spans="1:36" x14ac:dyDescent="0.3">
      <c r="A99" s="13" t="str">
        <f t="shared" si="2"/>
        <v>1.1-00-2302_231008_231033910</v>
      </c>
      <c r="B99" s="1" t="str">
        <f t="shared" si="3"/>
        <v>02_241008_24010339100</v>
      </c>
      <c r="D99" s="3" t="s">
        <v>1105</v>
      </c>
      <c r="F99" s="1">
        <v>2</v>
      </c>
      <c r="G99" s="6" t="s">
        <v>257</v>
      </c>
      <c r="H99" s="1">
        <v>2.2000000000000002</v>
      </c>
      <c r="I99" s="6" t="s">
        <v>258</v>
      </c>
      <c r="J99" s="1" t="s">
        <v>259</v>
      </c>
      <c r="K99" s="6" t="s">
        <v>260</v>
      </c>
      <c r="L99" s="1" t="s">
        <v>261</v>
      </c>
      <c r="M99" s="6" t="s">
        <v>262</v>
      </c>
      <c r="N99" t="s">
        <v>856</v>
      </c>
      <c r="O99" s="1" t="s">
        <v>188</v>
      </c>
      <c r="P99" s="1" t="s">
        <v>189</v>
      </c>
      <c r="Q99" s="1">
        <v>1</v>
      </c>
      <c r="R99" s="1">
        <v>1</v>
      </c>
      <c r="S99" s="1" t="s">
        <v>35</v>
      </c>
      <c r="T99" t="s">
        <v>882</v>
      </c>
      <c r="U99" s="1" t="s">
        <v>263</v>
      </c>
      <c r="V99" s="1" t="s">
        <v>264</v>
      </c>
      <c r="W99" s="1">
        <v>10</v>
      </c>
      <c r="X99" s="6" t="s">
        <v>265</v>
      </c>
      <c r="Y99" s="1" t="s">
        <v>266</v>
      </c>
      <c r="Z99" s="1">
        <v>3000</v>
      </c>
      <c r="AA99" s="1" t="s">
        <v>70</v>
      </c>
      <c r="AB99" s="7">
        <v>3391</v>
      </c>
      <c r="AC99" s="7" t="s">
        <v>97</v>
      </c>
      <c r="AD99" s="50">
        <v>0</v>
      </c>
      <c r="AE99" s="8" t="s">
        <v>42</v>
      </c>
      <c r="AF99" s="1" t="s">
        <v>43</v>
      </c>
      <c r="AG99" s="12">
        <v>0</v>
      </c>
      <c r="AH99" s="10">
        <v>0</v>
      </c>
      <c r="AI99" s="10">
        <v>500000</v>
      </c>
      <c r="AJ99" s="9" t="s">
        <v>267</v>
      </c>
    </row>
    <row r="100" spans="1:36" x14ac:dyDescent="0.3">
      <c r="A100" s="13" t="str">
        <f t="shared" si="2"/>
        <v>1.1-00-2302_231008_2310441111</v>
      </c>
      <c r="B100" s="1" t="str">
        <f t="shared" si="3"/>
        <v>02_241008_240104411XX</v>
      </c>
      <c r="D100" s="3" t="s">
        <v>1105</v>
      </c>
      <c r="F100" s="1">
        <v>2</v>
      </c>
      <c r="G100" s="6" t="s">
        <v>257</v>
      </c>
      <c r="H100" s="1">
        <v>2.2000000000000002</v>
      </c>
      <c r="I100" s="6" t="s">
        <v>258</v>
      </c>
      <c r="J100" s="1" t="s">
        <v>259</v>
      </c>
      <c r="K100" s="6" t="s">
        <v>260</v>
      </c>
      <c r="L100" s="1" t="s">
        <v>261</v>
      </c>
      <c r="M100" s="6" t="s">
        <v>262</v>
      </c>
      <c r="N100" t="s">
        <v>856</v>
      </c>
      <c r="O100" s="1" t="s">
        <v>188</v>
      </c>
      <c r="P100" s="1" t="s">
        <v>189</v>
      </c>
      <c r="Q100" s="1">
        <v>1</v>
      </c>
      <c r="R100" s="1">
        <v>1</v>
      </c>
      <c r="S100" s="1" t="s">
        <v>35</v>
      </c>
      <c r="T100" t="s">
        <v>882</v>
      </c>
      <c r="U100" s="1" t="s">
        <v>263</v>
      </c>
      <c r="V100" s="1" t="s">
        <v>264</v>
      </c>
      <c r="W100" s="1">
        <v>10</v>
      </c>
      <c r="X100" s="6" t="s">
        <v>265</v>
      </c>
      <c r="Y100" s="1" t="s">
        <v>266</v>
      </c>
      <c r="Z100" s="1">
        <v>4000</v>
      </c>
      <c r="AA100" s="1" t="s">
        <v>40</v>
      </c>
      <c r="AB100" s="7">
        <v>4411</v>
      </c>
      <c r="AC100" s="7" t="s">
        <v>41</v>
      </c>
      <c r="AD100" s="50">
        <v>11</v>
      </c>
      <c r="AE100" s="8" t="s">
        <v>45</v>
      </c>
      <c r="AF100" s="1" t="s">
        <v>268</v>
      </c>
      <c r="AG100" s="12">
        <v>3432000</v>
      </c>
      <c r="AH100" s="10">
        <v>3432000</v>
      </c>
      <c r="AI100" s="10">
        <v>4000000</v>
      </c>
      <c r="AJ100" s="9" t="s">
        <v>269</v>
      </c>
    </row>
    <row r="101" spans="1:36" x14ac:dyDescent="0.3">
      <c r="A101" s="13" t="str">
        <f t="shared" si="2"/>
        <v>1.1-00-2302_231008_2310441112</v>
      </c>
      <c r="B101" s="1" t="str">
        <f t="shared" si="3"/>
        <v>02_241008_240104411XX</v>
      </c>
      <c r="C101" s="1"/>
      <c r="D101" s="3" t="s">
        <v>1105</v>
      </c>
      <c r="E101" s="1"/>
      <c r="F101" s="1">
        <v>2</v>
      </c>
      <c r="G101" s="6" t="s">
        <v>257</v>
      </c>
      <c r="H101" s="1">
        <v>2.2000000000000002</v>
      </c>
      <c r="I101" s="6" t="s">
        <v>258</v>
      </c>
      <c r="J101" s="1" t="s">
        <v>259</v>
      </c>
      <c r="K101" s="6" t="s">
        <v>260</v>
      </c>
      <c r="L101" s="1" t="s">
        <v>261</v>
      </c>
      <c r="M101" s="6" t="s">
        <v>262</v>
      </c>
      <c r="N101" t="s">
        <v>856</v>
      </c>
      <c r="O101" s="1" t="s">
        <v>188</v>
      </c>
      <c r="P101" s="1" t="s">
        <v>189</v>
      </c>
      <c r="Q101" s="1">
        <v>1</v>
      </c>
      <c r="R101" s="1">
        <v>1</v>
      </c>
      <c r="S101" s="1" t="s">
        <v>35</v>
      </c>
      <c r="T101" t="s">
        <v>882</v>
      </c>
      <c r="U101" s="1" t="s">
        <v>263</v>
      </c>
      <c r="V101" s="1" t="s">
        <v>264</v>
      </c>
      <c r="W101" s="1">
        <v>10</v>
      </c>
      <c r="X101" s="6" t="s">
        <v>265</v>
      </c>
      <c r="Y101" s="1" t="s">
        <v>266</v>
      </c>
      <c r="Z101" s="1">
        <v>4000</v>
      </c>
      <c r="AA101" s="1" t="s">
        <v>40</v>
      </c>
      <c r="AB101" s="7">
        <v>4411</v>
      </c>
      <c r="AC101" s="7" t="s">
        <v>41</v>
      </c>
      <c r="AD101" s="50">
        <v>12</v>
      </c>
      <c r="AE101" s="8" t="s">
        <v>45</v>
      </c>
      <c r="AF101" s="1" t="s">
        <v>270</v>
      </c>
      <c r="AG101" s="12">
        <v>1000000</v>
      </c>
      <c r="AH101" s="10">
        <v>1000000</v>
      </c>
      <c r="AI101" s="10">
        <v>2000000</v>
      </c>
      <c r="AJ101" s="9" t="s">
        <v>271</v>
      </c>
    </row>
    <row r="102" spans="1:36" x14ac:dyDescent="0.3">
      <c r="A102" s="13" t="str">
        <f t="shared" si="2"/>
        <v>1.1-00-2302_231010_231621110</v>
      </c>
      <c r="B102" t="s">
        <v>272</v>
      </c>
      <c r="D102" s="3" t="s">
        <v>1105</v>
      </c>
      <c r="F102">
        <v>2</v>
      </c>
      <c r="G102" t="s">
        <v>257</v>
      </c>
      <c r="H102">
        <v>2.2000000000000002</v>
      </c>
      <c r="I102" t="s">
        <v>258</v>
      </c>
      <c r="J102" t="s">
        <v>259</v>
      </c>
      <c r="K102" t="s">
        <v>260</v>
      </c>
      <c r="L102" t="s">
        <v>261</v>
      </c>
      <c r="M102" t="s">
        <v>262</v>
      </c>
      <c r="N102" t="s">
        <v>856</v>
      </c>
      <c r="O102" t="s">
        <v>188</v>
      </c>
      <c r="P102" t="s">
        <v>189</v>
      </c>
      <c r="Q102">
        <v>1</v>
      </c>
      <c r="R102">
        <v>1</v>
      </c>
      <c r="S102" t="s">
        <v>35</v>
      </c>
      <c r="T102" t="s">
        <v>883</v>
      </c>
      <c r="U102" t="s">
        <v>273</v>
      </c>
      <c r="V102" t="s">
        <v>274</v>
      </c>
      <c r="W102">
        <v>16</v>
      </c>
      <c r="X102" t="s">
        <v>275</v>
      </c>
      <c r="Y102" t="s">
        <v>276</v>
      </c>
      <c r="Z102">
        <v>2000</v>
      </c>
      <c r="AA102" t="s">
        <v>67</v>
      </c>
      <c r="AB102">
        <v>2111</v>
      </c>
      <c r="AC102" t="s">
        <v>149</v>
      </c>
      <c r="AD102" s="50">
        <v>0</v>
      </c>
      <c r="AE102" s="11" t="s">
        <v>42</v>
      </c>
      <c r="AF102" t="s">
        <v>43</v>
      </c>
      <c r="AG102" s="12">
        <v>17493</v>
      </c>
      <c r="AH102" s="12">
        <v>17493</v>
      </c>
      <c r="AI102" s="12">
        <v>20000</v>
      </c>
      <c r="AJ102" t="s">
        <v>277</v>
      </c>
    </row>
    <row r="103" spans="1:36" x14ac:dyDescent="0.3">
      <c r="A103" s="13" t="str">
        <f t="shared" si="2"/>
        <v>1.1-00-2302_231010_231621610</v>
      </c>
      <c r="B103" t="s">
        <v>278</v>
      </c>
      <c r="D103" s="3" t="s">
        <v>1105</v>
      </c>
      <c r="F103">
        <v>2</v>
      </c>
      <c r="G103" t="s">
        <v>257</v>
      </c>
      <c r="H103">
        <v>2.2000000000000002</v>
      </c>
      <c r="I103" t="s">
        <v>258</v>
      </c>
      <c r="J103" t="s">
        <v>259</v>
      </c>
      <c r="K103" t="s">
        <v>260</v>
      </c>
      <c r="L103" t="s">
        <v>261</v>
      </c>
      <c r="M103" t="s">
        <v>262</v>
      </c>
      <c r="N103" t="s">
        <v>856</v>
      </c>
      <c r="O103" t="s">
        <v>188</v>
      </c>
      <c r="P103" t="s">
        <v>189</v>
      </c>
      <c r="Q103">
        <v>1</v>
      </c>
      <c r="R103">
        <v>1</v>
      </c>
      <c r="S103" t="s">
        <v>35</v>
      </c>
      <c r="T103" t="s">
        <v>883</v>
      </c>
      <c r="U103" t="s">
        <v>273</v>
      </c>
      <c r="V103" t="s">
        <v>274</v>
      </c>
      <c r="W103">
        <v>16</v>
      </c>
      <c r="X103" t="s">
        <v>275</v>
      </c>
      <c r="Y103" t="s">
        <v>276</v>
      </c>
      <c r="Z103">
        <v>2000</v>
      </c>
      <c r="AA103" t="s">
        <v>67</v>
      </c>
      <c r="AB103">
        <v>2161</v>
      </c>
      <c r="AC103" t="s">
        <v>279</v>
      </c>
      <c r="AD103" s="50">
        <v>0</v>
      </c>
      <c r="AE103" s="11" t="s">
        <v>42</v>
      </c>
      <c r="AF103" t="s">
        <v>43</v>
      </c>
      <c r="AG103" s="12">
        <v>210000</v>
      </c>
      <c r="AH103" s="12">
        <v>210000</v>
      </c>
      <c r="AI103" s="12">
        <v>200000</v>
      </c>
      <c r="AJ103" t="s">
        <v>280</v>
      </c>
    </row>
    <row r="104" spans="1:36" x14ac:dyDescent="0.3">
      <c r="A104" s="13" t="str">
        <f t="shared" si="2"/>
        <v>1.1-00-2302_231010_231624210</v>
      </c>
      <c r="B104" t="s">
        <v>281</v>
      </c>
      <c r="D104" s="3" t="s">
        <v>1105</v>
      </c>
      <c r="F104">
        <v>2</v>
      </c>
      <c r="G104" t="s">
        <v>257</v>
      </c>
      <c r="H104">
        <v>2.2000000000000002</v>
      </c>
      <c r="I104" t="s">
        <v>258</v>
      </c>
      <c r="J104" t="s">
        <v>259</v>
      </c>
      <c r="K104" t="s">
        <v>260</v>
      </c>
      <c r="L104" t="s">
        <v>261</v>
      </c>
      <c r="M104" t="s">
        <v>262</v>
      </c>
      <c r="N104" t="s">
        <v>856</v>
      </c>
      <c r="O104" t="s">
        <v>188</v>
      </c>
      <c r="P104" t="s">
        <v>189</v>
      </c>
      <c r="Q104">
        <v>1</v>
      </c>
      <c r="R104">
        <v>1</v>
      </c>
      <c r="S104" t="s">
        <v>35</v>
      </c>
      <c r="T104" t="s">
        <v>883</v>
      </c>
      <c r="U104" t="s">
        <v>273</v>
      </c>
      <c r="V104" t="s">
        <v>274</v>
      </c>
      <c r="W104">
        <v>16</v>
      </c>
      <c r="X104" t="s">
        <v>275</v>
      </c>
      <c r="Y104" t="s">
        <v>276</v>
      </c>
      <c r="Z104">
        <v>2000</v>
      </c>
      <c r="AA104" t="s">
        <v>67</v>
      </c>
      <c r="AB104">
        <v>2421</v>
      </c>
      <c r="AC104" t="s">
        <v>282</v>
      </c>
      <c r="AD104" s="50">
        <v>0</v>
      </c>
      <c r="AE104" s="11" t="s">
        <v>42</v>
      </c>
      <c r="AF104" t="s">
        <v>43</v>
      </c>
      <c r="AG104" s="12">
        <v>40537.18</v>
      </c>
      <c r="AH104" s="12">
        <v>40537.18</v>
      </c>
      <c r="AI104" s="12">
        <v>0</v>
      </c>
      <c r="AJ104" s="5" t="s">
        <v>846</v>
      </c>
    </row>
    <row r="105" spans="1:36" x14ac:dyDescent="0.3">
      <c r="A105" s="13" t="str">
        <f t="shared" si="2"/>
        <v>1.1-00-2302_231010_231624610</v>
      </c>
      <c r="B105" t="s">
        <v>283</v>
      </c>
      <c r="D105" s="3" t="s">
        <v>1105</v>
      </c>
      <c r="F105">
        <v>2</v>
      </c>
      <c r="G105" t="s">
        <v>257</v>
      </c>
      <c r="H105">
        <v>2.2000000000000002</v>
      </c>
      <c r="I105" t="s">
        <v>258</v>
      </c>
      <c r="J105" t="s">
        <v>259</v>
      </c>
      <c r="K105" t="s">
        <v>260</v>
      </c>
      <c r="L105" t="s">
        <v>261</v>
      </c>
      <c r="M105" t="s">
        <v>262</v>
      </c>
      <c r="N105" t="s">
        <v>856</v>
      </c>
      <c r="O105" t="s">
        <v>188</v>
      </c>
      <c r="P105" t="s">
        <v>189</v>
      </c>
      <c r="Q105">
        <v>1</v>
      </c>
      <c r="R105">
        <v>1</v>
      </c>
      <c r="S105" t="s">
        <v>35</v>
      </c>
      <c r="T105" t="s">
        <v>883</v>
      </c>
      <c r="U105" t="s">
        <v>273</v>
      </c>
      <c r="V105" t="s">
        <v>274</v>
      </c>
      <c r="W105">
        <v>16</v>
      </c>
      <c r="X105" t="s">
        <v>275</v>
      </c>
      <c r="Y105" t="s">
        <v>276</v>
      </c>
      <c r="Z105">
        <v>2000</v>
      </c>
      <c r="AA105" t="s">
        <v>67</v>
      </c>
      <c r="AB105">
        <v>2461</v>
      </c>
      <c r="AC105" t="s">
        <v>228</v>
      </c>
      <c r="AD105" s="50">
        <v>0</v>
      </c>
      <c r="AE105" s="11" t="s">
        <v>42</v>
      </c>
      <c r="AF105" t="s">
        <v>43</v>
      </c>
      <c r="AG105" s="12">
        <v>10650</v>
      </c>
      <c r="AH105" s="12">
        <v>10650</v>
      </c>
      <c r="AI105" s="12">
        <v>0</v>
      </c>
      <c r="AJ105" s="5" t="s">
        <v>846</v>
      </c>
    </row>
    <row r="106" spans="1:36" x14ac:dyDescent="0.3">
      <c r="A106" s="13" t="str">
        <f t="shared" si="2"/>
        <v>1.1-00-2302_231010_231624910</v>
      </c>
      <c r="B106" t="s">
        <v>284</v>
      </c>
      <c r="D106" s="3" t="s">
        <v>1105</v>
      </c>
      <c r="F106">
        <v>2</v>
      </c>
      <c r="G106" t="s">
        <v>257</v>
      </c>
      <c r="H106">
        <v>2.2000000000000002</v>
      </c>
      <c r="I106" t="s">
        <v>258</v>
      </c>
      <c r="J106" t="s">
        <v>259</v>
      </c>
      <c r="K106" t="s">
        <v>260</v>
      </c>
      <c r="L106" t="s">
        <v>261</v>
      </c>
      <c r="M106" t="s">
        <v>262</v>
      </c>
      <c r="N106" t="s">
        <v>856</v>
      </c>
      <c r="O106" t="s">
        <v>188</v>
      </c>
      <c r="P106" t="s">
        <v>189</v>
      </c>
      <c r="Q106">
        <v>1</v>
      </c>
      <c r="R106">
        <v>1</v>
      </c>
      <c r="S106" t="s">
        <v>35</v>
      </c>
      <c r="T106" t="s">
        <v>883</v>
      </c>
      <c r="U106" t="s">
        <v>273</v>
      </c>
      <c r="V106" t="s">
        <v>274</v>
      </c>
      <c r="W106">
        <v>16</v>
      </c>
      <c r="X106" t="s">
        <v>275</v>
      </c>
      <c r="Y106" t="s">
        <v>276</v>
      </c>
      <c r="Z106">
        <v>2000</v>
      </c>
      <c r="AA106" t="s">
        <v>67</v>
      </c>
      <c r="AB106">
        <v>2491</v>
      </c>
      <c r="AC106" t="s">
        <v>132</v>
      </c>
      <c r="AD106" s="50">
        <v>0</v>
      </c>
      <c r="AE106" s="11" t="s">
        <v>42</v>
      </c>
      <c r="AF106" t="s">
        <v>43</v>
      </c>
      <c r="AG106" s="12">
        <v>144969.82</v>
      </c>
      <c r="AH106" s="12">
        <v>144969.82</v>
      </c>
      <c r="AI106" s="12">
        <v>54948.2</v>
      </c>
      <c r="AJ106" t="s">
        <v>285</v>
      </c>
    </row>
    <row r="107" spans="1:36" x14ac:dyDescent="0.3">
      <c r="A107" s="13" t="str">
        <f t="shared" si="2"/>
        <v>1.1-00-2302_231010_231627210</v>
      </c>
      <c r="B107" t="s">
        <v>286</v>
      </c>
      <c r="D107" s="3" t="s">
        <v>1105</v>
      </c>
      <c r="F107">
        <v>2</v>
      </c>
      <c r="G107" t="s">
        <v>257</v>
      </c>
      <c r="H107">
        <v>2.2000000000000002</v>
      </c>
      <c r="I107" t="s">
        <v>258</v>
      </c>
      <c r="J107" t="s">
        <v>259</v>
      </c>
      <c r="K107" t="s">
        <v>260</v>
      </c>
      <c r="L107" t="s">
        <v>261</v>
      </c>
      <c r="M107" t="s">
        <v>262</v>
      </c>
      <c r="N107" t="s">
        <v>856</v>
      </c>
      <c r="O107" t="s">
        <v>188</v>
      </c>
      <c r="P107" t="s">
        <v>189</v>
      </c>
      <c r="Q107">
        <v>1</v>
      </c>
      <c r="R107">
        <v>1</v>
      </c>
      <c r="S107" t="s">
        <v>35</v>
      </c>
      <c r="T107" t="s">
        <v>883</v>
      </c>
      <c r="U107" t="s">
        <v>273</v>
      </c>
      <c r="V107" t="s">
        <v>274</v>
      </c>
      <c r="W107">
        <v>16</v>
      </c>
      <c r="X107" t="s">
        <v>275</v>
      </c>
      <c r="Y107" t="s">
        <v>276</v>
      </c>
      <c r="Z107">
        <v>2000</v>
      </c>
      <c r="AA107" t="s">
        <v>67</v>
      </c>
      <c r="AB107">
        <v>2721</v>
      </c>
      <c r="AC107" t="s">
        <v>134</v>
      </c>
      <c r="AD107" s="50">
        <v>0</v>
      </c>
      <c r="AE107" s="11" t="s">
        <v>42</v>
      </c>
      <c r="AF107" t="s">
        <v>43</v>
      </c>
      <c r="AG107" s="12">
        <v>79000</v>
      </c>
      <c r="AH107" s="12">
        <v>79000</v>
      </c>
      <c r="AI107" s="12">
        <v>50000</v>
      </c>
      <c r="AJ107" t="s">
        <v>287</v>
      </c>
    </row>
    <row r="108" spans="1:36" x14ac:dyDescent="0.3">
      <c r="A108" s="13" t="str">
        <f t="shared" si="2"/>
        <v>1.1-00-2302_231010_231629110</v>
      </c>
      <c r="B108" t="s">
        <v>288</v>
      </c>
      <c r="D108" s="3" t="s">
        <v>1105</v>
      </c>
      <c r="F108">
        <v>2</v>
      </c>
      <c r="G108" t="s">
        <v>257</v>
      </c>
      <c r="H108">
        <v>2.2000000000000002</v>
      </c>
      <c r="I108" t="s">
        <v>258</v>
      </c>
      <c r="J108" t="s">
        <v>259</v>
      </c>
      <c r="K108" t="s">
        <v>260</v>
      </c>
      <c r="L108" t="s">
        <v>261</v>
      </c>
      <c r="M108" t="s">
        <v>262</v>
      </c>
      <c r="N108" t="s">
        <v>856</v>
      </c>
      <c r="O108" t="s">
        <v>188</v>
      </c>
      <c r="P108" t="s">
        <v>189</v>
      </c>
      <c r="Q108">
        <v>1</v>
      </c>
      <c r="R108">
        <v>1</v>
      </c>
      <c r="S108" t="s">
        <v>35</v>
      </c>
      <c r="T108" t="s">
        <v>883</v>
      </c>
      <c r="U108" t="s">
        <v>273</v>
      </c>
      <c r="V108" t="s">
        <v>274</v>
      </c>
      <c r="W108">
        <v>16</v>
      </c>
      <c r="X108" t="s">
        <v>275</v>
      </c>
      <c r="Y108" t="s">
        <v>276</v>
      </c>
      <c r="Z108">
        <v>2000</v>
      </c>
      <c r="AA108" t="s">
        <v>67</v>
      </c>
      <c r="AB108">
        <v>2911</v>
      </c>
      <c r="AC108" t="s">
        <v>150</v>
      </c>
      <c r="AD108" s="50">
        <v>0</v>
      </c>
      <c r="AE108" s="11" t="s">
        <v>42</v>
      </c>
      <c r="AF108" t="s">
        <v>43</v>
      </c>
      <c r="AG108" s="12">
        <v>107850</v>
      </c>
      <c r="AH108" s="12">
        <v>107850</v>
      </c>
      <c r="AI108" s="12">
        <v>70000</v>
      </c>
      <c r="AJ108" t="s">
        <v>289</v>
      </c>
    </row>
    <row r="109" spans="1:36" x14ac:dyDescent="0.3">
      <c r="A109" s="13" t="str">
        <f t="shared" si="2"/>
        <v>1.1-00-2302_231010_231629810</v>
      </c>
      <c r="B109" t="s">
        <v>290</v>
      </c>
      <c r="D109" s="3" t="s">
        <v>1105</v>
      </c>
      <c r="F109">
        <v>2</v>
      </c>
      <c r="G109" t="s">
        <v>257</v>
      </c>
      <c r="H109">
        <v>2.2000000000000002</v>
      </c>
      <c r="I109" t="s">
        <v>258</v>
      </c>
      <c r="J109" t="s">
        <v>259</v>
      </c>
      <c r="K109" t="s">
        <v>260</v>
      </c>
      <c r="L109" t="s">
        <v>261</v>
      </c>
      <c r="M109" t="s">
        <v>262</v>
      </c>
      <c r="N109" t="s">
        <v>856</v>
      </c>
      <c r="O109" t="s">
        <v>188</v>
      </c>
      <c r="P109" t="s">
        <v>189</v>
      </c>
      <c r="Q109">
        <v>1</v>
      </c>
      <c r="R109">
        <v>1</v>
      </c>
      <c r="S109" t="s">
        <v>35</v>
      </c>
      <c r="T109" t="s">
        <v>883</v>
      </c>
      <c r="U109" t="s">
        <v>273</v>
      </c>
      <c r="V109" t="s">
        <v>274</v>
      </c>
      <c r="W109">
        <v>16</v>
      </c>
      <c r="X109" t="s">
        <v>275</v>
      </c>
      <c r="Y109" t="s">
        <v>276</v>
      </c>
      <c r="Z109">
        <v>2000</v>
      </c>
      <c r="AA109" t="s">
        <v>67</v>
      </c>
      <c r="AB109">
        <v>2981</v>
      </c>
      <c r="AC109" t="s">
        <v>291</v>
      </c>
      <c r="AD109" s="50">
        <v>0</v>
      </c>
      <c r="AE109" s="11" t="s">
        <v>42</v>
      </c>
      <c r="AF109" t="s">
        <v>43</v>
      </c>
      <c r="AG109" s="12">
        <v>20000</v>
      </c>
      <c r="AH109" s="12">
        <v>20000</v>
      </c>
      <c r="AI109" s="12">
        <v>0</v>
      </c>
      <c r="AJ109" s="5" t="s">
        <v>846</v>
      </c>
    </row>
    <row r="110" spans="1:36" x14ac:dyDescent="0.3">
      <c r="A110" s="13" t="str">
        <f t="shared" si="2"/>
        <v>1.1-00-2302_231010_231633910</v>
      </c>
      <c r="B110" t="s">
        <v>292</v>
      </c>
      <c r="D110" s="3" t="s">
        <v>1105</v>
      </c>
      <c r="F110">
        <v>2</v>
      </c>
      <c r="G110" t="s">
        <v>257</v>
      </c>
      <c r="H110">
        <v>2.2000000000000002</v>
      </c>
      <c r="I110" t="s">
        <v>258</v>
      </c>
      <c r="J110" t="s">
        <v>259</v>
      </c>
      <c r="K110" t="s">
        <v>260</v>
      </c>
      <c r="L110" t="s">
        <v>261</v>
      </c>
      <c r="M110" t="s">
        <v>262</v>
      </c>
      <c r="N110" t="s">
        <v>856</v>
      </c>
      <c r="O110" t="s">
        <v>188</v>
      </c>
      <c r="P110" t="s">
        <v>189</v>
      </c>
      <c r="Q110">
        <v>1</v>
      </c>
      <c r="R110">
        <v>1</v>
      </c>
      <c r="S110" t="s">
        <v>35</v>
      </c>
      <c r="T110" t="s">
        <v>883</v>
      </c>
      <c r="U110" t="s">
        <v>273</v>
      </c>
      <c r="V110" t="s">
        <v>274</v>
      </c>
      <c r="W110">
        <v>16</v>
      </c>
      <c r="X110" t="s">
        <v>275</v>
      </c>
      <c r="Y110" t="s">
        <v>276</v>
      </c>
      <c r="Z110">
        <v>3000</v>
      </c>
      <c r="AA110" t="s">
        <v>70</v>
      </c>
      <c r="AB110">
        <v>3391</v>
      </c>
      <c r="AC110" t="s">
        <v>97</v>
      </c>
      <c r="AD110" s="50">
        <v>0</v>
      </c>
      <c r="AE110" s="11" t="s">
        <v>42</v>
      </c>
      <c r="AF110" t="s">
        <v>43</v>
      </c>
      <c r="AG110" s="12">
        <v>0</v>
      </c>
      <c r="AH110" s="12">
        <v>0</v>
      </c>
      <c r="AI110" s="12">
        <v>230000</v>
      </c>
      <c r="AJ110" t="s">
        <v>293</v>
      </c>
    </row>
    <row r="111" spans="1:36" x14ac:dyDescent="0.3">
      <c r="A111" s="13" t="str">
        <f t="shared" si="2"/>
        <v>1.1-00-2302_231010_231644110</v>
      </c>
      <c r="B111" t="s">
        <v>294</v>
      </c>
      <c r="D111" s="3" t="s">
        <v>1105</v>
      </c>
      <c r="F111">
        <v>2</v>
      </c>
      <c r="G111" t="s">
        <v>257</v>
      </c>
      <c r="H111">
        <v>2.2000000000000002</v>
      </c>
      <c r="I111" t="s">
        <v>258</v>
      </c>
      <c r="J111" t="s">
        <v>259</v>
      </c>
      <c r="K111" t="s">
        <v>260</v>
      </c>
      <c r="L111" t="s">
        <v>261</v>
      </c>
      <c r="M111" t="s">
        <v>262</v>
      </c>
      <c r="N111" t="s">
        <v>856</v>
      </c>
      <c r="O111" t="s">
        <v>188</v>
      </c>
      <c r="P111" t="s">
        <v>189</v>
      </c>
      <c r="Q111">
        <v>1</v>
      </c>
      <c r="R111">
        <v>1</v>
      </c>
      <c r="S111" t="s">
        <v>35</v>
      </c>
      <c r="T111" t="s">
        <v>883</v>
      </c>
      <c r="U111" t="s">
        <v>273</v>
      </c>
      <c r="V111" t="s">
        <v>274</v>
      </c>
      <c r="W111">
        <v>16</v>
      </c>
      <c r="X111" t="s">
        <v>275</v>
      </c>
      <c r="Y111" t="s">
        <v>276</v>
      </c>
      <c r="Z111">
        <v>4000</v>
      </c>
      <c r="AA111" t="s">
        <v>40</v>
      </c>
      <c r="AB111">
        <v>4411</v>
      </c>
      <c r="AC111" t="s">
        <v>41</v>
      </c>
      <c r="AD111" s="50">
        <v>0</v>
      </c>
      <c r="AE111" s="11" t="s">
        <v>42</v>
      </c>
      <c r="AF111" t="s">
        <v>43</v>
      </c>
      <c r="AG111" s="12">
        <v>5689448.2000000002</v>
      </c>
      <c r="AH111" s="12">
        <v>5689448.2000000002</v>
      </c>
      <c r="AI111" s="12">
        <v>5600000</v>
      </c>
      <c r="AJ111" t="s">
        <v>295</v>
      </c>
    </row>
    <row r="112" spans="1:36" x14ac:dyDescent="0.3">
      <c r="A112" s="13" t="str">
        <f t="shared" si="2"/>
        <v>1.1-00-2302_231010_231651110</v>
      </c>
      <c r="B112" t="s">
        <v>296</v>
      </c>
      <c r="D112" s="3" t="s">
        <v>1105</v>
      </c>
      <c r="F112">
        <v>2</v>
      </c>
      <c r="G112" t="s">
        <v>257</v>
      </c>
      <c r="H112">
        <v>2.2000000000000002</v>
      </c>
      <c r="I112" t="s">
        <v>258</v>
      </c>
      <c r="J112" t="s">
        <v>259</v>
      </c>
      <c r="K112" t="s">
        <v>260</v>
      </c>
      <c r="L112" t="s">
        <v>261</v>
      </c>
      <c r="M112" t="s">
        <v>262</v>
      </c>
      <c r="N112" t="s">
        <v>856</v>
      </c>
      <c r="O112" t="s">
        <v>188</v>
      </c>
      <c r="P112" t="s">
        <v>189</v>
      </c>
      <c r="Q112">
        <v>1</v>
      </c>
      <c r="R112">
        <v>1</v>
      </c>
      <c r="S112" t="s">
        <v>35</v>
      </c>
      <c r="T112" t="s">
        <v>883</v>
      </c>
      <c r="U112" t="s">
        <v>273</v>
      </c>
      <c r="V112" t="s">
        <v>274</v>
      </c>
      <c r="W112">
        <v>16</v>
      </c>
      <c r="X112" t="s">
        <v>275</v>
      </c>
      <c r="Y112" t="s">
        <v>276</v>
      </c>
      <c r="Z112">
        <v>5000</v>
      </c>
      <c r="AA112" t="s">
        <v>111</v>
      </c>
      <c r="AB112">
        <v>5111</v>
      </c>
      <c r="AC112" t="s">
        <v>160</v>
      </c>
      <c r="AD112" s="50">
        <v>0</v>
      </c>
      <c r="AE112" s="11" t="s">
        <v>42</v>
      </c>
      <c r="AF112" t="s">
        <v>43</v>
      </c>
      <c r="AG112" s="12">
        <v>0</v>
      </c>
      <c r="AH112" s="12">
        <v>0</v>
      </c>
      <c r="AI112" s="12">
        <v>15000</v>
      </c>
      <c r="AJ112" t="s">
        <v>297</v>
      </c>
    </row>
    <row r="113" spans="1:36" x14ac:dyDescent="0.3">
      <c r="A113" s="13" t="str">
        <f t="shared" si="2"/>
        <v>1.1-00-2302_231010_231656510</v>
      </c>
      <c r="B113" t="s">
        <v>298</v>
      </c>
      <c r="D113" s="3" t="s">
        <v>1105</v>
      </c>
      <c r="F113">
        <v>2</v>
      </c>
      <c r="G113" t="s">
        <v>257</v>
      </c>
      <c r="H113">
        <v>2.2000000000000002</v>
      </c>
      <c r="I113" t="s">
        <v>258</v>
      </c>
      <c r="J113" t="s">
        <v>259</v>
      </c>
      <c r="K113" t="s">
        <v>260</v>
      </c>
      <c r="L113" t="s">
        <v>261</v>
      </c>
      <c r="M113" t="s">
        <v>262</v>
      </c>
      <c r="N113" t="s">
        <v>856</v>
      </c>
      <c r="O113" t="s">
        <v>188</v>
      </c>
      <c r="P113" t="s">
        <v>189</v>
      </c>
      <c r="Q113">
        <v>1</v>
      </c>
      <c r="R113">
        <v>1</v>
      </c>
      <c r="S113" t="s">
        <v>35</v>
      </c>
      <c r="T113" t="s">
        <v>883</v>
      </c>
      <c r="U113" t="s">
        <v>273</v>
      </c>
      <c r="V113" t="s">
        <v>274</v>
      </c>
      <c r="W113">
        <v>16</v>
      </c>
      <c r="X113" t="s">
        <v>275</v>
      </c>
      <c r="Y113" t="s">
        <v>276</v>
      </c>
      <c r="Z113">
        <v>5000</v>
      </c>
      <c r="AA113" t="s">
        <v>111</v>
      </c>
      <c r="AB113">
        <v>5651</v>
      </c>
      <c r="AC113" t="s">
        <v>112</v>
      </c>
      <c r="AD113" s="50">
        <v>0</v>
      </c>
      <c r="AE113" s="11" t="s">
        <v>42</v>
      </c>
      <c r="AF113" t="s">
        <v>43</v>
      </c>
      <c r="AG113" s="12">
        <v>0</v>
      </c>
      <c r="AH113" s="12">
        <v>0</v>
      </c>
      <c r="AI113" s="12">
        <v>10000</v>
      </c>
      <c r="AJ113" t="s">
        <v>299</v>
      </c>
    </row>
    <row r="114" spans="1:36" x14ac:dyDescent="0.3">
      <c r="A114" s="13" t="str">
        <f t="shared" si="2"/>
        <v>1.1-00-2302_231010_231656710</v>
      </c>
      <c r="B114" t="s">
        <v>300</v>
      </c>
      <c r="D114" s="3" t="s">
        <v>1105</v>
      </c>
      <c r="F114">
        <v>2</v>
      </c>
      <c r="G114" t="s">
        <v>257</v>
      </c>
      <c r="H114">
        <v>2.2000000000000002</v>
      </c>
      <c r="I114" t="s">
        <v>258</v>
      </c>
      <c r="J114" t="s">
        <v>259</v>
      </c>
      <c r="K114" t="s">
        <v>260</v>
      </c>
      <c r="L114" t="s">
        <v>261</v>
      </c>
      <c r="M114" t="s">
        <v>262</v>
      </c>
      <c r="N114" t="s">
        <v>856</v>
      </c>
      <c r="O114" t="s">
        <v>188</v>
      </c>
      <c r="P114" t="s">
        <v>189</v>
      </c>
      <c r="Q114">
        <v>1</v>
      </c>
      <c r="R114">
        <v>1</v>
      </c>
      <c r="S114" t="s">
        <v>35</v>
      </c>
      <c r="T114" t="s">
        <v>883</v>
      </c>
      <c r="U114" t="s">
        <v>273</v>
      </c>
      <c r="V114" t="s">
        <v>274</v>
      </c>
      <c r="W114">
        <v>16</v>
      </c>
      <c r="X114" t="s">
        <v>275</v>
      </c>
      <c r="Y114" t="s">
        <v>276</v>
      </c>
      <c r="Z114">
        <v>5000</v>
      </c>
      <c r="AA114" t="s">
        <v>111</v>
      </c>
      <c r="AB114">
        <v>5671</v>
      </c>
      <c r="AC114" t="s">
        <v>301</v>
      </c>
      <c r="AD114" s="50">
        <v>0</v>
      </c>
      <c r="AE114" s="11" t="s">
        <v>42</v>
      </c>
      <c r="AF114" t="s">
        <v>43</v>
      </c>
      <c r="AG114" s="12">
        <v>0</v>
      </c>
      <c r="AH114" s="12">
        <v>0</v>
      </c>
      <c r="AI114" s="12">
        <v>70000</v>
      </c>
      <c r="AJ114" t="s">
        <v>302</v>
      </c>
    </row>
    <row r="115" spans="1:36" x14ac:dyDescent="0.3">
      <c r="A115" s="13" t="str">
        <f t="shared" si="2"/>
        <v>1.1-00-2302_231010_235744110</v>
      </c>
      <c r="B115" s="1" t="str">
        <f t="shared" ref="B115:B154" si="4">CONCATENATE(C115,O115,R115,U115,X115,AB115,AE115)</f>
        <v>02_241010_24057441100</v>
      </c>
      <c r="C115" s="1"/>
      <c r="D115" s="3" t="s">
        <v>1105</v>
      </c>
      <c r="E115" s="1"/>
      <c r="F115" s="1">
        <v>2</v>
      </c>
      <c r="G115" s="6" t="s">
        <v>257</v>
      </c>
      <c r="H115" s="1">
        <v>2.2000000000000002</v>
      </c>
      <c r="I115" s="6" t="s">
        <v>258</v>
      </c>
      <c r="J115" s="1" t="s">
        <v>259</v>
      </c>
      <c r="K115" s="6" t="s">
        <v>260</v>
      </c>
      <c r="L115" s="1" t="s">
        <v>261</v>
      </c>
      <c r="M115" s="6" t="s">
        <v>262</v>
      </c>
      <c r="N115" t="s">
        <v>856</v>
      </c>
      <c r="O115" s="1" t="s">
        <v>188</v>
      </c>
      <c r="P115" s="1" t="s">
        <v>189</v>
      </c>
      <c r="Q115" s="1">
        <v>1</v>
      </c>
      <c r="R115" s="1">
        <v>1</v>
      </c>
      <c r="S115" s="1" t="s">
        <v>35</v>
      </c>
      <c r="T115" t="s">
        <v>883</v>
      </c>
      <c r="U115" s="1" t="s">
        <v>273</v>
      </c>
      <c r="V115" s="1" t="s">
        <v>274</v>
      </c>
      <c r="W115" s="1">
        <v>57</v>
      </c>
      <c r="X115" s="6" t="s">
        <v>303</v>
      </c>
      <c r="Y115" s="1" t="s">
        <v>304</v>
      </c>
      <c r="Z115" s="1">
        <v>4000</v>
      </c>
      <c r="AA115" s="1" t="s">
        <v>40</v>
      </c>
      <c r="AB115" s="7">
        <v>4411</v>
      </c>
      <c r="AC115" s="7" t="s">
        <v>41</v>
      </c>
      <c r="AD115" s="50">
        <v>0</v>
      </c>
      <c r="AE115" s="8" t="s">
        <v>42</v>
      </c>
      <c r="AF115" t="s">
        <v>43</v>
      </c>
      <c r="AG115" s="12">
        <v>200000</v>
      </c>
      <c r="AH115" s="10">
        <v>200000</v>
      </c>
      <c r="AI115" s="9">
        <v>1200000</v>
      </c>
      <c r="AJ115" s="9" t="s">
        <v>305</v>
      </c>
    </row>
    <row r="116" spans="1:36" x14ac:dyDescent="0.3">
      <c r="A116" s="13" t="str">
        <f t="shared" si="2"/>
        <v>1.1-00-2305_236015_232121110</v>
      </c>
      <c r="B116" s="7" t="str">
        <f t="shared" si="4"/>
        <v>05_246015_24021211100</v>
      </c>
      <c r="D116" s="3" t="s">
        <v>1105</v>
      </c>
      <c r="F116" s="7">
        <v>1</v>
      </c>
      <c r="G116" s="6" t="s">
        <v>27</v>
      </c>
      <c r="H116" s="7">
        <v>1.3</v>
      </c>
      <c r="I116" s="6" t="s">
        <v>28</v>
      </c>
      <c r="J116" t="s">
        <v>29</v>
      </c>
      <c r="K116" s="6" t="s">
        <v>30</v>
      </c>
      <c r="L116" s="1" t="s">
        <v>31</v>
      </c>
      <c r="M116" s="6" t="s">
        <v>32</v>
      </c>
      <c r="N116" t="s">
        <v>857</v>
      </c>
      <c r="O116" s="1" t="s">
        <v>306</v>
      </c>
      <c r="P116" s="1" t="s">
        <v>307</v>
      </c>
      <c r="Q116" s="1">
        <v>6</v>
      </c>
      <c r="R116" s="1">
        <v>6</v>
      </c>
      <c r="S116" s="1" t="s">
        <v>79</v>
      </c>
      <c r="T116" t="s">
        <v>884</v>
      </c>
      <c r="U116" s="1" t="s">
        <v>308</v>
      </c>
      <c r="V116" s="1" t="s">
        <v>309</v>
      </c>
      <c r="W116" s="1">
        <v>21</v>
      </c>
      <c r="X116" s="6" t="s">
        <v>310</v>
      </c>
      <c r="Y116" s="1" t="s">
        <v>311</v>
      </c>
      <c r="Z116" s="7">
        <v>2000</v>
      </c>
      <c r="AA116" s="7" t="s">
        <v>67</v>
      </c>
      <c r="AB116" s="7">
        <v>2111</v>
      </c>
      <c r="AC116" s="7" t="s">
        <v>149</v>
      </c>
      <c r="AD116" s="50">
        <v>0</v>
      </c>
      <c r="AE116" s="8" t="s">
        <v>42</v>
      </c>
      <c r="AF116" s="7" t="s">
        <v>43</v>
      </c>
      <c r="AG116" s="12">
        <v>3474000</v>
      </c>
      <c r="AH116" s="10">
        <v>3474000</v>
      </c>
      <c r="AI116" s="10">
        <v>3474000</v>
      </c>
      <c r="AJ116" s="5" t="s">
        <v>846</v>
      </c>
    </row>
    <row r="117" spans="1:36" x14ac:dyDescent="0.3">
      <c r="A117" s="13" t="str">
        <f t="shared" si="2"/>
        <v>1.1-00-2305_236015_232121410</v>
      </c>
      <c r="B117" s="1" t="str">
        <f t="shared" si="4"/>
        <v>05_246015_24021214100</v>
      </c>
      <c r="D117" s="3" t="s">
        <v>1105</v>
      </c>
      <c r="F117" s="1">
        <v>1</v>
      </c>
      <c r="G117" s="6" t="s">
        <v>27</v>
      </c>
      <c r="H117" s="1">
        <v>1.3</v>
      </c>
      <c r="I117" s="6" t="s">
        <v>28</v>
      </c>
      <c r="J117" s="1" t="s">
        <v>29</v>
      </c>
      <c r="K117" s="6" t="s">
        <v>30</v>
      </c>
      <c r="L117" s="1" t="s">
        <v>31</v>
      </c>
      <c r="M117" s="6" t="s">
        <v>32</v>
      </c>
      <c r="N117" t="s">
        <v>857</v>
      </c>
      <c r="O117" s="1" t="s">
        <v>306</v>
      </c>
      <c r="P117" s="1" t="s">
        <v>307</v>
      </c>
      <c r="Q117" s="1">
        <v>6</v>
      </c>
      <c r="R117" s="1">
        <v>6</v>
      </c>
      <c r="S117" s="1" t="s">
        <v>79</v>
      </c>
      <c r="T117" t="s">
        <v>884</v>
      </c>
      <c r="U117" s="1" t="s">
        <v>308</v>
      </c>
      <c r="V117" s="1" t="s">
        <v>309</v>
      </c>
      <c r="W117" s="1">
        <v>21</v>
      </c>
      <c r="X117" s="6" t="s">
        <v>310</v>
      </c>
      <c r="Y117" s="1" t="s">
        <v>311</v>
      </c>
      <c r="Z117" s="1">
        <v>2000</v>
      </c>
      <c r="AA117" s="1" t="s">
        <v>67</v>
      </c>
      <c r="AB117" s="7">
        <v>2141</v>
      </c>
      <c r="AC117" s="7" t="s">
        <v>312</v>
      </c>
      <c r="AD117" s="50">
        <v>0</v>
      </c>
      <c r="AE117" s="8" t="s">
        <v>42</v>
      </c>
      <c r="AF117" s="7" t="s">
        <v>43</v>
      </c>
      <c r="AG117" s="12">
        <v>22605.1</v>
      </c>
      <c r="AH117" s="10">
        <v>22605.1</v>
      </c>
      <c r="AI117" s="10">
        <v>22605.1</v>
      </c>
      <c r="AJ117" s="5" t="s">
        <v>846</v>
      </c>
    </row>
    <row r="118" spans="1:36" x14ac:dyDescent="0.3">
      <c r="A118" s="13" t="str">
        <f t="shared" si="2"/>
        <v>1.1-00-2305_236015_232121510</v>
      </c>
      <c r="B118" s="1" t="str">
        <f t="shared" si="4"/>
        <v>05_246015_24021215100</v>
      </c>
      <c r="D118" s="3" t="s">
        <v>1105</v>
      </c>
      <c r="F118" s="1">
        <v>1</v>
      </c>
      <c r="G118" s="6" t="s">
        <v>27</v>
      </c>
      <c r="H118" s="1">
        <v>1.3</v>
      </c>
      <c r="I118" s="6" t="s">
        <v>28</v>
      </c>
      <c r="J118" s="1" t="s">
        <v>29</v>
      </c>
      <c r="K118" s="6" t="s">
        <v>30</v>
      </c>
      <c r="L118" s="1" t="s">
        <v>31</v>
      </c>
      <c r="M118" s="6" t="s">
        <v>32</v>
      </c>
      <c r="N118" t="s">
        <v>857</v>
      </c>
      <c r="O118" s="1" t="s">
        <v>306</v>
      </c>
      <c r="P118" s="1" t="s">
        <v>307</v>
      </c>
      <c r="Q118" s="1">
        <v>6</v>
      </c>
      <c r="R118" s="1">
        <v>6</v>
      </c>
      <c r="S118" s="1" t="s">
        <v>79</v>
      </c>
      <c r="T118" t="s">
        <v>884</v>
      </c>
      <c r="U118" s="1" t="s">
        <v>308</v>
      </c>
      <c r="V118" s="1" t="s">
        <v>309</v>
      </c>
      <c r="W118" s="1">
        <v>21</v>
      </c>
      <c r="X118" s="6" t="s">
        <v>310</v>
      </c>
      <c r="Y118" s="1" t="s">
        <v>311</v>
      </c>
      <c r="Z118" s="1">
        <v>2000</v>
      </c>
      <c r="AA118" s="1" t="s">
        <v>67</v>
      </c>
      <c r="AB118" s="7">
        <v>2151</v>
      </c>
      <c r="AC118" s="7" t="s">
        <v>313</v>
      </c>
      <c r="AD118" s="50">
        <v>0</v>
      </c>
      <c r="AE118" s="8" t="s">
        <v>42</v>
      </c>
      <c r="AF118" s="7" t="s">
        <v>43</v>
      </c>
      <c r="AG118" s="12">
        <v>420</v>
      </c>
      <c r="AH118" s="10">
        <v>420</v>
      </c>
      <c r="AI118" s="10">
        <v>420</v>
      </c>
      <c r="AJ118" s="5" t="s">
        <v>846</v>
      </c>
    </row>
    <row r="119" spans="1:36" x14ac:dyDescent="0.3">
      <c r="A119" s="13" t="str">
        <f t="shared" si="2"/>
        <v>1.1-00-2305_236015_232121610</v>
      </c>
      <c r="B119" s="1" t="str">
        <f t="shared" si="4"/>
        <v>05_246015_24021216100</v>
      </c>
      <c r="D119" s="3" t="s">
        <v>1105</v>
      </c>
      <c r="F119" s="1">
        <v>1</v>
      </c>
      <c r="G119" s="6" t="s">
        <v>27</v>
      </c>
      <c r="H119" s="1">
        <v>1.3</v>
      </c>
      <c r="I119" s="6" t="s">
        <v>28</v>
      </c>
      <c r="J119" s="1" t="s">
        <v>29</v>
      </c>
      <c r="K119" s="6" t="s">
        <v>30</v>
      </c>
      <c r="L119" s="1" t="s">
        <v>31</v>
      </c>
      <c r="M119" s="6" t="s">
        <v>32</v>
      </c>
      <c r="N119" t="s">
        <v>857</v>
      </c>
      <c r="O119" s="1" t="s">
        <v>306</v>
      </c>
      <c r="P119" s="1" t="s">
        <v>307</v>
      </c>
      <c r="Q119" s="1">
        <v>6</v>
      </c>
      <c r="R119" s="1">
        <v>6</v>
      </c>
      <c r="S119" s="1" t="s">
        <v>79</v>
      </c>
      <c r="T119" t="s">
        <v>884</v>
      </c>
      <c r="U119" s="1" t="s">
        <v>308</v>
      </c>
      <c r="V119" s="1" t="s">
        <v>309</v>
      </c>
      <c r="W119" s="1">
        <v>21</v>
      </c>
      <c r="X119" s="6" t="s">
        <v>310</v>
      </c>
      <c r="Y119" s="1" t="s">
        <v>311</v>
      </c>
      <c r="Z119" s="1">
        <v>2000</v>
      </c>
      <c r="AA119" s="1" t="s">
        <v>67</v>
      </c>
      <c r="AB119" s="7">
        <v>2161</v>
      </c>
      <c r="AC119" s="7" t="s">
        <v>279</v>
      </c>
      <c r="AD119" s="50">
        <v>0</v>
      </c>
      <c r="AE119" s="8" t="s">
        <v>42</v>
      </c>
      <c r="AF119" s="7" t="s">
        <v>43</v>
      </c>
      <c r="AG119" s="12">
        <v>1828856.1</v>
      </c>
      <c r="AH119" s="10">
        <v>1828856.1</v>
      </c>
      <c r="AI119" s="10">
        <v>1828856.1</v>
      </c>
      <c r="AJ119" s="5" t="s">
        <v>846</v>
      </c>
    </row>
    <row r="120" spans="1:36" x14ac:dyDescent="0.3">
      <c r="A120" s="13" t="str">
        <f t="shared" si="2"/>
        <v>1.1-00-2305_236015_232122110</v>
      </c>
      <c r="B120" s="1" t="str">
        <f t="shared" si="4"/>
        <v>05_246015_24021221100</v>
      </c>
      <c r="D120" s="3" t="s">
        <v>1105</v>
      </c>
      <c r="F120" s="1">
        <v>1</v>
      </c>
      <c r="G120" s="6" t="s">
        <v>27</v>
      </c>
      <c r="H120" s="1">
        <v>1.3</v>
      </c>
      <c r="I120" s="6" t="s">
        <v>28</v>
      </c>
      <c r="J120" s="1" t="s">
        <v>29</v>
      </c>
      <c r="K120" s="6" t="s">
        <v>30</v>
      </c>
      <c r="L120" s="1" t="s">
        <v>31</v>
      </c>
      <c r="M120" s="6" t="s">
        <v>32</v>
      </c>
      <c r="N120" t="s">
        <v>857</v>
      </c>
      <c r="O120" s="1" t="s">
        <v>306</v>
      </c>
      <c r="P120" s="1" t="s">
        <v>307</v>
      </c>
      <c r="Q120" s="1">
        <v>6</v>
      </c>
      <c r="R120" s="1">
        <v>6</v>
      </c>
      <c r="S120" s="1" t="s">
        <v>79</v>
      </c>
      <c r="T120" t="s">
        <v>884</v>
      </c>
      <c r="U120" s="1" t="s">
        <v>308</v>
      </c>
      <c r="V120" s="1" t="s">
        <v>309</v>
      </c>
      <c r="W120" s="1">
        <v>21</v>
      </c>
      <c r="X120" s="6" t="s">
        <v>310</v>
      </c>
      <c r="Y120" s="1" t="s">
        <v>311</v>
      </c>
      <c r="Z120" s="1">
        <v>2000</v>
      </c>
      <c r="AA120" s="1" t="s">
        <v>67</v>
      </c>
      <c r="AB120" s="7">
        <v>2211</v>
      </c>
      <c r="AC120" s="7" t="s">
        <v>68</v>
      </c>
      <c r="AD120" s="50">
        <v>0</v>
      </c>
      <c r="AE120" s="8" t="s">
        <v>42</v>
      </c>
      <c r="AF120" s="7" t="s">
        <v>43</v>
      </c>
      <c r="AG120" s="12">
        <v>332000</v>
      </c>
      <c r="AH120" s="10">
        <v>332000</v>
      </c>
      <c r="AI120" s="10">
        <v>332000</v>
      </c>
      <c r="AJ120" s="5" t="s">
        <v>846</v>
      </c>
    </row>
    <row r="121" spans="1:36" x14ac:dyDescent="0.3">
      <c r="A121" s="13" t="str">
        <f t="shared" si="2"/>
        <v>1.1-00-2305_236015_232124110</v>
      </c>
      <c r="B121" s="1" t="str">
        <f t="shared" si="4"/>
        <v>05_246015_24021241100</v>
      </c>
      <c r="D121" s="3" t="s">
        <v>1105</v>
      </c>
      <c r="F121" s="1">
        <v>1</v>
      </c>
      <c r="G121" s="6" t="s">
        <v>27</v>
      </c>
      <c r="H121" s="1">
        <v>1.3</v>
      </c>
      <c r="I121" s="6" t="s">
        <v>28</v>
      </c>
      <c r="J121" s="1" t="s">
        <v>29</v>
      </c>
      <c r="K121" s="6" t="s">
        <v>30</v>
      </c>
      <c r="L121" s="1" t="s">
        <v>31</v>
      </c>
      <c r="M121" s="6" t="s">
        <v>32</v>
      </c>
      <c r="N121" t="s">
        <v>857</v>
      </c>
      <c r="O121" s="1" t="s">
        <v>306</v>
      </c>
      <c r="P121" s="1" t="s">
        <v>307</v>
      </c>
      <c r="Q121" s="1">
        <v>6</v>
      </c>
      <c r="R121" s="1">
        <v>6</v>
      </c>
      <c r="S121" s="1" t="s">
        <v>79</v>
      </c>
      <c r="T121" t="s">
        <v>884</v>
      </c>
      <c r="U121" s="1" t="s">
        <v>308</v>
      </c>
      <c r="V121" s="1" t="s">
        <v>309</v>
      </c>
      <c r="W121" s="1">
        <v>21</v>
      </c>
      <c r="X121" s="6" t="s">
        <v>310</v>
      </c>
      <c r="Y121" s="1" t="s">
        <v>311</v>
      </c>
      <c r="Z121" s="1">
        <v>2000</v>
      </c>
      <c r="AA121" s="1" t="s">
        <v>67</v>
      </c>
      <c r="AB121" s="7">
        <v>2411</v>
      </c>
      <c r="AC121" s="7" t="s">
        <v>314</v>
      </c>
      <c r="AD121" s="50">
        <v>0</v>
      </c>
      <c r="AE121" s="8" t="s">
        <v>42</v>
      </c>
      <c r="AF121" s="7" t="s">
        <v>43</v>
      </c>
      <c r="AG121" s="12">
        <v>1175.5999999999999</v>
      </c>
      <c r="AH121" s="10">
        <v>1175.5999999999999</v>
      </c>
      <c r="AI121" s="10">
        <v>1175.5999999999999</v>
      </c>
      <c r="AJ121" s="5" t="s">
        <v>846</v>
      </c>
    </row>
    <row r="122" spans="1:36" x14ac:dyDescent="0.3">
      <c r="A122" s="13" t="str">
        <f t="shared" si="2"/>
        <v>1.1-00-2305_236015_232124210</v>
      </c>
      <c r="B122" s="1" t="str">
        <f t="shared" si="4"/>
        <v>05_246015_24021242100</v>
      </c>
      <c r="D122" s="3" t="s">
        <v>1105</v>
      </c>
      <c r="F122" s="1">
        <v>1</v>
      </c>
      <c r="G122" s="6" t="s">
        <v>27</v>
      </c>
      <c r="H122" s="1">
        <v>1.3</v>
      </c>
      <c r="I122" s="6" t="s">
        <v>28</v>
      </c>
      <c r="J122" s="1" t="s">
        <v>29</v>
      </c>
      <c r="K122" s="6" t="s">
        <v>30</v>
      </c>
      <c r="L122" s="1" t="s">
        <v>31</v>
      </c>
      <c r="M122" s="6" t="s">
        <v>32</v>
      </c>
      <c r="N122" t="s">
        <v>857</v>
      </c>
      <c r="O122" s="1" t="s">
        <v>306</v>
      </c>
      <c r="P122" s="1" t="s">
        <v>307</v>
      </c>
      <c r="Q122" s="1">
        <v>6</v>
      </c>
      <c r="R122" s="1">
        <v>6</v>
      </c>
      <c r="S122" s="1" t="s">
        <v>79</v>
      </c>
      <c r="T122" t="s">
        <v>884</v>
      </c>
      <c r="U122" s="1" t="s">
        <v>308</v>
      </c>
      <c r="V122" s="1" t="s">
        <v>309</v>
      </c>
      <c r="W122" s="1">
        <v>21</v>
      </c>
      <c r="X122" s="6" t="s">
        <v>310</v>
      </c>
      <c r="Y122" s="1" t="s">
        <v>311</v>
      </c>
      <c r="Z122" s="1">
        <v>2000</v>
      </c>
      <c r="AA122" s="1" t="s">
        <v>67</v>
      </c>
      <c r="AB122" s="7">
        <v>2421</v>
      </c>
      <c r="AC122" s="7" t="s">
        <v>282</v>
      </c>
      <c r="AD122" s="50">
        <v>0</v>
      </c>
      <c r="AE122" s="8" t="s">
        <v>42</v>
      </c>
      <c r="AF122" s="7" t="s">
        <v>43</v>
      </c>
      <c r="AG122" s="12">
        <v>54450.01</v>
      </c>
      <c r="AH122" s="10">
        <v>54450.01</v>
      </c>
      <c r="AI122" s="10">
        <v>54450.01</v>
      </c>
      <c r="AJ122" s="5" t="s">
        <v>846</v>
      </c>
    </row>
    <row r="123" spans="1:36" x14ac:dyDescent="0.3">
      <c r="A123" s="13" t="str">
        <f t="shared" si="2"/>
        <v>1.1-00-2305_236015_232124510</v>
      </c>
      <c r="B123" s="1" t="str">
        <f t="shared" si="4"/>
        <v>05_246015_24021245100</v>
      </c>
      <c r="D123" s="3" t="s">
        <v>1105</v>
      </c>
      <c r="F123" s="1">
        <v>1</v>
      </c>
      <c r="G123" s="6" t="s">
        <v>27</v>
      </c>
      <c r="H123" s="1">
        <v>1.3</v>
      </c>
      <c r="I123" s="6" t="s">
        <v>28</v>
      </c>
      <c r="J123" s="1" t="s">
        <v>29</v>
      </c>
      <c r="K123" s="6" t="s">
        <v>30</v>
      </c>
      <c r="L123" s="1" t="s">
        <v>31</v>
      </c>
      <c r="M123" s="6" t="s">
        <v>32</v>
      </c>
      <c r="N123" t="s">
        <v>857</v>
      </c>
      <c r="O123" s="1" t="s">
        <v>306</v>
      </c>
      <c r="P123" s="1" t="s">
        <v>307</v>
      </c>
      <c r="Q123" s="1">
        <v>6</v>
      </c>
      <c r="R123" s="1">
        <v>6</v>
      </c>
      <c r="S123" s="1" t="s">
        <v>79</v>
      </c>
      <c r="T123" t="s">
        <v>884</v>
      </c>
      <c r="U123" s="1" t="s">
        <v>308</v>
      </c>
      <c r="V123" s="1" t="s">
        <v>309</v>
      </c>
      <c r="W123" s="1">
        <v>21</v>
      </c>
      <c r="X123" s="6" t="s">
        <v>310</v>
      </c>
      <c r="Y123" s="1" t="s">
        <v>311</v>
      </c>
      <c r="Z123" s="1">
        <v>2000</v>
      </c>
      <c r="AA123" s="1" t="s">
        <v>67</v>
      </c>
      <c r="AB123" s="7">
        <v>2451</v>
      </c>
      <c r="AC123" s="7" t="s">
        <v>315</v>
      </c>
      <c r="AD123" s="50">
        <v>0</v>
      </c>
      <c r="AE123" s="8" t="s">
        <v>42</v>
      </c>
      <c r="AF123" s="7" t="s">
        <v>43</v>
      </c>
      <c r="AG123" s="12">
        <v>47757.2</v>
      </c>
      <c r="AH123" s="10">
        <v>47757.2</v>
      </c>
      <c r="AI123" s="10">
        <v>47757.2</v>
      </c>
      <c r="AJ123" s="5" t="s">
        <v>846</v>
      </c>
    </row>
    <row r="124" spans="1:36" x14ac:dyDescent="0.3">
      <c r="A124" s="13" t="str">
        <f t="shared" si="2"/>
        <v>1.1-00-2305_236015_232124610</v>
      </c>
      <c r="B124" s="1" t="str">
        <f t="shared" si="4"/>
        <v>05_246015_24021246100</v>
      </c>
      <c r="D124" s="3" t="s">
        <v>1105</v>
      </c>
      <c r="F124" s="1">
        <v>1</v>
      </c>
      <c r="G124" s="6" t="s">
        <v>27</v>
      </c>
      <c r="H124" s="1">
        <v>1.3</v>
      </c>
      <c r="I124" s="6" t="s">
        <v>28</v>
      </c>
      <c r="J124" s="1" t="s">
        <v>29</v>
      </c>
      <c r="K124" s="6" t="s">
        <v>30</v>
      </c>
      <c r="L124" s="1" t="s">
        <v>31</v>
      </c>
      <c r="M124" s="6" t="s">
        <v>32</v>
      </c>
      <c r="N124" t="s">
        <v>857</v>
      </c>
      <c r="O124" s="1" t="s">
        <v>306</v>
      </c>
      <c r="P124" s="1" t="s">
        <v>307</v>
      </c>
      <c r="Q124" s="1">
        <v>6</v>
      </c>
      <c r="R124" s="1">
        <v>6</v>
      </c>
      <c r="S124" s="1" t="s">
        <v>79</v>
      </c>
      <c r="T124" t="s">
        <v>884</v>
      </c>
      <c r="U124" s="1" t="s">
        <v>308</v>
      </c>
      <c r="V124" s="1" t="s">
        <v>309</v>
      </c>
      <c r="W124" s="1">
        <v>21</v>
      </c>
      <c r="X124" s="6" t="s">
        <v>310</v>
      </c>
      <c r="Y124" s="1" t="s">
        <v>311</v>
      </c>
      <c r="Z124" s="1">
        <v>2000</v>
      </c>
      <c r="AA124" s="1" t="s">
        <v>67</v>
      </c>
      <c r="AB124" s="7">
        <v>2461</v>
      </c>
      <c r="AC124" s="7" t="s">
        <v>228</v>
      </c>
      <c r="AD124" s="50">
        <v>0</v>
      </c>
      <c r="AE124" s="8" t="s">
        <v>42</v>
      </c>
      <c r="AF124" s="7" t="s">
        <v>43</v>
      </c>
      <c r="AG124" s="12">
        <v>110000</v>
      </c>
      <c r="AH124" s="10">
        <v>110000</v>
      </c>
      <c r="AI124" s="10">
        <v>110000</v>
      </c>
      <c r="AJ124" s="5" t="s">
        <v>846</v>
      </c>
    </row>
    <row r="125" spans="1:36" x14ac:dyDescent="0.3">
      <c r="A125" s="13" t="str">
        <f t="shared" si="2"/>
        <v>1.1-00-2305_236015_232124710</v>
      </c>
      <c r="B125" s="1" t="str">
        <f t="shared" si="4"/>
        <v>05_246015_24021247100</v>
      </c>
      <c r="D125" s="3" t="s">
        <v>1105</v>
      </c>
      <c r="F125" s="1">
        <v>1</v>
      </c>
      <c r="G125" s="6" t="s">
        <v>27</v>
      </c>
      <c r="H125" s="1">
        <v>1.3</v>
      </c>
      <c r="I125" s="6" t="s">
        <v>28</v>
      </c>
      <c r="J125" s="1" t="s">
        <v>29</v>
      </c>
      <c r="K125" s="6" t="s">
        <v>30</v>
      </c>
      <c r="L125" s="1" t="s">
        <v>31</v>
      </c>
      <c r="M125" s="6" t="s">
        <v>32</v>
      </c>
      <c r="N125" t="s">
        <v>857</v>
      </c>
      <c r="O125" s="1" t="s">
        <v>306</v>
      </c>
      <c r="P125" s="1" t="s">
        <v>307</v>
      </c>
      <c r="Q125" s="1">
        <v>6</v>
      </c>
      <c r="R125" s="1">
        <v>6</v>
      </c>
      <c r="S125" s="1" t="s">
        <v>79</v>
      </c>
      <c r="T125" t="s">
        <v>884</v>
      </c>
      <c r="U125" s="1" t="s">
        <v>308</v>
      </c>
      <c r="V125" s="1" t="s">
        <v>309</v>
      </c>
      <c r="W125" s="1">
        <v>21</v>
      </c>
      <c r="X125" s="6" t="s">
        <v>310</v>
      </c>
      <c r="Y125" s="1" t="s">
        <v>311</v>
      </c>
      <c r="Z125" s="1">
        <v>2000</v>
      </c>
      <c r="AA125" s="1" t="s">
        <v>67</v>
      </c>
      <c r="AB125" s="7">
        <v>2471</v>
      </c>
      <c r="AC125" s="7" t="s">
        <v>230</v>
      </c>
      <c r="AD125" s="50">
        <v>0</v>
      </c>
      <c r="AE125" s="8" t="s">
        <v>42</v>
      </c>
      <c r="AF125" s="7" t="s">
        <v>43</v>
      </c>
      <c r="AG125" s="12">
        <v>30000.42</v>
      </c>
      <c r="AH125" s="10">
        <v>30000.42</v>
      </c>
      <c r="AI125" s="10">
        <v>30000.42</v>
      </c>
      <c r="AJ125" s="5" t="s">
        <v>846</v>
      </c>
    </row>
    <row r="126" spans="1:36" x14ac:dyDescent="0.3">
      <c r="A126" s="13" t="str">
        <f t="shared" si="2"/>
        <v>1.1-00-2305_236015_232124910</v>
      </c>
      <c r="B126" s="1" t="str">
        <f t="shared" si="4"/>
        <v>05_246015_24021249100</v>
      </c>
      <c r="D126" s="3" t="s">
        <v>1105</v>
      </c>
      <c r="F126" s="1">
        <v>1</v>
      </c>
      <c r="G126" s="6" t="s">
        <v>27</v>
      </c>
      <c r="H126" s="1">
        <v>1.3</v>
      </c>
      <c r="I126" s="6" t="s">
        <v>28</v>
      </c>
      <c r="J126" s="1" t="s">
        <v>29</v>
      </c>
      <c r="K126" s="6" t="s">
        <v>30</v>
      </c>
      <c r="L126" s="1" t="s">
        <v>31</v>
      </c>
      <c r="M126" s="6" t="s">
        <v>32</v>
      </c>
      <c r="N126" t="s">
        <v>857</v>
      </c>
      <c r="O126" s="1" t="s">
        <v>306</v>
      </c>
      <c r="P126" s="1" t="s">
        <v>307</v>
      </c>
      <c r="Q126" s="1">
        <v>6</v>
      </c>
      <c r="R126" s="1">
        <v>6</v>
      </c>
      <c r="S126" s="1" t="s">
        <v>79</v>
      </c>
      <c r="T126" t="s">
        <v>884</v>
      </c>
      <c r="U126" s="1" t="s">
        <v>308</v>
      </c>
      <c r="V126" s="1" t="s">
        <v>309</v>
      </c>
      <c r="W126" s="1">
        <v>21</v>
      </c>
      <c r="X126" s="6" t="s">
        <v>310</v>
      </c>
      <c r="Y126" s="1" t="s">
        <v>311</v>
      </c>
      <c r="Z126" s="1">
        <v>2000</v>
      </c>
      <c r="AA126" s="1" t="s">
        <v>67</v>
      </c>
      <c r="AB126" s="7">
        <v>2491</v>
      </c>
      <c r="AC126" s="7" t="s">
        <v>132</v>
      </c>
      <c r="AD126" s="50">
        <v>0</v>
      </c>
      <c r="AE126" s="8" t="s">
        <v>42</v>
      </c>
      <c r="AF126" s="7" t="s">
        <v>43</v>
      </c>
      <c r="AG126" s="12">
        <v>417531.9</v>
      </c>
      <c r="AH126" s="10">
        <v>417531.9</v>
      </c>
      <c r="AI126" s="10">
        <v>417531.9</v>
      </c>
      <c r="AJ126" s="5" t="s">
        <v>846</v>
      </c>
    </row>
    <row r="127" spans="1:36" x14ac:dyDescent="0.3">
      <c r="A127" s="13" t="str">
        <f t="shared" si="2"/>
        <v>1.1-00-2305_236015_232125210</v>
      </c>
      <c r="B127" s="1" t="str">
        <f t="shared" si="4"/>
        <v>05_246015_24021252100</v>
      </c>
      <c r="D127" s="3" t="s">
        <v>1105</v>
      </c>
      <c r="F127" s="1">
        <v>1</v>
      </c>
      <c r="G127" s="6" t="s">
        <v>27</v>
      </c>
      <c r="H127" s="1">
        <v>1.3</v>
      </c>
      <c r="I127" s="6" t="s">
        <v>28</v>
      </c>
      <c r="J127" s="1" t="s">
        <v>29</v>
      </c>
      <c r="K127" s="6" t="s">
        <v>30</v>
      </c>
      <c r="L127" s="1" t="s">
        <v>31</v>
      </c>
      <c r="M127" s="6" t="s">
        <v>32</v>
      </c>
      <c r="N127" t="s">
        <v>857</v>
      </c>
      <c r="O127" s="1" t="s">
        <v>306</v>
      </c>
      <c r="P127" s="1" t="s">
        <v>307</v>
      </c>
      <c r="Q127" s="1">
        <v>6</v>
      </c>
      <c r="R127" s="1">
        <v>6</v>
      </c>
      <c r="S127" s="1" t="s">
        <v>79</v>
      </c>
      <c r="T127" t="s">
        <v>884</v>
      </c>
      <c r="U127" s="1" t="s">
        <v>308</v>
      </c>
      <c r="V127" s="1" t="s">
        <v>309</v>
      </c>
      <c r="W127" s="1">
        <v>21</v>
      </c>
      <c r="X127" s="6" t="s">
        <v>310</v>
      </c>
      <c r="Y127" s="1" t="s">
        <v>311</v>
      </c>
      <c r="Z127" s="1">
        <v>2000</v>
      </c>
      <c r="AA127" s="1" t="s">
        <v>67</v>
      </c>
      <c r="AB127" s="7">
        <v>2521</v>
      </c>
      <c r="AC127" s="7" t="s">
        <v>316</v>
      </c>
      <c r="AD127" s="50">
        <v>0</v>
      </c>
      <c r="AE127" s="8" t="s">
        <v>42</v>
      </c>
      <c r="AF127" s="7" t="s">
        <v>43</v>
      </c>
      <c r="AG127" s="12">
        <v>123580</v>
      </c>
      <c r="AH127" s="10">
        <v>123580</v>
      </c>
      <c r="AI127" s="10">
        <v>123580</v>
      </c>
      <c r="AJ127" s="5" t="s">
        <v>846</v>
      </c>
    </row>
    <row r="128" spans="1:36" x14ac:dyDescent="0.3">
      <c r="A128" s="13" t="str">
        <f t="shared" si="2"/>
        <v>1.1-00-2305_236015_232125610</v>
      </c>
      <c r="B128" s="1" t="str">
        <f t="shared" si="4"/>
        <v>05_246015_24021256100</v>
      </c>
      <c r="D128" s="3" t="s">
        <v>1105</v>
      </c>
      <c r="F128" s="1">
        <v>1</v>
      </c>
      <c r="G128" s="6" t="s">
        <v>27</v>
      </c>
      <c r="H128" s="1">
        <v>1.3</v>
      </c>
      <c r="I128" s="6" t="s">
        <v>28</v>
      </c>
      <c r="J128" s="1" t="s">
        <v>29</v>
      </c>
      <c r="K128" s="6" t="s">
        <v>30</v>
      </c>
      <c r="L128" s="1" t="s">
        <v>31</v>
      </c>
      <c r="M128" s="6" t="s">
        <v>32</v>
      </c>
      <c r="N128" t="s">
        <v>857</v>
      </c>
      <c r="O128" s="1" t="s">
        <v>306</v>
      </c>
      <c r="P128" s="1" t="s">
        <v>307</v>
      </c>
      <c r="Q128" s="1">
        <v>6</v>
      </c>
      <c r="R128" s="1">
        <v>6</v>
      </c>
      <c r="S128" s="1" t="s">
        <v>79</v>
      </c>
      <c r="T128" t="s">
        <v>884</v>
      </c>
      <c r="U128" s="1" t="s">
        <v>308</v>
      </c>
      <c r="V128" s="1" t="s">
        <v>309</v>
      </c>
      <c r="W128" s="1">
        <v>21</v>
      </c>
      <c r="X128" s="6" t="s">
        <v>310</v>
      </c>
      <c r="Y128" s="1" t="s">
        <v>311</v>
      </c>
      <c r="Z128" s="1">
        <v>2000</v>
      </c>
      <c r="AA128" s="1" t="s">
        <v>67</v>
      </c>
      <c r="AB128" s="7">
        <v>2561</v>
      </c>
      <c r="AC128" s="7" t="s">
        <v>317</v>
      </c>
      <c r="AD128" s="50">
        <v>0</v>
      </c>
      <c r="AE128" s="8" t="s">
        <v>42</v>
      </c>
      <c r="AF128" s="7" t="s">
        <v>43</v>
      </c>
      <c r="AG128" s="12">
        <v>2387</v>
      </c>
      <c r="AH128" s="10">
        <v>2387</v>
      </c>
      <c r="AI128" s="10">
        <v>2387</v>
      </c>
      <c r="AJ128" s="5" t="s">
        <v>846</v>
      </c>
    </row>
    <row r="129" spans="1:36" x14ac:dyDescent="0.3">
      <c r="A129" s="13" t="str">
        <f t="shared" si="2"/>
        <v>1.1-00-2305_236015_232126110</v>
      </c>
      <c r="B129" s="1" t="str">
        <f t="shared" si="4"/>
        <v>05_246015_24021261100</v>
      </c>
      <c r="D129" s="3" t="s">
        <v>1105</v>
      </c>
      <c r="F129" s="1">
        <v>1</v>
      </c>
      <c r="G129" s="6" t="s">
        <v>27</v>
      </c>
      <c r="H129" s="1">
        <v>1.3</v>
      </c>
      <c r="I129" s="6" t="s">
        <v>28</v>
      </c>
      <c r="J129" s="1" t="s">
        <v>29</v>
      </c>
      <c r="K129" s="6" t="s">
        <v>30</v>
      </c>
      <c r="L129" s="1" t="s">
        <v>31</v>
      </c>
      <c r="M129" s="6" t="s">
        <v>32</v>
      </c>
      <c r="N129" t="s">
        <v>857</v>
      </c>
      <c r="O129" s="1" t="s">
        <v>306</v>
      </c>
      <c r="P129" s="1" t="s">
        <v>307</v>
      </c>
      <c r="Q129" s="1">
        <v>6</v>
      </c>
      <c r="R129" s="1">
        <v>6</v>
      </c>
      <c r="S129" s="1" t="s">
        <v>79</v>
      </c>
      <c r="T129" t="s">
        <v>884</v>
      </c>
      <c r="U129" s="1" t="s">
        <v>308</v>
      </c>
      <c r="V129" s="1" t="s">
        <v>309</v>
      </c>
      <c r="W129" s="1">
        <v>21</v>
      </c>
      <c r="X129" s="6" t="s">
        <v>310</v>
      </c>
      <c r="Y129" s="1" t="s">
        <v>311</v>
      </c>
      <c r="Z129" s="1">
        <v>2000</v>
      </c>
      <c r="AA129" s="1" t="s">
        <v>67</v>
      </c>
      <c r="AB129" s="7">
        <v>2611</v>
      </c>
      <c r="AC129" s="7" t="s">
        <v>318</v>
      </c>
      <c r="AD129" s="50">
        <v>0</v>
      </c>
      <c r="AE129" s="8" t="s">
        <v>42</v>
      </c>
      <c r="AF129" s="7" t="s">
        <v>43</v>
      </c>
      <c r="AG129" s="12">
        <v>42000000</v>
      </c>
      <c r="AH129" s="10">
        <v>42000000</v>
      </c>
      <c r="AI129" s="10">
        <v>47577000</v>
      </c>
      <c r="AJ129" s="9" t="s">
        <v>319</v>
      </c>
    </row>
    <row r="130" spans="1:36" x14ac:dyDescent="0.3">
      <c r="A130" s="13" t="str">
        <f t="shared" si="2"/>
        <v>1.1-00-2305_236015_232127210</v>
      </c>
      <c r="B130" s="1" t="str">
        <f t="shared" si="4"/>
        <v>05_246015_24021272100</v>
      </c>
      <c r="D130" s="3" t="s">
        <v>1105</v>
      </c>
      <c r="F130" s="1">
        <v>1</v>
      </c>
      <c r="G130" s="6" t="s">
        <v>27</v>
      </c>
      <c r="H130" s="1">
        <v>1.3</v>
      </c>
      <c r="I130" s="6" t="s">
        <v>28</v>
      </c>
      <c r="J130" s="1" t="s">
        <v>29</v>
      </c>
      <c r="K130" s="6" t="s">
        <v>30</v>
      </c>
      <c r="L130" s="1" t="s">
        <v>31</v>
      </c>
      <c r="M130" s="6" t="s">
        <v>32</v>
      </c>
      <c r="N130" t="s">
        <v>857</v>
      </c>
      <c r="O130" s="1" t="s">
        <v>306</v>
      </c>
      <c r="P130" s="1" t="s">
        <v>307</v>
      </c>
      <c r="Q130" s="1">
        <v>6</v>
      </c>
      <c r="R130" s="1">
        <v>6</v>
      </c>
      <c r="S130" s="1" t="s">
        <v>79</v>
      </c>
      <c r="T130" t="s">
        <v>884</v>
      </c>
      <c r="U130" s="1" t="s">
        <v>308</v>
      </c>
      <c r="V130" s="1" t="s">
        <v>309</v>
      </c>
      <c r="W130" s="1">
        <v>21</v>
      </c>
      <c r="X130" s="6" t="s">
        <v>310</v>
      </c>
      <c r="Y130" s="1" t="s">
        <v>311</v>
      </c>
      <c r="Z130" s="1">
        <v>2000</v>
      </c>
      <c r="AA130" s="1" t="s">
        <v>67</v>
      </c>
      <c r="AB130" s="7">
        <v>2721</v>
      </c>
      <c r="AC130" s="7" t="s">
        <v>134</v>
      </c>
      <c r="AD130" s="50">
        <v>0</v>
      </c>
      <c r="AE130" s="8" t="s">
        <v>42</v>
      </c>
      <c r="AF130" s="7" t="s">
        <v>43</v>
      </c>
      <c r="AG130" s="12">
        <v>1542.8</v>
      </c>
      <c r="AH130" s="10">
        <v>1542.8</v>
      </c>
      <c r="AI130" s="10">
        <v>1542.8</v>
      </c>
      <c r="AJ130" s="5" t="s">
        <v>846</v>
      </c>
    </row>
    <row r="131" spans="1:36" x14ac:dyDescent="0.3">
      <c r="A131" s="13" t="str">
        <f t="shared" ref="A131:A194" si="5">CONCATENATE(D131,N131,Q131,T131,W131,AB131,AD131)</f>
        <v>1.1-00-2305_236015_232129110</v>
      </c>
      <c r="B131" s="1" t="str">
        <f t="shared" si="4"/>
        <v>05_246015_24021291100</v>
      </c>
      <c r="D131" s="3" t="s">
        <v>1105</v>
      </c>
      <c r="F131" s="1">
        <v>1</v>
      </c>
      <c r="G131" s="6" t="s">
        <v>27</v>
      </c>
      <c r="H131" s="1">
        <v>1.3</v>
      </c>
      <c r="I131" s="6" t="s">
        <v>28</v>
      </c>
      <c r="J131" s="1" t="s">
        <v>29</v>
      </c>
      <c r="K131" s="6" t="s">
        <v>30</v>
      </c>
      <c r="L131" s="1" t="s">
        <v>31</v>
      </c>
      <c r="M131" s="6" t="s">
        <v>32</v>
      </c>
      <c r="N131" t="s">
        <v>857</v>
      </c>
      <c r="O131" s="1" t="s">
        <v>306</v>
      </c>
      <c r="P131" s="1" t="s">
        <v>307</v>
      </c>
      <c r="Q131" s="1">
        <v>6</v>
      </c>
      <c r="R131" s="1">
        <v>6</v>
      </c>
      <c r="S131" s="1" t="s">
        <v>79</v>
      </c>
      <c r="T131" t="s">
        <v>884</v>
      </c>
      <c r="U131" s="1" t="s">
        <v>308</v>
      </c>
      <c r="V131" s="1" t="s">
        <v>309</v>
      </c>
      <c r="W131" s="1">
        <v>21</v>
      </c>
      <c r="X131" s="6" t="s">
        <v>310</v>
      </c>
      <c r="Y131" s="1" t="s">
        <v>311</v>
      </c>
      <c r="Z131" s="1">
        <v>2000</v>
      </c>
      <c r="AA131" s="1" t="s">
        <v>67</v>
      </c>
      <c r="AB131" s="7">
        <v>2911</v>
      </c>
      <c r="AC131" s="7" t="s">
        <v>150</v>
      </c>
      <c r="AD131" s="50">
        <v>0</v>
      </c>
      <c r="AE131" s="8" t="s">
        <v>42</v>
      </c>
      <c r="AF131" s="7" t="s">
        <v>43</v>
      </c>
      <c r="AG131" s="12">
        <v>147560.85999999999</v>
      </c>
      <c r="AH131" s="10">
        <v>147560.85999999999</v>
      </c>
      <c r="AI131" s="10">
        <v>147560.85999999999</v>
      </c>
      <c r="AJ131" s="5" t="s">
        <v>846</v>
      </c>
    </row>
    <row r="132" spans="1:36" x14ac:dyDescent="0.3">
      <c r="A132" s="13" t="str">
        <f t="shared" si="5"/>
        <v>1.1-00-2305_236015_232129210</v>
      </c>
      <c r="B132" s="1" t="str">
        <f t="shared" si="4"/>
        <v>05_246015_24021292100</v>
      </c>
      <c r="D132" s="3" t="s">
        <v>1105</v>
      </c>
      <c r="F132" s="1">
        <v>1</v>
      </c>
      <c r="G132" s="6" t="s">
        <v>27</v>
      </c>
      <c r="H132" s="1">
        <v>1.3</v>
      </c>
      <c r="I132" s="6" t="s">
        <v>28</v>
      </c>
      <c r="J132" s="1" t="s">
        <v>29</v>
      </c>
      <c r="K132" s="6" t="s">
        <v>30</v>
      </c>
      <c r="L132" s="1" t="s">
        <v>31</v>
      </c>
      <c r="M132" s="6" t="s">
        <v>32</v>
      </c>
      <c r="N132" t="s">
        <v>857</v>
      </c>
      <c r="O132" s="1" t="s">
        <v>306</v>
      </c>
      <c r="P132" s="1" t="s">
        <v>307</v>
      </c>
      <c r="Q132" s="1">
        <v>6</v>
      </c>
      <c r="R132" s="1">
        <v>6</v>
      </c>
      <c r="S132" s="1" t="s">
        <v>79</v>
      </c>
      <c r="T132" t="s">
        <v>884</v>
      </c>
      <c r="U132" s="1" t="s">
        <v>308</v>
      </c>
      <c r="V132" s="1" t="s">
        <v>309</v>
      </c>
      <c r="W132" s="1">
        <v>21</v>
      </c>
      <c r="X132" s="6" t="s">
        <v>310</v>
      </c>
      <c r="Y132" s="1" t="s">
        <v>311</v>
      </c>
      <c r="Z132" s="1">
        <v>2000</v>
      </c>
      <c r="AA132" s="1" t="s">
        <v>67</v>
      </c>
      <c r="AB132" s="7">
        <v>2921</v>
      </c>
      <c r="AC132" s="7" t="s">
        <v>233</v>
      </c>
      <c r="AD132" s="50">
        <v>0</v>
      </c>
      <c r="AE132" s="8" t="s">
        <v>42</v>
      </c>
      <c r="AF132" s="7" t="s">
        <v>43</v>
      </c>
      <c r="AG132" s="12">
        <v>63791.08</v>
      </c>
      <c r="AH132" s="10">
        <v>63791.08</v>
      </c>
      <c r="AI132" s="10">
        <v>63791.08</v>
      </c>
      <c r="AJ132" s="5" t="s">
        <v>846</v>
      </c>
    </row>
    <row r="133" spans="1:36" x14ac:dyDescent="0.3">
      <c r="A133" s="13" t="str">
        <f t="shared" si="5"/>
        <v>1.1-00-2305_236015_232129610</v>
      </c>
      <c r="B133" s="1" t="str">
        <f t="shared" si="4"/>
        <v>05_246015_24021296100</v>
      </c>
      <c r="D133" s="3" t="s">
        <v>1105</v>
      </c>
      <c r="F133" s="1">
        <v>1</v>
      </c>
      <c r="G133" s="6" t="s">
        <v>27</v>
      </c>
      <c r="H133" s="1">
        <v>1.3</v>
      </c>
      <c r="I133" s="6" t="s">
        <v>28</v>
      </c>
      <c r="J133" s="1" t="s">
        <v>29</v>
      </c>
      <c r="K133" s="6" t="s">
        <v>30</v>
      </c>
      <c r="L133" s="1" t="s">
        <v>31</v>
      </c>
      <c r="M133" s="6" t="s">
        <v>32</v>
      </c>
      <c r="N133" t="s">
        <v>857</v>
      </c>
      <c r="O133" s="1" t="s">
        <v>306</v>
      </c>
      <c r="P133" s="1" t="s">
        <v>307</v>
      </c>
      <c r="Q133" s="1">
        <v>6</v>
      </c>
      <c r="R133" s="1">
        <v>6</v>
      </c>
      <c r="S133" s="1" t="s">
        <v>79</v>
      </c>
      <c r="T133" t="s">
        <v>884</v>
      </c>
      <c r="U133" s="1" t="s">
        <v>308</v>
      </c>
      <c r="V133" s="1" t="s">
        <v>309</v>
      </c>
      <c r="W133" s="1">
        <v>21</v>
      </c>
      <c r="X133" s="6" t="s">
        <v>310</v>
      </c>
      <c r="Y133" s="1" t="s">
        <v>311</v>
      </c>
      <c r="Z133" s="1">
        <v>2000</v>
      </c>
      <c r="AA133" s="1" t="s">
        <v>67</v>
      </c>
      <c r="AB133" s="7">
        <v>2961</v>
      </c>
      <c r="AC133" s="7" t="s">
        <v>234</v>
      </c>
      <c r="AD133" s="50">
        <v>0</v>
      </c>
      <c r="AE133" s="8" t="s">
        <v>42</v>
      </c>
      <c r="AF133" s="7" t="s">
        <v>43</v>
      </c>
      <c r="AG133" s="12">
        <v>1429971.83</v>
      </c>
      <c r="AH133" s="10">
        <v>1429971.83</v>
      </c>
      <c r="AI133" s="10">
        <v>1429971.83</v>
      </c>
      <c r="AJ133" s="5" t="s">
        <v>846</v>
      </c>
    </row>
    <row r="134" spans="1:36" x14ac:dyDescent="0.3">
      <c r="A134" s="13" t="str">
        <f t="shared" si="5"/>
        <v>1.1-00-2305_236015_232129810</v>
      </c>
      <c r="B134" s="1" t="str">
        <f t="shared" si="4"/>
        <v>05_246015_24021298100</v>
      </c>
      <c r="D134" s="3" t="s">
        <v>1105</v>
      </c>
      <c r="F134" s="1">
        <v>1</v>
      </c>
      <c r="G134" s="6" t="s">
        <v>27</v>
      </c>
      <c r="H134" s="1">
        <v>1.3</v>
      </c>
      <c r="I134" s="6" t="s">
        <v>28</v>
      </c>
      <c r="J134" s="1" t="s">
        <v>29</v>
      </c>
      <c r="K134" s="6" t="s">
        <v>30</v>
      </c>
      <c r="L134" s="1" t="s">
        <v>31</v>
      </c>
      <c r="M134" s="6" t="s">
        <v>32</v>
      </c>
      <c r="N134" t="s">
        <v>857</v>
      </c>
      <c r="O134" s="1" t="s">
        <v>306</v>
      </c>
      <c r="P134" s="1" t="s">
        <v>307</v>
      </c>
      <c r="Q134" s="1">
        <v>6</v>
      </c>
      <c r="R134" s="1">
        <v>6</v>
      </c>
      <c r="S134" s="1" t="s">
        <v>79</v>
      </c>
      <c r="T134" t="s">
        <v>884</v>
      </c>
      <c r="U134" s="1" t="s">
        <v>308</v>
      </c>
      <c r="V134" s="1" t="s">
        <v>309</v>
      </c>
      <c r="W134" s="1">
        <v>21</v>
      </c>
      <c r="X134" s="6" t="s">
        <v>310</v>
      </c>
      <c r="Y134" s="1" t="s">
        <v>311</v>
      </c>
      <c r="Z134" s="1">
        <v>2000</v>
      </c>
      <c r="AA134" s="1" t="s">
        <v>67</v>
      </c>
      <c r="AB134" s="7">
        <v>2981</v>
      </c>
      <c r="AC134" s="7" t="s">
        <v>291</v>
      </c>
      <c r="AD134" s="50">
        <v>0</v>
      </c>
      <c r="AE134" s="8" t="s">
        <v>42</v>
      </c>
      <c r="AF134" s="7" t="s">
        <v>43</v>
      </c>
      <c r="AG134" s="12">
        <v>698350.4</v>
      </c>
      <c r="AH134" s="10">
        <v>698350.4</v>
      </c>
      <c r="AI134" s="10">
        <v>698350.4</v>
      </c>
      <c r="AJ134" s="5" t="s">
        <v>846</v>
      </c>
    </row>
    <row r="135" spans="1:36" x14ac:dyDescent="0.3">
      <c r="A135" s="13" t="str">
        <f t="shared" si="5"/>
        <v>1.1-00-2305_236015_232131110</v>
      </c>
      <c r="B135" s="1" t="str">
        <f t="shared" si="4"/>
        <v>05_246015_24021311100</v>
      </c>
      <c r="D135" s="3" t="s">
        <v>1105</v>
      </c>
      <c r="F135" s="1">
        <v>1</v>
      </c>
      <c r="G135" s="6" t="s">
        <v>27</v>
      </c>
      <c r="H135" s="1">
        <v>1.3</v>
      </c>
      <c r="I135" s="6" t="s">
        <v>28</v>
      </c>
      <c r="J135" s="1" t="s">
        <v>29</v>
      </c>
      <c r="K135" s="6" t="s">
        <v>30</v>
      </c>
      <c r="L135" s="1" t="s">
        <v>31</v>
      </c>
      <c r="M135" s="6" t="s">
        <v>32</v>
      </c>
      <c r="N135" t="s">
        <v>857</v>
      </c>
      <c r="O135" s="1" t="s">
        <v>306</v>
      </c>
      <c r="P135" s="1" t="s">
        <v>307</v>
      </c>
      <c r="Q135" s="1">
        <v>6</v>
      </c>
      <c r="R135" s="1">
        <v>6</v>
      </c>
      <c r="S135" s="1" t="s">
        <v>79</v>
      </c>
      <c r="T135" t="s">
        <v>884</v>
      </c>
      <c r="U135" s="1" t="s">
        <v>308</v>
      </c>
      <c r="V135" s="1" t="s">
        <v>309</v>
      </c>
      <c r="W135" s="1">
        <v>21</v>
      </c>
      <c r="X135" s="6" t="s">
        <v>310</v>
      </c>
      <c r="Y135" s="1" t="s">
        <v>311</v>
      </c>
      <c r="Z135" s="1">
        <v>3000</v>
      </c>
      <c r="AA135" s="1" t="s">
        <v>70</v>
      </c>
      <c r="AB135" s="7">
        <v>3111</v>
      </c>
      <c r="AC135" s="7" t="s">
        <v>320</v>
      </c>
      <c r="AD135" s="50">
        <v>0</v>
      </c>
      <c r="AE135" s="8" t="s">
        <v>42</v>
      </c>
      <c r="AF135" s="1" t="s">
        <v>43</v>
      </c>
      <c r="AG135" s="12">
        <v>5600000</v>
      </c>
      <c r="AH135" s="10">
        <v>5600000</v>
      </c>
      <c r="AI135" s="10">
        <v>5600000</v>
      </c>
      <c r="AJ135" s="5" t="s">
        <v>846</v>
      </c>
    </row>
    <row r="136" spans="1:36" x14ac:dyDescent="0.3">
      <c r="A136" s="13" t="str">
        <f t="shared" si="5"/>
        <v>1.1-00-2305_236015_232131410</v>
      </c>
      <c r="B136" s="1" t="str">
        <f t="shared" si="4"/>
        <v>05_246015_24021314100</v>
      </c>
      <c r="D136" s="3" t="s">
        <v>1105</v>
      </c>
      <c r="F136" s="1">
        <v>1</v>
      </c>
      <c r="G136" s="6" t="s">
        <v>27</v>
      </c>
      <c r="H136" s="1">
        <v>1.3</v>
      </c>
      <c r="I136" s="6" t="s">
        <v>28</v>
      </c>
      <c r="J136" s="1" t="s">
        <v>29</v>
      </c>
      <c r="K136" s="6" t="s">
        <v>30</v>
      </c>
      <c r="L136" s="1" t="s">
        <v>31</v>
      </c>
      <c r="M136" s="6" t="s">
        <v>32</v>
      </c>
      <c r="N136" t="s">
        <v>857</v>
      </c>
      <c r="O136" s="1" t="s">
        <v>306</v>
      </c>
      <c r="P136" s="1" t="s">
        <v>307</v>
      </c>
      <c r="Q136" s="1">
        <v>6</v>
      </c>
      <c r="R136" s="1">
        <v>6</v>
      </c>
      <c r="S136" s="1" t="s">
        <v>79</v>
      </c>
      <c r="T136" t="s">
        <v>884</v>
      </c>
      <c r="U136" s="1" t="s">
        <v>308</v>
      </c>
      <c r="V136" s="1" t="s">
        <v>309</v>
      </c>
      <c r="W136" s="1">
        <v>21</v>
      </c>
      <c r="X136" s="6" t="s">
        <v>310</v>
      </c>
      <c r="Y136" s="1" t="s">
        <v>311</v>
      </c>
      <c r="Z136" s="1">
        <v>3000</v>
      </c>
      <c r="AA136" s="1" t="s">
        <v>70</v>
      </c>
      <c r="AB136" s="7">
        <v>3141</v>
      </c>
      <c r="AC136" s="7" t="s">
        <v>321</v>
      </c>
      <c r="AD136" s="50">
        <v>0</v>
      </c>
      <c r="AE136" s="8" t="s">
        <v>42</v>
      </c>
      <c r="AF136" s="1" t="s">
        <v>43</v>
      </c>
      <c r="AG136" s="12">
        <v>600000</v>
      </c>
      <c r="AH136" s="10">
        <v>600000</v>
      </c>
      <c r="AI136" s="10">
        <v>600000</v>
      </c>
      <c r="AJ136" s="5" t="s">
        <v>846</v>
      </c>
    </row>
    <row r="137" spans="1:36" x14ac:dyDescent="0.3">
      <c r="A137" s="13" t="str">
        <f t="shared" si="5"/>
        <v>1.1-00-2305_236015_232131610</v>
      </c>
      <c r="B137" s="1" t="str">
        <f t="shared" si="4"/>
        <v>05_246015_24021316100</v>
      </c>
      <c r="D137" s="3" t="s">
        <v>1105</v>
      </c>
      <c r="F137" s="1">
        <v>1</v>
      </c>
      <c r="G137" s="6" t="s">
        <v>27</v>
      </c>
      <c r="H137" s="1">
        <v>1.3</v>
      </c>
      <c r="I137" s="6" t="s">
        <v>28</v>
      </c>
      <c r="J137" s="1" t="s">
        <v>29</v>
      </c>
      <c r="K137" s="6" t="s">
        <v>30</v>
      </c>
      <c r="L137" s="1" t="s">
        <v>31</v>
      </c>
      <c r="M137" s="6" t="s">
        <v>32</v>
      </c>
      <c r="N137" t="s">
        <v>857</v>
      </c>
      <c r="O137" s="1" t="s">
        <v>306</v>
      </c>
      <c r="P137" s="1" t="s">
        <v>307</v>
      </c>
      <c r="Q137" s="1">
        <v>6</v>
      </c>
      <c r="R137" s="1">
        <v>6</v>
      </c>
      <c r="S137" s="1" t="s">
        <v>79</v>
      </c>
      <c r="T137" t="s">
        <v>884</v>
      </c>
      <c r="U137" s="1" t="s">
        <v>308</v>
      </c>
      <c r="V137" s="1" t="s">
        <v>309</v>
      </c>
      <c r="W137" s="1">
        <v>21</v>
      </c>
      <c r="X137" s="6" t="s">
        <v>310</v>
      </c>
      <c r="Y137" s="1" t="s">
        <v>311</v>
      </c>
      <c r="Z137" s="1">
        <v>3000</v>
      </c>
      <c r="AA137" s="1" t="s">
        <v>70</v>
      </c>
      <c r="AB137" s="7">
        <v>3161</v>
      </c>
      <c r="AC137" s="7" t="s">
        <v>322</v>
      </c>
      <c r="AD137" s="50">
        <v>0</v>
      </c>
      <c r="AE137" s="8" t="s">
        <v>42</v>
      </c>
      <c r="AF137" s="1" t="s">
        <v>43</v>
      </c>
      <c r="AG137" s="12">
        <v>2700000</v>
      </c>
      <c r="AH137" s="10">
        <v>2700000</v>
      </c>
      <c r="AI137" s="10">
        <v>2700000</v>
      </c>
      <c r="AJ137" s="5" t="s">
        <v>846</v>
      </c>
    </row>
    <row r="138" spans="1:36" x14ac:dyDescent="0.3">
      <c r="A138" s="13" t="str">
        <f t="shared" si="5"/>
        <v>1.1-00-2305_236015_232132210</v>
      </c>
      <c r="B138" s="1" t="str">
        <f t="shared" si="4"/>
        <v>05_246015_24021322100</v>
      </c>
      <c r="D138" s="3" t="s">
        <v>1105</v>
      </c>
      <c r="F138" s="1">
        <v>1</v>
      </c>
      <c r="G138" s="6" t="s">
        <v>27</v>
      </c>
      <c r="H138" s="1">
        <v>1.3</v>
      </c>
      <c r="I138" s="6" t="s">
        <v>28</v>
      </c>
      <c r="J138" s="1" t="s">
        <v>29</v>
      </c>
      <c r="K138" s="6" t="s">
        <v>30</v>
      </c>
      <c r="L138" s="1" t="s">
        <v>31</v>
      </c>
      <c r="M138" s="6" t="s">
        <v>32</v>
      </c>
      <c r="N138" t="s">
        <v>857</v>
      </c>
      <c r="O138" s="1" t="s">
        <v>306</v>
      </c>
      <c r="P138" s="1" t="s">
        <v>307</v>
      </c>
      <c r="Q138" s="1">
        <v>6</v>
      </c>
      <c r="R138" s="1">
        <v>6</v>
      </c>
      <c r="S138" s="1" t="s">
        <v>79</v>
      </c>
      <c r="T138" t="s">
        <v>884</v>
      </c>
      <c r="U138" s="1" t="s">
        <v>308</v>
      </c>
      <c r="V138" s="1" t="s">
        <v>309</v>
      </c>
      <c r="W138" s="1">
        <v>21</v>
      </c>
      <c r="X138" s="6" t="s">
        <v>310</v>
      </c>
      <c r="Y138" s="1" t="s">
        <v>311</v>
      </c>
      <c r="Z138" s="1">
        <v>3000</v>
      </c>
      <c r="AA138" s="1" t="s">
        <v>70</v>
      </c>
      <c r="AB138" s="7">
        <v>3221</v>
      </c>
      <c r="AC138" s="7" t="s">
        <v>323</v>
      </c>
      <c r="AD138" s="50">
        <v>0</v>
      </c>
      <c r="AE138" s="8" t="s">
        <v>42</v>
      </c>
      <c r="AF138" s="1" t="s">
        <v>43</v>
      </c>
      <c r="AG138" s="12">
        <v>2698000</v>
      </c>
      <c r="AH138" s="10">
        <v>2698000</v>
      </c>
      <c r="AI138" s="10">
        <v>2698000</v>
      </c>
      <c r="AJ138" s="5" t="s">
        <v>846</v>
      </c>
    </row>
    <row r="139" spans="1:36" x14ac:dyDescent="0.3">
      <c r="A139" s="13" t="str">
        <f t="shared" si="5"/>
        <v>1.1-00-2305_236015_232132310</v>
      </c>
      <c r="B139" s="1" t="str">
        <f t="shared" si="4"/>
        <v>05_246015_24021323100</v>
      </c>
      <c r="D139" s="3" t="s">
        <v>1105</v>
      </c>
      <c r="F139" s="1">
        <v>1</v>
      </c>
      <c r="G139" s="6" t="s">
        <v>27</v>
      </c>
      <c r="H139" s="1">
        <v>1.3</v>
      </c>
      <c r="I139" s="6" t="s">
        <v>28</v>
      </c>
      <c r="J139" s="1" t="s">
        <v>29</v>
      </c>
      <c r="K139" s="6" t="s">
        <v>30</v>
      </c>
      <c r="L139" s="1" t="s">
        <v>31</v>
      </c>
      <c r="M139" s="6" t="s">
        <v>32</v>
      </c>
      <c r="N139" t="s">
        <v>857</v>
      </c>
      <c r="O139" s="1" t="s">
        <v>306</v>
      </c>
      <c r="P139" s="1" t="s">
        <v>307</v>
      </c>
      <c r="Q139" s="1">
        <v>6</v>
      </c>
      <c r="R139" s="1">
        <v>6</v>
      </c>
      <c r="S139" s="1" t="s">
        <v>79</v>
      </c>
      <c r="T139" t="s">
        <v>884</v>
      </c>
      <c r="U139" s="1" t="s">
        <v>308</v>
      </c>
      <c r="V139" s="1" t="s">
        <v>309</v>
      </c>
      <c r="W139" s="1">
        <v>21</v>
      </c>
      <c r="X139" s="6" t="s">
        <v>310</v>
      </c>
      <c r="Y139" s="1" t="s">
        <v>311</v>
      </c>
      <c r="Z139" s="1">
        <v>3000</v>
      </c>
      <c r="AA139" s="1" t="s">
        <v>70</v>
      </c>
      <c r="AB139" s="7">
        <v>3231</v>
      </c>
      <c r="AC139" s="7" t="s">
        <v>324</v>
      </c>
      <c r="AD139" s="50">
        <v>0</v>
      </c>
      <c r="AE139" s="8" t="s">
        <v>42</v>
      </c>
      <c r="AF139" s="1" t="s">
        <v>43</v>
      </c>
      <c r="AG139" s="12">
        <v>3000000</v>
      </c>
      <c r="AH139" s="10">
        <v>3000000</v>
      </c>
      <c r="AI139" s="10">
        <v>3000000</v>
      </c>
      <c r="AJ139" s="5" t="s">
        <v>846</v>
      </c>
    </row>
    <row r="140" spans="1:36" s="13" customFormat="1" x14ac:dyDescent="0.3">
      <c r="A140" s="13" t="str">
        <f t="shared" si="5"/>
        <v>2.5-02-2305_236015_232132510</v>
      </c>
      <c r="B140" s="53" t="str">
        <f t="shared" si="4"/>
        <v>05_246015_24021325100</v>
      </c>
      <c r="D140" s="13" t="s">
        <v>1095</v>
      </c>
      <c r="E140" s="13" t="s">
        <v>979</v>
      </c>
      <c r="F140" s="53">
        <v>1</v>
      </c>
      <c r="G140" s="54" t="s">
        <v>27</v>
      </c>
      <c r="H140" s="53">
        <v>1.3</v>
      </c>
      <c r="I140" s="54" t="s">
        <v>28</v>
      </c>
      <c r="J140" s="53" t="s">
        <v>29</v>
      </c>
      <c r="K140" s="54" t="s">
        <v>30</v>
      </c>
      <c r="L140" s="53" t="s">
        <v>31</v>
      </c>
      <c r="M140" s="54" t="s">
        <v>32</v>
      </c>
      <c r="N140" s="13" t="s">
        <v>857</v>
      </c>
      <c r="O140" s="53" t="s">
        <v>306</v>
      </c>
      <c r="P140" s="53" t="s">
        <v>307</v>
      </c>
      <c r="Q140" s="53">
        <v>6</v>
      </c>
      <c r="R140" s="53">
        <v>6</v>
      </c>
      <c r="S140" s="53" t="s">
        <v>79</v>
      </c>
      <c r="T140" s="13" t="s">
        <v>884</v>
      </c>
      <c r="U140" s="53" t="s">
        <v>308</v>
      </c>
      <c r="V140" s="53" t="s">
        <v>309</v>
      </c>
      <c r="W140" s="1">
        <v>21</v>
      </c>
      <c r="X140" s="54" t="s">
        <v>310</v>
      </c>
      <c r="Y140" s="53" t="s">
        <v>311</v>
      </c>
      <c r="Z140" s="53">
        <v>3000</v>
      </c>
      <c r="AA140" s="53" t="s">
        <v>70</v>
      </c>
      <c r="AB140" s="55">
        <v>3251</v>
      </c>
      <c r="AC140" s="55" t="s">
        <v>255</v>
      </c>
      <c r="AD140" s="50">
        <v>0</v>
      </c>
      <c r="AE140" s="56" t="s">
        <v>42</v>
      </c>
      <c r="AF140" s="53" t="s">
        <v>43</v>
      </c>
      <c r="AG140" s="29">
        <v>76833008.099999994</v>
      </c>
      <c r="AH140" s="57">
        <v>76833008.099999994</v>
      </c>
      <c r="AI140" s="57">
        <v>76833008.099999994</v>
      </c>
      <c r="AJ140" s="31" t="s">
        <v>846</v>
      </c>
    </row>
    <row r="141" spans="1:36" x14ac:dyDescent="0.3">
      <c r="A141" s="13" t="str">
        <f t="shared" si="5"/>
        <v>1.1-00-2305_236015_232132910</v>
      </c>
      <c r="B141" s="1" t="str">
        <f t="shared" si="4"/>
        <v>05_246015_24021329100</v>
      </c>
      <c r="D141" s="3" t="s">
        <v>1105</v>
      </c>
      <c r="F141" s="1">
        <v>1</v>
      </c>
      <c r="G141" s="6" t="s">
        <v>27</v>
      </c>
      <c r="H141" s="1">
        <v>1.3</v>
      </c>
      <c r="I141" s="6" t="s">
        <v>28</v>
      </c>
      <c r="J141" s="1" t="s">
        <v>29</v>
      </c>
      <c r="K141" s="6" t="s">
        <v>30</v>
      </c>
      <c r="L141" s="1" t="s">
        <v>31</v>
      </c>
      <c r="M141" s="6" t="s">
        <v>32</v>
      </c>
      <c r="N141" t="s">
        <v>857</v>
      </c>
      <c r="O141" s="1" t="s">
        <v>306</v>
      </c>
      <c r="P141" s="1" t="s">
        <v>307</v>
      </c>
      <c r="Q141" s="1">
        <v>6</v>
      </c>
      <c r="R141" s="1">
        <v>6</v>
      </c>
      <c r="S141" s="1" t="s">
        <v>79</v>
      </c>
      <c r="T141" t="s">
        <v>884</v>
      </c>
      <c r="U141" s="1" t="s">
        <v>308</v>
      </c>
      <c r="V141" s="1" t="s">
        <v>309</v>
      </c>
      <c r="W141" s="1">
        <v>21</v>
      </c>
      <c r="X141" s="6" t="s">
        <v>310</v>
      </c>
      <c r="Y141" s="1" t="s">
        <v>311</v>
      </c>
      <c r="Z141" s="1">
        <v>3000</v>
      </c>
      <c r="AA141" s="1" t="s">
        <v>70</v>
      </c>
      <c r="AB141" s="7">
        <v>3291</v>
      </c>
      <c r="AC141" s="7" t="s">
        <v>71</v>
      </c>
      <c r="AD141" s="50">
        <v>0</v>
      </c>
      <c r="AE141" s="8" t="s">
        <v>42</v>
      </c>
      <c r="AF141" s="1" t="s">
        <v>43</v>
      </c>
      <c r="AG141" s="12">
        <v>10000</v>
      </c>
      <c r="AH141" s="10">
        <v>10000</v>
      </c>
      <c r="AI141" s="10">
        <v>10000</v>
      </c>
      <c r="AJ141" s="5" t="s">
        <v>846</v>
      </c>
    </row>
    <row r="142" spans="1:36" x14ac:dyDescent="0.3">
      <c r="A142" s="13" t="str">
        <f t="shared" si="5"/>
        <v>1.1-00-2305_236015_232133110</v>
      </c>
      <c r="B142" s="1" t="str">
        <f t="shared" si="4"/>
        <v>05_246015_24021331100</v>
      </c>
      <c r="D142" s="3" t="s">
        <v>1105</v>
      </c>
      <c r="F142" s="1">
        <v>1</v>
      </c>
      <c r="G142" s="6" t="s">
        <v>27</v>
      </c>
      <c r="H142" s="1">
        <v>1.3</v>
      </c>
      <c r="I142" s="6" t="s">
        <v>28</v>
      </c>
      <c r="J142" s="1" t="s">
        <v>29</v>
      </c>
      <c r="K142" s="6" t="s">
        <v>30</v>
      </c>
      <c r="L142" s="1" t="s">
        <v>31</v>
      </c>
      <c r="M142" s="6" t="s">
        <v>32</v>
      </c>
      <c r="N142" t="s">
        <v>857</v>
      </c>
      <c r="O142" s="1" t="s">
        <v>306</v>
      </c>
      <c r="P142" s="1" t="s">
        <v>307</v>
      </c>
      <c r="Q142" s="1">
        <v>6</v>
      </c>
      <c r="R142" s="1">
        <v>6</v>
      </c>
      <c r="S142" s="1" t="s">
        <v>79</v>
      </c>
      <c r="T142" t="s">
        <v>884</v>
      </c>
      <c r="U142" s="1" t="s">
        <v>308</v>
      </c>
      <c r="V142" s="1" t="s">
        <v>309</v>
      </c>
      <c r="W142" s="1">
        <v>21</v>
      </c>
      <c r="X142" s="6" t="s">
        <v>310</v>
      </c>
      <c r="Y142" s="1" t="s">
        <v>311</v>
      </c>
      <c r="Z142" s="1">
        <v>3000</v>
      </c>
      <c r="AA142" s="1" t="s">
        <v>70</v>
      </c>
      <c r="AB142" s="7">
        <v>3311</v>
      </c>
      <c r="AC142" s="7" t="s">
        <v>136</v>
      </c>
      <c r="AD142" s="50">
        <v>0</v>
      </c>
      <c r="AE142" s="8" t="s">
        <v>42</v>
      </c>
      <c r="AF142" s="1" t="s">
        <v>43</v>
      </c>
      <c r="AG142" s="12">
        <v>230000</v>
      </c>
      <c r="AH142" s="10">
        <v>230000</v>
      </c>
      <c r="AI142" s="10">
        <v>230000</v>
      </c>
      <c r="AJ142" s="5" t="s">
        <v>846</v>
      </c>
    </row>
    <row r="143" spans="1:36" x14ac:dyDescent="0.3">
      <c r="A143" s="13" t="str">
        <f t="shared" si="5"/>
        <v>1.1-00-2305_236015_232133210</v>
      </c>
      <c r="B143" s="1" t="str">
        <f t="shared" si="4"/>
        <v>05_246015_24021332100</v>
      </c>
      <c r="D143" s="3" t="s">
        <v>1105</v>
      </c>
      <c r="F143" s="1">
        <v>1</v>
      </c>
      <c r="G143" s="6" t="s">
        <v>27</v>
      </c>
      <c r="H143" s="1">
        <v>1.3</v>
      </c>
      <c r="I143" s="6" t="s">
        <v>28</v>
      </c>
      <c r="J143" s="1" t="s">
        <v>29</v>
      </c>
      <c r="K143" s="6" t="s">
        <v>30</v>
      </c>
      <c r="L143" s="1" t="s">
        <v>31</v>
      </c>
      <c r="M143" s="6" t="s">
        <v>32</v>
      </c>
      <c r="N143" t="s">
        <v>857</v>
      </c>
      <c r="O143" s="1" t="s">
        <v>306</v>
      </c>
      <c r="P143" s="1" t="s">
        <v>307</v>
      </c>
      <c r="Q143" s="1">
        <v>6</v>
      </c>
      <c r="R143" s="1">
        <v>6</v>
      </c>
      <c r="S143" s="1" t="s">
        <v>79</v>
      </c>
      <c r="T143" t="s">
        <v>884</v>
      </c>
      <c r="U143" s="1" t="s">
        <v>308</v>
      </c>
      <c r="V143" s="1" t="s">
        <v>309</v>
      </c>
      <c r="W143" s="1">
        <v>21</v>
      </c>
      <c r="X143" s="6" t="s">
        <v>310</v>
      </c>
      <c r="Y143" s="1" t="s">
        <v>311</v>
      </c>
      <c r="Z143" s="1">
        <v>3000</v>
      </c>
      <c r="AA143" s="1" t="s">
        <v>70</v>
      </c>
      <c r="AB143" s="7">
        <v>3321</v>
      </c>
      <c r="AC143" s="7" t="s">
        <v>325</v>
      </c>
      <c r="AD143" s="50">
        <v>0</v>
      </c>
      <c r="AE143" s="8" t="s">
        <v>42</v>
      </c>
      <c r="AF143" s="1" t="s">
        <v>43</v>
      </c>
      <c r="AG143" s="12">
        <v>69408</v>
      </c>
      <c r="AH143" s="10">
        <v>69408</v>
      </c>
      <c r="AI143" s="10">
        <v>69408</v>
      </c>
      <c r="AJ143" s="5" t="s">
        <v>846</v>
      </c>
    </row>
    <row r="144" spans="1:36" x14ac:dyDescent="0.3">
      <c r="A144" s="13" t="str">
        <f t="shared" si="5"/>
        <v>1.1-00-2305_236015_232133310</v>
      </c>
      <c r="B144" s="1" t="str">
        <f t="shared" si="4"/>
        <v>05_246015_24021333100</v>
      </c>
      <c r="D144" s="3" t="s">
        <v>1105</v>
      </c>
      <c r="F144" s="1">
        <v>1</v>
      </c>
      <c r="G144" s="6" t="s">
        <v>27</v>
      </c>
      <c r="H144" s="1">
        <v>1.3</v>
      </c>
      <c r="I144" s="6" t="s">
        <v>28</v>
      </c>
      <c r="J144" s="1" t="s">
        <v>29</v>
      </c>
      <c r="K144" s="6" t="s">
        <v>30</v>
      </c>
      <c r="L144" s="1" t="s">
        <v>31</v>
      </c>
      <c r="M144" s="6" t="s">
        <v>32</v>
      </c>
      <c r="N144" t="s">
        <v>857</v>
      </c>
      <c r="O144" s="1" t="s">
        <v>306</v>
      </c>
      <c r="P144" s="1" t="s">
        <v>307</v>
      </c>
      <c r="Q144" s="1">
        <v>6</v>
      </c>
      <c r="R144" s="1">
        <v>6</v>
      </c>
      <c r="S144" s="1" t="s">
        <v>79</v>
      </c>
      <c r="T144" t="s">
        <v>884</v>
      </c>
      <c r="U144" s="1" t="s">
        <v>308</v>
      </c>
      <c r="V144" s="1" t="s">
        <v>309</v>
      </c>
      <c r="W144" s="1">
        <v>21</v>
      </c>
      <c r="X144" s="6" t="s">
        <v>310</v>
      </c>
      <c r="Y144" s="1" t="s">
        <v>311</v>
      </c>
      <c r="Z144" s="1">
        <v>3000</v>
      </c>
      <c r="AA144" s="1" t="s">
        <v>70</v>
      </c>
      <c r="AB144" s="7">
        <v>3331</v>
      </c>
      <c r="AC144" s="7" t="s">
        <v>152</v>
      </c>
      <c r="AD144" s="50">
        <v>0</v>
      </c>
      <c r="AE144" s="8" t="s">
        <v>42</v>
      </c>
      <c r="AF144" s="1" t="s">
        <v>43</v>
      </c>
      <c r="AG144" s="12">
        <v>100000</v>
      </c>
      <c r="AH144" s="10">
        <v>100000</v>
      </c>
      <c r="AI144" s="10">
        <v>100000</v>
      </c>
      <c r="AJ144" s="5" t="s">
        <v>846</v>
      </c>
    </row>
    <row r="145" spans="1:36" s="13" customFormat="1" x14ac:dyDescent="0.3">
      <c r="A145" s="13" t="str">
        <f t="shared" si="5"/>
        <v>1.1-00-2305_236015_232133410</v>
      </c>
      <c r="B145" s="53" t="str">
        <f t="shared" si="4"/>
        <v>05_246015_24021334100</v>
      </c>
      <c r="D145" s="58" t="s">
        <v>1105</v>
      </c>
      <c r="F145" s="53">
        <v>1</v>
      </c>
      <c r="G145" s="54" t="s">
        <v>27</v>
      </c>
      <c r="H145" s="53">
        <v>1.3</v>
      </c>
      <c r="I145" s="54" t="s">
        <v>28</v>
      </c>
      <c r="J145" s="53" t="s">
        <v>29</v>
      </c>
      <c r="K145" s="54" t="s">
        <v>30</v>
      </c>
      <c r="L145" s="53" t="s">
        <v>31</v>
      </c>
      <c r="M145" s="54" t="s">
        <v>32</v>
      </c>
      <c r="N145" s="13" t="s">
        <v>857</v>
      </c>
      <c r="O145" s="53" t="s">
        <v>306</v>
      </c>
      <c r="P145" s="53" t="s">
        <v>307</v>
      </c>
      <c r="Q145" s="53">
        <v>6</v>
      </c>
      <c r="R145" s="53">
        <v>6</v>
      </c>
      <c r="S145" s="53" t="s">
        <v>79</v>
      </c>
      <c r="T145" s="13" t="s">
        <v>884</v>
      </c>
      <c r="U145" s="53" t="s">
        <v>308</v>
      </c>
      <c r="V145" s="53" t="s">
        <v>309</v>
      </c>
      <c r="W145" s="53">
        <v>21</v>
      </c>
      <c r="X145" s="54" t="s">
        <v>310</v>
      </c>
      <c r="Y145" s="53" t="s">
        <v>311</v>
      </c>
      <c r="Z145" s="53">
        <v>3000</v>
      </c>
      <c r="AA145" s="53" t="s">
        <v>70</v>
      </c>
      <c r="AB145" s="55">
        <v>3341</v>
      </c>
      <c r="AC145" s="55" t="s">
        <v>326</v>
      </c>
      <c r="AD145" s="59">
        <v>0</v>
      </c>
      <c r="AE145" s="56" t="s">
        <v>42</v>
      </c>
      <c r="AF145" s="53" t="s">
        <v>43</v>
      </c>
      <c r="AG145" s="29">
        <v>735486</v>
      </c>
      <c r="AH145" s="57">
        <v>735486</v>
      </c>
      <c r="AI145" s="57">
        <v>735486</v>
      </c>
      <c r="AJ145" s="31" t="s">
        <v>846</v>
      </c>
    </row>
    <row r="146" spans="1:36" x14ac:dyDescent="0.3">
      <c r="A146" s="13" t="str">
        <f t="shared" si="5"/>
        <v>1.1-00-2305_236015_2321334133</v>
      </c>
      <c r="B146" s="1" t="str">
        <f t="shared" si="4"/>
        <v>05_246015_240213341XX</v>
      </c>
      <c r="D146" s="3" t="s">
        <v>1105</v>
      </c>
      <c r="F146" s="1">
        <v>1</v>
      </c>
      <c r="G146" s="6" t="s">
        <v>27</v>
      </c>
      <c r="H146" s="1">
        <v>1.3</v>
      </c>
      <c r="I146" s="6" t="s">
        <v>28</v>
      </c>
      <c r="J146" s="1" t="s">
        <v>29</v>
      </c>
      <c r="K146" s="6" t="s">
        <v>30</v>
      </c>
      <c r="L146" s="1" t="s">
        <v>31</v>
      </c>
      <c r="M146" s="6" t="s">
        <v>32</v>
      </c>
      <c r="N146" t="s">
        <v>857</v>
      </c>
      <c r="O146" s="1" t="s">
        <v>306</v>
      </c>
      <c r="P146" s="1" t="s">
        <v>307</v>
      </c>
      <c r="Q146" s="1">
        <v>6</v>
      </c>
      <c r="R146" s="1">
        <v>6</v>
      </c>
      <c r="S146" s="1" t="s">
        <v>79</v>
      </c>
      <c r="T146" t="s">
        <v>884</v>
      </c>
      <c r="U146" s="1" t="s">
        <v>308</v>
      </c>
      <c r="V146" s="1" t="s">
        <v>309</v>
      </c>
      <c r="W146" s="1">
        <v>21</v>
      </c>
      <c r="X146" s="6" t="s">
        <v>310</v>
      </c>
      <c r="Y146" s="1" t="s">
        <v>311</v>
      </c>
      <c r="Z146" s="1">
        <v>3000</v>
      </c>
      <c r="AA146" s="1" t="s">
        <v>70</v>
      </c>
      <c r="AB146" s="7">
        <v>3341</v>
      </c>
      <c r="AC146" s="7" t="s">
        <v>326</v>
      </c>
      <c r="AD146" s="50">
        <v>33</v>
      </c>
      <c r="AE146" s="8" t="s">
        <v>45</v>
      </c>
      <c r="AF146" s="1" t="s">
        <v>327</v>
      </c>
      <c r="AG146" s="12">
        <v>139200</v>
      </c>
      <c r="AH146" s="10">
        <v>139200</v>
      </c>
      <c r="AI146" s="10">
        <v>139200</v>
      </c>
      <c r="AJ146" s="5" t="s">
        <v>846</v>
      </c>
    </row>
    <row r="147" spans="1:36" x14ac:dyDescent="0.3">
      <c r="A147" s="13" t="str">
        <f t="shared" si="5"/>
        <v>1.1-00-2305_236015_232133710</v>
      </c>
      <c r="B147" s="1" t="str">
        <f t="shared" si="4"/>
        <v>05_246015_24021337100</v>
      </c>
      <c r="D147" s="3" t="s">
        <v>1105</v>
      </c>
      <c r="F147" s="1">
        <v>1</v>
      </c>
      <c r="G147" s="6" t="s">
        <v>27</v>
      </c>
      <c r="H147" s="1">
        <v>1.3</v>
      </c>
      <c r="I147" s="6" t="s">
        <v>28</v>
      </c>
      <c r="J147" s="1" t="s">
        <v>29</v>
      </c>
      <c r="K147" s="6" t="s">
        <v>30</v>
      </c>
      <c r="L147" s="1" t="s">
        <v>31</v>
      </c>
      <c r="M147" s="6" t="s">
        <v>32</v>
      </c>
      <c r="N147" t="s">
        <v>857</v>
      </c>
      <c r="O147" s="1" t="s">
        <v>306</v>
      </c>
      <c r="P147" s="1" t="s">
        <v>307</v>
      </c>
      <c r="Q147" s="1">
        <v>6</v>
      </c>
      <c r="R147" s="1">
        <v>6</v>
      </c>
      <c r="S147" s="1" t="s">
        <v>79</v>
      </c>
      <c r="T147" t="s">
        <v>884</v>
      </c>
      <c r="U147" s="1" t="s">
        <v>308</v>
      </c>
      <c r="V147" s="1" t="s">
        <v>309</v>
      </c>
      <c r="W147" s="1">
        <v>21</v>
      </c>
      <c r="X147" s="6" t="s">
        <v>310</v>
      </c>
      <c r="Y147" s="1" t="s">
        <v>311</v>
      </c>
      <c r="Z147" s="1">
        <v>3000</v>
      </c>
      <c r="AA147" s="1" t="s">
        <v>70</v>
      </c>
      <c r="AB147" s="7">
        <v>3371</v>
      </c>
      <c r="AC147" s="7" t="s">
        <v>328</v>
      </c>
      <c r="AD147" s="50">
        <v>0</v>
      </c>
      <c r="AE147" s="8" t="s">
        <v>42</v>
      </c>
      <c r="AF147" s="1" t="s">
        <v>43</v>
      </c>
      <c r="AG147" s="12">
        <v>20885568</v>
      </c>
      <c r="AH147" s="10">
        <v>20885568</v>
      </c>
      <c r="AI147" s="10">
        <v>20885568</v>
      </c>
      <c r="AJ147" s="5" t="s">
        <v>846</v>
      </c>
    </row>
    <row r="148" spans="1:36" x14ac:dyDescent="0.3">
      <c r="A148" s="13" t="str">
        <f t="shared" si="5"/>
        <v>1.1-00-2305_236015_232134410</v>
      </c>
      <c r="B148" s="1" t="str">
        <f t="shared" si="4"/>
        <v>05_246015_24021344100</v>
      </c>
      <c r="D148" s="3" t="s">
        <v>1105</v>
      </c>
      <c r="F148" s="1">
        <v>1</v>
      </c>
      <c r="G148" s="6" t="s">
        <v>27</v>
      </c>
      <c r="H148" s="1">
        <v>1.3</v>
      </c>
      <c r="I148" s="6" t="s">
        <v>28</v>
      </c>
      <c r="J148" s="1" t="s">
        <v>29</v>
      </c>
      <c r="K148" s="6" t="s">
        <v>30</v>
      </c>
      <c r="L148" s="1" t="s">
        <v>31</v>
      </c>
      <c r="M148" s="6" t="s">
        <v>32</v>
      </c>
      <c r="N148" t="s">
        <v>857</v>
      </c>
      <c r="O148" s="1" t="s">
        <v>306</v>
      </c>
      <c r="P148" s="1" t="s">
        <v>307</v>
      </c>
      <c r="Q148" s="1">
        <v>6</v>
      </c>
      <c r="R148" s="1">
        <v>6</v>
      </c>
      <c r="S148" s="1" t="s">
        <v>79</v>
      </c>
      <c r="T148" t="s">
        <v>884</v>
      </c>
      <c r="U148" s="1" t="s">
        <v>308</v>
      </c>
      <c r="V148" s="1" t="s">
        <v>309</v>
      </c>
      <c r="W148" s="1">
        <v>21</v>
      </c>
      <c r="X148" s="6" t="s">
        <v>310</v>
      </c>
      <c r="Y148" s="1" t="s">
        <v>311</v>
      </c>
      <c r="Z148" s="1">
        <v>3000</v>
      </c>
      <c r="AA148" s="1" t="s">
        <v>70</v>
      </c>
      <c r="AB148" s="7">
        <v>3441</v>
      </c>
      <c r="AC148" s="7" t="s">
        <v>329</v>
      </c>
      <c r="AD148" s="50">
        <v>0</v>
      </c>
      <c r="AE148" s="8" t="s">
        <v>42</v>
      </c>
      <c r="AF148" s="1" t="s">
        <v>43</v>
      </c>
      <c r="AG148" s="12">
        <v>160000</v>
      </c>
      <c r="AH148" s="10">
        <v>160000</v>
      </c>
      <c r="AI148" s="10">
        <v>160000</v>
      </c>
      <c r="AJ148" s="5" t="s">
        <v>846</v>
      </c>
    </row>
    <row r="149" spans="1:36" x14ac:dyDescent="0.3">
      <c r="A149" s="13" t="str">
        <f t="shared" si="5"/>
        <v>1.1-00-2305_236015_232134510</v>
      </c>
      <c r="B149" s="1" t="str">
        <f t="shared" si="4"/>
        <v>05_246015_24021345100</v>
      </c>
      <c r="D149" s="3" t="s">
        <v>1105</v>
      </c>
      <c r="F149" s="1">
        <v>1</v>
      </c>
      <c r="G149" s="6" t="s">
        <v>27</v>
      </c>
      <c r="H149" s="1">
        <v>1.3</v>
      </c>
      <c r="I149" s="6" t="s">
        <v>28</v>
      </c>
      <c r="J149" s="1" t="s">
        <v>29</v>
      </c>
      <c r="K149" s="6" t="s">
        <v>30</v>
      </c>
      <c r="L149" s="1" t="s">
        <v>31</v>
      </c>
      <c r="M149" s="6" t="s">
        <v>32</v>
      </c>
      <c r="N149" t="s">
        <v>857</v>
      </c>
      <c r="O149" s="1" t="s">
        <v>306</v>
      </c>
      <c r="P149" s="1" t="s">
        <v>307</v>
      </c>
      <c r="Q149" s="1">
        <v>6</v>
      </c>
      <c r="R149" s="1">
        <v>6</v>
      </c>
      <c r="S149" s="1" t="s">
        <v>79</v>
      </c>
      <c r="T149" t="s">
        <v>884</v>
      </c>
      <c r="U149" s="1" t="s">
        <v>308</v>
      </c>
      <c r="V149" s="1" t="s">
        <v>309</v>
      </c>
      <c r="W149" s="1">
        <v>21</v>
      </c>
      <c r="X149" s="6" t="s">
        <v>310</v>
      </c>
      <c r="Y149" s="1" t="s">
        <v>311</v>
      </c>
      <c r="Z149" s="1">
        <v>3000</v>
      </c>
      <c r="AA149" s="1" t="s">
        <v>70</v>
      </c>
      <c r="AB149" s="7">
        <v>3451</v>
      </c>
      <c r="AC149" s="7" t="s">
        <v>330</v>
      </c>
      <c r="AD149" s="50">
        <v>0</v>
      </c>
      <c r="AE149" s="8" t="s">
        <v>42</v>
      </c>
      <c r="AF149" s="1" t="s">
        <v>43</v>
      </c>
      <c r="AG149" s="12">
        <v>5400000</v>
      </c>
      <c r="AH149" s="10">
        <v>5400000</v>
      </c>
      <c r="AI149" s="10">
        <v>5400000</v>
      </c>
      <c r="AJ149" s="5" t="s">
        <v>846</v>
      </c>
    </row>
    <row r="150" spans="1:36" x14ac:dyDescent="0.3">
      <c r="A150" s="13" t="str">
        <f t="shared" si="5"/>
        <v>1.1-00-2305_236015_232134810</v>
      </c>
      <c r="B150" s="1" t="str">
        <f t="shared" si="4"/>
        <v>05_246015_24021348100</v>
      </c>
      <c r="C150" s="1"/>
      <c r="D150" s="3" t="s">
        <v>1105</v>
      </c>
      <c r="E150" s="1"/>
      <c r="F150" s="1">
        <v>1</v>
      </c>
      <c r="G150" s="6" t="s">
        <v>27</v>
      </c>
      <c r="H150" s="1">
        <v>1.3</v>
      </c>
      <c r="I150" s="6" t="s">
        <v>28</v>
      </c>
      <c r="J150" s="1" t="s">
        <v>29</v>
      </c>
      <c r="K150" s="6" t="s">
        <v>30</v>
      </c>
      <c r="L150" s="1" t="s">
        <v>31</v>
      </c>
      <c r="M150" s="6" t="s">
        <v>32</v>
      </c>
      <c r="N150" t="s">
        <v>857</v>
      </c>
      <c r="O150" s="1" t="s">
        <v>306</v>
      </c>
      <c r="P150" s="1" t="s">
        <v>307</v>
      </c>
      <c r="Q150" s="1">
        <v>6</v>
      </c>
      <c r="R150" s="1">
        <v>6</v>
      </c>
      <c r="S150" s="1" t="s">
        <v>79</v>
      </c>
      <c r="T150" t="s">
        <v>884</v>
      </c>
      <c r="U150" s="1" t="s">
        <v>308</v>
      </c>
      <c r="V150" s="1" t="s">
        <v>309</v>
      </c>
      <c r="W150" s="1">
        <v>21</v>
      </c>
      <c r="X150" s="6" t="s">
        <v>310</v>
      </c>
      <c r="Y150" s="1" t="s">
        <v>311</v>
      </c>
      <c r="Z150" s="1">
        <v>3000</v>
      </c>
      <c r="AA150" s="1" t="s">
        <v>70</v>
      </c>
      <c r="AB150" s="1">
        <v>3481</v>
      </c>
      <c r="AC150" s="1" t="s">
        <v>331</v>
      </c>
      <c r="AD150" s="50">
        <v>0</v>
      </c>
      <c r="AE150" s="8" t="s">
        <v>42</v>
      </c>
      <c r="AF150" s="1" t="s">
        <v>43</v>
      </c>
      <c r="AG150" s="12">
        <v>1080000</v>
      </c>
      <c r="AH150" s="10">
        <v>1080000</v>
      </c>
      <c r="AI150" s="10">
        <v>1080000</v>
      </c>
      <c r="AJ150" s="5" t="s">
        <v>846</v>
      </c>
    </row>
    <row r="151" spans="1:36" x14ac:dyDescent="0.3">
      <c r="A151" s="13" t="str">
        <f t="shared" si="5"/>
        <v>1.1-00-2305_236015_232135110</v>
      </c>
      <c r="B151" s="1" t="str">
        <f t="shared" si="4"/>
        <v>05_246015_24021351100</v>
      </c>
      <c r="D151" s="3" t="s">
        <v>1105</v>
      </c>
      <c r="F151" s="1">
        <v>1</v>
      </c>
      <c r="G151" s="6" t="s">
        <v>27</v>
      </c>
      <c r="H151" s="1">
        <v>1.3</v>
      </c>
      <c r="I151" s="6" t="s">
        <v>28</v>
      </c>
      <c r="J151" s="1" t="s">
        <v>29</v>
      </c>
      <c r="K151" s="6" t="s">
        <v>30</v>
      </c>
      <c r="L151" s="1" t="s">
        <v>31</v>
      </c>
      <c r="M151" s="6" t="s">
        <v>32</v>
      </c>
      <c r="N151" t="s">
        <v>857</v>
      </c>
      <c r="O151" s="1" t="s">
        <v>306</v>
      </c>
      <c r="P151" s="1" t="s">
        <v>307</v>
      </c>
      <c r="Q151" s="1">
        <v>6</v>
      </c>
      <c r="R151" s="1">
        <v>6</v>
      </c>
      <c r="S151" s="1" t="s">
        <v>79</v>
      </c>
      <c r="T151" t="s">
        <v>884</v>
      </c>
      <c r="U151" s="1" t="s">
        <v>308</v>
      </c>
      <c r="V151" s="1" t="s">
        <v>309</v>
      </c>
      <c r="W151" s="1">
        <v>21</v>
      </c>
      <c r="X151" s="6" t="s">
        <v>310</v>
      </c>
      <c r="Y151" s="1" t="s">
        <v>311</v>
      </c>
      <c r="Z151" s="1">
        <v>3000</v>
      </c>
      <c r="AA151" s="1" t="s">
        <v>70</v>
      </c>
      <c r="AB151" s="7">
        <v>3511</v>
      </c>
      <c r="AC151" s="7" t="s">
        <v>156</v>
      </c>
      <c r="AD151" s="50">
        <v>0</v>
      </c>
      <c r="AE151" s="8" t="s">
        <v>42</v>
      </c>
      <c r="AF151" s="1" t="s">
        <v>43</v>
      </c>
      <c r="AG151" s="12">
        <v>685740</v>
      </c>
      <c r="AH151" s="10">
        <v>685740</v>
      </c>
      <c r="AI151" s="10">
        <v>685740</v>
      </c>
      <c r="AJ151" s="5" t="s">
        <v>846</v>
      </c>
    </row>
    <row r="152" spans="1:36" x14ac:dyDescent="0.3">
      <c r="A152" s="13" t="str">
        <f t="shared" si="5"/>
        <v>1.1-00-2305_236015_232135210</v>
      </c>
      <c r="B152" s="1" t="str">
        <f t="shared" si="4"/>
        <v>05_246015_24021352100</v>
      </c>
      <c r="D152" s="3" t="s">
        <v>1105</v>
      </c>
      <c r="F152" s="1">
        <v>1</v>
      </c>
      <c r="G152" s="6" t="s">
        <v>27</v>
      </c>
      <c r="H152" s="1">
        <v>1.3</v>
      </c>
      <c r="I152" s="6" t="s">
        <v>28</v>
      </c>
      <c r="J152" s="1" t="s">
        <v>29</v>
      </c>
      <c r="K152" s="6" t="s">
        <v>30</v>
      </c>
      <c r="L152" s="1" t="s">
        <v>31</v>
      </c>
      <c r="M152" s="6" t="s">
        <v>32</v>
      </c>
      <c r="N152" t="s">
        <v>857</v>
      </c>
      <c r="O152" s="1" t="s">
        <v>306</v>
      </c>
      <c r="P152" s="1" t="s">
        <v>307</v>
      </c>
      <c r="Q152" s="1">
        <v>6</v>
      </c>
      <c r="R152" s="1">
        <v>6</v>
      </c>
      <c r="S152" s="1" t="s">
        <v>79</v>
      </c>
      <c r="T152" t="s">
        <v>884</v>
      </c>
      <c r="U152" s="1" t="s">
        <v>308</v>
      </c>
      <c r="V152" s="1" t="s">
        <v>309</v>
      </c>
      <c r="W152" s="1">
        <v>21</v>
      </c>
      <c r="X152" s="6" t="s">
        <v>310</v>
      </c>
      <c r="Y152" s="1" t="s">
        <v>311</v>
      </c>
      <c r="Z152" s="1">
        <v>3000</v>
      </c>
      <c r="AA152" s="1" t="s">
        <v>70</v>
      </c>
      <c r="AB152" s="7">
        <v>3521</v>
      </c>
      <c r="AC152" s="7" t="s">
        <v>138</v>
      </c>
      <c r="AD152" s="50">
        <v>0</v>
      </c>
      <c r="AE152" s="8" t="s">
        <v>42</v>
      </c>
      <c r="AF152" s="1" t="s">
        <v>43</v>
      </c>
      <c r="AG152" s="12">
        <v>26000</v>
      </c>
      <c r="AH152" s="10">
        <v>26000</v>
      </c>
      <c r="AI152" s="10">
        <v>26000</v>
      </c>
      <c r="AJ152" s="5" t="s">
        <v>846</v>
      </c>
    </row>
    <row r="153" spans="1:36" x14ac:dyDescent="0.3">
      <c r="A153" s="13" t="str">
        <f t="shared" si="5"/>
        <v>1.1-00-2305_236015_232135510</v>
      </c>
      <c r="B153" s="1" t="str">
        <f t="shared" si="4"/>
        <v>05_246015_24021355100</v>
      </c>
      <c r="D153" s="3" t="s">
        <v>1105</v>
      </c>
      <c r="F153" s="1">
        <v>1</v>
      </c>
      <c r="G153" s="6" t="s">
        <v>27</v>
      </c>
      <c r="H153" s="1">
        <v>1.3</v>
      </c>
      <c r="I153" s="6" t="s">
        <v>28</v>
      </c>
      <c r="J153" s="1" t="s">
        <v>29</v>
      </c>
      <c r="K153" s="6" t="s">
        <v>30</v>
      </c>
      <c r="L153" s="1" t="s">
        <v>31</v>
      </c>
      <c r="M153" s="6" t="s">
        <v>32</v>
      </c>
      <c r="N153" t="s">
        <v>857</v>
      </c>
      <c r="O153" s="1" t="s">
        <v>306</v>
      </c>
      <c r="P153" s="1" t="s">
        <v>307</v>
      </c>
      <c r="Q153" s="1">
        <v>6</v>
      </c>
      <c r="R153" s="1">
        <v>6</v>
      </c>
      <c r="S153" s="1" t="s">
        <v>79</v>
      </c>
      <c r="T153" t="s">
        <v>884</v>
      </c>
      <c r="U153" s="1" t="s">
        <v>308</v>
      </c>
      <c r="V153" s="1" t="s">
        <v>309</v>
      </c>
      <c r="W153" s="1">
        <v>21</v>
      </c>
      <c r="X153" s="6" t="s">
        <v>310</v>
      </c>
      <c r="Y153" s="1" t="s">
        <v>311</v>
      </c>
      <c r="Z153" s="1">
        <v>3000</v>
      </c>
      <c r="AA153" s="1" t="s">
        <v>70</v>
      </c>
      <c r="AB153" s="7">
        <v>3551</v>
      </c>
      <c r="AC153" s="7" t="s">
        <v>332</v>
      </c>
      <c r="AD153" s="50">
        <v>0</v>
      </c>
      <c r="AE153" s="8" t="s">
        <v>42</v>
      </c>
      <c r="AF153" s="1" t="s">
        <v>43</v>
      </c>
      <c r="AG153" s="12">
        <v>16000000</v>
      </c>
      <c r="AH153" s="10">
        <v>16000000</v>
      </c>
      <c r="AI153" s="10">
        <v>16000000</v>
      </c>
      <c r="AJ153" s="5" t="s">
        <v>846</v>
      </c>
    </row>
    <row r="154" spans="1:36" x14ac:dyDescent="0.3">
      <c r="A154" s="13" t="str">
        <f t="shared" si="5"/>
        <v>1.1-00-2305_236015_232135710</v>
      </c>
      <c r="B154" s="1" t="str">
        <f t="shared" si="4"/>
        <v>05_246015_24021357100</v>
      </c>
      <c r="D154" s="3" t="s">
        <v>1105</v>
      </c>
      <c r="F154" s="1">
        <v>1</v>
      </c>
      <c r="G154" s="6" t="s">
        <v>27</v>
      </c>
      <c r="H154" s="1">
        <v>1.3</v>
      </c>
      <c r="I154" s="6" t="s">
        <v>28</v>
      </c>
      <c r="J154" s="1" t="s">
        <v>29</v>
      </c>
      <c r="K154" s="6" t="s">
        <v>30</v>
      </c>
      <c r="L154" s="1" t="s">
        <v>31</v>
      </c>
      <c r="M154" s="6" t="s">
        <v>32</v>
      </c>
      <c r="N154" t="s">
        <v>857</v>
      </c>
      <c r="O154" s="1" t="s">
        <v>306</v>
      </c>
      <c r="P154" s="1" t="s">
        <v>307</v>
      </c>
      <c r="Q154" s="1">
        <v>6</v>
      </c>
      <c r="R154" s="1">
        <v>6</v>
      </c>
      <c r="S154" s="1" t="s">
        <v>79</v>
      </c>
      <c r="T154" t="s">
        <v>884</v>
      </c>
      <c r="U154" s="1" t="s">
        <v>308</v>
      </c>
      <c r="V154" s="1" t="s">
        <v>309</v>
      </c>
      <c r="W154" s="1">
        <v>21</v>
      </c>
      <c r="X154" s="6" t="s">
        <v>310</v>
      </c>
      <c r="Y154" s="1" t="s">
        <v>311</v>
      </c>
      <c r="Z154" s="1">
        <v>3000</v>
      </c>
      <c r="AA154" s="1" t="s">
        <v>70</v>
      </c>
      <c r="AB154" s="7">
        <v>3571</v>
      </c>
      <c r="AC154" s="7" t="s">
        <v>236</v>
      </c>
      <c r="AD154" s="50">
        <v>0</v>
      </c>
      <c r="AE154" s="8" t="s">
        <v>42</v>
      </c>
      <c r="AF154" s="1" t="s">
        <v>43</v>
      </c>
      <c r="AG154" s="12">
        <v>17150000</v>
      </c>
      <c r="AH154" s="10">
        <v>17150000</v>
      </c>
      <c r="AI154" s="10">
        <v>17150000</v>
      </c>
      <c r="AJ154" s="5" t="s">
        <v>846</v>
      </c>
    </row>
    <row r="155" spans="1:36" x14ac:dyDescent="0.3">
      <c r="A155" s="13" t="str">
        <f t="shared" si="5"/>
        <v>1.1-00-2305_236015_232136310</v>
      </c>
      <c r="B155" s="1" t="e">
        <f>CONCATENATE(C155,O155,R155,U155,X155,AB155,#REF!)</f>
        <v>#REF!</v>
      </c>
      <c r="D155" s="3" t="s">
        <v>1105</v>
      </c>
      <c r="F155" s="1">
        <v>1</v>
      </c>
      <c r="G155" s="6" t="s">
        <v>27</v>
      </c>
      <c r="H155" s="1">
        <v>1.3</v>
      </c>
      <c r="I155" s="6" t="s">
        <v>28</v>
      </c>
      <c r="J155" s="1" t="s">
        <v>29</v>
      </c>
      <c r="K155" s="6" t="s">
        <v>30</v>
      </c>
      <c r="L155" s="1" t="s">
        <v>31</v>
      </c>
      <c r="M155" s="6" t="s">
        <v>32</v>
      </c>
      <c r="N155" t="s">
        <v>857</v>
      </c>
      <c r="O155" s="1" t="s">
        <v>306</v>
      </c>
      <c r="P155" s="1" t="s">
        <v>307</v>
      </c>
      <c r="Q155" s="1">
        <v>6</v>
      </c>
      <c r="R155" s="1">
        <v>6</v>
      </c>
      <c r="S155" s="1" t="s">
        <v>79</v>
      </c>
      <c r="T155" t="s">
        <v>884</v>
      </c>
      <c r="U155" s="1" t="s">
        <v>308</v>
      </c>
      <c r="V155" s="1" t="s">
        <v>309</v>
      </c>
      <c r="W155" s="1">
        <v>21</v>
      </c>
      <c r="X155" s="6" t="s">
        <v>310</v>
      </c>
      <c r="Y155" s="1" t="s">
        <v>311</v>
      </c>
      <c r="Z155" s="1">
        <v>3000</v>
      </c>
      <c r="AA155" s="1" t="s">
        <v>70</v>
      </c>
      <c r="AB155" s="7">
        <v>3631</v>
      </c>
      <c r="AC155" s="7" t="s">
        <v>333</v>
      </c>
      <c r="AD155" s="50">
        <v>0</v>
      </c>
      <c r="AE155" s="8" t="s">
        <v>42</v>
      </c>
      <c r="AF155" s="1" t="s">
        <v>43</v>
      </c>
      <c r="AG155" s="12">
        <v>4866666.55</v>
      </c>
      <c r="AH155" s="10">
        <v>4866666.55</v>
      </c>
      <c r="AI155" s="10">
        <v>4866666.55</v>
      </c>
      <c r="AJ155" s="5" t="s">
        <v>846</v>
      </c>
    </row>
    <row r="156" spans="1:36" x14ac:dyDescent="0.3">
      <c r="A156" s="13" t="str">
        <f t="shared" si="5"/>
        <v>1.1-00-2305_236015_232138210</v>
      </c>
      <c r="B156" s="1" t="str">
        <f t="shared" ref="B156:B187" si="6">CONCATENATE(C156,O156,R156,U156,X156,AB156,AE156)</f>
        <v>05_246015_24021382100</v>
      </c>
      <c r="D156" s="3" t="s">
        <v>1105</v>
      </c>
      <c r="F156" s="1">
        <v>1</v>
      </c>
      <c r="G156" s="6" t="s">
        <v>27</v>
      </c>
      <c r="H156" s="1">
        <v>1.3</v>
      </c>
      <c r="I156" s="6" t="s">
        <v>28</v>
      </c>
      <c r="J156" s="1" t="s">
        <v>29</v>
      </c>
      <c r="K156" s="6" t="s">
        <v>30</v>
      </c>
      <c r="L156" s="1" t="s">
        <v>31</v>
      </c>
      <c r="M156" s="6" t="s">
        <v>32</v>
      </c>
      <c r="N156" t="s">
        <v>857</v>
      </c>
      <c r="O156" s="1" t="s">
        <v>306</v>
      </c>
      <c r="P156" s="1" t="s">
        <v>307</v>
      </c>
      <c r="Q156" s="1">
        <v>6</v>
      </c>
      <c r="R156" s="1">
        <v>6</v>
      </c>
      <c r="S156" s="1" t="s">
        <v>79</v>
      </c>
      <c r="T156" t="s">
        <v>884</v>
      </c>
      <c r="U156" s="1" t="s">
        <v>308</v>
      </c>
      <c r="V156" s="1" t="s">
        <v>309</v>
      </c>
      <c r="W156" s="1">
        <v>21</v>
      </c>
      <c r="X156" s="6" t="s">
        <v>310</v>
      </c>
      <c r="Y156" s="1" t="s">
        <v>311</v>
      </c>
      <c r="Z156" s="1">
        <v>3000</v>
      </c>
      <c r="AA156" s="1" t="s">
        <v>70</v>
      </c>
      <c r="AB156" s="7">
        <v>3821</v>
      </c>
      <c r="AC156" s="7" t="s">
        <v>75</v>
      </c>
      <c r="AD156" s="50">
        <v>0</v>
      </c>
      <c r="AE156" s="8" t="s">
        <v>42</v>
      </c>
      <c r="AF156" s="1" t="s">
        <v>43</v>
      </c>
      <c r="AG156" s="12">
        <v>639567.19999999995</v>
      </c>
      <c r="AH156" s="10">
        <v>639567.19999999995</v>
      </c>
      <c r="AI156" s="10">
        <v>639567.19999999995</v>
      </c>
      <c r="AJ156" s="5" t="s">
        <v>846</v>
      </c>
    </row>
    <row r="157" spans="1:36" x14ac:dyDescent="0.3">
      <c r="A157" s="13" t="str">
        <f t="shared" si="5"/>
        <v>1.1-00-2305_236015_232139110</v>
      </c>
      <c r="B157" s="1" t="str">
        <f t="shared" si="6"/>
        <v>05_246015_24021391100</v>
      </c>
      <c r="D157" s="3" t="s">
        <v>1105</v>
      </c>
      <c r="F157" s="1">
        <v>1</v>
      </c>
      <c r="G157" s="6" t="s">
        <v>27</v>
      </c>
      <c r="H157" s="1">
        <v>1.3</v>
      </c>
      <c r="I157" s="6" t="s">
        <v>28</v>
      </c>
      <c r="J157" s="1" t="s">
        <v>29</v>
      </c>
      <c r="K157" s="6" t="s">
        <v>30</v>
      </c>
      <c r="L157" s="1" t="s">
        <v>31</v>
      </c>
      <c r="M157" s="6" t="s">
        <v>32</v>
      </c>
      <c r="N157" t="s">
        <v>857</v>
      </c>
      <c r="O157" s="1" t="s">
        <v>306</v>
      </c>
      <c r="P157" s="1" t="s">
        <v>307</v>
      </c>
      <c r="Q157" s="1">
        <v>6</v>
      </c>
      <c r="R157" s="1">
        <v>6</v>
      </c>
      <c r="S157" s="1" t="s">
        <v>79</v>
      </c>
      <c r="T157" t="s">
        <v>884</v>
      </c>
      <c r="U157" s="1" t="s">
        <v>308</v>
      </c>
      <c r="V157" s="1" t="s">
        <v>309</v>
      </c>
      <c r="W157" s="1">
        <v>21</v>
      </c>
      <c r="X157" s="6" t="s">
        <v>310</v>
      </c>
      <c r="Y157" s="1" t="s">
        <v>311</v>
      </c>
      <c r="Z157" s="1">
        <v>3000</v>
      </c>
      <c r="AA157" s="1" t="s">
        <v>70</v>
      </c>
      <c r="AB157" s="7">
        <v>3911</v>
      </c>
      <c r="AC157" s="7" t="s">
        <v>334</v>
      </c>
      <c r="AD157" s="50">
        <v>0</v>
      </c>
      <c r="AE157" s="8" t="s">
        <v>42</v>
      </c>
      <c r="AF157" s="1" t="s">
        <v>43</v>
      </c>
      <c r="AG157" s="12">
        <v>700000</v>
      </c>
      <c r="AH157" s="10">
        <v>700000</v>
      </c>
      <c r="AI157" s="10">
        <v>700000</v>
      </c>
      <c r="AJ157" s="5" t="s">
        <v>846</v>
      </c>
    </row>
    <row r="158" spans="1:36" x14ac:dyDescent="0.3">
      <c r="A158" s="13" t="str">
        <f t="shared" si="5"/>
        <v>1.1-00-2305_236015_232139220</v>
      </c>
      <c r="B158" s="1" t="str">
        <f t="shared" si="6"/>
        <v>05_246015_24021392200</v>
      </c>
      <c r="D158" s="3" t="s">
        <v>1105</v>
      </c>
      <c r="F158" s="1">
        <v>1</v>
      </c>
      <c r="G158" s="6" t="s">
        <v>27</v>
      </c>
      <c r="H158" s="1">
        <v>1.3</v>
      </c>
      <c r="I158" s="6" t="s">
        <v>28</v>
      </c>
      <c r="J158" s="1" t="s">
        <v>29</v>
      </c>
      <c r="K158" s="6" t="s">
        <v>30</v>
      </c>
      <c r="L158" s="1" t="s">
        <v>31</v>
      </c>
      <c r="M158" s="6" t="s">
        <v>32</v>
      </c>
      <c r="N158" t="s">
        <v>857</v>
      </c>
      <c r="O158" s="1" t="s">
        <v>306</v>
      </c>
      <c r="P158" s="1" t="s">
        <v>307</v>
      </c>
      <c r="Q158" s="1">
        <v>6</v>
      </c>
      <c r="R158" s="1">
        <v>6</v>
      </c>
      <c r="S158" s="1" t="s">
        <v>79</v>
      </c>
      <c r="T158" t="s">
        <v>884</v>
      </c>
      <c r="U158" s="1" t="s">
        <v>308</v>
      </c>
      <c r="V158" s="1" t="s">
        <v>309</v>
      </c>
      <c r="W158" s="1">
        <v>21</v>
      </c>
      <c r="X158" s="6" t="s">
        <v>310</v>
      </c>
      <c r="Y158" s="1" t="s">
        <v>311</v>
      </c>
      <c r="Z158" s="1">
        <v>3000</v>
      </c>
      <c r="AA158" s="1" t="s">
        <v>70</v>
      </c>
      <c r="AB158" s="7">
        <v>3922</v>
      </c>
      <c r="AC158" s="7" t="s">
        <v>197</v>
      </c>
      <c r="AD158" s="50">
        <v>0</v>
      </c>
      <c r="AE158" s="8" t="s">
        <v>42</v>
      </c>
      <c r="AF158" s="1" t="s">
        <v>43</v>
      </c>
      <c r="AG158" s="12">
        <v>1000000</v>
      </c>
      <c r="AH158" s="10">
        <v>1000000</v>
      </c>
      <c r="AI158" s="10">
        <v>1000000</v>
      </c>
      <c r="AJ158" s="5" t="s">
        <v>846</v>
      </c>
    </row>
    <row r="159" spans="1:36" x14ac:dyDescent="0.3">
      <c r="A159" s="13" t="str">
        <f t="shared" si="5"/>
        <v>1.1-00-2305_236015_232139410</v>
      </c>
      <c r="B159" s="1" t="str">
        <f t="shared" si="6"/>
        <v>05_246015_24021394100</v>
      </c>
      <c r="D159" s="3" t="s">
        <v>1105</v>
      </c>
      <c r="F159" s="1">
        <v>1</v>
      </c>
      <c r="G159" s="6" t="s">
        <v>27</v>
      </c>
      <c r="H159" s="1">
        <v>1.3</v>
      </c>
      <c r="I159" s="6" t="s">
        <v>28</v>
      </c>
      <c r="J159" s="1" t="s">
        <v>29</v>
      </c>
      <c r="K159" s="6" t="s">
        <v>30</v>
      </c>
      <c r="L159" s="1" t="s">
        <v>31</v>
      </c>
      <c r="M159" s="6" t="s">
        <v>32</v>
      </c>
      <c r="N159" t="s">
        <v>857</v>
      </c>
      <c r="O159" s="1" t="s">
        <v>306</v>
      </c>
      <c r="P159" s="1" t="s">
        <v>307</v>
      </c>
      <c r="Q159" s="1">
        <v>6</v>
      </c>
      <c r="R159" s="1">
        <v>6</v>
      </c>
      <c r="S159" s="1" t="s">
        <v>79</v>
      </c>
      <c r="T159" t="s">
        <v>884</v>
      </c>
      <c r="U159" s="1" t="s">
        <v>308</v>
      </c>
      <c r="V159" s="1" t="s">
        <v>309</v>
      </c>
      <c r="W159" s="1">
        <v>21</v>
      </c>
      <c r="X159" s="6" t="s">
        <v>310</v>
      </c>
      <c r="Y159" s="1" t="s">
        <v>311</v>
      </c>
      <c r="Z159" s="1">
        <v>3000</v>
      </c>
      <c r="AA159" s="1" t="s">
        <v>70</v>
      </c>
      <c r="AB159" s="7">
        <v>3941</v>
      </c>
      <c r="AC159" s="7" t="s">
        <v>172</v>
      </c>
      <c r="AD159" s="50">
        <v>0</v>
      </c>
      <c r="AE159" s="8" t="s">
        <v>42</v>
      </c>
      <c r="AF159" s="1" t="s">
        <v>43</v>
      </c>
      <c r="AG159" s="12">
        <v>12000000</v>
      </c>
      <c r="AH159" s="10">
        <v>12000000</v>
      </c>
      <c r="AI159" s="10">
        <v>12000000</v>
      </c>
      <c r="AJ159" s="5" t="s">
        <v>846</v>
      </c>
    </row>
    <row r="160" spans="1:36" x14ac:dyDescent="0.3">
      <c r="A160" s="13" t="str">
        <f t="shared" si="5"/>
        <v>1.1-00-2305_236015_232139620</v>
      </c>
      <c r="B160" s="1" t="str">
        <f t="shared" si="6"/>
        <v>05_246015_24021396200</v>
      </c>
      <c r="C160" s="1"/>
      <c r="D160" s="3" t="s">
        <v>1105</v>
      </c>
      <c r="E160" s="1"/>
      <c r="F160" s="1">
        <v>1</v>
      </c>
      <c r="G160" s="6" t="s">
        <v>27</v>
      </c>
      <c r="H160" s="1">
        <v>1.3</v>
      </c>
      <c r="I160" s="6" t="s">
        <v>28</v>
      </c>
      <c r="J160" s="1" t="s">
        <v>29</v>
      </c>
      <c r="K160" s="6" t="s">
        <v>30</v>
      </c>
      <c r="L160" s="1" t="s">
        <v>31</v>
      </c>
      <c r="M160" s="6" t="s">
        <v>32</v>
      </c>
      <c r="N160" t="s">
        <v>857</v>
      </c>
      <c r="O160" s="1" t="s">
        <v>306</v>
      </c>
      <c r="P160" s="1" t="s">
        <v>307</v>
      </c>
      <c r="Q160" s="1">
        <v>6</v>
      </c>
      <c r="R160" s="1">
        <v>6</v>
      </c>
      <c r="S160" s="1" t="s">
        <v>79</v>
      </c>
      <c r="T160" t="s">
        <v>884</v>
      </c>
      <c r="U160" s="1" t="s">
        <v>308</v>
      </c>
      <c r="V160" s="1" t="s">
        <v>309</v>
      </c>
      <c r="W160" s="1">
        <v>21</v>
      </c>
      <c r="X160" s="6" t="s">
        <v>310</v>
      </c>
      <c r="Y160" s="1" t="s">
        <v>311</v>
      </c>
      <c r="Z160" s="1">
        <v>3000</v>
      </c>
      <c r="AA160" s="1" t="s">
        <v>70</v>
      </c>
      <c r="AB160" s="1">
        <v>3962</v>
      </c>
      <c r="AC160" s="1" t="s">
        <v>335</v>
      </c>
      <c r="AD160" s="50">
        <v>0</v>
      </c>
      <c r="AE160" s="8" t="s">
        <v>42</v>
      </c>
      <c r="AF160" s="1" t="s">
        <v>43</v>
      </c>
      <c r="AG160" s="12">
        <v>75000</v>
      </c>
      <c r="AH160" s="10">
        <v>75000</v>
      </c>
      <c r="AI160" s="10">
        <v>75000</v>
      </c>
      <c r="AJ160" s="5" t="s">
        <v>846</v>
      </c>
    </row>
    <row r="161" spans="1:36" x14ac:dyDescent="0.3">
      <c r="A161" s="13" t="str">
        <f t="shared" si="5"/>
        <v>1.1-00-2305_236015_232151110</v>
      </c>
      <c r="B161" s="1" t="str">
        <f t="shared" si="6"/>
        <v>05_246015_24021511100</v>
      </c>
      <c r="D161" s="3" t="s">
        <v>1105</v>
      </c>
      <c r="F161" s="1">
        <v>1</v>
      </c>
      <c r="G161" s="6" t="s">
        <v>27</v>
      </c>
      <c r="H161" s="1">
        <v>1.3</v>
      </c>
      <c r="I161" s="6" t="s">
        <v>28</v>
      </c>
      <c r="J161" s="1" t="s">
        <v>29</v>
      </c>
      <c r="K161" s="6" t="s">
        <v>30</v>
      </c>
      <c r="L161" s="1" t="s">
        <v>31</v>
      </c>
      <c r="M161" s="6" t="s">
        <v>32</v>
      </c>
      <c r="N161" t="s">
        <v>857</v>
      </c>
      <c r="O161" s="1" t="s">
        <v>306</v>
      </c>
      <c r="P161" s="1" t="s">
        <v>307</v>
      </c>
      <c r="Q161" s="1">
        <v>6</v>
      </c>
      <c r="R161" s="1">
        <v>6</v>
      </c>
      <c r="S161" s="1" t="s">
        <v>79</v>
      </c>
      <c r="T161" t="s">
        <v>884</v>
      </c>
      <c r="U161" s="1" t="s">
        <v>308</v>
      </c>
      <c r="V161" s="1" t="s">
        <v>309</v>
      </c>
      <c r="W161" s="1">
        <v>21</v>
      </c>
      <c r="X161" s="6" t="s">
        <v>310</v>
      </c>
      <c r="Y161" s="1" t="s">
        <v>311</v>
      </c>
      <c r="Z161" s="1">
        <v>5000</v>
      </c>
      <c r="AA161" s="1" t="s">
        <v>111</v>
      </c>
      <c r="AB161" s="7">
        <v>5111</v>
      </c>
      <c r="AC161" s="7" t="s">
        <v>160</v>
      </c>
      <c r="AD161" s="50">
        <v>0</v>
      </c>
      <c r="AE161" s="8" t="s">
        <v>42</v>
      </c>
      <c r="AF161" s="1" t="s">
        <v>43</v>
      </c>
      <c r="AG161" s="12">
        <v>397740.2</v>
      </c>
      <c r="AH161" s="10">
        <v>397740.2</v>
      </c>
      <c r="AI161" s="10">
        <v>397740.2</v>
      </c>
      <c r="AJ161" s="5" t="s">
        <v>846</v>
      </c>
    </row>
    <row r="162" spans="1:36" x14ac:dyDescent="0.3">
      <c r="A162" s="13" t="str">
        <f t="shared" si="5"/>
        <v>1.1-00-2305_236015_232151910</v>
      </c>
      <c r="B162" s="1" t="str">
        <f t="shared" si="6"/>
        <v>05_246015_24021519100</v>
      </c>
      <c r="D162" s="3" t="s">
        <v>1105</v>
      </c>
      <c r="F162" s="1">
        <v>1</v>
      </c>
      <c r="G162" s="6" t="s">
        <v>27</v>
      </c>
      <c r="H162" s="1">
        <v>1.3</v>
      </c>
      <c r="I162" s="6" t="s">
        <v>28</v>
      </c>
      <c r="J162" s="1" t="s">
        <v>29</v>
      </c>
      <c r="K162" s="6" t="s">
        <v>30</v>
      </c>
      <c r="L162" s="1" t="s">
        <v>31</v>
      </c>
      <c r="M162" s="6" t="s">
        <v>32</v>
      </c>
      <c r="N162" t="s">
        <v>857</v>
      </c>
      <c r="O162" s="1" t="s">
        <v>306</v>
      </c>
      <c r="P162" s="1" t="s">
        <v>307</v>
      </c>
      <c r="Q162" s="1">
        <v>6</v>
      </c>
      <c r="R162" s="1">
        <v>6</v>
      </c>
      <c r="S162" s="1" t="s">
        <v>79</v>
      </c>
      <c r="T162" t="s">
        <v>884</v>
      </c>
      <c r="U162" s="1" t="s">
        <v>308</v>
      </c>
      <c r="V162" s="1" t="s">
        <v>309</v>
      </c>
      <c r="W162" s="1">
        <v>21</v>
      </c>
      <c r="X162" s="6" t="s">
        <v>310</v>
      </c>
      <c r="Y162" s="1" t="s">
        <v>311</v>
      </c>
      <c r="Z162" s="1">
        <v>5000</v>
      </c>
      <c r="AA162" s="1" t="s">
        <v>111</v>
      </c>
      <c r="AB162" s="7">
        <v>5191</v>
      </c>
      <c r="AC162" s="7" t="s">
        <v>336</v>
      </c>
      <c r="AD162" s="50">
        <v>0</v>
      </c>
      <c r="AE162" s="8" t="s">
        <v>42</v>
      </c>
      <c r="AF162" s="1" t="s">
        <v>43</v>
      </c>
      <c r="AG162" s="12">
        <v>68041</v>
      </c>
      <c r="AH162" s="10">
        <v>68041</v>
      </c>
      <c r="AI162" s="10">
        <v>68041</v>
      </c>
      <c r="AJ162" s="5" t="s">
        <v>846</v>
      </c>
    </row>
    <row r="163" spans="1:36" x14ac:dyDescent="0.3">
      <c r="A163" s="13" t="str">
        <f t="shared" si="5"/>
        <v>1.1-00-2305_236015_232152110</v>
      </c>
      <c r="B163" s="1" t="str">
        <f t="shared" si="6"/>
        <v>05_246015_24021521100</v>
      </c>
      <c r="D163" s="3" t="s">
        <v>1105</v>
      </c>
      <c r="F163" s="1">
        <v>1</v>
      </c>
      <c r="G163" s="6" t="s">
        <v>27</v>
      </c>
      <c r="H163" s="1">
        <v>1.3</v>
      </c>
      <c r="I163" s="6" t="s">
        <v>28</v>
      </c>
      <c r="J163" s="1" t="s">
        <v>29</v>
      </c>
      <c r="K163" s="6" t="s">
        <v>30</v>
      </c>
      <c r="L163" s="1" t="s">
        <v>31</v>
      </c>
      <c r="M163" s="6" t="s">
        <v>32</v>
      </c>
      <c r="N163" t="s">
        <v>857</v>
      </c>
      <c r="O163" s="1" t="s">
        <v>306</v>
      </c>
      <c r="P163" s="1" t="s">
        <v>307</v>
      </c>
      <c r="Q163" s="1">
        <v>6</v>
      </c>
      <c r="R163" s="1">
        <v>6</v>
      </c>
      <c r="S163" s="1" t="s">
        <v>79</v>
      </c>
      <c r="T163" t="s">
        <v>884</v>
      </c>
      <c r="U163" s="1" t="s">
        <v>308</v>
      </c>
      <c r="V163" s="1" t="s">
        <v>309</v>
      </c>
      <c r="W163" s="1">
        <v>21</v>
      </c>
      <c r="X163" s="6" t="s">
        <v>310</v>
      </c>
      <c r="Y163" s="1" t="s">
        <v>311</v>
      </c>
      <c r="Z163" s="1">
        <v>5000</v>
      </c>
      <c r="AA163" s="1" t="s">
        <v>111</v>
      </c>
      <c r="AB163" s="7">
        <v>5211</v>
      </c>
      <c r="AC163" s="7" t="s">
        <v>337</v>
      </c>
      <c r="AD163" s="50">
        <v>0</v>
      </c>
      <c r="AE163" s="8" t="s">
        <v>42</v>
      </c>
      <c r="AF163" s="1" t="s">
        <v>43</v>
      </c>
      <c r="AG163" s="12">
        <v>108130.56</v>
      </c>
      <c r="AH163" s="10">
        <v>108130.56</v>
      </c>
      <c r="AI163" s="10">
        <v>108130.56</v>
      </c>
      <c r="AJ163" s="5" t="s">
        <v>846</v>
      </c>
    </row>
    <row r="164" spans="1:36" x14ac:dyDescent="0.3">
      <c r="A164" s="13" t="str">
        <f t="shared" si="5"/>
        <v>1.1-00-2305_236015_232156410</v>
      </c>
      <c r="B164" s="1" t="str">
        <f t="shared" si="6"/>
        <v>05_246015_24021564100</v>
      </c>
      <c r="D164" s="3" t="s">
        <v>1105</v>
      </c>
      <c r="F164" s="1">
        <v>1</v>
      </c>
      <c r="G164" s="6" t="s">
        <v>27</v>
      </c>
      <c r="H164" s="1">
        <v>1.3</v>
      </c>
      <c r="I164" s="6" t="s">
        <v>28</v>
      </c>
      <c r="J164" s="1" t="s">
        <v>29</v>
      </c>
      <c r="K164" s="6" t="s">
        <v>30</v>
      </c>
      <c r="L164" s="1" t="s">
        <v>31</v>
      </c>
      <c r="M164" s="6" t="s">
        <v>32</v>
      </c>
      <c r="N164" t="s">
        <v>857</v>
      </c>
      <c r="O164" s="1" t="s">
        <v>306</v>
      </c>
      <c r="P164" s="1" t="s">
        <v>307</v>
      </c>
      <c r="Q164" s="1">
        <v>6</v>
      </c>
      <c r="R164" s="1">
        <v>6</v>
      </c>
      <c r="S164" s="1" t="s">
        <v>79</v>
      </c>
      <c r="T164" t="s">
        <v>884</v>
      </c>
      <c r="U164" s="1" t="s">
        <v>308</v>
      </c>
      <c r="V164" s="1" t="s">
        <v>309</v>
      </c>
      <c r="W164" s="1">
        <v>21</v>
      </c>
      <c r="X164" s="6" t="s">
        <v>310</v>
      </c>
      <c r="Y164" s="1" t="s">
        <v>311</v>
      </c>
      <c r="Z164" s="1">
        <v>5000</v>
      </c>
      <c r="AA164" s="1" t="s">
        <v>111</v>
      </c>
      <c r="AB164" s="7">
        <v>5641</v>
      </c>
      <c r="AC164" s="7" t="s">
        <v>338</v>
      </c>
      <c r="AD164" s="50">
        <v>0</v>
      </c>
      <c r="AE164" s="8" t="s">
        <v>42</v>
      </c>
      <c r="AF164" s="1" t="s">
        <v>43</v>
      </c>
      <c r="AG164" s="12">
        <v>61745.64</v>
      </c>
      <c r="AH164" s="10">
        <v>61745.64</v>
      </c>
      <c r="AI164" s="10">
        <v>61745.64</v>
      </c>
      <c r="AJ164" s="5" t="s">
        <v>846</v>
      </c>
    </row>
    <row r="165" spans="1:36" x14ac:dyDescent="0.3">
      <c r="A165" s="13" t="str">
        <f t="shared" si="5"/>
        <v>1.1-00-2305_236015_232156620</v>
      </c>
      <c r="B165" s="1" t="str">
        <f t="shared" si="6"/>
        <v>05_246015_24021566200</v>
      </c>
      <c r="D165" s="3" t="s">
        <v>1105</v>
      </c>
      <c r="F165" s="1">
        <v>1</v>
      </c>
      <c r="G165" s="6" t="s">
        <v>27</v>
      </c>
      <c r="H165" s="1">
        <v>1.3</v>
      </c>
      <c r="I165" s="6" t="s">
        <v>28</v>
      </c>
      <c r="J165" s="1" t="s">
        <v>29</v>
      </c>
      <c r="K165" s="6" t="s">
        <v>30</v>
      </c>
      <c r="L165" s="1" t="s">
        <v>31</v>
      </c>
      <c r="M165" s="6" t="s">
        <v>32</v>
      </c>
      <c r="N165" t="s">
        <v>857</v>
      </c>
      <c r="O165" s="1" t="s">
        <v>306</v>
      </c>
      <c r="P165" s="1" t="s">
        <v>307</v>
      </c>
      <c r="Q165" s="1">
        <v>6</v>
      </c>
      <c r="R165" s="1">
        <v>6</v>
      </c>
      <c r="S165" s="1" t="s">
        <v>79</v>
      </c>
      <c r="T165" t="s">
        <v>884</v>
      </c>
      <c r="U165" s="1" t="s">
        <v>308</v>
      </c>
      <c r="V165" s="1" t="s">
        <v>309</v>
      </c>
      <c r="W165" s="1">
        <v>21</v>
      </c>
      <c r="X165" s="6" t="s">
        <v>310</v>
      </c>
      <c r="Y165" s="1" t="s">
        <v>311</v>
      </c>
      <c r="Z165" s="1">
        <v>5000</v>
      </c>
      <c r="AA165" s="1" t="s">
        <v>111</v>
      </c>
      <c r="AB165" s="7">
        <v>5662</v>
      </c>
      <c r="AC165" s="7" t="s">
        <v>339</v>
      </c>
      <c r="AD165" s="50">
        <v>0</v>
      </c>
      <c r="AE165" s="8" t="s">
        <v>42</v>
      </c>
      <c r="AF165" s="1" t="s">
        <v>43</v>
      </c>
      <c r="AG165" s="12">
        <v>42224</v>
      </c>
      <c r="AH165" s="10">
        <v>42224</v>
      </c>
      <c r="AI165" s="10">
        <v>42224</v>
      </c>
      <c r="AJ165" s="5" t="s">
        <v>846</v>
      </c>
    </row>
    <row r="166" spans="1:36" x14ac:dyDescent="0.3">
      <c r="A166" s="13" t="str">
        <f t="shared" si="5"/>
        <v>1.1-00-2302_231010_231521710</v>
      </c>
      <c r="B166" s="1" t="str">
        <f t="shared" si="6"/>
        <v>02_241010_24015217100</v>
      </c>
      <c r="D166" s="3" t="s">
        <v>1105</v>
      </c>
      <c r="F166" s="1">
        <v>1</v>
      </c>
      <c r="G166" s="6" t="s">
        <v>27</v>
      </c>
      <c r="H166" s="1">
        <v>1.3</v>
      </c>
      <c r="I166" s="6" t="s">
        <v>28</v>
      </c>
      <c r="J166" s="1" t="s">
        <v>29</v>
      </c>
      <c r="K166" s="6" t="s">
        <v>30</v>
      </c>
      <c r="L166" s="1" t="s">
        <v>340</v>
      </c>
      <c r="M166" s="6" t="s">
        <v>341</v>
      </c>
      <c r="N166" t="s">
        <v>856</v>
      </c>
      <c r="O166" s="1" t="s">
        <v>188</v>
      </c>
      <c r="P166" s="1" t="s">
        <v>189</v>
      </c>
      <c r="Q166" s="1">
        <v>1</v>
      </c>
      <c r="R166" s="1">
        <v>1</v>
      </c>
      <c r="S166" s="1" t="s">
        <v>35</v>
      </c>
      <c r="T166" t="s">
        <v>883</v>
      </c>
      <c r="U166" s="1" t="s">
        <v>273</v>
      </c>
      <c r="V166" s="1" t="s">
        <v>274</v>
      </c>
      <c r="W166" s="1">
        <v>15</v>
      </c>
      <c r="X166" s="6" t="s">
        <v>342</v>
      </c>
      <c r="Y166" s="1" t="s">
        <v>343</v>
      </c>
      <c r="Z166" s="1">
        <v>2000</v>
      </c>
      <c r="AA166" s="1" t="s">
        <v>67</v>
      </c>
      <c r="AB166" s="7">
        <v>2171</v>
      </c>
      <c r="AC166" s="7" t="s">
        <v>344</v>
      </c>
      <c r="AD166" s="50">
        <v>0</v>
      </c>
      <c r="AE166" s="8" t="s">
        <v>42</v>
      </c>
      <c r="AF166" s="1" t="s">
        <v>43</v>
      </c>
      <c r="AG166" s="12">
        <v>0</v>
      </c>
      <c r="AH166" s="9">
        <v>0</v>
      </c>
      <c r="AI166" s="9">
        <v>300000</v>
      </c>
      <c r="AJ166" s="9" t="s">
        <v>345</v>
      </c>
    </row>
    <row r="167" spans="1:36" x14ac:dyDescent="0.3">
      <c r="A167" s="13" t="str">
        <f t="shared" si="5"/>
        <v>1.1-00-2302_231010_231524110</v>
      </c>
      <c r="B167" s="1" t="str">
        <f t="shared" si="6"/>
        <v>02_241010_24015241100</v>
      </c>
      <c r="D167" s="3" t="s">
        <v>1105</v>
      </c>
      <c r="F167" s="1">
        <v>1</v>
      </c>
      <c r="G167" s="6" t="s">
        <v>27</v>
      </c>
      <c r="H167" s="1">
        <v>1.3</v>
      </c>
      <c r="I167" s="6" t="s">
        <v>28</v>
      </c>
      <c r="J167" s="1" t="s">
        <v>29</v>
      </c>
      <c r="K167" s="6" t="s">
        <v>30</v>
      </c>
      <c r="L167" s="1" t="s">
        <v>340</v>
      </c>
      <c r="M167" s="6" t="s">
        <v>341</v>
      </c>
      <c r="N167" t="s">
        <v>856</v>
      </c>
      <c r="O167" s="1" t="s">
        <v>188</v>
      </c>
      <c r="P167" s="1" t="s">
        <v>189</v>
      </c>
      <c r="Q167" s="1">
        <v>1</v>
      </c>
      <c r="R167" s="1">
        <v>1</v>
      </c>
      <c r="S167" s="1" t="s">
        <v>35</v>
      </c>
      <c r="T167" t="s">
        <v>883</v>
      </c>
      <c r="U167" s="1" t="s">
        <v>273</v>
      </c>
      <c r="V167" s="1" t="s">
        <v>274</v>
      </c>
      <c r="W167" s="1">
        <v>15</v>
      </c>
      <c r="X167" s="6" t="s">
        <v>342</v>
      </c>
      <c r="Y167" s="1" t="s">
        <v>343</v>
      </c>
      <c r="Z167" s="1">
        <v>2000</v>
      </c>
      <c r="AA167" s="1" t="s">
        <v>67</v>
      </c>
      <c r="AB167" s="7">
        <v>2411</v>
      </c>
      <c r="AC167" s="7" t="s">
        <v>314</v>
      </c>
      <c r="AD167" s="50">
        <v>0</v>
      </c>
      <c r="AE167" s="8" t="s">
        <v>42</v>
      </c>
      <c r="AF167" s="1" t="s">
        <v>43</v>
      </c>
      <c r="AG167" s="12">
        <v>0</v>
      </c>
      <c r="AH167" s="9">
        <v>0</v>
      </c>
      <c r="AI167" s="9">
        <v>150000</v>
      </c>
      <c r="AJ167" s="9" t="s">
        <v>346</v>
      </c>
    </row>
    <row r="168" spans="1:36" x14ac:dyDescent="0.3">
      <c r="A168" s="13" t="str">
        <f t="shared" si="5"/>
        <v>1.1-00-2302_231010_231524210</v>
      </c>
      <c r="B168" s="1" t="str">
        <f t="shared" si="6"/>
        <v>02_241010_24015242100</v>
      </c>
      <c r="D168" s="3" t="s">
        <v>1105</v>
      </c>
      <c r="F168" s="1">
        <v>1</v>
      </c>
      <c r="G168" s="6" t="s">
        <v>27</v>
      </c>
      <c r="H168" s="1">
        <v>1.3</v>
      </c>
      <c r="I168" s="6" t="s">
        <v>28</v>
      </c>
      <c r="J168" s="1" t="s">
        <v>29</v>
      </c>
      <c r="K168" s="6" t="s">
        <v>30</v>
      </c>
      <c r="L168" s="1" t="s">
        <v>340</v>
      </c>
      <c r="M168" s="6" t="s">
        <v>341</v>
      </c>
      <c r="N168" t="s">
        <v>856</v>
      </c>
      <c r="O168" s="1" t="s">
        <v>188</v>
      </c>
      <c r="P168" s="1" t="s">
        <v>189</v>
      </c>
      <c r="Q168" s="1">
        <v>1</v>
      </c>
      <c r="R168" s="1">
        <v>1</v>
      </c>
      <c r="S168" s="1" t="s">
        <v>35</v>
      </c>
      <c r="T168" t="s">
        <v>883</v>
      </c>
      <c r="U168" s="1" t="s">
        <v>273</v>
      </c>
      <c r="V168" s="1" t="s">
        <v>274</v>
      </c>
      <c r="W168" s="1">
        <v>15</v>
      </c>
      <c r="X168" s="6" t="s">
        <v>342</v>
      </c>
      <c r="Y168" s="1" t="s">
        <v>343</v>
      </c>
      <c r="Z168" s="1">
        <v>2000</v>
      </c>
      <c r="AA168" s="1" t="s">
        <v>67</v>
      </c>
      <c r="AB168" s="7">
        <v>2421</v>
      </c>
      <c r="AC168" s="7" t="s">
        <v>282</v>
      </c>
      <c r="AD168" s="50">
        <v>0</v>
      </c>
      <c r="AE168" s="8" t="s">
        <v>42</v>
      </c>
      <c r="AF168" s="1" t="s">
        <v>43</v>
      </c>
      <c r="AG168" s="12">
        <v>0</v>
      </c>
      <c r="AH168" s="9">
        <v>0</v>
      </c>
      <c r="AI168" s="9">
        <v>100000</v>
      </c>
      <c r="AJ168" s="9" t="s">
        <v>347</v>
      </c>
    </row>
    <row r="169" spans="1:36" x14ac:dyDescent="0.3">
      <c r="A169" s="13" t="str">
        <f t="shared" si="5"/>
        <v>1.1-00-2302_231010_231524410</v>
      </c>
      <c r="B169" s="1" t="str">
        <f t="shared" si="6"/>
        <v>02_241010_24015244100</v>
      </c>
      <c r="D169" s="3" t="s">
        <v>1105</v>
      </c>
      <c r="F169" s="1">
        <v>1</v>
      </c>
      <c r="G169" s="6" t="s">
        <v>27</v>
      </c>
      <c r="H169" s="1">
        <v>1.3</v>
      </c>
      <c r="I169" s="6" t="s">
        <v>28</v>
      </c>
      <c r="J169" s="1" t="s">
        <v>29</v>
      </c>
      <c r="K169" s="6" t="s">
        <v>30</v>
      </c>
      <c r="L169" s="1" t="s">
        <v>340</v>
      </c>
      <c r="M169" s="6" t="s">
        <v>341</v>
      </c>
      <c r="N169" t="s">
        <v>856</v>
      </c>
      <c r="O169" s="1" t="s">
        <v>188</v>
      </c>
      <c r="P169" s="1" t="s">
        <v>189</v>
      </c>
      <c r="Q169" s="1">
        <v>1</v>
      </c>
      <c r="R169" s="1">
        <v>1</v>
      </c>
      <c r="S169" s="1" t="s">
        <v>35</v>
      </c>
      <c r="T169" t="s">
        <v>883</v>
      </c>
      <c r="U169" s="1" t="s">
        <v>273</v>
      </c>
      <c r="V169" s="1" t="s">
        <v>274</v>
      </c>
      <c r="W169" s="1">
        <v>15</v>
      </c>
      <c r="X169" s="6" t="s">
        <v>342</v>
      </c>
      <c r="Y169" s="1" t="s">
        <v>343</v>
      </c>
      <c r="Z169" s="1">
        <v>2000</v>
      </c>
      <c r="AA169" s="1" t="s">
        <v>67</v>
      </c>
      <c r="AB169" s="7">
        <v>2441</v>
      </c>
      <c r="AC169" s="7" t="s">
        <v>348</v>
      </c>
      <c r="AD169" s="50">
        <v>0</v>
      </c>
      <c r="AE169" s="8" t="s">
        <v>42</v>
      </c>
      <c r="AF169" s="1" t="s">
        <v>43</v>
      </c>
      <c r="AG169" s="12">
        <v>0</v>
      </c>
      <c r="AH169" s="9">
        <v>0</v>
      </c>
      <c r="AI169" s="9">
        <v>100000</v>
      </c>
      <c r="AJ169" s="9" t="s">
        <v>349</v>
      </c>
    </row>
    <row r="170" spans="1:36" x14ac:dyDescent="0.3">
      <c r="A170" s="13" t="str">
        <f t="shared" si="5"/>
        <v>1.1-00-2302_231010_231524710</v>
      </c>
      <c r="B170" s="1" t="str">
        <f t="shared" si="6"/>
        <v>02_241010_24015247100</v>
      </c>
      <c r="D170" s="3" t="s">
        <v>1105</v>
      </c>
      <c r="F170" s="1">
        <v>1</v>
      </c>
      <c r="G170" s="6" t="s">
        <v>27</v>
      </c>
      <c r="H170" s="1">
        <v>1.3</v>
      </c>
      <c r="I170" s="6" t="s">
        <v>28</v>
      </c>
      <c r="J170" s="1" t="s">
        <v>29</v>
      </c>
      <c r="K170" s="6" t="s">
        <v>30</v>
      </c>
      <c r="L170" s="1" t="s">
        <v>340</v>
      </c>
      <c r="M170" s="6" t="s">
        <v>341</v>
      </c>
      <c r="N170" t="s">
        <v>856</v>
      </c>
      <c r="O170" s="1" t="s">
        <v>188</v>
      </c>
      <c r="P170" s="1" t="s">
        <v>189</v>
      </c>
      <c r="Q170" s="1">
        <v>1</v>
      </c>
      <c r="R170" s="1">
        <v>1</v>
      </c>
      <c r="S170" s="1" t="s">
        <v>35</v>
      </c>
      <c r="T170" t="s">
        <v>883</v>
      </c>
      <c r="U170" s="1" t="s">
        <v>273</v>
      </c>
      <c r="V170" s="1" t="s">
        <v>274</v>
      </c>
      <c r="W170" s="1">
        <v>15</v>
      </c>
      <c r="X170" s="6" t="s">
        <v>342</v>
      </c>
      <c r="Y170" s="1" t="s">
        <v>343</v>
      </c>
      <c r="Z170" s="1">
        <v>2000</v>
      </c>
      <c r="AA170" s="1" t="s">
        <v>67</v>
      </c>
      <c r="AB170" s="7">
        <v>2471</v>
      </c>
      <c r="AC170" s="7" t="s">
        <v>230</v>
      </c>
      <c r="AD170" s="50">
        <v>0</v>
      </c>
      <c r="AE170" s="8" t="s">
        <v>42</v>
      </c>
      <c r="AF170" s="1" t="s">
        <v>43</v>
      </c>
      <c r="AG170" s="12">
        <v>0</v>
      </c>
      <c r="AH170" s="9">
        <v>0</v>
      </c>
      <c r="AI170" s="9">
        <v>150000</v>
      </c>
      <c r="AJ170" s="9" t="s">
        <v>350</v>
      </c>
    </row>
    <row r="171" spans="1:36" x14ac:dyDescent="0.3">
      <c r="A171" s="13" t="str">
        <f t="shared" si="5"/>
        <v>1.1-00-2302_231010_231524910</v>
      </c>
      <c r="B171" s="1" t="str">
        <f t="shared" si="6"/>
        <v>02_241010_24015249100</v>
      </c>
      <c r="D171" s="3" t="s">
        <v>1105</v>
      </c>
      <c r="F171" s="1">
        <v>1</v>
      </c>
      <c r="G171" s="6" t="s">
        <v>27</v>
      </c>
      <c r="H171" s="1">
        <v>1.3</v>
      </c>
      <c r="I171" s="6" t="s">
        <v>28</v>
      </c>
      <c r="J171" s="1" t="s">
        <v>29</v>
      </c>
      <c r="K171" s="6" t="s">
        <v>30</v>
      </c>
      <c r="L171" s="1" t="s">
        <v>340</v>
      </c>
      <c r="M171" s="6" t="s">
        <v>341</v>
      </c>
      <c r="N171" t="s">
        <v>856</v>
      </c>
      <c r="O171" s="1" t="s">
        <v>188</v>
      </c>
      <c r="P171" s="1" t="s">
        <v>189</v>
      </c>
      <c r="Q171" s="1">
        <v>1</v>
      </c>
      <c r="R171" s="1">
        <v>1</v>
      </c>
      <c r="S171" s="1" t="s">
        <v>35</v>
      </c>
      <c r="T171" t="s">
        <v>883</v>
      </c>
      <c r="U171" s="1" t="s">
        <v>273</v>
      </c>
      <c r="V171" s="1" t="s">
        <v>274</v>
      </c>
      <c r="W171" s="1">
        <v>15</v>
      </c>
      <c r="X171" s="6" t="s">
        <v>342</v>
      </c>
      <c r="Y171" s="1" t="s">
        <v>343</v>
      </c>
      <c r="Z171" s="1">
        <v>2000</v>
      </c>
      <c r="AA171" s="1" t="s">
        <v>67</v>
      </c>
      <c r="AB171" s="7">
        <v>2491</v>
      </c>
      <c r="AC171" s="7" t="s">
        <v>132</v>
      </c>
      <c r="AD171" s="50">
        <v>0</v>
      </c>
      <c r="AE171" s="8" t="s">
        <v>42</v>
      </c>
      <c r="AF171" s="1" t="s">
        <v>43</v>
      </c>
      <c r="AG171" s="12">
        <v>0</v>
      </c>
      <c r="AH171" s="9">
        <v>0</v>
      </c>
      <c r="AI171" s="9">
        <v>500000</v>
      </c>
      <c r="AJ171" s="9" t="s">
        <v>351</v>
      </c>
    </row>
    <row r="172" spans="1:36" x14ac:dyDescent="0.3">
      <c r="A172" s="13" t="str">
        <f t="shared" si="5"/>
        <v>1.1-00-2302_231010_231526110</v>
      </c>
      <c r="B172" s="1" t="str">
        <f t="shared" si="6"/>
        <v>02_241010_24015261100</v>
      </c>
      <c r="D172" s="3" t="s">
        <v>1105</v>
      </c>
      <c r="F172" s="1">
        <v>1</v>
      </c>
      <c r="G172" s="6" t="s">
        <v>27</v>
      </c>
      <c r="H172" s="1">
        <v>1.3</v>
      </c>
      <c r="I172" s="6" t="s">
        <v>28</v>
      </c>
      <c r="J172" s="1" t="s">
        <v>29</v>
      </c>
      <c r="K172" s="6" t="s">
        <v>30</v>
      </c>
      <c r="L172" s="1" t="s">
        <v>340</v>
      </c>
      <c r="M172" s="6" t="s">
        <v>341</v>
      </c>
      <c r="N172" t="s">
        <v>856</v>
      </c>
      <c r="O172" s="1" t="s">
        <v>188</v>
      </c>
      <c r="P172" s="1" t="s">
        <v>189</v>
      </c>
      <c r="Q172" s="1">
        <v>1</v>
      </c>
      <c r="R172" s="1">
        <v>1</v>
      </c>
      <c r="S172" s="1" t="s">
        <v>35</v>
      </c>
      <c r="T172" t="s">
        <v>883</v>
      </c>
      <c r="U172" s="1" t="s">
        <v>273</v>
      </c>
      <c r="V172" s="1" t="s">
        <v>274</v>
      </c>
      <c r="W172" s="1">
        <v>15</v>
      </c>
      <c r="X172" s="6" t="s">
        <v>342</v>
      </c>
      <c r="Y172" s="1" t="s">
        <v>343</v>
      </c>
      <c r="Z172" s="1">
        <v>2000</v>
      </c>
      <c r="AA172" s="1" t="s">
        <v>67</v>
      </c>
      <c r="AB172" s="7">
        <v>2611</v>
      </c>
      <c r="AC172" s="7" t="s">
        <v>318</v>
      </c>
      <c r="AD172" s="50">
        <v>0</v>
      </c>
      <c r="AE172" s="8" t="s">
        <v>42</v>
      </c>
      <c r="AF172" s="1" t="s">
        <v>43</v>
      </c>
      <c r="AG172" s="12">
        <v>0</v>
      </c>
      <c r="AH172" s="9">
        <v>0</v>
      </c>
      <c r="AI172" s="9">
        <v>50000</v>
      </c>
      <c r="AJ172" s="9" t="s">
        <v>352</v>
      </c>
    </row>
    <row r="173" spans="1:36" x14ac:dyDescent="0.3">
      <c r="A173" s="13" t="str">
        <f t="shared" si="5"/>
        <v>1.1-00-2302_231010_231527210</v>
      </c>
      <c r="B173" s="1" t="str">
        <f t="shared" si="6"/>
        <v>02_241010_24015272100</v>
      </c>
      <c r="D173" s="3" t="s">
        <v>1105</v>
      </c>
      <c r="F173" s="1">
        <v>1</v>
      </c>
      <c r="G173" s="6" t="s">
        <v>27</v>
      </c>
      <c r="H173" s="1">
        <v>1.3</v>
      </c>
      <c r="I173" s="6" t="s">
        <v>28</v>
      </c>
      <c r="J173" s="1" t="s">
        <v>29</v>
      </c>
      <c r="K173" s="6" t="s">
        <v>30</v>
      </c>
      <c r="L173" s="1" t="s">
        <v>340</v>
      </c>
      <c r="M173" s="6" t="s">
        <v>341</v>
      </c>
      <c r="N173" t="s">
        <v>856</v>
      </c>
      <c r="O173" s="1" t="s">
        <v>188</v>
      </c>
      <c r="P173" s="1" t="s">
        <v>189</v>
      </c>
      <c r="Q173" s="1">
        <v>1</v>
      </c>
      <c r="R173" s="1">
        <v>1</v>
      </c>
      <c r="S173" s="1" t="s">
        <v>35</v>
      </c>
      <c r="T173" t="s">
        <v>883</v>
      </c>
      <c r="U173" s="1" t="s">
        <v>273</v>
      </c>
      <c r="V173" s="1" t="s">
        <v>274</v>
      </c>
      <c r="W173" s="1">
        <v>15</v>
      </c>
      <c r="X173" s="6" t="s">
        <v>342</v>
      </c>
      <c r="Y173" s="1" t="s">
        <v>343</v>
      </c>
      <c r="Z173" s="1">
        <v>2000</v>
      </c>
      <c r="AA173" s="1" t="s">
        <v>67</v>
      </c>
      <c r="AB173" s="7">
        <v>2721</v>
      </c>
      <c r="AC173" s="7" t="s">
        <v>134</v>
      </c>
      <c r="AD173" s="50">
        <v>0</v>
      </c>
      <c r="AE173" s="8" t="s">
        <v>42</v>
      </c>
      <c r="AF173" s="1" t="s">
        <v>43</v>
      </c>
      <c r="AG173" s="12">
        <v>0</v>
      </c>
      <c r="AH173" s="9">
        <v>0</v>
      </c>
      <c r="AI173" s="9">
        <v>300000</v>
      </c>
      <c r="AJ173" s="9" t="s">
        <v>353</v>
      </c>
    </row>
    <row r="174" spans="1:36" x14ac:dyDescent="0.3">
      <c r="A174" s="13" t="str">
        <f t="shared" si="5"/>
        <v>1.1-00-2302_231010_231532510</v>
      </c>
      <c r="B174" s="1" t="str">
        <f t="shared" si="6"/>
        <v>02_241010_24015325100</v>
      </c>
      <c r="D174" s="3" t="s">
        <v>1105</v>
      </c>
      <c r="F174" s="1">
        <v>1</v>
      </c>
      <c r="G174" s="6" t="s">
        <v>27</v>
      </c>
      <c r="H174" s="1">
        <v>1.3</v>
      </c>
      <c r="I174" s="6" t="s">
        <v>28</v>
      </c>
      <c r="J174" s="1" t="s">
        <v>29</v>
      </c>
      <c r="K174" s="6" t="s">
        <v>30</v>
      </c>
      <c r="L174" s="1" t="s">
        <v>340</v>
      </c>
      <c r="M174" s="6" t="s">
        <v>341</v>
      </c>
      <c r="N174" t="s">
        <v>856</v>
      </c>
      <c r="O174" s="1" t="s">
        <v>188</v>
      </c>
      <c r="P174" s="1" t="s">
        <v>189</v>
      </c>
      <c r="Q174" s="1">
        <v>1</v>
      </c>
      <c r="R174" s="1">
        <v>1</v>
      </c>
      <c r="S174" s="1" t="s">
        <v>35</v>
      </c>
      <c r="T174" t="s">
        <v>883</v>
      </c>
      <c r="U174" s="1" t="s">
        <v>273</v>
      </c>
      <c r="V174" s="1" t="s">
        <v>274</v>
      </c>
      <c r="W174" s="1">
        <v>15</v>
      </c>
      <c r="X174" s="6" t="s">
        <v>342</v>
      </c>
      <c r="Y174" s="1" t="s">
        <v>343</v>
      </c>
      <c r="Z174" s="1">
        <v>3000</v>
      </c>
      <c r="AA174" s="1" t="s">
        <v>70</v>
      </c>
      <c r="AB174" s="7">
        <v>3251</v>
      </c>
      <c r="AC174" s="7" t="s">
        <v>255</v>
      </c>
      <c r="AD174" s="50">
        <v>0</v>
      </c>
      <c r="AE174" s="8" t="s">
        <v>42</v>
      </c>
      <c r="AF174" s="1" t="s">
        <v>43</v>
      </c>
      <c r="AG174" s="12">
        <v>0</v>
      </c>
      <c r="AH174" s="9">
        <v>0</v>
      </c>
      <c r="AI174" s="9">
        <v>100000</v>
      </c>
      <c r="AJ174" s="9" t="s">
        <v>354</v>
      </c>
    </row>
    <row r="175" spans="1:36" x14ac:dyDescent="0.3">
      <c r="A175" s="13" t="str">
        <f t="shared" si="5"/>
        <v>1.1-00-2302_231010_231533910</v>
      </c>
      <c r="B175" s="1" t="str">
        <f t="shared" si="6"/>
        <v>02_241010_24015339100</v>
      </c>
      <c r="D175" s="3" t="s">
        <v>1105</v>
      </c>
      <c r="F175" s="1">
        <v>1</v>
      </c>
      <c r="G175" s="6" t="s">
        <v>27</v>
      </c>
      <c r="H175" s="1">
        <v>1.3</v>
      </c>
      <c r="I175" s="6" t="s">
        <v>28</v>
      </c>
      <c r="J175" s="1" t="s">
        <v>29</v>
      </c>
      <c r="K175" s="6" t="s">
        <v>30</v>
      </c>
      <c r="L175" s="1" t="s">
        <v>340</v>
      </c>
      <c r="M175" s="6" t="s">
        <v>341</v>
      </c>
      <c r="N175" t="s">
        <v>856</v>
      </c>
      <c r="O175" s="1" t="s">
        <v>188</v>
      </c>
      <c r="P175" s="1" t="s">
        <v>189</v>
      </c>
      <c r="Q175" s="1">
        <v>1</v>
      </c>
      <c r="R175" s="1">
        <v>1</v>
      </c>
      <c r="S175" s="1" t="s">
        <v>35</v>
      </c>
      <c r="T175" t="s">
        <v>883</v>
      </c>
      <c r="U175" s="1" t="s">
        <v>273</v>
      </c>
      <c r="V175" s="1" t="s">
        <v>274</v>
      </c>
      <c r="W175" s="1">
        <v>15</v>
      </c>
      <c r="X175" s="6" t="s">
        <v>342</v>
      </c>
      <c r="Y175" s="1" t="s">
        <v>343</v>
      </c>
      <c r="Z175" s="1">
        <v>3000</v>
      </c>
      <c r="AA175" s="1" t="s">
        <v>70</v>
      </c>
      <c r="AB175" s="7">
        <v>3391</v>
      </c>
      <c r="AC175" s="7" t="s">
        <v>97</v>
      </c>
      <c r="AD175" s="50">
        <v>0</v>
      </c>
      <c r="AE175" s="8" t="s">
        <v>42</v>
      </c>
      <c r="AF175" s="1" t="s">
        <v>43</v>
      </c>
      <c r="AG175" s="12">
        <v>1000000</v>
      </c>
      <c r="AH175" s="9">
        <v>1000000</v>
      </c>
      <c r="AI175" s="9">
        <v>500000</v>
      </c>
      <c r="AJ175" s="9" t="s">
        <v>355</v>
      </c>
    </row>
    <row r="176" spans="1:36" x14ac:dyDescent="0.3">
      <c r="A176" s="13" t="str">
        <f t="shared" si="5"/>
        <v>1.1-00-2302_231010_231537110</v>
      </c>
      <c r="B176" s="1" t="str">
        <f t="shared" si="6"/>
        <v>02_241010_24015371100</v>
      </c>
      <c r="D176" s="3" t="s">
        <v>1105</v>
      </c>
      <c r="F176" s="1">
        <v>1</v>
      </c>
      <c r="G176" s="6" t="s">
        <v>27</v>
      </c>
      <c r="H176" s="1">
        <v>1.3</v>
      </c>
      <c r="I176" s="6" t="s">
        <v>28</v>
      </c>
      <c r="J176" s="1" t="s">
        <v>29</v>
      </c>
      <c r="K176" s="6" t="s">
        <v>30</v>
      </c>
      <c r="L176" s="1" t="s">
        <v>340</v>
      </c>
      <c r="M176" s="6" t="s">
        <v>341</v>
      </c>
      <c r="N176" t="s">
        <v>856</v>
      </c>
      <c r="O176" s="1" t="s">
        <v>188</v>
      </c>
      <c r="P176" s="1" t="s">
        <v>189</v>
      </c>
      <c r="Q176" s="1">
        <v>1</v>
      </c>
      <c r="R176" s="1">
        <v>1</v>
      </c>
      <c r="S176" s="1" t="s">
        <v>35</v>
      </c>
      <c r="T176" t="s">
        <v>883</v>
      </c>
      <c r="U176" s="1" t="s">
        <v>273</v>
      </c>
      <c r="V176" s="1" t="s">
        <v>274</v>
      </c>
      <c r="W176" s="1">
        <v>15</v>
      </c>
      <c r="X176" s="6" t="s">
        <v>342</v>
      </c>
      <c r="Y176" s="1" t="s">
        <v>343</v>
      </c>
      <c r="Z176" s="1">
        <v>3000</v>
      </c>
      <c r="AA176" s="1" t="s">
        <v>70</v>
      </c>
      <c r="AB176" s="7">
        <v>3711</v>
      </c>
      <c r="AC176" s="7" t="s">
        <v>157</v>
      </c>
      <c r="AD176" s="50">
        <v>0</v>
      </c>
      <c r="AE176" s="8" t="s">
        <v>42</v>
      </c>
      <c r="AF176" s="1" t="s">
        <v>43</v>
      </c>
      <c r="AG176" s="12">
        <v>8710</v>
      </c>
      <c r="AH176" s="9">
        <v>8710</v>
      </c>
      <c r="AI176" s="9">
        <v>0</v>
      </c>
      <c r="AJ176" s="5" t="s">
        <v>846</v>
      </c>
    </row>
    <row r="177" spans="1:36" x14ac:dyDescent="0.3">
      <c r="A177" s="13" t="str">
        <f t="shared" si="5"/>
        <v>1.1-00-2302_231010_231537510</v>
      </c>
      <c r="B177" s="1" t="str">
        <f t="shared" si="6"/>
        <v>02_241010_24015375100</v>
      </c>
      <c r="D177" s="3" t="s">
        <v>1105</v>
      </c>
      <c r="F177" s="1">
        <v>1</v>
      </c>
      <c r="G177" s="6" t="s">
        <v>27</v>
      </c>
      <c r="H177" s="1">
        <v>1.3</v>
      </c>
      <c r="I177" s="6" t="s">
        <v>28</v>
      </c>
      <c r="J177" s="1" t="s">
        <v>29</v>
      </c>
      <c r="K177" s="6" t="s">
        <v>30</v>
      </c>
      <c r="L177" s="1" t="s">
        <v>340</v>
      </c>
      <c r="M177" s="6" t="s">
        <v>341</v>
      </c>
      <c r="N177" t="s">
        <v>856</v>
      </c>
      <c r="O177" s="1" t="s">
        <v>188</v>
      </c>
      <c r="P177" s="1" t="s">
        <v>189</v>
      </c>
      <c r="Q177" s="1">
        <v>1</v>
      </c>
      <c r="R177" s="1">
        <v>1</v>
      </c>
      <c r="S177" s="1" t="s">
        <v>35</v>
      </c>
      <c r="T177" t="s">
        <v>883</v>
      </c>
      <c r="U177" s="1" t="s">
        <v>273</v>
      </c>
      <c r="V177" s="1" t="s">
        <v>274</v>
      </c>
      <c r="W177" s="1">
        <v>15</v>
      </c>
      <c r="X177" s="6" t="s">
        <v>342</v>
      </c>
      <c r="Y177" s="1" t="s">
        <v>343</v>
      </c>
      <c r="Z177" s="1">
        <v>3000</v>
      </c>
      <c r="AA177" s="1" t="s">
        <v>70</v>
      </c>
      <c r="AB177" s="7">
        <v>3751</v>
      </c>
      <c r="AC177" s="7" t="s">
        <v>356</v>
      </c>
      <c r="AD177" s="50">
        <v>0</v>
      </c>
      <c r="AE177" s="8" t="s">
        <v>42</v>
      </c>
      <c r="AF177" s="1" t="s">
        <v>43</v>
      </c>
      <c r="AG177" s="12">
        <v>1357.98</v>
      </c>
      <c r="AH177" s="9">
        <v>1357.98</v>
      </c>
      <c r="AI177" s="9">
        <v>0</v>
      </c>
      <c r="AJ177" s="5" t="s">
        <v>846</v>
      </c>
    </row>
    <row r="178" spans="1:36" x14ac:dyDescent="0.3">
      <c r="A178" s="13" t="str">
        <f t="shared" si="5"/>
        <v>1.1-00-2302_231010_231537910</v>
      </c>
      <c r="B178" s="1" t="str">
        <f t="shared" si="6"/>
        <v>02_241010_24015379100</v>
      </c>
      <c r="D178" s="3" t="s">
        <v>1105</v>
      </c>
      <c r="F178" s="1">
        <v>1</v>
      </c>
      <c r="G178" s="6" t="s">
        <v>27</v>
      </c>
      <c r="H178" s="1">
        <v>1.3</v>
      </c>
      <c r="I178" s="6" t="s">
        <v>28</v>
      </c>
      <c r="J178" s="1" t="s">
        <v>29</v>
      </c>
      <c r="K178" s="6" t="s">
        <v>30</v>
      </c>
      <c r="L178" s="1" t="s">
        <v>340</v>
      </c>
      <c r="M178" s="6" t="s">
        <v>341</v>
      </c>
      <c r="N178" t="s">
        <v>856</v>
      </c>
      <c r="O178" s="1" t="s">
        <v>188</v>
      </c>
      <c r="P178" s="1" t="s">
        <v>189</v>
      </c>
      <c r="Q178" s="1">
        <v>1</v>
      </c>
      <c r="R178" s="1">
        <v>1</v>
      </c>
      <c r="S178" s="1" t="s">
        <v>35</v>
      </c>
      <c r="T178" t="s">
        <v>883</v>
      </c>
      <c r="U178" s="1" t="s">
        <v>273</v>
      </c>
      <c r="V178" s="1" t="s">
        <v>274</v>
      </c>
      <c r="W178" s="1">
        <v>15</v>
      </c>
      <c r="X178" s="6" t="s">
        <v>342</v>
      </c>
      <c r="Y178" s="1" t="s">
        <v>343</v>
      </c>
      <c r="Z178" s="1">
        <v>3000</v>
      </c>
      <c r="AA178" s="1" t="s">
        <v>70</v>
      </c>
      <c r="AB178" s="7">
        <v>3791</v>
      </c>
      <c r="AC178" s="7" t="s">
        <v>158</v>
      </c>
      <c r="AD178" s="50">
        <v>0</v>
      </c>
      <c r="AE178" s="8" t="s">
        <v>42</v>
      </c>
      <c r="AF178" s="1" t="s">
        <v>43</v>
      </c>
      <c r="AG178" s="12">
        <v>9324.6</v>
      </c>
      <c r="AH178" s="9">
        <v>9324.6</v>
      </c>
      <c r="AI178" s="9">
        <v>0</v>
      </c>
      <c r="AJ178" s="5" t="s">
        <v>846</v>
      </c>
    </row>
    <row r="179" spans="1:36" x14ac:dyDescent="0.3">
      <c r="A179" s="13" t="str">
        <f t="shared" si="5"/>
        <v>1.1-00-2302_231010_231538210</v>
      </c>
      <c r="B179" s="1" t="str">
        <f t="shared" si="6"/>
        <v>02_241010_24015382100</v>
      </c>
      <c r="D179" s="3" t="s">
        <v>1105</v>
      </c>
      <c r="F179" s="1">
        <v>1</v>
      </c>
      <c r="G179" s="6" t="s">
        <v>27</v>
      </c>
      <c r="H179" s="1">
        <v>1.3</v>
      </c>
      <c r="I179" s="6" t="s">
        <v>28</v>
      </c>
      <c r="J179" s="1" t="s">
        <v>29</v>
      </c>
      <c r="K179" s="6" t="s">
        <v>30</v>
      </c>
      <c r="L179" s="1" t="s">
        <v>340</v>
      </c>
      <c r="M179" s="6" t="s">
        <v>341</v>
      </c>
      <c r="N179" t="s">
        <v>856</v>
      </c>
      <c r="O179" s="1" t="s">
        <v>188</v>
      </c>
      <c r="P179" s="1" t="s">
        <v>189</v>
      </c>
      <c r="Q179" s="1">
        <v>1</v>
      </c>
      <c r="R179" s="1">
        <v>1</v>
      </c>
      <c r="S179" s="1" t="s">
        <v>35</v>
      </c>
      <c r="T179" t="s">
        <v>883</v>
      </c>
      <c r="U179" s="1" t="s">
        <v>273</v>
      </c>
      <c r="V179" s="1" t="s">
        <v>274</v>
      </c>
      <c r="W179" s="1">
        <v>15</v>
      </c>
      <c r="X179" s="6" t="s">
        <v>342</v>
      </c>
      <c r="Y179" s="1" t="s">
        <v>343</v>
      </c>
      <c r="Z179" s="1">
        <v>3000</v>
      </c>
      <c r="AA179" s="1" t="s">
        <v>70</v>
      </c>
      <c r="AB179" s="7">
        <v>3821</v>
      </c>
      <c r="AC179" s="7" t="s">
        <v>75</v>
      </c>
      <c r="AD179" s="50">
        <v>0</v>
      </c>
      <c r="AE179" s="8" t="s">
        <v>42</v>
      </c>
      <c r="AF179" s="1" t="s">
        <v>43</v>
      </c>
      <c r="AG179" s="12">
        <v>3480607.42</v>
      </c>
      <c r="AH179" s="9">
        <v>3480607.42</v>
      </c>
      <c r="AI179" s="9">
        <v>2000000</v>
      </c>
      <c r="AJ179" s="9" t="s">
        <v>357</v>
      </c>
    </row>
    <row r="180" spans="1:36" x14ac:dyDescent="0.3">
      <c r="A180" t="str">
        <f t="shared" si="5"/>
        <v>1.1-00-2302_231010_231421110</v>
      </c>
      <c r="B180" s="7" t="str">
        <f t="shared" si="6"/>
        <v>02_241010_24014211100</v>
      </c>
      <c r="D180" s="3" t="s">
        <v>1105</v>
      </c>
      <c r="F180" s="7">
        <v>1</v>
      </c>
      <c r="G180" s="6" t="s">
        <v>27</v>
      </c>
      <c r="H180" s="7">
        <v>1.3</v>
      </c>
      <c r="I180" s="6" t="s">
        <v>28</v>
      </c>
      <c r="J180" t="s">
        <v>29</v>
      </c>
      <c r="K180" s="6" t="s">
        <v>30</v>
      </c>
      <c r="L180" s="1" t="s">
        <v>340</v>
      </c>
      <c r="M180" s="6" t="s">
        <v>341</v>
      </c>
      <c r="N180" t="s">
        <v>856</v>
      </c>
      <c r="O180" s="1" t="s">
        <v>188</v>
      </c>
      <c r="P180" s="1" t="s">
        <v>189</v>
      </c>
      <c r="Q180" s="1">
        <v>1</v>
      </c>
      <c r="R180" s="1">
        <v>1</v>
      </c>
      <c r="S180" s="1" t="s">
        <v>35</v>
      </c>
      <c r="T180" t="s">
        <v>883</v>
      </c>
      <c r="U180" s="1" t="s">
        <v>273</v>
      </c>
      <c r="V180" s="1" t="s">
        <v>274</v>
      </c>
      <c r="W180" s="1">
        <v>14</v>
      </c>
      <c r="X180" s="6" t="s">
        <v>358</v>
      </c>
      <c r="Y180" s="1" t="s">
        <v>359</v>
      </c>
      <c r="Z180" s="7">
        <v>2000</v>
      </c>
      <c r="AA180" s="7" t="s">
        <v>67</v>
      </c>
      <c r="AB180" s="7">
        <v>2111</v>
      </c>
      <c r="AC180" s="7" t="s">
        <v>149</v>
      </c>
      <c r="AD180" s="50">
        <v>0</v>
      </c>
      <c r="AE180" s="8" t="s">
        <v>42</v>
      </c>
      <c r="AF180" s="7" t="s">
        <v>43</v>
      </c>
      <c r="AG180" s="12">
        <v>0</v>
      </c>
      <c r="AH180" s="40">
        <v>0</v>
      </c>
      <c r="AI180" s="10">
        <v>50000</v>
      </c>
      <c r="AJ180" s="9" t="s">
        <v>360</v>
      </c>
    </row>
    <row r="181" spans="1:36" x14ac:dyDescent="0.3">
      <c r="A181" t="str">
        <f t="shared" si="5"/>
        <v>1.1-00-2302_231010_231421210</v>
      </c>
      <c r="B181" s="1" t="str">
        <f t="shared" si="6"/>
        <v>02_241010_24014212100</v>
      </c>
      <c r="D181" s="3" t="s">
        <v>1105</v>
      </c>
      <c r="F181" s="1">
        <v>1</v>
      </c>
      <c r="G181" s="6" t="s">
        <v>27</v>
      </c>
      <c r="H181" s="1">
        <v>1.3</v>
      </c>
      <c r="I181" s="6" t="s">
        <v>28</v>
      </c>
      <c r="J181" s="1" t="s">
        <v>29</v>
      </c>
      <c r="K181" s="6" t="s">
        <v>30</v>
      </c>
      <c r="L181" s="1" t="s">
        <v>340</v>
      </c>
      <c r="M181" s="6" t="s">
        <v>341</v>
      </c>
      <c r="N181" t="s">
        <v>856</v>
      </c>
      <c r="O181" s="1" t="s">
        <v>188</v>
      </c>
      <c r="P181" s="1" t="s">
        <v>189</v>
      </c>
      <c r="Q181" s="1">
        <v>1</v>
      </c>
      <c r="R181" s="1">
        <v>1</v>
      </c>
      <c r="S181" s="1" t="s">
        <v>35</v>
      </c>
      <c r="T181" t="s">
        <v>883</v>
      </c>
      <c r="U181" s="1" t="s">
        <v>273</v>
      </c>
      <c r="V181" s="1" t="s">
        <v>274</v>
      </c>
      <c r="W181" s="1">
        <v>14</v>
      </c>
      <c r="X181" s="6" t="s">
        <v>358</v>
      </c>
      <c r="Y181" s="1" t="s">
        <v>359</v>
      </c>
      <c r="Z181" s="1">
        <v>2000</v>
      </c>
      <c r="AA181" s="1" t="s">
        <v>67</v>
      </c>
      <c r="AB181" s="7">
        <v>2121</v>
      </c>
      <c r="AC181" s="7" t="s">
        <v>361</v>
      </c>
      <c r="AD181" s="50">
        <v>0</v>
      </c>
      <c r="AE181" s="8" t="s">
        <v>42</v>
      </c>
      <c r="AF181" s="1" t="s">
        <v>43</v>
      </c>
      <c r="AG181" s="12">
        <v>0</v>
      </c>
      <c r="AH181" s="40">
        <v>0</v>
      </c>
      <c r="AI181" s="10">
        <v>70000</v>
      </c>
      <c r="AJ181" s="9" t="s">
        <v>362</v>
      </c>
    </row>
    <row r="182" spans="1:36" x14ac:dyDescent="0.3">
      <c r="A182" t="str">
        <f t="shared" si="5"/>
        <v>1.1-00-2302_231010_231421410</v>
      </c>
      <c r="B182" s="1" t="str">
        <f t="shared" si="6"/>
        <v>02_241010_24014214100</v>
      </c>
      <c r="D182" s="3" t="s">
        <v>1105</v>
      </c>
      <c r="F182" s="1">
        <v>1</v>
      </c>
      <c r="G182" s="6" t="s">
        <v>27</v>
      </c>
      <c r="H182" s="1">
        <v>1.3</v>
      </c>
      <c r="I182" s="6" t="s">
        <v>28</v>
      </c>
      <c r="J182" s="1" t="s">
        <v>29</v>
      </c>
      <c r="K182" s="6" t="s">
        <v>30</v>
      </c>
      <c r="L182" s="1" t="s">
        <v>340</v>
      </c>
      <c r="M182" s="6" t="s">
        <v>341</v>
      </c>
      <c r="N182" t="s">
        <v>856</v>
      </c>
      <c r="O182" s="1" t="s">
        <v>188</v>
      </c>
      <c r="P182" s="1" t="s">
        <v>189</v>
      </c>
      <c r="Q182" s="1">
        <v>1</v>
      </c>
      <c r="R182" s="1">
        <v>1</v>
      </c>
      <c r="S182" s="1" t="s">
        <v>35</v>
      </c>
      <c r="T182" t="s">
        <v>883</v>
      </c>
      <c r="U182" s="1" t="s">
        <v>273</v>
      </c>
      <c r="V182" s="1" t="s">
        <v>274</v>
      </c>
      <c r="W182" s="1">
        <v>14</v>
      </c>
      <c r="X182" s="6" t="s">
        <v>358</v>
      </c>
      <c r="Y182" s="1" t="s">
        <v>359</v>
      </c>
      <c r="Z182" s="1">
        <v>2000</v>
      </c>
      <c r="AA182" s="1" t="s">
        <v>67</v>
      </c>
      <c r="AB182" s="7">
        <v>2141</v>
      </c>
      <c r="AC182" s="7" t="s">
        <v>312</v>
      </c>
      <c r="AD182" s="50">
        <v>0</v>
      </c>
      <c r="AE182" s="8" t="s">
        <v>42</v>
      </c>
      <c r="AF182" s="1" t="s">
        <v>43</v>
      </c>
      <c r="AG182" s="12">
        <v>0</v>
      </c>
      <c r="AH182" s="40">
        <v>0</v>
      </c>
      <c r="AI182" s="10">
        <v>50000</v>
      </c>
      <c r="AJ182" s="9" t="s">
        <v>363</v>
      </c>
    </row>
    <row r="183" spans="1:36" x14ac:dyDescent="0.3">
      <c r="A183" t="str">
        <f t="shared" si="5"/>
        <v>1.1-00-2302_231010_231421610</v>
      </c>
      <c r="B183" s="1" t="str">
        <f t="shared" si="6"/>
        <v>02_241010_24014216100</v>
      </c>
      <c r="D183" s="3" t="s">
        <v>1105</v>
      </c>
      <c r="F183" s="1">
        <v>1</v>
      </c>
      <c r="G183" s="6" t="s">
        <v>27</v>
      </c>
      <c r="H183" s="1">
        <v>1.3</v>
      </c>
      <c r="I183" s="6" t="s">
        <v>28</v>
      </c>
      <c r="J183" s="1" t="s">
        <v>29</v>
      </c>
      <c r="K183" s="6" t="s">
        <v>30</v>
      </c>
      <c r="L183" s="1" t="s">
        <v>340</v>
      </c>
      <c r="M183" s="6" t="s">
        <v>341</v>
      </c>
      <c r="N183" t="s">
        <v>856</v>
      </c>
      <c r="O183" s="1" t="s">
        <v>188</v>
      </c>
      <c r="P183" s="1" t="s">
        <v>189</v>
      </c>
      <c r="Q183" s="1">
        <v>1</v>
      </c>
      <c r="R183" s="1">
        <v>1</v>
      </c>
      <c r="S183" s="1" t="s">
        <v>35</v>
      </c>
      <c r="T183" t="s">
        <v>883</v>
      </c>
      <c r="U183" s="1" t="s">
        <v>273</v>
      </c>
      <c r="V183" s="1" t="s">
        <v>274</v>
      </c>
      <c r="W183" s="1">
        <v>14</v>
      </c>
      <c r="X183" s="6" t="s">
        <v>358</v>
      </c>
      <c r="Y183" s="1" t="s">
        <v>359</v>
      </c>
      <c r="Z183" s="1">
        <v>2000</v>
      </c>
      <c r="AA183" s="1" t="s">
        <v>67</v>
      </c>
      <c r="AB183" s="7">
        <v>2161</v>
      </c>
      <c r="AC183" s="7" t="s">
        <v>279</v>
      </c>
      <c r="AD183" s="50">
        <v>0</v>
      </c>
      <c r="AE183" s="8" t="s">
        <v>42</v>
      </c>
      <c r="AF183" s="1" t="s">
        <v>43</v>
      </c>
      <c r="AG183" s="12">
        <v>0</v>
      </c>
      <c r="AH183" s="40">
        <v>0</v>
      </c>
      <c r="AI183" s="10">
        <v>100000</v>
      </c>
      <c r="AJ183" s="9" t="s">
        <v>364</v>
      </c>
    </row>
    <row r="184" spans="1:36" x14ac:dyDescent="0.3">
      <c r="A184" t="str">
        <f t="shared" si="5"/>
        <v>1.1-00-2302_231010_231429210</v>
      </c>
      <c r="B184" s="1" t="str">
        <f t="shared" si="6"/>
        <v>02_241010_24014292100</v>
      </c>
      <c r="D184" s="3" t="s">
        <v>1105</v>
      </c>
      <c r="F184" s="1">
        <v>1</v>
      </c>
      <c r="G184" s="6" t="s">
        <v>27</v>
      </c>
      <c r="H184" s="1">
        <v>1.3</v>
      </c>
      <c r="I184" s="6" t="s">
        <v>28</v>
      </c>
      <c r="J184" s="1" t="s">
        <v>29</v>
      </c>
      <c r="K184" s="6" t="s">
        <v>30</v>
      </c>
      <c r="L184" s="1" t="s">
        <v>340</v>
      </c>
      <c r="M184" s="6" t="s">
        <v>341</v>
      </c>
      <c r="N184" t="s">
        <v>856</v>
      </c>
      <c r="O184" s="1" t="s">
        <v>188</v>
      </c>
      <c r="P184" s="1" t="s">
        <v>189</v>
      </c>
      <c r="Q184" s="1">
        <v>1</v>
      </c>
      <c r="R184" s="1">
        <v>1</v>
      </c>
      <c r="S184" s="1" t="s">
        <v>35</v>
      </c>
      <c r="T184" t="s">
        <v>883</v>
      </c>
      <c r="U184" s="1" t="s">
        <v>273</v>
      </c>
      <c r="V184" s="1" t="s">
        <v>274</v>
      </c>
      <c r="W184" s="1">
        <v>14</v>
      </c>
      <c r="X184" s="6" t="s">
        <v>358</v>
      </c>
      <c r="Y184" s="1" t="s">
        <v>359</v>
      </c>
      <c r="Z184" s="1">
        <v>2000</v>
      </c>
      <c r="AA184" s="1" t="s">
        <v>67</v>
      </c>
      <c r="AB184" s="7">
        <v>2921</v>
      </c>
      <c r="AC184" s="7" t="s">
        <v>233</v>
      </c>
      <c r="AD184" s="50">
        <v>0</v>
      </c>
      <c r="AE184" s="8" t="s">
        <v>42</v>
      </c>
      <c r="AF184" s="1" t="s">
        <v>43</v>
      </c>
      <c r="AG184" s="12">
        <v>0</v>
      </c>
      <c r="AH184" s="40">
        <v>0</v>
      </c>
      <c r="AI184" s="10">
        <v>50000</v>
      </c>
      <c r="AJ184" s="9" t="s">
        <v>365</v>
      </c>
    </row>
    <row r="185" spans="1:36" x14ac:dyDescent="0.3">
      <c r="A185" t="str">
        <f t="shared" si="5"/>
        <v>1.1-00-2302_231010_231433810</v>
      </c>
      <c r="B185" s="1" t="str">
        <f t="shared" si="6"/>
        <v>02_241010_24014338100</v>
      </c>
      <c r="D185" s="3" t="s">
        <v>1105</v>
      </c>
      <c r="F185" s="1">
        <v>1</v>
      </c>
      <c r="G185" s="6" t="s">
        <v>27</v>
      </c>
      <c r="H185" s="1">
        <v>1.3</v>
      </c>
      <c r="I185" s="6" t="s">
        <v>28</v>
      </c>
      <c r="J185" s="1" t="s">
        <v>29</v>
      </c>
      <c r="K185" s="6" t="s">
        <v>30</v>
      </c>
      <c r="L185" s="1" t="s">
        <v>340</v>
      </c>
      <c r="M185" s="6" t="s">
        <v>341</v>
      </c>
      <c r="N185" t="s">
        <v>856</v>
      </c>
      <c r="O185" s="1" t="s">
        <v>188</v>
      </c>
      <c r="P185" s="1" t="s">
        <v>189</v>
      </c>
      <c r="Q185" s="1">
        <v>1</v>
      </c>
      <c r="R185" s="1">
        <v>1</v>
      </c>
      <c r="S185" s="1" t="s">
        <v>35</v>
      </c>
      <c r="T185" t="s">
        <v>883</v>
      </c>
      <c r="U185" s="1" t="s">
        <v>273</v>
      </c>
      <c r="V185" s="1" t="s">
        <v>274</v>
      </c>
      <c r="W185" s="1">
        <v>14</v>
      </c>
      <c r="X185" s="6" t="s">
        <v>358</v>
      </c>
      <c r="Y185" s="1" t="s">
        <v>359</v>
      </c>
      <c r="Z185" s="1">
        <v>3000</v>
      </c>
      <c r="AA185" s="1" t="s">
        <v>70</v>
      </c>
      <c r="AB185" s="7">
        <v>3381</v>
      </c>
      <c r="AC185" s="7" t="s">
        <v>366</v>
      </c>
      <c r="AD185" s="50">
        <v>0</v>
      </c>
      <c r="AE185" s="8" t="s">
        <v>42</v>
      </c>
      <c r="AF185" s="1" t="s">
        <v>43</v>
      </c>
      <c r="AG185" s="12">
        <v>0</v>
      </c>
      <c r="AH185" s="40">
        <v>0</v>
      </c>
      <c r="AI185" s="10">
        <v>4050000</v>
      </c>
      <c r="AJ185" s="9" t="s">
        <v>367</v>
      </c>
    </row>
    <row r="186" spans="1:36" x14ac:dyDescent="0.3">
      <c r="A186" t="str">
        <f t="shared" si="5"/>
        <v>1.1-00-2302_231010_231433910</v>
      </c>
      <c r="B186" s="1" t="str">
        <f t="shared" si="6"/>
        <v>02_241010_24014339100</v>
      </c>
      <c r="D186" s="3" t="s">
        <v>1105</v>
      </c>
      <c r="F186" s="1">
        <v>1</v>
      </c>
      <c r="G186" s="6" t="s">
        <v>27</v>
      </c>
      <c r="H186" s="1">
        <v>1.3</v>
      </c>
      <c r="I186" s="6" t="s">
        <v>28</v>
      </c>
      <c r="J186" s="1" t="s">
        <v>29</v>
      </c>
      <c r="K186" s="6" t="s">
        <v>30</v>
      </c>
      <c r="L186" s="1" t="s">
        <v>340</v>
      </c>
      <c r="M186" s="6" t="s">
        <v>341</v>
      </c>
      <c r="N186" t="s">
        <v>856</v>
      </c>
      <c r="O186" s="1" t="s">
        <v>188</v>
      </c>
      <c r="P186" s="1" t="s">
        <v>189</v>
      </c>
      <c r="Q186" s="1">
        <v>1</v>
      </c>
      <c r="R186" s="1">
        <v>1</v>
      </c>
      <c r="S186" s="1" t="s">
        <v>35</v>
      </c>
      <c r="T186" t="s">
        <v>883</v>
      </c>
      <c r="U186" s="1" t="s">
        <v>273</v>
      </c>
      <c r="V186" s="1" t="s">
        <v>274</v>
      </c>
      <c r="W186" s="1">
        <v>14</v>
      </c>
      <c r="X186" s="6" t="s">
        <v>358</v>
      </c>
      <c r="Y186" s="1" t="s">
        <v>359</v>
      </c>
      <c r="Z186" s="1">
        <v>3000</v>
      </c>
      <c r="AA186" s="1" t="s">
        <v>70</v>
      </c>
      <c r="AB186" s="7">
        <v>3391</v>
      </c>
      <c r="AC186" s="7" t="s">
        <v>97</v>
      </c>
      <c r="AD186" s="50">
        <v>0</v>
      </c>
      <c r="AE186" s="8" t="s">
        <v>42</v>
      </c>
      <c r="AF186" s="1" t="s">
        <v>43</v>
      </c>
      <c r="AG186" s="12">
        <v>0</v>
      </c>
      <c r="AH186" s="40">
        <v>0</v>
      </c>
      <c r="AI186" s="10">
        <v>2000000</v>
      </c>
      <c r="AJ186" s="9" t="s">
        <v>368</v>
      </c>
    </row>
    <row r="187" spans="1:36" x14ac:dyDescent="0.3">
      <c r="A187" s="13" t="str">
        <f t="shared" si="5"/>
        <v>1.1-00-2302_231010_231438210</v>
      </c>
      <c r="B187" s="1" t="str">
        <f t="shared" si="6"/>
        <v>02_241010_24014382100</v>
      </c>
      <c r="D187" s="3" t="s">
        <v>1105</v>
      </c>
      <c r="F187" s="1">
        <v>1</v>
      </c>
      <c r="G187" s="6" t="s">
        <v>27</v>
      </c>
      <c r="H187" s="1">
        <v>1.3</v>
      </c>
      <c r="I187" s="6" t="s">
        <v>28</v>
      </c>
      <c r="J187" s="1" t="s">
        <v>29</v>
      </c>
      <c r="K187" s="6" t="s">
        <v>30</v>
      </c>
      <c r="L187" s="1" t="s">
        <v>340</v>
      </c>
      <c r="M187" s="6" t="s">
        <v>341</v>
      </c>
      <c r="N187" t="s">
        <v>856</v>
      </c>
      <c r="O187" s="1" t="s">
        <v>188</v>
      </c>
      <c r="P187" s="1" t="s">
        <v>189</v>
      </c>
      <c r="Q187" s="1">
        <v>1</v>
      </c>
      <c r="R187" s="1">
        <v>1</v>
      </c>
      <c r="S187" s="1" t="s">
        <v>35</v>
      </c>
      <c r="T187" t="s">
        <v>883</v>
      </c>
      <c r="U187" s="1" t="s">
        <v>273</v>
      </c>
      <c r="V187" s="1" t="s">
        <v>274</v>
      </c>
      <c r="W187" s="1">
        <v>14</v>
      </c>
      <c r="X187" s="6" t="s">
        <v>358</v>
      </c>
      <c r="Y187" s="1" t="s">
        <v>359</v>
      </c>
      <c r="Z187" s="1">
        <v>3000</v>
      </c>
      <c r="AA187" s="1" t="s">
        <v>70</v>
      </c>
      <c r="AB187" s="7">
        <v>3821</v>
      </c>
      <c r="AC187" s="7" t="s">
        <v>75</v>
      </c>
      <c r="AD187" s="50">
        <v>0</v>
      </c>
      <c r="AE187" s="8" t="s">
        <v>42</v>
      </c>
      <c r="AF187" s="1" t="s">
        <v>43</v>
      </c>
      <c r="AG187" s="12">
        <v>4823470</v>
      </c>
      <c r="AH187" s="40">
        <v>4823470</v>
      </c>
      <c r="AI187" s="10">
        <v>1000000</v>
      </c>
      <c r="AJ187" s="9" t="s">
        <v>369</v>
      </c>
    </row>
    <row r="188" spans="1:36" x14ac:dyDescent="0.3">
      <c r="A188" s="13" t="str">
        <f t="shared" si="5"/>
        <v>1.1-00-2302_231010_231452310</v>
      </c>
      <c r="B188" s="1" t="str">
        <f t="shared" ref="B188:B219" si="7">CONCATENATE(C188,O188,R188,U188,X188,AB188,AE188)</f>
        <v>02_241010_24014523100</v>
      </c>
      <c r="D188" s="3" t="s">
        <v>1105</v>
      </c>
      <c r="F188" s="1">
        <v>1</v>
      </c>
      <c r="G188" s="6" t="s">
        <v>27</v>
      </c>
      <c r="H188" s="1">
        <v>1.3</v>
      </c>
      <c r="I188" s="6" t="s">
        <v>28</v>
      </c>
      <c r="J188" s="1" t="s">
        <v>29</v>
      </c>
      <c r="K188" s="6" t="s">
        <v>30</v>
      </c>
      <c r="L188" s="1" t="s">
        <v>340</v>
      </c>
      <c r="M188" s="6" t="s">
        <v>341</v>
      </c>
      <c r="N188" t="s">
        <v>856</v>
      </c>
      <c r="O188" s="1" t="s">
        <v>188</v>
      </c>
      <c r="P188" s="1" t="s">
        <v>189</v>
      </c>
      <c r="Q188" s="1">
        <v>1</v>
      </c>
      <c r="R188" s="1">
        <v>1</v>
      </c>
      <c r="S188" s="1" t="s">
        <v>35</v>
      </c>
      <c r="T188" t="s">
        <v>883</v>
      </c>
      <c r="U188" s="1" t="s">
        <v>273</v>
      </c>
      <c r="V188" s="1" t="s">
        <v>274</v>
      </c>
      <c r="W188" s="1">
        <v>14</v>
      </c>
      <c r="X188" s="6" t="s">
        <v>358</v>
      </c>
      <c r="Y188" s="1" t="s">
        <v>359</v>
      </c>
      <c r="Z188" s="1">
        <v>5000</v>
      </c>
      <c r="AA188" s="1" t="s">
        <v>111</v>
      </c>
      <c r="AB188" s="7">
        <v>5231</v>
      </c>
      <c r="AC188" s="7" t="s">
        <v>370</v>
      </c>
      <c r="AD188" s="50">
        <v>0</v>
      </c>
      <c r="AE188" s="8" t="s">
        <v>42</v>
      </c>
      <c r="AF188" s="1" t="s">
        <v>43</v>
      </c>
      <c r="AG188" s="12">
        <v>0</v>
      </c>
      <c r="AH188" s="10">
        <v>0</v>
      </c>
      <c r="AI188" s="10">
        <v>125000</v>
      </c>
      <c r="AJ188" s="9" t="s">
        <v>371</v>
      </c>
    </row>
    <row r="189" spans="1:36" x14ac:dyDescent="0.3">
      <c r="A189" s="13" t="str">
        <f t="shared" si="5"/>
        <v>1.1-00-2302_231010_231456510</v>
      </c>
      <c r="B189" s="1" t="str">
        <f t="shared" si="7"/>
        <v>02_241010_24014565100</v>
      </c>
      <c r="D189" s="3" t="s">
        <v>1105</v>
      </c>
      <c r="F189" s="1">
        <v>1</v>
      </c>
      <c r="G189" s="6" t="s">
        <v>27</v>
      </c>
      <c r="H189" s="1">
        <v>1.3</v>
      </c>
      <c r="I189" s="6" t="s">
        <v>28</v>
      </c>
      <c r="J189" s="1" t="s">
        <v>29</v>
      </c>
      <c r="K189" s="6" t="s">
        <v>30</v>
      </c>
      <c r="L189" s="1" t="s">
        <v>340</v>
      </c>
      <c r="M189" s="6" t="s">
        <v>341</v>
      </c>
      <c r="N189" t="s">
        <v>856</v>
      </c>
      <c r="O189" s="1" t="s">
        <v>188</v>
      </c>
      <c r="P189" s="1" t="s">
        <v>189</v>
      </c>
      <c r="Q189" s="1">
        <v>1</v>
      </c>
      <c r="R189" s="1">
        <v>1</v>
      </c>
      <c r="S189" s="1" t="s">
        <v>35</v>
      </c>
      <c r="T189" t="s">
        <v>883</v>
      </c>
      <c r="U189" s="1" t="s">
        <v>273</v>
      </c>
      <c r="V189" s="1" t="s">
        <v>274</v>
      </c>
      <c r="W189" s="1">
        <v>14</v>
      </c>
      <c r="X189" s="6" t="s">
        <v>358</v>
      </c>
      <c r="Y189" s="1" t="s">
        <v>359</v>
      </c>
      <c r="Z189" s="1">
        <v>5000</v>
      </c>
      <c r="AA189" s="1" t="s">
        <v>111</v>
      </c>
      <c r="AB189" s="7">
        <v>5651</v>
      </c>
      <c r="AC189" s="7" t="s">
        <v>112</v>
      </c>
      <c r="AD189" s="50">
        <v>0</v>
      </c>
      <c r="AE189" s="8" t="s">
        <v>42</v>
      </c>
      <c r="AF189" s="1" t="s">
        <v>43</v>
      </c>
      <c r="AG189" s="12">
        <v>0</v>
      </c>
      <c r="AH189" s="10">
        <v>0</v>
      </c>
      <c r="AI189" s="10">
        <v>10000</v>
      </c>
      <c r="AJ189" s="9" t="s">
        <v>372</v>
      </c>
    </row>
    <row r="190" spans="1:36" s="13" customFormat="1" x14ac:dyDescent="0.3">
      <c r="A190" s="13" t="str">
        <f t="shared" si="5"/>
        <v>2.5-02-2305_236015_232226110</v>
      </c>
      <c r="B190" s="53" t="str">
        <f t="shared" si="7"/>
        <v>05_246015_24022261100</v>
      </c>
      <c r="D190" s="13" t="s">
        <v>1095</v>
      </c>
      <c r="E190" s="13" t="s">
        <v>979</v>
      </c>
      <c r="F190" s="53">
        <v>1</v>
      </c>
      <c r="G190" s="54" t="s">
        <v>27</v>
      </c>
      <c r="H190" s="53">
        <v>1.7</v>
      </c>
      <c r="I190" s="54" t="s">
        <v>215</v>
      </c>
      <c r="J190" s="53" t="s">
        <v>373</v>
      </c>
      <c r="K190" s="54" t="s">
        <v>374</v>
      </c>
      <c r="L190" s="53" t="s">
        <v>31</v>
      </c>
      <c r="M190" s="54" t="s">
        <v>32</v>
      </c>
      <c r="N190" s="13" t="s">
        <v>857</v>
      </c>
      <c r="O190" s="53" t="s">
        <v>306</v>
      </c>
      <c r="P190" s="53" t="s">
        <v>307</v>
      </c>
      <c r="Q190" s="53">
        <v>6</v>
      </c>
      <c r="R190" s="53">
        <v>6</v>
      </c>
      <c r="S190" s="53" t="s">
        <v>79</v>
      </c>
      <c r="T190" s="13" t="s">
        <v>884</v>
      </c>
      <c r="U190" s="53" t="s">
        <v>308</v>
      </c>
      <c r="V190" s="53" t="s">
        <v>309</v>
      </c>
      <c r="W190" s="53">
        <v>22</v>
      </c>
      <c r="X190" s="54" t="s">
        <v>375</v>
      </c>
      <c r="Y190" s="53" t="s">
        <v>376</v>
      </c>
      <c r="Z190" s="53">
        <v>2000</v>
      </c>
      <c r="AA190" s="53" t="s">
        <v>67</v>
      </c>
      <c r="AB190" s="55">
        <v>2611</v>
      </c>
      <c r="AC190" s="55" t="s">
        <v>318</v>
      </c>
      <c r="AD190" s="50">
        <v>0</v>
      </c>
      <c r="AE190" s="56" t="s">
        <v>42</v>
      </c>
      <c r="AF190" s="53" t="s">
        <v>43</v>
      </c>
      <c r="AG190" s="29">
        <v>35000000</v>
      </c>
      <c r="AH190" s="57">
        <v>35000000</v>
      </c>
      <c r="AI190" s="57">
        <v>35000000</v>
      </c>
      <c r="AJ190" s="30" t="s">
        <v>140</v>
      </c>
    </row>
    <row r="191" spans="1:36" s="13" customFormat="1" x14ac:dyDescent="0.3">
      <c r="A191" s="13" t="str">
        <f t="shared" si="5"/>
        <v>2.5-02-2305_236015_232326110</v>
      </c>
      <c r="B191" s="53" t="str">
        <f t="shared" si="7"/>
        <v>05_246015_24023261100</v>
      </c>
      <c r="D191" s="13" t="s">
        <v>1095</v>
      </c>
      <c r="E191" s="13" t="s">
        <v>979</v>
      </c>
      <c r="F191" s="53">
        <v>1</v>
      </c>
      <c r="G191" s="54" t="s">
        <v>27</v>
      </c>
      <c r="H191" s="53">
        <v>1.7</v>
      </c>
      <c r="I191" s="54" t="s">
        <v>215</v>
      </c>
      <c r="J191" s="53" t="s">
        <v>216</v>
      </c>
      <c r="K191" s="54" t="s">
        <v>217</v>
      </c>
      <c r="L191" s="53" t="s">
        <v>31</v>
      </c>
      <c r="M191" s="54" t="s">
        <v>32</v>
      </c>
      <c r="N191" s="13" t="s">
        <v>857</v>
      </c>
      <c r="O191" s="53" t="s">
        <v>306</v>
      </c>
      <c r="P191" s="53" t="s">
        <v>307</v>
      </c>
      <c r="Q191" s="53">
        <v>6</v>
      </c>
      <c r="R191" s="53">
        <v>6</v>
      </c>
      <c r="S191" s="53" t="s">
        <v>79</v>
      </c>
      <c r="T191" s="13" t="s">
        <v>884</v>
      </c>
      <c r="U191" s="53" t="s">
        <v>308</v>
      </c>
      <c r="V191" s="53" t="s">
        <v>309</v>
      </c>
      <c r="W191" s="53">
        <v>23</v>
      </c>
      <c r="X191" s="54" t="s">
        <v>377</v>
      </c>
      <c r="Y191" s="53" t="s">
        <v>378</v>
      </c>
      <c r="Z191" s="53">
        <v>2000</v>
      </c>
      <c r="AA191" s="53" t="s">
        <v>67</v>
      </c>
      <c r="AB191" s="55">
        <v>2611</v>
      </c>
      <c r="AC191" s="55" t="s">
        <v>318</v>
      </c>
      <c r="AD191" s="50">
        <v>0</v>
      </c>
      <c r="AE191" s="56" t="s">
        <v>42</v>
      </c>
      <c r="AF191" s="53" t="s">
        <v>43</v>
      </c>
      <c r="AG191" s="29">
        <v>9000000</v>
      </c>
      <c r="AH191" s="57">
        <v>9000000</v>
      </c>
      <c r="AI191" s="57">
        <v>9000000</v>
      </c>
      <c r="AJ191" s="30" t="s">
        <v>140</v>
      </c>
    </row>
    <row r="192" spans="1:36" x14ac:dyDescent="0.3">
      <c r="A192" s="13" t="str">
        <f t="shared" si="5"/>
        <v>1.1-00-2305_236015_232411110</v>
      </c>
      <c r="B192" s="7" t="str">
        <f t="shared" si="7"/>
        <v>05_246015_24024111100</v>
      </c>
      <c r="D192" s="3" t="s">
        <v>1105</v>
      </c>
      <c r="F192" s="7">
        <v>1</v>
      </c>
      <c r="G192" s="6" t="s">
        <v>27</v>
      </c>
      <c r="H192" s="7">
        <v>1.3</v>
      </c>
      <c r="I192" s="6" t="s">
        <v>28</v>
      </c>
      <c r="J192" t="s">
        <v>29</v>
      </c>
      <c r="K192" s="6" t="s">
        <v>30</v>
      </c>
      <c r="L192" s="1" t="s">
        <v>31</v>
      </c>
      <c r="M192" s="6" t="s">
        <v>32</v>
      </c>
      <c r="N192" t="s">
        <v>857</v>
      </c>
      <c r="O192" s="1" t="s">
        <v>306</v>
      </c>
      <c r="P192" s="1" t="s">
        <v>307</v>
      </c>
      <c r="Q192" s="1">
        <v>6</v>
      </c>
      <c r="R192" s="1">
        <v>6</v>
      </c>
      <c r="S192" s="1" t="s">
        <v>79</v>
      </c>
      <c r="T192" t="s">
        <v>884</v>
      </c>
      <c r="U192" s="1" t="s">
        <v>308</v>
      </c>
      <c r="V192" s="1" t="s">
        <v>309</v>
      </c>
      <c r="W192" s="1">
        <v>24</v>
      </c>
      <c r="X192" s="6" t="s">
        <v>379</v>
      </c>
      <c r="Y192" s="1" t="s">
        <v>380</v>
      </c>
      <c r="Z192" s="1">
        <v>1000</v>
      </c>
      <c r="AA192" s="1" t="s">
        <v>380</v>
      </c>
      <c r="AB192">
        <v>1111</v>
      </c>
      <c r="AC192" t="s">
        <v>381</v>
      </c>
      <c r="AD192" s="50">
        <v>0</v>
      </c>
      <c r="AE192" s="8" t="s">
        <v>42</v>
      </c>
      <c r="AF192" t="s">
        <v>43</v>
      </c>
      <c r="AG192" s="12">
        <v>0</v>
      </c>
      <c r="AH192" s="10">
        <v>0</v>
      </c>
      <c r="AI192" s="10">
        <v>0</v>
      </c>
      <c r="AJ192" s="9" t="s">
        <v>399</v>
      </c>
    </row>
    <row r="193" spans="1:36" x14ac:dyDescent="0.3">
      <c r="A193" s="13" t="str">
        <f t="shared" si="5"/>
        <v>1.1-00-2305_236015_232411310</v>
      </c>
      <c r="B193" s="7" t="str">
        <f t="shared" si="7"/>
        <v>05_246015_24024113100</v>
      </c>
      <c r="D193" s="3" t="s">
        <v>1105</v>
      </c>
      <c r="F193" s="7">
        <v>1</v>
      </c>
      <c r="G193" s="6" t="s">
        <v>27</v>
      </c>
      <c r="H193" s="7">
        <v>1.3</v>
      </c>
      <c r="I193" s="6" t="s">
        <v>28</v>
      </c>
      <c r="J193" t="s">
        <v>29</v>
      </c>
      <c r="K193" s="6" t="s">
        <v>30</v>
      </c>
      <c r="L193" s="1" t="s">
        <v>31</v>
      </c>
      <c r="M193" s="6" t="s">
        <v>32</v>
      </c>
      <c r="N193" t="s">
        <v>857</v>
      </c>
      <c r="O193" s="1" t="s">
        <v>306</v>
      </c>
      <c r="P193" s="1" t="s">
        <v>307</v>
      </c>
      <c r="Q193" s="1">
        <v>6</v>
      </c>
      <c r="R193" s="1">
        <v>6</v>
      </c>
      <c r="S193" s="1" t="s">
        <v>79</v>
      </c>
      <c r="T193" t="s">
        <v>884</v>
      </c>
      <c r="U193" s="1" t="s">
        <v>308</v>
      </c>
      <c r="V193" s="1" t="s">
        <v>309</v>
      </c>
      <c r="W193" s="1">
        <v>24</v>
      </c>
      <c r="X193" s="6" t="s">
        <v>379</v>
      </c>
      <c r="Y193" s="1" t="s">
        <v>380</v>
      </c>
      <c r="Z193" s="1">
        <v>1000</v>
      </c>
      <c r="AA193" s="1" t="s">
        <v>380</v>
      </c>
      <c r="AB193">
        <v>1131</v>
      </c>
      <c r="AC193" t="s">
        <v>382</v>
      </c>
      <c r="AD193" s="50">
        <v>0</v>
      </c>
      <c r="AE193" s="8" t="s">
        <v>42</v>
      </c>
      <c r="AF193" t="s">
        <v>43</v>
      </c>
      <c r="AG193" s="12">
        <v>1416935802</v>
      </c>
      <c r="AH193" s="12">
        <v>1416935802</v>
      </c>
      <c r="AI193" s="12">
        <v>1416935802</v>
      </c>
      <c r="AJ193" s="9" t="s">
        <v>399</v>
      </c>
    </row>
    <row r="194" spans="1:36" x14ac:dyDescent="0.3">
      <c r="A194" s="13" t="str">
        <f t="shared" si="5"/>
        <v>1.1-00-2305_236015_232412110</v>
      </c>
      <c r="B194" s="7" t="str">
        <f t="shared" si="7"/>
        <v>05_246015_24024121100</v>
      </c>
      <c r="D194" s="3" t="s">
        <v>1105</v>
      </c>
      <c r="F194" s="7">
        <v>1</v>
      </c>
      <c r="G194" s="6" t="s">
        <v>27</v>
      </c>
      <c r="H194" s="7">
        <v>1.3</v>
      </c>
      <c r="I194" s="6" t="s">
        <v>28</v>
      </c>
      <c r="J194" t="s">
        <v>29</v>
      </c>
      <c r="K194" s="6" t="s">
        <v>30</v>
      </c>
      <c r="L194" s="1" t="s">
        <v>31</v>
      </c>
      <c r="M194" s="6" t="s">
        <v>32</v>
      </c>
      <c r="N194" t="s">
        <v>857</v>
      </c>
      <c r="O194" s="1" t="s">
        <v>306</v>
      </c>
      <c r="P194" s="1" t="s">
        <v>307</v>
      </c>
      <c r="Q194" s="1">
        <v>6</v>
      </c>
      <c r="R194" s="1">
        <v>6</v>
      </c>
      <c r="S194" s="1" t="s">
        <v>79</v>
      </c>
      <c r="T194" t="s">
        <v>884</v>
      </c>
      <c r="U194" s="1" t="s">
        <v>308</v>
      </c>
      <c r="V194" s="1" t="s">
        <v>309</v>
      </c>
      <c r="W194" s="1">
        <v>24</v>
      </c>
      <c r="X194" s="6" t="s">
        <v>379</v>
      </c>
      <c r="Y194" s="1" t="s">
        <v>380</v>
      </c>
      <c r="Z194" s="1">
        <v>1000</v>
      </c>
      <c r="AA194" s="1" t="s">
        <v>380</v>
      </c>
      <c r="AB194">
        <v>1211</v>
      </c>
      <c r="AC194" t="s">
        <v>383</v>
      </c>
      <c r="AD194" s="50">
        <v>0</v>
      </c>
      <c r="AE194" s="8" t="s">
        <v>42</v>
      </c>
      <c r="AF194" t="s">
        <v>43</v>
      </c>
      <c r="AG194" s="12">
        <v>0</v>
      </c>
      <c r="AH194" s="10">
        <v>0</v>
      </c>
      <c r="AI194" s="10">
        <v>0</v>
      </c>
      <c r="AJ194" s="9" t="s">
        <v>399</v>
      </c>
    </row>
    <row r="195" spans="1:36" x14ac:dyDescent="0.3">
      <c r="A195" s="13" t="str">
        <f t="shared" ref="A195:A258" si="8">CONCATENATE(D195,N195,Q195,T195,W195,AB195,AD195)</f>
        <v>1.1-00-2305_236015_232412210</v>
      </c>
      <c r="B195" s="7" t="str">
        <f t="shared" si="7"/>
        <v>05_246015_24024122100</v>
      </c>
      <c r="D195" s="3" t="s">
        <v>1105</v>
      </c>
      <c r="F195" s="7">
        <v>1</v>
      </c>
      <c r="G195" s="6" t="s">
        <v>27</v>
      </c>
      <c r="H195" s="7">
        <v>1.3</v>
      </c>
      <c r="I195" s="6" t="s">
        <v>28</v>
      </c>
      <c r="J195" t="s">
        <v>29</v>
      </c>
      <c r="K195" s="6" t="s">
        <v>30</v>
      </c>
      <c r="L195" s="1" t="s">
        <v>31</v>
      </c>
      <c r="M195" s="6" t="s">
        <v>32</v>
      </c>
      <c r="N195" t="s">
        <v>857</v>
      </c>
      <c r="O195" s="1" t="s">
        <v>306</v>
      </c>
      <c r="P195" s="1" t="s">
        <v>307</v>
      </c>
      <c r="Q195" s="1">
        <v>6</v>
      </c>
      <c r="R195" s="1">
        <v>6</v>
      </c>
      <c r="S195" s="1" t="s">
        <v>79</v>
      </c>
      <c r="T195" t="s">
        <v>884</v>
      </c>
      <c r="U195" s="1" t="s">
        <v>308</v>
      </c>
      <c r="V195" s="1" t="s">
        <v>309</v>
      </c>
      <c r="W195" s="1">
        <v>24</v>
      </c>
      <c r="X195" s="6" t="s">
        <v>379</v>
      </c>
      <c r="Y195" s="1" t="s">
        <v>380</v>
      </c>
      <c r="Z195" s="1">
        <v>1000</v>
      </c>
      <c r="AA195" s="1" t="s">
        <v>380</v>
      </c>
      <c r="AB195">
        <v>1221</v>
      </c>
      <c r="AC195" t="s">
        <v>384</v>
      </c>
      <c r="AD195" s="50">
        <v>0</v>
      </c>
      <c r="AE195" s="8" t="s">
        <v>42</v>
      </c>
      <c r="AF195" t="s">
        <v>43</v>
      </c>
      <c r="AG195" s="12">
        <v>0</v>
      </c>
      <c r="AH195" s="10">
        <v>0</v>
      </c>
      <c r="AI195" s="10">
        <v>0</v>
      </c>
      <c r="AJ195" s="9" t="s">
        <v>399</v>
      </c>
    </row>
    <row r="196" spans="1:36" x14ac:dyDescent="0.3">
      <c r="A196" s="13" t="str">
        <f t="shared" si="8"/>
        <v>1.1-00-2305_236015_232412310</v>
      </c>
      <c r="B196" s="7" t="str">
        <f t="shared" si="7"/>
        <v>05_246015_24024123100</v>
      </c>
      <c r="D196" s="3" t="s">
        <v>1105</v>
      </c>
      <c r="F196" s="7">
        <v>1</v>
      </c>
      <c r="G196" s="6" t="s">
        <v>27</v>
      </c>
      <c r="H196" s="7">
        <v>1.3</v>
      </c>
      <c r="I196" s="6" t="s">
        <v>28</v>
      </c>
      <c r="J196" t="s">
        <v>29</v>
      </c>
      <c r="K196" s="6" t="s">
        <v>30</v>
      </c>
      <c r="L196" s="1" t="s">
        <v>31</v>
      </c>
      <c r="M196" s="6" t="s">
        <v>32</v>
      </c>
      <c r="N196" t="s">
        <v>857</v>
      </c>
      <c r="O196" s="1" t="s">
        <v>306</v>
      </c>
      <c r="P196" s="1" t="s">
        <v>307</v>
      </c>
      <c r="Q196" s="1">
        <v>6</v>
      </c>
      <c r="R196" s="1">
        <v>6</v>
      </c>
      <c r="S196" s="1" t="s">
        <v>79</v>
      </c>
      <c r="T196" t="s">
        <v>884</v>
      </c>
      <c r="U196" s="1" t="s">
        <v>308</v>
      </c>
      <c r="V196" s="1" t="s">
        <v>309</v>
      </c>
      <c r="W196" s="1">
        <v>24</v>
      </c>
      <c r="X196" s="6" t="s">
        <v>379</v>
      </c>
      <c r="Y196" s="1" t="s">
        <v>380</v>
      </c>
      <c r="Z196" s="1">
        <v>1000</v>
      </c>
      <c r="AA196" s="1" t="s">
        <v>380</v>
      </c>
      <c r="AB196">
        <v>1231</v>
      </c>
      <c r="AC196" t="s">
        <v>385</v>
      </c>
      <c r="AD196" s="50">
        <v>0</v>
      </c>
      <c r="AE196" s="8" t="s">
        <v>42</v>
      </c>
      <c r="AF196" t="s">
        <v>43</v>
      </c>
      <c r="AG196" s="12">
        <v>0</v>
      </c>
      <c r="AH196" s="10">
        <v>0</v>
      </c>
      <c r="AI196" s="10">
        <v>0</v>
      </c>
      <c r="AJ196" s="9" t="s">
        <v>399</v>
      </c>
    </row>
    <row r="197" spans="1:36" x14ac:dyDescent="0.3">
      <c r="A197" s="13" t="str">
        <f t="shared" si="8"/>
        <v>1.1-00-2305_236015_232413210</v>
      </c>
      <c r="B197" s="7" t="str">
        <f t="shared" si="7"/>
        <v>05_246015_24024132100</v>
      </c>
      <c r="D197" s="3" t="s">
        <v>1105</v>
      </c>
      <c r="F197" s="7">
        <v>1</v>
      </c>
      <c r="G197" s="6" t="s">
        <v>27</v>
      </c>
      <c r="H197" s="7">
        <v>1.3</v>
      </c>
      <c r="I197" s="6" t="s">
        <v>28</v>
      </c>
      <c r="J197" t="s">
        <v>29</v>
      </c>
      <c r="K197" s="6" t="s">
        <v>30</v>
      </c>
      <c r="L197" s="1" t="s">
        <v>31</v>
      </c>
      <c r="M197" s="6" t="s">
        <v>32</v>
      </c>
      <c r="N197" t="s">
        <v>857</v>
      </c>
      <c r="O197" s="1" t="s">
        <v>306</v>
      </c>
      <c r="P197" s="1" t="s">
        <v>307</v>
      </c>
      <c r="Q197" s="1">
        <v>6</v>
      </c>
      <c r="R197" s="1">
        <v>6</v>
      </c>
      <c r="S197" s="1" t="s">
        <v>79</v>
      </c>
      <c r="T197" t="s">
        <v>884</v>
      </c>
      <c r="U197" s="1" t="s">
        <v>308</v>
      </c>
      <c r="V197" s="1" t="s">
        <v>309</v>
      </c>
      <c r="W197" s="1">
        <v>24</v>
      </c>
      <c r="X197" s="6" t="s">
        <v>379</v>
      </c>
      <c r="Y197" s="1" t="s">
        <v>380</v>
      </c>
      <c r="Z197" s="1">
        <v>1000</v>
      </c>
      <c r="AA197" s="1" t="s">
        <v>380</v>
      </c>
      <c r="AB197">
        <v>1321</v>
      </c>
      <c r="AC197" t="s">
        <v>386</v>
      </c>
      <c r="AD197" s="50">
        <v>0</v>
      </c>
      <c r="AE197" s="8" t="s">
        <v>42</v>
      </c>
      <c r="AF197" t="s">
        <v>43</v>
      </c>
      <c r="AG197" s="12">
        <v>0</v>
      </c>
      <c r="AH197" s="10">
        <v>0</v>
      </c>
      <c r="AI197" s="10">
        <v>0</v>
      </c>
      <c r="AJ197" s="9" t="s">
        <v>399</v>
      </c>
    </row>
    <row r="198" spans="1:36" x14ac:dyDescent="0.3">
      <c r="A198" s="13" t="str">
        <f t="shared" si="8"/>
        <v>1.1-00-2305_236015_232413220</v>
      </c>
      <c r="B198" s="7" t="str">
        <f t="shared" si="7"/>
        <v>05_246015_24024132200</v>
      </c>
      <c r="D198" s="3" t="s">
        <v>1105</v>
      </c>
      <c r="F198" s="7">
        <v>1</v>
      </c>
      <c r="G198" s="6" t="s">
        <v>27</v>
      </c>
      <c r="H198" s="7">
        <v>1.3</v>
      </c>
      <c r="I198" s="6" t="s">
        <v>28</v>
      </c>
      <c r="J198" t="s">
        <v>29</v>
      </c>
      <c r="K198" s="6" t="s">
        <v>30</v>
      </c>
      <c r="L198" s="1" t="s">
        <v>31</v>
      </c>
      <c r="M198" s="6" t="s">
        <v>32</v>
      </c>
      <c r="N198" t="s">
        <v>857</v>
      </c>
      <c r="O198" s="1" t="s">
        <v>306</v>
      </c>
      <c r="P198" s="1" t="s">
        <v>307</v>
      </c>
      <c r="Q198" s="1">
        <v>6</v>
      </c>
      <c r="R198" s="1">
        <v>6</v>
      </c>
      <c r="S198" s="1" t="s">
        <v>79</v>
      </c>
      <c r="T198" t="s">
        <v>884</v>
      </c>
      <c r="U198" s="1" t="s">
        <v>308</v>
      </c>
      <c r="V198" s="1" t="s">
        <v>309</v>
      </c>
      <c r="W198" s="1">
        <v>24</v>
      </c>
      <c r="X198" s="6" t="s">
        <v>379</v>
      </c>
      <c r="Y198" s="1" t="s">
        <v>380</v>
      </c>
      <c r="Z198" s="1">
        <v>1000</v>
      </c>
      <c r="AA198" s="1" t="s">
        <v>380</v>
      </c>
      <c r="AB198">
        <v>1322</v>
      </c>
      <c r="AC198" t="s">
        <v>387</v>
      </c>
      <c r="AD198" s="50">
        <v>0</v>
      </c>
      <c r="AE198" s="8" t="s">
        <v>42</v>
      </c>
      <c r="AF198" t="s">
        <v>43</v>
      </c>
      <c r="AG198" s="12">
        <v>0</v>
      </c>
      <c r="AH198" s="10">
        <v>0</v>
      </c>
      <c r="AI198" s="10">
        <v>0</v>
      </c>
      <c r="AJ198" s="9" t="s">
        <v>399</v>
      </c>
    </row>
    <row r="199" spans="1:36" x14ac:dyDescent="0.3">
      <c r="A199" s="13" t="str">
        <f t="shared" si="8"/>
        <v>1.1-00-2305_236015_232413310</v>
      </c>
      <c r="B199" s="7" t="str">
        <f t="shared" si="7"/>
        <v>05_246015_24024133100</v>
      </c>
      <c r="D199" s="3" t="s">
        <v>1105</v>
      </c>
      <c r="F199" s="7">
        <v>1</v>
      </c>
      <c r="G199" s="6" t="s">
        <v>27</v>
      </c>
      <c r="H199" s="7">
        <v>1.3</v>
      </c>
      <c r="I199" s="6" t="s">
        <v>28</v>
      </c>
      <c r="J199" t="s">
        <v>29</v>
      </c>
      <c r="K199" s="6" t="s">
        <v>30</v>
      </c>
      <c r="L199" s="1" t="s">
        <v>31</v>
      </c>
      <c r="M199" s="6" t="s">
        <v>32</v>
      </c>
      <c r="N199" t="s">
        <v>857</v>
      </c>
      <c r="O199" s="1" t="s">
        <v>306</v>
      </c>
      <c r="P199" s="1" t="s">
        <v>307</v>
      </c>
      <c r="Q199" s="1">
        <v>6</v>
      </c>
      <c r="R199" s="1">
        <v>6</v>
      </c>
      <c r="S199" s="1" t="s">
        <v>79</v>
      </c>
      <c r="T199" t="s">
        <v>884</v>
      </c>
      <c r="U199" s="1" t="s">
        <v>308</v>
      </c>
      <c r="V199" s="1" t="s">
        <v>309</v>
      </c>
      <c r="W199" s="1">
        <v>24</v>
      </c>
      <c r="X199" s="6" t="s">
        <v>379</v>
      </c>
      <c r="Y199" s="1" t="s">
        <v>380</v>
      </c>
      <c r="Z199" s="1">
        <v>1000</v>
      </c>
      <c r="AA199" s="1" t="s">
        <v>380</v>
      </c>
      <c r="AB199">
        <v>1331</v>
      </c>
      <c r="AC199" t="s">
        <v>388</v>
      </c>
      <c r="AD199" s="50">
        <v>0</v>
      </c>
      <c r="AE199" s="8" t="s">
        <v>42</v>
      </c>
      <c r="AF199" t="s">
        <v>43</v>
      </c>
      <c r="AG199" s="12">
        <v>0</v>
      </c>
      <c r="AH199" s="10">
        <v>0</v>
      </c>
      <c r="AI199" s="10">
        <v>0</v>
      </c>
      <c r="AJ199" s="9" t="s">
        <v>399</v>
      </c>
    </row>
    <row r="200" spans="1:36" x14ac:dyDescent="0.3">
      <c r="A200" s="13" t="str">
        <f t="shared" si="8"/>
        <v>1.1-00-2305_236015_232413410</v>
      </c>
      <c r="B200" s="7" t="str">
        <f t="shared" si="7"/>
        <v>05_246015_24024134100</v>
      </c>
      <c r="D200" s="3" t="s">
        <v>1105</v>
      </c>
      <c r="F200" s="7">
        <v>1</v>
      </c>
      <c r="G200" s="6" t="s">
        <v>27</v>
      </c>
      <c r="H200" s="7">
        <v>1.3</v>
      </c>
      <c r="I200" s="6" t="s">
        <v>28</v>
      </c>
      <c r="J200" t="s">
        <v>29</v>
      </c>
      <c r="K200" s="6" t="s">
        <v>30</v>
      </c>
      <c r="L200" s="1" t="s">
        <v>31</v>
      </c>
      <c r="M200" s="6" t="s">
        <v>32</v>
      </c>
      <c r="N200" t="s">
        <v>857</v>
      </c>
      <c r="O200" s="1" t="s">
        <v>306</v>
      </c>
      <c r="P200" s="1" t="s">
        <v>307</v>
      </c>
      <c r="Q200" s="1">
        <v>6</v>
      </c>
      <c r="R200" s="1">
        <v>6</v>
      </c>
      <c r="S200" s="1" t="s">
        <v>79</v>
      </c>
      <c r="T200" t="s">
        <v>884</v>
      </c>
      <c r="U200" s="1" t="s">
        <v>308</v>
      </c>
      <c r="V200" s="1" t="s">
        <v>309</v>
      </c>
      <c r="W200" s="1">
        <v>24</v>
      </c>
      <c r="X200" s="6" t="s">
        <v>379</v>
      </c>
      <c r="Y200" s="1" t="s">
        <v>380</v>
      </c>
      <c r="Z200" s="1">
        <v>1000</v>
      </c>
      <c r="AA200" s="1" t="s">
        <v>380</v>
      </c>
      <c r="AB200">
        <v>1341</v>
      </c>
      <c r="AC200" t="s">
        <v>389</v>
      </c>
      <c r="AD200" s="50">
        <v>0</v>
      </c>
      <c r="AE200" s="8" t="s">
        <v>42</v>
      </c>
      <c r="AF200" t="s">
        <v>43</v>
      </c>
      <c r="AG200" s="12">
        <v>0</v>
      </c>
      <c r="AH200" s="10">
        <v>0</v>
      </c>
      <c r="AI200" s="10">
        <v>0</v>
      </c>
      <c r="AJ200" s="9" t="s">
        <v>399</v>
      </c>
    </row>
    <row r="201" spans="1:36" x14ac:dyDescent="0.3">
      <c r="A201" s="13" t="str">
        <f t="shared" si="8"/>
        <v>1.1-00-2305_236015_232414110</v>
      </c>
      <c r="B201" s="7" t="str">
        <f t="shared" si="7"/>
        <v>05_246015_24024141100</v>
      </c>
      <c r="D201" s="3" t="s">
        <v>1105</v>
      </c>
      <c r="F201" s="7">
        <v>1</v>
      </c>
      <c r="G201" s="6" t="s">
        <v>27</v>
      </c>
      <c r="H201" s="7">
        <v>1.3</v>
      </c>
      <c r="I201" s="6" t="s">
        <v>28</v>
      </c>
      <c r="J201" t="s">
        <v>29</v>
      </c>
      <c r="K201" s="6" t="s">
        <v>30</v>
      </c>
      <c r="L201" s="1" t="s">
        <v>31</v>
      </c>
      <c r="M201" s="6" t="s">
        <v>32</v>
      </c>
      <c r="N201" t="s">
        <v>857</v>
      </c>
      <c r="O201" s="1" t="s">
        <v>306</v>
      </c>
      <c r="P201" s="1" t="s">
        <v>307</v>
      </c>
      <c r="Q201" s="1">
        <v>6</v>
      </c>
      <c r="R201" s="1">
        <v>6</v>
      </c>
      <c r="S201" s="1" t="s">
        <v>79</v>
      </c>
      <c r="T201" t="s">
        <v>884</v>
      </c>
      <c r="U201" s="1" t="s">
        <v>308</v>
      </c>
      <c r="V201" s="1" t="s">
        <v>309</v>
      </c>
      <c r="W201" s="1">
        <v>24</v>
      </c>
      <c r="X201" s="6" t="s">
        <v>379</v>
      </c>
      <c r="Y201" s="1" t="s">
        <v>380</v>
      </c>
      <c r="Z201" s="1">
        <v>1000</v>
      </c>
      <c r="AA201" s="1" t="s">
        <v>380</v>
      </c>
      <c r="AB201">
        <v>1411</v>
      </c>
      <c r="AC201" t="s">
        <v>390</v>
      </c>
      <c r="AD201" s="50">
        <v>0</v>
      </c>
      <c r="AE201" s="8" t="s">
        <v>42</v>
      </c>
      <c r="AF201" t="s">
        <v>43</v>
      </c>
      <c r="AG201" s="12">
        <v>0</v>
      </c>
      <c r="AH201" s="10">
        <v>0</v>
      </c>
      <c r="AI201" s="10">
        <v>0</v>
      </c>
      <c r="AJ201" s="9" t="s">
        <v>399</v>
      </c>
    </row>
    <row r="202" spans="1:36" x14ac:dyDescent="0.3">
      <c r="A202" s="13" t="str">
        <f t="shared" si="8"/>
        <v>1.1-00-2305_236015_232414210</v>
      </c>
      <c r="B202" s="7" t="str">
        <f t="shared" si="7"/>
        <v>05_246015_24024142100</v>
      </c>
      <c r="D202" s="3" t="s">
        <v>1105</v>
      </c>
      <c r="F202" s="7">
        <v>1</v>
      </c>
      <c r="G202" s="6" t="s">
        <v>27</v>
      </c>
      <c r="H202" s="7">
        <v>1.3</v>
      </c>
      <c r="I202" s="6" t="s">
        <v>28</v>
      </c>
      <c r="J202" t="s">
        <v>29</v>
      </c>
      <c r="K202" s="6" t="s">
        <v>30</v>
      </c>
      <c r="L202" s="1" t="s">
        <v>31</v>
      </c>
      <c r="M202" s="6" t="s">
        <v>32</v>
      </c>
      <c r="N202" t="s">
        <v>857</v>
      </c>
      <c r="O202" s="1" t="s">
        <v>306</v>
      </c>
      <c r="P202" s="1" t="s">
        <v>307</v>
      </c>
      <c r="Q202" s="1">
        <v>6</v>
      </c>
      <c r="R202" s="1">
        <v>6</v>
      </c>
      <c r="S202" s="1" t="s">
        <v>79</v>
      </c>
      <c r="T202" t="s">
        <v>884</v>
      </c>
      <c r="U202" s="1" t="s">
        <v>308</v>
      </c>
      <c r="V202" s="1" t="s">
        <v>309</v>
      </c>
      <c r="W202" s="1">
        <v>24</v>
      </c>
      <c r="X202" s="6" t="s">
        <v>379</v>
      </c>
      <c r="Y202" s="1" t="s">
        <v>380</v>
      </c>
      <c r="Z202" s="1">
        <v>1000</v>
      </c>
      <c r="AA202" s="1" t="s">
        <v>380</v>
      </c>
      <c r="AB202">
        <v>1421</v>
      </c>
      <c r="AC202" t="s">
        <v>391</v>
      </c>
      <c r="AD202" s="50">
        <v>0</v>
      </c>
      <c r="AE202" s="8" t="s">
        <v>42</v>
      </c>
      <c r="AF202" t="s">
        <v>43</v>
      </c>
      <c r="AG202" s="12">
        <v>0</v>
      </c>
      <c r="AH202" s="10">
        <v>0</v>
      </c>
      <c r="AI202" s="10">
        <v>0</v>
      </c>
      <c r="AJ202" s="9" t="s">
        <v>399</v>
      </c>
    </row>
    <row r="203" spans="1:36" x14ac:dyDescent="0.3">
      <c r="A203" s="13" t="str">
        <f t="shared" si="8"/>
        <v>1.1-00-2305_236015_232414310</v>
      </c>
      <c r="B203" s="7" t="str">
        <f t="shared" si="7"/>
        <v>05_246015_24024143100</v>
      </c>
      <c r="D203" s="3" t="s">
        <v>1105</v>
      </c>
      <c r="F203" s="7">
        <v>1</v>
      </c>
      <c r="G203" s="6" t="s">
        <v>27</v>
      </c>
      <c r="H203" s="7">
        <v>1.3</v>
      </c>
      <c r="I203" s="6" t="s">
        <v>28</v>
      </c>
      <c r="J203" t="s">
        <v>29</v>
      </c>
      <c r="K203" s="6" t="s">
        <v>30</v>
      </c>
      <c r="L203" s="1" t="s">
        <v>31</v>
      </c>
      <c r="M203" s="6" t="s">
        <v>32</v>
      </c>
      <c r="N203" t="s">
        <v>857</v>
      </c>
      <c r="O203" s="1" t="s">
        <v>306</v>
      </c>
      <c r="P203" s="1" t="s">
        <v>307</v>
      </c>
      <c r="Q203" s="1">
        <v>6</v>
      </c>
      <c r="R203" s="1">
        <v>6</v>
      </c>
      <c r="S203" s="1" t="s">
        <v>79</v>
      </c>
      <c r="T203" t="s">
        <v>884</v>
      </c>
      <c r="U203" s="1" t="s">
        <v>308</v>
      </c>
      <c r="V203" s="1" t="s">
        <v>309</v>
      </c>
      <c r="W203" s="1">
        <v>24</v>
      </c>
      <c r="X203" s="6" t="s">
        <v>379</v>
      </c>
      <c r="Y203" s="1" t="s">
        <v>380</v>
      </c>
      <c r="Z203" s="1">
        <v>1000</v>
      </c>
      <c r="AA203" s="1" t="s">
        <v>380</v>
      </c>
      <c r="AB203">
        <v>1431</v>
      </c>
      <c r="AC203" t="s">
        <v>392</v>
      </c>
      <c r="AD203" s="50">
        <v>0</v>
      </c>
      <c r="AE203" s="8" t="s">
        <v>42</v>
      </c>
      <c r="AF203" t="s">
        <v>43</v>
      </c>
      <c r="AG203" s="12">
        <v>0</v>
      </c>
      <c r="AH203" s="10">
        <v>0</v>
      </c>
      <c r="AI203" s="10">
        <v>0</v>
      </c>
      <c r="AJ203" s="9" t="s">
        <v>399</v>
      </c>
    </row>
    <row r="204" spans="1:36" x14ac:dyDescent="0.3">
      <c r="A204" s="13" t="str">
        <f t="shared" si="8"/>
        <v>1.1-00-2305_236015_232414320</v>
      </c>
      <c r="B204" s="7" t="str">
        <f t="shared" si="7"/>
        <v>05_246015_24024143200</v>
      </c>
      <c r="D204" s="3" t="s">
        <v>1105</v>
      </c>
      <c r="F204" s="7">
        <v>1</v>
      </c>
      <c r="G204" s="6" t="s">
        <v>27</v>
      </c>
      <c r="H204" s="7">
        <v>1.3</v>
      </c>
      <c r="I204" s="6" t="s">
        <v>28</v>
      </c>
      <c r="J204" t="s">
        <v>29</v>
      </c>
      <c r="K204" s="6" t="s">
        <v>30</v>
      </c>
      <c r="L204" s="1" t="s">
        <v>31</v>
      </c>
      <c r="M204" s="6" t="s">
        <v>32</v>
      </c>
      <c r="N204" t="s">
        <v>857</v>
      </c>
      <c r="O204" s="1" t="s">
        <v>306</v>
      </c>
      <c r="P204" s="1" t="s">
        <v>307</v>
      </c>
      <c r="Q204" s="1">
        <v>6</v>
      </c>
      <c r="R204" s="1">
        <v>6</v>
      </c>
      <c r="S204" s="1" t="s">
        <v>79</v>
      </c>
      <c r="T204" t="s">
        <v>884</v>
      </c>
      <c r="U204" s="1" t="s">
        <v>308</v>
      </c>
      <c r="V204" s="1" t="s">
        <v>309</v>
      </c>
      <c r="W204" s="1">
        <v>24</v>
      </c>
      <c r="X204" s="6" t="s">
        <v>379</v>
      </c>
      <c r="Y204" s="1" t="s">
        <v>380</v>
      </c>
      <c r="Z204" s="1">
        <v>1000</v>
      </c>
      <c r="AA204" s="1" t="s">
        <v>380</v>
      </c>
      <c r="AB204">
        <v>1432</v>
      </c>
      <c r="AC204" t="s">
        <v>393</v>
      </c>
      <c r="AD204" s="50">
        <v>0</v>
      </c>
      <c r="AE204" s="8" t="s">
        <v>42</v>
      </c>
      <c r="AF204" t="s">
        <v>43</v>
      </c>
      <c r="AG204" s="12">
        <v>0</v>
      </c>
      <c r="AH204" s="10">
        <v>0</v>
      </c>
      <c r="AI204" s="10">
        <v>0</v>
      </c>
      <c r="AJ204" s="9" t="s">
        <v>399</v>
      </c>
    </row>
    <row r="205" spans="1:36" x14ac:dyDescent="0.3">
      <c r="A205" s="13" t="str">
        <f t="shared" si="8"/>
        <v>1.1-00-2305_236015_232414410</v>
      </c>
      <c r="B205" s="7" t="str">
        <f t="shared" si="7"/>
        <v>05_246015_24024144100</v>
      </c>
      <c r="D205" s="3" t="s">
        <v>1105</v>
      </c>
      <c r="F205" s="7">
        <v>1</v>
      </c>
      <c r="G205" s="6" t="s">
        <v>27</v>
      </c>
      <c r="H205" s="7">
        <v>1.3</v>
      </c>
      <c r="I205" s="6" t="s">
        <v>28</v>
      </c>
      <c r="J205" t="s">
        <v>29</v>
      </c>
      <c r="K205" s="6" t="s">
        <v>30</v>
      </c>
      <c r="L205" s="1" t="s">
        <v>31</v>
      </c>
      <c r="M205" s="6" t="s">
        <v>32</v>
      </c>
      <c r="N205" t="s">
        <v>857</v>
      </c>
      <c r="O205" s="1" t="s">
        <v>306</v>
      </c>
      <c r="P205" s="1" t="s">
        <v>307</v>
      </c>
      <c r="Q205" s="1">
        <v>6</v>
      </c>
      <c r="R205" s="1">
        <v>6</v>
      </c>
      <c r="S205" s="1" t="s">
        <v>79</v>
      </c>
      <c r="T205" t="s">
        <v>884</v>
      </c>
      <c r="U205" s="1" t="s">
        <v>308</v>
      </c>
      <c r="V205" s="1" t="s">
        <v>309</v>
      </c>
      <c r="W205" s="1">
        <v>24</v>
      </c>
      <c r="X205" s="6" t="s">
        <v>379</v>
      </c>
      <c r="Y205" s="1" t="s">
        <v>380</v>
      </c>
      <c r="Z205" s="1">
        <v>1000</v>
      </c>
      <c r="AA205" s="1" t="s">
        <v>380</v>
      </c>
      <c r="AB205">
        <v>1441</v>
      </c>
      <c r="AC205" t="s">
        <v>394</v>
      </c>
      <c r="AD205" s="50">
        <v>0</v>
      </c>
      <c r="AE205" s="8" t="s">
        <v>42</v>
      </c>
      <c r="AF205" t="s">
        <v>43</v>
      </c>
      <c r="AG205" s="12">
        <v>0</v>
      </c>
      <c r="AH205" s="10">
        <v>0</v>
      </c>
      <c r="AI205" s="10">
        <v>0</v>
      </c>
      <c r="AJ205" s="9" t="s">
        <v>399</v>
      </c>
    </row>
    <row r="206" spans="1:36" x14ac:dyDescent="0.3">
      <c r="A206" s="13" t="str">
        <f t="shared" si="8"/>
        <v>1.1-00-2305_236015_232415210</v>
      </c>
      <c r="B206" s="7" t="str">
        <f t="shared" si="7"/>
        <v>05_246015_24024152100</v>
      </c>
      <c r="D206" s="3" t="s">
        <v>1105</v>
      </c>
      <c r="F206" s="7">
        <v>1</v>
      </c>
      <c r="G206" s="6" t="s">
        <v>27</v>
      </c>
      <c r="H206" s="7">
        <v>1.3</v>
      </c>
      <c r="I206" s="6" t="s">
        <v>28</v>
      </c>
      <c r="J206" t="s">
        <v>29</v>
      </c>
      <c r="K206" s="6" t="s">
        <v>30</v>
      </c>
      <c r="L206" s="1" t="s">
        <v>31</v>
      </c>
      <c r="M206" s="6" t="s">
        <v>32</v>
      </c>
      <c r="N206" t="s">
        <v>857</v>
      </c>
      <c r="O206" s="1" t="s">
        <v>306</v>
      </c>
      <c r="P206" s="1" t="s">
        <v>307</v>
      </c>
      <c r="Q206" s="1">
        <v>6</v>
      </c>
      <c r="R206" s="1">
        <v>6</v>
      </c>
      <c r="S206" s="1" t="s">
        <v>79</v>
      </c>
      <c r="T206" t="s">
        <v>884</v>
      </c>
      <c r="U206" s="1" t="s">
        <v>308</v>
      </c>
      <c r="V206" s="1" t="s">
        <v>309</v>
      </c>
      <c r="W206" s="1">
        <v>24</v>
      </c>
      <c r="X206" s="6" t="s">
        <v>379</v>
      </c>
      <c r="Y206" s="1" t="s">
        <v>380</v>
      </c>
      <c r="Z206" s="1">
        <v>1000</v>
      </c>
      <c r="AA206" s="1" t="s">
        <v>380</v>
      </c>
      <c r="AB206">
        <v>1521</v>
      </c>
      <c r="AC206" t="s">
        <v>395</v>
      </c>
      <c r="AD206" s="50">
        <v>0</v>
      </c>
      <c r="AE206" s="8" t="s">
        <v>42</v>
      </c>
      <c r="AF206" t="s">
        <v>43</v>
      </c>
      <c r="AG206" s="12">
        <v>0</v>
      </c>
      <c r="AH206" s="10">
        <v>0</v>
      </c>
      <c r="AI206" s="10">
        <v>0</v>
      </c>
      <c r="AJ206" s="9" t="s">
        <v>399</v>
      </c>
    </row>
    <row r="207" spans="1:36" x14ac:dyDescent="0.3">
      <c r="A207" s="13" t="str">
        <f t="shared" si="8"/>
        <v>1.1-00-2305_236015_232415910</v>
      </c>
      <c r="B207" s="7" t="str">
        <f t="shared" si="7"/>
        <v>05_246015_24024159100</v>
      </c>
      <c r="D207" s="3" t="s">
        <v>1105</v>
      </c>
      <c r="F207" s="7">
        <v>1</v>
      </c>
      <c r="G207" s="6" t="s">
        <v>27</v>
      </c>
      <c r="H207" s="7">
        <v>1.3</v>
      </c>
      <c r="I207" s="6" t="s">
        <v>28</v>
      </c>
      <c r="J207" t="s">
        <v>29</v>
      </c>
      <c r="K207" s="6" t="s">
        <v>30</v>
      </c>
      <c r="L207" s="1" t="s">
        <v>31</v>
      </c>
      <c r="M207" s="6" t="s">
        <v>32</v>
      </c>
      <c r="N207" t="s">
        <v>857</v>
      </c>
      <c r="O207" s="1" t="s">
        <v>306</v>
      </c>
      <c r="P207" s="1" t="s">
        <v>307</v>
      </c>
      <c r="Q207" s="1">
        <v>6</v>
      </c>
      <c r="R207" s="1">
        <v>6</v>
      </c>
      <c r="S207" s="1" t="s">
        <v>79</v>
      </c>
      <c r="T207" t="s">
        <v>884</v>
      </c>
      <c r="U207" s="1" t="s">
        <v>308</v>
      </c>
      <c r="V207" s="1" t="s">
        <v>309</v>
      </c>
      <c r="W207" s="1">
        <v>24</v>
      </c>
      <c r="X207" s="6" t="s">
        <v>379</v>
      </c>
      <c r="Y207" s="1" t="s">
        <v>380</v>
      </c>
      <c r="Z207" s="1">
        <v>1000</v>
      </c>
      <c r="AA207" s="1" t="s">
        <v>380</v>
      </c>
      <c r="AB207">
        <v>1591</v>
      </c>
      <c r="AC207" t="s">
        <v>396</v>
      </c>
      <c r="AD207" s="50">
        <v>0</v>
      </c>
      <c r="AE207" s="8" t="s">
        <v>42</v>
      </c>
      <c r="AF207" t="s">
        <v>43</v>
      </c>
      <c r="AG207" s="12">
        <v>0</v>
      </c>
      <c r="AH207" s="10">
        <v>0</v>
      </c>
      <c r="AI207" s="10">
        <v>0</v>
      </c>
      <c r="AJ207" s="9" t="s">
        <v>399</v>
      </c>
    </row>
    <row r="208" spans="1:36" x14ac:dyDescent="0.3">
      <c r="A208" s="13" t="str">
        <f t="shared" si="8"/>
        <v>1.1-00-2305_236015_232416110</v>
      </c>
      <c r="B208" s="7" t="str">
        <f t="shared" si="7"/>
        <v>05_246015_24024161100</v>
      </c>
      <c r="D208" s="3" t="s">
        <v>1105</v>
      </c>
      <c r="F208" s="7">
        <v>1</v>
      </c>
      <c r="G208" s="6" t="s">
        <v>27</v>
      </c>
      <c r="H208" s="7">
        <v>1.3</v>
      </c>
      <c r="I208" s="6" t="s">
        <v>28</v>
      </c>
      <c r="J208" t="s">
        <v>29</v>
      </c>
      <c r="K208" s="6" t="s">
        <v>30</v>
      </c>
      <c r="L208" s="1" t="s">
        <v>31</v>
      </c>
      <c r="M208" s="6" t="s">
        <v>32</v>
      </c>
      <c r="N208" t="s">
        <v>857</v>
      </c>
      <c r="O208" s="1" t="s">
        <v>306</v>
      </c>
      <c r="P208" s="1" t="s">
        <v>307</v>
      </c>
      <c r="Q208" s="1">
        <v>6</v>
      </c>
      <c r="R208" s="1">
        <v>6</v>
      </c>
      <c r="S208" s="1" t="s">
        <v>79</v>
      </c>
      <c r="T208" t="s">
        <v>884</v>
      </c>
      <c r="U208" s="1" t="s">
        <v>308</v>
      </c>
      <c r="V208" s="1" t="s">
        <v>309</v>
      </c>
      <c r="W208" s="1">
        <v>24</v>
      </c>
      <c r="X208" s="6" t="s">
        <v>379</v>
      </c>
      <c r="Y208" s="1" t="s">
        <v>380</v>
      </c>
      <c r="Z208" s="1">
        <v>1000</v>
      </c>
      <c r="AA208" s="1" t="s">
        <v>380</v>
      </c>
      <c r="AB208">
        <v>1611</v>
      </c>
      <c r="AC208" t="s">
        <v>397</v>
      </c>
      <c r="AD208" s="50">
        <v>0</v>
      </c>
      <c r="AE208" s="8" t="s">
        <v>42</v>
      </c>
      <c r="AF208" t="s">
        <v>43</v>
      </c>
      <c r="AG208" s="12">
        <v>0</v>
      </c>
      <c r="AH208" s="10">
        <v>0</v>
      </c>
      <c r="AI208" s="10">
        <v>0</v>
      </c>
      <c r="AJ208" s="9" t="s">
        <v>399</v>
      </c>
    </row>
    <row r="209" spans="1:36" x14ac:dyDescent="0.3">
      <c r="A209" s="13" t="str">
        <f t="shared" si="8"/>
        <v>1.1-00-2305_236015_232417110</v>
      </c>
      <c r="B209" s="7" t="str">
        <f t="shared" si="7"/>
        <v>05_246015_24024171100</v>
      </c>
      <c r="D209" s="3" t="s">
        <v>1105</v>
      </c>
      <c r="F209" s="7">
        <v>1</v>
      </c>
      <c r="G209" s="6" t="s">
        <v>27</v>
      </c>
      <c r="H209" s="7">
        <v>1.3</v>
      </c>
      <c r="I209" s="6" t="s">
        <v>28</v>
      </c>
      <c r="J209" t="s">
        <v>29</v>
      </c>
      <c r="K209" s="6" t="s">
        <v>30</v>
      </c>
      <c r="L209" s="1" t="s">
        <v>31</v>
      </c>
      <c r="M209" s="6" t="s">
        <v>32</v>
      </c>
      <c r="N209" t="s">
        <v>857</v>
      </c>
      <c r="O209" s="1" t="s">
        <v>306</v>
      </c>
      <c r="P209" s="1" t="s">
        <v>307</v>
      </c>
      <c r="Q209" s="1">
        <v>6</v>
      </c>
      <c r="R209" s="1">
        <v>6</v>
      </c>
      <c r="S209" s="1" t="s">
        <v>79</v>
      </c>
      <c r="T209" t="s">
        <v>884</v>
      </c>
      <c r="U209" s="1" t="s">
        <v>308</v>
      </c>
      <c r="V209" s="1" t="s">
        <v>309</v>
      </c>
      <c r="W209" s="1">
        <v>24</v>
      </c>
      <c r="X209" s="6" t="s">
        <v>379</v>
      </c>
      <c r="Y209" s="1" t="s">
        <v>380</v>
      </c>
      <c r="Z209" s="1">
        <v>1000</v>
      </c>
      <c r="AA209" s="1" t="s">
        <v>380</v>
      </c>
      <c r="AB209">
        <v>1711</v>
      </c>
      <c r="AC209" t="s">
        <v>398</v>
      </c>
      <c r="AD209" s="50">
        <v>0</v>
      </c>
      <c r="AE209" s="8" t="s">
        <v>42</v>
      </c>
      <c r="AF209" t="s">
        <v>43</v>
      </c>
      <c r="AG209" s="12">
        <v>0</v>
      </c>
      <c r="AH209" s="10">
        <v>0</v>
      </c>
      <c r="AI209" s="10">
        <v>0</v>
      </c>
      <c r="AJ209" s="9" t="s">
        <v>399</v>
      </c>
    </row>
    <row r="210" spans="1:36" x14ac:dyDescent="0.3">
      <c r="A210" s="13" t="str">
        <f t="shared" si="8"/>
        <v>1.1-00-2305_236015_232434110</v>
      </c>
      <c r="B210" s="7" t="str">
        <f t="shared" si="7"/>
        <v>05_246015_24024341100</v>
      </c>
      <c r="D210" s="3" t="s">
        <v>1105</v>
      </c>
      <c r="F210" s="7">
        <v>1</v>
      </c>
      <c r="G210" s="6" t="s">
        <v>27</v>
      </c>
      <c r="H210" s="7">
        <v>1.3</v>
      </c>
      <c r="I210" s="6" t="s">
        <v>28</v>
      </c>
      <c r="J210" t="s">
        <v>29</v>
      </c>
      <c r="K210" s="6" t="s">
        <v>30</v>
      </c>
      <c r="L210" s="1" t="s">
        <v>31</v>
      </c>
      <c r="M210" s="6" t="s">
        <v>32</v>
      </c>
      <c r="N210" t="s">
        <v>857</v>
      </c>
      <c r="O210" s="1" t="s">
        <v>306</v>
      </c>
      <c r="P210" s="1" t="s">
        <v>307</v>
      </c>
      <c r="Q210" s="1">
        <v>6</v>
      </c>
      <c r="R210" s="1">
        <v>6</v>
      </c>
      <c r="S210" s="1" t="s">
        <v>79</v>
      </c>
      <c r="T210" t="s">
        <v>884</v>
      </c>
      <c r="U210" s="1" t="s">
        <v>308</v>
      </c>
      <c r="V210" s="1" t="s">
        <v>309</v>
      </c>
      <c r="W210" s="1">
        <v>24</v>
      </c>
      <c r="X210" s="6" t="s">
        <v>379</v>
      </c>
      <c r="Y210" s="1" t="s">
        <v>380</v>
      </c>
      <c r="Z210" s="1">
        <v>3000</v>
      </c>
      <c r="AA210" s="1" t="s">
        <v>70</v>
      </c>
      <c r="AB210">
        <v>3411</v>
      </c>
      <c r="AC210" t="s">
        <v>153</v>
      </c>
      <c r="AD210" s="50">
        <v>0</v>
      </c>
      <c r="AE210" s="8" t="s">
        <v>42</v>
      </c>
      <c r="AF210" t="s">
        <v>43</v>
      </c>
      <c r="AG210" s="12">
        <v>3251192.54</v>
      </c>
      <c r="AH210" s="10">
        <v>3251192.54</v>
      </c>
      <c r="AI210" s="10">
        <v>3251192.54</v>
      </c>
      <c r="AJ210" s="9" t="s">
        <v>399</v>
      </c>
    </row>
    <row r="211" spans="1:36" x14ac:dyDescent="0.3">
      <c r="A211" s="13" t="str">
        <f t="shared" si="8"/>
        <v>1.1-00-2306_235016_232524910</v>
      </c>
      <c r="B211" s="1" t="str">
        <f t="shared" si="7"/>
        <v>06_245016_24025249100</v>
      </c>
      <c r="D211" s="3" t="s">
        <v>1105</v>
      </c>
      <c r="F211" s="1">
        <v>2</v>
      </c>
      <c r="G211" s="6" t="s">
        <v>257</v>
      </c>
      <c r="H211" s="1">
        <v>2.5</v>
      </c>
      <c r="I211" s="6" t="s">
        <v>400</v>
      </c>
      <c r="J211" s="1" t="s">
        <v>401</v>
      </c>
      <c r="K211" s="6" t="s">
        <v>402</v>
      </c>
      <c r="L211" s="1" t="s">
        <v>261</v>
      </c>
      <c r="M211" s="6" t="s">
        <v>262</v>
      </c>
      <c r="N211" t="s">
        <v>858</v>
      </c>
      <c r="O211" s="1" t="s">
        <v>403</v>
      </c>
      <c r="P211" s="1" t="s">
        <v>404</v>
      </c>
      <c r="Q211" s="1">
        <v>5</v>
      </c>
      <c r="R211" s="1">
        <v>5</v>
      </c>
      <c r="S211" s="1" t="s">
        <v>62</v>
      </c>
      <c r="T211" t="s">
        <v>885</v>
      </c>
      <c r="U211" s="1" t="s">
        <v>405</v>
      </c>
      <c r="V211" s="1" t="s">
        <v>406</v>
      </c>
      <c r="W211" s="1">
        <v>25</v>
      </c>
      <c r="X211" s="6" t="s">
        <v>407</v>
      </c>
      <c r="Y211" s="1" t="s">
        <v>408</v>
      </c>
      <c r="Z211" s="1">
        <v>2000</v>
      </c>
      <c r="AA211" s="1" t="s">
        <v>67</v>
      </c>
      <c r="AB211" s="7">
        <v>2491</v>
      </c>
      <c r="AC211" s="7" t="s">
        <v>132</v>
      </c>
      <c r="AD211" s="50">
        <v>0</v>
      </c>
      <c r="AE211" s="8" t="s">
        <v>42</v>
      </c>
      <c r="AF211" s="1" t="s">
        <v>43</v>
      </c>
      <c r="AG211" s="12">
        <v>247774.89</v>
      </c>
      <c r="AH211" s="10">
        <v>247774.89</v>
      </c>
      <c r="AI211" s="10">
        <v>250000</v>
      </c>
      <c r="AJ211" s="5" t="s">
        <v>846</v>
      </c>
    </row>
    <row r="212" spans="1:36" x14ac:dyDescent="0.3">
      <c r="A212" s="13" t="str">
        <f t="shared" si="8"/>
        <v>1.1-00-2306_235016_232544110</v>
      </c>
      <c r="B212" s="1" t="str">
        <f t="shared" si="7"/>
        <v>06_245016_24025441100</v>
      </c>
      <c r="D212" s="3" t="s">
        <v>1105</v>
      </c>
      <c r="F212" s="1">
        <v>2</v>
      </c>
      <c r="G212" s="6" t="s">
        <v>257</v>
      </c>
      <c r="H212" s="1">
        <v>2.5</v>
      </c>
      <c r="I212" s="6" t="s">
        <v>400</v>
      </c>
      <c r="J212" s="1" t="s">
        <v>401</v>
      </c>
      <c r="K212" s="6" t="s">
        <v>402</v>
      </c>
      <c r="L212" s="1" t="s">
        <v>261</v>
      </c>
      <c r="M212" s="6" t="s">
        <v>262</v>
      </c>
      <c r="N212" t="s">
        <v>858</v>
      </c>
      <c r="O212" s="1" t="s">
        <v>403</v>
      </c>
      <c r="P212" s="1" t="s">
        <v>404</v>
      </c>
      <c r="Q212" s="1">
        <v>5</v>
      </c>
      <c r="R212" s="1">
        <v>5</v>
      </c>
      <c r="S212" s="1" t="s">
        <v>62</v>
      </c>
      <c r="T212" t="s">
        <v>885</v>
      </c>
      <c r="U212" s="1" t="s">
        <v>405</v>
      </c>
      <c r="V212" s="1" t="s">
        <v>406</v>
      </c>
      <c r="W212" s="1">
        <v>25</v>
      </c>
      <c r="X212" s="6" t="s">
        <v>407</v>
      </c>
      <c r="Y212" s="1" t="s">
        <v>408</v>
      </c>
      <c r="Z212" s="1">
        <v>4000</v>
      </c>
      <c r="AA212" s="1" t="s">
        <v>40</v>
      </c>
      <c r="AB212" s="7">
        <v>4411</v>
      </c>
      <c r="AC212" s="7" t="s">
        <v>41</v>
      </c>
      <c r="AD212" s="50">
        <v>0</v>
      </c>
      <c r="AE212" s="8" t="s">
        <v>42</v>
      </c>
      <c r="AF212" s="1" t="s">
        <v>43</v>
      </c>
      <c r="AG212" s="12">
        <v>100000</v>
      </c>
      <c r="AH212" s="10">
        <v>100000</v>
      </c>
      <c r="AI212" s="10">
        <v>100000</v>
      </c>
      <c r="AJ212" s="5" t="s">
        <v>846</v>
      </c>
    </row>
    <row r="213" spans="1:36" x14ac:dyDescent="0.3">
      <c r="A213" s="13" t="str">
        <f t="shared" si="8"/>
        <v>1.1-00-2306_235016_232544310</v>
      </c>
      <c r="B213" s="1" t="str">
        <f t="shared" si="7"/>
        <v>06_245016_24025443100</v>
      </c>
      <c r="D213" s="3" t="s">
        <v>1105</v>
      </c>
      <c r="F213" s="1">
        <v>2</v>
      </c>
      <c r="G213" s="6" t="s">
        <v>257</v>
      </c>
      <c r="H213" s="1">
        <v>2.5</v>
      </c>
      <c r="I213" s="6" t="s">
        <v>400</v>
      </c>
      <c r="J213" s="1" t="s">
        <v>401</v>
      </c>
      <c r="K213" s="6" t="s">
        <v>402</v>
      </c>
      <c r="L213" s="1" t="s">
        <v>261</v>
      </c>
      <c r="M213" s="6" t="s">
        <v>262</v>
      </c>
      <c r="N213" t="s">
        <v>858</v>
      </c>
      <c r="O213" s="1" t="s">
        <v>403</v>
      </c>
      <c r="P213" s="1" t="s">
        <v>404</v>
      </c>
      <c r="Q213" s="1">
        <v>5</v>
      </c>
      <c r="R213" s="1">
        <v>5</v>
      </c>
      <c r="S213" s="1" t="s">
        <v>62</v>
      </c>
      <c r="T213" t="s">
        <v>885</v>
      </c>
      <c r="U213" s="1" t="s">
        <v>405</v>
      </c>
      <c r="V213" s="1" t="s">
        <v>406</v>
      </c>
      <c r="W213" s="1">
        <v>25</v>
      </c>
      <c r="X213" s="6" t="s">
        <v>407</v>
      </c>
      <c r="Y213" s="1" t="s">
        <v>408</v>
      </c>
      <c r="Z213" s="1">
        <v>4000</v>
      </c>
      <c r="AA213" s="1" t="s">
        <v>40</v>
      </c>
      <c r="AB213" s="7">
        <v>4431</v>
      </c>
      <c r="AC213" s="7" t="s">
        <v>409</v>
      </c>
      <c r="AD213" s="50">
        <v>0</v>
      </c>
      <c r="AE213" s="8" t="s">
        <v>42</v>
      </c>
      <c r="AF213" s="1" t="s">
        <v>43</v>
      </c>
      <c r="AG213" s="12">
        <v>3900000</v>
      </c>
      <c r="AH213" s="10">
        <v>3900000</v>
      </c>
      <c r="AI213" s="10">
        <v>3900000</v>
      </c>
      <c r="AJ213" s="5" t="s">
        <v>846</v>
      </c>
    </row>
    <row r="214" spans="1:36" x14ac:dyDescent="0.3">
      <c r="A214" s="13" t="str">
        <f t="shared" si="8"/>
        <v>1.1-00-2306_235016_23254431XX</v>
      </c>
      <c r="B214" s="1" t="str">
        <f t="shared" si="7"/>
        <v>06_245016_240254431XX</v>
      </c>
      <c r="C214" s="1"/>
      <c r="D214" s="3" t="s">
        <v>1105</v>
      </c>
      <c r="E214" s="1"/>
      <c r="F214" s="1">
        <v>2</v>
      </c>
      <c r="G214" s="6" t="s">
        <v>257</v>
      </c>
      <c r="H214" s="1">
        <v>2.5</v>
      </c>
      <c r="I214" s="6" t="s">
        <v>400</v>
      </c>
      <c r="J214" s="1" t="s">
        <v>401</v>
      </c>
      <c r="K214" s="6" t="s">
        <v>402</v>
      </c>
      <c r="L214" s="1" t="s">
        <v>261</v>
      </c>
      <c r="M214" s="6" t="s">
        <v>262</v>
      </c>
      <c r="N214" t="s">
        <v>858</v>
      </c>
      <c r="O214" s="1" t="s">
        <v>403</v>
      </c>
      <c r="P214" s="1" t="s">
        <v>404</v>
      </c>
      <c r="Q214" s="1">
        <v>5</v>
      </c>
      <c r="R214" s="1">
        <v>5</v>
      </c>
      <c r="S214" s="1" t="s">
        <v>62</v>
      </c>
      <c r="T214" t="s">
        <v>885</v>
      </c>
      <c r="U214" s="1" t="s">
        <v>405</v>
      </c>
      <c r="V214" s="1" t="s">
        <v>406</v>
      </c>
      <c r="W214" s="1">
        <v>25</v>
      </c>
      <c r="X214" s="6" t="s">
        <v>407</v>
      </c>
      <c r="Y214" s="1" t="s">
        <v>408</v>
      </c>
      <c r="Z214" s="1">
        <v>4000</v>
      </c>
      <c r="AA214" s="1" t="s">
        <v>40</v>
      </c>
      <c r="AB214" s="7">
        <v>4431</v>
      </c>
      <c r="AC214" s="7" t="s">
        <v>409</v>
      </c>
      <c r="AD214" s="60" t="s">
        <v>45</v>
      </c>
      <c r="AE214" s="8" t="s">
        <v>45</v>
      </c>
      <c r="AF214" s="1" t="s">
        <v>410</v>
      </c>
      <c r="AG214" s="12">
        <v>400000</v>
      </c>
      <c r="AH214" s="10">
        <v>400000</v>
      </c>
      <c r="AI214" s="10">
        <v>400000</v>
      </c>
      <c r="AJ214" s="5" t="s">
        <v>846</v>
      </c>
    </row>
    <row r="215" spans="1:36" x14ac:dyDescent="0.3">
      <c r="A215" s="13" t="str">
        <f t="shared" si="8"/>
        <v>1.1-00-2306_235016_232556710</v>
      </c>
      <c r="B215" s="1" t="str">
        <f t="shared" si="7"/>
        <v>06_245016_24025567100</v>
      </c>
      <c r="D215" s="3" t="s">
        <v>1105</v>
      </c>
      <c r="F215" s="1">
        <v>2</v>
      </c>
      <c r="G215" s="6" t="s">
        <v>257</v>
      </c>
      <c r="H215" s="1">
        <v>2.5</v>
      </c>
      <c r="I215" s="6" t="s">
        <v>400</v>
      </c>
      <c r="J215" s="1" t="s">
        <v>401</v>
      </c>
      <c r="K215" s="6" t="s">
        <v>402</v>
      </c>
      <c r="L215" s="1" t="s">
        <v>261</v>
      </c>
      <c r="M215" s="6" t="s">
        <v>262</v>
      </c>
      <c r="N215" t="s">
        <v>858</v>
      </c>
      <c r="O215" s="1" t="s">
        <v>403</v>
      </c>
      <c r="P215" s="1" t="s">
        <v>404</v>
      </c>
      <c r="Q215" s="1">
        <v>5</v>
      </c>
      <c r="R215" s="1">
        <v>5</v>
      </c>
      <c r="S215" s="1" t="s">
        <v>62</v>
      </c>
      <c r="T215" t="s">
        <v>885</v>
      </c>
      <c r="U215" s="1" t="s">
        <v>405</v>
      </c>
      <c r="V215" s="1" t="s">
        <v>406</v>
      </c>
      <c r="W215" s="1">
        <v>25</v>
      </c>
      <c r="X215" s="6" t="s">
        <v>407</v>
      </c>
      <c r="Y215" s="1" t="s">
        <v>408</v>
      </c>
      <c r="Z215" s="1">
        <v>5000</v>
      </c>
      <c r="AA215" s="1" t="s">
        <v>111</v>
      </c>
      <c r="AB215" s="7">
        <v>5671</v>
      </c>
      <c r="AC215" s="7" t="s">
        <v>301</v>
      </c>
      <c r="AD215" s="50">
        <v>0</v>
      </c>
      <c r="AE215" s="8" t="s">
        <v>42</v>
      </c>
      <c r="AF215" s="1" t="s">
        <v>43</v>
      </c>
      <c r="AG215" s="12">
        <v>250000</v>
      </c>
      <c r="AH215" s="10">
        <v>250000</v>
      </c>
      <c r="AI215" s="10">
        <v>250000</v>
      </c>
      <c r="AJ215" s="5" t="s">
        <v>846</v>
      </c>
    </row>
    <row r="216" spans="1:36" x14ac:dyDescent="0.3">
      <c r="A216" s="13" t="str">
        <f t="shared" si="8"/>
        <v>1.1-00-2306_235016_232638210</v>
      </c>
      <c r="B216" s="1" t="str">
        <f t="shared" si="7"/>
        <v>06_245016_24026382100</v>
      </c>
      <c r="D216" s="3" t="s">
        <v>1105</v>
      </c>
      <c r="F216" s="1">
        <v>2</v>
      </c>
      <c r="G216" s="6" t="s">
        <v>257</v>
      </c>
      <c r="H216" s="1">
        <v>2.7</v>
      </c>
      <c r="I216" s="6" t="s">
        <v>411</v>
      </c>
      <c r="J216" s="1" t="s">
        <v>412</v>
      </c>
      <c r="K216" s="6" t="s">
        <v>411</v>
      </c>
      <c r="L216" s="1" t="s">
        <v>261</v>
      </c>
      <c r="M216" s="6" t="s">
        <v>262</v>
      </c>
      <c r="N216" t="s">
        <v>858</v>
      </c>
      <c r="O216" s="1" t="s">
        <v>403</v>
      </c>
      <c r="P216" s="1" t="s">
        <v>404</v>
      </c>
      <c r="Q216" s="1">
        <v>5</v>
      </c>
      <c r="R216" s="1">
        <v>5</v>
      </c>
      <c r="S216" s="1" t="s">
        <v>62</v>
      </c>
      <c r="T216" t="s">
        <v>885</v>
      </c>
      <c r="U216" s="1" t="s">
        <v>405</v>
      </c>
      <c r="V216" s="1" t="s">
        <v>406</v>
      </c>
      <c r="W216" s="1">
        <v>26</v>
      </c>
      <c r="X216" s="6" t="s">
        <v>413</v>
      </c>
      <c r="Y216" s="1" t="s">
        <v>414</v>
      </c>
      <c r="Z216" s="1">
        <v>3000</v>
      </c>
      <c r="AA216" s="1" t="s">
        <v>70</v>
      </c>
      <c r="AB216" s="7">
        <v>3821</v>
      </c>
      <c r="AC216" s="7" t="s">
        <v>75</v>
      </c>
      <c r="AD216" s="50">
        <v>0</v>
      </c>
      <c r="AE216" s="8" t="s">
        <v>42</v>
      </c>
      <c r="AF216" s="1" t="s">
        <v>43</v>
      </c>
      <c r="AG216" s="12">
        <v>4000000</v>
      </c>
      <c r="AH216" s="9">
        <v>4000000</v>
      </c>
      <c r="AI216" s="9">
        <v>4000000</v>
      </c>
      <c r="AJ216" s="9" t="s">
        <v>140</v>
      </c>
    </row>
    <row r="217" spans="1:36" x14ac:dyDescent="0.3">
      <c r="A217" s="13" t="str">
        <f t="shared" si="8"/>
        <v>1.1-00-2306_235016_2326445115</v>
      </c>
      <c r="B217" s="1" t="str">
        <f t="shared" si="7"/>
        <v>06_245016_240264451XX</v>
      </c>
      <c r="D217" s="3" t="s">
        <v>1105</v>
      </c>
      <c r="F217" s="1">
        <v>2</v>
      </c>
      <c r="G217" s="6" t="s">
        <v>257</v>
      </c>
      <c r="H217" s="1">
        <v>2.7</v>
      </c>
      <c r="I217" s="6" t="s">
        <v>411</v>
      </c>
      <c r="J217" s="1" t="s">
        <v>412</v>
      </c>
      <c r="K217" s="6" t="s">
        <v>411</v>
      </c>
      <c r="L217" s="1" t="s">
        <v>261</v>
      </c>
      <c r="M217" s="6" t="s">
        <v>262</v>
      </c>
      <c r="N217" t="s">
        <v>858</v>
      </c>
      <c r="O217" s="1" t="s">
        <v>403</v>
      </c>
      <c r="P217" s="1" t="s">
        <v>404</v>
      </c>
      <c r="Q217" s="1">
        <v>5</v>
      </c>
      <c r="R217" s="1">
        <v>5</v>
      </c>
      <c r="S217" s="1" t="s">
        <v>62</v>
      </c>
      <c r="T217" t="s">
        <v>885</v>
      </c>
      <c r="U217" s="1" t="s">
        <v>405</v>
      </c>
      <c r="V217" s="1" t="s">
        <v>406</v>
      </c>
      <c r="W217" s="1">
        <v>26</v>
      </c>
      <c r="X217" s="6" t="s">
        <v>413</v>
      </c>
      <c r="Y217" s="1" t="s">
        <v>414</v>
      </c>
      <c r="Z217" s="1">
        <v>4000</v>
      </c>
      <c r="AA217" s="1" t="s">
        <v>40</v>
      </c>
      <c r="AB217" s="7">
        <v>4451</v>
      </c>
      <c r="AC217" s="7" t="s">
        <v>49</v>
      </c>
      <c r="AD217" s="50">
        <v>15</v>
      </c>
      <c r="AE217" s="8" t="s">
        <v>45</v>
      </c>
      <c r="AF217" s="1" t="s">
        <v>415</v>
      </c>
      <c r="AG217" s="12">
        <v>30000000</v>
      </c>
      <c r="AH217" s="9">
        <v>30000000</v>
      </c>
      <c r="AI217" s="9">
        <v>30000000</v>
      </c>
      <c r="AJ217" s="9" t="s">
        <v>140</v>
      </c>
    </row>
    <row r="218" spans="1:36" x14ac:dyDescent="0.3">
      <c r="A218" s="13" t="str">
        <f t="shared" si="8"/>
        <v>1.1-00-2306_235016_232744110</v>
      </c>
      <c r="B218" s="1" t="str">
        <f t="shared" si="7"/>
        <v>06_245016_24027441100</v>
      </c>
      <c r="D218" s="3" t="s">
        <v>1105</v>
      </c>
      <c r="F218">
        <v>2</v>
      </c>
      <c r="G218" t="s">
        <v>257</v>
      </c>
      <c r="H218">
        <v>2.7</v>
      </c>
      <c r="I218" t="s">
        <v>411</v>
      </c>
      <c r="J218" t="s">
        <v>412</v>
      </c>
      <c r="K218" t="s">
        <v>411</v>
      </c>
      <c r="L218" t="s">
        <v>261</v>
      </c>
      <c r="M218" t="s">
        <v>262</v>
      </c>
      <c r="N218" t="s">
        <v>858</v>
      </c>
      <c r="O218" t="s">
        <v>403</v>
      </c>
      <c r="P218" t="s">
        <v>404</v>
      </c>
      <c r="Q218">
        <v>5</v>
      </c>
      <c r="R218">
        <v>5</v>
      </c>
      <c r="S218" t="s">
        <v>62</v>
      </c>
      <c r="T218" t="s">
        <v>885</v>
      </c>
      <c r="U218" t="s">
        <v>405</v>
      </c>
      <c r="V218" t="s">
        <v>406</v>
      </c>
      <c r="W218">
        <v>27</v>
      </c>
      <c r="X218" t="s">
        <v>416</v>
      </c>
      <c r="Y218" t="s">
        <v>417</v>
      </c>
      <c r="Z218">
        <v>4000</v>
      </c>
      <c r="AA218" t="s">
        <v>40</v>
      </c>
      <c r="AB218">
        <v>4411</v>
      </c>
      <c r="AC218" t="s">
        <v>41</v>
      </c>
      <c r="AD218" s="50">
        <v>0</v>
      </c>
      <c r="AE218" s="11" t="s">
        <v>42</v>
      </c>
      <c r="AF218" t="s">
        <v>43</v>
      </c>
      <c r="AG218" s="12">
        <v>1000000</v>
      </c>
      <c r="AH218" s="12">
        <v>1000000</v>
      </c>
      <c r="AI218" s="12">
        <v>1000000</v>
      </c>
      <c r="AJ218" s="9" t="s">
        <v>140</v>
      </c>
    </row>
    <row r="219" spans="1:36" x14ac:dyDescent="0.3">
      <c r="A219" s="13" t="str">
        <f t="shared" si="8"/>
        <v>1.1-00-2306_235016_232844210</v>
      </c>
      <c r="B219" s="1" t="str">
        <f t="shared" si="7"/>
        <v>06_245016_24028442100</v>
      </c>
      <c r="D219" s="3" t="s">
        <v>1105</v>
      </c>
      <c r="F219" s="1">
        <v>2</v>
      </c>
      <c r="G219" s="6" t="s">
        <v>257</v>
      </c>
      <c r="H219" s="1">
        <v>2.5</v>
      </c>
      <c r="I219" s="6" t="s">
        <v>400</v>
      </c>
      <c r="J219" s="1" t="s">
        <v>401</v>
      </c>
      <c r="K219" s="6" t="s">
        <v>402</v>
      </c>
      <c r="L219" s="1" t="s">
        <v>261</v>
      </c>
      <c r="M219" s="6" t="s">
        <v>262</v>
      </c>
      <c r="N219" t="s">
        <v>858</v>
      </c>
      <c r="O219" s="1" t="s">
        <v>403</v>
      </c>
      <c r="P219" s="1" t="s">
        <v>404</v>
      </c>
      <c r="Q219" s="1">
        <v>5</v>
      </c>
      <c r="R219" s="1">
        <v>5</v>
      </c>
      <c r="S219" s="1" t="s">
        <v>62</v>
      </c>
      <c r="T219" t="s">
        <v>885</v>
      </c>
      <c r="U219" s="1" t="s">
        <v>405</v>
      </c>
      <c r="V219" s="1" t="s">
        <v>406</v>
      </c>
      <c r="W219" s="1">
        <v>28</v>
      </c>
      <c r="X219" s="6" t="s">
        <v>418</v>
      </c>
      <c r="Y219" s="1" t="s">
        <v>419</v>
      </c>
      <c r="Z219" s="1">
        <v>4000</v>
      </c>
      <c r="AA219" s="1" t="s">
        <v>40</v>
      </c>
      <c r="AB219" s="7">
        <v>4421</v>
      </c>
      <c r="AC219" s="7" t="s">
        <v>420</v>
      </c>
      <c r="AD219" s="50">
        <v>0</v>
      </c>
      <c r="AE219" s="8" t="s">
        <v>42</v>
      </c>
      <c r="AF219" s="1" t="s">
        <v>43</v>
      </c>
      <c r="AG219" s="12">
        <v>200000</v>
      </c>
      <c r="AH219" s="10">
        <v>200000</v>
      </c>
      <c r="AI219" s="10">
        <v>200000</v>
      </c>
      <c r="AJ219" s="9" t="s">
        <v>140</v>
      </c>
    </row>
    <row r="220" spans="1:36" x14ac:dyDescent="0.3">
      <c r="A220" s="13" t="str">
        <f t="shared" si="8"/>
        <v>1.1-00-2306_235017_232921110</v>
      </c>
      <c r="B220" s="7" t="str">
        <f t="shared" ref="B220:B251" si="9">CONCATENATE(C220,O220,R220,U220,X220,AB220,AE220)</f>
        <v>06_245017_24029211100</v>
      </c>
      <c r="D220" s="3" t="s">
        <v>1105</v>
      </c>
      <c r="F220" s="7">
        <v>2</v>
      </c>
      <c r="G220" s="6" t="s">
        <v>257</v>
      </c>
      <c r="H220" s="7">
        <v>2.4</v>
      </c>
      <c r="I220" s="6" t="s">
        <v>421</v>
      </c>
      <c r="J220" t="s">
        <v>422</v>
      </c>
      <c r="K220" s="6" t="s">
        <v>423</v>
      </c>
      <c r="L220" s="1" t="s">
        <v>340</v>
      </c>
      <c r="M220" s="6" t="s">
        <v>341</v>
      </c>
      <c r="N220" t="s">
        <v>858</v>
      </c>
      <c r="O220" s="1" t="s">
        <v>403</v>
      </c>
      <c r="P220" s="1" t="s">
        <v>404</v>
      </c>
      <c r="Q220" s="1">
        <v>5</v>
      </c>
      <c r="R220" s="1">
        <v>5</v>
      </c>
      <c r="S220" s="1" t="s">
        <v>62</v>
      </c>
      <c r="T220" t="s">
        <v>886</v>
      </c>
      <c r="U220" s="1" t="s">
        <v>424</v>
      </c>
      <c r="V220" s="1" t="s">
        <v>425</v>
      </c>
      <c r="W220" s="1">
        <v>29</v>
      </c>
      <c r="X220" s="6" t="s">
        <v>426</v>
      </c>
      <c r="Y220" s="1" t="s">
        <v>427</v>
      </c>
      <c r="Z220" s="7">
        <v>2000</v>
      </c>
      <c r="AA220" s="7" t="s">
        <v>67</v>
      </c>
      <c r="AB220" s="7">
        <v>2111</v>
      </c>
      <c r="AC220" s="7" t="s">
        <v>149</v>
      </c>
      <c r="AD220" s="50">
        <v>0</v>
      </c>
      <c r="AE220" s="8" t="s">
        <v>42</v>
      </c>
      <c r="AF220" s="7" t="s">
        <v>43</v>
      </c>
      <c r="AG220" s="12">
        <v>0</v>
      </c>
      <c r="AH220" s="9">
        <v>0</v>
      </c>
      <c r="AI220" s="10">
        <v>100000</v>
      </c>
      <c r="AJ220" s="9" t="s">
        <v>428</v>
      </c>
    </row>
    <row r="221" spans="1:36" x14ac:dyDescent="0.3">
      <c r="A221" s="13" t="str">
        <f t="shared" si="8"/>
        <v>1.1-00-2306_235017_232924910</v>
      </c>
      <c r="B221" s="1" t="str">
        <f t="shared" si="9"/>
        <v>06_245017_24029249100</v>
      </c>
      <c r="D221" s="3" t="s">
        <v>1105</v>
      </c>
      <c r="F221" s="1">
        <v>2</v>
      </c>
      <c r="G221" s="6" t="s">
        <v>257</v>
      </c>
      <c r="H221" s="1">
        <v>2.4</v>
      </c>
      <c r="I221" s="6" t="s">
        <v>421</v>
      </c>
      <c r="J221" s="1" t="s">
        <v>422</v>
      </c>
      <c r="K221" s="6" t="s">
        <v>423</v>
      </c>
      <c r="L221" s="1" t="s">
        <v>340</v>
      </c>
      <c r="M221" s="6" t="s">
        <v>341</v>
      </c>
      <c r="N221" t="s">
        <v>858</v>
      </c>
      <c r="O221" s="1" t="s">
        <v>403</v>
      </c>
      <c r="P221" s="1" t="s">
        <v>404</v>
      </c>
      <c r="Q221" s="1">
        <v>5</v>
      </c>
      <c r="R221" s="1">
        <v>5</v>
      </c>
      <c r="S221" s="1" t="s">
        <v>62</v>
      </c>
      <c r="T221" t="s">
        <v>886</v>
      </c>
      <c r="U221" s="1" t="s">
        <v>424</v>
      </c>
      <c r="V221" s="1" t="s">
        <v>425</v>
      </c>
      <c r="W221" s="1">
        <v>29</v>
      </c>
      <c r="X221" s="6" t="s">
        <v>426</v>
      </c>
      <c r="Y221" s="1" t="s">
        <v>427</v>
      </c>
      <c r="Z221" s="1">
        <v>2000</v>
      </c>
      <c r="AA221" s="1" t="s">
        <v>67</v>
      </c>
      <c r="AB221" s="7">
        <v>2491</v>
      </c>
      <c r="AC221" s="7" t="s">
        <v>132</v>
      </c>
      <c r="AD221" s="50">
        <v>0</v>
      </c>
      <c r="AE221" s="8" t="s">
        <v>42</v>
      </c>
      <c r="AF221" s="1" t="s">
        <v>43</v>
      </c>
      <c r="AG221" s="12">
        <v>150000</v>
      </c>
      <c r="AH221" s="9">
        <v>150000</v>
      </c>
      <c r="AI221" s="10">
        <v>150000</v>
      </c>
      <c r="AJ221" s="5" t="s">
        <v>846</v>
      </c>
    </row>
    <row r="222" spans="1:36" x14ac:dyDescent="0.3">
      <c r="A222" s="13" t="str">
        <f t="shared" si="8"/>
        <v>1.1-00-2306_235017_232925410</v>
      </c>
      <c r="B222" s="1" t="str">
        <f t="shared" si="9"/>
        <v>06_245017_24029254100</v>
      </c>
      <c r="D222" s="3" t="s">
        <v>1105</v>
      </c>
      <c r="F222" s="1">
        <v>2</v>
      </c>
      <c r="G222" s="6" t="s">
        <v>257</v>
      </c>
      <c r="H222" s="1">
        <v>2.4</v>
      </c>
      <c r="I222" s="6" t="s">
        <v>421</v>
      </c>
      <c r="J222" s="1" t="s">
        <v>422</v>
      </c>
      <c r="K222" s="6" t="s">
        <v>423</v>
      </c>
      <c r="L222" s="1" t="s">
        <v>340</v>
      </c>
      <c r="M222" s="6" t="s">
        <v>341</v>
      </c>
      <c r="N222" t="s">
        <v>858</v>
      </c>
      <c r="O222" s="1" t="s">
        <v>403</v>
      </c>
      <c r="P222" s="1" t="s">
        <v>404</v>
      </c>
      <c r="Q222" s="1">
        <v>5</v>
      </c>
      <c r="R222" s="1">
        <v>5</v>
      </c>
      <c r="S222" s="1" t="s">
        <v>62</v>
      </c>
      <c r="T222" t="s">
        <v>886</v>
      </c>
      <c r="U222" s="1" t="s">
        <v>424</v>
      </c>
      <c r="V222" s="1" t="s">
        <v>425</v>
      </c>
      <c r="W222" s="1">
        <v>29</v>
      </c>
      <c r="X222" s="6" t="s">
        <v>426</v>
      </c>
      <c r="Y222" s="1" t="s">
        <v>427</v>
      </c>
      <c r="Z222" s="1">
        <v>2000</v>
      </c>
      <c r="AA222" s="1" t="s">
        <v>67</v>
      </c>
      <c r="AB222" s="7">
        <v>2541</v>
      </c>
      <c r="AC222" s="7" t="s">
        <v>247</v>
      </c>
      <c r="AD222" s="50">
        <v>0</v>
      </c>
      <c r="AE222" s="8" t="s">
        <v>42</v>
      </c>
      <c r="AF222" s="1" t="s">
        <v>43</v>
      </c>
      <c r="AG222" s="12">
        <v>2169.1999999999998</v>
      </c>
      <c r="AH222" s="9">
        <v>2169.1999999999998</v>
      </c>
      <c r="AI222" s="10">
        <v>2500</v>
      </c>
      <c r="AJ222" s="5" t="s">
        <v>846</v>
      </c>
    </row>
    <row r="223" spans="1:36" x14ac:dyDescent="0.3">
      <c r="A223" s="13" t="str">
        <f t="shared" si="8"/>
        <v>1.1-00-2306_235017_232929110</v>
      </c>
      <c r="B223" s="1" t="str">
        <f t="shared" si="9"/>
        <v>06_245017_24029291100</v>
      </c>
      <c r="D223" s="3" t="s">
        <v>1105</v>
      </c>
      <c r="F223" s="1">
        <v>2</v>
      </c>
      <c r="G223" s="6" t="s">
        <v>257</v>
      </c>
      <c r="H223" s="1">
        <v>2.4</v>
      </c>
      <c r="I223" s="6" t="s">
        <v>421</v>
      </c>
      <c r="J223" s="1" t="s">
        <v>422</v>
      </c>
      <c r="K223" s="6" t="s">
        <v>423</v>
      </c>
      <c r="L223" s="1" t="s">
        <v>340</v>
      </c>
      <c r="M223" s="6" t="s">
        <v>341</v>
      </c>
      <c r="N223" t="s">
        <v>858</v>
      </c>
      <c r="O223" s="1" t="s">
        <v>403</v>
      </c>
      <c r="P223" s="1" t="s">
        <v>404</v>
      </c>
      <c r="Q223" s="1">
        <v>5</v>
      </c>
      <c r="R223" s="1">
        <v>5</v>
      </c>
      <c r="S223" s="1" t="s">
        <v>62</v>
      </c>
      <c r="T223" t="s">
        <v>886</v>
      </c>
      <c r="U223" s="1" t="s">
        <v>424</v>
      </c>
      <c r="V223" s="1" t="s">
        <v>425</v>
      </c>
      <c r="W223" s="1">
        <v>29</v>
      </c>
      <c r="X223" s="6" t="s">
        <v>426</v>
      </c>
      <c r="Y223" s="1" t="s">
        <v>427</v>
      </c>
      <c r="Z223" s="1">
        <v>2000</v>
      </c>
      <c r="AA223" s="1" t="s">
        <v>67</v>
      </c>
      <c r="AB223" s="7">
        <v>2911</v>
      </c>
      <c r="AC223" s="7" t="s">
        <v>150</v>
      </c>
      <c r="AD223" s="50">
        <v>0</v>
      </c>
      <c r="AE223" s="8" t="s">
        <v>42</v>
      </c>
      <c r="AF223" s="1" t="s">
        <v>43</v>
      </c>
      <c r="AG223" s="12">
        <v>3263.12</v>
      </c>
      <c r="AH223" s="9">
        <v>3263.12</v>
      </c>
      <c r="AI223" s="10">
        <v>3500</v>
      </c>
      <c r="AJ223" s="5" t="s">
        <v>846</v>
      </c>
    </row>
    <row r="224" spans="1:36" x14ac:dyDescent="0.3">
      <c r="A224" s="13" t="str">
        <f t="shared" si="8"/>
        <v>1.1-00-2306_235017_232932210</v>
      </c>
      <c r="B224" s="1" t="str">
        <f t="shared" si="9"/>
        <v>06_245017_24029322100</v>
      </c>
      <c r="D224" s="3" t="s">
        <v>1105</v>
      </c>
      <c r="F224" s="1">
        <v>2</v>
      </c>
      <c r="G224" s="6" t="s">
        <v>257</v>
      </c>
      <c r="H224" s="1">
        <v>2.4</v>
      </c>
      <c r="I224" s="6" t="s">
        <v>421</v>
      </c>
      <c r="J224" s="1" t="s">
        <v>422</v>
      </c>
      <c r="K224" s="6" t="s">
        <v>423</v>
      </c>
      <c r="L224" s="1" t="s">
        <v>340</v>
      </c>
      <c r="M224" s="6" t="s">
        <v>341</v>
      </c>
      <c r="N224" t="s">
        <v>858</v>
      </c>
      <c r="O224" s="1" t="s">
        <v>403</v>
      </c>
      <c r="P224" s="1" t="s">
        <v>404</v>
      </c>
      <c r="Q224" s="1">
        <v>5</v>
      </c>
      <c r="R224" s="1">
        <v>5</v>
      </c>
      <c r="S224" s="1" t="s">
        <v>62</v>
      </c>
      <c r="T224" t="s">
        <v>886</v>
      </c>
      <c r="U224" s="1" t="s">
        <v>424</v>
      </c>
      <c r="V224" s="1" t="s">
        <v>425</v>
      </c>
      <c r="W224" s="1">
        <v>29</v>
      </c>
      <c r="X224" s="6" t="s">
        <v>426</v>
      </c>
      <c r="Y224" s="1" t="s">
        <v>427</v>
      </c>
      <c r="Z224" s="1">
        <v>3000</v>
      </c>
      <c r="AA224" s="1" t="s">
        <v>70</v>
      </c>
      <c r="AB224" s="7">
        <v>3221</v>
      </c>
      <c r="AC224" s="7" t="s">
        <v>323</v>
      </c>
      <c r="AD224" s="50">
        <v>0</v>
      </c>
      <c r="AE224" s="8" t="s">
        <v>42</v>
      </c>
      <c r="AF224" s="1" t="s">
        <v>43</v>
      </c>
      <c r="AG224" s="12">
        <v>0</v>
      </c>
      <c r="AH224" s="9">
        <v>0</v>
      </c>
      <c r="AI224" s="10">
        <v>348000</v>
      </c>
      <c r="AJ224" s="9" t="s">
        <v>429</v>
      </c>
    </row>
    <row r="225" spans="1:36" x14ac:dyDescent="0.3">
      <c r="A225" s="13" t="str">
        <f t="shared" si="8"/>
        <v>1.1-00-2306_235017_232938210</v>
      </c>
      <c r="B225" s="1" t="str">
        <f t="shared" si="9"/>
        <v>06_245017_24029382100</v>
      </c>
      <c r="D225" s="3" t="s">
        <v>1105</v>
      </c>
      <c r="F225" s="1">
        <v>2</v>
      </c>
      <c r="G225" s="6" t="s">
        <v>257</v>
      </c>
      <c r="H225" s="1">
        <v>2.4</v>
      </c>
      <c r="I225" s="6" t="s">
        <v>421</v>
      </c>
      <c r="J225" s="1" t="s">
        <v>422</v>
      </c>
      <c r="K225" s="6" t="s">
        <v>423</v>
      </c>
      <c r="L225" s="1" t="s">
        <v>340</v>
      </c>
      <c r="M225" s="6" t="s">
        <v>341</v>
      </c>
      <c r="N225" t="s">
        <v>858</v>
      </c>
      <c r="O225" s="1" t="s">
        <v>403</v>
      </c>
      <c r="P225" s="1" t="s">
        <v>404</v>
      </c>
      <c r="Q225" s="1">
        <v>5</v>
      </c>
      <c r="R225" s="1">
        <v>5</v>
      </c>
      <c r="S225" s="1" t="s">
        <v>62</v>
      </c>
      <c r="T225" t="s">
        <v>886</v>
      </c>
      <c r="U225" s="1" t="s">
        <v>424</v>
      </c>
      <c r="V225" s="1" t="s">
        <v>425</v>
      </c>
      <c r="W225" s="1">
        <v>29</v>
      </c>
      <c r="X225" s="6" t="s">
        <v>426</v>
      </c>
      <c r="Y225" s="1" t="s">
        <v>427</v>
      </c>
      <c r="Z225" s="1">
        <v>3000</v>
      </c>
      <c r="AA225" s="1" t="s">
        <v>70</v>
      </c>
      <c r="AB225" s="7">
        <v>3821</v>
      </c>
      <c r="AC225" s="7" t="s">
        <v>75</v>
      </c>
      <c r="AD225" s="50">
        <v>0</v>
      </c>
      <c r="AE225" s="8" t="s">
        <v>42</v>
      </c>
      <c r="AF225" s="1" t="s">
        <v>43</v>
      </c>
      <c r="AG225" s="12">
        <v>1305409.3199999998</v>
      </c>
      <c r="AH225" s="9">
        <v>1305409.3199999998</v>
      </c>
      <c r="AI225" s="10">
        <v>1300000</v>
      </c>
      <c r="AJ225" s="5" t="s">
        <v>846</v>
      </c>
    </row>
    <row r="226" spans="1:36" x14ac:dyDescent="0.3">
      <c r="A226" s="13" t="str">
        <f t="shared" si="8"/>
        <v>1.1-00-2306_235017_2329382130</v>
      </c>
      <c r="B226" s="1" t="str">
        <f t="shared" si="9"/>
        <v>06_245017_240293821XX</v>
      </c>
      <c r="C226" s="1"/>
      <c r="D226" s="3" t="s">
        <v>1105</v>
      </c>
      <c r="E226" s="1"/>
      <c r="F226" s="1">
        <v>2</v>
      </c>
      <c r="G226" s="6" t="s">
        <v>257</v>
      </c>
      <c r="H226" s="1">
        <v>2.4</v>
      </c>
      <c r="I226" s="6" t="s">
        <v>421</v>
      </c>
      <c r="J226" s="1" t="s">
        <v>422</v>
      </c>
      <c r="K226" s="6" t="s">
        <v>423</v>
      </c>
      <c r="L226" s="1" t="s">
        <v>340</v>
      </c>
      <c r="M226" s="6" t="s">
        <v>341</v>
      </c>
      <c r="N226" t="s">
        <v>858</v>
      </c>
      <c r="O226" s="1" t="s">
        <v>403</v>
      </c>
      <c r="P226" s="1" t="s">
        <v>404</v>
      </c>
      <c r="Q226" s="1">
        <v>5</v>
      </c>
      <c r="R226" s="1">
        <v>5</v>
      </c>
      <c r="S226" s="1" t="s">
        <v>62</v>
      </c>
      <c r="T226" t="s">
        <v>886</v>
      </c>
      <c r="U226" s="1" t="s">
        <v>424</v>
      </c>
      <c r="V226" s="1" t="s">
        <v>425</v>
      </c>
      <c r="W226" s="1">
        <v>29</v>
      </c>
      <c r="X226" s="6" t="s">
        <v>426</v>
      </c>
      <c r="Y226" s="1" t="s">
        <v>427</v>
      </c>
      <c r="Z226" s="1">
        <v>3000</v>
      </c>
      <c r="AA226" s="1" t="s">
        <v>70</v>
      </c>
      <c r="AB226" s="7">
        <v>3821</v>
      </c>
      <c r="AC226" s="7" t="s">
        <v>75</v>
      </c>
      <c r="AD226" s="50">
        <v>30</v>
      </c>
      <c r="AE226" s="8" t="s">
        <v>45</v>
      </c>
      <c r="AF226" s="1" t="s">
        <v>430</v>
      </c>
      <c r="AG226" s="12">
        <v>665928.16</v>
      </c>
      <c r="AH226" s="9">
        <v>665928.16</v>
      </c>
      <c r="AI226" s="10">
        <v>900000</v>
      </c>
      <c r="AJ226" s="5" t="s">
        <v>846</v>
      </c>
    </row>
    <row r="227" spans="1:36" x14ac:dyDescent="0.3">
      <c r="A227" s="13" t="str">
        <f t="shared" si="8"/>
        <v>1.1-00-2306_235017_2329382116</v>
      </c>
      <c r="B227" s="1" t="str">
        <f t="shared" si="9"/>
        <v>06_245017_240293821XX</v>
      </c>
      <c r="C227" s="1"/>
      <c r="D227" s="3" t="s">
        <v>1105</v>
      </c>
      <c r="E227" s="1"/>
      <c r="F227" s="1">
        <v>2</v>
      </c>
      <c r="G227" s="6" t="s">
        <v>257</v>
      </c>
      <c r="H227" s="1">
        <v>2.4</v>
      </c>
      <c r="I227" s="6" t="s">
        <v>421</v>
      </c>
      <c r="J227" s="1" t="s">
        <v>422</v>
      </c>
      <c r="K227" s="6" t="s">
        <v>423</v>
      </c>
      <c r="L227" s="1" t="s">
        <v>340</v>
      </c>
      <c r="M227" s="6" t="s">
        <v>341</v>
      </c>
      <c r="N227" t="s">
        <v>858</v>
      </c>
      <c r="O227" s="1" t="s">
        <v>403</v>
      </c>
      <c r="P227" s="1" t="s">
        <v>404</v>
      </c>
      <c r="Q227" s="1">
        <v>5</v>
      </c>
      <c r="R227" s="1">
        <v>5</v>
      </c>
      <c r="S227" s="1" t="s">
        <v>62</v>
      </c>
      <c r="T227" t="s">
        <v>886</v>
      </c>
      <c r="U227" s="1" t="s">
        <v>424</v>
      </c>
      <c r="V227" s="1" t="s">
        <v>425</v>
      </c>
      <c r="W227" s="1">
        <v>29</v>
      </c>
      <c r="X227" s="6" t="s">
        <v>426</v>
      </c>
      <c r="Y227" s="1" t="s">
        <v>427</v>
      </c>
      <c r="Z227" s="1">
        <v>3000</v>
      </c>
      <c r="AA227" s="1" t="s">
        <v>70</v>
      </c>
      <c r="AB227" s="7">
        <v>3821</v>
      </c>
      <c r="AC227" s="7" t="s">
        <v>75</v>
      </c>
      <c r="AD227" s="50">
        <v>16</v>
      </c>
      <c r="AE227" s="8" t="s">
        <v>45</v>
      </c>
      <c r="AF227" s="1" t="s">
        <v>431</v>
      </c>
      <c r="AG227" s="12">
        <v>1996400</v>
      </c>
      <c r="AH227" s="9">
        <v>1996400</v>
      </c>
      <c r="AI227" s="10">
        <v>2000000</v>
      </c>
      <c r="AJ227" s="5" t="s">
        <v>846</v>
      </c>
    </row>
    <row r="228" spans="1:36" x14ac:dyDescent="0.3">
      <c r="A228" s="13" t="str">
        <f t="shared" si="8"/>
        <v>1.1-00-2306_235017_232938410</v>
      </c>
      <c r="B228" s="1" t="str">
        <f t="shared" si="9"/>
        <v>06_245017_24029384100</v>
      </c>
      <c r="D228" s="3" t="s">
        <v>1105</v>
      </c>
      <c r="F228" s="1">
        <v>2</v>
      </c>
      <c r="G228" s="6" t="s">
        <v>257</v>
      </c>
      <c r="H228" s="1">
        <v>2.4</v>
      </c>
      <c r="I228" s="6" t="s">
        <v>421</v>
      </c>
      <c r="J228" s="1" t="s">
        <v>422</v>
      </c>
      <c r="K228" s="6" t="s">
        <v>423</v>
      </c>
      <c r="L228" s="1" t="s">
        <v>340</v>
      </c>
      <c r="M228" s="6" t="s">
        <v>341</v>
      </c>
      <c r="N228" t="s">
        <v>858</v>
      </c>
      <c r="O228" s="1" t="s">
        <v>403</v>
      </c>
      <c r="P228" s="1" t="s">
        <v>404</v>
      </c>
      <c r="Q228" s="1">
        <v>5</v>
      </c>
      <c r="R228" s="1">
        <v>5</v>
      </c>
      <c r="S228" s="1" t="s">
        <v>62</v>
      </c>
      <c r="T228" t="s">
        <v>886</v>
      </c>
      <c r="U228" s="1" t="s">
        <v>424</v>
      </c>
      <c r="V228" s="1" t="s">
        <v>425</v>
      </c>
      <c r="W228" s="1">
        <v>29</v>
      </c>
      <c r="X228" s="6" t="s">
        <v>426</v>
      </c>
      <c r="Y228" s="1" t="s">
        <v>427</v>
      </c>
      <c r="Z228" s="1">
        <v>3000</v>
      </c>
      <c r="AA228" s="1" t="s">
        <v>70</v>
      </c>
      <c r="AB228" s="7">
        <v>3841</v>
      </c>
      <c r="AC228" s="7" t="s">
        <v>432</v>
      </c>
      <c r="AD228" s="50">
        <v>0</v>
      </c>
      <c r="AE228" s="8" t="s">
        <v>42</v>
      </c>
      <c r="AF228" s="1" t="s">
        <v>43</v>
      </c>
      <c r="AG228" s="12">
        <v>570000</v>
      </c>
      <c r="AH228" s="9">
        <v>570000</v>
      </c>
      <c r="AI228" s="10">
        <v>0</v>
      </c>
      <c r="AJ228" s="5" t="s">
        <v>846</v>
      </c>
    </row>
    <row r="229" spans="1:36" x14ac:dyDescent="0.3">
      <c r="A229" s="13" t="str">
        <f t="shared" si="8"/>
        <v>1.1-00-2306_235018_233033510</v>
      </c>
      <c r="B229" s="1" t="str">
        <f t="shared" si="9"/>
        <v>06_245018_24030335100</v>
      </c>
      <c r="D229" s="3" t="s">
        <v>1105</v>
      </c>
      <c r="F229" s="1">
        <v>2</v>
      </c>
      <c r="G229" s="6" t="s">
        <v>257</v>
      </c>
      <c r="H229" s="1">
        <v>2.7</v>
      </c>
      <c r="I229" s="6" t="s">
        <v>411</v>
      </c>
      <c r="J229" s="1" t="s">
        <v>412</v>
      </c>
      <c r="K229" s="6" t="s">
        <v>411</v>
      </c>
      <c r="L229" s="1" t="s">
        <v>261</v>
      </c>
      <c r="M229" s="6" t="s">
        <v>433</v>
      </c>
      <c r="N229" t="s">
        <v>858</v>
      </c>
      <c r="O229" s="1" t="s">
        <v>403</v>
      </c>
      <c r="P229" s="1" t="s">
        <v>404</v>
      </c>
      <c r="Q229" s="1">
        <v>5</v>
      </c>
      <c r="R229" s="1">
        <v>5</v>
      </c>
      <c r="S229" s="1" t="s">
        <v>62</v>
      </c>
      <c r="T229" t="s">
        <v>887</v>
      </c>
      <c r="U229" s="1" t="s">
        <v>434</v>
      </c>
      <c r="V229" s="1" t="s">
        <v>435</v>
      </c>
      <c r="W229" s="1">
        <v>30</v>
      </c>
      <c r="X229" s="6" t="s">
        <v>436</v>
      </c>
      <c r="Y229" s="1" t="s">
        <v>437</v>
      </c>
      <c r="Z229" s="1">
        <v>3000</v>
      </c>
      <c r="AA229" s="1" t="s">
        <v>70</v>
      </c>
      <c r="AB229" s="7">
        <v>3351</v>
      </c>
      <c r="AC229" s="7" t="s">
        <v>438</v>
      </c>
      <c r="AD229" s="50">
        <v>0</v>
      </c>
      <c r="AE229" s="8" t="s">
        <v>42</v>
      </c>
      <c r="AF229" s="1" t="s">
        <v>43</v>
      </c>
      <c r="AG229" s="12">
        <v>462979.2</v>
      </c>
      <c r="AH229" s="10">
        <v>462979.2</v>
      </c>
      <c r="AI229" s="10">
        <v>470000</v>
      </c>
      <c r="AJ229" s="5" t="s">
        <v>846</v>
      </c>
    </row>
    <row r="230" spans="1:36" x14ac:dyDescent="0.3">
      <c r="A230" s="13" t="str">
        <f t="shared" si="8"/>
        <v>1.1-00-2306_235018_233038210</v>
      </c>
      <c r="B230" s="1" t="str">
        <f t="shared" si="9"/>
        <v>06_245018_24030382100</v>
      </c>
      <c r="D230" s="3" t="s">
        <v>1105</v>
      </c>
      <c r="F230" s="1">
        <v>2</v>
      </c>
      <c r="G230" s="6" t="s">
        <v>257</v>
      </c>
      <c r="H230" s="1">
        <v>2.7</v>
      </c>
      <c r="I230" s="6" t="s">
        <v>411</v>
      </c>
      <c r="J230" s="1" t="s">
        <v>412</v>
      </c>
      <c r="K230" s="6" t="s">
        <v>411</v>
      </c>
      <c r="L230" s="1" t="s">
        <v>261</v>
      </c>
      <c r="M230" s="6" t="s">
        <v>433</v>
      </c>
      <c r="N230" t="s">
        <v>858</v>
      </c>
      <c r="O230" s="1" t="s">
        <v>403</v>
      </c>
      <c r="P230" s="1" t="s">
        <v>404</v>
      </c>
      <c r="Q230" s="1">
        <v>5</v>
      </c>
      <c r="R230" s="1">
        <v>5</v>
      </c>
      <c r="S230" s="1" t="s">
        <v>62</v>
      </c>
      <c r="T230" t="s">
        <v>887</v>
      </c>
      <c r="U230" s="1" t="s">
        <v>434</v>
      </c>
      <c r="V230" s="1" t="s">
        <v>435</v>
      </c>
      <c r="W230" s="1">
        <v>30</v>
      </c>
      <c r="X230" s="6" t="s">
        <v>436</v>
      </c>
      <c r="Y230" s="1" t="s">
        <v>437</v>
      </c>
      <c r="Z230" s="1">
        <v>3000</v>
      </c>
      <c r="AA230" s="1" t="s">
        <v>70</v>
      </c>
      <c r="AB230" s="7">
        <v>3821</v>
      </c>
      <c r="AC230" s="7" t="s">
        <v>75</v>
      </c>
      <c r="AD230" s="50">
        <v>0</v>
      </c>
      <c r="AE230" s="8" t="s">
        <v>42</v>
      </c>
      <c r="AF230" s="1" t="s">
        <v>43</v>
      </c>
      <c r="AG230" s="12">
        <v>74530</v>
      </c>
      <c r="AH230" s="10">
        <v>74530</v>
      </c>
      <c r="AI230" s="10">
        <v>74530</v>
      </c>
      <c r="AJ230" s="5" t="s">
        <v>846</v>
      </c>
    </row>
    <row r="231" spans="1:36" x14ac:dyDescent="0.3">
      <c r="A231" s="13" t="str">
        <f t="shared" si="8"/>
        <v>1.1-00-2306_235018_233044110</v>
      </c>
      <c r="B231" s="1" t="str">
        <f t="shared" si="9"/>
        <v>06_245018_24030441100</v>
      </c>
      <c r="D231" s="3" t="s">
        <v>1105</v>
      </c>
      <c r="F231" s="1">
        <v>2</v>
      </c>
      <c r="G231" s="6" t="s">
        <v>257</v>
      </c>
      <c r="H231" s="1">
        <v>2.7</v>
      </c>
      <c r="I231" s="6" t="s">
        <v>411</v>
      </c>
      <c r="J231" s="1" t="s">
        <v>412</v>
      </c>
      <c r="K231" s="6" t="s">
        <v>411</v>
      </c>
      <c r="L231" s="1" t="s">
        <v>261</v>
      </c>
      <c r="M231" s="6" t="s">
        <v>433</v>
      </c>
      <c r="N231" t="s">
        <v>858</v>
      </c>
      <c r="O231" s="1" t="s">
        <v>403</v>
      </c>
      <c r="P231" s="1" t="s">
        <v>404</v>
      </c>
      <c r="Q231" s="1">
        <v>5</v>
      </c>
      <c r="R231" s="1">
        <v>5</v>
      </c>
      <c r="S231" s="1" t="s">
        <v>62</v>
      </c>
      <c r="T231" t="s">
        <v>887</v>
      </c>
      <c r="U231" s="1" t="s">
        <v>434</v>
      </c>
      <c r="V231" s="1" t="s">
        <v>435</v>
      </c>
      <c r="W231" s="1">
        <v>30</v>
      </c>
      <c r="X231" s="6" t="s">
        <v>436</v>
      </c>
      <c r="Y231" s="1" t="s">
        <v>437</v>
      </c>
      <c r="Z231" s="1">
        <v>4000</v>
      </c>
      <c r="AA231" s="1" t="s">
        <v>40</v>
      </c>
      <c r="AB231" s="7">
        <v>4411</v>
      </c>
      <c r="AC231" s="7" t="s">
        <v>41</v>
      </c>
      <c r="AD231" s="50">
        <v>0</v>
      </c>
      <c r="AE231" s="8" t="s">
        <v>42</v>
      </c>
      <c r="AF231" s="1" t="s">
        <v>43</v>
      </c>
      <c r="AG231" s="12">
        <v>10000000</v>
      </c>
      <c r="AH231" s="10">
        <v>10000000</v>
      </c>
      <c r="AI231" s="10">
        <v>12000000</v>
      </c>
      <c r="AJ231" s="9" t="s">
        <v>439</v>
      </c>
    </row>
    <row r="232" spans="1:36" x14ac:dyDescent="0.3">
      <c r="A232" s="13" t="str">
        <f t="shared" si="8"/>
        <v>1.1-00-2306_235018_233144110</v>
      </c>
      <c r="B232" s="1" t="str">
        <f t="shared" si="9"/>
        <v>06_245018_24031441100</v>
      </c>
      <c r="D232" s="3" t="s">
        <v>1105</v>
      </c>
      <c r="F232" s="1">
        <v>2</v>
      </c>
      <c r="G232" s="6" t="s">
        <v>257</v>
      </c>
      <c r="H232" s="1">
        <v>2.7</v>
      </c>
      <c r="I232" s="6" t="s">
        <v>411</v>
      </c>
      <c r="J232" s="1" t="s">
        <v>412</v>
      </c>
      <c r="K232" s="6" t="s">
        <v>411</v>
      </c>
      <c r="L232" s="1" t="s">
        <v>261</v>
      </c>
      <c r="M232" s="6" t="s">
        <v>433</v>
      </c>
      <c r="N232" t="s">
        <v>858</v>
      </c>
      <c r="O232" s="1" t="s">
        <v>403</v>
      </c>
      <c r="P232" s="1" t="s">
        <v>404</v>
      </c>
      <c r="Q232" s="1">
        <v>5</v>
      </c>
      <c r="R232" s="1">
        <v>5</v>
      </c>
      <c r="S232" s="1" t="s">
        <v>62</v>
      </c>
      <c r="T232" t="s">
        <v>887</v>
      </c>
      <c r="U232" s="1" t="s">
        <v>434</v>
      </c>
      <c r="V232" s="1" t="s">
        <v>435</v>
      </c>
      <c r="W232" s="1">
        <v>31</v>
      </c>
      <c r="X232" s="6" t="s">
        <v>440</v>
      </c>
      <c r="Y232" s="1" t="s">
        <v>441</v>
      </c>
      <c r="Z232" s="1">
        <v>4000</v>
      </c>
      <c r="AA232" s="1" t="s">
        <v>40</v>
      </c>
      <c r="AB232" s="7">
        <v>4411</v>
      </c>
      <c r="AC232" s="7" t="s">
        <v>41</v>
      </c>
      <c r="AD232" s="50">
        <v>0</v>
      </c>
      <c r="AE232" s="8" t="s">
        <v>42</v>
      </c>
      <c r="AF232" s="1" t="s">
        <v>43</v>
      </c>
      <c r="AG232" s="12">
        <v>54793475.799999997</v>
      </c>
      <c r="AH232" s="10">
        <v>54793475.799999997</v>
      </c>
      <c r="AI232" s="10">
        <v>54793475.799999997</v>
      </c>
      <c r="AJ232" s="9" t="s">
        <v>444</v>
      </c>
    </row>
    <row r="233" spans="1:36" x14ac:dyDescent="0.3">
      <c r="A233" s="13" t="str">
        <f t="shared" si="8"/>
        <v>1.1-00-2306_235018_233244110</v>
      </c>
      <c r="B233" s="1" t="str">
        <f t="shared" si="9"/>
        <v>06_245018_24032441100</v>
      </c>
      <c r="D233" s="3" t="s">
        <v>1105</v>
      </c>
      <c r="F233" s="1">
        <v>2</v>
      </c>
      <c r="G233" s="6" t="s">
        <v>257</v>
      </c>
      <c r="H233" s="1">
        <v>2.7</v>
      </c>
      <c r="I233" s="6" t="s">
        <v>411</v>
      </c>
      <c r="J233" s="1" t="s">
        <v>412</v>
      </c>
      <c r="K233" s="6" t="s">
        <v>411</v>
      </c>
      <c r="L233" s="1" t="s">
        <v>261</v>
      </c>
      <c r="M233" s="6" t="s">
        <v>433</v>
      </c>
      <c r="N233" t="s">
        <v>858</v>
      </c>
      <c r="O233" s="1" t="s">
        <v>403</v>
      </c>
      <c r="P233" s="1" t="s">
        <v>404</v>
      </c>
      <c r="Q233" s="1">
        <v>5</v>
      </c>
      <c r="R233" s="1">
        <v>5</v>
      </c>
      <c r="S233" s="1" t="s">
        <v>62</v>
      </c>
      <c r="T233" t="s">
        <v>887</v>
      </c>
      <c r="U233" s="1" t="s">
        <v>434</v>
      </c>
      <c r="V233" s="1" t="s">
        <v>435</v>
      </c>
      <c r="W233" s="1">
        <v>32</v>
      </c>
      <c r="X233" s="6" t="s">
        <v>442</v>
      </c>
      <c r="Y233" s="1" t="s">
        <v>443</v>
      </c>
      <c r="Z233" s="1">
        <v>4000</v>
      </c>
      <c r="AA233" s="1" t="s">
        <v>40</v>
      </c>
      <c r="AB233" s="7">
        <v>4411</v>
      </c>
      <c r="AC233" s="7" t="s">
        <v>41</v>
      </c>
      <c r="AD233" s="50">
        <v>0</v>
      </c>
      <c r="AE233" s="8" t="s">
        <v>42</v>
      </c>
      <c r="AF233" s="1" t="s">
        <v>43</v>
      </c>
      <c r="AG233" s="12">
        <v>15085424.199999999</v>
      </c>
      <c r="AH233" s="10">
        <v>15085424.199999999</v>
      </c>
      <c r="AI233" s="10">
        <v>15085424.199999999</v>
      </c>
      <c r="AJ233" s="9" t="s">
        <v>444</v>
      </c>
    </row>
    <row r="234" spans="1:36" x14ac:dyDescent="0.3">
      <c r="A234" s="13" t="str">
        <f t="shared" si="8"/>
        <v>1.1-00-2307_232022_233624110</v>
      </c>
      <c r="B234" s="1" t="str">
        <f t="shared" si="9"/>
        <v>07_242022_24036241100</v>
      </c>
      <c r="D234" s="3" t="s">
        <v>1105</v>
      </c>
      <c r="F234" s="1">
        <v>2</v>
      </c>
      <c r="G234" s="6" t="s">
        <v>257</v>
      </c>
      <c r="H234" s="1">
        <v>2.2000000000000002</v>
      </c>
      <c r="I234" s="6" t="s">
        <v>258</v>
      </c>
      <c r="J234" s="1" t="s">
        <v>259</v>
      </c>
      <c r="K234" s="6" t="s">
        <v>260</v>
      </c>
      <c r="L234" s="1" t="s">
        <v>31</v>
      </c>
      <c r="M234" s="6" t="s">
        <v>445</v>
      </c>
      <c r="N234" t="s">
        <v>859</v>
      </c>
      <c r="O234" s="1" t="s">
        <v>446</v>
      </c>
      <c r="P234" s="1" t="s">
        <v>447</v>
      </c>
      <c r="Q234" s="1">
        <v>2</v>
      </c>
      <c r="R234" s="1">
        <v>2</v>
      </c>
      <c r="S234" s="1" t="s">
        <v>448</v>
      </c>
      <c r="T234" t="s">
        <v>888</v>
      </c>
      <c r="U234" s="1" t="s">
        <v>449</v>
      </c>
      <c r="V234" s="1" t="s">
        <v>450</v>
      </c>
      <c r="W234" s="1">
        <v>36</v>
      </c>
      <c r="X234" s="6" t="s">
        <v>451</v>
      </c>
      <c r="Y234" s="1" t="s">
        <v>452</v>
      </c>
      <c r="Z234" s="1">
        <v>2000</v>
      </c>
      <c r="AA234" s="1" t="s">
        <v>67</v>
      </c>
      <c r="AB234" s="7">
        <v>2411</v>
      </c>
      <c r="AC234" s="7" t="s">
        <v>314</v>
      </c>
      <c r="AD234" s="50">
        <v>0</v>
      </c>
      <c r="AE234" s="8" t="s">
        <v>42</v>
      </c>
      <c r="AF234" s="1" t="s">
        <v>43</v>
      </c>
      <c r="AG234" s="10">
        <v>100000</v>
      </c>
      <c r="AH234" s="9">
        <v>100000</v>
      </c>
      <c r="AI234" s="9">
        <v>100000</v>
      </c>
      <c r="AJ234" s="9" t="s">
        <v>453</v>
      </c>
    </row>
    <row r="235" spans="1:36" x14ac:dyDescent="0.3">
      <c r="A235" s="13" t="str">
        <f t="shared" si="8"/>
        <v>1.1-00-2307_232022_233624210</v>
      </c>
      <c r="B235" s="1" t="str">
        <f t="shared" si="9"/>
        <v>07_242022_24036242100</v>
      </c>
      <c r="D235" s="3" t="s">
        <v>1105</v>
      </c>
      <c r="F235" s="1">
        <v>2</v>
      </c>
      <c r="G235" s="6" t="s">
        <v>257</v>
      </c>
      <c r="H235" s="1">
        <v>2.2000000000000002</v>
      </c>
      <c r="I235" s="6" t="s">
        <v>258</v>
      </c>
      <c r="J235" s="1" t="s">
        <v>259</v>
      </c>
      <c r="K235" s="6" t="s">
        <v>260</v>
      </c>
      <c r="L235" s="1" t="s">
        <v>31</v>
      </c>
      <c r="M235" s="6" t="s">
        <v>445</v>
      </c>
      <c r="N235" t="s">
        <v>859</v>
      </c>
      <c r="O235" s="1" t="s">
        <v>446</v>
      </c>
      <c r="P235" s="1" t="s">
        <v>447</v>
      </c>
      <c r="Q235" s="1">
        <v>2</v>
      </c>
      <c r="R235" s="1">
        <v>2</v>
      </c>
      <c r="S235" s="1" t="s">
        <v>448</v>
      </c>
      <c r="T235" t="s">
        <v>888</v>
      </c>
      <c r="U235" s="1" t="s">
        <v>449</v>
      </c>
      <c r="V235" s="1" t="s">
        <v>450</v>
      </c>
      <c r="W235" s="1">
        <v>36</v>
      </c>
      <c r="X235" s="6" t="s">
        <v>451</v>
      </c>
      <c r="Y235" s="1" t="s">
        <v>452</v>
      </c>
      <c r="Z235" s="1">
        <v>2000</v>
      </c>
      <c r="AA235" s="1" t="s">
        <v>67</v>
      </c>
      <c r="AB235" s="7">
        <v>2421</v>
      </c>
      <c r="AC235" s="7" t="s">
        <v>282</v>
      </c>
      <c r="AD235" s="50">
        <v>0</v>
      </c>
      <c r="AE235" s="8" t="s">
        <v>42</v>
      </c>
      <c r="AF235" s="1" t="s">
        <v>43</v>
      </c>
      <c r="AG235" s="10">
        <v>700000</v>
      </c>
      <c r="AH235" s="9">
        <v>700000</v>
      </c>
      <c r="AI235" s="9">
        <v>750000</v>
      </c>
      <c r="AJ235" s="9" t="s">
        <v>454</v>
      </c>
    </row>
    <row r="236" spans="1:36" x14ac:dyDescent="0.3">
      <c r="A236" s="13" t="str">
        <f t="shared" si="8"/>
        <v>1.1-00-2307_232022_233624610</v>
      </c>
      <c r="B236" s="1" t="str">
        <f t="shared" si="9"/>
        <v>07_242022_24036246100</v>
      </c>
      <c r="D236" s="3" t="s">
        <v>1105</v>
      </c>
      <c r="F236" s="1">
        <v>2</v>
      </c>
      <c r="G236" s="6" t="s">
        <v>257</v>
      </c>
      <c r="H236" s="1">
        <v>2.2000000000000002</v>
      </c>
      <c r="I236" s="6" t="s">
        <v>258</v>
      </c>
      <c r="J236" s="1" t="s">
        <v>259</v>
      </c>
      <c r="K236" s="6" t="s">
        <v>260</v>
      </c>
      <c r="L236" s="1" t="s">
        <v>31</v>
      </c>
      <c r="M236" s="6" t="s">
        <v>445</v>
      </c>
      <c r="N236" t="s">
        <v>859</v>
      </c>
      <c r="O236" s="1" t="s">
        <v>446</v>
      </c>
      <c r="P236" s="1" t="s">
        <v>447</v>
      </c>
      <c r="Q236" s="1">
        <v>2</v>
      </c>
      <c r="R236" s="1">
        <v>2</v>
      </c>
      <c r="S236" s="1" t="s">
        <v>448</v>
      </c>
      <c r="T236" t="s">
        <v>888</v>
      </c>
      <c r="U236" s="1" t="s">
        <v>449</v>
      </c>
      <c r="V236" s="1" t="s">
        <v>450</v>
      </c>
      <c r="W236" s="1">
        <v>36</v>
      </c>
      <c r="X236" s="6" t="s">
        <v>451</v>
      </c>
      <c r="Y236" s="1" t="s">
        <v>452</v>
      </c>
      <c r="Z236" s="1">
        <v>2000</v>
      </c>
      <c r="AA236" s="1" t="s">
        <v>67</v>
      </c>
      <c r="AB236" s="7">
        <v>2461</v>
      </c>
      <c r="AC236" s="7" t="s">
        <v>228</v>
      </c>
      <c r="AD236" s="50">
        <v>0</v>
      </c>
      <c r="AE236" s="8" t="s">
        <v>42</v>
      </c>
      <c r="AF236" s="1" t="s">
        <v>43</v>
      </c>
      <c r="AG236" s="10">
        <v>650000</v>
      </c>
      <c r="AH236" s="9">
        <v>650000</v>
      </c>
      <c r="AI236" s="9">
        <v>650000</v>
      </c>
      <c r="AJ236" s="9" t="s">
        <v>455</v>
      </c>
    </row>
    <row r="237" spans="1:36" x14ac:dyDescent="0.3">
      <c r="A237" s="13" t="str">
        <f t="shared" si="8"/>
        <v>1.1-00-2307_232022_233624710</v>
      </c>
      <c r="B237" s="1" t="str">
        <f t="shared" si="9"/>
        <v>07_242022_24036247100</v>
      </c>
      <c r="D237" s="3" t="s">
        <v>1105</v>
      </c>
      <c r="F237" s="1">
        <v>2</v>
      </c>
      <c r="G237" s="6" t="s">
        <v>257</v>
      </c>
      <c r="H237" s="1">
        <v>2.2000000000000002</v>
      </c>
      <c r="I237" s="6" t="s">
        <v>258</v>
      </c>
      <c r="J237" s="1" t="s">
        <v>259</v>
      </c>
      <c r="K237" s="6" t="s">
        <v>260</v>
      </c>
      <c r="L237" s="1" t="s">
        <v>31</v>
      </c>
      <c r="M237" s="6" t="s">
        <v>445</v>
      </c>
      <c r="N237" t="s">
        <v>859</v>
      </c>
      <c r="O237" s="1" t="s">
        <v>446</v>
      </c>
      <c r="P237" s="1" t="s">
        <v>447</v>
      </c>
      <c r="Q237" s="1">
        <v>2</v>
      </c>
      <c r="R237" s="1">
        <v>2</v>
      </c>
      <c r="S237" s="1" t="s">
        <v>448</v>
      </c>
      <c r="T237" t="s">
        <v>888</v>
      </c>
      <c r="U237" s="1" t="s">
        <v>449</v>
      </c>
      <c r="V237" s="1" t="s">
        <v>450</v>
      </c>
      <c r="W237" s="1">
        <v>36</v>
      </c>
      <c r="X237" s="6" t="s">
        <v>451</v>
      </c>
      <c r="Y237" s="1" t="s">
        <v>452</v>
      </c>
      <c r="Z237" s="1">
        <v>2000</v>
      </c>
      <c r="AA237" s="1" t="s">
        <v>67</v>
      </c>
      <c r="AB237" s="7">
        <v>2471</v>
      </c>
      <c r="AC237" s="7" t="s">
        <v>230</v>
      </c>
      <c r="AD237" s="50">
        <v>0</v>
      </c>
      <c r="AE237" s="8" t="s">
        <v>42</v>
      </c>
      <c r="AF237" s="1" t="s">
        <v>43</v>
      </c>
      <c r="AG237" s="10">
        <v>2457000</v>
      </c>
      <c r="AH237" s="9">
        <v>2457000</v>
      </c>
      <c r="AI237" s="9">
        <v>2300000</v>
      </c>
      <c r="AJ237" s="9" t="s">
        <v>456</v>
      </c>
    </row>
    <row r="238" spans="1:36" x14ac:dyDescent="0.3">
      <c r="A238" s="13" t="str">
        <f t="shared" si="8"/>
        <v>1.1-00-2307_232022_233624910</v>
      </c>
      <c r="B238" s="1" t="str">
        <f t="shared" si="9"/>
        <v>07_242022_24036249100</v>
      </c>
      <c r="D238" s="3" t="s">
        <v>1105</v>
      </c>
      <c r="F238" s="1">
        <v>2</v>
      </c>
      <c r="G238" s="6" t="s">
        <v>257</v>
      </c>
      <c r="H238" s="1">
        <v>2.2000000000000002</v>
      </c>
      <c r="I238" s="6" t="s">
        <v>258</v>
      </c>
      <c r="J238" s="1" t="s">
        <v>259</v>
      </c>
      <c r="K238" s="6" t="s">
        <v>260</v>
      </c>
      <c r="L238" s="1" t="s">
        <v>31</v>
      </c>
      <c r="M238" s="6" t="s">
        <v>445</v>
      </c>
      <c r="N238" t="s">
        <v>859</v>
      </c>
      <c r="O238" s="1" t="s">
        <v>446</v>
      </c>
      <c r="P238" s="1" t="s">
        <v>447</v>
      </c>
      <c r="Q238" s="1">
        <v>2</v>
      </c>
      <c r="R238" s="1">
        <v>2</v>
      </c>
      <c r="S238" s="1" t="s">
        <v>448</v>
      </c>
      <c r="T238" t="s">
        <v>888</v>
      </c>
      <c r="U238" s="1" t="s">
        <v>449</v>
      </c>
      <c r="V238" s="1" t="s">
        <v>450</v>
      </c>
      <c r="W238" s="1">
        <v>36</v>
      </c>
      <c r="X238" s="6" t="s">
        <v>451</v>
      </c>
      <c r="Y238" s="1" t="s">
        <v>452</v>
      </c>
      <c r="Z238" s="1">
        <v>2000</v>
      </c>
      <c r="AA238" s="1" t="s">
        <v>67</v>
      </c>
      <c r="AB238" s="7">
        <v>2491</v>
      </c>
      <c r="AC238" s="7" t="s">
        <v>132</v>
      </c>
      <c r="AD238" s="50">
        <v>0</v>
      </c>
      <c r="AE238" s="8" t="s">
        <v>42</v>
      </c>
      <c r="AF238" s="1" t="s">
        <v>43</v>
      </c>
      <c r="AG238" s="10">
        <v>7000</v>
      </c>
      <c r="AH238" s="9">
        <v>7000</v>
      </c>
      <c r="AI238" s="9">
        <v>7000</v>
      </c>
      <c r="AJ238" s="9" t="s">
        <v>457</v>
      </c>
    </row>
    <row r="239" spans="1:36" x14ac:dyDescent="0.3">
      <c r="A239" s="13" t="str">
        <f t="shared" si="8"/>
        <v>1.1-00-2307_232022_233625110</v>
      </c>
      <c r="B239" s="1" t="str">
        <f t="shared" si="9"/>
        <v>07_242022_24036251100</v>
      </c>
      <c r="D239" s="3" t="s">
        <v>1105</v>
      </c>
      <c r="F239" s="1">
        <v>2</v>
      </c>
      <c r="G239" s="6" t="s">
        <v>257</v>
      </c>
      <c r="H239" s="1">
        <v>2.2000000000000002</v>
      </c>
      <c r="I239" s="6" t="s">
        <v>258</v>
      </c>
      <c r="J239" s="1" t="s">
        <v>259</v>
      </c>
      <c r="K239" s="6" t="s">
        <v>260</v>
      </c>
      <c r="L239" s="1" t="s">
        <v>31</v>
      </c>
      <c r="M239" s="6" t="s">
        <v>445</v>
      </c>
      <c r="N239" t="s">
        <v>859</v>
      </c>
      <c r="O239" s="1" t="s">
        <v>446</v>
      </c>
      <c r="P239" s="1" t="s">
        <v>447</v>
      </c>
      <c r="Q239" s="1">
        <v>2</v>
      </c>
      <c r="R239" s="1">
        <v>2</v>
      </c>
      <c r="S239" s="1" t="s">
        <v>448</v>
      </c>
      <c r="T239" t="s">
        <v>888</v>
      </c>
      <c r="U239" s="1" t="s">
        <v>449</v>
      </c>
      <c r="V239" s="1" t="s">
        <v>450</v>
      </c>
      <c r="W239" s="1">
        <v>36</v>
      </c>
      <c r="X239" s="6" t="s">
        <v>451</v>
      </c>
      <c r="Y239" s="1" t="s">
        <v>452</v>
      </c>
      <c r="Z239" s="1">
        <v>2000</v>
      </c>
      <c r="AA239" s="1" t="s">
        <v>67</v>
      </c>
      <c r="AB239" s="7">
        <v>2511</v>
      </c>
      <c r="AC239" s="7" t="s">
        <v>458</v>
      </c>
      <c r="AD239" s="50">
        <v>0</v>
      </c>
      <c r="AE239" s="8" t="s">
        <v>42</v>
      </c>
      <c r="AF239" s="1" t="s">
        <v>43</v>
      </c>
      <c r="AG239" s="10">
        <v>2500000</v>
      </c>
      <c r="AH239" s="9">
        <v>2500000</v>
      </c>
      <c r="AI239" s="9">
        <v>4500000</v>
      </c>
      <c r="AJ239" s="9" t="s">
        <v>459</v>
      </c>
    </row>
    <row r="240" spans="1:36" x14ac:dyDescent="0.3">
      <c r="A240" s="13" t="str">
        <f t="shared" si="8"/>
        <v>1.1-00-2307_232022_233625510</v>
      </c>
      <c r="B240" s="1" t="str">
        <f t="shared" si="9"/>
        <v>07_242022_24036255100</v>
      </c>
      <c r="D240" s="3" t="s">
        <v>1105</v>
      </c>
      <c r="F240" s="1">
        <v>2</v>
      </c>
      <c r="G240" s="6" t="s">
        <v>257</v>
      </c>
      <c r="H240" s="1">
        <v>2.2000000000000002</v>
      </c>
      <c r="I240" s="6" t="s">
        <v>258</v>
      </c>
      <c r="J240" s="1" t="s">
        <v>259</v>
      </c>
      <c r="K240" s="6" t="s">
        <v>260</v>
      </c>
      <c r="L240" s="1" t="s">
        <v>31</v>
      </c>
      <c r="M240" s="6" t="s">
        <v>445</v>
      </c>
      <c r="N240" t="s">
        <v>859</v>
      </c>
      <c r="O240" s="1" t="s">
        <v>446</v>
      </c>
      <c r="P240" s="1" t="s">
        <v>447</v>
      </c>
      <c r="Q240" s="1">
        <v>2</v>
      </c>
      <c r="R240" s="1">
        <v>2</v>
      </c>
      <c r="S240" s="1" t="s">
        <v>448</v>
      </c>
      <c r="T240" t="s">
        <v>888</v>
      </c>
      <c r="U240" s="1" t="s">
        <v>449</v>
      </c>
      <c r="V240" s="1" t="s">
        <v>450</v>
      </c>
      <c r="W240" s="1">
        <v>36</v>
      </c>
      <c r="X240" s="6" t="s">
        <v>451</v>
      </c>
      <c r="Y240" s="1" t="s">
        <v>452</v>
      </c>
      <c r="Z240" s="1">
        <v>2000</v>
      </c>
      <c r="AA240" s="1" t="s">
        <v>67</v>
      </c>
      <c r="AB240" s="7">
        <v>2551</v>
      </c>
      <c r="AC240" s="7" t="s">
        <v>460</v>
      </c>
      <c r="AD240" s="50">
        <v>0</v>
      </c>
      <c r="AE240" s="8" t="s">
        <v>42</v>
      </c>
      <c r="AF240" s="1" t="s">
        <v>43</v>
      </c>
      <c r="AG240" s="10">
        <v>250000</v>
      </c>
      <c r="AH240" s="9">
        <v>250000</v>
      </c>
      <c r="AI240" s="9">
        <v>250000</v>
      </c>
      <c r="AJ240" s="9" t="s">
        <v>461</v>
      </c>
    </row>
    <row r="241" spans="1:36" x14ac:dyDescent="0.3">
      <c r="A241" s="13" t="str">
        <f t="shared" si="8"/>
        <v>1.1-00-2307_232022_233625610</v>
      </c>
      <c r="B241" s="1" t="str">
        <f t="shared" si="9"/>
        <v>07_242022_24036256100</v>
      </c>
      <c r="D241" s="3" t="s">
        <v>1105</v>
      </c>
      <c r="F241" s="1">
        <v>2</v>
      </c>
      <c r="G241" s="6" t="s">
        <v>257</v>
      </c>
      <c r="H241" s="1">
        <v>2.2000000000000002</v>
      </c>
      <c r="I241" s="6" t="s">
        <v>258</v>
      </c>
      <c r="J241" s="1" t="s">
        <v>259</v>
      </c>
      <c r="K241" s="6" t="s">
        <v>260</v>
      </c>
      <c r="L241" s="1" t="s">
        <v>31</v>
      </c>
      <c r="M241" s="6" t="s">
        <v>445</v>
      </c>
      <c r="N241" t="s">
        <v>859</v>
      </c>
      <c r="O241" s="1" t="s">
        <v>446</v>
      </c>
      <c r="P241" s="1" t="s">
        <v>447</v>
      </c>
      <c r="Q241" s="1">
        <v>2</v>
      </c>
      <c r="R241" s="1">
        <v>2</v>
      </c>
      <c r="S241" s="1" t="s">
        <v>448</v>
      </c>
      <c r="T241" t="s">
        <v>888</v>
      </c>
      <c r="U241" s="1" t="s">
        <v>449</v>
      </c>
      <c r="V241" s="1" t="s">
        <v>450</v>
      </c>
      <c r="W241" s="1">
        <v>36</v>
      </c>
      <c r="X241" s="6" t="s">
        <v>451</v>
      </c>
      <c r="Y241" s="1" t="s">
        <v>452</v>
      </c>
      <c r="Z241" s="1">
        <v>2000</v>
      </c>
      <c r="AA241" s="1" t="s">
        <v>67</v>
      </c>
      <c r="AB241" s="7">
        <v>2561</v>
      </c>
      <c r="AC241" s="7" t="s">
        <v>317</v>
      </c>
      <c r="AD241" s="50">
        <v>0</v>
      </c>
      <c r="AE241" s="8" t="s">
        <v>42</v>
      </c>
      <c r="AF241" s="1" t="s">
        <v>43</v>
      </c>
      <c r="AG241" s="10">
        <v>2750000</v>
      </c>
      <c r="AH241" s="9">
        <v>2750000</v>
      </c>
      <c r="AI241" s="9">
        <v>2750000</v>
      </c>
      <c r="AJ241" s="9" t="s">
        <v>462</v>
      </c>
    </row>
    <row r="242" spans="1:36" x14ac:dyDescent="0.3">
      <c r="A242" s="13" t="str">
        <f t="shared" si="8"/>
        <v>1.1-00-2307_232022_233627210</v>
      </c>
      <c r="B242" s="1" t="str">
        <f t="shared" si="9"/>
        <v>07_242022_24036272100</v>
      </c>
      <c r="D242" s="3" t="s">
        <v>1105</v>
      </c>
      <c r="F242" s="1">
        <v>2</v>
      </c>
      <c r="G242" s="6" t="s">
        <v>257</v>
      </c>
      <c r="H242" s="1">
        <v>2.2000000000000002</v>
      </c>
      <c r="I242" s="6" t="s">
        <v>258</v>
      </c>
      <c r="J242" s="1" t="s">
        <v>259</v>
      </c>
      <c r="K242" s="6" t="s">
        <v>260</v>
      </c>
      <c r="L242" s="1" t="s">
        <v>31</v>
      </c>
      <c r="M242" s="6" t="s">
        <v>445</v>
      </c>
      <c r="N242" t="s">
        <v>859</v>
      </c>
      <c r="O242" s="1" t="s">
        <v>446</v>
      </c>
      <c r="P242" s="1" t="s">
        <v>447</v>
      </c>
      <c r="Q242" s="1">
        <v>2</v>
      </c>
      <c r="R242" s="1">
        <v>2</v>
      </c>
      <c r="S242" s="1" t="s">
        <v>448</v>
      </c>
      <c r="T242" t="s">
        <v>888</v>
      </c>
      <c r="U242" s="1" t="s">
        <v>449</v>
      </c>
      <c r="V242" s="1" t="s">
        <v>450</v>
      </c>
      <c r="W242" s="1">
        <v>36</v>
      </c>
      <c r="X242" s="6" t="s">
        <v>451</v>
      </c>
      <c r="Y242" s="1" t="s">
        <v>452</v>
      </c>
      <c r="Z242" s="1">
        <v>2000</v>
      </c>
      <c r="AA242" s="1" t="s">
        <v>67</v>
      </c>
      <c r="AB242" s="7">
        <v>2721</v>
      </c>
      <c r="AC242" s="7" t="s">
        <v>134</v>
      </c>
      <c r="AD242" s="50">
        <v>0</v>
      </c>
      <c r="AE242" s="8" t="s">
        <v>42</v>
      </c>
      <c r="AF242" s="1" t="s">
        <v>43</v>
      </c>
      <c r="AG242" s="10">
        <v>336000</v>
      </c>
      <c r="AH242" s="9">
        <v>336000</v>
      </c>
      <c r="AI242" s="9">
        <v>480000</v>
      </c>
      <c r="AJ242" s="9" t="s">
        <v>463</v>
      </c>
    </row>
    <row r="243" spans="1:36" x14ac:dyDescent="0.3">
      <c r="A243" s="13" t="str">
        <f t="shared" si="8"/>
        <v>1.1-00-2307_232022_233629110</v>
      </c>
      <c r="B243" s="1" t="str">
        <f t="shared" si="9"/>
        <v>07_242022_24036291100</v>
      </c>
      <c r="D243" s="3" t="s">
        <v>1105</v>
      </c>
      <c r="F243" s="1">
        <v>2</v>
      </c>
      <c r="G243" s="6" t="s">
        <v>257</v>
      </c>
      <c r="H243" s="1">
        <v>2.2000000000000002</v>
      </c>
      <c r="I243" s="6" t="s">
        <v>258</v>
      </c>
      <c r="J243" s="1" t="s">
        <v>259</v>
      </c>
      <c r="K243" s="6" t="s">
        <v>260</v>
      </c>
      <c r="L243" s="1" t="s">
        <v>31</v>
      </c>
      <c r="M243" s="6" t="s">
        <v>445</v>
      </c>
      <c r="N243" t="s">
        <v>859</v>
      </c>
      <c r="O243" s="1" t="s">
        <v>446</v>
      </c>
      <c r="P243" s="1" t="s">
        <v>447</v>
      </c>
      <c r="Q243" s="1">
        <v>2</v>
      </c>
      <c r="R243" s="1">
        <v>2</v>
      </c>
      <c r="S243" s="1" t="s">
        <v>448</v>
      </c>
      <c r="T243" t="s">
        <v>888</v>
      </c>
      <c r="U243" s="1" t="s">
        <v>449</v>
      </c>
      <c r="V243" s="1" t="s">
        <v>450</v>
      </c>
      <c r="W243" s="1">
        <v>36</v>
      </c>
      <c r="X243" s="6" t="s">
        <v>451</v>
      </c>
      <c r="Y243" s="1" t="s">
        <v>452</v>
      </c>
      <c r="Z243" s="1">
        <v>2000</v>
      </c>
      <c r="AA243" s="1" t="s">
        <v>67</v>
      </c>
      <c r="AB243" s="7">
        <v>2911</v>
      </c>
      <c r="AC243" s="7" t="s">
        <v>150</v>
      </c>
      <c r="AD243" s="50">
        <v>0</v>
      </c>
      <c r="AE243" s="8" t="s">
        <v>42</v>
      </c>
      <c r="AF243" s="1" t="s">
        <v>43</v>
      </c>
      <c r="AG243" s="10">
        <v>1867000</v>
      </c>
      <c r="AH243" s="9">
        <v>1867000</v>
      </c>
      <c r="AI243" s="9">
        <v>1650000</v>
      </c>
      <c r="AJ243" s="9" t="s">
        <v>464</v>
      </c>
    </row>
    <row r="244" spans="1:36" x14ac:dyDescent="0.3">
      <c r="A244" s="13" t="str">
        <f t="shared" si="8"/>
        <v>1.1-00-2307_232022_233629810</v>
      </c>
      <c r="B244" s="1" t="str">
        <f t="shared" si="9"/>
        <v>07_242022_24036298100</v>
      </c>
      <c r="D244" s="3" t="s">
        <v>1105</v>
      </c>
      <c r="F244" s="1">
        <v>2</v>
      </c>
      <c r="G244" s="6" t="s">
        <v>257</v>
      </c>
      <c r="H244" s="1">
        <v>2.2000000000000002</v>
      </c>
      <c r="I244" s="6" t="s">
        <v>258</v>
      </c>
      <c r="J244" s="1" t="s">
        <v>259</v>
      </c>
      <c r="K244" s="6" t="s">
        <v>260</v>
      </c>
      <c r="L244" s="1" t="s">
        <v>31</v>
      </c>
      <c r="M244" s="6" t="s">
        <v>445</v>
      </c>
      <c r="N244" t="s">
        <v>859</v>
      </c>
      <c r="O244" s="1" t="s">
        <v>446</v>
      </c>
      <c r="P244" s="1" t="s">
        <v>447</v>
      </c>
      <c r="Q244" s="1">
        <v>2</v>
      </c>
      <c r="R244" s="1">
        <v>2</v>
      </c>
      <c r="S244" s="1" t="s">
        <v>448</v>
      </c>
      <c r="T244" t="s">
        <v>888</v>
      </c>
      <c r="U244" s="1" t="s">
        <v>449</v>
      </c>
      <c r="V244" s="1" t="s">
        <v>450</v>
      </c>
      <c r="W244" s="1">
        <v>36</v>
      </c>
      <c r="X244" s="6" t="s">
        <v>451</v>
      </c>
      <c r="Y244" s="1" t="s">
        <v>452</v>
      </c>
      <c r="Z244" s="1">
        <v>2000</v>
      </c>
      <c r="AA244" s="1" t="s">
        <v>67</v>
      </c>
      <c r="AB244" s="7">
        <v>2981</v>
      </c>
      <c r="AC244" s="7" t="s">
        <v>291</v>
      </c>
      <c r="AD244" s="50">
        <v>0</v>
      </c>
      <c r="AE244" s="8" t="s">
        <v>42</v>
      </c>
      <c r="AF244" s="1" t="s">
        <v>43</v>
      </c>
      <c r="AG244" s="10">
        <v>350000</v>
      </c>
      <c r="AH244" s="9">
        <v>350000</v>
      </c>
      <c r="AI244" s="9">
        <v>200000</v>
      </c>
      <c r="AJ244" s="9" t="s">
        <v>465</v>
      </c>
    </row>
    <row r="245" spans="1:36" x14ac:dyDescent="0.3">
      <c r="A245" s="13" t="str">
        <f t="shared" si="8"/>
        <v>1.1-00-2307_232022_233631110</v>
      </c>
      <c r="B245" s="1" t="str">
        <f t="shared" si="9"/>
        <v>07_242022_24036311100</v>
      </c>
      <c r="D245" s="3" t="s">
        <v>1105</v>
      </c>
      <c r="F245" s="1">
        <v>2</v>
      </c>
      <c r="G245" s="6" t="s">
        <v>257</v>
      </c>
      <c r="H245" s="1">
        <v>2.2000000000000002</v>
      </c>
      <c r="I245" s="6" t="s">
        <v>258</v>
      </c>
      <c r="J245" s="1" t="s">
        <v>259</v>
      </c>
      <c r="K245" s="6" t="s">
        <v>260</v>
      </c>
      <c r="L245" s="1" t="s">
        <v>31</v>
      </c>
      <c r="M245" s="6" t="s">
        <v>445</v>
      </c>
      <c r="N245" t="s">
        <v>859</v>
      </c>
      <c r="O245" s="1" t="s">
        <v>446</v>
      </c>
      <c r="P245" s="1" t="s">
        <v>447</v>
      </c>
      <c r="Q245" s="1">
        <v>2</v>
      </c>
      <c r="R245" s="1">
        <v>2</v>
      </c>
      <c r="S245" s="1" t="s">
        <v>448</v>
      </c>
      <c r="T245" t="s">
        <v>888</v>
      </c>
      <c r="U245" s="1" t="s">
        <v>449</v>
      </c>
      <c r="V245" s="1" t="s">
        <v>450</v>
      </c>
      <c r="W245" s="1">
        <v>36</v>
      </c>
      <c r="X245" s="6" t="s">
        <v>451</v>
      </c>
      <c r="Y245" s="1" t="s">
        <v>452</v>
      </c>
      <c r="Z245" s="1">
        <v>3000</v>
      </c>
      <c r="AA245" s="1" t="s">
        <v>70</v>
      </c>
      <c r="AB245" s="7">
        <v>3111</v>
      </c>
      <c r="AC245" s="7" t="s">
        <v>320</v>
      </c>
      <c r="AD245" s="50">
        <v>0</v>
      </c>
      <c r="AE245" s="8" t="s">
        <v>42</v>
      </c>
      <c r="AF245" s="1" t="s">
        <v>43</v>
      </c>
      <c r="AG245" s="10">
        <v>223000000</v>
      </c>
      <c r="AH245" s="9">
        <v>223000000</v>
      </c>
      <c r="AI245" s="9">
        <v>223000000</v>
      </c>
      <c r="AJ245" s="9" t="s">
        <v>466</v>
      </c>
    </row>
    <row r="246" spans="1:36" x14ac:dyDescent="0.3">
      <c r="A246" s="13" t="str">
        <f t="shared" si="8"/>
        <v>1.1-00-2307_232022_233632610</v>
      </c>
      <c r="B246" s="1" t="str">
        <f t="shared" si="9"/>
        <v>07_242022_24036326100</v>
      </c>
      <c r="D246" s="3" t="s">
        <v>1105</v>
      </c>
      <c r="F246" s="1">
        <v>2</v>
      </c>
      <c r="G246" s="6" t="s">
        <v>257</v>
      </c>
      <c r="H246" s="1">
        <v>2.2000000000000002</v>
      </c>
      <c r="I246" s="6" t="s">
        <v>258</v>
      </c>
      <c r="J246" s="1" t="s">
        <v>259</v>
      </c>
      <c r="K246" s="6" t="s">
        <v>260</v>
      </c>
      <c r="L246" s="1" t="s">
        <v>31</v>
      </c>
      <c r="M246" s="6" t="s">
        <v>445</v>
      </c>
      <c r="N246" t="s">
        <v>859</v>
      </c>
      <c r="O246" s="1" t="s">
        <v>446</v>
      </c>
      <c r="P246" s="1" t="s">
        <v>447</v>
      </c>
      <c r="Q246" s="1">
        <v>2</v>
      </c>
      <c r="R246" s="1">
        <v>2</v>
      </c>
      <c r="S246" s="1" t="s">
        <v>448</v>
      </c>
      <c r="T246" t="s">
        <v>888</v>
      </c>
      <c r="U246" s="1" t="s">
        <v>449</v>
      </c>
      <c r="V246" s="1" t="s">
        <v>450</v>
      </c>
      <c r="W246" s="1">
        <v>36</v>
      </c>
      <c r="X246" s="6" t="s">
        <v>451</v>
      </c>
      <c r="Y246" s="1" t="s">
        <v>452</v>
      </c>
      <c r="Z246" s="1">
        <v>3000</v>
      </c>
      <c r="AA246" s="1" t="s">
        <v>70</v>
      </c>
      <c r="AB246" s="7">
        <v>3261</v>
      </c>
      <c r="AC246" s="7" t="s">
        <v>467</v>
      </c>
      <c r="AD246" s="50">
        <v>0</v>
      </c>
      <c r="AE246" s="8" t="s">
        <v>42</v>
      </c>
      <c r="AF246" s="1" t="s">
        <v>43</v>
      </c>
      <c r="AG246" s="10">
        <v>60000000</v>
      </c>
      <c r="AH246" s="9">
        <v>60000000</v>
      </c>
      <c r="AI246" s="9">
        <v>65000000</v>
      </c>
      <c r="AJ246" s="9" t="s">
        <v>468</v>
      </c>
    </row>
    <row r="247" spans="1:36" x14ac:dyDescent="0.3">
      <c r="A247" s="13" t="str">
        <f t="shared" si="8"/>
        <v>1.1-00-2307_232022_233633110</v>
      </c>
      <c r="B247" s="1" t="str">
        <f t="shared" si="9"/>
        <v>07_242022_24036331100</v>
      </c>
      <c r="D247" s="3" t="s">
        <v>1105</v>
      </c>
      <c r="F247" s="1">
        <v>2</v>
      </c>
      <c r="G247" s="6" t="s">
        <v>257</v>
      </c>
      <c r="H247" s="1">
        <v>2.2000000000000002</v>
      </c>
      <c r="I247" s="6" t="s">
        <v>258</v>
      </c>
      <c r="J247" s="1" t="s">
        <v>259</v>
      </c>
      <c r="K247" s="6" t="s">
        <v>260</v>
      </c>
      <c r="L247" s="1" t="s">
        <v>31</v>
      </c>
      <c r="M247" s="6" t="s">
        <v>445</v>
      </c>
      <c r="N247" t="s">
        <v>859</v>
      </c>
      <c r="O247" s="1" t="s">
        <v>446</v>
      </c>
      <c r="P247" s="1" t="s">
        <v>447</v>
      </c>
      <c r="Q247" s="1">
        <v>2</v>
      </c>
      <c r="R247" s="1">
        <v>2</v>
      </c>
      <c r="S247" s="1" t="s">
        <v>448</v>
      </c>
      <c r="T247" t="s">
        <v>888</v>
      </c>
      <c r="U247" s="1" t="s">
        <v>449</v>
      </c>
      <c r="V247" s="1" t="s">
        <v>450</v>
      </c>
      <c r="W247" s="1">
        <v>36</v>
      </c>
      <c r="X247" s="6" t="s">
        <v>451</v>
      </c>
      <c r="Y247" s="1" t="s">
        <v>452</v>
      </c>
      <c r="Z247" s="1">
        <v>3000</v>
      </c>
      <c r="AA247" s="1" t="s">
        <v>70</v>
      </c>
      <c r="AB247" s="7">
        <v>3311</v>
      </c>
      <c r="AC247" s="7" t="s">
        <v>136</v>
      </c>
      <c r="AD247" s="50">
        <v>0</v>
      </c>
      <c r="AE247" s="8" t="s">
        <v>42</v>
      </c>
      <c r="AF247" s="1" t="s">
        <v>43</v>
      </c>
      <c r="AG247" s="10">
        <v>3480000</v>
      </c>
      <c r="AH247" s="9">
        <v>3480000</v>
      </c>
      <c r="AI247" s="9">
        <v>3480000</v>
      </c>
      <c r="AJ247" s="9" t="s">
        <v>469</v>
      </c>
    </row>
    <row r="248" spans="1:36" x14ac:dyDescent="0.3">
      <c r="A248" s="13" t="str">
        <f t="shared" si="8"/>
        <v>1.1-00-2307_232022_233633210</v>
      </c>
      <c r="B248" s="1" t="str">
        <f t="shared" si="9"/>
        <v>07_242022_24036332100</v>
      </c>
      <c r="D248" s="3" t="s">
        <v>1105</v>
      </c>
      <c r="F248" s="1">
        <v>2</v>
      </c>
      <c r="G248" s="6" t="s">
        <v>257</v>
      </c>
      <c r="H248" s="1">
        <v>2.2000000000000002</v>
      </c>
      <c r="I248" s="6" t="s">
        <v>258</v>
      </c>
      <c r="J248" s="1" t="s">
        <v>259</v>
      </c>
      <c r="K248" s="6" t="s">
        <v>260</v>
      </c>
      <c r="L248" s="1" t="s">
        <v>31</v>
      </c>
      <c r="M248" s="6" t="s">
        <v>445</v>
      </c>
      <c r="N248" t="s">
        <v>859</v>
      </c>
      <c r="O248" s="1" t="s">
        <v>446</v>
      </c>
      <c r="P248" s="1" t="s">
        <v>447</v>
      </c>
      <c r="Q248" s="1">
        <v>2</v>
      </c>
      <c r="R248" s="1">
        <v>2</v>
      </c>
      <c r="S248" s="1" t="s">
        <v>448</v>
      </c>
      <c r="T248" t="s">
        <v>888</v>
      </c>
      <c r="U248" s="1" t="s">
        <v>449</v>
      </c>
      <c r="V248" s="1" t="s">
        <v>450</v>
      </c>
      <c r="W248" s="1">
        <v>36</v>
      </c>
      <c r="X248" s="6" t="s">
        <v>451</v>
      </c>
      <c r="Y248" s="1" t="s">
        <v>452</v>
      </c>
      <c r="Z248" s="1">
        <v>3000</v>
      </c>
      <c r="AA248" s="1" t="s">
        <v>70</v>
      </c>
      <c r="AB248" s="7">
        <v>3321</v>
      </c>
      <c r="AC248" s="7" t="s">
        <v>325</v>
      </c>
      <c r="AD248" s="50">
        <v>0</v>
      </c>
      <c r="AE248" s="8" t="s">
        <v>42</v>
      </c>
      <c r="AF248" s="1" t="s">
        <v>43</v>
      </c>
      <c r="AG248" s="10">
        <v>5400000</v>
      </c>
      <c r="AH248" s="9">
        <v>5400000</v>
      </c>
      <c r="AI248" s="9">
        <v>5400000</v>
      </c>
      <c r="AJ248" s="9" t="s">
        <v>470</v>
      </c>
    </row>
    <row r="249" spans="1:36" x14ac:dyDescent="0.3">
      <c r="A249" s="13" t="str">
        <f t="shared" si="8"/>
        <v>1.1-00-2307_232022_233633810</v>
      </c>
      <c r="B249" s="1" t="str">
        <f t="shared" si="9"/>
        <v>07_242022_24036338100</v>
      </c>
      <c r="D249" s="3" t="s">
        <v>1105</v>
      </c>
      <c r="F249" s="1">
        <v>2</v>
      </c>
      <c r="G249" s="6" t="s">
        <v>257</v>
      </c>
      <c r="H249" s="1">
        <v>2.2000000000000002</v>
      </c>
      <c r="I249" s="6" t="s">
        <v>258</v>
      </c>
      <c r="J249" s="1" t="s">
        <v>259</v>
      </c>
      <c r="K249" s="6" t="s">
        <v>260</v>
      </c>
      <c r="L249" s="1" t="s">
        <v>31</v>
      </c>
      <c r="M249" s="6" t="s">
        <v>445</v>
      </c>
      <c r="N249" t="s">
        <v>859</v>
      </c>
      <c r="O249" s="1" t="s">
        <v>446</v>
      </c>
      <c r="P249" s="1" t="s">
        <v>447</v>
      </c>
      <c r="Q249" s="1">
        <v>2</v>
      </c>
      <c r="R249" s="1">
        <v>2</v>
      </c>
      <c r="S249" s="1" t="s">
        <v>448</v>
      </c>
      <c r="T249" t="s">
        <v>888</v>
      </c>
      <c r="U249" s="1" t="s">
        <v>449</v>
      </c>
      <c r="V249" s="1" t="s">
        <v>450</v>
      </c>
      <c r="W249" s="1">
        <v>36</v>
      </c>
      <c r="X249" s="6" t="s">
        <v>451</v>
      </c>
      <c r="Y249" s="1" t="s">
        <v>452</v>
      </c>
      <c r="Z249" s="1">
        <v>3000</v>
      </c>
      <c r="AA249" s="1" t="s">
        <v>70</v>
      </c>
      <c r="AB249" s="7">
        <v>3381</v>
      </c>
      <c r="AC249" s="7" t="s">
        <v>366</v>
      </c>
      <c r="AD249" s="50">
        <v>0</v>
      </c>
      <c r="AE249" s="8" t="s">
        <v>42</v>
      </c>
      <c r="AF249" s="1" t="s">
        <v>43</v>
      </c>
      <c r="AG249" s="10">
        <v>42000000</v>
      </c>
      <c r="AH249" s="9">
        <v>42000000</v>
      </c>
      <c r="AI249" s="9">
        <v>42000000</v>
      </c>
      <c r="AJ249" s="9" t="s">
        <v>471</v>
      </c>
    </row>
    <row r="250" spans="1:36" x14ac:dyDescent="0.3">
      <c r="A250" s="13" t="str">
        <f t="shared" si="8"/>
        <v>1.1-00-2307_232022_233635710</v>
      </c>
      <c r="B250" s="1" t="str">
        <f t="shared" si="9"/>
        <v>07_242022_24036357100</v>
      </c>
      <c r="D250" s="3" t="s">
        <v>1105</v>
      </c>
      <c r="F250" s="1">
        <v>2</v>
      </c>
      <c r="G250" s="6" t="s">
        <v>257</v>
      </c>
      <c r="H250" s="1">
        <v>2.2000000000000002</v>
      </c>
      <c r="I250" s="6" t="s">
        <v>258</v>
      </c>
      <c r="J250" s="1" t="s">
        <v>259</v>
      </c>
      <c r="K250" s="6" t="s">
        <v>260</v>
      </c>
      <c r="L250" s="1" t="s">
        <v>31</v>
      </c>
      <c r="M250" s="6" t="s">
        <v>445</v>
      </c>
      <c r="N250" t="s">
        <v>859</v>
      </c>
      <c r="O250" s="1" t="s">
        <v>446</v>
      </c>
      <c r="P250" s="1" t="s">
        <v>447</v>
      </c>
      <c r="Q250" s="1">
        <v>2</v>
      </c>
      <c r="R250" s="1">
        <v>2</v>
      </c>
      <c r="S250" s="1" t="s">
        <v>448</v>
      </c>
      <c r="T250" t="s">
        <v>888</v>
      </c>
      <c r="U250" s="1" t="s">
        <v>449</v>
      </c>
      <c r="V250" s="1" t="s">
        <v>450</v>
      </c>
      <c r="W250" s="1">
        <v>36</v>
      </c>
      <c r="X250" s="6" t="s">
        <v>451</v>
      </c>
      <c r="Y250" s="1" t="s">
        <v>452</v>
      </c>
      <c r="Z250" s="1">
        <v>3000</v>
      </c>
      <c r="AA250" s="1" t="s">
        <v>70</v>
      </c>
      <c r="AB250" s="7">
        <v>3571</v>
      </c>
      <c r="AC250" s="7" t="s">
        <v>236</v>
      </c>
      <c r="AD250" s="50">
        <v>0</v>
      </c>
      <c r="AE250" s="8" t="s">
        <v>42</v>
      </c>
      <c r="AF250" s="1" t="s">
        <v>43</v>
      </c>
      <c r="AG250" s="10">
        <v>200000000</v>
      </c>
      <c r="AH250" s="9">
        <v>200000000</v>
      </c>
      <c r="AI250" s="9">
        <v>217000000</v>
      </c>
      <c r="AJ250" s="9" t="s">
        <v>472</v>
      </c>
    </row>
    <row r="251" spans="1:36" x14ac:dyDescent="0.3">
      <c r="A251" s="13" t="str">
        <f t="shared" si="8"/>
        <v>1.1-00-2307_232022_233639220</v>
      </c>
      <c r="B251" s="1" t="str">
        <f t="shared" si="9"/>
        <v>07_242022_24036392200</v>
      </c>
      <c r="D251" s="3" t="s">
        <v>1105</v>
      </c>
      <c r="F251" s="1">
        <v>2</v>
      </c>
      <c r="G251" s="6" t="s">
        <v>257</v>
      </c>
      <c r="H251" s="1">
        <v>2.2000000000000002</v>
      </c>
      <c r="I251" s="6" t="s">
        <v>258</v>
      </c>
      <c r="J251" s="1" t="s">
        <v>259</v>
      </c>
      <c r="K251" s="6" t="s">
        <v>260</v>
      </c>
      <c r="L251" s="1" t="s">
        <v>31</v>
      </c>
      <c r="M251" s="6" t="s">
        <v>445</v>
      </c>
      <c r="N251" t="s">
        <v>859</v>
      </c>
      <c r="O251" s="1" t="s">
        <v>446</v>
      </c>
      <c r="P251" s="1" t="s">
        <v>447</v>
      </c>
      <c r="Q251" s="1">
        <v>2</v>
      </c>
      <c r="R251" s="1">
        <v>2</v>
      </c>
      <c r="S251" s="1" t="s">
        <v>448</v>
      </c>
      <c r="T251" t="s">
        <v>888</v>
      </c>
      <c r="U251" s="1" t="s">
        <v>449</v>
      </c>
      <c r="V251" s="1" t="s">
        <v>450</v>
      </c>
      <c r="W251" s="1">
        <v>36</v>
      </c>
      <c r="X251" s="6" t="s">
        <v>451</v>
      </c>
      <c r="Y251" s="1" t="s">
        <v>452</v>
      </c>
      <c r="Z251" s="1">
        <v>3000</v>
      </c>
      <c r="AA251" s="1" t="s">
        <v>70</v>
      </c>
      <c r="AB251" s="7">
        <v>3922</v>
      </c>
      <c r="AC251" s="7" t="s">
        <v>197</v>
      </c>
      <c r="AD251" s="50">
        <v>0</v>
      </c>
      <c r="AE251" s="8" t="s">
        <v>42</v>
      </c>
      <c r="AF251" s="1" t="s">
        <v>43</v>
      </c>
      <c r="AG251" s="10">
        <v>9300000</v>
      </c>
      <c r="AH251" s="9">
        <v>9300000</v>
      </c>
      <c r="AI251" s="9">
        <v>9300000</v>
      </c>
      <c r="AJ251" s="9" t="s">
        <v>473</v>
      </c>
    </row>
    <row r="252" spans="1:36" x14ac:dyDescent="0.3">
      <c r="A252" s="13" t="str">
        <f t="shared" si="8"/>
        <v>1.1-00-2307_232022_233656110</v>
      </c>
      <c r="B252" s="1" t="str">
        <f t="shared" ref="B252:B263" si="10">CONCATENATE(C252,O252,R252,U252,X252,AB252,AE252)</f>
        <v>07_242022_24036561100</v>
      </c>
      <c r="D252" s="3" t="s">
        <v>1105</v>
      </c>
      <c r="F252" s="1">
        <v>2</v>
      </c>
      <c r="G252" s="6" t="s">
        <v>257</v>
      </c>
      <c r="H252" s="1">
        <v>2.2000000000000002</v>
      </c>
      <c r="I252" s="6" t="s">
        <v>258</v>
      </c>
      <c r="J252" s="1" t="s">
        <v>259</v>
      </c>
      <c r="K252" s="6" t="s">
        <v>260</v>
      </c>
      <c r="L252" s="1" t="s">
        <v>31</v>
      </c>
      <c r="M252" s="6" t="s">
        <v>445</v>
      </c>
      <c r="N252" t="s">
        <v>859</v>
      </c>
      <c r="O252" s="1" t="s">
        <v>446</v>
      </c>
      <c r="P252" s="1" t="s">
        <v>447</v>
      </c>
      <c r="Q252" s="1">
        <v>2</v>
      </c>
      <c r="R252" s="1">
        <v>2</v>
      </c>
      <c r="S252" s="1" t="s">
        <v>448</v>
      </c>
      <c r="T252" t="s">
        <v>888</v>
      </c>
      <c r="U252" s="1" t="s">
        <v>449</v>
      </c>
      <c r="V252" s="1" t="s">
        <v>450</v>
      </c>
      <c r="W252" s="1">
        <v>36</v>
      </c>
      <c r="X252" s="6" t="s">
        <v>451</v>
      </c>
      <c r="Y252" s="1" t="s">
        <v>452</v>
      </c>
      <c r="Z252" s="1">
        <v>5000</v>
      </c>
      <c r="AA252" s="1" t="s">
        <v>111</v>
      </c>
      <c r="AB252" s="7">
        <v>5611</v>
      </c>
      <c r="AC252" s="7" t="s">
        <v>474</v>
      </c>
      <c r="AD252" s="50">
        <v>0</v>
      </c>
      <c r="AE252" s="8" t="s">
        <v>42</v>
      </c>
      <c r="AF252" s="1" t="s">
        <v>43</v>
      </c>
      <c r="AG252" s="10">
        <v>128500</v>
      </c>
      <c r="AH252" s="9">
        <v>128500</v>
      </c>
      <c r="AI252" s="9">
        <v>128500</v>
      </c>
      <c r="AJ252" s="9" t="s">
        <v>475</v>
      </c>
    </row>
    <row r="253" spans="1:36" x14ac:dyDescent="0.3">
      <c r="A253" s="13" t="str">
        <f t="shared" si="8"/>
        <v>1.1-00-2307_233023_233727210</v>
      </c>
      <c r="B253" s="1" t="str">
        <f t="shared" si="10"/>
        <v>07_243023_24037272100</v>
      </c>
      <c r="D253" s="3" t="s">
        <v>1105</v>
      </c>
      <c r="F253" s="1">
        <v>1</v>
      </c>
      <c r="G253" s="6" t="s">
        <v>27</v>
      </c>
      <c r="H253" s="1">
        <v>1.3</v>
      </c>
      <c r="I253" s="6" t="s">
        <v>28</v>
      </c>
      <c r="J253" s="1" t="s">
        <v>29</v>
      </c>
      <c r="K253" s="6" t="s">
        <v>30</v>
      </c>
      <c r="L253" s="1" t="s">
        <v>479</v>
      </c>
      <c r="M253" s="6" t="s">
        <v>480</v>
      </c>
      <c r="N253" t="s">
        <v>859</v>
      </c>
      <c r="O253" s="1" t="s">
        <v>446</v>
      </c>
      <c r="P253" s="1" t="s">
        <v>447</v>
      </c>
      <c r="Q253" s="1">
        <v>3</v>
      </c>
      <c r="R253" s="1">
        <v>3</v>
      </c>
      <c r="S253" s="1" t="s">
        <v>218</v>
      </c>
      <c r="T253" t="s">
        <v>889</v>
      </c>
      <c r="U253" s="1" t="s">
        <v>481</v>
      </c>
      <c r="V253" s="1" t="s">
        <v>482</v>
      </c>
      <c r="W253" s="1">
        <v>37</v>
      </c>
      <c r="X253" s="6" t="s">
        <v>483</v>
      </c>
      <c r="Y253" s="1" t="s">
        <v>484</v>
      </c>
      <c r="Z253" s="1">
        <v>2000</v>
      </c>
      <c r="AA253" s="1" t="s">
        <v>67</v>
      </c>
      <c r="AB253" s="7">
        <v>2721</v>
      </c>
      <c r="AC253" s="7" t="s">
        <v>134</v>
      </c>
      <c r="AD253" s="50">
        <v>0</v>
      </c>
      <c r="AE253" s="8" t="s">
        <v>42</v>
      </c>
      <c r="AF253" s="1" t="s">
        <v>43</v>
      </c>
      <c r="AG253" s="10">
        <v>20000</v>
      </c>
      <c r="AH253" s="9">
        <v>20000</v>
      </c>
      <c r="AI253" s="9">
        <v>20000</v>
      </c>
      <c r="AJ253" s="9" t="s">
        <v>485</v>
      </c>
    </row>
    <row r="254" spans="1:36" x14ac:dyDescent="0.3">
      <c r="A254" s="13" t="str">
        <f t="shared" si="8"/>
        <v>1.1-00-2307_233023_233733610</v>
      </c>
      <c r="B254" s="1" t="str">
        <f t="shared" si="10"/>
        <v>07_243023_24037336100</v>
      </c>
      <c r="D254" s="3" t="s">
        <v>1105</v>
      </c>
      <c r="F254" s="1">
        <v>1</v>
      </c>
      <c r="G254" s="6" t="s">
        <v>27</v>
      </c>
      <c r="H254" s="1">
        <v>1.3</v>
      </c>
      <c r="I254" s="6" t="s">
        <v>28</v>
      </c>
      <c r="J254" s="1" t="s">
        <v>29</v>
      </c>
      <c r="K254" s="6" t="s">
        <v>30</v>
      </c>
      <c r="L254" s="1" t="s">
        <v>479</v>
      </c>
      <c r="M254" s="6" t="s">
        <v>480</v>
      </c>
      <c r="N254" t="s">
        <v>859</v>
      </c>
      <c r="O254" s="1" t="s">
        <v>446</v>
      </c>
      <c r="P254" s="1" t="s">
        <v>447</v>
      </c>
      <c r="Q254" s="1">
        <v>3</v>
      </c>
      <c r="R254" s="1">
        <v>3</v>
      </c>
      <c r="S254" s="1" t="s">
        <v>218</v>
      </c>
      <c r="T254" t="s">
        <v>889</v>
      </c>
      <c r="U254" s="1" t="s">
        <v>481</v>
      </c>
      <c r="V254" s="1" t="s">
        <v>482</v>
      </c>
      <c r="W254" s="1">
        <v>37</v>
      </c>
      <c r="X254" s="6" t="s">
        <v>483</v>
      </c>
      <c r="Y254" s="1" t="s">
        <v>484</v>
      </c>
      <c r="Z254" s="1">
        <v>3000</v>
      </c>
      <c r="AA254" s="1" t="s">
        <v>70</v>
      </c>
      <c r="AB254" s="7">
        <v>3361</v>
      </c>
      <c r="AC254" s="7" t="s">
        <v>86</v>
      </c>
      <c r="AD254" s="50">
        <v>0</v>
      </c>
      <c r="AE254" s="8" t="s">
        <v>42</v>
      </c>
      <c r="AF254" s="1" t="s">
        <v>43</v>
      </c>
      <c r="AG254" s="10">
        <v>12318.5</v>
      </c>
      <c r="AH254" s="9">
        <v>12318.5</v>
      </c>
      <c r="AI254" s="9">
        <v>12318.5</v>
      </c>
      <c r="AJ254" s="9" t="s">
        <v>486</v>
      </c>
    </row>
    <row r="255" spans="1:36" s="13" customFormat="1" x14ac:dyDescent="0.3">
      <c r="A255" s="13" t="str">
        <f t="shared" si="8"/>
        <v>2.5-02-2307_233023_233761210</v>
      </c>
      <c r="B255" s="53" t="str">
        <f t="shared" si="10"/>
        <v>07_243023_24037612100</v>
      </c>
      <c r="D255" s="13" t="s">
        <v>1095</v>
      </c>
      <c r="E255" s="13" t="s">
        <v>979</v>
      </c>
      <c r="F255" s="53">
        <v>1</v>
      </c>
      <c r="G255" s="54" t="s">
        <v>27</v>
      </c>
      <c r="H255" s="53">
        <v>1.3</v>
      </c>
      <c r="I255" s="54" t="s">
        <v>28</v>
      </c>
      <c r="J255" s="53" t="s">
        <v>29</v>
      </c>
      <c r="K255" s="54" t="s">
        <v>30</v>
      </c>
      <c r="L255" s="53" t="s">
        <v>479</v>
      </c>
      <c r="M255" s="54" t="s">
        <v>480</v>
      </c>
      <c r="N255" s="13" t="s">
        <v>859</v>
      </c>
      <c r="O255" s="53" t="s">
        <v>446</v>
      </c>
      <c r="P255" s="53" t="s">
        <v>447</v>
      </c>
      <c r="Q255" s="53">
        <v>3</v>
      </c>
      <c r="R255" s="53">
        <v>3</v>
      </c>
      <c r="S255" s="53" t="s">
        <v>218</v>
      </c>
      <c r="T255" s="13" t="s">
        <v>889</v>
      </c>
      <c r="U255" s="53" t="s">
        <v>481</v>
      </c>
      <c r="V255" s="53" t="s">
        <v>482</v>
      </c>
      <c r="W255" s="53">
        <v>37</v>
      </c>
      <c r="X255" s="54" t="s">
        <v>483</v>
      </c>
      <c r="Y255" s="53" t="s">
        <v>484</v>
      </c>
      <c r="Z255" s="53">
        <v>6000</v>
      </c>
      <c r="AA255" s="53" t="s">
        <v>162</v>
      </c>
      <c r="AB255" s="55">
        <v>6121</v>
      </c>
      <c r="AC255" s="55" t="s">
        <v>487</v>
      </c>
      <c r="AD255" s="50">
        <v>0</v>
      </c>
      <c r="AE255" s="56" t="s">
        <v>42</v>
      </c>
      <c r="AF255" s="53" t="s">
        <v>43</v>
      </c>
      <c r="AG255" s="57">
        <v>40000000</v>
      </c>
      <c r="AH255" s="57">
        <v>40000000</v>
      </c>
      <c r="AI255" s="57">
        <v>40000000</v>
      </c>
      <c r="AJ255" s="30" t="s">
        <v>488</v>
      </c>
    </row>
    <row r="256" spans="1:36" x14ac:dyDescent="0.3">
      <c r="A256" s="13" t="str">
        <f t="shared" si="8"/>
        <v>1.1-00-2307_233023_23376121XX</v>
      </c>
      <c r="B256" s="1" t="str">
        <f t="shared" si="10"/>
        <v>07_243023_240376121XX</v>
      </c>
      <c r="C256" s="1"/>
      <c r="D256" s="3" t="s">
        <v>1105</v>
      </c>
      <c r="E256" s="1"/>
      <c r="F256" s="1">
        <v>1</v>
      </c>
      <c r="G256" s="6" t="s">
        <v>27</v>
      </c>
      <c r="H256" s="1">
        <v>1.3</v>
      </c>
      <c r="I256" s="6" t="s">
        <v>28</v>
      </c>
      <c r="J256" s="1" t="s">
        <v>29</v>
      </c>
      <c r="K256" s="6" t="s">
        <v>30</v>
      </c>
      <c r="L256" s="1" t="s">
        <v>479</v>
      </c>
      <c r="M256" s="6" t="s">
        <v>480</v>
      </c>
      <c r="N256" t="s">
        <v>859</v>
      </c>
      <c r="O256" s="1" t="s">
        <v>446</v>
      </c>
      <c r="P256" s="1" t="s">
        <v>447</v>
      </c>
      <c r="Q256" s="1">
        <v>3</v>
      </c>
      <c r="R256" s="1">
        <v>3</v>
      </c>
      <c r="S256" s="1" t="s">
        <v>218</v>
      </c>
      <c r="T256" t="s">
        <v>889</v>
      </c>
      <c r="U256" s="1" t="s">
        <v>481</v>
      </c>
      <c r="V256" s="1" t="s">
        <v>482</v>
      </c>
      <c r="W256" s="1">
        <v>37</v>
      </c>
      <c r="X256" s="6" t="s">
        <v>483</v>
      </c>
      <c r="Y256" s="1" t="s">
        <v>484</v>
      </c>
      <c r="Z256" s="1">
        <v>6000</v>
      </c>
      <c r="AA256" s="1" t="s">
        <v>162</v>
      </c>
      <c r="AB256" s="7">
        <v>6121</v>
      </c>
      <c r="AC256" s="7" t="s">
        <v>487</v>
      </c>
      <c r="AD256" s="60" t="s">
        <v>45</v>
      </c>
      <c r="AE256" s="8" t="s">
        <v>45</v>
      </c>
      <c r="AF256" s="1" t="s">
        <v>489</v>
      </c>
      <c r="AG256" s="12">
        <v>125000000</v>
      </c>
      <c r="AH256" s="9">
        <v>65000000</v>
      </c>
      <c r="AI256" s="9">
        <v>65000000</v>
      </c>
      <c r="AJ256" s="5" t="s">
        <v>846</v>
      </c>
    </row>
    <row r="257" spans="1:36" x14ac:dyDescent="0.3">
      <c r="A257" s="13" t="str">
        <f t="shared" si="8"/>
        <v>2.5-01-2307_233023_233761210</v>
      </c>
      <c r="B257" s="1" t="str">
        <f t="shared" si="10"/>
        <v>07_243023_24037612100</v>
      </c>
      <c r="C257" s="1"/>
      <c r="D257" s="1" t="s">
        <v>1112</v>
      </c>
      <c r="E257" s="1" t="s">
        <v>1076</v>
      </c>
      <c r="F257" s="1">
        <v>1</v>
      </c>
      <c r="G257" s="6" t="s">
        <v>27</v>
      </c>
      <c r="H257" s="1">
        <v>1.3</v>
      </c>
      <c r="I257" s="6" t="s">
        <v>28</v>
      </c>
      <c r="J257" s="1" t="s">
        <v>29</v>
      </c>
      <c r="K257" s="6" t="s">
        <v>30</v>
      </c>
      <c r="L257" s="1" t="s">
        <v>479</v>
      </c>
      <c r="M257" s="6" t="s">
        <v>480</v>
      </c>
      <c r="N257" t="s">
        <v>859</v>
      </c>
      <c r="O257" s="1" t="s">
        <v>446</v>
      </c>
      <c r="P257" s="1" t="s">
        <v>447</v>
      </c>
      <c r="Q257" s="1">
        <v>3</v>
      </c>
      <c r="R257" s="1">
        <v>3</v>
      </c>
      <c r="S257" s="1" t="s">
        <v>218</v>
      </c>
      <c r="T257" t="s">
        <v>889</v>
      </c>
      <c r="U257" s="1" t="s">
        <v>481</v>
      </c>
      <c r="V257" s="1" t="s">
        <v>482</v>
      </c>
      <c r="W257" s="1">
        <v>37</v>
      </c>
      <c r="X257" s="6" t="s">
        <v>483</v>
      </c>
      <c r="Y257" s="1" t="s">
        <v>484</v>
      </c>
      <c r="Z257" s="1">
        <v>6000</v>
      </c>
      <c r="AA257" s="1" t="s">
        <v>162</v>
      </c>
      <c r="AB257" s="7">
        <v>6121</v>
      </c>
      <c r="AC257" s="7" t="s">
        <v>487</v>
      </c>
      <c r="AD257" s="50">
        <v>0</v>
      </c>
      <c r="AE257" s="8" t="s">
        <v>42</v>
      </c>
      <c r="AF257" s="1" t="s">
        <v>43</v>
      </c>
      <c r="AG257" s="10">
        <v>3200000</v>
      </c>
      <c r="AH257" s="9">
        <v>3200000</v>
      </c>
      <c r="AI257" s="9">
        <v>3200000</v>
      </c>
      <c r="AJ257" s="9" t="s">
        <v>490</v>
      </c>
    </row>
    <row r="258" spans="1:36" s="13" customFormat="1" x14ac:dyDescent="0.3">
      <c r="A258" s="13" t="str">
        <f t="shared" si="8"/>
        <v>2.5-02-2307_233023_233761310</v>
      </c>
      <c r="B258" s="53" t="str">
        <f t="shared" si="10"/>
        <v>07_243023_24037613100</v>
      </c>
      <c r="D258" s="13" t="s">
        <v>1095</v>
      </c>
      <c r="E258" s="13" t="s">
        <v>979</v>
      </c>
      <c r="F258" s="53">
        <v>1</v>
      </c>
      <c r="G258" s="54" t="s">
        <v>27</v>
      </c>
      <c r="H258" s="53">
        <v>1.3</v>
      </c>
      <c r="I258" s="54" t="s">
        <v>28</v>
      </c>
      <c r="J258" s="53" t="s">
        <v>29</v>
      </c>
      <c r="K258" s="54" t="s">
        <v>30</v>
      </c>
      <c r="L258" s="53" t="s">
        <v>479</v>
      </c>
      <c r="M258" s="54" t="s">
        <v>480</v>
      </c>
      <c r="N258" s="13" t="s">
        <v>859</v>
      </c>
      <c r="O258" s="53" t="s">
        <v>446</v>
      </c>
      <c r="P258" s="53" t="s">
        <v>447</v>
      </c>
      <c r="Q258" s="53">
        <v>3</v>
      </c>
      <c r="R258" s="53">
        <v>3</v>
      </c>
      <c r="S258" s="53" t="s">
        <v>218</v>
      </c>
      <c r="T258" s="13" t="s">
        <v>889</v>
      </c>
      <c r="U258" s="53" t="s">
        <v>481</v>
      </c>
      <c r="V258" s="53" t="s">
        <v>482</v>
      </c>
      <c r="W258" s="53">
        <v>37</v>
      </c>
      <c r="X258" s="54" t="s">
        <v>483</v>
      </c>
      <c r="Y258" s="53" t="s">
        <v>484</v>
      </c>
      <c r="Z258" s="53">
        <v>6000</v>
      </c>
      <c r="AA258" s="53" t="s">
        <v>162</v>
      </c>
      <c r="AB258" s="55">
        <v>6131</v>
      </c>
      <c r="AC258" s="55" t="s">
        <v>163</v>
      </c>
      <c r="AD258" s="50">
        <v>0</v>
      </c>
      <c r="AE258" s="56" t="s">
        <v>42</v>
      </c>
      <c r="AF258" s="53" t="s">
        <v>43</v>
      </c>
      <c r="AG258" s="57">
        <v>60000000</v>
      </c>
      <c r="AH258" s="57">
        <v>60000000</v>
      </c>
      <c r="AI258" s="57">
        <v>56000000</v>
      </c>
      <c r="AJ258" s="30" t="s">
        <v>490</v>
      </c>
    </row>
    <row r="259" spans="1:36" x14ac:dyDescent="0.3">
      <c r="A259" s="13" t="str">
        <f t="shared" ref="A259:A322" si="11">CONCATENATE(D259,N259,Q259,T259,W259,AB259,AD259)</f>
        <v>1.1-00-2307_233023_233761310</v>
      </c>
      <c r="B259" s="1" t="str">
        <f t="shared" si="10"/>
        <v>07_243023_24037613100</v>
      </c>
      <c r="C259" s="1"/>
      <c r="D259" s="3" t="s">
        <v>1105</v>
      </c>
      <c r="E259" s="1"/>
      <c r="F259" s="1">
        <v>1</v>
      </c>
      <c r="G259" s="6" t="s">
        <v>27</v>
      </c>
      <c r="H259" s="1">
        <v>1.3</v>
      </c>
      <c r="I259" s="6" t="s">
        <v>28</v>
      </c>
      <c r="J259" s="1" t="s">
        <v>29</v>
      </c>
      <c r="K259" s="6" t="s">
        <v>30</v>
      </c>
      <c r="L259" s="1" t="s">
        <v>479</v>
      </c>
      <c r="M259" s="6" t="s">
        <v>480</v>
      </c>
      <c r="N259" t="s">
        <v>859</v>
      </c>
      <c r="O259" s="1" t="s">
        <v>446</v>
      </c>
      <c r="P259" s="1" t="s">
        <v>447</v>
      </c>
      <c r="Q259" s="1">
        <v>3</v>
      </c>
      <c r="R259" s="1">
        <v>3</v>
      </c>
      <c r="S259" s="1" t="s">
        <v>218</v>
      </c>
      <c r="T259" t="s">
        <v>889</v>
      </c>
      <c r="U259" s="1" t="s">
        <v>481</v>
      </c>
      <c r="V259" s="1" t="s">
        <v>482</v>
      </c>
      <c r="W259" s="1">
        <v>37</v>
      </c>
      <c r="X259" s="6" t="s">
        <v>483</v>
      </c>
      <c r="Y259" s="1" t="s">
        <v>484</v>
      </c>
      <c r="Z259" s="1">
        <v>6000</v>
      </c>
      <c r="AA259" s="1" t="s">
        <v>162</v>
      </c>
      <c r="AB259" s="7">
        <v>6131</v>
      </c>
      <c r="AC259" s="7" t="s">
        <v>163</v>
      </c>
      <c r="AD259" s="50">
        <v>0</v>
      </c>
      <c r="AE259" s="8" t="s">
        <v>42</v>
      </c>
      <c r="AF259" s="1" t="s">
        <v>43</v>
      </c>
      <c r="AG259" s="10">
        <v>56816248.500000007</v>
      </c>
      <c r="AH259" s="9">
        <v>56816248.500000007</v>
      </c>
      <c r="AI259" s="9">
        <v>56816248.500000007</v>
      </c>
      <c r="AJ259" s="9" t="s">
        <v>491</v>
      </c>
    </row>
    <row r="260" spans="1:36" x14ac:dyDescent="0.3">
      <c r="A260" s="13" t="str">
        <f t="shared" si="11"/>
        <v>2.5-01-2307_233023_233761310</v>
      </c>
      <c r="B260" s="1" t="str">
        <f t="shared" si="10"/>
        <v>07_243023_24037613100</v>
      </c>
      <c r="C260" s="1"/>
      <c r="D260" s="1" t="s">
        <v>1112</v>
      </c>
      <c r="E260" s="1" t="s">
        <v>1076</v>
      </c>
      <c r="F260" s="1">
        <v>1</v>
      </c>
      <c r="G260" s="6" t="s">
        <v>27</v>
      </c>
      <c r="H260" s="1">
        <v>1.3</v>
      </c>
      <c r="I260" s="6" t="s">
        <v>28</v>
      </c>
      <c r="J260" s="1" t="s">
        <v>29</v>
      </c>
      <c r="K260" s="6" t="s">
        <v>30</v>
      </c>
      <c r="L260" s="1" t="s">
        <v>479</v>
      </c>
      <c r="M260" s="6" t="s">
        <v>480</v>
      </c>
      <c r="N260" t="s">
        <v>859</v>
      </c>
      <c r="O260" s="1" t="s">
        <v>446</v>
      </c>
      <c r="P260" s="1" t="s">
        <v>447</v>
      </c>
      <c r="Q260" s="1">
        <v>3</v>
      </c>
      <c r="R260" s="1">
        <v>3</v>
      </c>
      <c r="S260" s="1" t="s">
        <v>218</v>
      </c>
      <c r="T260" t="s">
        <v>889</v>
      </c>
      <c r="U260" s="1" t="s">
        <v>481</v>
      </c>
      <c r="V260" s="1" t="s">
        <v>482</v>
      </c>
      <c r="W260" s="1">
        <v>37</v>
      </c>
      <c r="X260" s="6" t="s">
        <v>483</v>
      </c>
      <c r="Y260" s="1" t="s">
        <v>484</v>
      </c>
      <c r="Z260" s="1">
        <v>6000</v>
      </c>
      <c r="AA260" s="1" t="s">
        <v>162</v>
      </c>
      <c r="AB260" s="7">
        <v>6131</v>
      </c>
      <c r="AC260" s="7" t="s">
        <v>163</v>
      </c>
      <c r="AD260" s="50">
        <v>0</v>
      </c>
      <c r="AE260" s="8" t="s">
        <v>42</v>
      </c>
      <c r="AF260" s="1" t="s">
        <v>43</v>
      </c>
      <c r="AG260" s="10">
        <v>65790616</v>
      </c>
      <c r="AH260" s="9">
        <v>65790616</v>
      </c>
      <c r="AI260" s="9">
        <v>65790616</v>
      </c>
      <c r="AJ260" s="9" t="s">
        <v>492</v>
      </c>
    </row>
    <row r="261" spans="1:36" s="13" customFormat="1" x14ac:dyDescent="0.3">
      <c r="A261" s="13" t="str">
        <f t="shared" si="11"/>
        <v>2.5-02-2307_233023_233761510</v>
      </c>
      <c r="B261" s="53" t="str">
        <f t="shared" si="10"/>
        <v>07_243023_24037615100</v>
      </c>
      <c r="D261" s="13" t="s">
        <v>1095</v>
      </c>
      <c r="E261" s="13" t="s">
        <v>979</v>
      </c>
      <c r="F261" s="53">
        <v>1</v>
      </c>
      <c r="G261" s="54" t="s">
        <v>27</v>
      </c>
      <c r="H261" s="53">
        <v>1.3</v>
      </c>
      <c r="I261" s="54" t="s">
        <v>28</v>
      </c>
      <c r="J261" s="53" t="s">
        <v>29</v>
      </c>
      <c r="K261" s="54" t="s">
        <v>30</v>
      </c>
      <c r="L261" s="53" t="s">
        <v>479</v>
      </c>
      <c r="M261" s="54" t="s">
        <v>480</v>
      </c>
      <c r="N261" s="13" t="s">
        <v>859</v>
      </c>
      <c r="O261" s="53" t="s">
        <v>446</v>
      </c>
      <c r="P261" s="53" t="s">
        <v>447</v>
      </c>
      <c r="Q261" s="53">
        <v>3</v>
      </c>
      <c r="R261" s="53">
        <v>3</v>
      </c>
      <c r="S261" s="53" t="s">
        <v>218</v>
      </c>
      <c r="T261" s="13" t="s">
        <v>889</v>
      </c>
      <c r="U261" s="53" t="s">
        <v>481</v>
      </c>
      <c r="V261" s="53" t="s">
        <v>482</v>
      </c>
      <c r="W261" s="53">
        <v>37</v>
      </c>
      <c r="X261" s="54" t="s">
        <v>483</v>
      </c>
      <c r="Y261" s="53" t="s">
        <v>484</v>
      </c>
      <c r="Z261" s="53">
        <v>6000</v>
      </c>
      <c r="AA261" s="53" t="s">
        <v>162</v>
      </c>
      <c r="AB261" s="55">
        <v>6151</v>
      </c>
      <c r="AC261" s="55" t="s">
        <v>493</v>
      </c>
      <c r="AD261" s="50">
        <v>0</v>
      </c>
      <c r="AE261" s="56" t="s">
        <v>42</v>
      </c>
      <c r="AF261" s="53" t="s">
        <v>43</v>
      </c>
      <c r="AG261" s="57">
        <v>40000000</v>
      </c>
      <c r="AH261" s="30">
        <v>70000000</v>
      </c>
      <c r="AI261" s="30">
        <v>70000000</v>
      </c>
      <c r="AJ261" s="30" t="s">
        <v>490</v>
      </c>
    </row>
    <row r="262" spans="1:36" x14ac:dyDescent="0.3">
      <c r="A262" s="13" t="str">
        <f t="shared" si="11"/>
        <v>2.5-01-2307_233023_233761510</v>
      </c>
      <c r="B262" s="1" t="str">
        <f t="shared" si="10"/>
        <v>07_243023_24037615100</v>
      </c>
      <c r="C262" s="1"/>
      <c r="D262" s="1" t="s">
        <v>1112</v>
      </c>
      <c r="E262" s="1" t="s">
        <v>1076</v>
      </c>
      <c r="F262" s="1">
        <v>1</v>
      </c>
      <c r="G262" s="6" t="s">
        <v>27</v>
      </c>
      <c r="H262" s="1">
        <v>1.3</v>
      </c>
      <c r="I262" s="6" t="s">
        <v>28</v>
      </c>
      <c r="J262" s="1" t="s">
        <v>29</v>
      </c>
      <c r="K262" s="6" t="s">
        <v>30</v>
      </c>
      <c r="L262" s="1" t="s">
        <v>479</v>
      </c>
      <c r="M262" s="6" t="s">
        <v>480</v>
      </c>
      <c r="N262" t="s">
        <v>859</v>
      </c>
      <c r="O262" s="1" t="s">
        <v>446</v>
      </c>
      <c r="P262" s="1" t="s">
        <v>447</v>
      </c>
      <c r="Q262" s="1">
        <v>3</v>
      </c>
      <c r="R262" s="1">
        <v>3</v>
      </c>
      <c r="S262" s="1" t="s">
        <v>218</v>
      </c>
      <c r="T262" t="s">
        <v>889</v>
      </c>
      <c r="U262" s="1" t="s">
        <v>481</v>
      </c>
      <c r="V262" s="1" t="s">
        <v>482</v>
      </c>
      <c r="W262" s="1">
        <v>37</v>
      </c>
      <c r="X262" s="6" t="s">
        <v>483</v>
      </c>
      <c r="Y262" s="1" t="s">
        <v>484</v>
      </c>
      <c r="Z262" s="1">
        <v>6000</v>
      </c>
      <c r="AA262" s="1" t="s">
        <v>162</v>
      </c>
      <c r="AB262" s="7">
        <v>6151</v>
      </c>
      <c r="AC262" s="7" t="s">
        <v>493</v>
      </c>
      <c r="AD262" s="50">
        <v>0</v>
      </c>
      <c r="AE262" s="8" t="s">
        <v>42</v>
      </c>
      <c r="AF262" s="1" t="s">
        <v>43</v>
      </c>
      <c r="AG262" s="10">
        <v>56800000</v>
      </c>
      <c r="AH262" s="9">
        <v>56800000</v>
      </c>
      <c r="AI262" s="9">
        <v>56800000</v>
      </c>
      <c r="AJ262" s="9" t="s">
        <v>492</v>
      </c>
    </row>
    <row r="263" spans="1:36" x14ac:dyDescent="0.3">
      <c r="A263" s="13" t="str">
        <f t="shared" si="11"/>
        <v>1.1-00-2307_233023_233861510</v>
      </c>
      <c r="B263" s="1" t="str">
        <f t="shared" si="10"/>
        <v>07_243023_24038615100</v>
      </c>
      <c r="D263" s="3" t="s">
        <v>1105</v>
      </c>
      <c r="F263" s="1">
        <v>1</v>
      </c>
      <c r="G263" s="6" t="s">
        <v>27</v>
      </c>
      <c r="H263" s="1">
        <v>1.3</v>
      </c>
      <c r="I263" s="6" t="s">
        <v>28</v>
      </c>
      <c r="J263" s="1" t="s">
        <v>29</v>
      </c>
      <c r="K263" s="6" t="s">
        <v>30</v>
      </c>
      <c r="L263" s="1" t="s">
        <v>479</v>
      </c>
      <c r="M263" s="6" t="s">
        <v>480</v>
      </c>
      <c r="N263" t="s">
        <v>859</v>
      </c>
      <c r="O263" s="1" t="s">
        <v>446</v>
      </c>
      <c r="P263" s="1" t="s">
        <v>447</v>
      </c>
      <c r="Q263" s="1">
        <v>3</v>
      </c>
      <c r="R263" s="1">
        <v>3</v>
      </c>
      <c r="S263" s="1" t="s">
        <v>218</v>
      </c>
      <c r="T263" t="s">
        <v>889</v>
      </c>
      <c r="U263" s="1" t="s">
        <v>481</v>
      </c>
      <c r="V263" s="1" t="s">
        <v>482</v>
      </c>
      <c r="W263" s="1">
        <v>38</v>
      </c>
      <c r="X263" s="6" t="s">
        <v>494</v>
      </c>
      <c r="Y263" s="1" t="s">
        <v>495</v>
      </c>
      <c r="Z263" s="1">
        <v>6000</v>
      </c>
      <c r="AA263" s="1" t="s">
        <v>162</v>
      </c>
      <c r="AB263" s="7">
        <v>6151</v>
      </c>
      <c r="AC263" s="7" t="s">
        <v>493</v>
      </c>
      <c r="AD263" s="50">
        <v>0</v>
      </c>
      <c r="AE263" s="8" t="s">
        <v>42</v>
      </c>
      <c r="AF263" s="1" t="s">
        <v>43</v>
      </c>
      <c r="AG263" s="10">
        <v>60000000</v>
      </c>
      <c r="AH263" s="10">
        <v>30000000</v>
      </c>
      <c r="AI263" s="10">
        <v>15000000</v>
      </c>
      <c r="AJ263" s="9" t="s">
        <v>488</v>
      </c>
    </row>
    <row r="264" spans="1:36" x14ac:dyDescent="0.3">
      <c r="A264" s="13" t="str">
        <f t="shared" si="11"/>
        <v>1.1-00-2307_233024_233921610</v>
      </c>
      <c r="B264" t="s">
        <v>496</v>
      </c>
      <c r="D264" s="3" t="s">
        <v>1105</v>
      </c>
      <c r="F264">
        <v>2</v>
      </c>
      <c r="G264" t="s">
        <v>257</v>
      </c>
      <c r="H264">
        <v>2.2999999999999998</v>
      </c>
      <c r="I264" t="s">
        <v>497</v>
      </c>
      <c r="J264" t="s">
        <v>498</v>
      </c>
      <c r="K264" t="s">
        <v>499</v>
      </c>
      <c r="L264" t="s">
        <v>31</v>
      </c>
      <c r="M264" t="s">
        <v>32</v>
      </c>
      <c r="N264" t="s">
        <v>859</v>
      </c>
      <c r="O264" t="s">
        <v>446</v>
      </c>
      <c r="P264" t="s">
        <v>447</v>
      </c>
      <c r="Q264">
        <v>3</v>
      </c>
      <c r="R264">
        <v>3</v>
      </c>
      <c r="S264" t="s">
        <v>218</v>
      </c>
      <c r="T264" t="s">
        <v>890</v>
      </c>
      <c r="U264" t="s">
        <v>500</v>
      </c>
      <c r="V264" t="s">
        <v>501</v>
      </c>
      <c r="W264">
        <v>39</v>
      </c>
      <c r="X264" t="s">
        <v>502</v>
      </c>
      <c r="Y264" t="s">
        <v>503</v>
      </c>
      <c r="Z264">
        <v>2000</v>
      </c>
      <c r="AA264" t="s">
        <v>67</v>
      </c>
      <c r="AB264">
        <v>2161</v>
      </c>
      <c r="AC264" t="s">
        <v>279</v>
      </c>
      <c r="AD264" s="50">
        <v>0</v>
      </c>
      <c r="AE264" s="11" t="s">
        <v>42</v>
      </c>
      <c r="AF264" t="s">
        <v>43</v>
      </c>
      <c r="AG264" s="12">
        <v>650000</v>
      </c>
      <c r="AH264" s="12">
        <v>650000</v>
      </c>
      <c r="AI264" s="12">
        <v>650000</v>
      </c>
      <c r="AJ264" t="s">
        <v>504</v>
      </c>
    </row>
    <row r="265" spans="1:36" x14ac:dyDescent="0.3">
      <c r="A265" s="13" t="str">
        <f t="shared" si="11"/>
        <v>1.1-00-2307_233024_233924210</v>
      </c>
      <c r="B265" t="s">
        <v>505</v>
      </c>
      <c r="D265" s="3" t="s">
        <v>1105</v>
      </c>
      <c r="F265">
        <v>2</v>
      </c>
      <c r="G265" t="s">
        <v>257</v>
      </c>
      <c r="H265">
        <v>2.2999999999999998</v>
      </c>
      <c r="I265" t="s">
        <v>497</v>
      </c>
      <c r="J265" t="s">
        <v>498</v>
      </c>
      <c r="K265" t="s">
        <v>499</v>
      </c>
      <c r="L265" t="s">
        <v>31</v>
      </c>
      <c r="M265" t="s">
        <v>32</v>
      </c>
      <c r="N265" t="s">
        <v>859</v>
      </c>
      <c r="O265" t="s">
        <v>446</v>
      </c>
      <c r="P265" t="s">
        <v>447</v>
      </c>
      <c r="Q265">
        <v>3</v>
      </c>
      <c r="R265">
        <v>3</v>
      </c>
      <c r="S265" t="s">
        <v>218</v>
      </c>
      <c r="T265" t="s">
        <v>890</v>
      </c>
      <c r="U265" t="s">
        <v>500</v>
      </c>
      <c r="V265" t="s">
        <v>501</v>
      </c>
      <c r="W265">
        <v>39</v>
      </c>
      <c r="X265" t="s">
        <v>502</v>
      </c>
      <c r="Y265" t="s">
        <v>503</v>
      </c>
      <c r="Z265">
        <v>2000</v>
      </c>
      <c r="AA265" t="s">
        <v>67</v>
      </c>
      <c r="AB265">
        <v>2421</v>
      </c>
      <c r="AC265" t="s">
        <v>282</v>
      </c>
      <c r="AD265" s="50">
        <v>0</v>
      </c>
      <c r="AE265" s="11" t="s">
        <v>42</v>
      </c>
      <c r="AF265" t="s">
        <v>43</v>
      </c>
      <c r="AG265" s="12">
        <v>10000</v>
      </c>
      <c r="AH265" s="12">
        <v>10000</v>
      </c>
      <c r="AI265" s="12">
        <v>10000</v>
      </c>
      <c r="AJ265" t="s">
        <v>506</v>
      </c>
    </row>
    <row r="266" spans="1:36" x14ac:dyDescent="0.3">
      <c r="A266" s="13" t="str">
        <f t="shared" si="11"/>
        <v>1.1-00-2307_233024_233924810</v>
      </c>
      <c r="B266" t="s">
        <v>507</v>
      </c>
      <c r="D266" s="3" t="s">
        <v>1105</v>
      </c>
      <c r="F266">
        <v>2</v>
      </c>
      <c r="G266" t="s">
        <v>257</v>
      </c>
      <c r="H266">
        <v>2.2999999999999998</v>
      </c>
      <c r="I266" t="s">
        <v>497</v>
      </c>
      <c r="J266" t="s">
        <v>498</v>
      </c>
      <c r="K266" t="s">
        <v>499</v>
      </c>
      <c r="L266" t="s">
        <v>31</v>
      </c>
      <c r="M266" t="s">
        <v>32</v>
      </c>
      <c r="N266" t="s">
        <v>859</v>
      </c>
      <c r="O266" t="s">
        <v>446</v>
      </c>
      <c r="P266" t="s">
        <v>447</v>
      </c>
      <c r="Q266">
        <v>3</v>
      </c>
      <c r="R266">
        <v>3</v>
      </c>
      <c r="S266" t="s">
        <v>218</v>
      </c>
      <c r="T266" t="s">
        <v>890</v>
      </c>
      <c r="U266" t="s">
        <v>500</v>
      </c>
      <c r="V266" t="s">
        <v>501</v>
      </c>
      <c r="W266">
        <v>39</v>
      </c>
      <c r="X266" t="s">
        <v>502</v>
      </c>
      <c r="Y266" t="s">
        <v>503</v>
      </c>
      <c r="Z266">
        <v>2000</v>
      </c>
      <c r="AA266" t="s">
        <v>67</v>
      </c>
      <c r="AB266">
        <v>2481</v>
      </c>
      <c r="AC266" t="s">
        <v>508</v>
      </c>
      <c r="AD266" s="50">
        <v>0</v>
      </c>
      <c r="AE266" s="11" t="s">
        <v>42</v>
      </c>
      <c r="AF266" t="s">
        <v>43</v>
      </c>
      <c r="AG266" s="12">
        <v>10000</v>
      </c>
      <c r="AH266" s="12">
        <v>10000</v>
      </c>
      <c r="AI266" s="12">
        <v>10000</v>
      </c>
      <c r="AJ266" t="s">
        <v>506</v>
      </c>
    </row>
    <row r="267" spans="1:36" x14ac:dyDescent="0.3">
      <c r="A267" s="13" t="str">
        <f t="shared" si="11"/>
        <v>1.1-00-2307_233024_233924910</v>
      </c>
      <c r="B267" t="s">
        <v>509</v>
      </c>
      <c r="D267" s="3" t="s">
        <v>1105</v>
      </c>
      <c r="F267">
        <v>2</v>
      </c>
      <c r="G267" t="s">
        <v>257</v>
      </c>
      <c r="H267">
        <v>2.2999999999999998</v>
      </c>
      <c r="I267" t="s">
        <v>497</v>
      </c>
      <c r="J267" t="s">
        <v>498</v>
      </c>
      <c r="K267" t="s">
        <v>499</v>
      </c>
      <c r="L267" t="s">
        <v>31</v>
      </c>
      <c r="M267" t="s">
        <v>32</v>
      </c>
      <c r="N267" t="s">
        <v>859</v>
      </c>
      <c r="O267" t="s">
        <v>446</v>
      </c>
      <c r="P267" t="s">
        <v>447</v>
      </c>
      <c r="Q267">
        <v>3</v>
      </c>
      <c r="R267">
        <v>3</v>
      </c>
      <c r="S267" t="s">
        <v>218</v>
      </c>
      <c r="T267" t="s">
        <v>890</v>
      </c>
      <c r="U267" t="s">
        <v>500</v>
      </c>
      <c r="V267" t="s">
        <v>501</v>
      </c>
      <c r="W267">
        <v>39</v>
      </c>
      <c r="X267" t="s">
        <v>502</v>
      </c>
      <c r="Y267" t="s">
        <v>503</v>
      </c>
      <c r="Z267">
        <v>2000</v>
      </c>
      <c r="AA267" t="s">
        <v>67</v>
      </c>
      <c r="AB267">
        <v>2491</v>
      </c>
      <c r="AC267" t="s">
        <v>132</v>
      </c>
      <c r="AD267" s="50">
        <v>0</v>
      </c>
      <c r="AE267" s="11" t="s">
        <v>42</v>
      </c>
      <c r="AF267" t="s">
        <v>43</v>
      </c>
      <c r="AG267" s="12">
        <v>100000</v>
      </c>
      <c r="AH267" s="12">
        <v>100000</v>
      </c>
      <c r="AI267" s="12">
        <v>100000</v>
      </c>
      <c r="AJ267" t="s">
        <v>510</v>
      </c>
    </row>
    <row r="268" spans="1:36" x14ac:dyDescent="0.3">
      <c r="A268" s="13" t="str">
        <f t="shared" si="11"/>
        <v>1.1-00-2307_233024_233925210</v>
      </c>
      <c r="B268" t="s">
        <v>511</v>
      </c>
      <c r="D268" s="3" t="s">
        <v>1105</v>
      </c>
      <c r="F268">
        <v>2</v>
      </c>
      <c r="G268" t="s">
        <v>257</v>
      </c>
      <c r="H268">
        <v>2.2999999999999998</v>
      </c>
      <c r="I268" t="s">
        <v>497</v>
      </c>
      <c r="J268" t="s">
        <v>498</v>
      </c>
      <c r="K268" t="s">
        <v>499</v>
      </c>
      <c r="L268" t="s">
        <v>31</v>
      </c>
      <c r="M268" t="s">
        <v>32</v>
      </c>
      <c r="N268" t="s">
        <v>859</v>
      </c>
      <c r="O268" t="s">
        <v>446</v>
      </c>
      <c r="P268" t="s">
        <v>447</v>
      </c>
      <c r="Q268">
        <v>3</v>
      </c>
      <c r="R268">
        <v>3</v>
      </c>
      <c r="S268" t="s">
        <v>218</v>
      </c>
      <c r="T268" t="s">
        <v>890</v>
      </c>
      <c r="U268" t="s">
        <v>500</v>
      </c>
      <c r="V268" t="s">
        <v>501</v>
      </c>
      <c r="W268">
        <v>39</v>
      </c>
      <c r="X268" t="s">
        <v>502</v>
      </c>
      <c r="Y268" t="s">
        <v>503</v>
      </c>
      <c r="Z268">
        <v>2000</v>
      </c>
      <c r="AA268" t="s">
        <v>67</v>
      </c>
      <c r="AB268">
        <v>2521</v>
      </c>
      <c r="AC268" t="s">
        <v>316</v>
      </c>
      <c r="AD268" s="50">
        <v>0</v>
      </c>
      <c r="AE268" s="11" t="s">
        <v>42</v>
      </c>
      <c r="AF268" t="s">
        <v>43</v>
      </c>
      <c r="AG268" s="12">
        <v>450000</v>
      </c>
      <c r="AH268" s="12">
        <v>450000</v>
      </c>
      <c r="AI268" s="12">
        <v>450000</v>
      </c>
      <c r="AJ268" t="s">
        <v>512</v>
      </c>
    </row>
    <row r="269" spans="1:36" x14ac:dyDescent="0.3">
      <c r="A269" s="13" t="str">
        <f t="shared" si="11"/>
        <v>1.1-00-2307_233024_233925310</v>
      </c>
      <c r="B269" t="s">
        <v>513</v>
      </c>
      <c r="D269" s="3" t="s">
        <v>1105</v>
      </c>
      <c r="F269">
        <v>2</v>
      </c>
      <c r="G269" t="s">
        <v>257</v>
      </c>
      <c r="H269">
        <v>2.2999999999999998</v>
      </c>
      <c r="I269" t="s">
        <v>497</v>
      </c>
      <c r="J269" t="s">
        <v>498</v>
      </c>
      <c r="K269" t="s">
        <v>499</v>
      </c>
      <c r="L269" t="s">
        <v>31</v>
      </c>
      <c r="M269" t="s">
        <v>32</v>
      </c>
      <c r="N269" t="s">
        <v>859</v>
      </c>
      <c r="O269" t="s">
        <v>446</v>
      </c>
      <c r="P269" t="s">
        <v>447</v>
      </c>
      <c r="Q269">
        <v>3</v>
      </c>
      <c r="R269">
        <v>3</v>
      </c>
      <c r="S269" t="s">
        <v>218</v>
      </c>
      <c r="T269" t="s">
        <v>890</v>
      </c>
      <c r="U269" t="s">
        <v>500</v>
      </c>
      <c r="V269" t="s">
        <v>501</v>
      </c>
      <c r="W269">
        <v>39</v>
      </c>
      <c r="X269" t="s">
        <v>502</v>
      </c>
      <c r="Y269" t="s">
        <v>503</v>
      </c>
      <c r="Z269">
        <v>2000</v>
      </c>
      <c r="AA269" t="s">
        <v>67</v>
      </c>
      <c r="AB269">
        <v>2531</v>
      </c>
      <c r="AC269" t="s">
        <v>245</v>
      </c>
      <c r="AD269" s="50">
        <v>0</v>
      </c>
      <c r="AE269" s="11" t="s">
        <v>42</v>
      </c>
      <c r="AF269" t="s">
        <v>43</v>
      </c>
      <c r="AG269" s="12">
        <v>5000000</v>
      </c>
      <c r="AH269" s="12">
        <v>5000000</v>
      </c>
      <c r="AI269" s="12">
        <v>5500000</v>
      </c>
      <c r="AJ269" t="s">
        <v>514</v>
      </c>
    </row>
    <row r="270" spans="1:36" x14ac:dyDescent="0.3">
      <c r="A270" s="13" t="str">
        <f t="shared" si="11"/>
        <v>1.1-00-2307_233024_233925410</v>
      </c>
      <c r="B270" t="s">
        <v>515</v>
      </c>
      <c r="D270" s="3" t="s">
        <v>1105</v>
      </c>
      <c r="F270">
        <v>2</v>
      </c>
      <c r="G270" t="s">
        <v>257</v>
      </c>
      <c r="H270">
        <v>2.2999999999999998</v>
      </c>
      <c r="I270" t="s">
        <v>497</v>
      </c>
      <c r="J270" t="s">
        <v>498</v>
      </c>
      <c r="K270" t="s">
        <v>499</v>
      </c>
      <c r="L270" t="s">
        <v>31</v>
      </c>
      <c r="M270" t="s">
        <v>32</v>
      </c>
      <c r="N270" t="s">
        <v>859</v>
      </c>
      <c r="O270" t="s">
        <v>446</v>
      </c>
      <c r="P270" t="s">
        <v>447</v>
      </c>
      <c r="Q270">
        <v>3</v>
      </c>
      <c r="R270">
        <v>3</v>
      </c>
      <c r="S270" t="s">
        <v>218</v>
      </c>
      <c r="T270" t="s">
        <v>890</v>
      </c>
      <c r="U270" t="s">
        <v>500</v>
      </c>
      <c r="V270" t="s">
        <v>501</v>
      </c>
      <c r="W270">
        <v>39</v>
      </c>
      <c r="X270" t="s">
        <v>502</v>
      </c>
      <c r="Y270" t="s">
        <v>503</v>
      </c>
      <c r="Z270">
        <v>2000</v>
      </c>
      <c r="AA270" t="s">
        <v>67</v>
      </c>
      <c r="AB270">
        <v>2541</v>
      </c>
      <c r="AC270" t="s">
        <v>247</v>
      </c>
      <c r="AD270" s="50">
        <v>0</v>
      </c>
      <c r="AE270" s="11" t="s">
        <v>42</v>
      </c>
      <c r="AF270" t="s">
        <v>43</v>
      </c>
      <c r="AG270" s="12">
        <v>6500000</v>
      </c>
      <c r="AH270" s="12">
        <v>6500000</v>
      </c>
      <c r="AI270" s="12">
        <v>6500000</v>
      </c>
      <c r="AJ270" t="s">
        <v>516</v>
      </c>
    </row>
    <row r="271" spans="1:36" x14ac:dyDescent="0.3">
      <c r="A271" s="13" t="str">
        <f t="shared" si="11"/>
        <v>1.1-00-2307_233024_233925610</v>
      </c>
      <c r="B271" t="s">
        <v>517</v>
      </c>
      <c r="D271" s="3" t="s">
        <v>1105</v>
      </c>
      <c r="F271">
        <v>2</v>
      </c>
      <c r="G271" t="s">
        <v>257</v>
      </c>
      <c r="H271">
        <v>2.2999999999999998</v>
      </c>
      <c r="I271" t="s">
        <v>497</v>
      </c>
      <c r="J271" t="s">
        <v>498</v>
      </c>
      <c r="K271" t="s">
        <v>499</v>
      </c>
      <c r="L271" t="s">
        <v>31</v>
      </c>
      <c r="M271" t="s">
        <v>32</v>
      </c>
      <c r="N271" t="s">
        <v>859</v>
      </c>
      <c r="O271" t="s">
        <v>446</v>
      </c>
      <c r="P271" t="s">
        <v>447</v>
      </c>
      <c r="Q271">
        <v>3</v>
      </c>
      <c r="R271">
        <v>3</v>
      </c>
      <c r="S271" t="s">
        <v>218</v>
      </c>
      <c r="T271" t="s">
        <v>890</v>
      </c>
      <c r="U271" t="s">
        <v>500</v>
      </c>
      <c r="V271" t="s">
        <v>501</v>
      </c>
      <c r="W271">
        <v>39</v>
      </c>
      <c r="X271" t="s">
        <v>502</v>
      </c>
      <c r="Y271" t="s">
        <v>503</v>
      </c>
      <c r="Z271">
        <v>2000</v>
      </c>
      <c r="AA271" t="s">
        <v>67</v>
      </c>
      <c r="AB271">
        <v>2561</v>
      </c>
      <c r="AC271" t="s">
        <v>317</v>
      </c>
      <c r="AD271" s="50">
        <v>0</v>
      </c>
      <c r="AE271" s="11" t="s">
        <v>42</v>
      </c>
      <c r="AF271" t="s">
        <v>43</v>
      </c>
      <c r="AG271" s="12">
        <v>6000</v>
      </c>
      <c r="AH271" s="12">
        <v>6000</v>
      </c>
      <c r="AI271" s="12">
        <v>6000</v>
      </c>
      <c r="AJ271" t="s">
        <v>518</v>
      </c>
    </row>
    <row r="272" spans="1:36" x14ac:dyDescent="0.3">
      <c r="A272" s="13" t="str">
        <f t="shared" si="11"/>
        <v>1.1-00-2307_233024_233927110</v>
      </c>
      <c r="B272" t="s">
        <v>519</v>
      </c>
      <c r="D272" s="3" t="s">
        <v>1105</v>
      </c>
      <c r="F272">
        <v>2</v>
      </c>
      <c r="G272" t="s">
        <v>257</v>
      </c>
      <c r="H272">
        <v>2.2999999999999998</v>
      </c>
      <c r="I272" t="s">
        <v>497</v>
      </c>
      <c r="J272" t="s">
        <v>498</v>
      </c>
      <c r="K272" t="s">
        <v>499</v>
      </c>
      <c r="L272" t="s">
        <v>31</v>
      </c>
      <c r="M272" t="s">
        <v>32</v>
      </c>
      <c r="N272" t="s">
        <v>859</v>
      </c>
      <c r="O272" t="s">
        <v>446</v>
      </c>
      <c r="P272" t="s">
        <v>447</v>
      </c>
      <c r="Q272">
        <v>3</v>
      </c>
      <c r="R272">
        <v>3</v>
      </c>
      <c r="S272" t="s">
        <v>218</v>
      </c>
      <c r="T272" t="s">
        <v>890</v>
      </c>
      <c r="U272" t="s">
        <v>500</v>
      </c>
      <c r="V272" t="s">
        <v>501</v>
      </c>
      <c r="W272">
        <v>39</v>
      </c>
      <c r="X272" t="s">
        <v>502</v>
      </c>
      <c r="Y272" t="s">
        <v>503</v>
      </c>
      <c r="Z272">
        <v>2000</v>
      </c>
      <c r="AA272" t="s">
        <v>67</v>
      </c>
      <c r="AB272">
        <v>2711</v>
      </c>
      <c r="AC272" t="s">
        <v>84</v>
      </c>
      <c r="AD272" s="50">
        <v>0</v>
      </c>
      <c r="AE272" s="11" t="s">
        <v>42</v>
      </c>
      <c r="AF272" t="s">
        <v>43</v>
      </c>
      <c r="AG272" s="12">
        <v>1187100</v>
      </c>
      <c r="AH272" s="12">
        <v>1187100</v>
      </c>
      <c r="AI272" s="12">
        <v>1187100</v>
      </c>
      <c r="AJ272" t="s">
        <v>520</v>
      </c>
    </row>
    <row r="273" spans="1:36" x14ac:dyDescent="0.3">
      <c r="A273" s="13" t="str">
        <f t="shared" si="11"/>
        <v>1.1-00-2307_233024_233927210</v>
      </c>
      <c r="B273" t="s">
        <v>521</v>
      </c>
      <c r="D273" s="3" t="s">
        <v>1105</v>
      </c>
      <c r="F273">
        <v>2</v>
      </c>
      <c r="G273" t="s">
        <v>257</v>
      </c>
      <c r="H273">
        <v>2.2999999999999998</v>
      </c>
      <c r="I273" t="s">
        <v>497</v>
      </c>
      <c r="J273" t="s">
        <v>498</v>
      </c>
      <c r="K273" t="s">
        <v>499</v>
      </c>
      <c r="L273" t="s">
        <v>31</v>
      </c>
      <c r="M273" t="s">
        <v>32</v>
      </c>
      <c r="N273" t="s">
        <v>859</v>
      </c>
      <c r="O273" t="s">
        <v>446</v>
      </c>
      <c r="P273" t="s">
        <v>447</v>
      </c>
      <c r="Q273">
        <v>3</v>
      </c>
      <c r="R273">
        <v>3</v>
      </c>
      <c r="S273" t="s">
        <v>218</v>
      </c>
      <c r="T273" t="s">
        <v>890</v>
      </c>
      <c r="U273" t="s">
        <v>500</v>
      </c>
      <c r="V273" t="s">
        <v>501</v>
      </c>
      <c r="W273">
        <v>39</v>
      </c>
      <c r="X273" t="s">
        <v>502</v>
      </c>
      <c r="Y273" t="s">
        <v>503</v>
      </c>
      <c r="Z273">
        <v>2000</v>
      </c>
      <c r="AA273" t="s">
        <v>67</v>
      </c>
      <c r="AB273">
        <v>2721</v>
      </c>
      <c r="AC273" t="s">
        <v>134</v>
      </c>
      <c r="AD273" s="50">
        <v>0</v>
      </c>
      <c r="AE273" s="11" t="s">
        <v>42</v>
      </c>
      <c r="AF273" t="s">
        <v>43</v>
      </c>
      <c r="AG273" s="12">
        <v>442200</v>
      </c>
      <c r="AH273" s="12">
        <v>442200</v>
      </c>
      <c r="AI273" s="12">
        <v>442200</v>
      </c>
      <c r="AJ273" t="s">
        <v>522</v>
      </c>
    </row>
    <row r="274" spans="1:36" x14ac:dyDescent="0.3">
      <c r="A274" s="13" t="str">
        <f t="shared" si="11"/>
        <v>1.1-00-2307_233024_233929110</v>
      </c>
      <c r="B274" t="s">
        <v>523</v>
      </c>
      <c r="D274" s="3" t="s">
        <v>1105</v>
      </c>
      <c r="F274">
        <v>2</v>
      </c>
      <c r="G274" t="s">
        <v>257</v>
      </c>
      <c r="H274">
        <v>2.2999999999999998</v>
      </c>
      <c r="I274" t="s">
        <v>497</v>
      </c>
      <c r="J274" t="s">
        <v>498</v>
      </c>
      <c r="K274" t="s">
        <v>499</v>
      </c>
      <c r="L274" t="s">
        <v>31</v>
      </c>
      <c r="M274" t="s">
        <v>32</v>
      </c>
      <c r="N274" t="s">
        <v>859</v>
      </c>
      <c r="O274" t="s">
        <v>446</v>
      </c>
      <c r="P274" t="s">
        <v>447</v>
      </c>
      <c r="Q274">
        <v>3</v>
      </c>
      <c r="R274">
        <v>3</v>
      </c>
      <c r="S274" t="s">
        <v>218</v>
      </c>
      <c r="T274" t="s">
        <v>890</v>
      </c>
      <c r="U274" t="s">
        <v>500</v>
      </c>
      <c r="V274" t="s">
        <v>501</v>
      </c>
      <c r="W274">
        <v>39</v>
      </c>
      <c r="X274" t="s">
        <v>502</v>
      </c>
      <c r="Y274" t="s">
        <v>503</v>
      </c>
      <c r="Z274">
        <v>2000</v>
      </c>
      <c r="AA274" t="s">
        <v>67</v>
      </c>
      <c r="AB274">
        <v>2911</v>
      </c>
      <c r="AC274" t="s">
        <v>150</v>
      </c>
      <c r="AD274" s="50">
        <v>0</v>
      </c>
      <c r="AE274" s="11" t="s">
        <v>42</v>
      </c>
      <c r="AF274" t="s">
        <v>43</v>
      </c>
      <c r="AG274" s="12">
        <v>300000</v>
      </c>
      <c r="AH274" s="12">
        <v>300000</v>
      </c>
      <c r="AI274" s="12">
        <v>300000</v>
      </c>
      <c r="AJ274" t="s">
        <v>524</v>
      </c>
    </row>
    <row r="275" spans="1:36" x14ac:dyDescent="0.3">
      <c r="A275" s="13" t="str">
        <f t="shared" si="11"/>
        <v>1.1-00-2307_233024_233933610</v>
      </c>
      <c r="B275" t="s">
        <v>525</v>
      </c>
      <c r="D275" s="3" t="s">
        <v>1105</v>
      </c>
      <c r="F275">
        <v>2</v>
      </c>
      <c r="G275" t="s">
        <v>257</v>
      </c>
      <c r="H275">
        <v>2.2999999999999998</v>
      </c>
      <c r="I275" t="s">
        <v>497</v>
      </c>
      <c r="J275" t="s">
        <v>498</v>
      </c>
      <c r="K275" t="s">
        <v>499</v>
      </c>
      <c r="L275" t="s">
        <v>31</v>
      </c>
      <c r="M275" t="s">
        <v>32</v>
      </c>
      <c r="N275" t="s">
        <v>859</v>
      </c>
      <c r="O275" t="s">
        <v>446</v>
      </c>
      <c r="P275" t="s">
        <v>447</v>
      </c>
      <c r="Q275">
        <v>3</v>
      </c>
      <c r="R275">
        <v>3</v>
      </c>
      <c r="S275" t="s">
        <v>218</v>
      </c>
      <c r="T275" t="s">
        <v>890</v>
      </c>
      <c r="U275" t="s">
        <v>500</v>
      </c>
      <c r="V275" t="s">
        <v>501</v>
      </c>
      <c r="W275">
        <v>39</v>
      </c>
      <c r="X275" t="s">
        <v>502</v>
      </c>
      <c r="Y275" t="s">
        <v>503</v>
      </c>
      <c r="Z275">
        <v>3000</v>
      </c>
      <c r="AA275" t="s">
        <v>70</v>
      </c>
      <c r="AB275">
        <v>3361</v>
      </c>
      <c r="AC275" t="s">
        <v>86</v>
      </c>
      <c r="AD275" s="50">
        <v>0</v>
      </c>
      <c r="AE275" s="11" t="s">
        <v>42</v>
      </c>
      <c r="AF275" t="s">
        <v>43</v>
      </c>
      <c r="AG275" s="12">
        <v>1100000</v>
      </c>
      <c r="AH275" s="12">
        <v>1100000</v>
      </c>
      <c r="AI275" s="12">
        <v>1100000</v>
      </c>
      <c r="AJ275" t="s">
        <v>526</v>
      </c>
    </row>
    <row r="276" spans="1:36" x14ac:dyDescent="0.3">
      <c r="A276" s="13" t="str">
        <f t="shared" si="11"/>
        <v>1.1-00-2307_233024_233933910</v>
      </c>
      <c r="B276" t="s">
        <v>527</v>
      </c>
      <c r="D276" s="3" t="s">
        <v>1105</v>
      </c>
      <c r="F276">
        <v>2</v>
      </c>
      <c r="G276" t="s">
        <v>257</v>
      </c>
      <c r="H276">
        <v>2.2999999999999998</v>
      </c>
      <c r="I276" t="s">
        <v>497</v>
      </c>
      <c r="J276" t="s">
        <v>498</v>
      </c>
      <c r="K276" t="s">
        <v>499</v>
      </c>
      <c r="L276" t="s">
        <v>31</v>
      </c>
      <c r="M276" t="s">
        <v>32</v>
      </c>
      <c r="N276" t="s">
        <v>859</v>
      </c>
      <c r="O276" t="s">
        <v>446</v>
      </c>
      <c r="P276" t="s">
        <v>447</v>
      </c>
      <c r="Q276">
        <v>3</v>
      </c>
      <c r="R276">
        <v>3</v>
      </c>
      <c r="S276" t="s">
        <v>218</v>
      </c>
      <c r="T276" t="s">
        <v>890</v>
      </c>
      <c r="U276" t="s">
        <v>500</v>
      </c>
      <c r="V276" t="s">
        <v>501</v>
      </c>
      <c r="W276">
        <v>39</v>
      </c>
      <c r="X276" t="s">
        <v>502</v>
      </c>
      <c r="Y276" t="s">
        <v>503</v>
      </c>
      <c r="Z276">
        <v>3000</v>
      </c>
      <c r="AA276" t="s">
        <v>70</v>
      </c>
      <c r="AB276">
        <v>3391</v>
      </c>
      <c r="AC276" t="s">
        <v>97</v>
      </c>
      <c r="AD276" s="50">
        <v>0</v>
      </c>
      <c r="AE276" s="11" t="s">
        <v>42</v>
      </c>
      <c r="AF276" t="s">
        <v>43</v>
      </c>
      <c r="AG276" s="12">
        <v>12000000</v>
      </c>
      <c r="AH276" s="12">
        <v>12000000</v>
      </c>
      <c r="AI276" s="12">
        <v>12000000</v>
      </c>
      <c r="AJ276" t="s">
        <v>528</v>
      </c>
    </row>
    <row r="277" spans="1:36" x14ac:dyDescent="0.3">
      <c r="A277" s="13" t="str">
        <f t="shared" si="11"/>
        <v>1.1-00-2307_233024_233935410</v>
      </c>
      <c r="B277" t="s">
        <v>529</v>
      </c>
      <c r="D277" s="3" t="s">
        <v>1105</v>
      </c>
      <c r="F277">
        <v>2</v>
      </c>
      <c r="G277" t="s">
        <v>257</v>
      </c>
      <c r="H277">
        <v>2.2999999999999998</v>
      </c>
      <c r="I277" t="s">
        <v>497</v>
      </c>
      <c r="J277" t="s">
        <v>498</v>
      </c>
      <c r="K277" t="s">
        <v>499</v>
      </c>
      <c r="L277" t="s">
        <v>31</v>
      </c>
      <c r="M277" t="s">
        <v>32</v>
      </c>
      <c r="N277" t="s">
        <v>859</v>
      </c>
      <c r="O277" t="s">
        <v>446</v>
      </c>
      <c r="P277" t="s">
        <v>447</v>
      </c>
      <c r="Q277">
        <v>3</v>
      </c>
      <c r="R277">
        <v>3</v>
      </c>
      <c r="S277" t="s">
        <v>218</v>
      </c>
      <c r="T277" t="s">
        <v>890</v>
      </c>
      <c r="U277" t="s">
        <v>500</v>
      </c>
      <c r="V277" t="s">
        <v>501</v>
      </c>
      <c r="W277">
        <v>39</v>
      </c>
      <c r="X277" t="s">
        <v>502</v>
      </c>
      <c r="Y277" t="s">
        <v>503</v>
      </c>
      <c r="Z277">
        <v>3000</v>
      </c>
      <c r="AA277" t="s">
        <v>70</v>
      </c>
      <c r="AB277">
        <v>3541</v>
      </c>
      <c r="AC277" t="s">
        <v>530</v>
      </c>
      <c r="AD277" s="50">
        <v>0</v>
      </c>
      <c r="AE277" s="11" t="s">
        <v>42</v>
      </c>
      <c r="AF277" t="s">
        <v>43</v>
      </c>
      <c r="AG277" s="12">
        <v>650000</v>
      </c>
      <c r="AH277" s="12">
        <v>650000</v>
      </c>
      <c r="AI277" s="12">
        <v>650000</v>
      </c>
      <c r="AJ277" t="s">
        <v>531</v>
      </c>
    </row>
    <row r="278" spans="1:36" x14ac:dyDescent="0.3">
      <c r="A278" s="13" t="str">
        <f t="shared" si="11"/>
        <v>1.1-00-2307_233024_233935610</v>
      </c>
      <c r="B278" t="s">
        <v>532</v>
      </c>
      <c r="D278" s="3" t="s">
        <v>1105</v>
      </c>
      <c r="F278">
        <v>2</v>
      </c>
      <c r="G278" t="s">
        <v>257</v>
      </c>
      <c r="H278">
        <v>2.2999999999999998</v>
      </c>
      <c r="I278" t="s">
        <v>497</v>
      </c>
      <c r="J278" t="s">
        <v>498</v>
      </c>
      <c r="K278" t="s">
        <v>499</v>
      </c>
      <c r="L278" t="s">
        <v>31</v>
      </c>
      <c r="M278" t="s">
        <v>32</v>
      </c>
      <c r="N278" t="s">
        <v>859</v>
      </c>
      <c r="O278" t="s">
        <v>446</v>
      </c>
      <c r="P278" t="s">
        <v>447</v>
      </c>
      <c r="Q278">
        <v>3</v>
      </c>
      <c r="R278">
        <v>3</v>
      </c>
      <c r="S278" t="s">
        <v>218</v>
      </c>
      <c r="T278" t="s">
        <v>890</v>
      </c>
      <c r="U278" t="s">
        <v>500</v>
      </c>
      <c r="V278" t="s">
        <v>501</v>
      </c>
      <c r="W278">
        <v>39</v>
      </c>
      <c r="X278" t="s">
        <v>502</v>
      </c>
      <c r="Y278" t="s">
        <v>503</v>
      </c>
      <c r="Z278">
        <v>3000</v>
      </c>
      <c r="AA278" t="s">
        <v>70</v>
      </c>
      <c r="AB278">
        <v>3561</v>
      </c>
      <c r="AC278" t="s">
        <v>533</v>
      </c>
      <c r="AD278" s="50">
        <v>0</v>
      </c>
      <c r="AE278" s="11" t="s">
        <v>42</v>
      </c>
      <c r="AF278" t="s">
        <v>43</v>
      </c>
      <c r="AG278" s="12">
        <v>30000</v>
      </c>
      <c r="AH278" s="12">
        <v>30000</v>
      </c>
      <c r="AI278" s="12">
        <v>30000</v>
      </c>
      <c r="AJ278" t="s">
        <v>534</v>
      </c>
    </row>
    <row r="279" spans="1:36" x14ac:dyDescent="0.3">
      <c r="A279" s="13" t="str">
        <f t="shared" si="11"/>
        <v>1.1-00-2307_233024_233935710</v>
      </c>
      <c r="B279" t="s">
        <v>535</v>
      </c>
      <c r="D279" s="3" t="s">
        <v>1105</v>
      </c>
      <c r="F279">
        <v>2</v>
      </c>
      <c r="G279" t="s">
        <v>257</v>
      </c>
      <c r="H279">
        <v>2.2999999999999998</v>
      </c>
      <c r="I279" t="s">
        <v>497</v>
      </c>
      <c r="J279" t="s">
        <v>498</v>
      </c>
      <c r="K279" t="s">
        <v>499</v>
      </c>
      <c r="L279" t="s">
        <v>31</v>
      </c>
      <c r="M279" t="s">
        <v>32</v>
      </c>
      <c r="N279" t="s">
        <v>859</v>
      </c>
      <c r="O279" t="s">
        <v>446</v>
      </c>
      <c r="P279" t="s">
        <v>447</v>
      </c>
      <c r="Q279">
        <v>3</v>
      </c>
      <c r="R279">
        <v>3</v>
      </c>
      <c r="S279" t="s">
        <v>218</v>
      </c>
      <c r="T279" t="s">
        <v>890</v>
      </c>
      <c r="U279" t="s">
        <v>500</v>
      </c>
      <c r="V279" t="s">
        <v>501</v>
      </c>
      <c r="W279">
        <v>39</v>
      </c>
      <c r="X279" t="s">
        <v>502</v>
      </c>
      <c r="Y279" t="s">
        <v>503</v>
      </c>
      <c r="Z279">
        <v>3000</v>
      </c>
      <c r="AA279" t="s">
        <v>70</v>
      </c>
      <c r="AB279">
        <v>3571</v>
      </c>
      <c r="AC279" t="s">
        <v>236</v>
      </c>
      <c r="AD279" s="50">
        <v>0</v>
      </c>
      <c r="AE279" s="11" t="s">
        <v>42</v>
      </c>
      <c r="AF279" t="s">
        <v>43</v>
      </c>
      <c r="AG279" s="12">
        <v>24119</v>
      </c>
      <c r="AH279" s="12">
        <v>24119</v>
      </c>
      <c r="AI279" s="12">
        <v>24119</v>
      </c>
      <c r="AJ279" t="s">
        <v>536</v>
      </c>
    </row>
    <row r="280" spans="1:36" x14ac:dyDescent="0.3">
      <c r="A280" s="13" t="str">
        <f t="shared" si="11"/>
        <v>1.1-00-2307_233024_233935810</v>
      </c>
      <c r="B280" t="s">
        <v>537</v>
      </c>
      <c r="D280" s="3" t="s">
        <v>1105</v>
      </c>
      <c r="F280">
        <v>2</v>
      </c>
      <c r="G280" t="s">
        <v>257</v>
      </c>
      <c r="H280">
        <v>2.2999999999999998</v>
      </c>
      <c r="I280" t="s">
        <v>497</v>
      </c>
      <c r="J280" t="s">
        <v>498</v>
      </c>
      <c r="K280" t="s">
        <v>499</v>
      </c>
      <c r="L280" t="s">
        <v>31</v>
      </c>
      <c r="M280" t="s">
        <v>32</v>
      </c>
      <c r="N280" t="s">
        <v>859</v>
      </c>
      <c r="O280" t="s">
        <v>446</v>
      </c>
      <c r="P280" t="s">
        <v>447</v>
      </c>
      <c r="Q280">
        <v>3</v>
      </c>
      <c r="R280">
        <v>3</v>
      </c>
      <c r="S280" t="s">
        <v>218</v>
      </c>
      <c r="T280" t="s">
        <v>890</v>
      </c>
      <c r="U280" t="s">
        <v>500</v>
      </c>
      <c r="V280" t="s">
        <v>501</v>
      </c>
      <c r="W280">
        <v>39</v>
      </c>
      <c r="X280" t="s">
        <v>502</v>
      </c>
      <c r="Y280" t="s">
        <v>503</v>
      </c>
      <c r="Z280">
        <v>3000</v>
      </c>
      <c r="AA280" t="s">
        <v>70</v>
      </c>
      <c r="AB280">
        <v>3581</v>
      </c>
      <c r="AC280" t="s">
        <v>73</v>
      </c>
      <c r="AD280" s="50">
        <v>0</v>
      </c>
      <c r="AE280" s="11" t="s">
        <v>42</v>
      </c>
      <c r="AF280" t="s">
        <v>43</v>
      </c>
      <c r="AG280" s="12">
        <v>1000000</v>
      </c>
      <c r="AH280" s="12">
        <v>1000000</v>
      </c>
      <c r="AI280" s="12">
        <v>1000000</v>
      </c>
      <c r="AJ280" t="s">
        <v>538</v>
      </c>
    </row>
    <row r="281" spans="1:36" x14ac:dyDescent="0.3">
      <c r="A281" s="13" t="str">
        <f t="shared" si="11"/>
        <v>1.1-00-2307_233024_233951110</v>
      </c>
      <c r="B281" t="s">
        <v>539</v>
      </c>
      <c r="D281" s="3" t="s">
        <v>1105</v>
      </c>
      <c r="F281">
        <v>2</v>
      </c>
      <c r="G281" t="s">
        <v>257</v>
      </c>
      <c r="H281">
        <v>2.2999999999999998</v>
      </c>
      <c r="I281" t="s">
        <v>497</v>
      </c>
      <c r="J281" t="s">
        <v>498</v>
      </c>
      <c r="K281" t="s">
        <v>499</v>
      </c>
      <c r="L281" t="s">
        <v>31</v>
      </c>
      <c r="M281" t="s">
        <v>32</v>
      </c>
      <c r="N281" t="s">
        <v>859</v>
      </c>
      <c r="O281" t="s">
        <v>446</v>
      </c>
      <c r="P281" t="s">
        <v>447</v>
      </c>
      <c r="Q281">
        <v>3</v>
      </c>
      <c r="R281">
        <v>3</v>
      </c>
      <c r="S281" t="s">
        <v>218</v>
      </c>
      <c r="T281" t="s">
        <v>890</v>
      </c>
      <c r="U281" t="s">
        <v>500</v>
      </c>
      <c r="V281" t="s">
        <v>501</v>
      </c>
      <c r="W281">
        <v>39</v>
      </c>
      <c r="X281" t="s">
        <v>502</v>
      </c>
      <c r="Y281" t="s">
        <v>503</v>
      </c>
      <c r="Z281">
        <v>5000</v>
      </c>
      <c r="AA281" t="s">
        <v>111</v>
      </c>
      <c r="AB281">
        <v>5111</v>
      </c>
      <c r="AC281" t="s">
        <v>160</v>
      </c>
      <c r="AD281" s="50">
        <v>0</v>
      </c>
      <c r="AE281" s="11" t="s">
        <v>42</v>
      </c>
      <c r="AF281" t="s">
        <v>43</v>
      </c>
      <c r="AG281" s="12">
        <v>150000</v>
      </c>
      <c r="AH281" s="12">
        <v>150000</v>
      </c>
      <c r="AI281" s="12">
        <v>150000</v>
      </c>
      <c r="AJ281" t="s">
        <v>540</v>
      </c>
    </row>
    <row r="282" spans="1:36" x14ac:dyDescent="0.3">
      <c r="A282" s="13" t="str">
        <f t="shared" si="11"/>
        <v>1.1-00-2307_233024_233953110</v>
      </c>
      <c r="B282" t="s">
        <v>541</v>
      </c>
      <c r="D282" s="3" t="s">
        <v>1105</v>
      </c>
      <c r="F282">
        <v>2</v>
      </c>
      <c r="G282" t="s">
        <v>257</v>
      </c>
      <c r="H282">
        <v>2.2999999999999998</v>
      </c>
      <c r="I282" t="s">
        <v>497</v>
      </c>
      <c r="J282" t="s">
        <v>498</v>
      </c>
      <c r="K282" t="s">
        <v>499</v>
      </c>
      <c r="L282" t="s">
        <v>31</v>
      </c>
      <c r="M282" t="s">
        <v>32</v>
      </c>
      <c r="N282" t="s">
        <v>859</v>
      </c>
      <c r="O282" t="s">
        <v>446</v>
      </c>
      <c r="P282" t="s">
        <v>447</v>
      </c>
      <c r="Q282">
        <v>3</v>
      </c>
      <c r="R282">
        <v>3</v>
      </c>
      <c r="S282" t="s">
        <v>218</v>
      </c>
      <c r="T282" t="s">
        <v>890</v>
      </c>
      <c r="U282" t="s">
        <v>500</v>
      </c>
      <c r="V282" t="s">
        <v>501</v>
      </c>
      <c r="W282">
        <v>39</v>
      </c>
      <c r="X282" t="s">
        <v>502</v>
      </c>
      <c r="Y282" t="s">
        <v>503</v>
      </c>
      <c r="Z282">
        <v>5000</v>
      </c>
      <c r="AA282" t="s">
        <v>111</v>
      </c>
      <c r="AB282">
        <v>5311</v>
      </c>
      <c r="AC282" t="s">
        <v>542</v>
      </c>
      <c r="AD282" s="50">
        <v>0</v>
      </c>
      <c r="AE282" s="11" t="s">
        <v>42</v>
      </c>
      <c r="AF282" t="s">
        <v>43</v>
      </c>
      <c r="AG282" s="12">
        <v>3966039</v>
      </c>
      <c r="AH282" s="12">
        <v>3966039</v>
      </c>
      <c r="AI282" s="12">
        <v>3966039</v>
      </c>
      <c r="AJ282" t="s">
        <v>543</v>
      </c>
    </row>
    <row r="283" spans="1:36" x14ac:dyDescent="0.3">
      <c r="A283" s="13" t="str">
        <f t="shared" si="11"/>
        <v>1.1-00-2307_233024_233953210</v>
      </c>
      <c r="B283" t="s">
        <v>544</v>
      </c>
      <c r="D283" s="3" t="s">
        <v>1105</v>
      </c>
      <c r="F283">
        <v>2</v>
      </c>
      <c r="G283" t="s">
        <v>257</v>
      </c>
      <c r="H283">
        <v>2.2999999999999998</v>
      </c>
      <c r="I283" t="s">
        <v>497</v>
      </c>
      <c r="J283" t="s">
        <v>498</v>
      </c>
      <c r="K283" t="s">
        <v>499</v>
      </c>
      <c r="L283" t="s">
        <v>31</v>
      </c>
      <c r="M283" t="s">
        <v>32</v>
      </c>
      <c r="N283" t="s">
        <v>859</v>
      </c>
      <c r="O283" t="s">
        <v>446</v>
      </c>
      <c r="P283" t="s">
        <v>447</v>
      </c>
      <c r="Q283">
        <v>3</v>
      </c>
      <c r="R283">
        <v>3</v>
      </c>
      <c r="S283" t="s">
        <v>218</v>
      </c>
      <c r="T283" t="s">
        <v>890</v>
      </c>
      <c r="U283" t="s">
        <v>500</v>
      </c>
      <c r="V283" t="s">
        <v>501</v>
      </c>
      <c r="W283">
        <v>39</v>
      </c>
      <c r="X283" t="s">
        <v>502</v>
      </c>
      <c r="Y283" t="s">
        <v>503</v>
      </c>
      <c r="Z283">
        <v>5000</v>
      </c>
      <c r="AA283" t="s">
        <v>111</v>
      </c>
      <c r="AB283">
        <v>5321</v>
      </c>
      <c r="AC283" t="s">
        <v>545</v>
      </c>
      <c r="AD283" s="50">
        <v>0</v>
      </c>
      <c r="AE283" s="11" t="s">
        <v>42</v>
      </c>
      <c r="AF283" t="s">
        <v>43</v>
      </c>
      <c r="AG283" s="12">
        <v>1005112</v>
      </c>
      <c r="AH283" s="12">
        <v>1005112</v>
      </c>
      <c r="AI283" s="12">
        <v>1005112</v>
      </c>
      <c r="AJ283" t="s">
        <v>546</v>
      </c>
    </row>
    <row r="284" spans="1:36" x14ac:dyDescent="0.3">
      <c r="A284" s="13" t="str">
        <f t="shared" si="11"/>
        <v>1.1-00-2307_233024_233956210</v>
      </c>
      <c r="B284" t="s">
        <v>547</v>
      </c>
      <c r="D284" s="3" t="s">
        <v>1105</v>
      </c>
      <c r="F284">
        <v>2</v>
      </c>
      <c r="G284" t="s">
        <v>257</v>
      </c>
      <c r="H284">
        <v>2.2999999999999998</v>
      </c>
      <c r="I284" t="s">
        <v>497</v>
      </c>
      <c r="J284" t="s">
        <v>498</v>
      </c>
      <c r="K284" t="s">
        <v>499</v>
      </c>
      <c r="L284" t="s">
        <v>31</v>
      </c>
      <c r="M284" t="s">
        <v>32</v>
      </c>
      <c r="N284" t="s">
        <v>859</v>
      </c>
      <c r="O284" t="s">
        <v>446</v>
      </c>
      <c r="P284" t="s">
        <v>447</v>
      </c>
      <c r="Q284">
        <v>3</v>
      </c>
      <c r="R284">
        <v>3</v>
      </c>
      <c r="S284" t="s">
        <v>218</v>
      </c>
      <c r="T284" t="s">
        <v>890</v>
      </c>
      <c r="U284" t="s">
        <v>500</v>
      </c>
      <c r="V284" t="s">
        <v>501</v>
      </c>
      <c r="W284">
        <v>39</v>
      </c>
      <c r="X284" t="s">
        <v>502</v>
      </c>
      <c r="Y284" t="s">
        <v>503</v>
      </c>
      <c r="Z284">
        <v>5000</v>
      </c>
      <c r="AA284" t="s">
        <v>111</v>
      </c>
      <c r="AB284">
        <v>5621</v>
      </c>
      <c r="AC284" t="s">
        <v>548</v>
      </c>
      <c r="AD284" s="50">
        <v>0</v>
      </c>
      <c r="AE284" s="11" t="s">
        <v>42</v>
      </c>
      <c r="AF284" t="s">
        <v>43</v>
      </c>
      <c r="AG284" s="12">
        <v>90000</v>
      </c>
      <c r="AH284" s="12">
        <v>90000</v>
      </c>
      <c r="AI284" s="12">
        <v>90000</v>
      </c>
      <c r="AJ284" t="s">
        <v>549</v>
      </c>
    </row>
    <row r="285" spans="1:36" x14ac:dyDescent="0.3">
      <c r="A285" s="13" t="str">
        <f t="shared" si="11"/>
        <v>1.1-00-2307_233024_233956410</v>
      </c>
      <c r="B285" t="s">
        <v>550</v>
      </c>
      <c r="D285" s="3" t="s">
        <v>1105</v>
      </c>
      <c r="F285">
        <v>2</v>
      </c>
      <c r="G285" t="s">
        <v>257</v>
      </c>
      <c r="H285">
        <v>2.2999999999999998</v>
      </c>
      <c r="I285" t="s">
        <v>497</v>
      </c>
      <c r="J285" t="s">
        <v>498</v>
      </c>
      <c r="K285" t="s">
        <v>499</v>
      </c>
      <c r="L285" t="s">
        <v>31</v>
      </c>
      <c r="M285" t="s">
        <v>32</v>
      </c>
      <c r="N285" t="s">
        <v>859</v>
      </c>
      <c r="O285" t="s">
        <v>446</v>
      </c>
      <c r="P285" t="s">
        <v>447</v>
      </c>
      <c r="Q285">
        <v>3</v>
      </c>
      <c r="R285">
        <v>3</v>
      </c>
      <c r="S285" t="s">
        <v>218</v>
      </c>
      <c r="T285" t="s">
        <v>890</v>
      </c>
      <c r="U285" t="s">
        <v>500</v>
      </c>
      <c r="V285" t="s">
        <v>501</v>
      </c>
      <c r="W285">
        <v>39</v>
      </c>
      <c r="X285" t="s">
        <v>502</v>
      </c>
      <c r="Y285" t="s">
        <v>503</v>
      </c>
      <c r="Z285">
        <v>5000</v>
      </c>
      <c r="AA285" t="s">
        <v>111</v>
      </c>
      <c r="AB285">
        <v>5641</v>
      </c>
      <c r="AC285" t="s">
        <v>338</v>
      </c>
      <c r="AD285" s="50">
        <v>0</v>
      </c>
      <c r="AE285" s="11" t="s">
        <v>42</v>
      </c>
      <c r="AF285" t="s">
        <v>43</v>
      </c>
      <c r="AG285" s="12">
        <v>400000</v>
      </c>
      <c r="AH285" s="12">
        <v>400000</v>
      </c>
      <c r="AI285" s="12">
        <v>400000</v>
      </c>
      <c r="AJ285" t="s">
        <v>551</v>
      </c>
    </row>
    <row r="286" spans="1:36" x14ac:dyDescent="0.3">
      <c r="A286" s="13" t="str">
        <f t="shared" si="11"/>
        <v>1.1-00-2307_233024_233956610</v>
      </c>
      <c r="B286" t="s">
        <v>552</v>
      </c>
      <c r="D286" s="3" t="s">
        <v>1105</v>
      </c>
      <c r="F286">
        <v>2</v>
      </c>
      <c r="G286" t="s">
        <v>257</v>
      </c>
      <c r="H286">
        <v>2.2999999999999998</v>
      </c>
      <c r="I286" t="s">
        <v>497</v>
      </c>
      <c r="J286" t="s">
        <v>498</v>
      </c>
      <c r="K286" t="s">
        <v>499</v>
      </c>
      <c r="L286" t="s">
        <v>31</v>
      </c>
      <c r="M286" t="s">
        <v>32</v>
      </c>
      <c r="N286" t="s">
        <v>859</v>
      </c>
      <c r="O286" t="s">
        <v>446</v>
      </c>
      <c r="P286" t="s">
        <v>447</v>
      </c>
      <c r="Q286">
        <v>3</v>
      </c>
      <c r="R286">
        <v>3</v>
      </c>
      <c r="S286" t="s">
        <v>218</v>
      </c>
      <c r="T286" t="s">
        <v>890</v>
      </c>
      <c r="U286" t="s">
        <v>500</v>
      </c>
      <c r="V286" t="s">
        <v>501</v>
      </c>
      <c r="W286">
        <v>39</v>
      </c>
      <c r="X286" t="s">
        <v>502</v>
      </c>
      <c r="Y286" t="s">
        <v>503</v>
      </c>
      <c r="Z286">
        <v>5000</v>
      </c>
      <c r="AA286" t="s">
        <v>111</v>
      </c>
      <c r="AB286">
        <v>5661</v>
      </c>
      <c r="AC286" t="s">
        <v>553</v>
      </c>
      <c r="AD286" s="50">
        <v>0</v>
      </c>
      <c r="AE286" s="11" t="s">
        <v>42</v>
      </c>
      <c r="AF286" t="s">
        <v>43</v>
      </c>
      <c r="AG286" s="12">
        <v>81805</v>
      </c>
      <c r="AH286" s="12">
        <v>81805</v>
      </c>
      <c r="AI286" s="12">
        <v>81805</v>
      </c>
      <c r="AJ286" s="5" t="s">
        <v>846</v>
      </c>
    </row>
    <row r="287" spans="1:36" x14ac:dyDescent="0.3">
      <c r="A287" s="13" t="str">
        <f t="shared" si="11"/>
        <v>1.1-00-2307_233024_233956910</v>
      </c>
      <c r="B287" t="s">
        <v>554</v>
      </c>
      <c r="D287" s="3" t="s">
        <v>1105</v>
      </c>
      <c r="F287">
        <v>2</v>
      </c>
      <c r="G287" t="s">
        <v>257</v>
      </c>
      <c r="H287">
        <v>2.2999999999999998</v>
      </c>
      <c r="I287" t="s">
        <v>497</v>
      </c>
      <c r="J287" t="s">
        <v>498</v>
      </c>
      <c r="K287" t="s">
        <v>499</v>
      </c>
      <c r="L287" t="s">
        <v>31</v>
      </c>
      <c r="M287" t="s">
        <v>32</v>
      </c>
      <c r="N287" t="s">
        <v>859</v>
      </c>
      <c r="O287" t="s">
        <v>446</v>
      </c>
      <c r="P287" t="s">
        <v>447</v>
      </c>
      <c r="Q287">
        <v>3</v>
      </c>
      <c r="R287">
        <v>3</v>
      </c>
      <c r="S287" t="s">
        <v>218</v>
      </c>
      <c r="T287" t="s">
        <v>890</v>
      </c>
      <c r="U287" t="s">
        <v>500</v>
      </c>
      <c r="V287" t="s">
        <v>501</v>
      </c>
      <c r="W287">
        <v>39</v>
      </c>
      <c r="X287" t="s">
        <v>502</v>
      </c>
      <c r="Y287" t="s">
        <v>503</v>
      </c>
      <c r="Z287">
        <v>5000</v>
      </c>
      <c r="AA287" t="s">
        <v>111</v>
      </c>
      <c r="AB287">
        <v>5691</v>
      </c>
      <c r="AC287" t="s">
        <v>251</v>
      </c>
      <c r="AD287" s="50">
        <v>0</v>
      </c>
      <c r="AE287" s="11" t="s">
        <v>42</v>
      </c>
      <c r="AF287" t="s">
        <v>43</v>
      </c>
      <c r="AG287" s="12">
        <v>92000</v>
      </c>
      <c r="AH287" s="12">
        <v>92000</v>
      </c>
      <c r="AI287" s="12">
        <v>92000</v>
      </c>
      <c r="AJ287" t="s">
        <v>555</v>
      </c>
    </row>
    <row r="288" spans="1:36" x14ac:dyDescent="0.3">
      <c r="A288" s="13" t="str">
        <f t="shared" si="11"/>
        <v>1.1-00-2307_233019_233321610</v>
      </c>
      <c r="B288" s="1" t="str">
        <f t="shared" ref="B288:B351" si="12">CONCATENATE(C288,O288,R288,U288,X288,AB288,AE288)</f>
        <v>07_243019_24033216100</v>
      </c>
      <c r="D288" s="3" t="s">
        <v>1105</v>
      </c>
      <c r="F288" s="1">
        <v>1</v>
      </c>
      <c r="G288" s="6" t="s">
        <v>27</v>
      </c>
      <c r="H288" s="1">
        <v>1.3</v>
      </c>
      <c r="I288" s="6" t="s">
        <v>28</v>
      </c>
      <c r="J288" s="1" t="s">
        <v>29</v>
      </c>
      <c r="K288" s="6" t="s">
        <v>30</v>
      </c>
      <c r="L288" s="1" t="s">
        <v>31</v>
      </c>
      <c r="M288" s="6" t="s">
        <v>445</v>
      </c>
      <c r="N288" t="s">
        <v>859</v>
      </c>
      <c r="O288" s="1" t="s">
        <v>446</v>
      </c>
      <c r="P288" s="1" t="s">
        <v>447</v>
      </c>
      <c r="Q288" s="1">
        <v>3</v>
      </c>
      <c r="R288" s="1">
        <v>3</v>
      </c>
      <c r="S288" s="1" t="s">
        <v>218</v>
      </c>
      <c r="T288" t="s">
        <v>891</v>
      </c>
      <c r="U288" s="1" t="s">
        <v>556</v>
      </c>
      <c r="V288" s="1" t="s">
        <v>557</v>
      </c>
      <c r="W288" s="1">
        <v>33</v>
      </c>
      <c r="X288" s="6" t="s">
        <v>558</v>
      </c>
      <c r="Y288" s="1" t="s">
        <v>559</v>
      </c>
      <c r="Z288" s="1">
        <v>2000</v>
      </c>
      <c r="AA288" s="1" t="s">
        <v>67</v>
      </c>
      <c r="AB288" s="7">
        <v>2161</v>
      </c>
      <c r="AC288" s="7" t="s">
        <v>279</v>
      </c>
      <c r="AD288" s="50">
        <v>0</v>
      </c>
      <c r="AE288" s="8" t="s">
        <v>42</v>
      </c>
      <c r="AF288" s="1" t="s">
        <v>43</v>
      </c>
      <c r="AG288" s="10">
        <v>1250000</v>
      </c>
      <c r="AH288" s="10">
        <v>1250000</v>
      </c>
      <c r="AI288" s="10">
        <v>1250000</v>
      </c>
      <c r="AJ288" s="9" t="s">
        <v>560</v>
      </c>
    </row>
    <row r="289" spans="1:36" x14ac:dyDescent="0.3">
      <c r="A289" s="13" t="str">
        <f t="shared" si="11"/>
        <v>1.1-00-2307_233019_233324110</v>
      </c>
      <c r="B289" s="1" t="str">
        <f t="shared" si="12"/>
        <v>07_243019_24033241100</v>
      </c>
      <c r="D289" s="3" t="s">
        <v>1105</v>
      </c>
      <c r="F289" s="1">
        <v>1</v>
      </c>
      <c r="G289" s="6" t="s">
        <v>27</v>
      </c>
      <c r="H289" s="1">
        <v>1.3</v>
      </c>
      <c r="I289" s="6" t="s">
        <v>28</v>
      </c>
      <c r="J289" s="1" t="s">
        <v>29</v>
      </c>
      <c r="K289" s="6" t="s">
        <v>30</v>
      </c>
      <c r="L289" s="1" t="s">
        <v>31</v>
      </c>
      <c r="M289" s="6" t="s">
        <v>445</v>
      </c>
      <c r="N289" t="s">
        <v>859</v>
      </c>
      <c r="O289" s="1" t="s">
        <v>446</v>
      </c>
      <c r="P289" s="1" t="s">
        <v>447</v>
      </c>
      <c r="Q289" s="1">
        <v>3</v>
      </c>
      <c r="R289" s="1">
        <v>3</v>
      </c>
      <c r="S289" s="1" t="s">
        <v>218</v>
      </c>
      <c r="T289" t="s">
        <v>891</v>
      </c>
      <c r="U289" s="1" t="s">
        <v>556</v>
      </c>
      <c r="V289" s="1" t="s">
        <v>557</v>
      </c>
      <c r="W289" s="1">
        <v>33</v>
      </c>
      <c r="X289" s="6" t="s">
        <v>558</v>
      </c>
      <c r="Y289" s="1" t="s">
        <v>559</v>
      </c>
      <c r="Z289" s="1">
        <v>2000</v>
      </c>
      <c r="AA289" s="1" t="s">
        <v>67</v>
      </c>
      <c r="AB289" s="7">
        <v>2411</v>
      </c>
      <c r="AC289" s="7" t="s">
        <v>314</v>
      </c>
      <c r="AD289" s="50">
        <v>0</v>
      </c>
      <c r="AE289" s="8" t="s">
        <v>42</v>
      </c>
      <c r="AF289" s="1" t="s">
        <v>43</v>
      </c>
      <c r="AG289" s="10">
        <v>236389.6</v>
      </c>
      <c r="AH289" s="10">
        <v>236389.6</v>
      </c>
      <c r="AI289" s="10">
        <v>236389.6</v>
      </c>
      <c r="AJ289" s="9" t="s">
        <v>561</v>
      </c>
    </row>
    <row r="290" spans="1:36" x14ac:dyDescent="0.3">
      <c r="A290" s="13" t="str">
        <f t="shared" si="11"/>
        <v>1.1-00-2307_233019_233324210</v>
      </c>
      <c r="B290" s="1" t="str">
        <f t="shared" si="12"/>
        <v>07_243019_24033242100</v>
      </c>
      <c r="D290" s="3" t="s">
        <v>1105</v>
      </c>
      <c r="F290" s="1">
        <v>1</v>
      </c>
      <c r="G290" s="6" t="s">
        <v>27</v>
      </c>
      <c r="H290" s="1">
        <v>1.3</v>
      </c>
      <c r="I290" s="6" t="s">
        <v>28</v>
      </c>
      <c r="J290" s="1" t="s">
        <v>29</v>
      </c>
      <c r="K290" s="6" t="s">
        <v>30</v>
      </c>
      <c r="L290" s="1" t="s">
        <v>31</v>
      </c>
      <c r="M290" s="6" t="s">
        <v>445</v>
      </c>
      <c r="N290" t="s">
        <v>859</v>
      </c>
      <c r="O290" s="1" t="s">
        <v>446</v>
      </c>
      <c r="P290" s="1" t="s">
        <v>447</v>
      </c>
      <c r="Q290" s="1">
        <v>3</v>
      </c>
      <c r="R290" s="1">
        <v>3</v>
      </c>
      <c r="S290" s="1" t="s">
        <v>218</v>
      </c>
      <c r="T290" t="s">
        <v>891</v>
      </c>
      <c r="U290" s="1" t="s">
        <v>556</v>
      </c>
      <c r="V290" s="1" t="s">
        <v>557</v>
      </c>
      <c r="W290" s="1">
        <v>33</v>
      </c>
      <c r="X290" s="6" t="s">
        <v>558</v>
      </c>
      <c r="Y290" s="1" t="s">
        <v>559</v>
      </c>
      <c r="Z290" s="1">
        <v>2000</v>
      </c>
      <c r="AA290" s="1" t="s">
        <v>67</v>
      </c>
      <c r="AB290" s="7">
        <v>2421</v>
      </c>
      <c r="AC290" s="7" t="s">
        <v>282</v>
      </c>
      <c r="AD290" s="50">
        <v>0</v>
      </c>
      <c r="AE290" s="8" t="s">
        <v>42</v>
      </c>
      <c r="AF290" s="1" t="s">
        <v>43</v>
      </c>
      <c r="AG290" s="10">
        <v>12100000</v>
      </c>
      <c r="AH290" s="10">
        <v>12100000</v>
      </c>
      <c r="AI290" s="10">
        <v>12100000</v>
      </c>
      <c r="AJ290" s="9" t="s">
        <v>562</v>
      </c>
    </row>
    <row r="291" spans="1:36" x14ac:dyDescent="0.3">
      <c r="A291" s="13" t="str">
        <f t="shared" si="11"/>
        <v>1.1-00-2307_233019_233324710</v>
      </c>
      <c r="B291" s="1" t="str">
        <f t="shared" si="12"/>
        <v>07_243019_24033247100</v>
      </c>
      <c r="D291" s="3" t="s">
        <v>1105</v>
      </c>
      <c r="F291" s="1">
        <v>1</v>
      </c>
      <c r="G291" s="6" t="s">
        <v>27</v>
      </c>
      <c r="H291" s="1">
        <v>1.3</v>
      </c>
      <c r="I291" s="6" t="s">
        <v>28</v>
      </c>
      <c r="J291" s="1" t="s">
        <v>29</v>
      </c>
      <c r="K291" s="6" t="s">
        <v>30</v>
      </c>
      <c r="L291" s="1" t="s">
        <v>31</v>
      </c>
      <c r="M291" s="6" t="s">
        <v>445</v>
      </c>
      <c r="N291" t="s">
        <v>859</v>
      </c>
      <c r="O291" s="1" t="s">
        <v>446</v>
      </c>
      <c r="P291" s="1" t="s">
        <v>447</v>
      </c>
      <c r="Q291" s="1">
        <v>3</v>
      </c>
      <c r="R291" s="1">
        <v>3</v>
      </c>
      <c r="S291" s="1" t="s">
        <v>218</v>
      </c>
      <c r="T291" t="s">
        <v>891</v>
      </c>
      <c r="U291" s="1" t="s">
        <v>556</v>
      </c>
      <c r="V291" s="1" t="s">
        <v>557</v>
      </c>
      <c r="W291" s="1">
        <v>33</v>
      </c>
      <c r="X291" s="6" t="s">
        <v>558</v>
      </c>
      <c r="Y291" s="1" t="s">
        <v>559</v>
      </c>
      <c r="Z291" s="1">
        <v>2000</v>
      </c>
      <c r="AA291" s="1" t="s">
        <v>67</v>
      </c>
      <c r="AB291" s="7">
        <v>2471</v>
      </c>
      <c r="AC291" s="7" t="s">
        <v>230</v>
      </c>
      <c r="AD291" s="50">
        <v>0</v>
      </c>
      <c r="AE291" s="8" t="s">
        <v>42</v>
      </c>
      <c r="AF291" s="1" t="s">
        <v>43</v>
      </c>
      <c r="AG291" s="10">
        <v>575211.67999999993</v>
      </c>
      <c r="AH291" s="10">
        <v>575211.67999999993</v>
      </c>
      <c r="AI291" s="10">
        <v>575211.68000000005</v>
      </c>
      <c r="AJ291" s="9" t="s">
        <v>563</v>
      </c>
    </row>
    <row r="292" spans="1:36" x14ac:dyDescent="0.3">
      <c r="A292" s="13" t="str">
        <f t="shared" si="11"/>
        <v>1.1-00-2307_233019_233324910</v>
      </c>
      <c r="B292" s="1" t="str">
        <f t="shared" si="12"/>
        <v>07_243019_24033249100</v>
      </c>
      <c r="D292" s="3" t="s">
        <v>1105</v>
      </c>
      <c r="F292" s="1">
        <v>1</v>
      </c>
      <c r="G292" s="6" t="s">
        <v>27</v>
      </c>
      <c r="H292" s="1">
        <v>1.3</v>
      </c>
      <c r="I292" s="6" t="s">
        <v>28</v>
      </c>
      <c r="J292" s="1" t="s">
        <v>29</v>
      </c>
      <c r="K292" s="6" t="s">
        <v>30</v>
      </c>
      <c r="L292" s="1" t="s">
        <v>31</v>
      </c>
      <c r="M292" s="6" t="s">
        <v>445</v>
      </c>
      <c r="N292" t="s">
        <v>859</v>
      </c>
      <c r="O292" s="1" t="s">
        <v>446</v>
      </c>
      <c r="P292" s="1" t="s">
        <v>447</v>
      </c>
      <c r="Q292" s="1">
        <v>3</v>
      </c>
      <c r="R292" s="1">
        <v>3</v>
      </c>
      <c r="S292" s="1" t="s">
        <v>218</v>
      </c>
      <c r="T292" t="s">
        <v>891</v>
      </c>
      <c r="U292" s="1" t="s">
        <v>556</v>
      </c>
      <c r="V292" s="1" t="s">
        <v>557</v>
      </c>
      <c r="W292" s="1">
        <v>33</v>
      </c>
      <c r="X292" s="6" t="s">
        <v>558</v>
      </c>
      <c r="Y292" s="1" t="s">
        <v>559</v>
      </c>
      <c r="Z292" s="1">
        <v>2000</v>
      </c>
      <c r="AA292" s="1" t="s">
        <v>67</v>
      </c>
      <c r="AB292" s="7">
        <v>2491</v>
      </c>
      <c r="AC292" s="7" t="s">
        <v>132</v>
      </c>
      <c r="AD292" s="50">
        <v>0</v>
      </c>
      <c r="AE292" s="8" t="s">
        <v>42</v>
      </c>
      <c r="AF292" s="1" t="s">
        <v>43</v>
      </c>
      <c r="AG292" s="10">
        <v>4862000</v>
      </c>
      <c r="AH292" s="10">
        <v>4862000</v>
      </c>
      <c r="AI292" s="10">
        <v>4862000</v>
      </c>
      <c r="AJ292" s="9" t="s">
        <v>564</v>
      </c>
    </row>
    <row r="293" spans="1:36" x14ac:dyDescent="0.3">
      <c r="A293" s="13" t="str">
        <f t="shared" si="11"/>
        <v>1.1-00-2307_233019_233327210</v>
      </c>
      <c r="B293" s="1" t="str">
        <f t="shared" si="12"/>
        <v>07_243019_24033272100</v>
      </c>
      <c r="D293" s="3" t="s">
        <v>1105</v>
      </c>
      <c r="F293" s="1">
        <v>1</v>
      </c>
      <c r="G293" s="6" t="s">
        <v>27</v>
      </c>
      <c r="H293" s="1">
        <v>1.3</v>
      </c>
      <c r="I293" s="6" t="s">
        <v>28</v>
      </c>
      <c r="J293" s="1" t="s">
        <v>29</v>
      </c>
      <c r="K293" s="6" t="s">
        <v>30</v>
      </c>
      <c r="L293" s="1" t="s">
        <v>31</v>
      </c>
      <c r="M293" s="6" t="s">
        <v>445</v>
      </c>
      <c r="N293" t="s">
        <v>859</v>
      </c>
      <c r="O293" s="1" t="s">
        <v>446</v>
      </c>
      <c r="P293" s="1" t="s">
        <v>447</v>
      </c>
      <c r="Q293" s="1">
        <v>3</v>
      </c>
      <c r="R293" s="1">
        <v>3</v>
      </c>
      <c r="S293" s="1" t="s">
        <v>218</v>
      </c>
      <c r="T293" t="s">
        <v>891</v>
      </c>
      <c r="U293" s="1" t="s">
        <v>556</v>
      </c>
      <c r="V293" s="1" t="s">
        <v>557</v>
      </c>
      <c r="W293" s="1">
        <v>33</v>
      </c>
      <c r="X293" s="6" t="s">
        <v>558</v>
      </c>
      <c r="Y293" s="1" t="s">
        <v>559</v>
      </c>
      <c r="Z293" s="1">
        <v>2000</v>
      </c>
      <c r="AA293" s="1" t="s">
        <v>67</v>
      </c>
      <c r="AB293" s="7">
        <v>2721</v>
      </c>
      <c r="AC293" s="7" t="s">
        <v>134</v>
      </c>
      <c r="AD293" s="50">
        <v>0</v>
      </c>
      <c r="AE293" s="8" t="s">
        <v>42</v>
      </c>
      <c r="AF293" s="1" t="s">
        <v>43</v>
      </c>
      <c r="AG293" s="10">
        <v>366490.4</v>
      </c>
      <c r="AH293" s="10">
        <v>366490.4</v>
      </c>
      <c r="AI293" s="10">
        <v>366490.4</v>
      </c>
      <c r="AJ293" s="9" t="s">
        <v>565</v>
      </c>
    </row>
    <row r="294" spans="1:36" x14ac:dyDescent="0.3">
      <c r="A294" s="13" t="str">
        <f t="shared" si="11"/>
        <v>1.1-00-2307_233019_233329110</v>
      </c>
      <c r="B294" s="1" t="str">
        <f t="shared" si="12"/>
        <v>07_243019_24033291100</v>
      </c>
      <c r="D294" s="3" t="s">
        <v>1105</v>
      </c>
      <c r="F294" s="1">
        <v>1</v>
      </c>
      <c r="G294" s="6" t="s">
        <v>27</v>
      </c>
      <c r="H294" s="1">
        <v>1.3</v>
      </c>
      <c r="I294" s="6" t="s">
        <v>28</v>
      </c>
      <c r="J294" s="1" t="s">
        <v>29</v>
      </c>
      <c r="K294" s="6" t="s">
        <v>30</v>
      </c>
      <c r="L294" s="1" t="s">
        <v>31</v>
      </c>
      <c r="M294" s="6" t="s">
        <v>445</v>
      </c>
      <c r="N294" t="s">
        <v>859</v>
      </c>
      <c r="O294" s="1" t="s">
        <v>446</v>
      </c>
      <c r="P294" s="1" t="s">
        <v>447</v>
      </c>
      <c r="Q294" s="1">
        <v>3</v>
      </c>
      <c r="R294" s="1">
        <v>3</v>
      </c>
      <c r="S294" s="1" t="s">
        <v>218</v>
      </c>
      <c r="T294" t="s">
        <v>891</v>
      </c>
      <c r="U294" s="1" t="s">
        <v>556</v>
      </c>
      <c r="V294" s="1" t="s">
        <v>557</v>
      </c>
      <c r="W294" s="1">
        <v>33</v>
      </c>
      <c r="X294" s="6" t="s">
        <v>558</v>
      </c>
      <c r="Y294" s="1" t="s">
        <v>559</v>
      </c>
      <c r="Z294" s="1">
        <v>2000</v>
      </c>
      <c r="AA294" s="1" t="s">
        <v>67</v>
      </c>
      <c r="AB294" s="7">
        <v>2911</v>
      </c>
      <c r="AC294" s="7" t="s">
        <v>150</v>
      </c>
      <c r="AD294" s="50">
        <v>0</v>
      </c>
      <c r="AE294" s="8" t="s">
        <v>42</v>
      </c>
      <c r="AF294" s="1" t="s">
        <v>43</v>
      </c>
      <c r="AG294" s="10">
        <v>921350</v>
      </c>
      <c r="AH294" s="10">
        <v>921350</v>
      </c>
      <c r="AI294" s="10">
        <v>921350</v>
      </c>
      <c r="AJ294" s="9" t="s">
        <v>566</v>
      </c>
    </row>
    <row r="295" spans="1:36" x14ac:dyDescent="0.3">
      <c r="A295" s="13" t="str">
        <f t="shared" si="11"/>
        <v>1.1-00-2307_233019_233332610</v>
      </c>
      <c r="B295" s="1" t="str">
        <f t="shared" si="12"/>
        <v>07_243019_24033326100</v>
      </c>
      <c r="D295" s="3" t="s">
        <v>1105</v>
      </c>
      <c r="F295" s="1">
        <v>1</v>
      </c>
      <c r="G295" s="6" t="s">
        <v>27</v>
      </c>
      <c r="H295" s="1">
        <v>1.3</v>
      </c>
      <c r="I295" s="6" t="s">
        <v>28</v>
      </c>
      <c r="J295" s="1" t="s">
        <v>29</v>
      </c>
      <c r="K295" s="6" t="s">
        <v>30</v>
      </c>
      <c r="L295" s="1" t="s">
        <v>31</v>
      </c>
      <c r="M295" s="6" t="s">
        <v>445</v>
      </c>
      <c r="N295" t="s">
        <v>859</v>
      </c>
      <c r="O295" s="1" t="s">
        <v>446</v>
      </c>
      <c r="P295" s="1" t="s">
        <v>447</v>
      </c>
      <c r="Q295" s="1">
        <v>3</v>
      </c>
      <c r="R295" s="1">
        <v>3</v>
      </c>
      <c r="S295" s="1" t="s">
        <v>218</v>
      </c>
      <c r="T295" t="s">
        <v>891</v>
      </c>
      <c r="U295" s="1" t="s">
        <v>556</v>
      </c>
      <c r="V295" s="1" t="s">
        <v>557</v>
      </c>
      <c r="W295" s="1">
        <v>33</v>
      </c>
      <c r="X295" s="6" t="s">
        <v>558</v>
      </c>
      <c r="Y295" s="1" t="s">
        <v>559</v>
      </c>
      <c r="Z295" s="1">
        <v>3000</v>
      </c>
      <c r="AA295" s="1" t="s">
        <v>70</v>
      </c>
      <c r="AB295" s="7">
        <v>3261</v>
      </c>
      <c r="AC295" s="7" t="s">
        <v>467</v>
      </c>
      <c r="AD295" s="50">
        <v>0</v>
      </c>
      <c r="AE295" s="8" t="s">
        <v>42</v>
      </c>
      <c r="AF295" s="1" t="s">
        <v>43</v>
      </c>
      <c r="AG295" s="10">
        <v>13740256</v>
      </c>
      <c r="AH295" s="10">
        <v>13740256</v>
      </c>
      <c r="AI295" s="10">
        <v>13740256</v>
      </c>
      <c r="AJ295" s="9" t="s">
        <v>567</v>
      </c>
    </row>
    <row r="296" spans="1:36" x14ac:dyDescent="0.3">
      <c r="A296" s="13" t="str">
        <f t="shared" si="11"/>
        <v>1.1-00-2307_233019_233333710</v>
      </c>
      <c r="B296" s="1" t="str">
        <f t="shared" si="12"/>
        <v>07_243019_24033337100</v>
      </c>
      <c r="D296" s="3" t="s">
        <v>1105</v>
      </c>
      <c r="F296" s="1">
        <v>1</v>
      </c>
      <c r="G296" s="6" t="s">
        <v>27</v>
      </c>
      <c r="H296" s="1">
        <v>1.3</v>
      </c>
      <c r="I296" s="6" t="s">
        <v>28</v>
      </c>
      <c r="J296" s="1" t="s">
        <v>29</v>
      </c>
      <c r="K296" s="6" t="s">
        <v>30</v>
      </c>
      <c r="L296" s="1" t="s">
        <v>31</v>
      </c>
      <c r="M296" s="6" t="s">
        <v>445</v>
      </c>
      <c r="N296" t="s">
        <v>859</v>
      </c>
      <c r="O296" s="1" t="s">
        <v>446</v>
      </c>
      <c r="P296" s="1" t="s">
        <v>447</v>
      </c>
      <c r="Q296" s="1">
        <v>3</v>
      </c>
      <c r="R296" s="1">
        <v>3</v>
      </c>
      <c r="S296" s="1" t="s">
        <v>218</v>
      </c>
      <c r="T296" t="s">
        <v>891</v>
      </c>
      <c r="U296" s="1" t="s">
        <v>556</v>
      </c>
      <c r="V296" s="1" t="s">
        <v>557</v>
      </c>
      <c r="W296" s="1">
        <v>33</v>
      </c>
      <c r="X296" s="6" t="s">
        <v>558</v>
      </c>
      <c r="Y296" s="1" t="s">
        <v>559</v>
      </c>
      <c r="Z296" s="1">
        <v>3000</v>
      </c>
      <c r="AA296" s="1" t="s">
        <v>70</v>
      </c>
      <c r="AB296" s="7">
        <v>3371</v>
      </c>
      <c r="AC296" s="7" t="s">
        <v>328</v>
      </c>
      <c r="AD296" s="50">
        <v>0</v>
      </c>
      <c r="AE296" s="8" t="s">
        <v>42</v>
      </c>
      <c r="AF296" s="1" t="s">
        <v>43</v>
      </c>
      <c r="AG296" s="10">
        <v>5006935</v>
      </c>
      <c r="AH296" s="10">
        <v>5006935</v>
      </c>
      <c r="AI296" s="10">
        <v>5006935</v>
      </c>
      <c r="AJ296" s="9" t="s">
        <v>568</v>
      </c>
    </row>
    <row r="297" spans="1:36" x14ac:dyDescent="0.3">
      <c r="A297" s="13" t="str">
        <f t="shared" si="11"/>
        <v>1.1-00-2307_233019_233356110</v>
      </c>
      <c r="B297" s="1" t="str">
        <f t="shared" si="12"/>
        <v>07_243019_24033561100</v>
      </c>
      <c r="D297" s="3" t="s">
        <v>1105</v>
      </c>
      <c r="F297" s="1">
        <v>1</v>
      </c>
      <c r="G297" s="6" t="s">
        <v>27</v>
      </c>
      <c r="H297" s="1">
        <v>1.3</v>
      </c>
      <c r="I297" s="6" t="s">
        <v>28</v>
      </c>
      <c r="J297" s="1" t="s">
        <v>29</v>
      </c>
      <c r="K297" s="6" t="s">
        <v>30</v>
      </c>
      <c r="L297" s="1" t="s">
        <v>31</v>
      </c>
      <c r="M297" s="6" t="s">
        <v>445</v>
      </c>
      <c r="N297" t="s">
        <v>859</v>
      </c>
      <c r="O297" s="1" t="s">
        <v>446</v>
      </c>
      <c r="P297" s="1" t="s">
        <v>447</v>
      </c>
      <c r="Q297" s="1">
        <v>3</v>
      </c>
      <c r="R297" s="1">
        <v>3</v>
      </c>
      <c r="S297" s="1" t="s">
        <v>218</v>
      </c>
      <c r="T297" t="s">
        <v>891</v>
      </c>
      <c r="U297" s="1" t="s">
        <v>556</v>
      </c>
      <c r="V297" s="1" t="s">
        <v>557</v>
      </c>
      <c r="W297" s="1">
        <v>33</v>
      </c>
      <c r="X297" s="6" t="s">
        <v>558</v>
      </c>
      <c r="Y297" s="1" t="s">
        <v>559</v>
      </c>
      <c r="Z297" s="1">
        <v>5000</v>
      </c>
      <c r="AA297" s="1" t="s">
        <v>111</v>
      </c>
      <c r="AB297" s="7">
        <v>5611</v>
      </c>
      <c r="AC297" s="7" t="s">
        <v>474</v>
      </c>
      <c r="AD297" s="50">
        <v>0</v>
      </c>
      <c r="AE297" s="8" t="s">
        <v>42</v>
      </c>
      <c r="AF297" s="1" t="s">
        <v>43</v>
      </c>
      <c r="AG297" s="10">
        <v>70064.399999999994</v>
      </c>
      <c r="AH297" s="10">
        <v>70064.399999999994</v>
      </c>
      <c r="AI297" s="10">
        <v>70064.399999999994</v>
      </c>
      <c r="AJ297" s="9" t="s">
        <v>569</v>
      </c>
    </row>
    <row r="298" spans="1:36" x14ac:dyDescent="0.3">
      <c r="A298" s="13" t="str">
        <f t="shared" si="11"/>
        <v>1.1-00-2307_233019_233356310</v>
      </c>
      <c r="B298" s="1" t="str">
        <f t="shared" si="12"/>
        <v>07_243019_24033563100</v>
      </c>
      <c r="D298" s="3" t="s">
        <v>1105</v>
      </c>
      <c r="F298" s="1">
        <v>1</v>
      </c>
      <c r="G298" s="6" t="s">
        <v>27</v>
      </c>
      <c r="H298" s="1">
        <v>1.3</v>
      </c>
      <c r="I298" s="6" t="s">
        <v>28</v>
      </c>
      <c r="J298" s="1" t="s">
        <v>29</v>
      </c>
      <c r="K298" s="6" t="s">
        <v>30</v>
      </c>
      <c r="L298" s="1" t="s">
        <v>31</v>
      </c>
      <c r="M298" s="6" t="s">
        <v>445</v>
      </c>
      <c r="N298" t="s">
        <v>859</v>
      </c>
      <c r="O298" s="1" t="s">
        <v>446</v>
      </c>
      <c r="P298" s="1" t="s">
        <v>447</v>
      </c>
      <c r="Q298" s="1">
        <v>3</v>
      </c>
      <c r="R298" s="1">
        <v>3</v>
      </c>
      <c r="S298" s="1" t="s">
        <v>218</v>
      </c>
      <c r="T298" t="s">
        <v>891</v>
      </c>
      <c r="U298" s="1" t="s">
        <v>556</v>
      </c>
      <c r="V298" s="1" t="s">
        <v>557</v>
      </c>
      <c r="W298" s="1">
        <v>33</v>
      </c>
      <c r="X298" s="6" t="s">
        <v>558</v>
      </c>
      <c r="Y298" s="1" t="s">
        <v>559</v>
      </c>
      <c r="Z298" s="1">
        <v>5000</v>
      </c>
      <c r="AA298" s="1" t="s">
        <v>111</v>
      </c>
      <c r="AB298" s="7">
        <v>5631</v>
      </c>
      <c r="AC298" s="7" t="s">
        <v>570</v>
      </c>
      <c r="AD298" s="50">
        <v>0</v>
      </c>
      <c r="AE298" s="8" t="s">
        <v>42</v>
      </c>
      <c r="AF298" s="1" t="s">
        <v>43</v>
      </c>
      <c r="AG298" s="10">
        <v>45765</v>
      </c>
      <c r="AH298" s="10">
        <v>45765</v>
      </c>
      <c r="AI298" s="10">
        <v>45765</v>
      </c>
      <c r="AJ298" s="9" t="s">
        <v>571</v>
      </c>
    </row>
    <row r="299" spans="1:36" x14ac:dyDescent="0.3">
      <c r="A299" s="13" t="str">
        <f t="shared" si="11"/>
        <v>1.1-00-2307_233019_233356710</v>
      </c>
      <c r="B299" s="1" t="str">
        <f t="shared" si="12"/>
        <v>07_243019_24033567100</v>
      </c>
      <c r="D299" s="3" t="s">
        <v>1105</v>
      </c>
      <c r="F299" s="1">
        <v>1</v>
      </c>
      <c r="G299" s="6" t="s">
        <v>27</v>
      </c>
      <c r="H299" s="1">
        <v>1.3</v>
      </c>
      <c r="I299" s="6" t="s">
        <v>28</v>
      </c>
      <c r="J299" s="1" t="s">
        <v>29</v>
      </c>
      <c r="K299" s="6" t="s">
        <v>30</v>
      </c>
      <c r="L299" s="1" t="s">
        <v>31</v>
      </c>
      <c r="M299" s="6" t="s">
        <v>445</v>
      </c>
      <c r="N299" t="s">
        <v>859</v>
      </c>
      <c r="O299" s="1" t="s">
        <v>446</v>
      </c>
      <c r="P299" s="1" t="s">
        <v>447</v>
      </c>
      <c r="Q299" s="1">
        <v>3</v>
      </c>
      <c r="R299" s="1">
        <v>3</v>
      </c>
      <c r="S299" s="1" t="s">
        <v>218</v>
      </c>
      <c r="T299" t="s">
        <v>891</v>
      </c>
      <c r="U299" s="1" t="s">
        <v>556</v>
      </c>
      <c r="V299" s="1" t="s">
        <v>557</v>
      </c>
      <c r="W299" s="1">
        <v>33</v>
      </c>
      <c r="X299" s="6" t="s">
        <v>558</v>
      </c>
      <c r="Y299" s="1" t="s">
        <v>559</v>
      </c>
      <c r="Z299" s="1">
        <v>5000</v>
      </c>
      <c r="AA299" s="1" t="s">
        <v>111</v>
      </c>
      <c r="AB299" s="7">
        <v>5671</v>
      </c>
      <c r="AC299" s="7" t="s">
        <v>301</v>
      </c>
      <c r="AD299" s="50">
        <v>0</v>
      </c>
      <c r="AE299" s="8" t="s">
        <v>42</v>
      </c>
      <c r="AF299" s="1" t="s">
        <v>43</v>
      </c>
      <c r="AG299" s="10">
        <v>2006747.12</v>
      </c>
      <c r="AH299" s="10">
        <v>2006747.12</v>
      </c>
      <c r="AI299" s="10">
        <v>2006747.12</v>
      </c>
      <c r="AJ299" s="9" t="s">
        <v>572</v>
      </c>
    </row>
    <row r="300" spans="1:36" x14ac:dyDescent="0.3">
      <c r="A300" s="13" t="str">
        <f t="shared" si="11"/>
        <v>1.1-00-2307_233020_233421610</v>
      </c>
      <c r="B300" s="1" t="str">
        <f t="shared" si="12"/>
        <v>07_243020_24034216100</v>
      </c>
      <c r="D300" s="3" t="s">
        <v>1105</v>
      </c>
      <c r="F300" s="1">
        <v>2</v>
      </c>
      <c r="G300" s="6" t="s">
        <v>257</v>
      </c>
      <c r="H300" s="1">
        <v>2.2000000000000002</v>
      </c>
      <c r="I300" s="6" t="s">
        <v>258</v>
      </c>
      <c r="J300" s="1" t="s">
        <v>573</v>
      </c>
      <c r="K300" s="6" t="s">
        <v>574</v>
      </c>
      <c r="L300" s="1" t="s">
        <v>31</v>
      </c>
      <c r="M300" s="6" t="s">
        <v>445</v>
      </c>
      <c r="N300" t="s">
        <v>859</v>
      </c>
      <c r="O300" s="1" t="s">
        <v>446</v>
      </c>
      <c r="P300" s="1" t="s">
        <v>447</v>
      </c>
      <c r="Q300" s="1">
        <v>3</v>
      </c>
      <c r="R300" s="1">
        <v>3</v>
      </c>
      <c r="S300" s="1" t="s">
        <v>218</v>
      </c>
      <c r="T300" t="s">
        <v>892</v>
      </c>
      <c r="U300" s="1" t="s">
        <v>575</v>
      </c>
      <c r="V300" s="1" t="s">
        <v>576</v>
      </c>
      <c r="W300" s="1">
        <v>34</v>
      </c>
      <c r="X300" s="6" t="s">
        <v>577</v>
      </c>
      <c r="Y300" s="1" t="s">
        <v>578</v>
      </c>
      <c r="Z300" s="1">
        <v>2000</v>
      </c>
      <c r="AA300" s="1" t="s">
        <v>67</v>
      </c>
      <c r="AB300" s="7">
        <v>2161</v>
      </c>
      <c r="AC300" s="7" t="s">
        <v>279</v>
      </c>
      <c r="AD300" s="50">
        <v>0</v>
      </c>
      <c r="AE300" s="8" t="s">
        <v>42</v>
      </c>
      <c r="AF300" s="1" t="s">
        <v>43</v>
      </c>
      <c r="AG300" s="12">
        <v>28000</v>
      </c>
      <c r="AH300" s="10">
        <v>28000</v>
      </c>
      <c r="AI300" s="10">
        <v>28000</v>
      </c>
      <c r="AJ300" s="10" t="s">
        <v>140</v>
      </c>
    </row>
    <row r="301" spans="1:36" x14ac:dyDescent="0.3">
      <c r="A301" s="13" t="str">
        <f t="shared" si="11"/>
        <v>1.1-00-2307_233020_233424610</v>
      </c>
      <c r="B301" s="1" t="str">
        <f t="shared" si="12"/>
        <v>07_243020_24034246100</v>
      </c>
      <c r="D301" s="3" t="s">
        <v>1105</v>
      </c>
      <c r="F301" s="1">
        <v>2</v>
      </c>
      <c r="G301" s="6" t="s">
        <v>257</v>
      </c>
      <c r="H301" s="1">
        <v>2.2000000000000002</v>
      </c>
      <c r="I301" s="6" t="s">
        <v>258</v>
      </c>
      <c r="J301" s="1" t="s">
        <v>573</v>
      </c>
      <c r="K301" s="6" t="s">
        <v>574</v>
      </c>
      <c r="L301" s="1" t="s">
        <v>31</v>
      </c>
      <c r="M301" s="6" t="s">
        <v>445</v>
      </c>
      <c r="N301" t="s">
        <v>859</v>
      </c>
      <c r="O301" s="1" t="s">
        <v>446</v>
      </c>
      <c r="P301" s="1" t="s">
        <v>447</v>
      </c>
      <c r="Q301" s="1">
        <v>3</v>
      </c>
      <c r="R301" s="1">
        <v>3</v>
      </c>
      <c r="S301" s="1" t="s">
        <v>218</v>
      </c>
      <c r="T301" t="s">
        <v>892</v>
      </c>
      <c r="U301" s="1" t="s">
        <v>575</v>
      </c>
      <c r="V301" s="1" t="s">
        <v>576</v>
      </c>
      <c r="W301" s="1">
        <v>34</v>
      </c>
      <c r="X301" s="6" t="s">
        <v>577</v>
      </c>
      <c r="Y301" s="1" t="s">
        <v>578</v>
      </c>
      <c r="Z301" s="1">
        <v>2000</v>
      </c>
      <c r="AA301" s="1" t="s">
        <v>67</v>
      </c>
      <c r="AB301" s="7">
        <v>2461</v>
      </c>
      <c r="AC301" s="7" t="s">
        <v>228</v>
      </c>
      <c r="AD301" s="50">
        <v>0</v>
      </c>
      <c r="AE301" s="8" t="s">
        <v>42</v>
      </c>
      <c r="AF301" s="1" t="s">
        <v>43</v>
      </c>
      <c r="AG301" s="12">
        <v>9600000</v>
      </c>
      <c r="AH301" s="10">
        <v>9600000</v>
      </c>
      <c r="AI301" s="10">
        <v>9600000</v>
      </c>
      <c r="AJ301" s="10" t="s">
        <v>140</v>
      </c>
    </row>
    <row r="302" spans="1:36" x14ac:dyDescent="0.3">
      <c r="A302" s="13" t="str">
        <f t="shared" si="11"/>
        <v>1.1-00-2307_233020_233427210</v>
      </c>
      <c r="B302" s="1" t="str">
        <f t="shared" si="12"/>
        <v>07_243020_24034272100</v>
      </c>
      <c r="D302" s="3" t="s">
        <v>1105</v>
      </c>
      <c r="F302" s="1">
        <v>2</v>
      </c>
      <c r="G302" s="6" t="s">
        <v>257</v>
      </c>
      <c r="H302" s="1">
        <v>2.2000000000000002</v>
      </c>
      <c r="I302" s="6" t="s">
        <v>258</v>
      </c>
      <c r="J302" s="1" t="s">
        <v>573</v>
      </c>
      <c r="K302" s="6" t="s">
        <v>574</v>
      </c>
      <c r="L302" s="1" t="s">
        <v>31</v>
      </c>
      <c r="M302" s="6" t="s">
        <v>445</v>
      </c>
      <c r="N302" t="s">
        <v>859</v>
      </c>
      <c r="O302" s="1" t="s">
        <v>446</v>
      </c>
      <c r="P302" s="1" t="s">
        <v>447</v>
      </c>
      <c r="Q302" s="1">
        <v>3</v>
      </c>
      <c r="R302" s="1">
        <v>3</v>
      </c>
      <c r="S302" s="1" t="s">
        <v>218</v>
      </c>
      <c r="T302" t="s">
        <v>892</v>
      </c>
      <c r="U302" s="1" t="s">
        <v>575</v>
      </c>
      <c r="V302" s="1" t="s">
        <v>576</v>
      </c>
      <c r="W302" s="1">
        <v>34</v>
      </c>
      <c r="X302" s="6" t="s">
        <v>577</v>
      </c>
      <c r="Y302" s="1" t="s">
        <v>578</v>
      </c>
      <c r="Z302" s="1">
        <v>2000</v>
      </c>
      <c r="AA302" s="1" t="s">
        <v>67</v>
      </c>
      <c r="AB302" s="7">
        <v>2721</v>
      </c>
      <c r="AC302" s="7" t="s">
        <v>134</v>
      </c>
      <c r="AD302" s="50">
        <v>0</v>
      </c>
      <c r="AE302" s="8" t="s">
        <v>42</v>
      </c>
      <c r="AF302" s="1" t="s">
        <v>43</v>
      </c>
      <c r="AG302" s="12">
        <v>96000</v>
      </c>
      <c r="AH302" s="10">
        <v>96000</v>
      </c>
      <c r="AI302" s="10">
        <v>96000</v>
      </c>
      <c r="AJ302" s="10" t="s">
        <v>140</v>
      </c>
    </row>
    <row r="303" spans="1:36" x14ac:dyDescent="0.3">
      <c r="A303" s="13" t="str">
        <f t="shared" si="11"/>
        <v>1.1-00-2307_233020_233429110</v>
      </c>
      <c r="B303" s="1" t="str">
        <f t="shared" si="12"/>
        <v>07_243020_24034291100</v>
      </c>
      <c r="D303" s="3" t="s">
        <v>1105</v>
      </c>
      <c r="F303" s="1">
        <v>2</v>
      </c>
      <c r="G303" s="6" t="s">
        <v>257</v>
      </c>
      <c r="H303" s="1">
        <v>2.2000000000000002</v>
      </c>
      <c r="I303" s="6" t="s">
        <v>258</v>
      </c>
      <c r="J303" s="1" t="s">
        <v>573</v>
      </c>
      <c r="K303" s="6" t="s">
        <v>574</v>
      </c>
      <c r="L303" s="1" t="s">
        <v>31</v>
      </c>
      <c r="M303" s="6" t="s">
        <v>445</v>
      </c>
      <c r="N303" t="s">
        <v>859</v>
      </c>
      <c r="O303" s="1" t="s">
        <v>446</v>
      </c>
      <c r="P303" s="1" t="s">
        <v>447</v>
      </c>
      <c r="Q303" s="1">
        <v>3</v>
      </c>
      <c r="R303" s="1">
        <v>3</v>
      </c>
      <c r="S303" s="1" t="s">
        <v>218</v>
      </c>
      <c r="T303" t="s">
        <v>892</v>
      </c>
      <c r="U303" s="1" t="s">
        <v>575</v>
      </c>
      <c r="V303" s="1" t="s">
        <v>576</v>
      </c>
      <c r="W303" s="1">
        <v>34</v>
      </c>
      <c r="X303" s="6" t="s">
        <v>577</v>
      </c>
      <c r="Y303" s="1" t="s">
        <v>578</v>
      </c>
      <c r="Z303" s="1">
        <v>2000</v>
      </c>
      <c r="AA303" s="1" t="s">
        <v>67</v>
      </c>
      <c r="AB303" s="7">
        <v>2911</v>
      </c>
      <c r="AC303" s="7" t="s">
        <v>150</v>
      </c>
      <c r="AD303" s="50">
        <v>0</v>
      </c>
      <c r="AE303" s="8" t="s">
        <v>42</v>
      </c>
      <c r="AF303" s="1" t="s">
        <v>43</v>
      </c>
      <c r="AG303" s="12">
        <v>150000</v>
      </c>
      <c r="AH303" s="10">
        <v>150000</v>
      </c>
      <c r="AI303" s="10">
        <v>150000</v>
      </c>
      <c r="AJ303" s="10" t="s">
        <v>140</v>
      </c>
    </row>
    <row r="304" spans="1:36" s="13" customFormat="1" x14ac:dyDescent="0.3">
      <c r="A304" s="13" t="str">
        <f t="shared" si="11"/>
        <v>2.5-02-2307_233020_233431110</v>
      </c>
      <c r="B304" s="53" t="str">
        <f t="shared" si="12"/>
        <v>07_243020_24034311100</v>
      </c>
      <c r="D304" s="13" t="s">
        <v>1095</v>
      </c>
      <c r="E304" s="13" t="s">
        <v>979</v>
      </c>
      <c r="F304" s="53">
        <v>2</v>
      </c>
      <c r="G304" s="54" t="s">
        <v>257</v>
      </c>
      <c r="H304" s="53">
        <v>2.2000000000000002</v>
      </c>
      <c r="I304" s="54" t="s">
        <v>258</v>
      </c>
      <c r="J304" s="53" t="s">
        <v>573</v>
      </c>
      <c r="K304" s="54" t="s">
        <v>574</v>
      </c>
      <c r="L304" s="53" t="s">
        <v>31</v>
      </c>
      <c r="M304" s="54" t="s">
        <v>445</v>
      </c>
      <c r="N304" s="13" t="s">
        <v>859</v>
      </c>
      <c r="O304" s="53" t="s">
        <v>446</v>
      </c>
      <c r="P304" s="53" t="s">
        <v>447</v>
      </c>
      <c r="Q304" s="53">
        <v>3</v>
      </c>
      <c r="R304" s="53">
        <v>3</v>
      </c>
      <c r="S304" s="53" t="s">
        <v>218</v>
      </c>
      <c r="T304" s="13" t="s">
        <v>892</v>
      </c>
      <c r="U304" s="53" t="s">
        <v>575</v>
      </c>
      <c r="V304" s="53" t="s">
        <v>576</v>
      </c>
      <c r="W304" s="53">
        <v>34</v>
      </c>
      <c r="X304" s="54" t="s">
        <v>577</v>
      </c>
      <c r="Y304" s="53" t="s">
        <v>578</v>
      </c>
      <c r="Z304" s="53">
        <v>3000</v>
      </c>
      <c r="AA304" s="53" t="s">
        <v>70</v>
      </c>
      <c r="AB304" s="55">
        <v>3111</v>
      </c>
      <c r="AC304" s="55" t="s">
        <v>320</v>
      </c>
      <c r="AD304" s="50">
        <v>0</v>
      </c>
      <c r="AE304" s="56" t="s">
        <v>42</v>
      </c>
      <c r="AF304" s="53" t="s">
        <v>43</v>
      </c>
      <c r="AG304" s="29">
        <v>95267283.930000007</v>
      </c>
      <c r="AH304" s="57">
        <v>95267283.930000007</v>
      </c>
      <c r="AI304" s="57">
        <v>95267283.930000007</v>
      </c>
      <c r="AJ304" s="57" t="s">
        <v>140</v>
      </c>
    </row>
    <row r="305" spans="1:36" x14ac:dyDescent="0.3">
      <c r="A305" s="13" t="str">
        <f t="shared" si="11"/>
        <v>1.1-00-2307_233021_233521610</v>
      </c>
      <c r="B305" s="1" t="str">
        <f t="shared" si="12"/>
        <v>07_243021_24035216100</v>
      </c>
      <c r="D305" s="3" t="s">
        <v>1105</v>
      </c>
      <c r="F305" s="1">
        <v>2</v>
      </c>
      <c r="G305" s="6" t="s">
        <v>257</v>
      </c>
      <c r="H305" s="1">
        <v>2.1</v>
      </c>
      <c r="I305" s="6" t="s">
        <v>579</v>
      </c>
      <c r="J305" s="1" t="s">
        <v>580</v>
      </c>
      <c r="K305" s="6" t="s">
        <v>581</v>
      </c>
      <c r="L305" s="1" t="s">
        <v>31</v>
      </c>
      <c r="M305" s="6" t="s">
        <v>445</v>
      </c>
      <c r="N305" t="s">
        <v>859</v>
      </c>
      <c r="O305" s="1" t="s">
        <v>446</v>
      </c>
      <c r="P305" s="1" t="s">
        <v>447</v>
      </c>
      <c r="Q305" s="1">
        <v>3</v>
      </c>
      <c r="R305" s="1">
        <v>3</v>
      </c>
      <c r="S305" s="1" t="s">
        <v>218</v>
      </c>
      <c r="T305" t="s">
        <v>893</v>
      </c>
      <c r="U305" s="1" t="s">
        <v>582</v>
      </c>
      <c r="V305" s="1" t="s">
        <v>583</v>
      </c>
      <c r="W305" s="1">
        <v>35</v>
      </c>
      <c r="X305" s="6" t="s">
        <v>584</v>
      </c>
      <c r="Y305" s="1" t="s">
        <v>585</v>
      </c>
      <c r="Z305" s="1">
        <v>2000</v>
      </c>
      <c r="AA305" s="1" t="s">
        <v>67</v>
      </c>
      <c r="AB305" s="7">
        <v>2161</v>
      </c>
      <c r="AC305" s="7" t="s">
        <v>279</v>
      </c>
      <c r="AD305" s="50">
        <v>0</v>
      </c>
      <c r="AE305" s="8" t="s">
        <v>42</v>
      </c>
      <c r="AF305" s="1" t="s">
        <v>43</v>
      </c>
      <c r="AG305" s="12">
        <v>175000</v>
      </c>
      <c r="AH305" s="10">
        <v>175000</v>
      </c>
      <c r="AI305" s="10">
        <v>175000</v>
      </c>
      <c r="AJ305" s="10" t="s">
        <v>140</v>
      </c>
    </row>
    <row r="306" spans="1:36" x14ac:dyDescent="0.3">
      <c r="A306" s="13" t="str">
        <f t="shared" si="11"/>
        <v>1.1-00-2307_233021_233527210</v>
      </c>
      <c r="B306" s="1" t="str">
        <f t="shared" si="12"/>
        <v>07_243021_24035272100</v>
      </c>
      <c r="D306" s="3" t="s">
        <v>1105</v>
      </c>
      <c r="F306" s="1">
        <v>2</v>
      </c>
      <c r="G306" s="6" t="s">
        <v>257</v>
      </c>
      <c r="H306" s="1">
        <v>2.1</v>
      </c>
      <c r="I306" s="6" t="s">
        <v>579</v>
      </c>
      <c r="J306" s="1" t="s">
        <v>580</v>
      </c>
      <c r="K306" s="6" t="s">
        <v>581</v>
      </c>
      <c r="L306" s="1" t="s">
        <v>31</v>
      </c>
      <c r="M306" s="6" t="s">
        <v>445</v>
      </c>
      <c r="N306" t="s">
        <v>859</v>
      </c>
      <c r="O306" s="1" t="s">
        <v>446</v>
      </c>
      <c r="P306" s="1" t="s">
        <v>447</v>
      </c>
      <c r="Q306" s="1">
        <v>3</v>
      </c>
      <c r="R306" s="1">
        <v>3</v>
      </c>
      <c r="S306" s="1" t="s">
        <v>218</v>
      </c>
      <c r="T306" t="s">
        <v>893</v>
      </c>
      <c r="U306" s="1" t="s">
        <v>582</v>
      </c>
      <c r="V306" s="1" t="s">
        <v>583</v>
      </c>
      <c r="W306" s="1">
        <v>35</v>
      </c>
      <c r="X306" s="6" t="s">
        <v>584</v>
      </c>
      <c r="Y306" s="1" t="s">
        <v>585</v>
      </c>
      <c r="Z306" s="1">
        <v>2000</v>
      </c>
      <c r="AA306" s="1" t="s">
        <v>67</v>
      </c>
      <c r="AB306" s="7">
        <v>2721</v>
      </c>
      <c r="AC306" s="7" t="s">
        <v>134</v>
      </c>
      <c r="AD306" s="50">
        <v>0</v>
      </c>
      <c r="AE306" s="8" t="s">
        <v>42</v>
      </c>
      <c r="AF306" s="1" t="s">
        <v>43</v>
      </c>
      <c r="AG306" s="12">
        <v>180000</v>
      </c>
      <c r="AH306" s="10">
        <v>180000</v>
      </c>
      <c r="AI306" s="10">
        <v>180000</v>
      </c>
      <c r="AJ306" s="10" t="s">
        <v>140</v>
      </c>
    </row>
    <row r="307" spans="1:36" s="13" customFormat="1" x14ac:dyDescent="0.3">
      <c r="A307" s="13" t="str">
        <f t="shared" si="11"/>
        <v>2.5-02-2307_233021_233535810</v>
      </c>
      <c r="B307" s="53" t="str">
        <f t="shared" si="12"/>
        <v>07_243021_24035358100</v>
      </c>
      <c r="D307" s="13" t="s">
        <v>1095</v>
      </c>
      <c r="E307" s="13" t="s">
        <v>979</v>
      </c>
      <c r="F307" s="53">
        <v>2</v>
      </c>
      <c r="G307" s="54" t="s">
        <v>257</v>
      </c>
      <c r="H307" s="53">
        <v>2.1</v>
      </c>
      <c r="I307" s="54" t="s">
        <v>579</v>
      </c>
      <c r="J307" s="53" t="s">
        <v>580</v>
      </c>
      <c r="K307" s="54" t="s">
        <v>581</v>
      </c>
      <c r="L307" s="53" t="s">
        <v>31</v>
      </c>
      <c r="M307" s="54" t="s">
        <v>445</v>
      </c>
      <c r="N307" s="13" t="s">
        <v>859</v>
      </c>
      <c r="O307" s="53" t="s">
        <v>446</v>
      </c>
      <c r="P307" s="53" t="s">
        <v>447</v>
      </c>
      <c r="Q307" s="53">
        <v>3</v>
      </c>
      <c r="R307" s="53">
        <v>3</v>
      </c>
      <c r="S307" s="53" t="s">
        <v>218</v>
      </c>
      <c r="T307" s="13" t="s">
        <v>893</v>
      </c>
      <c r="U307" s="53" t="s">
        <v>582</v>
      </c>
      <c r="V307" s="53" t="s">
        <v>583</v>
      </c>
      <c r="W307" s="53">
        <v>35</v>
      </c>
      <c r="X307" s="54" t="s">
        <v>584</v>
      </c>
      <c r="Y307" s="53" t="s">
        <v>585</v>
      </c>
      <c r="Z307" s="53">
        <v>3000</v>
      </c>
      <c r="AA307" s="53" t="s">
        <v>70</v>
      </c>
      <c r="AB307" s="55">
        <v>3581</v>
      </c>
      <c r="AC307" s="55" t="s">
        <v>73</v>
      </c>
      <c r="AD307" s="50">
        <v>0</v>
      </c>
      <c r="AE307" s="56" t="s">
        <v>42</v>
      </c>
      <c r="AF307" s="53" t="s">
        <v>43</v>
      </c>
      <c r="AG307" s="29">
        <v>184801468.845</v>
      </c>
      <c r="AH307" s="57">
        <v>184801468.845</v>
      </c>
      <c r="AI307" s="57">
        <v>184801468.845</v>
      </c>
      <c r="AJ307" s="57" t="s">
        <v>140</v>
      </c>
    </row>
    <row r="308" spans="1:36" x14ac:dyDescent="0.3">
      <c r="A308" s="13" t="str">
        <f t="shared" si="11"/>
        <v>1.1-00-2307_233021_233535810</v>
      </c>
      <c r="B308" s="1" t="str">
        <f t="shared" si="12"/>
        <v>07_243021_24035358100</v>
      </c>
      <c r="C308" s="1"/>
      <c r="D308" s="3" t="s">
        <v>1105</v>
      </c>
      <c r="E308" s="1"/>
      <c r="F308" s="1">
        <v>2</v>
      </c>
      <c r="G308" s="6" t="s">
        <v>257</v>
      </c>
      <c r="H308" s="1">
        <v>2.1</v>
      </c>
      <c r="I308" s="6" t="s">
        <v>579</v>
      </c>
      <c r="J308" s="1" t="s">
        <v>580</v>
      </c>
      <c r="K308" s="6" t="s">
        <v>581</v>
      </c>
      <c r="L308" s="1" t="s">
        <v>31</v>
      </c>
      <c r="M308" s="6" t="s">
        <v>445</v>
      </c>
      <c r="N308" t="s">
        <v>859</v>
      </c>
      <c r="O308" s="1" t="s">
        <v>446</v>
      </c>
      <c r="P308" s="1" t="s">
        <v>447</v>
      </c>
      <c r="Q308" s="1">
        <v>3</v>
      </c>
      <c r="R308" s="1">
        <v>3</v>
      </c>
      <c r="S308" s="1" t="s">
        <v>218</v>
      </c>
      <c r="T308" t="s">
        <v>893</v>
      </c>
      <c r="U308" s="1" t="s">
        <v>582</v>
      </c>
      <c r="V308" s="1" t="s">
        <v>583</v>
      </c>
      <c r="W308" s="1">
        <v>35</v>
      </c>
      <c r="X308" s="6" t="s">
        <v>584</v>
      </c>
      <c r="Y308" s="1" t="s">
        <v>585</v>
      </c>
      <c r="Z308" s="1">
        <v>3000</v>
      </c>
      <c r="AA308" s="1" t="s">
        <v>70</v>
      </c>
      <c r="AB308" s="7">
        <v>3581</v>
      </c>
      <c r="AC308" s="7" t="s">
        <v>73</v>
      </c>
      <c r="AD308" s="50">
        <v>0</v>
      </c>
      <c r="AE308" s="8" t="s">
        <v>42</v>
      </c>
      <c r="AF308" s="1" t="s">
        <v>43</v>
      </c>
      <c r="AG308" s="12">
        <v>56810762</v>
      </c>
      <c r="AH308" s="10">
        <v>56810762</v>
      </c>
      <c r="AI308" s="10">
        <v>56810762</v>
      </c>
      <c r="AJ308" s="10" t="s">
        <v>140</v>
      </c>
    </row>
    <row r="309" spans="1:36" x14ac:dyDescent="0.3">
      <c r="A309" s="13" t="str">
        <f t="shared" si="11"/>
        <v>1.1-00-2308_237025_234031810</v>
      </c>
      <c r="B309" s="1" t="str">
        <f t="shared" si="12"/>
        <v>08_247025_24040318100</v>
      </c>
      <c r="D309" s="3" t="s">
        <v>1105</v>
      </c>
      <c r="F309" s="1">
        <v>1</v>
      </c>
      <c r="G309" s="6" t="s">
        <v>27</v>
      </c>
      <c r="H309" s="1">
        <v>1.7</v>
      </c>
      <c r="I309" s="6" t="s">
        <v>215</v>
      </c>
      <c r="J309" s="1" t="s">
        <v>373</v>
      </c>
      <c r="K309" s="6" t="s">
        <v>374</v>
      </c>
      <c r="L309" s="1" t="s">
        <v>200</v>
      </c>
      <c r="M309" s="6" t="s">
        <v>201</v>
      </c>
      <c r="N309" t="s">
        <v>860</v>
      </c>
      <c r="O309" s="1" t="s">
        <v>586</v>
      </c>
      <c r="P309" s="1" t="s">
        <v>587</v>
      </c>
      <c r="Q309" s="1">
        <v>7</v>
      </c>
      <c r="R309" s="1">
        <v>7</v>
      </c>
      <c r="S309" s="1" t="s">
        <v>588</v>
      </c>
      <c r="T309" t="s">
        <v>906</v>
      </c>
      <c r="U309" s="1" t="s">
        <v>907</v>
      </c>
      <c r="V309" s="1" t="s">
        <v>589</v>
      </c>
      <c r="W309" s="1">
        <v>40</v>
      </c>
      <c r="X309" s="6" t="s">
        <v>590</v>
      </c>
      <c r="Y309" s="1" t="s">
        <v>591</v>
      </c>
      <c r="Z309" s="1">
        <v>3000</v>
      </c>
      <c r="AA309" s="1" t="s">
        <v>70</v>
      </c>
      <c r="AB309" s="7">
        <v>3181</v>
      </c>
      <c r="AC309" s="7" t="s">
        <v>95</v>
      </c>
      <c r="AD309" s="50">
        <v>0</v>
      </c>
      <c r="AE309" s="8" t="s">
        <v>42</v>
      </c>
      <c r="AF309" s="1" t="s">
        <v>43</v>
      </c>
      <c r="AG309" s="12">
        <v>10000</v>
      </c>
      <c r="AH309" s="10">
        <v>10000</v>
      </c>
      <c r="AI309" s="10">
        <v>10000</v>
      </c>
      <c r="AJ309" s="5" t="s">
        <v>846</v>
      </c>
    </row>
    <row r="310" spans="1:36" s="13" customFormat="1" x14ac:dyDescent="0.3">
      <c r="A310" s="13" t="str">
        <f t="shared" si="11"/>
        <v>2.5-02-2308_237025_234033410</v>
      </c>
      <c r="B310" s="53" t="str">
        <f t="shared" si="12"/>
        <v>08_247025_24040334100</v>
      </c>
      <c r="D310" s="13" t="s">
        <v>1095</v>
      </c>
      <c r="E310" s="13" t="s">
        <v>979</v>
      </c>
      <c r="F310" s="53">
        <v>1</v>
      </c>
      <c r="G310" s="54" t="s">
        <v>27</v>
      </c>
      <c r="H310" s="53">
        <v>1.7</v>
      </c>
      <c r="I310" s="54" t="s">
        <v>215</v>
      </c>
      <c r="J310" s="53" t="s">
        <v>373</v>
      </c>
      <c r="K310" s="54" t="s">
        <v>374</v>
      </c>
      <c r="L310" s="53" t="s">
        <v>200</v>
      </c>
      <c r="M310" s="54" t="s">
        <v>201</v>
      </c>
      <c r="N310" s="13" t="s">
        <v>860</v>
      </c>
      <c r="O310" s="53" t="s">
        <v>586</v>
      </c>
      <c r="P310" s="53" t="s">
        <v>587</v>
      </c>
      <c r="Q310" s="53">
        <v>7</v>
      </c>
      <c r="R310" s="53">
        <v>7</v>
      </c>
      <c r="S310" s="53" t="s">
        <v>588</v>
      </c>
      <c r="T310" s="13" t="s">
        <v>906</v>
      </c>
      <c r="U310" s="53" t="s">
        <v>907</v>
      </c>
      <c r="V310" s="53" t="s">
        <v>589</v>
      </c>
      <c r="W310" s="53">
        <v>40</v>
      </c>
      <c r="X310" s="54" t="s">
        <v>590</v>
      </c>
      <c r="Y310" s="53" t="s">
        <v>591</v>
      </c>
      <c r="Z310" s="53">
        <v>3000</v>
      </c>
      <c r="AA310" s="53" t="s">
        <v>70</v>
      </c>
      <c r="AB310" s="55">
        <v>3341</v>
      </c>
      <c r="AC310" s="55" t="s">
        <v>326</v>
      </c>
      <c r="AD310" s="50">
        <v>0</v>
      </c>
      <c r="AE310" s="56" t="s">
        <v>42</v>
      </c>
      <c r="AF310" s="53" t="s">
        <v>43</v>
      </c>
      <c r="AG310" s="29">
        <v>3000000</v>
      </c>
      <c r="AH310" s="57">
        <v>3000000</v>
      </c>
      <c r="AI310" s="57">
        <v>3000000</v>
      </c>
      <c r="AJ310" s="31" t="s">
        <v>846</v>
      </c>
    </row>
    <row r="311" spans="1:36" x14ac:dyDescent="0.3">
      <c r="A311" s="13" t="str">
        <f t="shared" si="11"/>
        <v>1.1-00-2308_237025_234039410</v>
      </c>
      <c r="B311" s="1" t="str">
        <f t="shared" si="12"/>
        <v>08_247025_24040394100</v>
      </c>
      <c r="D311" s="3" t="s">
        <v>1105</v>
      </c>
      <c r="F311" s="1">
        <v>1</v>
      </c>
      <c r="G311" s="6" t="s">
        <v>27</v>
      </c>
      <c r="H311" s="1">
        <v>1.7</v>
      </c>
      <c r="I311" s="6" t="s">
        <v>215</v>
      </c>
      <c r="J311" s="1" t="s">
        <v>373</v>
      </c>
      <c r="K311" s="6" t="s">
        <v>374</v>
      </c>
      <c r="L311" s="1" t="s">
        <v>200</v>
      </c>
      <c r="M311" s="6" t="s">
        <v>201</v>
      </c>
      <c r="N311" t="s">
        <v>860</v>
      </c>
      <c r="O311" s="1" t="s">
        <v>586</v>
      </c>
      <c r="P311" s="1" t="s">
        <v>587</v>
      </c>
      <c r="Q311" s="1">
        <v>7</v>
      </c>
      <c r="R311" s="1">
        <v>7</v>
      </c>
      <c r="S311" s="1" t="s">
        <v>588</v>
      </c>
      <c r="T311" t="s">
        <v>906</v>
      </c>
      <c r="U311" s="1" t="s">
        <v>907</v>
      </c>
      <c r="V311" s="1" t="s">
        <v>589</v>
      </c>
      <c r="W311" s="1">
        <v>40</v>
      </c>
      <c r="X311" s="6" t="s">
        <v>590</v>
      </c>
      <c r="Y311" s="1" t="s">
        <v>591</v>
      </c>
      <c r="Z311" s="1">
        <v>3000</v>
      </c>
      <c r="AA311" s="1" t="s">
        <v>70</v>
      </c>
      <c r="AB311" s="7">
        <v>3941</v>
      </c>
      <c r="AC311" s="7" t="s">
        <v>172</v>
      </c>
      <c r="AD311" s="50">
        <v>0</v>
      </c>
      <c r="AE311" s="8" t="s">
        <v>42</v>
      </c>
      <c r="AF311" s="1" t="s">
        <v>43</v>
      </c>
      <c r="AG311" s="12">
        <v>45121</v>
      </c>
      <c r="AH311" s="10">
        <v>45121</v>
      </c>
      <c r="AI311" s="10">
        <v>50000</v>
      </c>
      <c r="AJ311" s="5" t="s">
        <v>846</v>
      </c>
    </row>
    <row r="312" spans="1:36" x14ac:dyDescent="0.3">
      <c r="A312" s="13" t="str">
        <f t="shared" si="11"/>
        <v>1.1-00-2308_237025_234121110</v>
      </c>
      <c r="B312" s="1" t="str">
        <f t="shared" si="12"/>
        <v>08_247025_24041211100</v>
      </c>
      <c r="C312" s="1"/>
      <c r="D312" s="3" t="s">
        <v>1105</v>
      </c>
      <c r="E312" s="1"/>
      <c r="F312" s="1">
        <v>1</v>
      </c>
      <c r="G312" s="1" t="s">
        <v>27</v>
      </c>
      <c r="H312" s="1">
        <v>1.7</v>
      </c>
      <c r="I312" s="1" t="s">
        <v>215</v>
      </c>
      <c r="J312" s="1" t="s">
        <v>373</v>
      </c>
      <c r="K312" s="1" t="s">
        <v>374</v>
      </c>
      <c r="L312" s="1" t="s">
        <v>200</v>
      </c>
      <c r="M312" s="1" t="s">
        <v>201</v>
      </c>
      <c r="N312" t="s">
        <v>860</v>
      </c>
      <c r="O312" s="1" t="s">
        <v>586</v>
      </c>
      <c r="P312" s="1" t="s">
        <v>587</v>
      </c>
      <c r="Q312" s="1">
        <v>7</v>
      </c>
      <c r="R312" s="1">
        <v>7</v>
      </c>
      <c r="S312" s="1" t="s">
        <v>588</v>
      </c>
      <c r="T312" t="s">
        <v>906</v>
      </c>
      <c r="U312" s="1" t="s">
        <v>907</v>
      </c>
      <c r="V312" s="1" t="s">
        <v>589</v>
      </c>
      <c r="W312" s="1">
        <v>41</v>
      </c>
      <c r="X312" s="1" t="s">
        <v>592</v>
      </c>
      <c r="Y312" s="1" t="s">
        <v>593</v>
      </c>
      <c r="Z312" s="1">
        <v>2000</v>
      </c>
      <c r="AA312" s="1" t="s">
        <v>67</v>
      </c>
      <c r="AB312" s="1">
        <v>2111</v>
      </c>
      <c r="AC312" s="1" t="s">
        <v>149</v>
      </c>
      <c r="AD312" s="50">
        <v>0</v>
      </c>
      <c r="AE312" s="60" t="s">
        <v>42</v>
      </c>
      <c r="AF312" s="1" t="s">
        <v>43</v>
      </c>
      <c r="AG312" s="12">
        <v>1058.5999999999999</v>
      </c>
      <c r="AH312" s="10">
        <v>0</v>
      </c>
      <c r="AI312" s="10">
        <v>0</v>
      </c>
      <c r="AJ312" s="5" t="s">
        <v>846</v>
      </c>
    </row>
    <row r="313" spans="1:36" x14ac:dyDescent="0.3">
      <c r="A313" s="13" t="str">
        <f t="shared" si="11"/>
        <v>1.1-00-2308_237025_234121410</v>
      </c>
      <c r="B313" s="1" t="str">
        <f t="shared" si="12"/>
        <v>08_247025_24041214100</v>
      </c>
      <c r="D313" s="3" t="s">
        <v>1105</v>
      </c>
      <c r="F313" s="1">
        <v>1</v>
      </c>
      <c r="G313" s="6" t="s">
        <v>27</v>
      </c>
      <c r="H313" s="1">
        <v>1.7</v>
      </c>
      <c r="I313" s="6" t="s">
        <v>215</v>
      </c>
      <c r="J313" s="1" t="s">
        <v>373</v>
      </c>
      <c r="K313" s="6" t="s">
        <v>374</v>
      </c>
      <c r="L313" s="1" t="s">
        <v>200</v>
      </c>
      <c r="M313" s="6" t="s">
        <v>201</v>
      </c>
      <c r="N313" t="s">
        <v>860</v>
      </c>
      <c r="O313" s="1" t="s">
        <v>586</v>
      </c>
      <c r="P313" s="1" t="s">
        <v>587</v>
      </c>
      <c r="Q313" s="1">
        <v>7</v>
      </c>
      <c r="R313" s="1">
        <v>7</v>
      </c>
      <c r="S313" s="1" t="s">
        <v>588</v>
      </c>
      <c r="T313" t="s">
        <v>906</v>
      </c>
      <c r="U313" s="1" t="s">
        <v>907</v>
      </c>
      <c r="V313" s="1" t="s">
        <v>589</v>
      </c>
      <c r="W313" s="1">
        <v>41</v>
      </c>
      <c r="X313" s="6" t="s">
        <v>592</v>
      </c>
      <c r="Y313" s="1" t="s">
        <v>593</v>
      </c>
      <c r="Z313" s="1">
        <v>2000</v>
      </c>
      <c r="AA313" s="1" t="s">
        <v>67</v>
      </c>
      <c r="AB313" s="7">
        <v>2141</v>
      </c>
      <c r="AC313" s="7" t="s">
        <v>312</v>
      </c>
      <c r="AD313" s="50">
        <v>0</v>
      </c>
      <c r="AE313" s="8" t="s">
        <v>42</v>
      </c>
      <c r="AF313" s="1" t="s">
        <v>43</v>
      </c>
      <c r="AG313" s="12">
        <v>30000</v>
      </c>
      <c r="AH313" s="10">
        <v>30000</v>
      </c>
      <c r="AI313" s="12">
        <v>0</v>
      </c>
      <c r="AJ313" s="9" t="s">
        <v>594</v>
      </c>
    </row>
    <row r="314" spans="1:36" x14ac:dyDescent="0.3">
      <c r="A314" s="13" t="str">
        <f t="shared" si="11"/>
        <v>1.1-00-2308_237025_234122110</v>
      </c>
      <c r="B314" s="1" t="str">
        <f t="shared" si="12"/>
        <v>08_247025_24041221100</v>
      </c>
      <c r="D314" s="3" t="s">
        <v>1105</v>
      </c>
      <c r="F314" s="1">
        <v>1</v>
      </c>
      <c r="G314" s="6" t="s">
        <v>27</v>
      </c>
      <c r="H314" s="1">
        <v>1.7</v>
      </c>
      <c r="I314" s="6" t="s">
        <v>215</v>
      </c>
      <c r="J314" s="1" t="s">
        <v>373</v>
      </c>
      <c r="K314" s="6" t="s">
        <v>374</v>
      </c>
      <c r="L314" s="1" t="s">
        <v>200</v>
      </c>
      <c r="M314" s="6" t="s">
        <v>201</v>
      </c>
      <c r="N314" t="s">
        <v>860</v>
      </c>
      <c r="O314" s="1" t="s">
        <v>586</v>
      </c>
      <c r="P314" s="1" t="s">
        <v>587</v>
      </c>
      <c r="Q314" s="1">
        <v>7</v>
      </c>
      <c r="R314" s="1">
        <v>7</v>
      </c>
      <c r="S314" s="1" t="s">
        <v>588</v>
      </c>
      <c r="T314" t="s">
        <v>906</v>
      </c>
      <c r="U314" s="1" t="s">
        <v>907</v>
      </c>
      <c r="V314" s="1" t="s">
        <v>589</v>
      </c>
      <c r="W314" s="1">
        <v>41</v>
      </c>
      <c r="X314" s="6" t="s">
        <v>592</v>
      </c>
      <c r="Y314" s="1" t="s">
        <v>593</v>
      </c>
      <c r="Z314" s="1">
        <v>2000</v>
      </c>
      <c r="AA314" s="1" t="s">
        <v>67</v>
      </c>
      <c r="AB314" s="7">
        <v>2211</v>
      </c>
      <c r="AC314" s="7" t="s">
        <v>68</v>
      </c>
      <c r="AD314" s="50">
        <v>0</v>
      </c>
      <c r="AE314" s="8" t="s">
        <v>42</v>
      </c>
      <c r="AF314" s="1" t="s">
        <v>43</v>
      </c>
      <c r="AG314" s="12">
        <v>384482</v>
      </c>
      <c r="AH314" s="10">
        <v>384482</v>
      </c>
      <c r="AI314" s="10">
        <v>390000</v>
      </c>
      <c r="AJ314" s="5" t="s">
        <v>846</v>
      </c>
    </row>
    <row r="315" spans="1:36" x14ac:dyDescent="0.3">
      <c r="A315" s="13" t="str">
        <f t="shared" si="11"/>
        <v>1.1-00-2308_237025_234127110</v>
      </c>
      <c r="B315" s="1" t="str">
        <f t="shared" si="12"/>
        <v>08_247025_24041271100</v>
      </c>
      <c r="D315" s="3" t="s">
        <v>1105</v>
      </c>
      <c r="F315" s="1">
        <v>1</v>
      </c>
      <c r="G315" s="6" t="s">
        <v>27</v>
      </c>
      <c r="H315" s="1">
        <v>1.7</v>
      </c>
      <c r="I315" s="6" t="s">
        <v>215</v>
      </c>
      <c r="J315" s="1" t="s">
        <v>373</v>
      </c>
      <c r="K315" s="6" t="s">
        <v>374</v>
      </c>
      <c r="L315" s="1" t="s">
        <v>200</v>
      </c>
      <c r="M315" s="6" t="s">
        <v>201</v>
      </c>
      <c r="N315" t="s">
        <v>860</v>
      </c>
      <c r="O315" s="1" t="s">
        <v>586</v>
      </c>
      <c r="P315" s="1" t="s">
        <v>587</v>
      </c>
      <c r="Q315" s="1">
        <v>7</v>
      </c>
      <c r="R315" s="1">
        <v>7</v>
      </c>
      <c r="S315" s="1" t="s">
        <v>588</v>
      </c>
      <c r="T315" t="s">
        <v>906</v>
      </c>
      <c r="U315" s="1" t="s">
        <v>907</v>
      </c>
      <c r="V315" s="1" t="s">
        <v>589</v>
      </c>
      <c r="W315" s="1">
        <v>41</v>
      </c>
      <c r="X315" s="6" t="s">
        <v>592</v>
      </c>
      <c r="Y315" s="1" t="s">
        <v>593</v>
      </c>
      <c r="Z315" s="1">
        <v>2000</v>
      </c>
      <c r="AA315" s="1" t="s">
        <v>67</v>
      </c>
      <c r="AB315" s="7">
        <v>2711</v>
      </c>
      <c r="AC315" s="7" t="s">
        <v>84</v>
      </c>
      <c r="AD315" s="50">
        <v>0</v>
      </c>
      <c r="AE315" s="8" t="s">
        <v>42</v>
      </c>
      <c r="AF315" s="1" t="s">
        <v>43</v>
      </c>
      <c r="AG315" s="12">
        <v>1300000</v>
      </c>
      <c r="AH315" s="10">
        <v>1300000</v>
      </c>
      <c r="AI315" s="10">
        <v>1300000</v>
      </c>
      <c r="AJ315" s="5" t="s">
        <v>846</v>
      </c>
    </row>
    <row r="316" spans="1:36" x14ac:dyDescent="0.3">
      <c r="A316" s="13" t="str">
        <f t="shared" si="11"/>
        <v>1.1-00-2308_237025_234128210</v>
      </c>
      <c r="B316" s="1" t="str">
        <f t="shared" si="12"/>
        <v>08_247025_24041282100</v>
      </c>
      <c r="D316" s="3" t="s">
        <v>1105</v>
      </c>
      <c r="F316" s="1">
        <v>1</v>
      </c>
      <c r="G316" s="6" t="s">
        <v>27</v>
      </c>
      <c r="H316" s="1">
        <v>1.7</v>
      </c>
      <c r="I316" s="6" t="s">
        <v>215</v>
      </c>
      <c r="J316" s="1" t="s">
        <v>373</v>
      </c>
      <c r="K316" s="6" t="s">
        <v>374</v>
      </c>
      <c r="L316" s="1" t="s">
        <v>200</v>
      </c>
      <c r="M316" s="6" t="s">
        <v>201</v>
      </c>
      <c r="N316" t="s">
        <v>860</v>
      </c>
      <c r="O316" s="1" t="s">
        <v>586</v>
      </c>
      <c r="P316" s="1" t="s">
        <v>587</v>
      </c>
      <c r="Q316" s="1">
        <v>7</v>
      </c>
      <c r="R316" s="1">
        <v>7</v>
      </c>
      <c r="S316" s="1" t="s">
        <v>588</v>
      </c>
      <c r="T316" t="s">
        <v>906</v>
      </c>
      <c r="U316" s="1" t="s">
        <v>907</v>
      </c>
      <c r="V316" s="1" t="s">
        <v>589</v>
      </c>
      <c r="W316" s="1">
        <v>41</v>
      </c>
      <c r="X316" s="6" t="s">
        <v>592</v>
      </c>
      <c r="Y316" s="1" t="s">
        <v>593</v>
      </c>
      <c r="Z316" s="1">
        <v>2000</v>
      </c>
      <c r="AA316" s="1" t="s">
        <v>67</v>
      </c>
      <c r="AB316" s="7">
        <v>2821</v>
      </c>
      <c r="AC316" s="7" t="s">
        <v>595</v>
      </c>
      <c r="AD316" s="50">
        <v>0</v>
      </c>
      <c r="AE316" s="8" t="s">
        <v>42</v>
      </c>
      <c r="AF316" s="1" t="s">
        <v>43</v>
      </c>
      <c r="AG316" s="12">
        <v>898941.4</v>
      </c>
      <c r="AH316" s="10">
        <v>898941.4</v>
      </c>
      <c r="AI316" s="10">
        <v>900000</v>
      </c>
      <c r="AJ316" s="5" t="s">
        <v>846</v>
      </c>
    </row>
    <row r="317" spans="1:36" s="13" customFormat="1" x14ac:dyDescent="0.3">
      <c r="A317" s="13" t="str">
        <f t="shared" si="11"/>
        <v>2.5-02-2308_237025_234128310</v>
      </c>
      <c r="B317" s="53" t="str">
        <f t="shared" si="12"/>
        <v>08_247025_24041283100</v>
      </c>
      <c r="D317" s="13" t="s">
        <v>1095</v>
      </c>
      <c r="E317" s="13" t="s">
        <v>979</v>
      </c>
      <c r="F317" s="53">
        <v>1</v>
      </c>
      <c r="G317" s="54" t="s">
        <v>27</v>
      </c>
      <c r="H317" s="53">
        <v>1.7</v>
      </c>
      <c r="I317" s="54" t="s">
        <v>215</v>
      </c>
      <c r="J317" s="53" t="s">
        <v>373</v>
      </c>
      <c r="K317" s="54" t="s">
        <v>374</v>
      </c>
      <c r="L317" s="53" t="s">
        <v>200</v>
      </c>
      <c r="M317" s="54" t="s">
        <v>201</v>
      </c>
      <c r="N317" s="13" t="s">
        <v>860</v>
      </c>
      <c r="O317" s="53" t="s">
        <v>586</v>
      </c>
      <c r="P317" s="53" t="s">
        <v>587</v>
      </c>
      <c r="Q317" s="53">
        <v>7</v>
      </c>
      <c r="R317" s="53">
        <v>7</v>
      </c>
      <c r="S317" s="53" t="s">
        <v>588</v>
      </c>
      <c r="T317" s="13" t="s">
        <v>906</v>
      </c>
      <c r="U317" s="53" t="s">
        <v>907</v>
      </c>
      <c r="V317" s="53" t="s">
        <v>589</v>
      </c>
      <c r="W317" s="1">
        <v>41</v>
      </c>
      <c r="X317" s="54" t="s">
        <v>592</v>
      </c>
      <c r="Y317" s="53" t="s">
        <v>593</v>
      </c>
      <c r="Z317" s="53">
        <v>2000</v>
      </c>
      <c r="AA317" s="53" t="s">
        <v>67</v>
      </c>
      <c r="AB317" s="55">
        <v>2831</v>
      </c>
      <c r="AC317" s="55" t="s">
        <v>596</v>
      </c>
      <c r="AD317" s="50">
        <v>0</v>
      </c>
      <c r="AE317" s="56" t="s">
        <v>42</v>
      </c>
      <c r="AF317" s="53" t="s">
        <v>43</v>
      </c>
      <c r="AG317" s="29">
        <v>3100000</v>
      </c>
      <c r="AH317" s="57">
        <v>3100000</v>
      </c>
      <c r="AI317" s="57">
        <v>3100000</v>
      </c>
      <c r="AJ317" s="31" t="s">
        <v>846</v>
      </c>
    </row>
    <row r="318" spans="1:36" x14ac:dyDescent="0.3">
      <c r="A318" s="13" t="str">
        <f t="shared" si="11"/>
        <v>1.1-00-2308_237025_234128310</v>
      </c>
      <c r="B318" s="1" t="str">
        <f t="shared" si="12"/>
        <v>08_247025_24041283100</v>
      </c>
      <c r="C318" s="1"/>
      <c r="D318" s="3" t="s">
        <v>1105</v>
      </c>
      <c r="E318" s="1"/>
      <c r="F318" s="1">
        <v>1</v>
      </c>
      <c r="G318" s="6" t="s">
        <v>27</v>
      </c>
      <c r="H318" s="1">
        <v>1.7</v>
      </c>
      <c r="I318" s="6" t="s">
        <v>215</v>
      </c>
      <c r="J318" s="1" t="s">
        <v>373</v>
      </c>
      <c r="K318" s="6" t="s">
        <v>374</v>
      </c>
      <c r="L318" s="1" t="s">
        <v>200</v>
      </c>
      <c r="M318" s="6" t="s">
        <v>201</v>
      </c>
      <c r="N318" t="s">
        <v>860</v>
      </c>
      <c r="O318" s="1" t="s">
        <v>586</v>
      </c>
      <c r="P318" s="1" t="s">
        <v>587</v>
      </c>
      <c r="Q318" s="1">
        <v>7</v>
      </c>
      <c r="R318" s="1">
        <v>7</v>
      </c>
      <c r="S318" s="1" t="s">
        <v>588</v>
      </c>
      <c r="T318" t="s">
        <v>906</v>
      </c>
      <c r="U318" s="1" t="s">
        <v>907</v>
      </c>
      <c r="V318" s="1" t="s">
        <v>589</v>
      </c>
      <c r="W318" s="1">
        <v>41</v>
      </c>
      <c r="X318" s="6" t="s">
        <v>592</v>
      </c>
      <c r="Y318" s="1" t="s">
        <v>593</v>
      </c>
      <c r="Z318" s="1">
        <v>2000</v>
      </c>
      <c r="AA318" s="1" t="s">
        <v>67</v>
      </c>
      <c r="AB318" s="7">
        <v>2831</v>
      </c>
      <c r="AC318" s="7" t="s">
        <v>596</v>
      </c>
      <c r="AD318" s="50">
        <v>0</v>
      </c>
      <c r="AE318" s="8" t="s">
        <v>42</v>
      </c>
      <c r="AF318" s="1" t="s">
        <v>43</v>
      </c>
      <c r="AG318" s="12">
        <v>264514.8</v>
      </c>
      <c r="AH318" s="10">
        <v>264514.8</v>
      </c>
      <c r="AI318" s="10">
        <v>264514.8</v>
      </c>
      <c r="AJ318" s="5" t="s">
        <v>846</v>
      </c>
    </row>
    <row r="319" spans="1:36" x14ac:dyDescent="0.3">
      <c r="A319" s="13" t="str">
        <f t="shared" si="11"/>
        <v>1.1-00-2308_237025_234131610</v>
      </c>
      <c r="B319" s="1" t="str">
        <f t="shared" si="12"/>
        <v>08_247025_24041316100</v>
      </c>
      <c r="D319" s="3" t="s">
        <v>1105</v>
      </c>
      <c r="F319" s="1">
        <v>1</v>
      </c>
      <c r="G319" s="6" t="s">
        <v>27</v>
      </c>
      <c r="H319" s="1">
        <v>1.7</v>
      </c>
      <c r="I319" s="6" t="s">
        <v>215</v>
      </c>
      <c r="J319" s="1" t="s">
        <v>373</v>
      </c>
      <c r="K319" s="6" t="s">
        <v>374</v>
      </c>
      <c r="L319" s="1" t="s">
        <v>200</v>
      </c>
      <c r="M319" s="6" t="s">
        <v>201</v>
      </c>
      <c r="N319" t="s">
        <v>860</v>
      </c>
      <c r="O319" s="1" t="s">
        <v>586</v>
      </c>
      <c r="P319" s="1" t="s">
        <v>587</v>
      </c>
      <c r="Q319" s="1">
        <v>7</v>
      </c>
      <c r="R319" s="1">
        <v>7</v>
      </c>
      <c r="S319" s="1" t="s">
        <v>588</v>
      </c>
      <c r="T319" t="s">
        <v>906</v>
      </c>
      <c r="U319" s="1" t="s">
        <v>907</v>
      </c>
      <c r="V319" s="1" t="s">
        <v>589</v>
      </c>
      <c r="W319" s="1">
        <v>41</v>
      </c>
      <c r="X319" s="6" t="s">
        <v>592</v>
      </c>
      <c r="Y319" s="1" t="s">
        <v>593</v>
      </c>
      <c r="Z319" s="1">
        <v>3000</v>
      </c>
      <c r="AA319" s="1" t="s">
        <v>70</v>
      </c>
      <c r="AB319" s="7">
        <v>3161</v>
      </c>
      <c r="AC319" s="7" t="s">
        <v>322</v>
      </c>
      <c r="AD319" s="50">
        <v>0</v>
      </c>
      <c r="AE319" s="8" t="s">
        <v>42</v>
      </c>
      <c r="AF319" s="1" t="s">
        <v>43</v>
      </c>
      <c r="AG319" s="12">
        <v>200000</v>
      </c>
      <c r="AH319" s="10">
        <v>200000</v>
      </c>
      <c r="AI319" s="10">
        <v>230000</v>
      </c>
      <c r="AJ319" s="5" t="s">
        <v>846</v>
      </c>
    </row>
    <row r="320" spans="1:36" x14ac:dyDescent="0.3">
      <c r="A320" s="13" t="str">
        <f t="shared" si="11"/>
        <v>1.1-00-2308_237025_234133610</v>
      </c>
      <c r="B320" s="1" t="str">
        <f t="shared" si="12"/>
        <v>08_247025_24041336100</v>
      </c>
      <c r="D320" s="3" t="s">
        <v>1105</v>
      </c>
      <c r="F320" s="1">
        <v>1</v>
      </c>
      <c r="G320" s="6" t="s">
        <v>27</v>
      </c>
      <c r="H320" s="1">
        <v>1.7</v>
      </c>
      <c r="I320" s="6" t="s">
        <v>215</v>
      </c>
      <c r="J320" s="1" t="s">
        <v>373</v>
      </c>
      <c r="K320" s="6" t="s">
        <v>374</v>
      </c>
      <c r="L320" s="1" t="s">
        <v>200</v>
      </c>
      <c r="M320" s="6" t="s">
        <v>201</v>
      </c>
      <c r="N320" t="s">
        <v>860</v>
      </c>
      <c r="O320" s="1" t="s">
        <v>586</v>
      </c>
      <c r="P320" s="1" t="s">
        <v>587</v>
      </c>
      <c r="Q320" s="1">
        <v>7</v>
      </c>
      <c r="R320" s="1">
        <v>7</v>
      </c>
      <c r="S320" s="1" t="s">
        <v>588</v>
      </c>
      <c r="T320" t="s">
        <v>906</v>
      </c>
      <c r="U320" s="1" t="s">
        <v>907</v>
      </c>
      <c r="V320" s="1" t="s">
        <v>589</v>
      </c>
      <c r="W320" s="1">
        <v>41</v>
      </c>
      <c r="X320" s="6" t="s">
        <v>592</v>
      </c>
      <c r="Y320" s="1" t="s">
        <v>593</v>
      </c>
      <c r="Z320" s="1">
        <v>3000</v>
      </c>
      <c r="AA320" s="1" t="s">
        <v>70</v>
      </c>
      <c r="AB320" s="7">
        <v>3361</v>
      </c>
      <c r="AC320" s="7" t="s">
        <v>86</v>
      </c>
      <c r="AD320" s="50">
        <v>0</v>
      </c>
      <c r="AE320" s="8" t="s">
        <v>42</v>
      </c>
      <c r="AF320" s="1" t="s">
        <v>43</v>
      </c>
      <c r="AG320" s="12">
        <v>0</v>
      </c>
      <c r="AH320" s="12">
        <v>0</v>
      </c>
      <c r="AI320" s="10">
        <v>30000</v>
      </c>
      <c r="AJ320" s="9" t="s">
        <v>597</v>
      </c>
    </row>
    <row r="321" spans="1:36" x14ac:dyDescent="0.3">
      <c r="A321" s="13" t="str">
        <f t="shared" si="11"/>
        <v>1.1-00-2308_237025_234133910</v>
      </c>
      <c r="B321" s="1" t="str">
        <f t="shared" si="12"/>
        <v>08_247025_24041339100</v>
      </c>
      <c r="D321" s="3" t="s">
        <v>1105</v>
      </c>
      <c r="F321" s="1">
        <v>1</v>
      </c>
      <c r="G321" s="6" t="s">
        <v>27</v>
      </c>
      <c r="H321" s="1">
        <v>1.7</v>
      </c>
      <c r="I321" s="6" t="s">
        <v>215</v>
      </c>
      <c r="J321" s="1" t="s">
        <v>373</v>
      </c>
      <c r="K321" s="6" t="s">
        <v>374</v>
      </c>
      <c r="L321" s="1" t="s">
        <v>200</v>
      </c>
      <c r="M321" s="6" t="s">
        <v>201</v>
      </c>
      <c r="N321" t="s">
        <v>860</v>
      </c>
      <c r="O321" s="1" t="s">
        <v>586</v>
      </c>
      <c r="P321" s="1" t="s">
        <v>587</v>
      </c>
      <c r="Q321" s="1">
        <v>7</v>
      </c>
      <c r="R321" s="1">
        <v>7</v>
      </c>
      <c r="S321" s="1" t="s">
        <v>588</v>
      </c>
      <c r="T321" t="s">
        <v>906</v>
      </c>
      <c r="U321" s="1" t="s">
        <v>907</v>
      </c>
      <c r="V321" s="1" t="s">
        <v>589</v>
      </c>
      <c r="W321" s="1">
        <v>41</v>
      </c>
      <c r="X321" s="6" t="s">
        <v>592</v>
      </c>
      <c r="Y321" s="1" t="s">
        <v>593</v>
      </c>
      <c r="Z321" s="1">
        <v>3000</v>
      </c>
      <c r="AA321" s="1" t="s">
        <v>70</v>
      </c>
      <c r="AB321" s="7">
        <v>3391</v>
      </c>
      <c r="AC321" s="7" t="s">
        <v>97</v>
      </c>
      <c r="AD321" s="50">
        <v>0</v>
      </c>
      <c r="AE321" s="8" t="s">
        <v>42</v>
      </c>
      <c r="AF321" s="1" t="s">
        <v>43</v>
      </c>
      <c r="AG321" s="12">
        <v>1900000</v>
      </c>
      <c r="AH321" s="10">
        <v>1900000</v>
      </c>
      <c r="AI321" s="10">
        <v>1900000</v>
      </c>
      <c r="AJ321" s="5" t="s">
        <v>846</v>
      </c>
    </row>
    <row r="322" spans="1:36" x14ac:dyDescent="0.3">
      <c r="A322" s="13" t="str">
        <f t="shared" si="11"/>
        <v>1.1-00-2308_237025_234139620</v>
      </c>
      <c r="B322" s="1" t="str">
        <f t="shared" si="12"/>
        <v>08_247025_24041396200</v>
      </c>
      <c r="C322" s="1"/>
      <c r="D322" s="3" t="s">
        <v>1105</v>
      </c>
      <c r="E322" s="1"/>
      <c r="F322" s="1">
        <v>1</v>
      </c>
      <c r="G322" s="6" t="s">
        <v>27</v>
      </c>
      <c r="H322" s="1">
        <v>1.7</v>
      </c>
      <c r="I322" s="6" t="s">
        <v>215</v>
      </c>
      <c r="J322" s="1" t="s">
        <v>373</v>
      </c>
      <c r="K322" s="6" t="s">
        <v>374</v>
      </c>
      <c r="L322" s="1" t="s">
        <v>200</v>
      </c>
      <c r="M322" s="6" t="s">
        <v>201</v>
      </c>
      <c r="N322" t="s">
        <v>860</v>
      </c>
      <c r="O322" s="1" t="s">
        <v>586</v>
      </c>
      <c r="P322" s="1" t="s">
        <v>587</v>
      </c>
      <c r="Q322" s="1">
        <v>7</v>
      </c>
      <c r="R322" s="1">
        <v>7</v>
      </c>
      <c r="S322" s="1" t="s">
        <v>588</v>
      </c>
      <c r="T322" t="s">
        <v>906</v>
      </c>
      <c r="U322" s="1" t="s">
        <v>907</v>
      </c>
      <c r="V322" s="1" t="s">
        <v>589</v>
      </c>
      <c r="W322" s="1">
        <v>41</v>
      </c>
      <c r="X322" s="6" t="s">
        <v>592</v>
      </c>
      <c r="Y322" s="1" t="s">
        <v>593</v>
      </c>
      <c r="Z322" s="1">
        <v>3000</v>
      </c>
      <c r="AA322" s="1" t="s">
        <v>70</v>
      </c>
      <c r="AB322" s="1">
        <v>3962</v>
      </c>
      <c r="AC322" s="1" t="s">
        <v>335</v>
      </c>
      <c r="AD322" s="50">
        <v>0</v>
      </c>
      <c r="AE322" s="8" t="s">
        <v>42</v>
      </c>
      <c r="AF322" s="1" t="s">
        <v>43</v>
      </c>
      <c r="AG322" s="12">
        <v>120000</v>
      </c>
      <c r="AH322" s="10">
        <v>120000</v>
      </c>
      <c r="AI322" s="10">
        <v>120000</v>
      </c>
      <c r="AJ322" s="5" t="s">
        <v>846</v>
      </c>
    </row>
    <row r="323" spans="1:36" x14ac:dyDescent="0.3">
      <c r="A323" s="13" t="str">
        <f t="shared" ref="A323:A386" si="13">CONCATENATE(D323,N323,Q323,T323,W323,AB323,AD323)</f>
        <v>1.1-00-2308_237025_234151110</v>
      </c>
      <c r="B323" s="1" t="str">
        <f t="shared" si="12"/>
        <v>08_247025_24041511100</v>
      </c>
      <c r="D323" s="3" t="s">
        <v>1105</v>
      </c>
      <c r="F323" s="1">
        <v>1</v>
      </c>
      <c r="G323" s="6" t="s">
        <v>27</v>
      </c>
      <c r="H323" s="1">
        <v>1.7</v>
      </c>
      <c r="I323" s="6" t="s">
        <v>215</v>
      </c>
      <c r="J323" s="1" t="s">
        <v>373</v>
      </c>
      <c r="K323" s="6" t="s">
        <v>374</v>
      </c>
      <c r="L323" s="1" t="s">
        <v>200</v>
      </c>
      <c r="M323" s="6" t="s">
        <v>201</v>
      </c>
      <c r="N323" t="s">
        <v>860</v>
      </c>
      <c r="O323" s="1" t="s">
        <v>586</v>
      </c>
      <c r="P323" s="1" t="s">
        <v>587</v>
      </c>
      <c r="Q323" s="1">
        <v>7</v>
      </c>
      <c r="R323" s="1">
        <v>7</v>
      </c>
      <c r="S323" s="1" t="s">
        <v>588</v>
      </c>
      <c r="T323" t="s">
        <v>906</v>
      </c>
      <c r="U323" s="1" t="s">
        <v>907</v>
      </c>
      <c r="V323" s="1" t="s">
        <v>589</v>
      </c>
      <c r="W323" s="1">
        <v>41</v>
      </c>
      <c r="X323" s="6" t="s">
        <v>592</v>
      </c>
      <c r="Y323" s="1" t="s">
        <v>593</v>
      </c>
      <c r="Z323" s="1">
        <v>5000</v>
      </c>
      <c r="AA323" s="1" t="s">
        <v>111</v>
      </c>
      <c r="AB323" s="7">
        <v>5111</v>
      </c>
      <c r="AC323" s="7" t="s">
        <v>160</v>
      </c>
      <c r="AD323" s="50">
        <v>0</v>
      </c>
      <c r="AE323" s="8" t="s">
        <v>42</v>
      </c>
      <c r="AF323" s="1" t="s">
        <v>43</v>
      </c>
      <c r="AG323" s="12">
        <v>0</v>
      </c>
      <c r="AH323" s="10">
        <v>0</v>
      </c>
      <c r="AI323" s="10">
        <v>200000</v>
      </c>
      <c r="AJ323" s="9" t="s">
        <v>598</v>
      </c>
    </row>
    <row r="324" spans="1:36" x14ac:dyDescent="0.3">
      <c r="A324" s="13" t="str">
        <f t="shared" si="13"/>
        <v>1.1-00-2308_237025_234151510</v>
      </c>
      <c r="B324" s="1" t="str">
        <f t="shared" si="12"/>
        <v>08_247025_24041515100</v>
      </c>
      <c r="D324" s="3" t="s">
        <v>1105</v>
      </c>
      <c r="F324" s="1">
        <v>1</v>
      </c>
      <c r="G324" s="6" t="s">
        <v>27</v>
      </c>
      <c r="H324" s="1">
        <v>1.7</v>
      </c>
      <c r="I324" s="6" t="s">
        <v>215</v>
      </c>
      <c r="J324" s="1" t="s">
        <v>373</v>
      </c>
      <c r="K324" s="6" t="s">
        <v>374</v>
      </c>
      <c r="L324" s="1" t="s">
        <v>200</v>
      </c>
      <c r="M324" s="6" t="s">
        <v>201</v>
      </c>
      <c r="N324" t="s">
        <v>860</v>
      </c>
      <c r="O324" s="1" t="s">
        <v>586</v>
      </c>
      <c r="P324" s="1" t="s">
        <v>587</v>
      </c>
      <c r="Q324" s="1">
        <v>7</v>
      </c>
      <c r="R324" s="1">
        <v>7</v>
      </c>
      <c r="S324" s="1" t="s">
        <v>588</v>
      </c>
      <c r="T324" t="s">
        <v>906</v>
      </c>
      <c r="U324" s="1" t="s">
        <v>907</v>
      </c>
      <c r="V324" s="1" t="s">
        <v>589</v>
      </c>
      <c r="W324" s="1">
        <v>41</v>
      </c>
      <c r="X324" s="6" t="s">
        <v>592</v>
      </c>
      <c r="Y324" s="1" t="s">
        <v>593</v>
      </c>
      <c r="Z324" s="1">
        <v>5000</v>
      </c>
      <c r="AA324" s="1" t="s">
        <v>111</v>
      </c>
      <c r="AB324" s="7">
        <v>5151</v>
      </c>
      <c r="AC324" s="7" t="s">
        <v>161</v>
      </c>
      <c r="AD324" s="50">
        <v>0</v>
      </c>
      <c r="AE324" s="8" t="s">
        <v>42</v>
      </c>
      <c r="AF324" s="1" t="s">
        <v>43</v>
      </c>
      <c r="AG324" s="12">
        <v>0</v>
      </c>
      <c r="AH324" s="10">
        <v>0</v>
      </c>
      <c r="AI324" s="10">
        <v>80000</v>
      </c>
      <c r="AJ324" s="9" t="s">
        <v>599</v>
      </c>
    </row>
    <row r="325" spans="1:36" x14ac:dyDescent="0.3">
      <c r="A325" s="13" t="str">
        <f t="shared" si="13"/>
        <v>1.1-00-2309_238028_234425210</v>
      </c>
      <c r="B325" s="1" t="str">
        <f t="shared" si="12"/>
        <v>09_248028_24044252100</v>
      </c>
      <c r="D325" s="3" t="s">
        <v>1105</v>
      </c>
      <c r="F325" s="1">
        <v>3</v>
      </c>
      <c r="G325" s="6" t="s">
        <v>600</v>
      </c>
      <c r="H325" s="1">
        <v>3.1</v>
      </c>
      <c r="I325" s="6" t="s">
        <v>601</v>
      </c>
      <c r="J325" s="1" t="s">
        <v>602</v>
      </c>
      <c r="K325" s="6" t="s">
        <v>603</v>
      </c>
      <c r="L325" s="1" t="s">
        <v>31</v>
      </c>
      <c r="M325" s="6" t="s">
        <v>32</v>
      </c>
      <c r="N325" t="s">
        <v>861</v>
      </c>
      <c r="O325" s="1" t="s">
        <v>604</v>
      </c>
      <c r="P325" s="1" t="s">
        <v>605</v>
      </c>
      <c r="Q325" s="1">
        <v>8</v>
      </c>
      <c r="R325" s="1">
        <v>8</v>
      </c>
      <c r="S325" s="1" t="s">
        <v>606</v>
      </c>
      <c r="T325" t="s">
        <v>894</v>
      </c>
      <c r="U325" s="1" t="s">
        <v>607</v>
      </c>
      <c r="V325" s="1" t="s">
        <v>608</v>
      </c>
      <c r="W325" s="1">
        <v>44</v>
      </c>
      <c r="X325" s="6" t="s">
        <v>609</v>
      </c>
      <c r="Y325" s="1" t="s">
        <v>610</v>
      </c>
      <c r="Z325" s="1">
        <v>2000</v>
      </c>
      <c r="AA325" s="1" t="s">
        <v>67</v>
      </c>
      <c r="AB325" s="7">
        <v>2521</v>
      </c>
      <c r="AC325" s="7" t="s">
        <v>316</v>
      </c>
      <c r="AD325" s="50">
        <v>0</v>
      </c>
      <c r="AE325" s="8" t="s">
        <v>42</v>
      </c>
      <c r="AF325" s="1" t="s">
        <v>43</v>
      </c>
      <c r="AG325" s="10">
        <v>430000</v>
      </c>
      <c r="AH325" s="9">
        <v>430000</v>
      </c>
      <c r="AI325" s="9">
        <v>500000</v>
      </c>
      <c r="AJ325" s="9" t="s">
        <v>611</v>
      </c>
    </row>
    <row r="326" spans="1:36" x14ac:dyDescent="0.3">
      <c r="A326" s="13" t="str">
        <f t="shared" si="13"/>
        <v>1.1-00-2309_238028_234543110</v>
      </c>
      <c r="B326" s="1" t="str">
        <f t="shared" si="12"/>
        <v>09_248028_24045431100</v>
      </c>
      <c r="D326" s="3" t="s">
        <v>1105</v>
      </c>
      <c r="F326" s="1">
        <v>3</v>
      </c>
      <c r="G326" s="6" t="s">
        <v>600</v>
      </c>
      <c r="H326" s="1">
        <v>3.1</v>
      </c>
      <c r="I326" s="6" t="s">
        <v>601</v>
      </c>
      <c r="J326" s="1" t="s">
        <v>602</v>
      </c>
      <c r="K326" s="6" t="s">
        <v>603</v>
      </c>
      <c r="L326" s="1" t="s">
        <v>261</v>
      </c>
      <c r="M326" s="6" t="s">
        <v>262</v>
      </c>
      <c r="N326" t="s">
        <v>861</v>
      </c>
      <c r="O326" s="1" t="s">
        <v>604</v>
      </c>
      <c r="P326" s="1" t="s">
        <v>605</v>
      </c>
      <c r="Q326" s="1">
        <v>8</v>
      </c>
      <c r="R326" s="1">
        <v>8</v>
      </c>
      <c r="S326" s="1" t="s">
        <v>606</v>
      </c>
      <c r="T326" t="s">
        <v>894</v>
      </c>
      <c r="U326" s="1" t="s">
        <v>607</v>
      </c>
      <c r="V326" s="1" t="s">
        <v>608</v>
      </c>
      <c r="W326" s="1">
        <v>45</v>
      </c>
      <c r="X326" s="6" t="s">
        <v>613</v>
      </c>
      <c r="Y326" s="1" t="s">
        <v>614</v>
      </c>
      <c r="Z326" s="1">
        <v>4000</v>
      </c>
      <c r="AA326" s="1" t="s">
        <v>40</v>
      </c>
      <c r="AB326" s="7">
        <v>4311</v>
      </c>
      <c r="AC326" s="7" t="s">
        <v>612</v>
      </c>
      <c r="AD326" s="50">
        <v>0</v>
      </c>
      <c r="AE326" s="8" t="s">
        <v>42</v>
      </c>
      <c r="AF326" s="1" t="s">
        <v>43</v>
      </c>
      <c r="AG326" s="12">
        <v>2000000</v>
      </c>
      <c r="AH326" s="9">
        <v>2000000</v>
      </c>
      <c r="AI326" s="9">
        <v>3000000</v>
      </c>
      <c r="AJ326" s="9" t="s">
        <v>615</v>
      </c>
    </row>
    <row r="327" spans="1:36" x14ac:dyDescent="0.3">
      <c r="A327" s="13" t="str">
        <f t="shared" si="13"/>
        <v>1.1-00-2309_238028_234643110</v>
      </c>
      <c r="B327" s="1" t="str">
        <f t="shared" si="12"/>
        <v>09_248028_24046431100</v>
      </c>
      <c r="D327" s="3" t="s">
        <v>1105</v>
      </c>
      <c r="F327" s="1">
        <v>3</v>
      </c>
      <c r="G327" s="6" t="s">
        <v>600</v>
      </c>
      <c r="H327" s="1">
        <v>3.1</v>
      </c>
      <c r="I327" s="6" t="s">
        <v>601</v>
      </c>
      <c r="J327" s="1" t="s">
        <v>602</v>
      </c>
      <c r="K327" s="6" t="s">
        <v>603</v>
      </c>
      <c r="L327" s="1" t="s">
        <v>261</v>
      </c>
      <c r="M327" s="6" t="s">
        <v>262</v>
      </c>
      <c r="N327" t="s">
        <v>861</v>
      </c>
      <c r="O327" s="1" t="s">
        <v>604</v>
      </c>
      <c r="P327" s="1" t="s">
        <v>605</v>
      </c>
      <c r="Q327" s="1">
        <v>8</v>
      </c>
      <c r="R327" s="1">
        <v>8</v>
      </c>
      <c r="S327" s="1" t="s">
        <v>606</v>
      </c>
      <c r="T327" t="s">
        <v>894</v>
      </c>
      <c r="U327" s="1" t="s">
        <v>607</v>
      </c>
      <c r="V327" s="1" t="s">
        <v>608</v>
      </c>
      <c r="W327" s="1">
        <v>46</v>
      </c>
      <c r="X327" s="6" t="s">
        <v>616</v>
      </c>
      <c r="Y327" s="1" t="s">
        <v>617</v>
      </c>
      <c r="Z327" s="1">
        <v>4000</v>
      </c>
      <c r="AA327" s="1" t="s">
        <v>40</v>
      </c>
      <c r="AB327" s="7">
        <v>4311</v>
      </c>
      <c r="AC327" s="7" t="s">
        <v>612</v>
      </c>
      <c r="AD327" s="50">
        <v>0</v>
      </c>
      <c r="AE327" s="8" t="s">
        <v>42</v>
      </c>
      <c r="AF327" s="1" t="s">
        <v>43</v>
      </c>
      <c r="AG327" s="12">
        <v>300000</v>
      </c>
      <c r="AH327" s="9">
        <v>300000</v>
      </c>
      <c r="AI327" s="9">
        <v>400000</v>
      </c>
      <c r="AJ327" s="9" t="s">
        <v>618</v>
      </c>
    </row>
    <row r="328" spans="1:36" x14ac:dyDescent="0.3">
      <c r="A328" s="13" t="str">
        <f t="shared" si="13"/>
        <v>1.1-00-2309_238026_234222210</v>
      </c>
      <c r="B328" s="1" t="str">
        <f t="shared" si="12"/>
        <v>09_248026_24042222100</v>
      </c>
      <c r="D328" s="3" t="s">
        <v>1105</v>
      </c>
      <c r="F328" s="1">
        <v>3</v>
      </c>
      <c r="G328" s="6" t="s">
        <v>600</v>
      </c>
      <c r="H328" s="1">
        <v>3.1</v>
      </c>
      <c r="I328" s="6" t="s">
        <v>601</v>
      </c>
      <c r="J328" s="1" t="s">
        <v>602</v>
      </c>
      <c r="K328" s="6" t="s">
        <v>603</v>
      </c>
      <c r="L328" s="1" t="s">
        <v>31</v>
      </c>
      <c r="M328" s="6" t="s">
        <v>32</v>
      </c>
      <c r="N328" t="s">
        <v>861</v>
      </c>
      <c r="O328" s="1" t="s">
        <v>604</v>
      </c>
      <c r="P328" s="1" t="s">
        <v>605</v>
      </c>
      <c r="Q328" s="1">
        <v>8</v>
      </c>
      <c r="R328" s="1">
        <v>8</v>
      </c>
      <c r="S328" s="1" t="s">
        <v>606</v>
      </c>
      <c r="T328" t="s">
        <v>895</v>
      </c>
      <c r="U328" s="1" t="s">
        <v>619</v>
      </c>
      <c r="V328" s="1" t="s">
        <v>620</v>
      </c>
      <c r="W328" s="1">
        <v>42</v>
      </c>
      <c r="X328" s="6" t="s">
        <v>621</v>
      </c>
      <c r="Y328" s="1" t="s">
        <v>622</v>
      </c>
      <c r="Z328" s="1">
        <v>2000</v>
      </c>
      <c r="AA328" s="1" t="s">
        <v>67</v>
      </c>
      <c r="AB328" s="7">
        <v>2221</v>
      </c>
      <c r="AC328" s="7" t="s">
        <v>623</v>
      </c>
      <c r="AD328" s="50">
        <v>0</v>
      </c>
      <c r="AE328" s="8" t="s">
        <v>42</v>
      </c>
      <c r="AF328" s="1" t="s">
        <v>43</v>
      </c>
      <c r="AG328" s="12">
        <v>96000</v>
      </c>
      <c r="AH328" s="10">
        <v>96000</v>
      </c>
      <c r="AI328" s="10">
        <v>96000</v>
      </c>
      <c r="AJ328" s="5" t="s">
        <v>846</v>
      </c>
    </row>
    <row r="329" spans="1:36" x14ac:dyDescent="0.3">
      <c r="A329" s="13" t="str">
        <f t="shared" si="13"/>
        <v>1.1-00-2309_238026_234223510</v>
      </c>
      <c r="B329" s="1" t="str">
        <f t="shared" si="12"/>
        <v>09_248026_24042235100</v>
      </c>
      <c r="D329" s="3" t="s">
        <v>1105</v>
      </c>
      <c r="F329" s="1">
        <v>3</v>
      </c>
      <c r="G329" s="6" t="s">
        <v>600</v>
      </c>
      <c r="H329" s="1">
        <v>3.1</v>
      </c>
      <c r="I329" s="6" t="s">
        <v>601</v>
      </c>
      <c r="J329" s="1" t="s">
        <v>602</v>
      </c>
      <c r="K329" s="6" t="s">
        <v>603</v>
      </c>
      <c r="L329" s="1" t="s">
        <v>31</v>
      </c>
      <c r="M329" s="6" t="s">
        <v>32</v>
      </c>
      <c r="N329" t="s">
        <v>861</v>
      </c>
      <c r="O329" s="1" t="s">
        <v>604</v>
      </c>
      <c r="P329" s="1" t="s">
        <v>605</v>
      </c>
      <c r="Q329" s="1">
        <v>8</v>
      </c>
      <c r="R329" s="1">
        <v>8</v>
      </c>
      <c r="S329" s="1" t="s">
        <v>606</v>
      </c>
      <c r="T329" t="s">
        <v>895</v>
      </c>
      <c r="U329" s="1" t="s">
        <v>619</v>
      </c>
      <c r="V329" s="1" t="s">
        <v>620</v>
      </c>
      <c r="W329" s="1">
        <v>42</v>
      </c>
      <c r="X329" s="6" t="s">
        <v>621</v>
      </c>
      <c r="Y329" s="1" t="s">
        <v>622</v>
      </c>
      <c r="Z329" s="1">
        <v>2000</v>
      </c>
      <c r="AA329" s="1" t="s">
        <v>67</v>
      </c>
      <c r="AB329" s="7">
        <v>2351</v>
      </c>
      <c r="AC329" s="7" t="s">
        <v>624</v>
      </c>
      <c r="AD329" s="50">
        <v>0</v>
      </c>
      <c r="AE329" s="8" t="s">
        <v>42</v>
      </c>
      <c r="AF329" s="1" t="s">
        <v>43</v>
      </c>
      <c r="AG329" s="12">
        <v>1073225.1100000001</v>
      </c>
      <c r="AH329" s="10">
        <v>1073225.1100000001</v>
      </c>
      <c r="AI329" s="10">
        <v>1073225.1100000001</v>
      </c>
      <c r="AJ329" s="5" t="s">
        <v>846</v>
      </c>
    </row>
    <row r="330" spans="1:36" x14ac:dyDescent="0.3">
      <c r="A330" s="13" t="str">
        <f t="shared" si="13"/>
        <v>1.1-00-2309_238026_234223910</v>
      </c>
      <c r="B330" s="1" t="str">
        <f t="shared" si="12"/>
        <v>09_248026_24042239100</v>
      </c>
      <c r="D330" s="3" t="s">
        <v>1105</v>
      </c>
      <c r="F330" s="1">
        <v>3</v>
      </c>
      <c r="G330" s="6" t="s">
        <v>600</v>
      </c>
      <c r="H330" s="1">
        <v>3.1</v>
      </c>
      <c r="I330" s="6" t="s">
        <v>601</v>
      </c>
      <c r="J330" s="1" t="s">
        <v>602</v>
      </c>
      <c r="K330" s="6" t="s">
        <v>603</v>
      </c>
      <c r="L330" s="1" t="s">
        <v>31</v>
      </c>
      <c r="M330" s="6" t="s">
        <v>32</v>
      </c>
      <c r="N330" t="s">
        <v>861</v>
      </c>
      <c r="O330" s="1" t="s">
        <v>604</v>
      </c>
      <c r="P330" s="1" t="s">
        <v>605</v>
      </c>
      <c r="Q330" s="1">
        <v>8</v>
      </c>
      <c r="R330" s="1">
        <v>8</v>
      </c>
      <c r="S330" s="1" t="s">
        <v>606</v>
      </c>
      <c r="T330" t="s">
        <v>895</v>
      </c>
      <c r="U330" s="1" t="s">
        <v>619</v>
      </c>
      <c r="V330" s="1" t="s">
        <v>620</v>
      </c>
      <c r="W330" s="1">
        <v>42</v>
      </c>
      <c r="X330" s="6" t="s">
        <v>621</v>
      </c>
      <c r="Y330" s="1" t="s">
        <v>622</v>
      </c>
      <c r="Z330" s="1">
        <v>2000</v>
      </c>
      <c r="AA330" s="1" t="s">
        <v>67</v>
      </c>
      <c r="AB330" s="7">
        <v>2391</v>
      </c>
      <c r="AC330" s="7" t="s">
        <v>625</v>
      </c>
      <c r="AD330" s="50">
        <v>0</v>
      </c>
      <c r="AE330" s="8" t="s">
        <v>42</v>
      </c>
      <c r="AF330" s="1" t="s">
        <v>43</v>
      </c>
      <c r="AG330" s="12">
        <v>630000</v>
      </c>
      <c r="AH330" s="10">
        <v>630000</v>
      </c>
      <c r="AI330" s="10">
        <v>700000</v>
      </c>
      <c r="AJ330" s="9" t="s">
        <v>626</v>
      </c>
    </row>
    <row r="331" spans="1:36" x14ac:dyDescent="0.3">
      <c r="A331" s="13" t="str">
        <f t="shared" si="13"/>
        <v>1.1-00-2309_238026_234224310</v>
      </c>
      <c r="B331" s="1" t="str">
        <f t="shared" si="12"/>
        <v>09_248026_24042243100</v>
      </c>
      <c r="D331" s="3" t="s">
        <v>1105</v>
      </c>
      <c r="F331" s="1">
        <v>3</v>
      </c>
      <c r="G331" s="6" t="s">
        <v>600</v>
      </c>
      <c r="H331" s="1">
        <v>3.1</v>
      </c>
      <c r="I331" s="6" t="s">
        <v>601</v>
      </c>
      <c r="J331" s="1" t="s">
        <v>602</v>
      </c>
      <c r="K331" s="6" t="s">
        <v>603</v>
      </c>
      <c r="L331" s="1" t="s">
        <v>31</v>
      </c>
      <c r="M331" s="6" t="s">
        <v>32</v>
      </c>
      <c r="N331" t="s">
        <v>861</v>
      </c>
      <c r="O331" s="1" t="s">
        <v>604</v>
      </c>
      <c r="P331" s="1" t="s">
        <v>605</v>
      </c>
      <c r="Q331" s="1">
        <v>8</v>
      </c>
      <c r="R331" s="1">
        <v>8</v>
      </c>
      <c r="S331" s="1" t="s">
        <v>606</v>
      </c>
      <c r="T331" t="s">
        <v>895</v>
      </c>
      <c r="U331" s="1" t="s">
        <v>619</v>
      </c>
      <c r="V331" s="1" t="s">
        <v>620</v>
      </c>
      <c r="W331" s="1">
        <v>42</v>
      </c>
      <c r="X331" s="6" t="s">
        <v>621</v>
      </c>
      <c r="Y331" s="1" t="s">
        <v>622</v>
      </c>
      <c r="Z331" s="1">
        <v>2000</v>
      </c>
      <c r="AA331" s="1" t="s">
        <v>67</v>
      </c>
      <c r="AB331" s="7">
        <v>2431</v>
      </c>
      <c r="AC331" s="7" t="s">
        <v>627</v>
      </c>
      <c r="AD331" s="50">
        <v>0</v>
      </c>
      <c r="AE331" s="8" t="s">
        <v>42</v>
      </c>
      <c r="AF331" s="1" t="s">
        <v>43</v>
      </c>
      <c r="AG331" s="12">
        <v>10000</v>
      </c>
      <c r="AH331" s="10">
        <v>10000</v>
      </c>
      <c r="AI331" s="10">
        <v>50000</v>
      </c>
      <c r="AJ331" s="9" t="s">
        <v>628</v>
      </c>
    </row>
    <row r="332" spans="1:36" x14ac:dyDescent="0.3">
      <c r="A332" s="13" t="str">
        <f t="shared" si="13"/>
        <v>1.1-00-2309_238026_234224510</v>
      </c>
      <c r="B332" s="1" t="str">
        <f t="shared" si="12"/>
        <v>09_248026_24042245100</v>
      </c>
      <c r="D332" s="3" t="s">
        <v>1105</v>
      </c>
      <c r="F332" s="1">
        <v>3</v>
      </c>
      <c r="G332" s="6" t="s">
        <v>600</v>
      </c>
      <c r="H332" s="1">
        <v>3.1</v>
      </c>
      <c r="I332" s="6" t="s">
        <v>601</v>
      </c>
      <c r="J332" s="1" t="s">
        <v>602</v>
      </c>
      <c r="K332" s="6" t="s">
        <v>603</v>
      </c>
      <c r="L332" s="1" t="s">
        <v>31</v>
      </c>
      <c r="M332" s="6" t="s">
        <v>32</v>
      </c>
      <c r="N332" t="s">
        <v>861</v>
      </c>
      <c r="O332" s="1" t="s">
        <v>604</v>
      </c>
      <c r="P332" s="1" t="s">
        <v>605</v>
      </c>
      <c r="Q332" s="1">
        <v>8</v>
      </c>
      <c r="R332" s="1">
        <v>8</v>
      </c>
      <c r="S332" s="1" t="s">
        <v>606</v>
      </c>
      <c r="T332" t="s">
        <v>895</v>
      </c>
      <c r="U332" s="1" t="s">
        <v>619</v>
      </c>
      <c r="V332" s="1" t="s">
        <v>620</v>
      </c>
      <c r="W332" s="1">
        <v>42</v>
      </c>
      <c r="X332" s="6" t="s">
        <v>621</v>
      </c>
      <c r="Y332" s="1" t="s">
        <v>622</v>
      </c>
      <c r="Z332" s="1">
        <v>2000</v>
      </c>
      <c r="AA332" s="1" t="s">
        <v>67</v>
      </c>
      <c r="AB332" s="7">
        <v>2451</v>
      </c>
      <c r="AC332" s="7" t="s">
        <v>315</v>
      </c>
      <c r="AD332" s="50">
        <v>0</v>
      </c>
      <c r="AE332" s="8" t="s">
        <v>42</v>
      </c>
      <c r="AF332" s="1" t="s">
        <v>43</v>
      </c>
      <c r="AG332" s="12">
        <v>0</v>
      </c>
      <c r="AH332" s="10">
        <v>0</v>
      </c>
      <c r="AI332" s="10">
        <v>500000</v>
      </c>
      <c r="AJ332" s="9" t="s">
        <v>629</v>
      </c>
    </row>
    <row r="333" spans="1:36" x14ac:dyDescent="0.3">
      <c r="A333" s="13" t="str">
        <f t="shared" si="13"/>
        <v>1.1-00-2309_238026_234227210</v>
      </c>
      <c r="B333" s="1" t="str">
        <f t="shared" si="12"/>
        <v>09_248026_24042272100</v>
      </c>
      <c r="D333" s="3" t="s">
        <v>1105</v>
      </c>
      <c r="F333" s="1">
        <v>3</v>
      </c>
      <c r="G333" s="6" t="s">
        <v>600</v>
      </c>
      <c r="H333" s="1">
        <v>3.1</v>
      </c>
      <c r="I333" s="6" t="s">
        <v>601</v>
      </c>
      <c r="J333" s="1" t="s">
        <v>602</v>
      </c>
      <c r="K333" s="6" t="s">
        <v>603</v>
      </c>
      <c r="L333" s="1" t="s">
        <v>31</v>
      </c>
      <c r="M333" s="6" t="s">
        <v>32</v>
      </c>
      <c r="N333" t="s">
        <v>861</v>
      </c>
      <c r="O333" s="1" t="s">
        <v>604</v>
      </c>
      <c r="P333" s="1" t="s">
        <v>605</v>
      </c>
      <c r="Q333" s="1">
        <v>8</v>
      </c>
      <c r="R333" s="1">
        <v>8</v>
      </c>
      <c r="S333" s="1" t="s">
        <v>606</v>
      </c>
      <c r="T333" t="s">
        <v>895</v>
      </c>
      <c r="U333" s="1" t="s">
        <v>619</v>
      </c>
      <c r="V333" s="1" t="s">
        <v>620</v>
      </c>
      <c r="W333" s="1">
        <v>42</v>
      </c>
      <c r="X333" s="6" t="s">
        <v>621</v>
      </c>
      <c r="Y333" s="1" t="s">
        <v>622</v>
      </c>
      <c r="Z333" s="1">
        <v>2000</v>
      </c>
      <c r="AA333" s="1" t="s">
        <v>67</v>
      </c>
      <c r="AB333" s="7">
        <v>2721</v>
      </c>
      <c r="AC333" s="7" t="s">
        <v>134</v>
      </c>
      <c r="AD333" s="50">
        <v>0</v>
      </c>
      <c r="AE333" s="8" t="s">
        <v>42</v>
      </c>
      <c r="AF333" s="1" t="s">
        <v>43</v>
      </c>
      <c r="AG333" s="12">
        <v>200000</v>
      </c>
      <c r="AH333" s="10">
        <v>200000</v>
      </c>
      <c r="AI333" s="10">
        <v>200000</v>
      </c>
      <c r="AJ333" s="5" t="s">
        <v>846</v>
      </c>
    </row>
    <row r="334" spans="1:36" x14ac:dyDescent="0.3">
      <c r="A334" s="13" t="str">
        <f t="shared" si="13"/>
        <v>1.1-00-2309_238026_234229110</v>
      </c>
      <c r="B334" s="1" t="str">
        <f t="shared" si="12"/>
        <v>09_248026_24042291100</v>
      </c>
      <c r="D334" s="3" t="s">
        <v>1105</v>
      </c>
      <c r="F334" s="1">
        <v>3</v>
      </c>
      <c r="G334" s="6" t="s">
        <v>600</v>
      </c>
      <c r="H334" s="1">
        <v>3.1</v>
      </c>
      <c r="I334" s="6" t="s">
        <v>601</v>
      </c>
      <c r="J334" s="1" t="s">
        <v>602</v>
      </c>
      <c r="K334" s="6" t="s">
        <v>603</v>
      </c>
      <c r="L334" s="1" t="s">
        <v>31</v>
      </c>
      <c r="M334" s="6" t="s">
        <v>32</v>
      </c>
      <c r="N334" t="s">
        <v>861</v>
      </c>
      <c r="O334" s="1" t="s">
        <v>604</v>
      </c>
      <c r="P334" s="1" t="s">
        <v>605</v>
      </c>
      <c r="Q334" s="1">
        <v>8</v>
      </c>
      <c r="R334" s="1">
        <v>8</v>
      </c>
      <c r="S334" s="1" t="s">
        <v>606</v>
      </c>
      <c r="T334" t="s">
        <v>895</v>
      </c>
      <c r="U334" s="1" t="s">
        <v>619</v>
      </c>
      <c r="V334" s="1" t="s">
        <v>620</v>
      </c>
      <c r="W334" s="1">
        <v>42</v>
      </c>
      <c r="X334" s="6" t="s">
        <v>621</v>
      </c>
      <c r="Y334" s="1" t="s">
        <v>622</v>
      </c>
      <c r="Z334" s="1">
        <v>2000</v>
      </c>
      <c r="AA334" s="1" t="s">
        <v>67</v>
      </c>
      <c r="AB334" s="7">
        <v>2911</v>
      </c>
      <c r="AC334" s="7" t="s">
        <v>150</v>
      </c>
      <c r="AD334" s="50">
        <v>0</v>
      </c>
      <c r="AE334" s="8" t="s">
        <v>42</v>
      </c>
      <c r="AF334" s="1" t="s">
        <v>43</v>
      </c>
      <c r="AG334" s="12">
        <v>150000</v>
      </c>
      <c r="AH334" s="10">
        <v>150000</v>
      </c>
      <c r="AI334" s="10">
        <v>150000</v>
      </c>
      <c r="AJ334" s="5" t="s">
        <v>846</v>
      </c>
    </row>
    <row r="335" spans="1:36" x14ac:dyDescent="0.3">
      <c r="A335" s="13" t="str">
        <f t="shared" si="13"/>
        <v>1.1-00-2309_238026_2342326118</v>
      </c>
      <c r="B335" s="1" t="str">
        <f t="shared" si="12"/>
        <v>09_248026_240423261XX</v>
      </c>
      <c r="D335" s="3" t="s">
        <v>1105</v>
      </c>
      <c r="F335" s="1">
        <v>3</v>
      </c>
      <c r="G335" s="6" t="s">
        <v>600</v>
      </c>
      <c r="H335" s="1">
        <v>3.1</v>
      </c>
      <c r="I335" s="6" t="s">
        <v>601</v>
      </c>
      <c r="J335" s="1" t="s">
        <v>602</v>
      </c>
      <c r="K335" s="6" t="s">
        <v>603</v>
      </c>
      <c r="L335" s="1" t="s">
        <v>31</v>
      </c>
      <c r="M335" s="6" t="s">
        <v>32</v>
      </c>
      <c r="N335" t="s">
        <v>861</v>
      </c>
      <c r="O335" s="1" t="s">
        <v>604</v>
      </c>
      <c r="P335" s="1" t="s">
        <v>605</v>
      </c>
      <c r="Q335" s="1">
        <v>8</v>
      </c>
      <c r="R335" s="1">
        <v>8</v>
      </c>
      <c r="S335" s="1" t="s">
        <v>606</v>
      </c>
      <c r="T335" t="s">
        <v>895</v>
      </c>
      <c r="U335" s="1" t="s">
        <v>619</v>
      </c>
      <c r="V335" s="1" t="s">
        <v>620</v>
      </c>
      <c r="W335" s="1">
        <v>42</v>
      </c>
      <c r="X335" s="6" t="s">
        <v>621</v>
      </c>
      <c r="Y335" s="1" t="s">
        <v>622</v>
      </c>
      <c r="Z335" s="1">
        <v>3000</v>
      </c>
      <c r="AA335" s="1" t="s">
        <v>70</v>
      </c>
      <c r="AB335" s="7">
        <v>3261</v>
      </c>
      <c r="AC335" s="7" t="s">
        <v>467</v>
      </c>
      <c r="AD335" s="50">
        <v>18</v>
      </c>
      <c r="AE335" s="8" t="s">
        <v>45</v>
      </c>
      <c r="AF335" s="1" t="s">
        <v>630</v>
      </c>
      <c r="AG335" s="12">
        <v>495088</v>
      </c>
      <c r="AH335" s="10">
        <v>495088</v>
      </c>
      <c r="AI335" s="10">
        <v>800000</v>
      </c>
      <c r="AJ335" s="9" t="s">
        <v>631</v>
      </c>
    </row>
    <row r="336" spans="1:36" x14ac:dyDescent="0.3">
      <c r="A336" s="13" t="str">
        <f t="shared" si="13"/>
        <v>1.1-00-2309_238026_234232910</v>
      </c>
      <c r="B336" s="1" t="str">
        <f t="shared" si="12"/>
        <v>09_248026_24042329100</v>
      </c>
      <c r="D336" s="3" t="s">
        <v>1105</v>
      </c>
      <c r="F336" s="1">
        <v>3</v>
      </c>
      <c r="G336" s="6" t="s">
        <v>600</v>
      </c>
      <c r="H336" s="1">
        <v>3.1</v>
      </c>
      <c r="I336" s="6" t="s">
        <v>601</v>
      </c>
      <c r="J336" s="1" t="s">
        <v>602</v>
      </c>
      <c r="K336" s="6" t="s">
        <v>603</v>
      </c>
      <c r="L336" s="1" t="s">
        <v>31</v>
      </c>
      <c r="M336" s="6" t="s">
        <v>32</v>
      </c>
      <c r="N336" t="s">
        <v>861</v>
      </c>
      <c r="O336" s="1" t="s">
        <v>604</v>
      </c>
      <c r="P336" s="1" t="s">
        <v>605</v>
      </c>
      <c r="Q336" s="1">
        <v>8</v>
      </c>
      <c r="R336" s="1">
        <v>8</v>
      </c>
      <c r="S336" s="1" t="s">
        <v>606</v>
      </c>
      <c r="T336" t="s">
        <v>895</v>
      </c>
      <c r="U336" s="1" t="s">
        <v>619</v>
      </c>
      <c r="V336" s="1" t="s">
        <v>620</v>
      </c>
      <c r="W336" s="1">
        <v>42</v>
      </c>
      <c r="X336" s="6" t="s">
        <v>621</v>
      </c>
      <c r="Y336" s="1" t="s">
        <v>622</v>
      </c>
      <c r="Z336" s="1">
        <v>3000</v>
      </c>
      <c r="AA336" s="1" t="s">
        <v>70</v>
      </c>
      <c r="AB336" s="7">
        <v>3291</v>
      </c>
      <c r="AC336" s="7" t="s">
        <v>71</v>
      </c>
      <c r="AD336" s="50">
        <v>0</v>
      </c>
      <c r="AE336" s="8" t="s">
        <v>42</v>
      </c>
      <c r="AF336" s="1" t="s">
        <v>43</v>
      </c>
      <c r="AG336" s="12">
        <v>42000</v>
      </c>
      <c r="AH336" s="10">
        <v>42000</v>
      </c>
      <c r="AI336" s="10">
        <v>42000</v>
      </c>
      <c r="AJ336" s="5" t="s">
        <v>846</v>
      </c>
    </row>
    <row r="337" spans="1:36" x14ac:dyDescent="0.3">
      <c r="A337" s="13" t="str">
        <f t="shared" si="13"/>
        <v>1.1-00-2309_238026_234238210</v>
      </c>
      <c r="B337" s="1" t="str">
        <f t="shared" si="12"/>
        <v>09_248026_24042382100</v>
      </c>
      <c r="D337" s="3" t="s">
        <v>1105</v>
      </c>
      <c r="F337" s="1">
        <v>3</v>
      </c>
      <c r="G337" s="6" t="s">
        <v>600</v>
      </c>
      <c r="H337" s="1">
        <v>3.1</v>
      </c>
      <c r="I337" s="6" t="s">
        <v>601</v>
      </c>
      <c r="J337" s="1" t="s">
        <v>602</v>
      </c>
      <c r="K337" s="6" t="s">
        <v>603</v>
      </c>
      <c r="L337" s="1" t="s">
        <v>31</v>
      </c>
      <c r="M337" s="6" t="s">
        <v>32</v>
      </c>
      <c r="N337" t="s">
        <v>861</v>
      </c>
      <c r="O337" s="1" t="s">
        <v>604</v>
      </c>
      <c r="P337" s="1" t="s">
        <v>605</v>
      </c>
      <c r="Q337" s="1">
        <v>8</v>
      </c>
      <c r="R337" s="1">
        <v>8</v>
      </c>
      <c r="S337" s="1" t="s">
        <v>606</v>
      </c>
      <c r="T337" t="s">
        <v>895</v>
      </c>
      <c r="U337" s="1" t="s">
        <v>619</v>
      </c>
      <c r="V337" s="1" t="s">
        <v>620</v>
      </c>
      <c r="W337" s="1">
        <v>42</v>
      </c>
      <c r="X337" s="6" t="s">
        <v>621</v>
      </c>
      <c r="Y337" s="1" t="s">
        <v>622</v>
      </c>
      <c r="Z337" s="1">
        <v>3000</v>
      </c>
      <c r="AA337" s="1" t="s">
        <v>70</v>
      </c>
      <c r="AB337" s="7">
        <v>3821</v>
      </c>
      <c r="AC337" s="7" t="s">
        <v>75</v>
      </c>
      <c r="AD337" s="50">
        <v>0</v>
      </c>
      <c r="AE337" s="8" t="s">
        <v>42</v>
      </c>
      <c r="AF337" s="1" t="s">
        <v>43</v>
      </c>
      <c r="AG337" s="12">
        <v>1330817</v>
      </c>
      <c r="AH337" s="10">
        <v>1330817</v>
      </c>
      <c r="AI337" s="10">
        <v>1350000</v>
      </c>
      <c r="AJ337" s="9" t="s">
        <v>632</v>
      </c>
    </row>
    <row r="338" spans="1:36" x14ac:dyDescent="0.3">
      <c r="A338" s="13" t="str">
        <f t="shared" si="13"/>
        <v>1.1-00-2309_238026_2342382119</v>
      </c>
      <c r="B338" s="1" t="str">
        <f t="shared" si="12"/>
        <v>09_248026_240423821XX</v>
      </c>
      <c r="C338" s="1"/>
      <c r="D338" s="3" t="s">
        <v>1105</v>
      </c>
      <c r="E338" s="1"/>
      <c r="F338" s="1">
        <v>3</v>
      </c>
      <c r="G338" s="6" t="s">
        <v>600</v>
      </c>
      <c r="H338" s="1">
        <v>3.1</v>
      </c>
      <c r="I338" s="6" t="s">
        <v>601</v>
      </c>
      <c r="J338" s="1" t="s">
        <v>602</v>
      </c>
      <c r="K338" s="6" t="s">
        <v>603</v>
      </c>
      <c r="L338" s="1" t="s">
        <v>31</v>
      </c>
      <c r="M338" s="6" t="s">
        <v>32</v>
      </c>
      <c r="N338" t="s">
        <v>861</v>
      </c>
      <c r="O338" s="1" t="s">
        <v>604</v>
      </c>
      <c r="P338" s="1" t="s">
        <v>605</v>
      </c>
      <c r="Q338" s="1">
        <v>8</v>
      </c>
      <c r="R338" s="1">
        <v>8</v>
      </c>
      <c r="S338" s="1" t="s">
        <v>606</v>
      </c>
      <c r="T338" t="s">
        <v>895</v>
      </c>
      <c r="U338" s="1" t="s">
        <v>619</v>
      </c>
      <c r="V338" s="1" t="s">
        <v>620</v>
      </c>
      <c r="W338" s="1">
        <v>42</v>
      </c>
      <c r="X338" s="6" t="s">
        <v>621</v>
      </c>
      <c r="Y338" s="1" t="s">
        <v>622</v>
      </c>
      <c r="Z338" s="1">
        <v>3000</v>
      </c>
      <c r="AA338" s="1" t="s">
        <v>70</v>
      </c>
      <c r="AB338" s="7">
        <v>3821</v>
      </c>
      <c r="AC338" s="7" t="s">
        <v>75</v>
      </c>
      <c r="AD338" s="50">
        <v>19</v>
      </c>
      <c r="AE338" s="8" t="s">
        <v>45</v>
      </c>
      <c r="AF338" s="1" t="s">
        <v>633</v>
      </c>
      <c r="AG338" s="12">
        <v>445000</v>
      </c>
      <c r="AH338" s="10">
        <v>445000</v>
      </c>
      <c r="AI338" s="10">
        <v>500000</v>
      </c>
      <c r="AJ338" s="9" t="s">
        <v>634</v>
      </c>
    </row>
    <row r="339" spans="1:36" x14ac:dyDescent="0.3">
      <c r="A339" s="13" t="str">
        <f t="shared" si="13"/>
        <v>1.1-00-2309_238026_2342382120</v>
      </c>
      <c r="B339" s="1" t="str">
        <f t="shared" si="12"/>
        <v>09_248026_240423821XX</v>
      </c>
      <c r="C339" s="1"/>
      <c r="D339" s="3" t="s">
        <v>1105</v>
      </c>
      <c r="E339" s="1"/>
      <c r="F339" s="1">
        <v>3</v>
      </c>
      <c r="G339" s="6" t="s">
        <v>600</v>
      </c>
      <c r="H339" s="1">
        <v>3.1</v>
      </c>
      <c r="I339" s="6" t="s">
        <v>601</v>
      </c>
      <c r="J339" s="1" t="s">
        <v>602</v>
      </c>
      <c r="K339" s="6" t="s">
        <v>603</v>
      </c>
      <c r="L339" s="1" t="s">
        <v>31</v>
      </c>
      <c r="M339" s="6" t="s">
        <v>32</v>
      </c>
      <c r="N339" t="s">
        <v>861</v>
      </c>
      <c r="O339" s="1" t="s">
        <v>604</v>
      </c>
      <c r="P339" s="1" t="s">
        <v>605</v>
      </c>
      <c r="Q339" s="1">
        <v>8</v>
      </c>
      <c r="R339" s="1">
        <v>8</v>
      </c>
      <c r="S339" s="1" t="s">
        <v>606</v>
      </c>
      <c r="T339" t="s">
        <v>895</v>
      </c>
      <c r="U339" s="1" t="s">
        <v>619</v>
      </c>
      <c r="V339" s="1" t="s">
        <v>620</v>
      </c>
      <c r="W339" s="1">
        <v>42</v>
      </c>
      <c r="X339" s="6" t="s">
        <v>621</v>
      </c>
      <c r="Y339" s="1" t="s">
        <v>622</v>
      </c>
      <c r="Z339" s="1">
        <v>3000</v>
      </c>
      <c r="AA339" s="1" t="s">
        <v>70</v>
      </c>
      <c r="AB339" s="7">
        <v>3821</v>
      </c>
      <c r="AC339" s="7" t="s">
        <v>75</v>
      </c>
      <c r="AD339" s="50">
        <v>20</v>
      </c>
      <c r="AE339" s="8" t="s">
        <v>45</v>
      </c>
      <c r="AF339" s="1" t="s">
        <v>635</v>
      </c>
      <c r="AG339" s="12">
        <v>448000</v>
      </c>
      <c r="AH339" s="10">
        <v>448000</v>
      </c>
      <c r="AI339" s="10">
        <v>500000</v>
      </c>
      <c r="AJ339" s="9" t="s">
        <v>636</v>
      </c>
    </row>
    <row r="340" spans="1:36" x14ac:dyDescent="0.3">
      <c r="A340" s="13" t="str">
        <f t="shared" si="13"/>
        <v>1.1-00-2309_238026_2342382121</v>
      </c>
      <c r="B340" s="1" t="str">
        <f t="shared" si="12"/>
        <v>09_248026_240423821XX</v>
      </c>
      <c r="C340" s="1"/>
      <c r="D340" s="3" t="s">
        <v>1105</v>
      </c>
      <c r="E340" s="1"/>
      <c r="F340" s="1">
        <v>3</v>
      </c>
      <c r="G340" s="6" t="s">
        <v>600</v>
      </c>
      <c r="H340" s="1">
        <v>3.1</v>
      </c>
      <c r="I340" s="6" t="s">
        <v>601</v>
      </c>
      <c r="J340" s="1" t="s">
        <v>602</v>
      </c>
      <c r="K340" s="6" t="s">
        <v>603</v>
      </c>
      <c r="L340" s="1" t="s">
        <v>31</v>
      </c>
      <c r="M340" s="6" t="s">
        <v>32</v>
      </c>
      <c r="N340" t="s">
        <v>861</v>
      </c>
      <c r="O340" s="1" t="s">
        <v>604</v>
      </c>
      <c r="P340" s="1" t="s">
        <v>605</v>
      </c>
      <c r="Q340" s="1">
        <v>8</v>
      </c>
      <c r="R340" s="1">
        <v>8</v>
      </c>
      <c r="S340" s="1" t="s">
        <v>606</v>
      </c>
      <c r="T340" t="s">
        <v>895</v>
      </c>
      <c r="U340" s="1" t="s">
        <v>619</v>
      </c>
      <c r="V340" s="1" t="s">
        <v>620</v>
      </c>
      <c r="W340" s="1">
        <v>42</v>
      </c>
      <c r="X340" s="6" t="s">
        <v>621</v>
      </c>
      <c r="Y340" s="1" t="s">
        <v>622</v>
      </c>
      <c r="Z340" s="1">
        <v>3000</v>
      </c>
      <c r="AA340" s="1" t="s">
        <v>70</v>
      </c>
      <c r="AB340" s="7">
        <v>3821</v>
      </c>
      <c r="AC340" s="7" t="s">
        <v>75</v>
      </c>
      <c r="AD340" s="50">
        <v>21</v>
      </c>
      <c r="AE340" s="8" t="s">
        <v>45</v>
      </c>
      <c r="AF340" s="1" t="s">
        <v>637</v>
      </c>
      <c r="AG340" s="12">
        <v>497495</v>
      </c>
      <c r="AH340" s="10">
        <v>497495</v>
      </c>
      <c r="AI340" s="10">
        <v>600000</v>
      </c>
      <c r="AJ340" s="9" t="s">
        <v>638</v>
      </c>
    </row>
    <row r="341" spans="1:36" x14ac:dyDescent="0.3">
      <c r="A341" s="13" t="str">
        <f t="shared" si="13"/>
        <v>1.1-00-2309_238026_2342382122</v>
      </c>
      <c r="B341" s="1" t="str">
        <f t="shared" si="12"/>
        <v>09_248026_240423821XX</v>
      </c>
      <c r="C341" s="1"/>
      <c r="D341" s="3" t="s">
        <v>1105</v>
      </c>
      <c r="E341" s="1"/>
      <c r="F341" s="1">
        <v>3</v>
      </c>
      <c r="G341" s="6" t="s">
        <v>600</v>
      </c>
      <c r="H341" s="1">
        <v>3.1</v>
      </c>
      <c r="I341" s="6" t="s">
        <v>601</v>
      </c>
      <c r="J341" s="1" t="s">
        <v>602</v>
      </c>
      <c r="K341" s="6" t="s">
        <v>603</v>
      </c>
      <c r="L341" s="1" t="s">
        <v>31</v>
      </c>
      <c r="M341" s="6" t="s">
        <v>32</v>
      </c>
      <c r="N341" t="s">
        <v>861</v>
      </c>
      <c r="O341" s="1" t="s">
        <v>604</v>
      </c>
      <c r="P341" s="1" t="s">
        <v>605</v>
      </c>
      <c r="Q341" s="1">
        <v>8</v>
      </c>
      <c r="R341" s="1">
        <v>8</v>
      </c>
      <c r="S341" s="1" t="s">
        <v>606</v>
      </c>
      <c r="T341" t="s">
        <v>895</v>
      </c>
      <c r="U341" s="1" t="s">
        <v>619</v>
      </c>
      <c r="V341" s="1" t="s">
        <v>620</v>
      </c>
      <c r="W341" s="1">
        <v>42</v>
      </c>
      <c r="X341" s="6" t="s">
        <v>621</v>
      </c>
      <c r="Y341" s="1" t="s">
        <v>622</v>
      </c>
      <c r="Z341" s="1">
        <v>3000</v>
      </c>
      <c r="AA341" s="1" t="s">
        <v>70</v>
      </c>
      <c r="AB341" s="7">
        <v>3821</v>
      </c>
      <c r="AC341" s="7" t="s">
        <v>75</v>
      </c>
      <c r="AD341" s="50">
        <v>22</v>
      </c>
      <c r="AE341" s="8" t="s">
        <v>45</v>
      </c>
      <c r="AF341" s="1" t="s">
        <v>639</v>
      </c>
      <c r="AG341" s="12">
        <v>500000</v>
      </c>
      <c r="AH341" s="10">
        <v>500000</v>
      </c>
      <c r="AI341" s="10">
        <v>750000</v>
      </c>
      <c r="AJ341" s="9" t="s">
        <v>640</v>
      </c>
    </row>
    <row r="342" spans="1:36" x14ac:dyDescent="0.3">
      <c r="A342" s="13" t="str">
        <f t="shared" si="13"/>
        <v>1.1-00-2309_238026_2342382123</v>
      </c>
      <c r="B342" s="1" t="str">
        <f t="shared" si="12"/>
        <v>09_248026_240423821XX</v>
      </c>
      <c r="C342" s="1"/>
      <c r="D342" s="3" t="s">
        <v>1105</v>
      </c>
      <c r="E342" s="1"/>
      <c r="F342" s="1">
        <v>3</v>
      </c>
      <c r="G342" s="6" t="s">
        <v>600</v>
      </c>
      <c r="H342" s="1">
        <v>3.1</v>
      </c>
      <c r="I342" s="6" t="s">
        <v>601</v>
      </c>
      <c r="J342" s="1" t="s">
        <v>602</v>
      </c>
      <c r="K342" s="6" t="s">
        <v>603</v>
      </c>
      <c r="L342" s="1" t="s">
        <v>31</v>
      </c>
      <c r="M342" s="6" t="s">
        <v>32</v>
      </c>
      <c r="N342" t="s">
        <v>861</v>
      </c>
      <c r="O342" s="1" t="s">
        <v>604</v>
      </c>
      <c r="P342" s="1" t="s">
        <v>605</v>
      </c>
      <c r="Q342" s="1">
        <v>8</v>
      </c>
      <c r="R342" s="1">
        <v>8</v>
      </c>
      <c r="S342" s="1" t="s">
        <v>606</v>
      </c>
      <c r="T342" t="s">
        <v>895</v>
      </c>
      <c r="U342" s="1" t="s">
        <v>619</v>
      </c>
      <c r="V342" s="1" t="s">
        <v>620</v>
      </c>
      <c r="W342" s="1">
        <v>42</v>
      </c>
      <c r="X342" s="6" t="s">
        <v>621</v>
      </c>
      <c r="Y342" s="1" t="s">
        <v>622</v>
      </c>
      <c r="Z342" s="1">
        <v>3000</v>
      </c>
      <c r="AA342" s="1" t="s">
        <v>70</v>
      </c>
      <c r="AB342" s="7">
        <v>3821</v>
      </c>
      <c r="AC342" s="7" t="s">
        <v>75</v>
      </c>
      <c r="AD342" s="50">
        <v>23</v>
      </c>
      <c r="AE342" s="8" t="s">
        <v>45</v>
      </c>
      <c r="AF342" s="1" t="s">
        <v>641</v>
      </c>
      <c r="AG342" s="12">
        <v>350000</v>
      </c>
      <c r="AH342" s="10">
        <v>350000</v>
      </c>
      <c r="AI342" s="10">
        <v>450000</v>
      </c>
      <c r="AJ342" s="9" t="s">
        <v>642</v>
      </c>
    </row>
    <row r="343" spans="1:36" x14ac:dyDescent="0.3">
      <c r="A343" s="13" t="str">
        <f t="shared" si="13"/>
        <v>1.1-00-2309_238026_2342382129</v>
      </c>
      <c r="B343" s="1" t="str">
        <f t="shared" si="12"/>
        <v>09_248026_240423821XX</v>
      </c>
      <c r="C343" s="1"/>
      <c r="D343" s="3" t="s">
        <v>1105</v>
      </c>
      <c r="E343" s="1"/>
      <c r="F343" s="1">
        <v>3</v>
      </c>
      <c r="G343" s="6" t="s">
        <v>600</v>
      </c>
      <c r="H343" s="1">
        <v>3.1</v>
      </c>
      <c r="I343" s="6" t="s">
        <v>601</v>
      </c>
      <c r="J343" s="1" t="s">
        <v>602</v>
      </c>
      <c r="K343" s="6" t="s">
        <v>603</v>
      </c>
      <c r="L343" s="1" t="s">
        <v>31</v>
      </c>
      <c r="M343" s="6" t="s">
        <v>32</v>
      </c>
      <c r="N343" t="s">
        <v>861</v>
      </c>
      <c r="O343" s="1" t="s">
        <v>604</v>
      </c>
      <c r="P343" s="1" t="s">
        <v>605</v>
      </c>
      <c r="Q343" s="1">
        <v>8</v>
      </c>
      <c r="R343" s="1">
        <v>8</v>
      </c>
      <c r="S343" s="1" t="s">
        <v>606</v>
      </c>
      <c r="T343" t="s">
        <v>895</v>
      </c>
      <c r="U343" s="1" t="s">
        <v>619</v>
      </c>
      <c r="V343" s="1" t="s">
        <v>620</v>
      </c>
      <c r="W343" s="1">
        <v>42</v>
      </c>
      <c r="X343" s="6" t="s">
        <v>621</v>
      </c>
      <c r="Y343" s="1" t="s">
        <v>622</v>
      </c>
      <c r="Z343" s="1">
        <v>3000</v>
      </c>
      <c r="AA343" s="1" t="s">
        <v>70</v>
      </c>
      <c r="AB343" s="7">
        <v>3821</v>
      </c>
      <c r="AC343" s="7" t="s">
        <v>75</v>
      </c>
      <c r="AD343" s="50">
        <v>29</v>
      </c>
      <c r="AE343" s="8" t="s">
        <v>45</v>
      </c>
      <c r="AF343" s="1" t="s">
        <v>643</v>
      </c>
      <c r="AG343" s="12">
        <v>200000</v>
      </c>
      <c r="AH343" s="10">
        <v>200000</v>
      </c>
      <c r="AI343" s="10">
        <v>200000</v>
      </c>
      <c r="AJ343" s="5" t="s">
        <v>846</v>
      </c>
    </row>
    <row r="344" spans="1:36" x14ac:dyDescent="0.3">
      <c r="A344" s="13" t="str">
        <f t="shared" si="13"/>
        <v>1.1-00-2309_238026_234251210</v>
      </c>
      <c r="B344" s="1" t="str">
        <f t="shared" si="12"/>
        <v>09_248026_24042512100</v>
      </c>
      <c r="D344" s="3" t="s">
        <v>1105</v>
      </c>
      <c r="F344" s="1">
        <v>3</v>
      </c>
      <c r="G344" s="6" t="s">
        <v>600</v>
      </c>
      <c r="H344" s="1">
        <v>3.1</v>
      </c>
      <c r="I344" s="6" t="s">
        <v>601</v>
      </c>
      <c r="J344" s="1" t="s">
        <v>602</v>
      </c>
      <c r="K344" s="6" t="s">
        <v>603</v>
      </c>
      <c r="L344" s="1" t="s">
        <v>31</v>
      </c>
      <c r="M344" s="6" t="s">
        <v>32</v>
      </c>
      <c r="N344" t="s">
        <v>861</v>
      </c>
      <c r="O344" s="1" t="s">
        <v>604</v>
      </c>
      <c r="P344" s="1" t="s">
        <v>605</v>
      </c>
      <c r="Q344" s="1">
        <v>8</v>
      </c>
      <c r="R344" s="1">
        <v>8</v>
      </c>
      <c r="S344" s="1" t="s">
        <v>606</v>
      </c>
      <c r="T344" t="s">
        <v>895</v>
      </c>
      <c r="U344" s="1" t="s">
        <v>619</v>
      </c>
      <c r="V344" s="1" t="s">
        <v>620</v>
      </c>
      <c r="W344" s="1">
        <v>42</v>
      </c>
      <c r="X344" s="6" t="s">
        <v>621</v>
      </c>
      <c r="Y344" s="1" t="s">
        <v>622</v>
      </c>
      <c r="Z344" s="1">
        <v>5000</v>
      </c>
      <c r="AA344" s="1" t="s">
        <v>111</v>
      </c>
      <c r="AB344" s="7">
        <v>5121</v>
      </c>
      <c r="AC344" s="7" t="s">
        <v>644</v>
      </c>
      <c r="AD344" s="50">
        <v>0</v>
      </c>
      <c r="AE344" s="8" t="s">
        <v>42</v>
      </c>
      <c r="AF344" s="1" t="s">
        <v>43</v>
      </c>
      <c r="AG344" s="12">
        <v>0</v>
      </c>
      <c r="AH344" s="10">
        <v>0</v>
      </c>
      <c r="AI344" s="10">
        <v>100000</v>
      </c>
      <c r="AJ344" s="9" t="s">
        <v>645</v>
      </c>
    </row>
    <row r="345" spans="1:36" x14ac:dyDescent="0.3">
      <c r="A345" s="13" t="str">
        <f t="shared" si="13"/>
        <v>1.1-00-2309_238026_234253110</v>
      </c>
      <c r="B345" s="1" t="str">
        <f t="shared" si="12"/>
        <v>09_248026_24042531100</v>
      </c>
      <c r="D345" s="3" t="s">
        <v>1105</v>
      </c>
      <c r="F345" s="1">
        <v>3</v>
      </c>
      <c r="G345" s="6" t="s">
        <v>600</v>
      </c>
      <c r="H345" s="1">
        <v>3.1</v>
      </c>
      <c r="I345" s="6" t="s">
        <v>601</v>
      </c>
      <c r="J345" s="1" t="s">
        <v>602</v>
      </c>
      <c r="K345" s="6" t="s">
        <v>603</v>
      </c>
      <c r="L345" s="1" t="s">
        <v>31</v>
      </c>
      <c r="M345" s="6" t="s">
        <v>32</v>
      </c>
      <c r="N345" t="s">
        <v>861</v>
      </c>
      <c r="O345" s="1" t="s">
        <v>604</v>
      </c>
      <c r="P345" s="1" t="s">
        <v>605</v>
      </c>
      <c r="Q345" s="1">
        <v>8</v>
      </c>
      <c r="R345" s="1">
        <v>8</v>
      </c>
      <c r="S345" s="1" t="s">
        <v>606</v>
      </c>
      <c r="T345" t="s">
        <v>895</v>
      </c>
      <c r="U345" s="1" t="s">
        <v>619</v>
      </c>
      <c r="V345" s="1" t="s">
        <v>620</v>
      </c>
      <c r="W345" s="1">
        <v>42</v>
      </c>
      <c r="X345" s="6" t="s">
        <v>621</v>
      </c>
      <c r="Y345" s="1" t="s">
        <v>622</v>
      </c>
      <c r="Z345" s="1">
        <v>5000</v>
      </c>
      <c r="AA345" s="1" t="s">
        <v>111</v>
      </c>
      <c r="AB345" s="7">
        <v>5311</v>
      </c>
      <c r="AC345" s="7" t="s">
        <v>542</v>
      </c>
      <c r="AD345" s="50">
        <v>0</v>
      </c>
      <c r="AE345" s="8" t="s">
        <v>42</v>
      </c>
      <c r="AF345" s="1" t="s">
        <v>43</v>
      </c>
      <c r="AG345" s="12">
        <v>173919.61</v>
      </c>
      <c r="AH345" s="10">
        <v>173919.61</v>
      </c>
      <c r="AI345" s="10">
        <v>250000</v>
      </c>
      <c r="AJ345" s="9" t="s">
        <v>646</v>
      </c>
    </row>
    <row r="346" spans="1:36" x14ac:dyDescent="0.3">
      <c r="A346" s="13" t="str">
        <f t="shared" si="13"/>
        <v>1.1-00-2309_238026_234254510</v>
      </c>
      <c r="B346" s="1" t="str">
        <f t="shared" si="12"/>
        <v>09_248026_24042545100</v>
      </c>
      <c r="C346" s="1"/>
      <c r="D346" s="3" t="s">
        <v>1105</v>
      </c>
      <c r="E346" s="1"/>
      <c r="F346" s="1">
        <v>3</v>
      </c>
      <c r="G346" s="6" t="s">
        <v>600</v>
      </c>
      <c r="H346" s="1">
        <v>3.1</v>
      </c>
      <c r="I346" s="6" t="s">
        <v>601</v>
      </c>
      <c r="J346" s="1" t="s">
        <v>602</v>
      </c>
      <c r="K346" s="6" t="s">
        <v>603</v>
      </c>
      <c r="L346" s="1" t="s">
        <v>31</v>
      </c>
      <c r="M346" s="6" t="s">
        <v>32</v>
      </c>
      <c r="N346" t="s">
        <v>861</v>
      </c>
      <c r="O346" s="1" t="s">
        <v>604</v>
      </c>
      <c r="P346" s="1" t="s">
        <v>605</v>
      </c>
      <c r="Q346" s="1">
        <v>8</v>
      </c>
      <c r="R346" s="1">
        <v>8</v>
      </c>
      <c r="S346" s="1" t="s">
        <v>606</v>
      </c>
      <c r="T346" t="s">
        <v>895</v>
      </c>
      <c r="U346" s="1" t="s">
        <v>619</v>
      </c>
      <c r="V346" s="1" t="s">
        <v>620</v>
      </c>
      <c r="W346" s="1">
        <v>42</v>
      </c>
      <c r="X346" s="6" t="s">
        <v>621</v>
      </c>
      <c r="Y346" s="1" t="s">
        <v>622</v>
      </c>
      <c r="Z346" s="1">
        <v>5000</v>
      </c>
      <c r="AA346" s="1" t="s">
        <v>111</v>
      </c>
      <c r="AB346" s="7">
        <v>5451</v>
      </c>
      <c r="AC346" s="7" t="s">
        <v>647</v>
      </c>
      <c r="AD346" s="50">
        <v>0</v>
      </c>
      <c r="AE346" s="8" t="s">
        <v>42</v>
      </c>
      <c r="AF346" s="1" t="s">
        <v>43</v>
      </c>
      <c r="AG346" s="12">
        <v>120000</v>
      </c>
      <c r="AH346" s="10">
        <v>120000</v>
      </c>
      <c r="AI346" s="10">
        <v>120000</v>
      </c>
      <c r="AJ346" s="5" t="s">
        <v>846</v>
      </c>
    </row>
    <row r="347" spans="1:36" x14ac:dyDescent="0.3">
      <c r="A347" s="13" t="str">
        <f t="shared" si="13"/>
        <v>1.1-00-2309_238026_234256710</v>
      </c>
      <c r="B347" s="1" t="str">
        <f t="shared" si="12"/>
        <v>09_248026_24042567100</v>
      </c>
      <c r="D347" s="3" t="s">
        <v>1105</v>
      </c>
      <c r="F347" s="1">
        <v>3</v>
      </c>
      <c r="G347" s="6" t="s">
        <v>600</v>
      </c>
      <c r="H347" s="1">
        <v>3.1</v>
      </c>
      <c r="I347" s="6" t="s">
        <v>601</v>
      </c>
      <c r="J347" s="1" t="s">
        <v>602</v>
      </c>
      <c r="K347" s="6" t="s">
        <v>603</v>
      </c>
      <c r="L347" s="1" t="s">
        <v>31</v>
      </c>
      <c r="M347" s="6" t="s">
        <v>32</v>
      </c>
      <c r="N347" t="s">
        <v>861</v>
      </c>
      <c r="O347" s="1" t="s">
        <v>604</v>
      </c>
      <c r="P347" s="1" t="s">
        <v>605</v>
      </c>
      <c r="Q347" s="1">
        <v>8</v>
      </c>
      <c r="R347" s="1">
        <v>8</v>
      </c>
      <c r="S347" s="1" t="s">
        <v>606</v>
      </c>
      <c r="T347" t="s">
        <v>895</v>
      </c>
      <c r="U347" s="1" t="s">
        <v>619</v>
      </c>
      <c r="V347" s="1" t="s">
        <v>620</v>
      </c>
      <c r="W347" s="1">
        <v>42</v>
      </c>
      <c r="X347" s="6" t="s">
        <v>621</v>
      </c>
      <c r="Y347" s="1" t="s">
        <v>622</v>
      </c>
      <c r="Z347" s="1">
        <v>5000</v>
      </c>
      <c r="AA347" s="1" t="s">
        <v>111</v>
      </c>
      <c r="AB347" s="7">
        <v>5671</v>
      </c>
      <c r="AC347" s="7" t="s">
        <v>301</v>
      </c>
      <c r="AD347" s="50">
        <v>0</v>
      </c>
      <c r="AE347" s="8" t="s">
        <v>42</v>
      </c>
      <c r="AF347" s="1" t="s">
        <v>43</v>
      </c>
      <c r="AG347" s="12">
        <v>150000</v>
      </c>
      <c r="AH347" s="10">
        <v>150000</v>
      </c>
      <c r="AI347" s="10">
        <v>150000</v>
      </c>
      <c r="AJ347" s="5" t="s">
        <v>846</v>
      </c>
    </row>
    <row r="348" spans="1:36" x14ac:dyDescent="0.3">
      <c r="A348" s="13" t="str">
        <f t="shared" si="13"/>
        <v>1.1-00-2309_233027_234322210</v>
      </c>
      <c r="B348" s="1" t="str">
        <f t="shared" si="12"/>
        <v>09_243027_24043222100</v>
      </c>
      <c r="D348" s="3" t="s">
        <v>1105</v>
      </c>
      <c r="F348" s="1">
        <v>1</v>
      </c>
      <c r="G348" s="6" t="s">
        <v>27</v>
      </c>
      <c r="H348" s="1">
        <v>1.3</v>
      </c>
      <c r="I348" s="6" t="s">
        <v>28</v>
      </c>
      <c r="J348" s="1" t="s">
        <v>29</v>
      </c>
      <c r="K348" s="6" t="s">
        <v>30</v>
      </c>
      <c r="L348" s="1" t="s">
        <v>31</v>
      </c>
      <c r="M348" s="6" t="s">
        <v>32</v>
      </c>
      <c r="N348" t="s">
        <v>861</v>
      </c>
      <c r="O348" s="1" t="s">
        <v>604</v>
      </c>
      <c r="P348" s="1" t="s">
        <v>605</v>
      </c>
      <c r="Q348" s="1">
        <v>3</v>
      </c>
      <c r="R348" s="1">
        <v>3</v>
      </c>
      <c r="S348" s="1" t="s">
        <v>218</v>
      </c>
      <c r="T348" t="s">
        <v>896</v>
      </c>
      <c r="U348" s="1" t="s">
        <v>648</v>
      </c>
      <c r="V348" s="1" t="s">
        <v>649</v>
      </c>
      <c r="W348" s="1">
        <v>43</v>
      </c>
      <c r="X348" s="6" t="s">
        <v>650</v>
      </c>
      <c r="Y348" s="1" t="s">
        <v>651</v>
      </c>
      <c r="Z348" s="1">
        <v>2000</v>
      </c>
      <c r="AA348" s="1" t="s">
        <v>67</v>
      </c>
      <c r="AB348" s="7">
        <v>2221</v>
      </c>
      <c r="AC348" s="7" t="s">
        <v>623</v>
      </c>
      <c r="AD348" s="50">
        <v>0</v>
      </c>
      <c r="AE348" s="8" t="s">
        <v>42</v>
      </c>
      <c r="AF348" s="1" t="s">
        <v>43</v>
      </c>
      <c r="AG348" s="12">
        <v>59000</v>
      </c>
      <c r="AH348" s="9">
        <v>59000</v>
      </c>
      <c r="AI348" s="9">
        <v>70000</v>
      </c>
      <c r="AJ348" s="9" t="s">
        <v>652</v>
      </c>
    </row>
    <row r="349" spans="1:36" x14ac:dyDescent="0.3">
      <c r="A349" s="13" t="str">
        <f t="shared" si="13"/>
        <v>1.1-00-2309_233027_234327210</v>
      </c>
      <c r="B349" s="1" t="str">
        <f t="shared" si="12"/>
        <v>09_243027_24043272100</v>
      </c>
      <c r="D349" s="3" t="s">
        <v>1105</v>
      </c>
      <c r="F349" s="1">
        <v>1</v>
      </c>
      <c r="G349" s="6" t="s">
        <v>27</v>
      </c>
      <c r="H349" s="1">
        <v>1.3</v>
      </c>
      <c r="I349" s="6" t="s">
        <v>28</v>
      </c>
      <c r="J349" s="1" t="s">
        <v>29</v>
      </c>
      <c r="K349" s="6" t="s">
        <v>30</v>
      </c>
      <c r="L349" s="1" t="s">
        <v>31</v>
      </c>
      <c r="M349" s="6" t="s">
        <v>32</v>
      </c>
      <c r="N349" t="s">
        <v>861</v>
      </c>
      <c r="O349" s="1" t="s">
        <v>604</v>
      </c>
      <c r="P349" s="1" t="s">
        <v>605</v>
      </c>
      <c r="Q349" s="1">
        <v>3</v>
      </c>
      <c r="R349" s="1">
        <v>3</v>
      </c>
      <c r="S349" s="1" t="s">
        <v>218</v>
      </c>
      <c r="T349" t="s">
        <v>896</v>
      </c>
      <c r="U349" s="1" t="s">
        <v>648</v>
      </c>
      <c r="V349" s="1" t="s">
        <v>649</v>
      </c>
      <c r="W349" s="1">
        <v>43</v>
      </c>
      <c r="X349" s="6" t="s">
        <v>650</v>
      </c>
      <c r="Y349" s="1" t="s">
        <v>651</v>
      </c>
      <c r="Z349" s="1">
        <v>2000</v>
      </c>
      <c r="AA349" s="1" t="s">
        <v>67</v>
      </c>
      <c r="AB349" s="7">
        <v>2721</v>
      </c>
      <c r="AC349" s="7" t="s">
        <v>134</v>
      </c>
      <c r="AD349" s="50">
        <v>0</v>
      </c>
      <c r="AE349" s="8" t="s">
        <v>42</v>
      </c>
      <c r="AF349" s="1" t="s">
        <v>43</v>
      </c>
      <c r="AG349" s="12">
        <v>34000</v>
      </c>
      <c r="AH349" s="9">
        <v>34000</v>
      </c>
      <c r="AI349" s="9">
        <v>50000</v>
      </c>
      <c r="AJ349" s="9" t="s">
        <v>653</v>
      </c>
    </row>
    <row r="350" spans="1:36" x14ac:dyDescent="0.3">
      <c r="A350" s="13" t="str">
        <f t="shared" si="13"/>
        <v>1.1-00-2309_233027_234329110</v>
      </c>
      <c r="B350" s="1" t="str">
        <f t="shared" si="12"/>
        <v>09_243027_24043291100</v>
      </c>
      <c r="D350" s="3" t="s">
        <v>1105</v>
      </c>
      <c r="F350" s="1">
        <v>1</v>
      </c>
      <c r="G350" s="6" t="s">
        <v>27</v>
      </c>
      <c r="H350" s="1">
        <v>1.3</v>
      </c>
      <c r="I350" s="6" t="s">
        <v>28</v>
      </c>
      <c r="J350" s="1" t="s">
        <v>29</v>
      </c>
      <c r="K350" s="6" t="s">
        <v>30</v>
      </c>
      <c r="L350" s="1" t="s">
        <v>31</v>
      </c>
      <c r="M350" s="6" t="s">
        <v>32</v>
      </c>
      <c r="N350" t="s">
        <v>861</v>
      </c>
      <c r="O350" s="1" t="s">
        <v>604</v>
      </c>
      <c r="P350" s="1" t="s">
        <v>605</v>
      </c>
      <c r="Q350" s="1">
        <v>3</v>
      </c>
      <c r="R350" s="1">
        <v>3</v>
      </c>
      <c r="S350" s="1" t="s">
        <v>218</v>
      </c>
      <c r="T350" t="s">
        <v>896</v>
      </c>
      <c r="U350" s="1" t="s">
        <v>648</v>
      </c>
      <c r="V350" s="1" t="s">
        <v>649</v>
      </c>
      <c r="W350" s="1">
        <v>43</v>
      </c>
      <c r="X350" s="6" t="s">
        <v>650</v>
      </c>
      <c r="Y350" s="1" t="s">
        <v>651</v>
      </c>
      <c r="Z350" s="1">
        <v>2000</v>
      </c>
      <c r="AA350" s="1" t="s">
        <v>67</v>
      </c>
      <c r="AB350" s="7">
        <v>2911</v>
      </c>
      <c r="AC350" s="7" t="s">
        <v>150</v>
      </c>
      <c r="AD350" s="50">
        <v>0</v>
      </c>
      <c r="AE350" s="8" t="s">
        <v>42</v>
      </c>
      <c r="AF350" s="1" t="s">
        <v>43</v>
      </c>
      <c r="AG350" s="12">
        <v>50000</v>
      </c>
      <c r="AH350" s="9">
        <v>50000</v>
      </c>
      <c r="AI350" s="9">
        <v>70000</v>
      </c>
      <c r="AJ350" s="9" t="s">
        <v>654</v>
      </c>
    </row>
    <row r="351" spans="1:36" x14ac:dyDescent="0.3">
      <c r="A351" s="13" t="str">
        <f t="shared" si="13"/>
        <v>1.1-00-2309_233027_234335710</v>
      </c>
      <c r="B351" s="1" t="str">
        <f t="shared" si="12"/>
        <v>09_243027_24043357100</v>
      </c>
      <c r="D351" s="3" t="s">
        <v>1105</v>
      </c>
      <c r="F351" s="1">
        <v>1</v>
      </c>
      <c r="G351" s="6" t="s">
        <v>27</v>
      </c>
      <c r="H351" s="1">
        <v>1.3</v>
      </c>
      <c r="I351" s="6" t="s">
        <v>28</v>
      </c>
      <c r="J351" s="1" t="s">
        <v>29</v>
      </c>
      <c r="K351" s="6" t="s">
        <v>30</v>
      </c>
      <c r="L351" s="1" t="s">
        <v>31</v>
      </c>
      <c r="M351" s="6" t="s">
        <v>32</v>
      </c>
      <c r="N351" t="s">
        <v>861</v>
      </c>
      <c r="O351" s="1" t="s">
        <v>604</v>
      </c>
      <c r="P351" s="1" t="s">
        <v>605</v>
      </c>
      <c r="Q351" s="1">
        <v>3</v>
      </c>
      <c r="R351" s="1">
        <v>3</v>
      </c>
      <c r="S351" s="1" t="s">
        <v>218</v>
      </c>
      <c r="T351" t="s">
        <v>896</v>
      </c>
      <c r="U351" s="1" t="s">
        <v>648</v>
      </c>
      <c r="V351" s="1" t="s">
        <v>649</v>
      </c>
      <c r="W351" s="1">
        <v>43</v>
      </c>
      <c r="X351" s="6" t="s">
        <v>650</v>
      </c>
      <c r="Y351" s="1" t="s">
        <v>651</v>
      </c>
      <c r="Z351" s="1">
        <v>3000</v>
      </c>
      <c r="AA351" s="1" t="s">
        <v>70</v>
      </c>
      <c r="AB351" s="7">
        <v>3571</v>
      </c>
      <c r="AC351" s="7" t="s">
        <v>236</v>
      </c>
      <c r="AD351" s="50">
        <v>0</v>
      </c>
      <c r="AE351" s="8" t="s">
        <v>42</v>
      </c>
      <c r="AF351" s="1" t="s">
        <v>43</v>
      </c>
      <c r="AG351" s="12">
        <v>250000</v>
      </c>
      <c r="AH351" s="9">
        <v>250000</v>
      </c>
      <c r="AI351" s="9">
        <v>300000</v>
      </c>
      <c r="AJ351" s="9" t="s">
        <v>655</v>
      </c>
    </row>
    <row r="352" spans="1:36" x14ac:dyDescent="0.3">
      <c r="A352" s="13" t="str">
        <f t="shared" si="13"/>
        <v>1.1-00-2309_238029_2347382126</v>
      </c>
      <c r="B352" s="1" t="str">
        <f t="shared" ref="B352:B415" si="14">CONCATENATE(C352,O352,R352,U352,X352,AB352,AE352)</f>
        <v>09_248029_240473821XX</v>
      </c>
      <c r="C352" s="1"/>
      <c r="D352" s="3" t="s">
        <v>1105</v>
      </c>
      <c r="E352" s="1"/>
      <c r="F352" s="1">
        <v>3</v>
      </c>
      <c r="G352" s="6" t="s">
        <v>600</v>
      </c>
      <c r="H352" s="1">
        <v>3.7</v>
      </c>
      <c r="I352" s="6" t="s">
        <v>656</v>
      </c>
      <c r="J352" s="1" t="s">
        <v>657</v>
      </c>
      <c r="K352" s="6" t="s">
        <v>656</v>
      </c>
      <c r="L352" s="1" t="s">
        <v>31</v>
      </c>
      <c r="M352" s="6" t="s">
        <v>32</v>
      </c>
      <c r="N352" t="s">
        <v>861</v>
      </c>
      <c r="O352" s="1" t="s">
        <v>604</v>
      </c>
      <c r="P352" s="1" t="s">
        <v>605</v>
      </c>
      <c r="Q352" s="1">
        <v>8</v>
      </c>
      <c r="R352" s="1">
        <v>8</v>
      </c>
      <c r="S352" s="1" t="s">
        <v>606</v>
      </c>
      <c r="T352" t="s">
        <v>897</v>
      </c>
      <c r="U352" s="1" t="s">
        <v>658</v>
      </c>
      <c r="V352" s="1" t="s">
        <v>659</v>
      </c>
      <c r="W352" s="1">
        <v>47</v>
      </c>
      <c r="X352" s="6" t="s">
        <v>660</v>
      </c>
      <c r="Y352" s="1" t="s">
        <v>661</v>
      </c>
      <c r="Z352" s="1">
        <v>3000</v>
      </c>
      <c r="AA352" s="1" t="s">
        <v>70</v>
      </c>
      <c r="AB352" s="7">
        <v>3821</v>
      </c>
      <c r="AC352" s="7" t="s">
        <v>75</v>
      </c>
      <c r="AD352" s="50">
        <v>26</v>
      </c>
      <c r="AE352" s="8" t="s">
        <v>45</v>
      </c>
      <c r="AF352" s="1" t="s">
        <v>662</v>
      </c>
      <c r="AG352" s="12">
        <v>691600</v>
      </c>
      <c r="AH352" s="9">
        <v>691600</v>
      </c>
      <c r="AI352" s="9">
        <v>700000</v>
      </c>
      <c r="AJ352" s="9" t="s">
        <v>663</v>
      </c>
    </row>
    <row r="353" spans="1:36" x14ac:dyDescent="0.3">
      <c r="A353" s="13" t="str">
        <f t="shared" si="13"/>
        <v>1.1-00-2309_238029_2347441127</v>
      </c>
      <c r="B353" s="1" t="str">
        <f t="shared" si="14"/>
        <v>09_248029_240474411XX</v>
      </c>
      <c r="C353" s="1"/>
      <c r="D353" s="3" t="s">
        <v>1105</v>
      </c>
      <c r="E353" s="1"/>
      <c r="F353" s="1">
        <v>3</v>
      </c>
      <c r="G353" s="6" t="s">
        <v>600</v>
      </c>
      <c r="H353" s="1">
        <v>3.7</v>
      </c>
      <c r="I353" s="6" t="s">
        <v>656</v>
      </c>
      <c r="J353" s="1" t="s">
        <v>657</v>
      </c>
      <c r="K353" s="6" t="s">
        <v>656</v>
      </c>
      <c r="L353" s="1" t="s">
        <v>31</v>
      </c>
      <c r="M353" s="6" t="s">
        <v>32</v>
      </c>
      <c r="N353" t="s">
        <v>861</v>
      </c>
      <c r="O353" s="1" t="s">
        <v>604</v>
      </c>
      <c r="P353" s="1" t="s">
        <v>605</v>
      </c>
      <c r="Q353" s="1">
        <v>8</v>
      </c>
      <c r="R353" s="1">
        <v>8</v>
      </c>
      <c r="S353" s="1" t="s">
        <v>606</v>
      </c>
      <c r="T353" t="s">
        <v>897</v>
      </c>
      <c r="U353" s="1" t="s">
        <v>658</v>
      </c>
      <c r="V353" s="1" t="s">
        <v>659</v>
      </c>
      <c r="W353" s="1">
        <v>47</v>
      </c>
      <c r="X353" s="6" t="s">
        <v>660</v>
      </c>
      <c r="Y353" s="1" t="s">
        <v>661</v>
      </c>
      <c r="Z353" s="1">
        <v>4000</v>
      </c>
      <c r="AA353" s="1" t="s">
        <v>40</v>
      </c>
      <c r="AB353" s="7">
        <v>4411</v>
      </c>
      <c r="AC353" s="7" t="s">
        <v>41</v>
      </c>
      <c r="AD353" s="50">
        <v>27</v>
      </c>
      <c r="AE353" s="8" t="s">
        <v>45</v>
      </c>
      <c r="AF353" s="1" t="s">
        <v>664</v>
      </c>
      <c r="AG353" s="12">
        <v>50000</v>
      </c>
      <c r="AH353" s="9">
        <v>50000</v>
      </c>
      <c r="AI353" s="9">
        <v>100000</v>
      </c>
      <c r="AJ353" s="9" t="s">
        <v>665</v>
      </c>
    </row>
    <row r="354" spans="1:36" x14ac:dyDescent="0.3">
      <c r="A354" s="13" t="str">
        <f t="shared" si="13"/>
        <v>1.1-00-2310_234030_234821710</v>
      </c>
      <c r="B354" s="1" t="str">
        <f t="shared" si="14"/>
        <v>10_244030_24048217100</v>
      </c>
      <c r="D354" s="3" t="s">
        <v>1105</v>
      </c>
      <c r="F354" s="1">
        <v>2</v>
      </c>
      <c r="G354" s="6" t="s">
        <v>257</v>
      </c>
      <c r="H354" s="1">
        <v>2.2000000000000002</v>
      </c>
      <c r="I354" s="6" t="s">
        <v>258</v>
      </c>
      <c r="J354" s="1" t="s">
        <v>259</v>
      </c>
      <c r="K354" s="6" t="s">
        <v>260</v>
      </c>
      <c r="L354" s="1" t="s">
        <v>31</v>
      </c>
      <c r="M354" s="6" t="s">
        <v>32</v>
      </c>
      <c r="N354" t="s">
        <v>862</v>
      </c>
      <c r="O354" s="1" t="s">
        <v>666</v>
      </c>
      <c r="P354" s="1" t="s">
        <v>605</v>
      </c>
      <c r="Q354" s="1">
        <v>4</v>
      </c>
      <c r="R354" s="1">
        <v>4</v>
      </c>
      <c r="S354" s="1" t="s">
        <v>667</v>
      </c>
      <c r="T354" t="s">
        <v>898</v>
      </c>
      <c r="U354" s="1" t="s">
        <v>668</v>
      </c>
      <c r="V354" s="1" t="s">
        <v>669</v>
      </c>
      <c r="W354" s="1">
        <v>48</v>
      </c>
      <c r="X354" s="6" t="s">
        <v>670</v>
      </c>
      <c r="Y354" s="1" t="s">
        <v>671</v>
      </c>
      <c r="Z354" s="1">
        <v>2000</v>
      </c>
      <c r="AA354" s="1" t="s">
        <v>67</v>
      </c>
      <c r="AB354" s="7">
        <v>2171</v>
      </c>
      <c r="AC354" s="7" t="s">
        <v>344</v>
      </c>
      <c r="AD354" s="50">
        <v>0</v>
      </c>
      <c r="AE354" s="8" t="s">
        <v>42</v>
      </c>
      <c r="AF354" s="1" t="s">
        <v>43</v>
      </c>
      <c r="AG354" s="12">
        <v>30000</v>
      </c>
      <c r="AH354" s="10">
        <v>30000</v>
      </c>
      <c r="AI354" s="10">
        <v>30000</v>
      </c>
      <c r="AJ354" s="10" t="s">
        <v>140</v>
      </c>
    </row>
    <row r="355" spans="1:36" x14ac:dyDescent="0.3">
      <c r="A355" s="13" t="str">
        <f t="shared" si="13"/>
        <v>1.1-00-2310_234030_234822210</v>
      </c>
      <c r="B355" s="1" t="str">
        <f t="shared" si="14"/>
        <v>10_244030_24048222100</v>
      </c>
      <c r="D355" s="3" t="s">
        <v>1105</v>
      </c>
      <c r="F355" s="1">
        <v>2</v>
      </c>
      <c r="G355" s="6" t="s">
        <v>257</v>
      </c>
      <c r="H355" s="1">
        <v>2.2000000000000002</v>
      </c>
      <c r="I355" s="6" t="s">
        <v>258</v>
      </c>
      <c r="J355" s="1" t="s">
        <v>259</v>
      </c>
      <c r="K355" s="6" t="s">
        <v>260</v>
      </c>
      <c r="L355" s="1" t="s">
        <v>31</v>
      </c>
      <c r="M355" s="6" t="s">
        <v>32</v>
      </c>
      <c r="N355" t="s">
        <v>862</v>
      </c>
      <c r="O355" s="1" t="s">
        <v>666</v>
      </c>
      <c r="P355" s="1" t="s">
        <v>605</v>
      </c>
      <c r="Q355" s="1">
        <v>4</v>
      </c>
      <c r="R355" s="1">
        <v>4</v>
      </c>
      <c r="S355" s="1" t="s">
        <v>667</v>
      </c>
      <c r="T355" t="s">
        <v>898</v>
      </c>
      <c r="U355" s="1" t="s">
        <v>668</v>
      </c>
      <c r="V355" s="1" t="s">
        <v>669</v>
      </c>
      <c r="W355" s="1">
        <v>48</v>
      </c>
      <c r="X355" s="6" t="s">
        <v>670</v>
      </c>
      <c r="Y355" s="1" t="s">
        <v>671</v>
      </c>
      <c r="Z355" s="1">
        <v>2000</v>
      </c>
      <c r="AA355" s="1" t="s">
        <v>67</v>
      </c>
      <c r="AB355" s="7">
        <v>2221</v>
      </c>
      <c r="AC355" s="7" t="s">
        <v>623</v>
      </c>
      <c r="AD355" s="50">
        <v>0</v>
      </c>
      <c r="AE355" s="8" t="s">
        <v>42</v>
      </c>
      <c r="AF355" s="1" t="s">
        <v>43</v>
      </c>
      <c r="AG355" s="12">
        <v>40000</v>
      </c>
      <c r="AH355" s="10">
        <v>40000</v>
      </c>
      <c r="AI355" s="10">
        <v>40000</v>
      </c>
      <c r="AJ355" s="10" t="s">
        <v>140</v>
      </c>
    </row>
    <row r="356" spans="1:36" x14ac:dyDescent="0.3">
      <c r="A356" s="13" t="str">
        <f t="shared" si="13"/>
        <v>1.1-00-2310_234030_234825210</v>
      </c>
      <c r="B356" s="1" t="str">
        <f t="shared" si="14"/>
        <v>10_244030_24048252100</v>
      </c>
      <c r="D356" s="3" t="s">
        <v>1105</v>
      </c>
      <c r="F356" s="1">
        <v>2</v>
      </c>
      <c r="G356" s="6" t="s">
        <v>257</v>
      </c>
      <c r="H356" s="1">
        <v>2.2000000000000002</v>
      </c>
      <c r="I356" s="6" t="s">
        <v>258</v>
      </c>
      <c r="J356" s="1" t="s">
        <v>259</v>
      </c>
      <c r="K356" s="6" t="s">
        <v>260</v>
      </c>
      <c r="L356" s="1" t="s">
        <v>31</v>
      </c>
      <c r="M356" s="6" t="s">
        <v>32</v>
      </c>
      <c r="N356" t="s">
        <v>862</v>
      </c>
      <c r="O356" s="1" t="s">
        <v>666</v>
      </c>
      <c r="P356" s="1" t="s">
        <v>605</v>
      </c>
      <c r="Q356" s="1">
        <v>4</v>
      </c>
      <c r="R356" s="1">
        <v>4</v>
      </c>
      <c r="S356" s="1" t="s">
        <v>667</v>
      </c>
      <c r="T356" t="s">
        <v>898</v>
      </c>
      <c r="U356" s="1" t="s">
        <v>668</v>
      </c>
      <c r="V356" s="1" t="s">
        <v>669</v>
      </c>
      <c r="W356" s="1">
        <v>48</v>
      </c>
      <c r="X356" s="6" t="s">
        <v>670</v>
      </c>
      <c r="Y356" s="1" t="s">
        <v>671</v>
      </c>
      <c r="Z356" s="1">
        <v>2000</v>
      </c>
      <c r="AA356" s="1" t="s">
        <v>67</v>
      </c>
      <c r="AB356" s="7">
        <v>2521</v>
      </c>
      <c r="AC356" s="7" t="s">
        <v>316</v>
      </c>
      <c r="AD356" s="50">
        <v>0</v>
      </c>
      <c r="AE356" s="8" t="s">
        <v>42</v>
      </c>
      <c r="AF356" s="1" t="s">
        <v>43</v>
      </c>
      <c r="AG356" s="12">
        <v>50000</v>
      </c>
      <c r="AH356" s="10">
        <v>50000</v>
      </c>
      <c r="AI356" s="10">
        <v>50000</v>
      </c>
      <c r="AJ356" s="10" t="s">
        <v>140</v>
      </c>
    </row>
    <row r="357" spans="1:36" x14ac:dyDescent="0.3">
      <c r="A357" s="13" t="str">
        <f t="shared" si="13"/>
        <v>1.1-00-2310_234030_234825910</v>
      </c>
      <c r="B357" s="1" t="str">
        <f t="shared" si="14"/>
        <v>10_244030_24048259100</v>
      </c>
      <c r="D357" s="3" t="s">
        <v>1105</v>
      </c>
      <c r="F357" s="1">
        <v>2</v>
      </c>
      <c r="G357" s="6" t="s">
        <v>257</v>
      </c>
      <c r="H357" s="1">
        <v>2.2000000000000002</v>
      </c>
      <c r="I357" s="6" t="s">
        <v>258</v>
      </c>
      <c r="J357" s="1" t="s">
        <v>259</v>
      </c>
      <c r="K357" s="6" t="s">
        <v>260</v>
      </c>
      <c r="L357" s="1" t="s">
        <v>31</v>
      </c>
      <c r="M357" s="6" t="s">
        <v>32</v>
      </c>
      <c r="N357" t="s">
        <v>862</v>
      </c>
      <c r="O357" s="1" t="s">
        <v>666</v>
      </c>
      <c r="P357" s="1" t="s">
        <v>605</v>
      </c>
      <c r="Q357" s="1">
        <v>4</v>
      </c>
      <c r="R357" s="1">
        <v>4</v>
      </c>
      <c r="S357" s="1" t="s">
        <v>667</v>
      </c>
      <c r="T357" t="s">
        <v>898</v>
      </c>
      <c r="U357" s="1" t="s">
        <v>668</v>
      </c>
      <c r="V357" s="1" t="s">
        <v>669</v>
      </c>
      <c r="W357" s="1">
        <v>48</v>
      </c>
      <c r="X357" s="6" t="s">
        <v>670</v>
      </c>
      <c r="Y357" s="1" t="s">
        <v>671</v>
      </c>
      <c r="Z357" s="1">
        <v>2000</v>
      </c>
      <c r="AA357" s="1" t="s">
        <v>67</v>
      </c>
      <c r="AB357" s="7">
        <v>2591</v>
      </c>
      <c r="AC357" s="7" t="s">
        <v>672</v>
      </c>
      <c r="AD357" s="50">
        <v>0</v>
      </c>
      <c r="AE357" s="8" t="s">
        <v>42</v>
      </c>
      <c r="AF357" s="1" t="s">
        <v>43</v>
      </c>
      <c r="AG357" s="12">
        <v>3775271.34</v>
      </c>
      <c r="AH357" s="10">
        <v>3775271.34</v>
      </c>
      <c r="AI357" s="10">
        <v>3775271.34</v>
      </c>
      <c r="AJ357" s="10" t="s">
        <v>140</v>
      </c>
    </row>
    <row r="358" spans="1:36" x14ac:dyDescent="0.3">
      <c r="A358" s="13" t="str">
        <f t="shared" si="13"/>
        <v>1.1-00-2310_234030_234833910</v>
      </c>
      <c r="B358" s="1" t="str">
        <f t="shared" si="14"/>
        <v>10_244030_24048339100</v>
      </c>
      <c r="D358" s="3" t="s">
        <v>1105</v>
      </c>
      <c r="F358" s="1">
        <v>2</v>
      </c>
      <c r="G358" s="6" t="s">
        <v>257</v>
      </c>
      <c r="H358" s="1">
        <v>2.2000000000000002</v>
      </c>
      <c r="I358" s="6" t="s">
        <v>258</v>
      </c>
      <c r="J358" s="1" t="s">
        <v>259</v>
      </c>
      <c r="K358" s="6" t="s">
        <v>260</v>
      </c>
      <c r="L358" s="1" t="s">
        <v>31</v>
      </c>
      <c r="M358" s="6" t="s">
        <v>32</v>
      </c>
      <c r="N358" t="s">
        <v>862</v>
      </c>
      <c r="O358" s="1" t="s">
        <v>666</v>
      </c>
      <c r="P358" s="1" t="s">
        <v>605</v>
      </c>
      <c r="Q358" s="1">
        <v>4</v>
      </c>
      <c r="R358" s="1">
        <v>4</v>
      </c>
      <c r="S358" s="1" t="s">
        <v>667</v>
      </c>
      <c r="T358" t="s">
        <v>898</v>
      </c>
      <c r="U358" s="1" t="s">
        <v>668</v>
      </c>
      <c r="V358" s="1" t="s">
        <v>669</v>
      </c>
      <c r="W358" s="1">
        <v>48</v>
      </c>
      <c r="X358" s="6" t="s">
        <v>670</v>
      </c>
      <c r="Y358" s="1" t="s">
        <v>671</v>
      </c>
      <c r="Z358" s="1">
        <v>3000</v>
      </c>
      <c r="AA358" s="1" t="s">
        <v>70</v>
      </c>
      <c r="AB358" s="7">
        <v>3391</v>
      </c>
      <c r="AC358" s="7" t="s">
        <v>97</v>
      </c>
      <c r="AD358" s="50">
        <v>0</v>
      </c>
      <c r="AE358" s="8" t="s">
        <v>42</v>
      </c>
      <c r="AF358" s="1" t="s">
        <v>43</v>
      </c>
      <c r="AG358" s="12">
        <v>600000</v>
      </c>
      <c r="AH358" s="10">
        <v>600000</v>
      </c>
      <c r="AI358" s="10">
        <v>600000</v>
      </c>
      <c r="AJ358" s="10" t="s">
        <v>140</v>
      </c>
    </row>
    <row r="359" spans="1:36" x14ac:dyDescent="0.3">
      <c r="A359" s="13" t="str">
        <f t="shared" si="13"/>
        <v>1.1-00-2310_234030_234838210</v>
      </c>
      <c r="B359" s="1" t="str">
        <f t="shared" si="14"/>
        <v>10_244030_24048382100</v>
      </c>
      <c r="D359" s="3" t="s">
        <v>1105</v>
      </c>
      <c r="F359" s="1">
        <v>2</v>
      </c>
      <c r="G359" s="6" t="s">
        <v>257</v>
      </c>
      <c r="H359" s="1">
        <v>2.2000000000000002</v>
      </c>
      <c r="I359" s="6" t="s">
        <v>258</v>
      </c>
      <c r="J359" s="1" t="s">
        <v>259</v>
      </c>
      <c r="K359" s="6" t="s">
        <v>260</v>
      </c>
      <c r="L359" s="1" t="s">
        <v>31</v>
      </c>
      <c r="M359" s="6" t="s">
        <v>32</v>
      </c>
      <c r="N359" t="s">
        <v>862</v>
      </c>
      <c r="O359" s="1" t="s">
        <v>666</v>
      </c>
      <c r="P359" s="1" t="s">
        <v>605</v>
      </c>
      <c r="Q359" s="1">
        <v>4</v>
      </c>
      <c r="R359" s="1">
        <v>4</v>
      </c>
      <c r="S359" s="1" t="s">
        <v>667</v>
      </c>
      <c r="T359" t="s">
        <v>898</v>
      </c>
      <c r="U359" s="1" t="s">
        <v>668</v>
      </c>
      <c r="V359" s="1" t="s">
        <v>669</v>
      </c>
      <c r="W359" s="1">
        <v>48</v>
      </c>
      <c r="X359" s="6" t="s">
        <v>670</v>
      </c>
      <c r="Y359" s="1" t="s">
        <v>671</v>
      </c>
      <c r="Z359" s="1">
        <v>3000</v>
      </c>
      <c r="AA359" s="1" t="s">
        <v>70</v>
      </c>
      <c r="AB359" s="7">
        <v>3821</v>
      </c>
      <c r="AC359" s="7" t="s">
        <v>75</v>
      </c>
      <c r="AD359" s="50">
        <v>0</v>
      </c>
      <c r="AE359" s="8" t="s">
        <v>42</v>
      </c>
      <c r="AF359" s="1" t="s">
        <v>43</v>
      </c>
      <c r="AG359" s="12">
        <v>619981</v>
      </c>
      <c r="AH359" s="10">
        <v>619981</v>
      </c>
      <c r="AI359" s="10">
        <v>619981</v>
      </c>
      <c r="AJ359" s="10" t="s">
        <v>140</v>
      </c>
    </row>
    <row r="360" spans="1:36" x14ac:dyDescent="0.3">
      <c r="A360" s="13" t="str">
        <f t="shared" si="13"/>
        <v>1.1-00-2310_234030_234842110</v>
      </c>
      <c r="B360" s="1" t="str">
        <f t="shared" si="14"/>
        <v>10_244030_24048421100</v>
      </c>
      <c r="D360" s="3" t="s">
        <v>1105</v>
      </c>
      <c r="F360" s="1">
        <v>2</v>
      </c>
      <c r="G360" s="6" t="s">
        <v>257</v>
      </c>
      <c r="H360" s="1">
        <v>2.2000000000000002</v>
      </c>
      <c r="I360" s="6" t="s">
        <v>258</v>
      </c>
      <c r="J360" s="1" t="s">
        <v>259</v>
      </c>
      <c r="K360" s="6" t="s">
        <v>260</v>
      </c>
      <c r="L360" s="1" t="s">
        <v>31</v>
      </c>
      <c r="M360" s="6" t="s">
        <v>32</v>
      </c>
      <c r="N360" t="s">
        <v>862</v>
      </c>
      <c r="O360" s="1" t="s">
        <v>666</v>
      </c>
      <c r="P360" s="1" t="s">
        <v>605</v>
      </c>
      <c r="Q360" s="1">
        <v>4</v>
      </c>
      <c r="R360" s="1">
        <v>4</v>
      </c>
      <c r="S360" s="1" t="s">
        <v>667</v>
      </c>
      <c r="T360" t="s">
        <v>898</v>
      </c>
      <c r="U360" s="1" t="s">
        <v>668</v>
      </c>
      <c r="V360" s="1" t="s">
        <v>669</v>
      </c>
      <c r="W360" s="1">
        <v>48</v>
      </c>
      <c r="X360" s="6" t="s">
        <v>670</v>
      </c>
      <c r="Y360" s="1" t="s">
        <v>671</v>
      </c>
      <c r="Z360" s="1">
        <v>4000</v>
      </c>
      <c r="AA360" s="1" t="s">
        <v>40</v>
      </c>
      <c r="AB360" s="7">
        <v>4211</v>
      </c>
      <c r="AC360" s="7" t="s">
        <v>173</v>
      </c>
      <c r="AD360" s="50">
        <v>0</v>
      </c>
      <c r="AE360" s="8" t="s">
        <v>42</v>
      </c>
      <c r="AF360" s="1" t="s">
        <v>43</v>
      </c>
      <c r="AG360" s="12">
        <v>199200</v>
      </c>
      <c r="AH360" s="10">
        <v>199200</v>
      </c>
      <c r="AI360" s="10">
        <v>199200</v>
      </c>
      <c r="AJ360" s="10" t="s">
        <v>140</v>
      </c>
    </row>
    <row r="361" spans="1:36" x14ac:dyDescent="0.3">
      <c r="A361" s="13" t="str">
        <f t="shared" si="13"/>
        <v>1.1-00-2310_234030_2348441132</v>
      </c>
      <c r="B361" s="1" t="str">
        <f t="shared" si="14"/>
        <v>10_244030_240484411XX</v>
      </c>
      <c r="C361" s="1"/>
      <c r="D361" s="3" t="s">
        <v>1105</v>
      </c>
      <c r="E361" s="1"/>
      <c r="F361" s="1">
        <v>2</v>
      </c>
      <c r="G361" s="6" t="s">
        <v>257</v>
      </c>
      <c r="H361" s="1">
        <v>2.2000000000000002</v>
      </c>
      <c r="I361" s="6" t="s">
        <v>258</v>
      </c>
      <c r="J361" s="1" t="s">
        <v>259</v>
      </c>
      <c r="K361" s="6" t="s">
        <v>260</v>
      </c>
      <c r="L361" s="1" t="s">
        <v>31</v>
      </c>
      <c r="M361" s="6" t="s">
        <v>32</v>
      </c>
      <c r="N361" t="s">
        <v>862</v>
      </c>
      <c r="O361" s="1" t="s">
        <v>666</v>
      </c>
      <c r="P361" s="1" t="s">
        <v>605</v>
      </c>
      <c r="Q361" s="1">
        <v>4</v>
      </c>
      <c r="R361" s="1">
        <v>4</v>
      </c>
      <c r="S361" s="1" t="s">
        <v>667</v>
      </c>
      <c r="T361" t="s">
        <v>898</v>
      </c>
      <c r="U361" s="1" t="s">
        <v>668</v>
      </c>
      <c r="V361" s="1" t="s">
        <v>669</v>
      </c>
      <c r="W361" s="1">
        <v>48</v>
      </c>
      <c r="X361" s="6" t="s">
        <v>670</v>
      </c>
      <c r="Y361" s="1" t="s">
        <v>671</v>
      </c>
      <c r="Z361" s="1">
        <v>4000</v>
      </c>
      <c r="AA361" s="1" t="s">
        <v>40</v>
      </c>
      <c r="AB361" s="7">
        <v>4411</v>
      </c>
      <c r="AC361" s="7" t="s">
        <v>41</v>
      </c>
      <c r="AD361" s="50">
        <v>32</v>
      </c>
      <c r="AE361" s="8" t="s">
        <v>45</v>
      </c>
      <c r="AF361" s="1" t="s">
        <v>673</v>
      </c>
      <c r="AG361" s="12">
        <v>450000</v>
      </c>
      <c r="AH361" s="10">
        <v>450000</v>
      </c>
      <c r="AI361" s="10">
        <v>450000</v>
      </c>
      <c r="AJ361" s="10" t="s">
        <v>140</v>
      </c>
    </row>
    <row r="362" spans="1:36" x14ac:dyDescent="0.3">
      <c r="A362" s="13" t="str">
        <f t="shared" si="13"/>
        <v>1.1-00-2310_234030_234856710</v>
      </c>
      <c r="B362" s="1" t="str">
        <f t="shared" si="14"/>
        <v>10_244030_24048567100</v>
      </c>
      <c r="D362" s="3" t="s">
        <v>1105</v>
      </c>
      <c r="F362" s="1">
        <v>2</v>
      </c>
      <c r="G362" s="6" t="s">
        <v>257</v>
      </c>
      <c r="H362" s="1">
        <v>2.2000000000000002</v>
      </c>
      <c r="I362" s="6" t="s">
        <v>258</v>
      </c>
      <c r="J362" s="1" t="s">
        <v>259</v>
      </c>
      <c r="K362" s="6" t="s">
        <v>260</v>
      </c>
      <c r="L362" s="1" t="s">
        <v>31</v>
      </c>
      <c r="M362" s="6" t="s">
        <v>32</v>
      </c>
      <c r="N362" t="s">
        <v>862</v>
      </c>
      <c r="O362" s="1" t="s">
        <v>666</v>
      </c>
      <c r="P362" s="1" t="s">
        <v>605</v>
      </c>
      <c r="Q362" s="1">
        <v>4</v>
      </c>
      <c r="R362" s="1">
        <v>4</v>
      </c>
      <c r="S362" s="1" t="s">
        <v>667</v>
      </c>
      <c r="T362" t="s">
        <v>898</v>
      </c>
      <c r="U362" s="1" t="s">
        <v>668</v>
      </c>
      <c r="V362" s="1" t="s">
        <v>669</v>
      </c>
      <c r="W362" s="1">
        <v>48</v>
      </c>
      <c r="X362" s="6" t="s">
        <v>670</v>
      </c>
      <c r="Y362" s="1" t="s">
        <v>671</v>
      </c>
      <c r="Z362" s="1">
        <v>5000</v>
      </c>
      <c r="AA362" s="1" t="s">
        <v>111</v>
      </c>
      <c r="AB362" s="7">
        <v>5671</v>
      </c>
      <c r="AC362" s="7" t="s">
        <v>301</v>
      </c>
      <c r="AD362" s="50">
        <v>0</v>
      </c>
      <c r="AE362" s="8" t="s">
        <v>42</v>
      </c>
      <c r="AF362" s="1" t="s">
        <v>43</v>
      </c>
      <c r="AG362" s="12">
        <v>100000</v>
      </c>
      <c r="AH362" s="10">
        <v>100000</v>
      </c>
      <c r="AI362" s="10">
        <v>100000</v>
      </c>
      <c r="AJ362" s="10" t="s">
        <v>140</v>
      </c>
    </row>
    <row r="363" spans="1:36" x14ac:dyDescent="0.3">
      <c r="A363" s="13" t="str">
        <f t="shared" si="13"/>
        <v>1.1-00-2310_234030_234857810</v>
      </c>
      <c r="B363" s="1" t="str">
        <f t="shared" si="14"/>
        <v>10_244030_24048578100</v>
      </c>
      <c r="D363" s="3" t="s">
        <v>1105</v>
      </c>
      <c r="F363" s="1">
        <v>2</v>
      </c>
      <c r="G363" s="6" t="s">
        <v>257</v>
      </c>
      <c r="H363" s="1">
        <v>2.2000000000000002</v>
      </c>
      <c r="I363" s="6" t="s">
        <v>258</v>
      </c>
      <c r="J363" s="1" t="s">
        <v>259</v>
      </c>
      <c r="K363" s="6" t="s">
        <v>260</v>
      </c>
      <c r="L363" s="1" t="s">
        <v>31</v>
      </c>
      <c r="M363" s="6" t="s">
        <v>32</v>
      </c>
      <c r="N363" t="s">
        <v>862</v>
      </c>
      <c r="O363" s="1" t="s">
        <v>666</v>
      </c>
      <c r="P363" s="1" t="s">
        <v>605</v>
      </c>
      <c r="Q363" s="1">
        <v>4</v>
      </c>
      <c r="R363" s="1">
        <v>4</v>
      </c>
      <c r="S363" s="1" t="s">
        <v>667</v>
      </c>
      <c r="T363" t="s">
        <v>898</v>
      </c>
      <c r="U363" s="1" t="s">
        <v>668</v>
      </c>
      <c r="V363" s="1" t="s">
        <v>669</v>
      </c>
      <c r="W363" s="1">
        <v>48</v>
      </c>
      <c r="X363" s="6" t="s">
        <v>670</v>
      </c>
      <c r="Y363" s="1" t="s">
        <v>671</v>
      </c>
      <c r="Z363" s="1">
        <v>5000</v>
      </c>
      <c r="AA363" s="1" t="s">
        <v>111</v>
      </c>
      <c r="AB363" s="7">
        <v>5781</v>
      </c>
      <c r="AC363" s="7" t="s">
        <v>674</v>
      </c>
      <c r="AD363" s="50">
        <v>0</v>
      </c>
      <c r="AE363" s="8" t="s">
        <v>42</v>
      </c>
      <c r="AF363" s="1" t="s">
        <v>43</v>
      </c>
      <c r="AG363" s="12">
        <v>50000</v>
      </c>
      <c r="AH363" s="10">
        <v>50000</v>
      </c>
      <c r="AI363" s="10">
        <v>50000</v>
      </c>
      <c r="AJ363" s="10" t="s">
        <v>140</v>
      </c>
    </row>
    <row r="364" spans="1:36" x14ac:dyDescent="0.3">
      <c r="A364" s="13" t="str">
        <f t="shared" si="13"/>
        <v>1.1-00-2312_231032_235111310</v>
      </c>
      <c r="B364" s="7" t="str">
        <f t="shared" si="14"/>
        <v>12_241032_24051113100</v>
      </c>
      <c r="D364" s="3" t="s">
        <v>1105</v>
      </c>
      <c r="F364" s="7">
        <v>2</v>
      </c>
      <c r="G364" s="6" t="s">
        <v>257</v>
      </c>
      <c r="H364" s="7">
        <v>2.6</v>
      </c>
      <c r="I364" s="6" t="s">
        <v>675</v>
      </c>
      <c r="J364" t="s">
        <v>676</v>
      </c>
      <c r="K364" s="6" t="s">
        <v>677</v>
      </c>
      <c r="L364" s="1" t="s">
        <v>200</v>
      </c>
      <c r="M364" s="6" t="s">
        <v>201</v>
      </c>
      <c r="N364" t="s">
        <v>863</v>
      </c>
      <c r="O364" s="1" t="s">
        <v>678</v>
      </c>
      <c r="P364" s="1" t="s">
        <v>679</v>
      </c>
      <c r="Q364" s="1">
        <v>1</v>
      </c>
      <c r="R364" s="1">
        <v>1</v>
      </c>
      <c r="S364" s="1" t="s">
        <v>35</v>
      </c>
      <c r="T364" t="s">
        <v>899</v>
      </c>
      <c r="U364" s="1" t="s">
        <v>680</v>
      </c>
      <c r="V364" s="1" t="s">
        <v>679</v>
      </c>
      <c r="W364" s="1">
        <v>51</v>
      </c>
      <c r="X364" s="6" t="s">
        <v>681</v>
      </c>
      <c r="Y364" s="1" t="s">
        <v>682</v>
      </c>
      <c r="Z364" s="1">
        <v>1000</v>
      </c>
      <c r="AA364" s="1" t="s">
        <v>380</v>
      </c>
      <c r="AB364" s="1">
        <v>1131</v>
      </c>
      <c r="AC364" s="1" t="s">
        <v>382</v>
      </c>
      <c r="AD364" s="50">
        <v>0</v>
      </c>
      <c r="AE364" s="60" t="s">
        <v>42</v>
      </c>
      <c r="AF364" s="1" t="s">
        <v>43</v>
      </c>
      <c r="AG364" s="61">
        <v>0</v>
      </c>
      <c r="AH364" s="61">
        <v>0</v>
      </c>
      <c r="AI364" s="10">
        <v>28749226.18</v>
      </c>
      <c r="AJ364" s="1" t="s">
        <v>683</v>
      </c>
    </row>
    <row r="365" spans="1:36" x14ac:dyDescent="0.3">
      <c r="A365" s="13" t="str">
        <f t="shared" si="13"/>
        <v>1.1-00-2312_231032_235113210</v>
      </c>
      <c r="B365" s="7" t="str">
        <f t="shared" si="14"/>
        <v>12_241032_24051132100</v>
      </c>
      <c r="D365" s="3" t="s">
        <v>1105</v>
      </c>
      <c r="F365" s="7">
        <v>2</v>
      </c>
      <c r="G365" s="6" t="s">
        <v>257</v>
      </c>
      <c r="H365" s="7">
        <v>2.6</v>
      </c>
      <c r="I365" s="6" t="s">
        <v>675</v>
      </c>
      <c r="J365" t="s">
        <v>676</v>
      </c>
      <c r="K365" s="6" t="s">
        <v>677</v>
      </c>
      <c r="L365" s="1" t="s">
        <v>200</v>
      </c>
      <c r="M365" s="6" t="s">
        <v>201</v>
      </c>
      <c r="N365" t="s">
        <v>863</v>
      </c>
      <c r="O365" s="1" t="s">
        <v>678</v>
      </c>
      <c r="P365" s="1" t="s">
        <v>679</v>
      </c>
      <c r="Q365" s="1">
        <v>1</v>
      </c>
      <c r="R365" s="1">
        <v>1</v>
      </c>
      <c r="S365" s="1" t="s">
        <v>35</v>
      </c>
      <c r="T365" t="s">
        <v>899</v>
      </c>
      <c r="U365" s="1" t="s">
        <v>680</v>
      </c>
      <c r="V365" s="1" t="s">
        <v>679</v>
      </c>
      <c r="W365" s="1">
        <v>51</v>
      </c>
      <c r="X365" s="6" t="s">
        <v>681</v>
      </c>
      <c r="Y365" s="1" t="s">
        <v>682</v>
      </c>
      <c r="Z365" s="1">
        <v>1000</v>
      </c>
      <c r="AA365" s="1" t="s">
        <v>380</v>
      </c>
      <c r="AB365" s="1">
        <v>1321</v>
      </c>
      <c r="AC365" s="1" t="s">
        <v>386</v>
      </c>
      <c r="AD365" s="50">
        <v>0</v>
      </c>
      <c r="AE365" s="60" t="s">
        <v>42</v>
      </c>
      <c r="AF365" s="1" t="s">
        <v>43</v>
      </c>
      <c r="AG365" s="61">
        <v>0</v>
      </c>
      <c r="AH365" s="61">
        <v>0</v>
      </c>
      <c r="AI365" s="10">
        <v>690881.22</v>
      </c>
      <c r="AJ365" s="1" t="s">
        <v>684</v>
      </c>
    </row>
    <row r="366" spans="1:36" x14ac:dyDescent="0.3">
      <c r="A366" s="13" t="str">
        <f t="shared" si="13"/>
        <v>1.1-00-2312_231032_235113220</v>
      </c>
      <c r="B366" s="7" t="str">
        <f t="shared" si="14"/>
        <v>12_241032_24051132200</v>
      </c>
      <c r="D366" s="3" t="s">
        <v>1105</v>
      </c>
      <c r="F366" s="7">
        <v>2</v>
      </c>
      <c r="G366" s="6" t="s">
        <v>257</v>
      </c>
      <c r="H366" s="7">
        <v>2.6</v>
      </c>
      <c r="I366" s="6" t="s">
        <v>675</v>
      </c>
      <c r="J366" t="s">
        <v>676</v>
      </c>
      <c r="K366" s="6" t="s">
        <v>677</v>
      </c>
      <c r="L366" s="1" t="s">
        <v>200</v>
      </c>
      <c r="M366" s="6" t="s">
        <v>201</v>
      </c>
      <c r="N366" t="s">
        <v>863</v>
      </c>
      <c r="O366" s="1" t="s">
        <v>678</v>
      </c>
      <c r="P366" s="1" t="s">
        <v>679</v>
      </c>
      <c r="Q366" s="1">
        <v>1</v>
      </c>
      <c r="R366" s="1">
        <v>1</v>
      </c>
      <c r="S366" s="1" t="s">
        <v>35</v>
      </c>
      <c r="T366" t="s">
        <v>899</v>
      </c>
      <c r="U366" s="1" t="s">
        <v>680</v>
      </c>
      <c r="V366" s="1" t="s">
        <v>679</v>
      </c>
      <c r="W366" s="1">
        <v>51</v>
      </c>
      <c r="X366" s="6" t="s">
        <v>681</v>
      </c>
      <c r="Y366" s="1" t="s">
        <v>682</v>
      </c>
      <c r="Z366" s="1">
        <v>1000</v>
      </c>
      <c r="AA366" s="1" t="s">
        <v>380</v>
      </c>
      <c r="AB366" s="1">
        <v>1322</v>
      </c>
      <c r="AC366" s="1" t="s">
        <v>387</v>
      </c>
      <c r="AD366" s="50">
        <v>0</v>
      </c>
      <c r="AE366" s="60" t="s">
        <v>42</v>
      </c>
      <c r="AF366" s="1" t="s">
        <v>43</v>
      </c>
      <c r="AG366" s="61">
        <v>0</v>
      </c>
      <c r="AH366" s="61">
        <v>0</v>
      </c>
      <c r="AI366" s="10">
        <v>4641667.87</v>
      </c>
      <c r="AJ366" s="1" t="s">
        <v>684</v>
      </c>
    </row>
    <row r="367" spans="1:36" x14ac:dyDescent="0.3">
      <c r="A367" s="13" t="str">
        <f t="shared" si="13"/>
        <v>1.1-00-2312_231032_235114110</v>
      </c>
      <c r="B367" s="7" t="str">
        <f t="shared" si="14"/>
        <v>12_241032_24051141100</v>
      </c>
      <c r="D367" s="3" t="s">
        <v>1105</v>
      </c>
      <c r="F367" s="7">
        <v>2</v>
      </c>
      <c r="G367" s="6" t="s">
        <v>257</v>
      </c>
      <c r="H367" s="7">
        <v>2.6</v>
      </c>
      <c r="I367" s="6" t="s">
        <v>675</v>
      </c>
      <c r="J367" t="s">
        <v>676</v>
      </c>
      <c r="K367" s="6" t="s">
        <v>677</v>
      </c>
      <c r="L367" s="1" t="s">
        <v>200</v>
      </c>
      <c r="M367" s="6" t="s">
        <v>201</v>
      </c>
      <c r="N367" t="s">
        <v>863</v>
      </c>
      <c r="O367" s="1" t="s">
        <v>678</v>
      </c>
      <c r="P367" s="1" t="s">
        <v>679</v>
      </c>
      <c r="Q367" s="1">
        <v>1</v>
      </c>
      <c r="R367" s="1">
        <v>1</v>
      </c>
      <c r="S367" s="1" t="s">
        <v>35</v>
      </c>
      <c r="T367" t="s">
        <v>899</v>
      </c>
      <c r="U367" s="1" t="s">
        <v>680</v>
      </c>
      <c r="V367" s="1" t="s">
        <v>679</v>
      </c>
      <c r="W367" s="1">
        <v>51</v>
      </c>
      <c r="X367" s="6" t="s">
        <v>681</v>
      </c>
      <c r="Y367" s="1" t="s">
        <v>682</v>
      </c>
      <c r="Z367" s="1">
        <v>1000</v>
      </c>
      <c r="AA367" s="1" t="s">
        <v>380</v>
      </c>
      <c r="AB367" s="1">
        <v>1411</v>
      </c>
      <c r="AC367" s="1" t="s">
        <v>390</v>
      </c>
      <c r="AD367" s="50">
        <v>0</v>
      </c>
      <c r="AE367" s="60" t="s">
        <v>42</v>
      </c>
      <c r="AF367" s="1" t="s">
        <v>43</v>
      </c>
      <c r="AG367" s="61">
        <v>0</v>
      </c>
      <c r="AH367" s="61">
        <v>0</v>
      </c>
      <c r="AI367" s="10">
        <v>2933847.29</v>
      </c>
      <c r="AJ367" s="1" t="s">
        <v>685</v>
      </c>
    </row>
    <row r="368" spans="1:36" x14ac:dyDescent="0.3">
      <c r="A368" s="13" t="str">
        <f t="shared" si="13"/>
        <v>1.1-00-2312_231032_235114210</v>
      </c>
      <c r="B368" s="7" t="str">
        <f t="shared" si="14"/>
        <v>12_241032_24051142100</v>
      </c>
      <c r="D368" s="3" t="s">
        <v>1105</v>
      </c>
      <c r="F368" s="7">
        <v>2</v>
      </c>
      <c r="G368" s="6" t="s">
        <v>257</v>
      </c>
      <c r="H368" s="7">
        <v>2.6</v>
      </c>
      <c r="I368" s="6" t="s">
        <v>675</v>
      </c>
      <c r="J368" t="s">
        <v>676</v>
      </c>
      <c r="K368" s="6" t="s">
        <v>677</v>
      </c>
      <c r="L368" s="1" t="s">
        <v>200</v>
      </c>
      <c r="M368" s="6" t="s">
        <v>201</v>
      </c>
      <c r="N368" t="s">
        <v>863</v>
      </c>
      <c r="O368" s="1" t="s">
        <v>678</v>
      </c>
      <c r="P368" s="1" t="s">
        <v>679</v>
      </c>
      <c r="Q368" s="1">
        <v>1</v>
      </c>
      <c r="R368" s="1">
        <v>1</v>
      </c>
      <c r="S368" s="1" t="s">
        <v>35</v>
      </c>
      <c r="T368" t="s">
        <v>899</v>
      </c>
      <c r="U368" s="1" t="s">
        <v>680</v>
      </c>
      <c r="V368" s="1" t="s">
        <v>679</v>
      </c>
      <c r="W368" s="1">
        <v>51</v>
      </c>
      <c r="X368" s="6" t="s">
        <v>681</v>
      </c>
      <c r="Y368" s="1" t="s">
        <v>682</v>
      </c>
      <c r="Z368" s="1">
        <v>1000</v>
      </c>
      <c r="AA368" s="1" t="s">
        <v>380</v>
      </c>
      <c r="AB368" s="1">
        <v>1421</v>
      </c>
      <c r="AC368" s="1" t="s">
        <v>391</v>
      </c>
      <c r="AD368" s="50">
        <v>0</v>
      </c>
      <c r="AE368" s="60" t="s">
        <v>42</v>
      </c>
      <c r="AF368" s="1" t="s">
        <v>43</v>
      </c>
      <c r="AG368" s="61">
        <v>0</v>
      </c>
      <c r="AH368" s="61">
        <v>0</v>
      </c>
      <c r="AI368" s="10">
        <v>862476.79</v>
      </c>
      <c r="AJ368" s="1" t="s">
        <v>685</v>
      </c>
    </row>
    <row r="369" spans="1:36" x14ac:dyDescent="0.3">
      <c r="A369" s="13" t="str">
        <f t="shared" si="13"/>
        <v>1.1-00-2312_231032_235114320</v>
      </c>
      <c r="B369" s="7" t="str">
        <f t="shared" si="14"/>
        <v>12_241032_24051143200</v>
      </c>
      <c r="D369" s="3" t="s">
        <v>1105</v>
      </c>
      <c r="F369" s="7">
        <v>2</v>
      </c>
      <c r="G369" s="6" t="s">
        <v>257</v>
      </c>
      <c r="H369" s="7">
        <v>2.6</v>
      </c>
      <c r="I369" s="6" t="s">
        <v>675</v>
      </c>
      <c r="J369" t="s">
        <v>676</v>
      </c>
      <c r="K369" s="6" t="s">
        <v>677</v>
      </c>
      <c r="L369" s="1" t="s">
        <v>200</v>
      </c>
      <c r="M369" s="6" t="s">
        <v>201</v>
      </c>
      <c r="N369" t="s">
        <v>863</v>
      </c>
      <c r="O369" s="1" t="s">
        <v>678</v>
      </c>
      <c r="P369" s="1" t="s">
        <v>679</v>
      </c>
      <c r="Q369" s="1">
        <v>1</v>
      </c>
      <c r="R369" s="1">
        <v>1</v>
      </c>
      <c r="S369" s="1" t="s">
        <v>35</v>
      </c>
      <c r="T369" t="s">
        <v>899</v>
      </c>
      <c r="U369" s="1" t="s">
        <v>680</v>
      </c>
      <c r="V369" s="1" t="s">
        <v>679</v>
      </c>
      <c r="W369" s="1">
        <v>51</v>
      </c>
      <c r="X369" s="6" t="s">
        <v>681</v>
      </c>
      <c r="Y369" s="1" t="s">
        <v>682</v>
      </c>
      <c r="Z369" s="1">
        <v>1000</v>
      </c>
      <c r="AA369" s="1" t="s">
        <v>380</v>
      </c>
      <c r="AB369" s="1">
        <v>1432</v>
      </c>
      <c r="AC369" s="1" t="s">
        <v>393</v>
      </c>
      <c r="AD369" s="50">
        <v>0</v>
      </c>
      <c r="AE369" s="60" t="s">
        <v>42</v>
      </c>
      <c r="AF369" s="1" t="s">
        <v>43</v>
      </c>
      <c r="AG369" s="61">
        <v>0</v>
      </c>
      <c r="AH369" s="61">
        <v>0</v>
      </c>
      <c r="AI369" s="10">
        <v>7857801.6299999999</v>
      </c>
      <c r="AJ369" s="1" t="s">
        <v>685</v>
      </c>
    </row>
    <row r="370" spans="1:36" x14ac:dyDescent="0.3">
      <c r="A370" s="13" t="str">
        <f t="shared" si="13"/>
        <v>1.1-00-2312_231032_235114410</v>
      </c>
      <c r="B370" s="7" t="str">
        <f t="shared" si="14"/>
        <v>12_241032_24051144100</v>
      </c>
      <c r="D370" s="3" t="s">
        <v>1105</v>
      </c>
      <c r="F370" s="7">
        <v>2</v>
      </c>
      <c r="G370" s="6" t="s">
        <v>257</v>
      </c>
      <c r="H370" s="7">
        <v>2.6</v>
      </c>
      <c r="I370" s="6" t="s">
        <v>675</v>
      </c>
      <c r="J370" t="s">
        <v>676</v>
      </c>
      <c r="K370" s="6" t="s">
        <v>677</v>
      </c>
      <c r="L370" s="1" t="s">
        <v>200</v>
      </c>
      <c r="M370" s="6" t="s">
        <v>201</v>
      </c>
      <c r="N370" t="s">
        <v>863</v>
      </c>
      <c r="O370" s="1" t="s">
        <v>678</v>
      </c>
      <c r="P370" s="1" t="s">
        <v>679</v>
      </c>
      <c r="Q370" s="1">
        <v>1</v>
      </c>
      <c r="R370" s="1">
        <v>1</v>
      </c>
      <c r="S370" s="1" t="s">
        <v>35</v>
      </c>
      <c r="T370" t="s">
        <v>899</v>
      </c>
      <c r="U370" s="1" t="s">
        <v>680</v>
      </c>
      <c r="V370" s="1" t="s">
        <v>679</v>
      </c>
      <c r="W370" s="1">
        <v>51</v>
      </c>
      <c r="X370" s="6" t="s">
        <v>681</v>
      </c>
      <c r="Y370" s="1" t="s">
        <v>682</v>
      </c>
      <c r="Z370" s="1">
        <v>1000</v>
      </c>
      <c r="AA370" s="1" t="s">
        <v>380</v>
      </c>
      <c r="AB370" s="1">
        <v>1441</v>
      </c>
      <c r="AC370" s="1" t="s">
        <v>394</v>
      </c>
      <c r="AD370" s="50">
        <v>0</v>
      </c>
      <c r="AE370" s="60" t="s">
        <v>42</v>
      </c>
      <c r="AF370" s="1" t="s">
        <v>43</v>
      </c>
      <c r="AG370" s="61">
        <v>0</v>
      </c>
      <c r="AH370" s="61">
        <v>0</v>
      </c>
      <c r="AI370" s="10">
        <v>120000</v>
      </c>
      <c r="AJ370" s="1" t="s">
        <v>686</v>
      </c>
    </row>
    <row r="371" spans="1:36" x14ac:dyDescent="0.3">
      <c r="A371" s="13" t="str">
        <f t="shared" si="13"/>
        <v>1.1-00-2312_231032_235115910</v>
      </c>
      <c r="B371" s="7" t="str">
        <f t="shared" si="14"/>
        <v>12_241032_24051159100</v>
      </c>
      <c r="D371" s="3" t="s">
        <v>1105</v>
      </c>
      <c r="F371" s="7">
        <v>2</v>
      </c>
      <c r="G371" s="6" t="s">
        <v>257</v>
      </c>
      <c r="H371" s="7">
        <v>2.6</v>
      </c>
      <c r="I371" s="6" t="s">
        <v>675</v>
      </c>
      <c r="J371" t="s">
        <v>676</v>
      </c>
      <c r="K371" s="6" t="s">
        <v>677</v>
      </c>
      <c r="L371" s="1" t="s">
        <v>200</v>
      </c>
      <c r="M371" s="6" t="s">
        <v>201</v>
      </c>
      <c r="N371" t="s">
        <v>863</v>
      </c>
      <c r="O371" s="1" t="s">
        <v>678</v>
      </c>
      <c r="P371" s="1" t="s">
        <v>679</v>
      </c>
      <c r="Q371" s="1">
        <v>1</v>
      </c>
      <c r="R371" s="1">
        <v>1</v>
      </c>
      <c r="S371" s="1" t="s">
        <v>35</v>
      </c>
      <c r="T371" t="s">
        <v>899</v>
      </c>
      <c r="U371" s="1" t="s">
        <v>680</v>
      </c>
      <c r="V371" s="1" t="s">
        <v>679</v>
      </c>
      <c r="W371" s="1">
        <v>51</v>
      </c>
      <c r="X371" s="6" t="s">
        <v>681</v>
      </c>
      <c r="Y371" s="1" t="s">
        <v>682</v>
      </c>
      <c r="Z371" s="1">
        <v>1000</v>
      </c>
      <c r="AA371" s="1" t="s">
        <v>380</v>
      </c>
      <c r="AB371" s="1">
        <v>1591</v>
      </c>
      <c r="AC371" s="1" t="s">
        <v>396</v>
      </c>
      <c r="AD371" s="50">
        <v>0</v>
      </c>
      <c r="AE371" s="60" t="s">
        <v>42</v>
      </c>
      <c r="AF371" s="1" t="s">
        <v>43</v>
      </c>
      <c r="AG371" s="61">
        <v>0</v>
      </c>
      <c r="AH371" s="61">
        <v>0</v>
      </c>
      <c r="AI371" s="10">
        <v>3651960</v>
      </c>
      <c r="AJ371" s="1" t="s">
        <v>686</v>
      </c>
    </row>
    <row r="372" spans="1:36" x14ac:dyDescent="0.3">
      <c r="A372" s="13" t="str">
        <f t="shared" si="13"/>
        <v>1.1-00-2312_231032_235117180</v>
      </c>
      <c r="B372" s="7" t="str">
        <f t="shared" si="14"/>
        <v>12_241032_24051171800</v>
      </c>
      <c r="D372" s="3" t="s">
        <v>1105</v>
      </c>
      <c r="F372" s="7">
        <v>2</v>
      </c>
      <c r="G372" s="6" t="s">
        <v>257</v>
      </c>
      <c r="H372" s="7">
        <v>2.6</v>
      </c>
      <c r="I372" s="6" t="s">
        <v>675</v>
      </c>
      <c r="J372" t="s">
        <v>676</v>
      </c>
      <c r="K372" s="6" t="s">
        <v>677</v>
      </c>
      <c r="L372" s="1" t="s">
        <v>200</v>
      </c>
      <c r="M372" s="6" t="s">
        <v>201</v>
      </c>
      <c r="N372" t="s">
        <v>863</v>
      </c>
      <c r="O372" s="1" t="s">
        <v>678</v>
      </c>
      <c r="P372" s="1" t="s">
        <v>679</v>
      </c>
      <c r="Q372" s="1">
        <v>1</v>
      </c>
      <c r="R372" s="1">
        <v>1</v>
      </c>
      <c r="S372" s="1" t="s">
        <v>35</v>
      </c>
      <c r="T372" t="s">
        <v>899</v>
      </c>
      <c r="U372" s="1" t="s">
        <v>680</v>
      </c>
      <c r="V372" s="1" t="s">
        <v>679</v>
      </c>
      <c r="W372" s="1">
        <v>51</v>
      </c>
      <c r="X372" s="6" t="s">
        <v>681</v>
      </c>
      <c r="Y372" s="1" t="s">
        <v>682</v>
      </c>
      <c r="Z372" s="1">
        <v>1000</v>
      </c>
      <c r="AA372" s="1" t="s">
        <v>380</v>
      </c>
      <c r="AB372" s="1">
        <v>1718</v>
      </c>
      <c r="AC372" s="1" t="s">
        <v>687</v>
      </c>
      <c r="AD372" s="50">
        <v>0</v>
      </c>
      <c r="AE372" s="60" t="s">
        <v>42</v>
      </c>
      <c r="AF372" s="1" t="s">
        <v>43</v>
      </c>
      <c r="AG372" s="61">
        <v>0</v>
      </c>
      <c r="AH372" s="61">
        <v>0</v>
      </c>
      <c r="AI372" s="10">
        <v>960691.17</v>
      </c>
      <c r="AJ372" s="1" t="s">
        <v>686</v>
      </c>
    </row>
    <row r="373" spans="1:36" x14ac:dyDescent="0.3">
      <c r="A373" s="13" t="str">
        <f t="shared" si="13"/>
        <v>1.1-00-2312_231032_235121110</v>
      </c>
      <c r="B373" s="7" t="str">
        <f t="shared" si="14"/>
        <v>12_241032_24051211100</v>
      </c>
      <c r="D373" s="3" t="s">
        <v>1105</v>
      </c>
      <c r="F373" s="7">
        <v>2</v>
      </c>
      <c r="G373" s="6" t="s">
        <v>257</v>
      </c>
      <c r="H373" s="7">
        <v>2.6</v>
      </c>
      <c r="I373" s="6" t="s">
        <v>675</v>
      </c>
      <c r="J373" t="s">
        <v>676</v>
      </c>
      <c r="K373" s="6" t="s">
        <v>677</v>
      </c>
      <c r="L373" s="1" t="s">
        <v>200</v>
      </c>
      <c r="M373" s="6" t="s">
        <v>201</v>
      </c>
      <c r="N373" t="s">
        <v>863</v>
      </c>
      <c r="O373" s="1" t="s">
        <v>678</v>
      </c>
      <c r="P373" s="1" t="s">
        <v>679</v>
      </c>
      <c r="Q373" s="1">
        <v>1</v>
      </c>
      <c r="R373" s="1">
        <v>1</v>
      </c>
      <c r="S373" s="1" t="s">
        <v>35</v>
      </c>
      <c r="T373" t="s">
        <v>899</v>
      </c>
      <c r="U373" s="1" t="s">
        <v>680</v>
      </c>
      <c r="V373" s="1" t="s">
        <v>679</v>
      </c>
      <c r="W373" s="1">
        <v>51</v>
      </c>
      <c r="X373" s="6" t="s">
        <v>681</v>
      </c>
      <c r="Y373" s="1" t="s">
        <v>682</v>
      </c>
      <c r="Z373" s="7">
        <v>2000</v>
      </c>
      <c r="AA373" s="7" t="s">
        <v>67</v>
      </c>
      <c r="AB373" s="7">
        <v>2111</v>
      </c>
      <c r="AC373" s="7" t="s">
        <v>149</v>
      </c>
      <c r="AD373" s="50">
        <v>0</v>
      </c>
      <c r="AE373" s="8" t="s">
        <v>42</v>
      </c>
      <c r="AF373" s="7" t="s">
        <v>43</v>
      </c>
      <c r="AG373" s="10">
        <v>0</v>
      </c>
      <c r="AH373" s="10">
        <v>0</v>
      </c>
      <c r="AI373" s="10">
        <v>234888.44</v>
      </c>
      <c r="AJ373" s="9" t="s">
        <v>688</v>
      </c>
    </row>
    <row r="374" spans="1:36" x14ac:dyDescent="0.3">
      <c r="A374" s="13" t="str">
        <f t="shared" si="13"/>
        <v>1.1-00-2312_231032_235121510</v>
      </c>
      <c r="B374" s="1" t="str">
        <f t="shared" si="14"/>
        <v>12_241032_24051215100</v>
      </c>
      <c r="D374" s="3" t="s">
        <v>1105</v>
      </c>
      <c r="F374" s="1">
        <v>2</v>
      </c>
      <c r="G374" s="6" t="s">
        <v>257</v>
      </c>
      <c r="H374" s="1">
        <v>2.6</v>
      </c>
      <c r="I374" s="6" t="s">
        <v>675</v>
      </c>
      <c r="J374" s="1" t="s">
        <v>676</v>
      </c>
      <c r="K374" s="6" t="s">
        <v>677</v>
      </c>
      <c r="L374" s="1" t="s">
        <v>200</v>
      </c>
      <c r="M374" s="6" t="s">
        <v>201</v>
      </c>
      <c r="N374" t="s">
        <v>863</v>
      </c>
      <c r="O374" s="1" t="s">
        <v>678</v>
      </c>
      <c r="P374" s="1" t="s">
        <v>679</v>
      </c>
      <c r="Q374" s="1">
        <v>1</v>
      </c>
      <c r="R374" s="1">
        <v>1</v>
      </c>
      <c r="S374" s="1" t="s">
        <v>35</v>
      </c>
      <c r="T374" t="s">
        <v>899</v>
      </c>
      <c r="U374" s="1" t="s">
        <v>680</v>
      </c>
      <c r="V374" s="1" t="s">
        <v>679</v>
      </c>
      <c r="W374" s="1">
        <v>51</v>
      </c>
      <c r="X374" s="6" t="s">
        <v>681</v>
      </c>
      <c r="Y374" s="1" t="s">
        <v>682</v>
      </c>
      <c r="Z374" s="1">
        <v>2000</v>
      </c>
      <c r="AA374" s="1" t="s">
        <v>67</v>
      </c>
      <c r="AB374" s="7">
        <v>2151</v>
      </c>
      <c r="AC374" s="7" t="s">
        <v>313</v>
      </c>
      <c r="AD374" s="50">
        <v>0</v>
      </c>
      <c r="AE374" s="8" t="s">
        <v>42</v>
      </c>
      <c r="AF374" s="1" t="s">
        <v>43</v>
      </c>
      <c r="AG374" s="10">
        <v>0</v>
      </c>
      <c r="AH374" s="10">
        <v>0</v>
      </c>
      <c r="AI374" s="10">
        <v>89111.29</v>
      </c>
      <c r="AJ374" s="9" t="s">
        <v>689</v>
      </c>
    </row>
    <row r="375" spans="1:36" x14ac:dyDescent="0.3">
      <c r="A375" s="13" t="str">
        <f t="shared" si="13"/>
        <v>1.1-00-2312_231032_235121610</v>
      </c>
      <c r="B375" s="1" t="str">
        <f t="shared" si="14"/>
        <v>12_241032_24051216100</v>
      </c>
      <c r="D375" s="3" t="s">
        <v>1105</v>
      </c>
      <c r="F375" s="1">
        <v>2</v>
      </c>
      <c r="G375" s="6" t="s">
        <v>257</v>
      </c>
      <c r="H375" s="1">
        <v>2.6</v>
      </c>
      <c r="I375" s="6" t="s">
        <v>675</v>
      </c>
      <c r="J375" s="1" t="s">
        <v>676</v>
      </c>
      <c r="K375" s="6" t="s">
        <v>677</v>
      </c>
      <c r="L375" s="1" t="s">
        <v>200</v>
      </c>
      <c r="M375" s="6" t="s">
        <v>201</v>
      </c>
      <c r="N375" t="s">
        <v>863</v>
      </c>
      <c r="O375" s="1" t="s">
        <v>678</v>
      </c>
      <c r="P375" s="1" t="s">
        <v>679</v>
      </c>
      <c r="Q375" s="1">
        <v>1</v>
      </c>
      <c r="R375" s="1">
        <v>1</v>
      </c>
      <c r="S375" s="1" t="s">
        <v>35</v>
      </c>
      <c r="T375" t="s">
        <v>899</v>
      </c>
      <c r="U375" s="1" t="s">
        <v>680</v>
      </c>
      <c r="V375" s="1" t="s">
        <v>679</v>
      </c>
      <c r="W375" s="1">
        <v>51</v>
      </c>
      <c r="X375" s="6" t="s">
        <v>681</v>
      </c>
      <c r="Y375" s="1" t="s">
        <v>682</v>
      </c>
      <c r="Z375" s="1">
        <v>2000</v>
      </c>
      <c r="AA375" s="1" t="s">
        <v>67</v>
      </c>
      <c r="AB375" s="7">
        <v>2161</v>
      </c>
      <c r="AC375" s="7" t="s">
        <v>279</v>
      </c>
      <c r="AD375" s="50">
        <v>0</v>
      </c>
      <c r="AE375" s="8" t="s">
        <v>42</v>
      </c>
      <c r="AF375" s="1" t="s">
        <v>43</v>
      </c>
      <c r="AG375" s="10">
        <v>0</v>
      </c>
      <c r="AH375" s="10">
        <v>0</v>
      </c>
      <c r="AI375" s="10">
        <v>352200.22</v>
      </c>
      <c r="AJ375" s="9" t="s">
        <v>690</v>
      </c>
    </row>
    <row r="376" spans="1:36" x14ac:dyDescent="0.3">
      <c r="A376" s="13" t="str">
        <f t="shared" si="13"/>
        <v>1.1-00-2312_231032_235121710</v>
      </c>
      <c r="B376" s="1" t="str">
        <f t="shared" si="14"/>
        <v>12_241032_24051217100</v>
      </c>
      <c r="D376" s="3" t="s">
        <v>1105</v>
      </c>
      <c r="F376" s="1">
        <v>2</v>
      </c>
      <c r="G376" s="6" t="s">
        <v>257</v>
      </c>
      <c r="H376" s="1">
        <v>2.6</v>
      </c>
      <c r="I376" s="6" t="s">
        <v>675</v>
      </c>
      <c r="J376" s="1" t="s">
        <v>676</v>
      </c>
      <c r="K376" s="6" t="s">
        <v>677</v>
      </c>
      <c r="L376" s="1" t="s">
        <v>200</v>
      </c>
      <c r="M376" s="6" t="s">
        <v>201</v>
      </c>
      <c r="N376" t="s">
        <v>863</v>
      </c>
      <c r="O376" s="1" t="s">
        <v>678</v>
      </c>
      <c r="P376" s="1" t="s">
        <v>679</v>
      </c>
      <c r="Q376" s="1">
        <v>1</v>
      </c>
      <c r="R376" s="1">
        <v>1</v>
      </c>
      <c r="S376" s="1" t="s">
        <v>35</v>
      </c>
      <c r="T376" t="s">
        <v>899</v>
      </c>
      <c r="U376" s="1" t="s">
        <v>680</v>
      </c>
      <c r="V376" s="1" t="s">
        <v>679</v>
      </c>
      <c r="W376" s="1">
        <v>51</v>
      </c>
      <c r="X376" s="6" t="s">
        <v>681</v>
      </c>
      <c r="Y376" s="1" t="s">
        <v>682</v>
      </c>
      <c r="Z376" s="1">
        <v>2000</v>
      </c>
      <c r="AA376" s="1" t="s">
        <v>67</v>
      </c>
      <c r="AB376" s="7">
        <v>2171</v>
      </c>
      <c r="AC376" s="7" t="s">
        <v>344</v>
      </c>
      <c r="AD376" s="50">
        <v>0</v>
      </c>
      <c r="AE376" s="8" t="s">
        <v>42</v>
      </c>
      <c r="AF376" s="1" t="s">
        <v>43</v>
      </c>
      <c r="AG376" s="10">
        <v>0</v>
      </c>
      <c r="AH376" s="10">
        <v>0</v>
      </c>
      <c r="AI376" s="10">
        <v>157978.07999999999</v>
      </c>
      <c r="AJ376" s="9" t="s">
        <v>691</v>
      </c>
    </row>
    <row r="377" spans="1:36" x14ac:dyDescent="0.3">
      <c r="A377" s="13" t="str">
        <f t="shared" si="13"/>
        <v>1.1-00-2312_231032_235122110</v>
      </c>
      <c r="B377" s="1" t="str">
        <f t="shared" si="14"/>
        <v>12_241032_24051221100</v>
      </c>
      <c r="D377" s="3" t="s">
        <v>1105</v>
      </c>
      <c r="F377" s="1">
        <v>2</v>
      </c>
      <c r="G377" s="6" t="s">
        <v>257</v>
      </c>
      <c r="H377" s="1">
        <v>2.6</v>
      </c>
      <c r="I377" s="6" t="s">
        <v>675</v>
      </c>
      <c r="J377" s="1" t="s">
        <v>676</v>
      </c>
      <c r="K377" s="6" t="s">
        <v>677</v>
      </c>
      <c r="L377" s="1" t="s">
        <v>200</v>
      </c>
      <c r="M377" s="6" t="s">
        <v>201</v>
      </c>
      <c r="N377" t="s">
        <v>863</v>
      </c>
      <c r="O377" s="1" t="s">
        <v>678</v>
      </c>
      <c r="P377" s="1" t="s">
        <v>679</v>
      </c>
      <c r="Q377" s="1">
        <v>1</v>
      </c>
      <c r="R377" s="1">
        <v>1</v>
      </c>
      <c r="S377" s="1" t="s">
        <v>35</v>
      </c>
      <c r="T377" t="s">
        <v>899</v>
      </c>
      <c r="U377" s="1" t="s">
        <v>680</v>
      </c>
      <c r="V377" s="1" t="s">
        <v>679</v>
      </c>
      <c r="W377" s="1">
        <v>51</v>
      </c>
      <c r="X377" s="6" t="s">
        <v>681</v>
      </c>
      <c r="Y377" s="1" t="s">
        <v>682</v>
      </c>
      <c r="Z377" s="1">
        <v>2000</v>
      </c>
      <c r="AA377" s="1" t="s">
        <v>67</v>
      </c>
      <c r="AB377" s="7">
        <v>2211</v>
      </c>
      <c r="AC377" s="7" t="s">
        <v>68</v>
      </c>
      <c r="AD377" s="50">
        <v>0</v>
      </c>
      <c r="AE377" s="8" t="s">
        <v>42</v>
      </c>
      <c r="AF377" s="1" t="s">
        <v>43</v>
      </c>
      <c r="AG377" s="10">
        <v>0</v>
      </c>
      <c r="AH377" s="10">
        <v>0</v>
      </c>
      <c r="AI377" s="10">
        <v>156600</v>
      </c>
      <c r="AJ377" s="9" t="s">
        <v>692</v>
      </c>
    </row>
    <row r="378" spans="1:36" x14ac:dyDescent="0.3">
      <c r="A378" s="13" t="str">
        <f t="shared" si="13"/>
        <v>1.1-00-2312_231032_235124910</v>
      </c>
      <c r="B378" s="1" t="str">
        <f t="shared" si="14"/>
        <v>12_241032_24051249100</v>
      </c>
      <c r="D378" s="3" t="s">
        <v>1105</v>
      </c>
      <c r="F378" s="1">
        <v>2</v>
      </c>
      <c r="G378" s="6" t="s">
        <v>257</v>
      </c>
      <c r="H378" s="1">
        <v>2.6</v>
      </c>
      <c r="I378" s="6" t="s">
        <v>675</v>
      </c>
      <c r="J378" s="1" t="s">
        <v>676</v>
      </c>
      <c r="K378" s="6" t="s">
        <v>677</v>
      </c>
      <c r="L378" s="1" t="s">
        <v>200</v>
      </c>
      <c r="M378" s="6" t="s">
        <v>201</v>
      </c>
      <c r="N378" t="s">
        <v>863</v>
      </c>
      <c r="O378" s="1" t="s">
        <v>678</v>
      </c>
      <c r="P378" s="1" t="s">
        <v>679</v>
      </c>
      <c r="Q378" s="1">
        <v>1</v>
      </c>
      <c r="R378" s="1">
        <v>1</v>
      </c>
      <c r="S378" s="1" t="s">
        <v>35</v>
      </c>
      <c r="T378" t="s">
        <v>899</v>
      </c>
      <c r="U378" s="1" t="s">
        <v>680</v>
      </c>
      <c r="V378" s="1" t="s">
        <v>679</v>
      </c>
      <c r="W378" s="1">
        <v>51</v>
      </c>
      <c r="X378" s="6" t="s">
        <v>681</v>
      </c>
      <c r="Y378" s="1" t="s">
        <v>682</v>
      </c>
      <c r="Z378" s="1">
        <v>2000</v>
      </c>
      <c r="AA378" s="1" t="s">
        <v>67</v>
      </c>
      <c r="AB378" s="7">
        <v>2491</v>
      </c>
      <c r="AC378" s="7" t="s">
        <v>132</v>
      </c>
      <c r="AD378" s="50">
        <v>0</v>
      </c>
      <c r="AE378" s="8" t="s">
        <v>42</v>
      </c>
      <c r="AF378" s="1" t="s">
        <v>43</v>
      </c>
      <c r="AG378" s="10">
        <v>0</v>
      </c>
      <c r="AH378" s="10">
        <v>0</v>
      </c>
      <c r="AI378" s="10">
        <v>439718.99</v>
      </c>
      <c r="AJ378" s="9" t="s">
        <v>693</v>
      </c>
    </row>
    <row r="379" spans="1:36" x14ac:dyDescent="0.3">
      <c r="A379" s="13" t="str">
        <f t="shared" si="13"/>
        <v>1.1-00-2312_231032_235125210</v>
      </c>
      <c r="B379" s="1" t="str">
        <f t="shared" si="14"/>
        <v>12_241032_24051252100</v>
      </c>
      <c r="D379" s="3" t="s">
        <v>1105</v>
      </c>
      <c r="F379" s="1">
        <v>2</v>
      </c>
      <c r="G379" s="6" t="s">
        <v>257</v>
      </c>
      <c r="H379" s="1">
        <v>2.6</v>
      </c>
      <c r="I379" s="6" t="s">
        <v>675</v>
      </c>
      <c r="J379" s="1" t="s">
        <v>676</v>
      </c>
      <c r="K379" s="6" t="s">
        <v>677</v>
      </c>
      <c r="L379" s="1" t="s">
        <v>200</v>
      </c>
      <c r="M379" s="6" t="s">
        <v>201</v>
      </c>
      <c r="N379" t="s">
        <v>863</v>
      </c>
      <c r="O379" s="1" t="s">
        <v>678</v>
      </c>
      <c r="P379" s="1" t="s">
        <v>679</v>
      </c>
      <c r="Q379" s="1">
        <v>1</v>
      </c>
      <c r="R379" s="1">
        <v>1</v>
      </c>
      <c r="S379" s="1" t="s">
        <v>35</v>
      </c>
      <c r="T379" t="s">
        <v>899</v>
      </c>
      <c r="U379" s="1" t="s">
        <v>680</v>
      </c>
      <c r="V379" s="1" t="s">
        <v>679</v>
      </c>
      <c r="W379" s="1">
        <v>51</v>
      </c>
      <c r="X379" s="6" t="s">
        <v>681</v>
      </c>
      <c r="Y379" s="1" t="s">
        <v>682</v>
      </c>
      <c r="Z379" s="1">
        <v>2000</v>
      </c>
      <c r="AA379" s="1" t="s">
        <v>67</v>
      </c>
      <c r="AB379" s="7">
        <v>2521</v>
      </c>
      <c r="AC379" s="7" t="s">
        <v>316</v>
      </c>
      <c r="AD379" s="50">
        <v>0</v>
      </c>
      <c r="AE379" s="8" t="s">
        <v>42</v>
      </c>
      <c r="AF379" s="1" t="s">
        <v>43</v>
      </c>
      <c r="AG379" s="10">
        <v>0</v>
      </c>
      <c r="AH379" s="10">
        <v>0</v>
      </c>
      <c r="AI379" s="10">
        <v>79310.070000000007</v>
      </c>
      <c r="AJ379" s="9" t="s">
        <v>694</v>
      </c>
    </row>
    <row r="380" spans="1:36" x14ac:dyDescent="0.3">
      <c r="A380" s="13" t="str">
        <f t="shared" si="13"/>
        <v>1.1-00-2312_231032_235125410</v>
      </c>
      <c r="B380" s="1" t="str">
        <f t="shared" si="14"/>
        <v>12_241032_24051254100</v>
      </c>
      <c r="D380" s="3" t="s">
        <v>1105</v>
      </c>
      <c r="F380" s="1">
        <v>2</v>
      </c>
      <c r="G380" s="6" t="s">
        <v>257</v>
      </c>
      <c r="H380" s="1">
        <v>2.6</v>
      </c>
      <c r="I380" s="6" t="s">
        <v>675</v>
      </c>
      <c r="J380" s="1" t="s">
        <v>676</v>
      </c>
      <c r="K380" s="6" t="s">
        <v>677</v>
      </c>
      <c r="L380" s="1" t="s">
        <v>200</v>
      </c>
      <c r="M380" s="6" t="s">
        <v>201</v>
      </c>
      <c r="N380" t="s">
        <v>863</v>
      </c>
      <c r="O380" s="1" t="s">
        <v>678</v>
      </c>
      <c r="P380" s="1" t="s">
        <v>679</v>
      </c>
      <c r="Q380" s="1">
        <v>1</v>
      </c>
      <c r="R380" s="1">
        <v>1</v>
      </c>
      <c r="S380" s="1" t="s">
        <v>35</v>
      </c>
      <c r="T380" t="s">
        <v>899</v>
      </c>
      <c r="U380" s="1" t="s">
        <v>680</v>
      </c>
      <c r="V380" s="1" t="s">
        <v>679</v>
      </c>
      <c r="W380" s="1">
        <v>51</v>
      </c>
      <c r="X380" s="6" t="s">
        <v>681</v>
      </c>
      <c r="Y380" s="1" t="s">
        <v>682</v>
      </c>
      <c r="Z380" s="1">
        <v>2000</v>
      </c>
      <c r="AA380" s="1" t="s">
        <v>67</v>
      </c>
      <c r="AB380" s="7">
        <v>2541</v>
      </c>
      <c r="AC380" s="7" t="s">
        <v>247</v>
      </c>
      <c r="AD380" s="50">
        <v>0</v>
      </c>
      <c r="AE380" s="8" t="s">
        <v>42</v>
      </c>
      <c r="AF380" s="1" t="s">
        <v>43</v>
      </c>
      <c r="AG380" s="10">
        <v>0</v>
      </c>
      <c r="AH380" s="10">
        <v>0</v>
      </c>
      <c r="AI380" s="10">
        <v>35490.18</v>
      </c>
      <c r="AJ380" s="9" t="s">
        <v>695</v>
      </c>
    </row>
    <row r="381" spans="1:36" x14ac:dyDescent="0.3">
      <c r="A381" s="13" t="str">
        <f t="shared" si="13"/>
        <v>1.1-00-2312_231032_235125510</v>
      </c>
      <c r="B381" s="1" t="str">
        <f t="shared" si="14"/>
        <v>12_241032_24051255100</v>
      </c>
      <c r="D381" s="3" t="s">
        <v>1105</v>
      </c>
      <c r="F381" s="1">
        <v>2</v>
      </c>
      <c r="G381" s="6" t="s">
        <v>257</v>
      </c>
      <c r="H381" s="1">
        <v>2.6</v>
      </c>
      <c r="I381" s="6" t="s">
        <v>675</v>
      </c>
      <c r="J381" s="1" t="s">
        <v>676</v>
      </c>
      <c r="K381" s="6" t="s">
        <v>677</v>
      </c>
      <c r="L381" s="1" t="s">
        <v>200</v>
      </c>
      <c r="M381" s="6" t="s">
        <v>201</v>
      </c>
      <c r="N381" t="s">
        <v>863</v>
      </c>
      <c r="O381" s="1" t="s">
        <v>678</v>
      </c>
      <c r="P381" s="1" t="s">
        <v>679</v>
      </c>
      <c r="Q381" s="1">
        <v>1</v>
      </c>
      <c r="R381" s="1">
        <v>1</v>
      </c>
      <c r="S381" s="1" t="s">
        <v>35</v>
      </c>
      <c r="T381" t="s">
        <v>899</v>
      </c>
      <c r="U381" s="1" t="s">
        <v>680</v>
      </c>
      <c r="V381" s="1" t="s">
        <v>679</v>
      </c>
      <c r="W381" s="1">
        <v>51</v>
      </c>
      <c r="X381" s="6" t="s">
        <v>681</v>
      </c>
      <c r="Y381" s="1" t="s">
        <v>682</v>
      </c>
      <c r="Z381" s="1">
        <v>2000</v>
      </c>
      <c r="AA381" s="1" t="s">
        <v>67</v>
      </c>
      <c r="AB381" s="7">
        <v>2551</v>
      </c>
      <c r="AC381" s="7" t="s">
        <v>460</v>
      </c>
      <c r="AD381" s="50">
        <v>0</v>
      </c>
      <c r="AE381" s="8" t="s">
        <v>42</v>
      </c>
      <c r="AF381" s="1" t="s">
        <v>43</v>
      </c>
      <c r="AG381" s="10">
        <v>0</v>
      </c>
      <c r="AH381" s="10">
        <v>0</v>
      </c>
      <c r="AI381" s="10">
        <v>105652.8</v>
      </c>
      <c r="AJ381" s="9" t="s">
        <v>696</v>
      </c>
    </row>
    <row r="382" spans="1:36" x14ac:dyDescent="0.3">
      <c r="A382" s="13" t="str">
        <f t="shared" si="13"/>
        <v>1.1-00-2312_231032_235126110</v>
      </c>
      <c r="B382" s="1" t="str">
        <f t="shared" si="14"/>
        <v>12_241032_24051261100</v>
      </c>
      <c r="D382" s="3" t="s">
        <v>1105</v>
      </c>
      <c r="F382" s="1">
        <v>2</v>
      </c>
      <c r="G382" s="6" t="s">
        <v>257</v>
      </c>
      <c r="H382" s="1">
        <v>2.6</v>
      </c>
      <c r="I382" s="6" t="s">
        <v>675</v>
      </c>
      <c r="J382" s="1" t="s">
        <v>676</v>
      </c>
      <c r="K382" s="6" t="s">
        <v>677</v>
      </c>
      <c r="L382" s="1" t="s">
        <v>200</v>
      </c>
      <c r="M382" s="6" t="s">
        <v>201</v>
      </c>
      <c r="N382" t="s">
        <v>863</v>
      </c>
      <c r="O382" s="1" t="s">
        <v>678</v>
      </c>
      <c r="P382" s="1" t="s">
        <v>679</v>
      </c>
      <c r="Q382" s="1">
        <v>1</v>
      </c>
      <c r="R382" s="1">
        <v>1</v>
      </c>
      <c r="S382" s="1" t="s">
        <v>35</v>
      </c>
      <c r="T382" t="s">
        <v>899</v>
      </c>
      <c r="U382" s="1" t="s">
        <v>680</v>
      </c>
      <c r="V382" s="1" t="s">
        <v>679</v>
      </c>
      <c r="W382" s="1">
        <v>51</v>
      </c>
      <c r="X382" s="6" t="s">
        <v>681</v>
      </c>
      <c r="Y382" s="1" t="s">
        <v>682</v>
      </c>
      <c r="Z382" s="1">
        <v>2000</v>
      </c>
      <c r="AA382" s="1" t="s">
        <v>67</v>
      </c>
      <c r="AB382" s="7">
        <v>2611</v>
      </c>
      <c r="AC382" s="7" t="s">
        <v>318</v>
      </c>
      <c r="AD382" s="50">
        <v>0</v>
      </c>
      <c r="AE382" s="8" t="s">
        <v>42</v>
      </c>
      <c r="AF382" s="1" t="s">
        <v>43</v>
      </c>
      <c r="AG382" s="10">
        <v>0</v>
      </c>
      <c r="AH382" s="10">
        <v>0</v>
      </c>
      <c r="AI382" s="10">
        <v>2042642.97</v>
      </c>
      <c r="AJ382" s="9" t="s">
        <v>697</v>
      </c>
    </row>
    <row r="383" spans="1:36" x14ac:dyDescent="0.3">
      <c r="A383" s="13" t="str">
        <f t="shared" si="13"/>
        <v>1.1-00-2312_231032_235127210</v>
      </c>
      <c r="B383" s="1" t="str">
        <f t="shared" si="14"/>
        <v>12_241032_24051272100</v>
      </c>
      <c r="D383" s="3" t="s">
        <v>1105</v>
      </c>
      <c r="F383" s="1">
        <v>2</v>
      </c>
      <c r="G383" s="6" t="s">
        <v>257</v>
      </c>
      <c r="H383" s="1">
        <v>2.6</v>
      </c>
      <c r="I383" s="6" t="s">
        <v>675</v>
      </c>
      <c r="J383" s="1" t="s">
        <v>676</v>
      </c>
      <c r="K383" s="6" t="s">
        <v>677</v>
      </c>
      <c r="L383" s="1" t="s">
        <v>200</v>
      </c>
      <c r="M383" s="6" t="s">
        <v>201</v>
      </c>
      <c r="N383" t="s">
        <v>863</v>
      </c>
      <c r="O383" s="1" t="s">
        <v>678</v>
      </c>
      <c r="P383" s="1" t="s">
        <v>679</v>
      </c>
      <c r="Q383" s="1">
        <v>1</v>
      </c>
      <c r="R383" s="1">
        <v>1</v>
      </c>
      <c r="S383" s="1" t="s">
        <v>35</v>
      </c>
      <c r="T383" t="s">
        <v>899</v>
      </c>
      <c r="U383" s="1" t="s">
        <v>680</v>
      </c>
      <c r="V383" s="1" t="s">
        <v>679</v>
      </c>
      <c r="W383" s="1">
        <v>51</v>
      </c>
      <c r="X383" s="6" t="s">
        <v>681</v>
      </c>
      <c r="Y383" s="1" t="s">
        <v>682</v>
      </c>
      <c r="Z383" s="1">
        <v>2000</v>
      </c>
      <c r="AA383" s="1" t="s">
        <v>67</v>
      </c>
      <c r="AB383" s="7">
        <v>2721</v>
      </c>
      <c r="AC383" s="7" t="s">
        <v>134</v>
      </c>
      <c r="AD383" s="50">
        <v>0</v>
      </c>
      <c r="AE383" s="8" t="s">
        <v>42</v>
      </c>
      <c r="AF383" s="1" t="s">
        <v>43</v>
      </c>
      <c r="AG383" s="10">
        <v>0</v>
      </c>
      <c r="AH383" s="10">
        <v>0</v>
      </c>
      <c r="AI383" s="10">
        <v>10000</v>
      </c>
      <c r="AJ383" s="9" t="s">
        <v>698</v>
      </c>
    </row>
    <row r="384" spans="1:36" x14ac:dyDescent="0.3">
      <c r="A384" s="13" t="str">
        <f t="shared" si="13"/>
        <v>1.1-00-2312_231032_235129410</v>
      </c>
      <c r="B384" s="1" t="str">
        <f t="shared" si="14"/>
        <v>12_241032_24051294100</v>
      </c>
      <c r="D384" s="3" t="s">
        <v>1105</v>
      </c>
      <c r="F384" s="1">
        <v>2</v>
      </c>
      <c r="G384" s="6" t="s">
        <v>257</v>
      </c>
      <c r="H384" s="1">
        <v>2.6</v>
      </c>
      <c r="I384" s="6" t="s">
        <v>675</v>
      </c>
      <c r="J384" s="1" t="s">
        <v>676</v>
      </c>
      <c r="K384" s="6" t="s">
        <v>677</v>
      </c>
      <c r="L384" s="1" t="s">
        <v>200</v>
      </c>
      <c r="M384" s="6" t="s">
        <v>201</v>
      </c>
      <c r="N384" t="s">
        <v>863</v>
      </c>
      <c r="O384" s="1" t="s">
        <v>678</v>
      </c>
      <c r="P384" s="1" t="s">
        <v>679</v>
      </c>
      <c r="Q384" s="1">
        <v>1</v>
      </c>
      <c r="R384" s="1">
        <v>1</v>
      </c>
      <c r="S384" s="1" t="s">
        <v>35</v>
      </c>
      <c r="T384" t="s">
        <v>899</v>
      </c>
      <c r="U384" s="1" t="s">
        <v>680</v>
      </c>
      <c r="V384" s="1" t="s">
        <v>679</v>
      </c>
      <c r="W384" s="1">
        <v>51</v>
      </c>
      <c r="X384" s="6" t="s">
        <v>681</v>
      </c>
      <c r="Y384" s="1" t="s">
        <v>682</v>
      </c>
      <c r="Z384" s="1">
        <v>2000</v>
      </c>
      <c r="AA384" s="1" t="s">
        <v>67</v>
      </c>
      <c r="AB384" s="7">
        <v>2941</v>
      </c>
      <c r="AC384" s="7" t="s">
        <v>151</v>
      </c>
      <c r="AD384" s="50">
        <v>0</v>
      </c>
      <c r="AE384" s="8" t="s">
        <v>42</v>
      </c>
      <c r="AF384" s="1" t="s">
        <v>43</v>
      </c>
      <c r="AG384" s="10">
        <v>0</v>
      </c>
      <c r="AH384" s="10">
        <v>0</v>
      </c>
      <c r="AI384" s="10">
        <v>37342.839999999997</v>
      </c>
      <c r="AJ384" s="9" t="s">
        <v>699</v>
      </c>
    </row>
    <row r="385" spans="1:36" x14ac:dyDescent="0.3">
      <c r="A385" s="13" t="str">
        <f t="shared" si="13"/>
        <v>1.1-00-2312_231032_235129610</v>
      </c>
      <c r="B385" s="1" t="str">
        <f t="shared" si="14"/>
        <v>12_241032_24051296100</v>
      </c>
      <c r="D385" s="3" t="s">
        <v>1105</v>
      </c>
      <c r="F385" s="1">
        <v>2</v>
      </c>
      <c r="G385" s="6" t="s">
        <v>257</v>
      </c>
      <c r="H385" s="1">
        <v>2.6</v>
      </c>
      <c r="I385" s="6" t="s">
        <v>675</v>
      </c>
      <c r="J385" s="1" t="s">
        <v>676</v>
      </c>
      <c r="K385" s="6" t="s">
        <v>677</v>
      </c>
      <c r="L385" s="1" t="s">
        <v>200</v>
      </c>
      <c r="M385" s="6" t="s">
        <v>201</v>
      </c>
      <c r="N385" t="s">
        <v>863</v>
      </c>
      <c r="O385" s="1" t="s">
        <v>678</v>
      </c>
      <c r="P385" s="1" t="s">
        <v>679</v>
      </c>
      <c r="Q385" s="1">
        <v>1</v>
      </c>
      <c r="R385" s="1">
        <v>1</v>
      </c>
      <c r="S385" s="1" t="s">
        <v>35</v>
      </c>
      <c r="T385" t="s">
        <v>899</v>
      </c>
      <c r="U385" s="1" t="s">
        <v>680</v>
      </c>
      <c r="V385" s="1" t="s">
        <v>679</v>
      </c>
      <c r="W385" s="1">
        <v>51</v>
      </c>
      <c r="X385" s="6" t="s">
        <v>681</v>
      </c>
      <c r="Y385" s="1" t="s">
        <v>682</v>
      </c>
      <c r="Z385" s="1">
        <v>2000</v>
      </c>
      <c r="AA385" s="1" t="s">
        <v>67</v>
      </c>
      <c r="AB385" s="7">
        <v>2961</v>
      </c>
      <c r="AC385" s="7" t="s">
        <v>234</v>
      </c>
      <c r="AD385" s="50">
        <v>0</v>
      </c>
      <c r="AE385" s="8" t="s">
        <v>42</v>
      </c>
      <c r="AF385" s="1" t="s">
        <v>43</v>
      </c>
      <c r="AG385" s="10">
        <v>0</v>
      </c>
      <c r="AH385" s="10">
        <v>0</v>
      </c>
      <c r="AI385" s="10">
        <v>100000</v>
      </c>
      <c r="AJ385" s="9" t="s">
        <v>700</v>
      </c>
    </row>
    <row r="386" spans="1:36" x14ac:dyDescent="0.3">
      <c r="A386" s="13" t="str">
        <f t="shared" si="13"/>
        <v>1.1-00-2312_231032_235131210</v>
      </c>
      <c r="B386" s="1" t="str">
        <f t="shared" si="14"/>
        <v>12_241032_24051312100</v>
      </c>
      <c r="D386" s="3" t="s">
        <v>1105</v>
      </c>
      <c r="F386" s="1">
        <v>2</v>
      </c>
      <c r="G386" s="6" t="s">
        <v>257</v>
      </c>
      <c r="H386" s="1">
        <v>2.6</v>
      </c>
      <c r="I386" s="6" t="s">
        <v>675</v>
      </c>
      <c r="J386" s="1" t="s">
        <v>676</v>
      </c>
      <c r="K386" s="6" t="s">
        <v>677</v>
      </c>
      <c r="L386" s="1" t="s">
        <v>200</v>
      </c>
      <c r="M386" s="6" t="s">
        <v>201</v>
      </c>
      <c r="N386" t="s">
        <v>863</v>
      </c>
      <c r="O386" s="1" t="s">
        <v>678</v>
      </c>
      <c r="P386" s="1" t="s">
        <v>679</v>
      </c>
      <c r="Q386" s="1">
        <v>1</v>
      </c>
      <c r="R386" s="1">
        <v>1</v>
      </c>
      <c r="S386" s="1" t="s">
        <v>35</v>
      </c>
      <c r="T386" t="s">
        <v>899</v>
      </c>
      <c r="U386" s="1" t="s">
        <v>680</v>
      </c>
      <c r="V386" s="1" t="s">
        <v>679</v>
      </c>
      <c r="W386" s="1">
        <v>51</v>
      </c>
      <c r="X386" s="6" t="s">
        <v>681</v>
      </c>
      <c r="Y386" s="1" t="s">
        <v>682</v>
      </c>
      <c r="Z386" s="1">
        <v>3000</v>
      </c>
      <c r="AA386" s="1" t="s">
        <v>70</v>
      </c>
      <c r="AB386" s="7">
        <v>3121</v>
      </c>
      <c r="AC386" s="7" t="s">
        <v>701</v>
      </c>
      <c r="AD386" s="50">
        <v>0</v>
      </c>
      <c r="AE386" s="8" t="s">
        <v>42</v>
      </c>
      <c r="AF386" s="1" t="s">
        <v>43</v>
      </c>
      <c r="AG386" s="10">
        <v>0</v>
      </c>
      <c r="AH386" s="10">
        <v>0</v>
      </c>
      <c r="AI386" s="10">
        <v>700524</v>
      </c>
      <c r="AJ386" s="9" t="s">
        <v>702</v>
      </c>
    </row>
    <row r="387" spans="1:36" x14ac:dyDescent="0.3">
      <c r="A387" s="13" t="str">
        <f t="shared" ref="A387:A450" si="15">CONCATENATE(D387,N387,Q387,T387,W387,AB387,AD387)</f>
        <v>1.1-00-2312_231032_235131410</v>
      </c>
      <c r="B387" s="1" t="str">
        <f t="shared" si="14"/>
        <v>12_241032_24051314100</v>
      </c>
      <c r="D387" s="3" t="s">
        <v>1105</v>
      </c>
      <c r="F387" s="1">
        <v>2</v>
      </c>
      <c r="G387" s="6" t="s">
        <v>257</v>
      </c>
      <c r="H387" s="1">
        <v>2.6</v>
      </c>
      <c r="I387" s="6" t="s">
        <v>675</v>
      </c>
      <c r="J387" s="1" t="s">
        <v>676</v>
      </c>
      <c r="K387" s="6" t="s">
        <v>677</v>
      </c>
      <c r="L387" s="1" t="s">
        <v>200</v>
      </c>
      <c r="M387" s="6" t="s">
        <v>201</v>
      </c>
      <c r="N387" t="s">
        <v>863</v>
      </c>
      <c r="O387" s="1" t="s">
        <v>678</v>
      </c>
      <c r="P387" s="1" t="s">
        <v>679</v>
      </c>
      <c r="Q387" s="1">
        <v>1</v>
      </c>
      <c r="R387" s="1">
        <v>1</v>
      </c>
      <c r="S387" s="1" t="s">
        <v>35</v>
      </c>
      <c r="T387" t="s">
        <v>899</v>
      </c>
      <c r="U387" s="1" t="s">
        <v>680</v>
      </c>
      <c r="V387" s="1" t="s">
        <v>679</v>
      </c>
      <c r="W387" s="1">
        <v>51</v>
      </c>
      <c r="X387" s="6" t="s">
        <v>681</v>
      </c>
      <c r="Y387" s="1" t="s">
        <v>682</v>
      </c>
      <c r="Z387" s="1">
        <v>3000</v>
      </c>
      <c r="AA387" s="1" t="s">
        <v>70</v>
      </c>
      <c r="AB387" s="7">
        <v>3141</v>
      </c>
      <c r="AC387" s="7" t="s">
        <v>321</v>
      </c>
      <c r="AD387" s="50">
        <v>0</v>
      </c>
      <c r="AE387" s="8" t="s">
        <v>42</v>
      </c>
      <c r="AF387" s="1" t="s">
        <v>43</v>
      </c>
      <c r="AG387" s="10">
        <v>0</v>
      </c>
      <c r="AH387" s="10">
        <v>0</v>
      </c>
      <c r="AI387" s="10">
        <v>198777.60000000001</v>
      </c>
      <c r="AJ387" s="9" t="s">
        <v>703</v>
      </c>
    </row>
    <row r="388" spans="1:36" x14ac:dyDescent="0.3">
      <c r="A388" s="13" t="str">
        <f t="shared" si="15"/>
        <v>1.1-00-2312_231032_235131510</v>
      </c>
      <c r="B388" s="1" t="str">
        <f t="shared" si="14"/>
        <v>12_241032_24051315100</v>
      </c>
      <c r="D388" s="3" t="s">
        <v>1105</v>
      </c>
      <c r="F388" s="1">
        <v>2</v>
      </c>
      <c r="G388" s="6" t="s">
        <v>257</v>
      </c>
      <c r="H388" s="1">
        <v>2.6</v>
      </c>
      <c r="I388" s="6" t="s">
        <v>675</v>
      </c>
      <c r="J388" s="1" t="s">
        <v>676</v>
      </c>
      <c r="K388" s="6" t="s">
        <v>677</v>
      </c>
      <c r="L388" s="1" t="s">
        <v>200</v>
      </c>
      <c r="M388" s="6" t="s">
        <v>201</v>
      </c>
      <c r="N388" t="s">
        <v>863</v>
      </c>
      <c r="O388" s="1" t="s">
        <v>678</v>
      </c>
      <c r="P388" s="1" t="s">
        <v>679</v>
      </c>
      <c r="Q388" s="1">
        <v>1</v>
      </c>
      <c r="R388" s="1">
        <v>1</v>
      </c>
      <c r="S388" s="1" t="s">
        <v>35</v>
      </c>
      <c r="T388" t="s">
        <v>899</v>
      </c>
      <c r="U388" s="1" t="s">
        <v>680</v>
      </c>
      <c r="V388" s="1" t="s">
        <v>679</v>
      </c>
      <c r="W388" s="1">
        <v>51</v>
      </c>
      <c r="X388" s="6" t="s">
        <v>681</v>
      </c>
      <c r="Y388" s="1" t="s">
        <v>682</v>
      </c>
      <c r="Z388" s="1">
        <v>3000</v>
      </c>
      <c r="AA388" s="1" t="s">
        <v>70</v>
      </c>
      <c r="AB388" s="7">
        <v>3151</v>
      </c>
      <c r="AC388" s="7" t="s">
        <v>704</v>
      </c>
      <c r="AD388" s="50">
        <v>0</v>
      </c>
      <c r="AE388" s="8" t="s">
        <v>42</v>
      </c>
      <c r="AF388" s="1" t="s">
        <v>43</v>
      </c>
      <c r="AG388" s="10">
        <v>0</v>
      </c>
      <c r="AH388" s="10">
        <v>0</v>
      </c>
      <c r="AI388" s="10">
        <v>346974.82</v>
      </c>
      <c r="AJ388" s="9" t="s">
        <v>705</v>
      </c>
    </row>
    <row r="389" spans="1:36" x14ac:dyDescent="0.3">
      <c r="A389" s="13" t="str">
        <f t="shared" si="15"/>
        <v>1.1-00-2312_231032_235131810</v>
      </c>
      <c r="B389" s="1" t="str">
        <f t="shared" si="14"/>
        <v>12_241032_24051318100</v>
      </c>
      <c r="D389" s="3" t="s">
        <v>1105</v>
      </c>
      <c r="F389" s="1">
        <v>2</v>
      </c>
      <c r="G389" s="6" t="s">
        <v>257</v>
      </c>
      <c r="H389" s="1">
        <v>2.6</v>
      </c>
      <c r="I389" s="6" t="s">
        <v>675</v>
      </c>
      <c r="J389" s="1" t="s">
        <v>676</v>
      </c>
      <c r="K389" s="6" t="s">
        <v>677</v>
      </c>
      <c r="L389" s="1" t="s">
        <v>200</v>
      </c>
      <c r="M389" s="6" t="s">
        <v>201</v>
      </c>
      <c r="N389" t="s">
        <v>863</v>
      </c>
      <c r="O389" s="1" t="s">
        <v>678</v>
      </c>
      <c r="P389" s="1" t="s">
        <v>679</v>
      </c>
      <c r="Q389" s="1">
        <v>1</v>
      </c>
      <c r="R389" s="1">
        <v>1</v>
      </c>
      <c r="S389" s="1" t="s">
        <v>35</v>
      </c>
      <c r="T389" t="s">
        <v>899</v>
      </c>
      <c r="U389" s="1" t="s">
        <v>680</v>
      </c>
      <c r="V389" s="1" t="s">
        <v>679</v>
      </c>
      <c r="W389" s="1">
        <v>51</v>
      </c>
      <c r="X389" s="6" t="s">
        <v>681</v>
      </c>
      <c r="Y389" s="1" t="s">
        <v>682</v>
      </c>
      <c r="Z389" s="1">
        <v>3000</v>
      </c>
      <c r="AA389" s="1" t="s">
        <v>70</v>
      </c>
      <c r="AB389" s="7">
        <v>3181</v>
      </c>
      <c r="AC389" s="7" t="s">
        <v>95</v>
      </c>
      <c r="AD389" s="50">
        <v>0</v>
      </c>
      <c r="AE389" s="8" t="s">
        <v>42</v>
      </c>
      <c r="AF389" s="1" t="s">
        <v>43</v>
      </c>
      <c r="AG389" s="10">
        <v>0</v>
      </c>
      <c r="AH389" s="10">
        <v>0</v>
      </c>
      <c r="AI389" s="10">
        <v>498665.18</v>
      </c>
      <c r="AJ389" s="9" t="s">
        <v>706</v>
      </c>
    </row>
    <row r="390" spans="1:36" x14ac:dyDescent="0.3">
      <c r="A390" s="13" t="str">
        <f t="shared" si="15"/>
        <v>1.1-00-2312_231032_235132310</v>
      </c>
      <c r="B390" s="1" t="str">
        <f t="shared" si="14"/>
        <v>12_241032_24051323100</v>
      </c>
      <c r="D390" s="3" t="s">
        <v>1105</v>
      </c>
      <c r="F390" s="1">
        <v>2</v>
      </c>
      <c r="G390" s="6" t="s">
        <v>257</v>
      </c>
      <c r="H390" s="1">
        <v>2.6</v>
      </c>
      <c r="I390" s="6" t="s">
        <v>675</v>
      </c>
      <c r="J390" s="1" t="s">
        <v>676</v>
      </c>
      <c r="K390" s="6" t="s">
        <v>677</v>
      </c>
      <c r="L390" s="1" t="s">
        <v>200</v>
      </c>
      <c r="M390" s="6" t="s">
        <v>201</v>
      </c>
      <c r="N390" t="s">
        <v>863</v>
      </c>
      <c r="O390" s="1" t="s">
        <v>678</v>
      </c>
      <c r="P390" s="1" t="s">
        <v>679</v>
      </c>
      <c r="Q390" s="1">
        <v>1</v>
      </c>
      <c r="R390" s="1">
        <v>1</v>
      </c>
      <c r="S390" s="1" t="s">
        <v>35</v>
      </c>
      <c r="T390" t="s">
        <v>899</v>
      </c>
      <c r="U390" s="1" t="s">
        <v>680</v>
      </c>
      <c r="V390" s="1" t="s">
        <v>679</v>
      </c>
      <c r="W390" s="1">
        <v>51</v>
      </c>
      <c r="X390" s="6" t="s">
        <v>681</v>
      </c>
      <c r="Y390" s="1" t="s">
        <v>682</v>
      </c>
      <c r="Z390" s="1">
        <v>3000</v>
      </c>
      <c r="AA390" s="1" t="s">
        <v>70</v>
      </c>
      <c r="AB390" s="7">
        <v>3231</v>
      </c>
      <c r="AC390" s="7" t="s">
        <v>324</v>
      </c>
      <c r="AD390" s="50">
        <v>0</v>
      </c>
      <c r="AE390" s="8" t="s">
        <v>42</v>
      </c>
      <c r="AF390" s="1" t="s">
        <v>43</v>
      </c>
      <c r="AG390" s="10">
        <v>0</v>
      </c>
      <c r="AH390" s="10">
        <v>0</v>
      </c>
      <c r="AI390" s="10">
        <v>181551.6</v>
      </c>
      <c r="AJ390" s="9" t="s">
        <v>707</v>
      </c>
    </row>
    <row r="391" spans="1:36" x14ac:dyDescent="0.3">
      <c r="A391" s="13" t="str">
        <f t="shared" si="15"/>
        <v>1.1-00-2312_231032_235132510</v>
      </c>
      <c r="B391" s="1" t="str">
        <f t="shared" si="14"/>
        <v>12_241032_24051325100</v>
      </c>
      <c r="D391" s="3" t="s">
        <v>1105</v>
      </c>
      <c r="F391" s="1">
        <v>2</v>
      </c>
      <c r="G391" s="6" t="s">
        <v>257</v>
      </c>
      <c r="H391" s="1">
        <v>2.6</v>
      </c>
      <c r="I391" s="6" t="s">
        <v>675</v>
      </c>
      <c r="J391" s="1" t="s">
        <v>676</v>
      </c>
      <c r="K391" s="6" t="s">
        <v>677</v>
      </c>
      <c r="L391" s="1" t="s">
        <v>200</v>
      </c>
      <c r="M391" s="6" t="s">
        <v>201</v>
      </c>
      <c r="N391" t="s">
        <v>863</v>
      </c>
      <c r="O391" s="1" t="s">
        <v>678</v>
      </c>
      <c r="P391" s="1" t="s">
        <v>679</v>
      </c>
      <c r="Q391" s="1">
        <v>1</v>
      </c>
      <c r="R391" s="1">
        <v>1</v>
      </c>
      <c r="S391" s="1" t="s">
        <v>35</v>
      </c>
      <c r="T391" t="s">
        <v>899</v>
      </c>
      <c r="U391" s="1" t="s">
        <v>680</v>
      </c>
      <c r="V391" s="1" t="s">
        <v>679</v>
      </c>
      <c r="W391" s="1">
        <v>51</v>
      </c>
      <c r="X391" s="6" t="s">
        <v>681</v>
      </c>
      <c r="Y391" s="1" t="s">
        <v>682</v>
      </c>
      <c r="Z391" s="1">
        <v>3000</v>
      </c>
      <c r="AA391" s="1" t="s">
        <v>70</v>
      </c>
      <c r="AB391" s="7">
        <v>3251</v>
      </c>
      <c r="AC391" s="7" t="s">
        <v>255</v>
      </c>
      <c r="AD391" s="50">
        <v>0</v>
      </c>
      <c r="AE391" s="8" t="s">
        <v>42</v>
      </c>
      <c r="AF391" s="1" t="s">
        <v>43</v>
      </c>
      <c r="AG391" s="10">
        <v>0</v>
      </c>
      <c r="AH391" s="10">
        <v>0</v>
      </c>
      <c r="AI391" s="10">
        <v>386280</v>
      </c>
      <c r="AJ391" s="9" t="s">
        <v>708</v>
      </c>
    </row>
    <row r="392" spans="1:36" x14ac:dyDescent="0.3">
      <c r="A392" s="13" t="str">
        <f t="shared" si="15"/>
        <v>1.1-00-2312_231032_235133410</v>
      </c>
      <c r="B392" s="1" t="str">
        <f t="shared" si="14"/>
        <v>12_241032_24051334100</v>
      </c>
      <c r="D392" s="3" t="s">
        <v>1105</v>
      </c>
      <c r="F392" s="1">
        <v>2</v>
      </c>
      <c r="G392" s="6" t="s">
        <v>257</v>
      </c>
      <c r="H392" s="1">
        <v>2.6</v>
      </c>
      <c r="I392" s="6" t="s">
        <v>675</v>
      </c>
      <c r="J392" s="1" t="s">
        <v>676</v>
      </c>
      <c r="K392" s="6" t="s">
        <v>677</v>
      </c>
      <c r="L392" s="1" t="s">
        <v>200</v>
      </c>
      <c r="M392" s="6" t="s">
        <v>201</v>
      </c>
      <c r="N392" t="s">
        <v>863</v>
      </c>
      <c r="O392" s="1" t="s">
        <v>678</v>
      </c>
      <c r="P392" s="1" t="s">
        <v>679</v>
      </c>
      <c r="Q392" s="1">
        <v>1</v>
      </c>
      <c r="R392" s="1">
        <v>1</v>
      </c>
      <c r="S392" s="1" t="s">
        <v>35</v>
      </c>
      <c r="T392" t="s">
        <v>899</v>
      </c>
      <c r="U392" s="1" t="s">
        <v>680</v>
      </c>
      <c r="V392" s="1" t="s">
        <v>679</v>
      </c>
      <c r="W392" s="1">
        <v>51</v>
      </c>
      <c r="X392" s="6" t="s">
        <v>681</v>
      </c>
      <c r="Y392" s="1" t="s">
        <v>682</v>
      </c>
      <c r="Z392" s="1">
        <v>3000</v>
      </c>
      <c r="AA392" s="1" t="s">
        <v>70</v>
      </c>
      <c r="AB392" s="7">
        <v>3341</v>
      </c>
      <c r="AC392" s="7" t="s">
        <v>326</v>
      </c>
      <c r="AD392" s="50">
        <v>0</v>
      </c>
      <c r="AE392" s="8" t="s">
        <v>42</v>
      </c>
      <c r="AF392" s="1" t="s">
        <v>43</v>
      </c>
      <c r="AG392" s="10">
        <v>0</v>
      </c>
      <c r="AH392" s="10">
        <v>0</v>
      </c>
      <c r="AI392" s="10">
        <v>21777.84</v>
      </c>
      <c r="AJ392" s="9" t="s">
        <v>709</v>
      </c>
    </row>
    <row r="393" spans="1:36" x14ac:dyDescent="0.3">
      <c r="A393" s="13" t="str">
        <f t="shared" si="15"/>
        <v>1.1-00-2312_231032_235134110</v>
      </c>
      <c r="B393" s="1" t="str">
        <f t="shared" si="14"/>
        <v>12_241032_24051341100</v>
      </c>
      <c r="D393" s="3" t="s">
        <v>1105</v>
      </c>
      <c r="F393" s="1">
        <v>2</v>
      </c>
      <c r="G393" s="6" t="s">
        <v>257</v>
      </c>
      <c r="H393" s="1">
        <v>2.6</v>
      </c>
      <c r="I393" s="6" t="s">
        <v>675</v>
      </c>
      <c r="J393" s="1" t="s">
        <v>676</v>
      </c>
      <c r="K393" s="6" t="s">
        <v>677</v>
      </c>
      <c r="L393" s="1" t="s">
        <v>200</v>
      </c>
      <c r="M393" s="6" t="s">
        <v>201</v>
      </c>
      <c r="N393" t="s">
        <v>863</v>
      </c>
      <c r="O393" s="1" t="s">
        <v>678</v>
      </c>
      <c r="P393" s="1" t="s">
        <v>679</v>
      </c>
      <c r="Q393" s="1">
        <v>1</v>
      </c>
      <c r="R393" s="1">
        <v>1</v>
      </c>
      <c r="S393" s="1" t="s">
        <v>35</v>
      </c>
      <c r="T393" t="s">
        <v>899</v>
      </c>
      <c r="U393" s="1" t="s">
        <v>680</v>
      </c>
      <c r="V393" s="1" t="s">
        <v>679</v>
      </c>
      <c r="W393" s="1">
        <v>51</v>
      </c>
      <c r="X393" s="6" t="s">
        <v>681</v>
      </c>
      <c r="Y393" s="1" t="s">
        <v>682</v>
      </c>
      <c r="Z393" s="1">
        <v>3000</v>
      </c>
      <c r="AA393" s="1" t="s">
        <v>70</v>
      </c>
      <c r="AB393" s="7">
        <v>3411</v>
      </c>
      <c r="AC393" s="7" t="s">
        <v>153</v>
      </c>
      <c r="AD393" s="50">
        <v>0</v>
      </c>
      <c r="AE393" s="8" t="s">
        <v>42</v>
      </c>
      <c r="AF393" s="1" t="s">
        <v>43</v>
      </c>
      <c r="AG393" s="10">
        <v>0</v>
      </c>
      <c r="AH393" s="10">
        <v>0</v>
      </c>
      <c r="AI393" s="10">
        <v>188629.92</v>
      </c>
      <c r="AJ393" s="9" t="s">
        <v>710</v>
      </c>
    </row>
    <row r="394" spans="1:36" x14ac:dyDescent="0.3">
      <c r="A394" s="13" t="str">
        <f t="shared" si="15"/>
        <v>1.1-00-2312_231032_235134710</v>
      </c>
      <c r="B394" s="1" t="str">
        <f t="shared" si="14"/>
        <v>12_241032_24051347100</v>
      </c>
      <c r="D394" s="3" t="s">
        <v>1105</v>
      </c>
      <c r="F394" s="1">
        <v>2</v>
      </c>
      <c r="G394" s="6" t="s">
        <v>257</v>
      </c>
      <c r="H394" s="1">
        <v>2.6</v>
      </c>
      <c r="I394" s="6" t="s">
        <v>675</v>
      </c>
      <c r="J394" s="1" t="s">
        <v>676</v>
      </c>
      <c r="K394" s="6" t="s">
        <v>677</v>
      </c>
      <c r="L394" s="1" t="s">
        <v>200</v>
      </c>
      <c r="M394" s="6" t="s">
        <v>201</v>
      </c>
      <c r="N394" t="s">
        <v>863</v>
      </c>
      <c r="O394" s="1" t="s">
        <v>678</v>
      </c>
      <c r="P394" s="1" t="s">
        <v>679</v>
      </c>
      <c r="Q394" s="1">
        <v>1</v>
      </c>
      <c r="R394" s="1">
        <v>1</v>
      </c>
      <c r="S394" s="1" t="s">
        <v>35</v>
      </c>
      <c r="T394" t="s">
        <v>899</v>
      </c>
      <c r="U394" s="1" t="s">
        <v>680</v>
      </c>
      <c r="V394" s="1" t="s">
        <v>679</v>
      </c>
      <c r="W394" s="1">
        <v>51</v>
      </c>
      <c r="X394" s="6" t="s">
        <v>681</v>
      </c>
      <c r="Y394" s="1" t="s">
        <v>682</v>
      </c>
      <c r="Z394" s="1">
        <v>3000</v>
      </c>
      <c r="AA394" s="1" t="s">
        <v>70</v>
      </c>
      <c r="AB394" s="7">
        <v>3471</v>
      </c>
      <c r="AC394" s="7" t="s">
        <v>711</v>
      </c>
      <c r="AD394" s="50">
        <v>0</v>
      </c>
      <c r="AE394" s="8" t="s">
        <v>42</v>
      </c>
      <c r="AF394" s="1" t="s">
        <v>43</v>
      </c>
      <c r="AG394" s="10">
        <v>0</v>
      </c>
      <c r="AH394" s="10">
        <v>0</v>
      </c>
      <c r="AI394" s="10">
        <v>120000</v>
      </c>
      <c r="AJ394" s="9" t="s">
        <v>712</v>
      </c>
    </row>
    <row r="395" spans="1:36" x14ac:dyDescent="0.3">
      <c r="A395" s="13" t="str">
        <f t="shared" si="15"/>
        <v>1.1-00-2312_231032_235135110</v>
      </c>
      <c r="B395" s="1" t="str">
        <f t="shared" si="14"/>
        <v>12_241032_24051351100</v>
      </c>
      <c r="D395" s="3" t="s">
        <v>1105</v>
      </c>
      <c r="F395" s="1">
        <v>2</v>
      </c>
      <c r="G395" s="6" t="s">
        <v>257</v>
      </c>
      <c r="H395" s="1">
        <v>2.6</v>
      </c>
      <c r="I395" s="6" t="s">
        <v>675</v>
      </c>
      <c r="J395" s="1" t="s">
        <v>676</v>
      </c>
      <c r="K395" s="6" t="s">
        <v>677</v>
      </c>
      <c r="L395" s="1" t="s">
        <v>200</v>
      </c>
      <c r="M395" s="6" t="s">
        <v>201</v>
      </c>
      <c r="N395" t="s">
        <v>863</v>
      </c>
      <c r="O395" s="1" t="s">
        <v>678</v>
      </c>
      <c r="P395" s="1" t="s">
        <v>679</v>
      </c>
      <c r="Q395" s="1">
        <v>1</v>
      </c>
      <c r="R395" s="1">
        <v>1</v>
      </c>
      <c r="S395" s="1" t="s">
        <v>35</v>
      </c>
      <c r="T395" t="s">
        <v>899</v>
      </c>
      <c r="U395" s="1" t="s">
        <v>680</v>
      </c>
      <c r="V395" s="1" t="s">
        <v>679</v>
      </c>
      <c r="W395" s="1">
        <v>51</v>
      </c>
      <c r="X395" s="6" t="s">
        <v>681</v>
      </c>
      <c r="Y395" s="1" t="s">
        <v>682</v>
      </c>
      <c r="Z395" s="1">
        <v>3000</v>
      </c>
      <c r="AA395" s="1" t="s">
        <v>70</v>
      </c>
      <c r="AB395" s="7">
        <v>3511</v>
      </c>
      <c r="AC395" s="7" t="s">
        <v>156</v>
      </c>
      <c r="AD395" s="50">
        <v>0</v>
      </c>
      <c r="AE395" s="8" t="s">
        <v>42</v>
      </c>
      <c r="AF395" s="1" t="s">
        <v>43</v>
      </c>
      <c r="AG395" s="10">
        <v>0</v>
      </c>
      <c r="AH395" s="10">
        <v>0</v>
      </c>
      <c r="AI395" s="10">
        <v>26622</v>
      </c>
      <c r="AJ395" s="9" t="s">
        <v>713</v>
      </c>
    </row>
    <row r="396" spans="1:36" x14ac:dyDescent="0.3">
      <c r="A396" s="13" t="str">
        <f t="shared" si="15"/>
        <v>1.1-00-2312_231032_235135210</v>
      </c>
      <c r="B396" s="1" t="str">
        <f t="shared" si="14"/>
        <v>12_241032_24051352100</v>
      </c>
      <c r="D396" s="3" t="s">
        <v>1105</v>
      </c>
      <c r="F396" s="1">
        <v>2</v>
      </c>
      <c r="G396" s="6" t="s">
        <v>257</v>
      </c>
      <c r="H396" s="1">
        <v>2.6</v>
      </c>
      <c r="I396" s="6" t="s">
        <v>675</v>
      </c>
      <c r="J396" s="1" t="s">
        <v>676</v>
      </c>
      <c r="K396" s="6" t="s">
        <v>677</v>
      </c>
      <c r="L396" s="1" t="s">
        <v>200</v>
      </c>
      <c r="M396" s="6" t="s">
        <v>201</v>
      </c>
      <c r="N396" t="s">
        <v>863</v>
      </c>
      <c r="O396" s="1" t="s">
        <v>678</v>
      </c>
      <c r="P396" s="1" t="s">
        <v>679</v>
      </c>
      <c r="Q396" s="1">
        <v>1</v>
      </c>
      <c r="R396" s="1">
        <v>1</v>
      </c>
      <c r="S396" s="1" t="s">
        <v>35</v>
      </c>
      <c r="T396" t="s">
        <v>899</v>
      </c>
      <c r="U396" s="1" t="s">
        <v>680</v>
      </c>
      <c r="V396" s="1" t="s">
        <v>679</v>
      </c>
      <c r="W396" s="1">
        <v>51</v>
      </c>
      <c r="X396" s="6" t="s">
        <v>681</v>
      </c>
      <c r="Y396" s="1" t="s">
        <v>682</v>
      </c>
      <c r="Z396" s="1">
        <v>3000</v>
      </c>
      <c r="AA396" s="1" t="s">
        <v>70</v>
      </c>
      <c r="AB396" s="7">
        <v>3521</v>
      </c>
      <c r="AC396" s="7" t="s">
        <v>138</v>
      </c>
      <c r="AD396" s="50">
        <v>0</v>
      </c>
      <c r="AE396" s="8" t="s">
        <v>42</v>
      </c>
      <c r="AF396" s="1" t="s">
        <v>43</v>
      </c>
      <c r="AG396" s="10">
        <v>0</v>
      </c>
      <c r="AH396" s="10">
        <v>0</v>
      </c>
      <c r="AI396" s="10">
        <v>853247.96</v>
      </c>
      <c r="AJ396" s="9" t="s">
        <v>714</v>
      </c>
    </row>
    <row r="397" spans="1:36" x14ac:dyDescent="0.3">
      <c r="A397" s="13" t="str">
        <f t="shared" si="15"/>
        <v>1.1-00-2312_231032_235135610</v>
      </c>
      <c r="B397" s="1" t="str">
        <f t="shared" si="14"/>
        <v>12_241032_24051356100</v>
      </c>
      <c r="D397" s="3" t="s">
        <v>1105</v>
      </c>
      <c r="F397" s="1">
        <v>2</v>
      </c>
      <c r="G397" s="6" t="s">
        <v>257</v>
      </c>
      <c r="H397" s="1">
        <v>2.6</v>
      </c>
      <c r="I397" s="6" t="s">
        <v>675</v>
      </c>
      <c r="J397" s="1" t="s">
        <v>676</v>
      </c>
      <c r="K397" s="6" t="s">
        <v>677</v>
      </c>
      <c r="L397" s="1" t="s">
        <v>200</v>
      </c>
      <c r="M397" s="6" t="s">
        <v>201</v>
      </c>
      <c r="N397" t="s">
        <v>863</v>
      </c>
      <c r="O397" s="1" t="s">
        <v>678</v>
      </c>
      <c r="P397" s="1" t="s">
        <v>679</v>
      </c>
      <c r="Q397" s="1">
        <v>1</v>
      </c>
      <c r="R397" s="1">
        <v>1</v>
      </c>
      <c r="S397" s="1" t="s">
        <v>35</v>
      </c>
      <c r="T397" t="s">
        <v>899</v>
      </c>
      <c r="U397" s="1" t="s">
        <v>680</v>
      </c>
      <c r="V397" s="1" t="s">
        <v>679</v>
      </c>
      <c r="W397" s="1">
        <v>51</v>
      </c>
      <c r="X397" s="6" t="s">
        <v>681</v>
      </c>
      <c r="Y397" s="1" t="s">
        <v>682</v>
      </c>
      <c r="Z397" s="1">
        <v>3000</v>
      </c>
      <c r="AA397" s="1" t="s">
        <v>70</v>
      </c>
      <c r="AB397" s="7">
        <v>3561</v>
      </c>
      <c r="AC397" s="7" t="s">
        <v>533</v>
      </c>
      <c r="AD397" s="50">
        <v>0</v>
      </c>
      <c r="AE397" s="8" t="s">
        <v>42</v>
      </c>
      <c r="AF397" s="1" t="s">
        <v>43</v>
      </c>
      <c r="AG397" s="10">
        <v>0</v>
      </c>
      <c r="AH397" s="10">
        <v>0</v>
      </c>
      <c r="AI397" s="10">
        <v>588159.85</v>
      </c>
      <c r="AJ397" s="9" t="s">
        <v>700</v>
      </c>
    </row>
    <row r="398" spans="1:36" x14ac:dyDescent="0.3">
      <c r="A398" s="13" t="str">
        <f t="shared" si="15"/>
        <v>1.1-00-2312_231032_235135810</v>
      </c>
      <c r="B398" s="1" t="str">
        <f t="shared" si="14"/>
        <v>12_241032_24051358100</v>
      </c>
      <c r="D398" s="3" t="s">
        <v>1105</v>
      </c>
      <c r="F398" s="1">
        <v>2</v>
      </c>
      <c r="G398" s="6" t="s">
        <v>257</v>
      </c>
      <c r="H398" s="1">
        <v>2.6</v>
      </c>
      <c r="I398" s="6" t="s">
        <v>675</v>
      </c>
      <c r="J398" s="1" t="s">
        <v>676</v>
      </c>
      <c r="K398" s="6" t="s">
        <v>677</v>
      </c>
      <c r="L398" s="1" t="s">
        <v>200</v>
      </c>
      <c r="M398" s="6" t="s">
        <v>201</v>
      </c>
      <c r="N398" t="s">
        <v>863</v>
      </c>
      <c r="O398" s="1" t="s">
        <v>678</v>
      </c>
      <c r="P398" s="1" t="s">
        <v>679</v>
      </c>
      <c r="Q398" s="1">
        <v>1</v>
      </c>
      <c r="R398" s="1">
        <v>1</v>
      </c>
      <c r="S398" s="1" t="s">
        <v>35</v>
      </c>
      <c r="T398" t="s">
        <v>899</v>
      </c>
      <c r="U398" s="1" t="s">
        <v>680</v>
      </c>
      <c r="V398" s="1" t="s">
        <v>679</v>
      </c>
      <c r="W398" s="1">
        <v>51</v>
      </c>
      <c r="X398" s="6" t="s">
        <v>681</v>
      </c>
      <c r="Y398" s="1" t="s">
        <v>682</v>
      </c>
      <c r="Z398" s="1">
        <v>3000</v>
      </c>
      <c r="AA398" s="1" t="s">
        <v>70</v>
      </c>
      <c r="AB398" s="7">
        <v>3581</v>
      </c>
      <c r="AC398" s="7" t="s">
        <v>73</v>
      </c>
      <c r="AD398" s="50">
        <v>0</v>
      </c>
      <c r="AE398" s="8" t="s">
        <v>42</v>
      </c>
      <c r="AF398" s="1" t="s">
        <v>43</v>
      </c>
      <c r="AG398" s="10">
        <v>0</v>
      </c>
      <c r="AH398" s="10">
        <v>0</v>
      </c>
      <c r="AI398" s="10">
        <v>174493.69</v>
      </c>
      <c r="AJ398" s="9" t="s">
        <v>715</v>
      </c>
    </row>
    <row r="399" spans="1:36" x14ac:dyDescent="0.3">
      <c r="A399" s="13" t="str">
        <f t="shared" si="15"/>
        <v>1.1-00-2312_231032_235136110</v>
      </c>
      <c r="B399" s="1" t="str">
        <f t="shared" si="14"/>
        <v>12_241032_24051361100</v>
      </c>
      <c r="D399" s="3" t="s">
        <v>1105</v>
      </c>
      <c r="F399" s="1">
        <v>2</v>
      </c>
      <c r="G399" s="6" t="s">
        <v>257</v>
      </c>
      <c r="H399" s="1">
        <v>2.6</v>
      </c>
      <c r="I399" s="6" t="s">
        <v>675</v>
      </c>
      <c r="J399" s="1" t="s">
        <v>676</v>
      </c>
      <c r="K399" s="6" t="s">
        <v>677</v>
      </c>
      <c r="L399" s="1" t="s">
        <v>200</v>
      </c>
      <c r="M399" s="6" t="s">
        <v>201</v>
      </c>
      <c r="N399" t="s">
        <v>863</v>
      </c>
      <c r="O399" s="1" t="s">
        <v>678</v>
      </c>
      <c r="P399" s="1" t="s">
        <v>679</v>
      </c>
      <c r="Q399" s="1">
        <v>1</v>
      </c>
      <c r="R399" s="1">
        <v>1</v>
      </c>
      <c r="S399" s="1" t="s">
        <v>35</v>
      </c>
      <c r="T399" t="s">
        <v>899</v>
      </c>
      <c r="U399" s="1" t="s">
        <v>680</v>
      </c>
      <c r="V399" s="1" t="s">
        <v>679</v>
      </c>
      <c r="W399" s="1">
        <v>51</v>
      </c>
      <c r="X399" s="6" t="s">
        <v>681</v>
      </c>
      <c r="Y399" s="1" t="s">
        <v>682</v>
      </c>
      <c r="Z399" s="1">
        <v>3000</v>
      </c>
      <c r="AA399" s="1" t="s">
        <v>70</v>
      </c>
      <c r="AB399" s="7">
        <v>3611</v>
      </c>
      <c r="AC399" s="7" t="s">
        <v>99</v>
      </c>
      <c r="AD399" s="50">
        <v>0</v>
      </c>
      <c r="AE399" s="8" t="s">
        <v>42</v>
      </c>
      <c r="AF399" s="1" t="s">
        <v>43</v>
      </c>
      <c r="AG399" s="10">
        <v>0</v>
      </c>
      <c r="AH399" s="10">
        <v>0</v>
      </c>
      <c r="AI399" s="10">
        <v>196898.4</v>
      </c>
      <c r="AJ399" s="9" t="s">
        <v>716</v>
      </c>
    </row>
    <row r="400" spans="1:36" x14ac:dyDescent="0.3">
      <c r="A400" s="13" t="str">
        <f t="shared" si="15"/>
        <v>1.1-00-2312_231032_235137610</v>
      </c>
      <c r="B400" s="1" t="str">
        <f t="shared" si="14"/>
        <v>12_241032_24051376100</v>
      </c>
      <c r="D400" s="3" t="s">
        <v>1105</v>
      </c>
      <c r="F400" s="1">
        <v>2</v>
      </c>
      <c r="G400" s="6" t="s">
        <v>257</v>
      </c>
      <c r="H400" s="1">
        <v>2.6</v>
      </c>
      <c r="I400" s="6" t="s">
        <v>675</v>
      </c>
      <c r="J400" s="1" t="s">
        <v>676</v>
      </c>
      <c r="K400" s="6" t="s">
        <v>677</v>
      </c>
      <c r="L400" s="1" t="s">
        <v>200</v>
      </c>
      <c r="M400" s="6" t="s">
        <v>201</v>
      </c>
      <c r="N400" t="s">
        <v>863</v>
      </c>
      <c r="O400" s="1" t="s">
        <v>678</v>
      </c>
      <c r="P400" s="1" t="s">
        <v>679</v>
      </c>
      <c r="Q400" s="1">
        <v>1</v>
      </c>
      <c r="R400" s="1">
        <v>1</v>
      </c>
      <c r="S400" s="1" t="s">
        <v>35</v>
      </c>
      <c r="T400" t="s">
        <v>899</v>
      </c>
      <c r="U400" s="1" t="s">
        <v>680</v>
      </c>
      <c r="V400" s="1" t="s">
        <v>679</v>
      </c>
      <c r="W400" s="1">
        <v>51</v>
      </c>
      <c r="X400" s="6" t="s">
        <v>681</v>
      </c>
      <c r="Y400" s="1" t="s">
        <v>682</v>
      </c>
      <c r="Z400" s="1">
        <v>3000</v>
      </c>
      <c r="AA400" s="1" t="s">
        <v>70</v>
      </c>
      <c r="AB400" s="7">
        <v>3761</v>
      </c>
      <c r="AC400" s="7" t="s">
        <v>90</v>
      </c>
      <c r="AD400" s="50">
        <v>0</v>
      </c>
      <c r="AE400" s="8" t="s">
        <v>42</v>
      </c>
      <c r="AF400" s="1" t="s">
        <v>43</v>
      </c>
      <c r="AG400" s="10">
        <v>0</v>
      </c>
      <c r="AH400" s="10">
        <v>0</v>
      </c>
      <c r="AI400" s="10">
        <v>52200</v>
      </c>
      <c r="AJ400" s="9" t="s">
        <v>717</v>
      </c>
    </row>
    <row r="401" spans="1:36" x14ac:dyDescent="0.3">
      <c r="A401" s="13" t="str">
        <f t="shared" si="15"/>
        <v>1.1-00-2312_231032_235138210</v>
      </c>
      <c r="B401" s="1" t="str">
        <f t="shared" si="14"/>
        <v>12_241032_24051382100</v>
      </c>
      <c r="D401" s="3" t="s">
        <v>1105</v>
      </c>
      <c r="F401" s="1">
        <v>2</v>
      </c>
      <c r="G401" s="6" t="s">
        <v>257</v>
      </c>
      <c r="H401" s="1">
        <v>2.6</v>
      </c>
      <c r="I401" s="6" t="s">
        <v>675</v>
      </c>
      <c r="J401" s="1" t="s">
        <v>676</v>
      </c>
      <c r="K401" s="6" t="s">
        <v>677</v>
      </c>
      <c r="L401" s="1" t="s">
        <v>200</v>
      </c>
      <c r="M401" s="6" t="s">
        <v>201</v>
      </c>
      <c r="N401" t="s">
        <v>863</v>
      </c>
      <c r="O401" s="1" t="s">
        <v>678</v>
      </c>
      <c r="P401" s="1" t="s">
        <v>679</v>
      </c>
      <c r="Q401" s="1">
        <v>1</v>
      </c>
      <c r="R401" s="1">
        <v>1</v>
      </c>
      <c r="S401" s="1" t="s">
        <v>35</v>
      </c>
      <c r="T401" t="s">
        <v>899</v>
      </c>
      <c r="U401" s="1" t="s">
        <v>680</v>
      </c>
      <c r="V401" s="1" t="s">
        <v>679</v>
      </c>
      <c r="W401" s="1">
        <v>51</v>
      </c>
      <c r="X401" s="6" t="s">
        <v>681</v>
      </c>
      <c r="Y401" s="1" t="s">
        <v>682</v>
      </c>
      <c r="Z401" s="1">
        <v>3000</v>
      </c>
      <c r="AA401" s="1" t="s">
        <v>70</v>
      </c>
      <c r="AB401" s="7">
        <v>3821</v>
      </c>
      <c r="AC401" s="7" t="s">
        <v>75</v>
      </c>
      <c r="AD401" s="50">
        <v>0</v>
      </c>
      <c r="AE401" s="8" t="s">
        <v>42</v>
      </c>
      <c r="AF401" s="1" t="s">
        <v>43</v>
      </c>
      <c r="AG401" s="10">
        <v>0</v>
      </c>
      <c r="AH401" s="10">
        <v>0</v>
      </c>
      <c r="AI401" s="10">
        <v>15660</v>
      </c>
      <c r="AJ401" s="9" t="s">
        <v>718</v>
      </c>
    </row>
    <row r="402" spans="1:36" x14ac:dyDescent="0.3">
      <c r="A402" s="13" t="str">
        <f t="shared" si="15"/>
        <v>1.1-00-2312_231032_235138210</v>
      </c>
      <c r="B402" s="1" t="str">
        <f t="shared" si="14"/>
        <v>12_241032_24051382100</v>
      </c>
      <c r="C402" s="1"/>
      <c r="D402" s="3" t="s">
        <v>1105</v>
      </c>
      <c r="E402" s="1"/>
      <c r="F402" s="1">
        <v>2</v>
      </c>
      <c r="G402" s="6" t="s">
        <v>257</v>
      </c>
      <c r="H402" s="1">
        <v>2.6</v>
      </c>
      <c r="I402" s="6" t="s">
        <v>675</v>
      </c>
      <c r="J402" s="1" t="s">
        <v>676</v>
      </c>
      <c r="K402" s="6" t="s">
        <v>677</v>
      </c>
      <c r="L402" s="1" t="s">
        <v>200</v>
      </c>
      <c r="M402" s="6" t="s">
        <v>201</v>
      </c>
      <c r="N402" t="s">
        <v>863</v>
      </c>
      <c r="O402" s="1" t="s">
        <v>678</v>
      </c>
      <c r="P402" s="1" t="s">
        <v>679</v>
      </c>
      <c r="Q402" s="1">
        <v>1</v>
      </c>
      <c r="R402" s="1">
        <v>1</v>
      </c>
      <c r="S402" s="1" t="s">
        <v>35</v>
      </c>
      <c r="T402" t="s">
        <v>899</v>
      </c>
      <c r="U402" s="1" t="s">
        <v>680</v>
      </c>
      <c r="V402" s="1" t="s">
        <v>679</v>
      </c>
      <c r="W402" s="1">
        <v>51</v>
      </c>
      <c r="X402" s="6" t="s">
        <v>681</v>
      </c>
      <c r="Y402" s="1" t="s">
        <v>682</v>
      </c>
      <c r="Z402" s="1">
        <v>3000</v>
      </c>
      <c r="AA402" s="1" t="s">
        <v>70</v>
      </c>
      <c r="AB402" s="7">
        <v>3821</v>
      </c>
      <c r="AC402" s="7" t="s">
        <v>75</v>
      </c>
      <c r="AD402" s="50">
        <v>0</v>
      </c>
      <c r="AE402" s="8" t="s">
        <v>42</v>
      </c>
      <c r="AF402" s="1" t="s">
        <v>43</v>
      </c>
      <c r="AG402" s="10">
        <v>0</v>
      </c>
      <c r="AH402" s="10">
        <v>0</v>
      </c>
      <c r="AI402" s="10">
        <v>52200</v>
      </c>
      <c r="AJ402" s="5" t="s">
        <v>846</v>
      </c>
    </row>
    <row r="403" spans="1:36" x14ac:dyDescent="0.3">
      <c r="A403" s="13" t="str">
        <f t="shared" si="15"/>
        <v>1.1-00-2312_231032_235139410</v>
      </c>
      <c r="B403" s="1" t="str">
        <f t="shared" si="14"/>
        <v>12_241032_24051394100</v>
      </c>
      <c r="D403" s="3" t="s">
        <v>1105</v>
      </c>
      <c r="F403" s="1">
        <v>2</v>
      </c>
      <c r="G403" s="6" t="s">
        <v>257</v>
      </c>
      <c r="H403" s="1">
        <v>2.6</v>
      </c>
      <c r="I403" s="6" t="s">
        <v>675</v>
      </c>
      <c r="J403" s="1" t="s">
        <v>676</v>
      </c>
      <c r="K403" s="6" t="s">
        <v>677</v>
      </c>
      <c r="L403" s="1" t="s">
        <v>200</v>
      </c>
      <c r="M403" s="6" t="s">
        <v>201</v>
      </c>
      <c r="N403" t="s">
        <v>863</v>
      </c>
      <c r="O403" s="1" t="s">
        <v>678</v>
      </c>
      <c r="P403" s="1" t="s">
        <v>679</v>
      </c>
      <c r="Q403" s="1">
        <v>1</v>
      </c>
      <c r="R403" s="1">
        <v>1</v>
      </c>
      <c r="S403" s="1" t="s">
        <v>35</v>
      </c>
      <c r="T403" t="s">
        <v>899</v>
      </c>
      <c r="U403" s="1" t="s">
        <v>680</v>
      </c>
      <c r="V403" s="1" t="s">
        <v>679</v>
      </c>
      <c r="W403" s="1">
        <v>51</v>
      </c>
      <c r="X403" s="6" t="s">
        <v>681</v>
      </c>
      <c r="Y403" s="1" t="s">
        <v>682</v>
      </c>
      <c r="Z403" s="1">
        <v>3000</v>
      </c>
      <c r="AA403" s="1" t="s">
        <v>70</v>
      </c>
      <c r="AB403" s="7">
        <v>3941</v>
      </c>
      <c r="AC403" s="7" t="s">
        <v>172</v>
      </c>
      <c r="AD403" s="50">
        <v>0</v>
      </c>
      <c r="AE403" s="8" t="s">
        <v>42</v>
      </c>
      <c r="AF403" s="1" t="s">
        <v>43</v>
      </c>
      <c r="AG403" s="10">
        <v>0</v>
      </c>
      <c r="AH403" s="10">
        <v>0</v>
      </c>
      <c r="AI403" s="10">
        <v>47502</v>
      </c>
      <c r="AJ403" s="9" t="s">
        <v>719</v>
      </c>
    </row>
    <row r="404" spans="1:36" x14ac:dyDescent="0.3">
      <c r="A404" s="13" t="str">
        <f t="shared" si="15"/>
        <v>1.1-00-2312_231032_235142110</v>
      </c>
      <c r="B404" s="1" t="str">
        <f t="shared" si="14"/>
        <v>12_241032_24051421100</v>
      </c>
      <c r="D404" s="3" t="s">
        <v>1105</v>
      </c>
      <c r="F404" s="1">
        <v>2</v>
      </c>
      <c r="G404" s="6" t="s">
        <v>257</v>
      </c>
      <c r="H404" s="1">
        <v>2.6</v>
      </c>
      <c r="I404" s="6" t="s">
        <v>675</v>
      </c>
      <c r="J404" s="1" t="s">
        <v>676</v>
      </c>
      <c r="K404" s="6" t="s">
        <v>677</v>
      </c>
      <c r="L404" s="1" t="s">
        <v>200</v>
      </c>
      <c r="M404" s="6" t="s">
        <v>201</v>
      </c>
      <c r="N404" t="s">
        <v>863</v>
      </c>
      <c r="O404" s="1" t="s">
        <v>678</v>
      </c>
      <c r="P404" s="1" t="s">
        <v>679</v>
      </c>
      <c r="Q404" s="1">
        <v>1</v>
      </c>
      <c r="R404" s="1">
        <v>1</v>
      </c>
      <c r="S404" s="1" t="s">
        <v>35</v>
      </c>
      <c r="T404" t="s">
        <v>899</v>
      </c>
      <c r="U404" s="1" t="s">
        <v>680</v>
      </c>
      <c r="V404" s="1" t="s">
        <v>679</v>
      </c>
      <c r="W404" s="1">
        <v>51</v>
      </c>
      <c r="X404" s="6" t="s">
        <v>681</v>
      </c>
      <c r="Y404" s="1" t="s">
        <v>682</v>
      </c>
      <c r="Z404" s="1">
        <v>4000</v>
      </c>
      <c r="AA404" s="1" t="s">
        <v>40</v>
      </c>
      <c r="AB404" s="7">
        <v>4211</v>
      </c>
      <c r="AC404" s="7" t="s">
        <v>173</v>
      </c>
      <c r="AD404" s="50">
        <v>0</v>
      </c>
      <c r="AE404" s="8" t="s">
        <v>42</v>
      </c>
      <c r="AF404" s="1" t="s">
        <v>43</v>
      </c>
      <c r="AG404" s="10">
        <v>66533232.560000002</v>
      </c>
      <c r="AH404" s="10">
        <v>66533232.560000002</v>
      </c>
      <c r="AI404" s="10">
        <v>0</v>
      </c>
      <c r="AJ404" s="5" t="s">
        <v>846</v>
      </c>
    </row>
    <row r="405" spans="1:36" x14ac:dyDescent="0.3">
      <c r="A405" s="13" t="str">
        <f t="shared" si="15"/>
        <v>1.1-00-2312_231032_235144210</v>
      </c>
      <c r="B405" s="1" t="str">
        <f t="shared" si="14"/>
        <v>12_241032_24051442100</v>
      </c>
      <c r="D405" s="3" t="s">
        <v>1105</v>
      </c>
      <c r="F405" s="1">
        <v>2</v>
      </c>
      <c r="G405" s="6" t="s">
        <v>257</v>
      </c>
      <c r="H405" s="1">
        <v>2.6</v>
      </c>
      <c r="I405" s="6" t="s">
        <v>675</v>
      </c>
      <c r="J405" s="1" t="s">
        <v>676</v>
      </c>
      <c r="K405" s="6" t="s">
        <v>677</v>
      </c>
      <c r="L405" s="1" t="s">
        <v>200</v>
      </c>
      <c r="M405" s="6" t="s">
        <v>201</v>
      </c>
      <c r="N405" t="s">
        <v>863</v>
      </c>
      <c r="O405" s="1" t="s">
        <v>678</v>
      </c>
      <c r="P405" s="1" t="s">
        <v>679</v>
      </c>
      <c r="Q405" s="1">
        <v>1</v>
      </c>
      <c r="R405" s="1">
        <v>1</v>
      </c>
      <c r="S405" s="1" t="s">
        <v>35</v>
      </c>
      <c r="T405" t="s">
        <v>899</v>
      </c>
      <c r="U405" s="1" t="s">
        <v>680</v>
      </c>
      <c r="V405" s="1" t="s">
        <v>679</v>
      </c>
      <c r="W405" s="1">
        <v>51</v>
      </c>
      <c r="X405" s="6" t="s">
        <v>681</v>
      </c>
      <c r="Y405" s="1" t="s">
        <v>682</v>
      </c>
      <c r="Z405" s="1">
        <v>4000</v>
      </c>
      <c r="AA405" s="1" t="s">
        <v>40</v>
      </c>
      <c r="AB405" s="7">
        <v>4421</v>
      </c>
      <c r="AC405" s="7" t="s">
        <v>420</v>
      </c>
      <c r="AD405" s="50">
        <v>0</v>
      </c>
      <c r="AE405" s="8" t="s">
        <v>42</v>
      </c>
      <c r="AF405" s="1" t="s">
        <v>43</v>
      </c>
      <c r="AG405" s="10">
        <v>0</v>
      </c>
      <c r="AH405" s="10">
        <v>0</v>
      </c>
      <c r="AI405" s="10">
        <v>11234617.630000001</v>
      </c>
      <c r="AJ405" s="9" t="s">
        <v>720</v>
      </c>
    </row>
    <row r="406" spans="1:36" x14ac:dyDescent="0.3">
      <c r="A406" s="13" t="str">
        <f t="shared" si="15"/>
        <v>1.1-00-2312_231032_235144510</v>
      </c>
      <c r="B406" s="1" t="str">
        <f t="shared" si="14"/>
        <v>12_241032_24051445100</v>
      </c>
      <c r="C406" s="1"/>
      <c r="D406" s="3" t="s">
        <v>1105</v>
      </c>
      <c r="E406" s="1"/>
      <c r="F406" s="1">
        <v>2</v>
      </c>
      <c r="G406" s="6" t="s">
        <v>257</v>
      </c>
      <c r="H406" s="1">
        <v>2.6</v>
      </c>
      <c r="I406" s="6" t="s">
        <v>675</v>
      </c>
      <c r="J406" s="1" t="s">
        <v>676</v>
      </c>
      <c r="K406" s="6" t="s">
        <v>677</v>
      </c>
      <c r="L406" s="1" t="s">
        <v>200</v>
      </c>
      <c r="M406" s="6" t="s">
        <v>201</v>
      </c>
      <c r="N406" t="s">
        <v>863</v>
      </c>
      <c r="O406" s="1" t="s">
        <v>678</v>
      </c>
      <c r="P406" s="1" t="s">
        <v>679</v>
      </c>
      <c r="Q406" s="1">
        <v>1</v>
      </c>
      <c r="R406" s="1">
        <v>1</v>
      </c>
      <c r="S406" s="1" t="s">
        <v>35</v>
      </c>
      <c r="T406" t="s">
        <v>899</v>
      </c>
      <c r="U406" s="1" t="s">
        <v>680</v>
      </c>
      <c r="V406" s="1" t="s">
        <v>679</v>
      </c>
      <c r="W406" s="1">
        <v>51</v>
      </c>
      <c r="X406" s="6" t="s">
        <v>681</v>
      </c>
      <c r="Y406" s="1" t="s">
        <v>682</v>
      </c>
      <c r="Z406" s="1">
        <v>4000</v>
      </c>
      <c r="AA406" s="1" t="s">
        <v>40</v>
      </c>
      <c r="AB406" s="7">
        <v>4451</v>
      </c>
      <c r="AC406" s="7" t="s">
        <v>49</v>
      </c>
      <c r="AD406" s="50">
        <v>0</v>
      </c>
      <c r="AE406" s="8" t="s">
        <v>42</v>
      </c>
      <c r="AF406" s="1" t="s">
        <v>43</v>
      </c>
      <c r="AG406" s="10">
        <v>0</v>
      </c>
      <c r="AH406" s="10">
        <v>0</v>
      </c>
      <c r="AI406" s="10">
        <v>3548650.63</v>
      </c>
      <c r="AJ406" s="9" t="s">
        <v>721</v>
      </c>
    </row>
    <row r="407" spans="1:36" x14ac:dyDescent="0.3">
      <c r="A407" s="13" t="str">
        <f t="shared" si="15"/>
        <v>1.1-00-2312_231032_235159110</v>
      </c>
      <c r="B407" s="1" t="str">
        <f t="shared" si="14"/>
        <v>12_241032_24051591100</v>
      </c>
      <c r="D407" s="3" t="s">
        <v>1105</v>
      </c>
      <c r="F407" s="1">
        <v>2</v>
      </c>
      <c r="G407" s="6" t="s">
        <v>257</v>
      </c>
      <c r="H407" s="1">
        <v>2.6</v>
      </c>
      <c r="I407" s="6" t="s">
        <v>675</v>
      </c>
      <c r="J407" s="1" t="s">
        <v>676</v>
      </c>
      <c r="K407" s="6" t="s">
        <v>677</v>
      </c>
      <c r="L407" s="1" t="s">
        <v>200</v>
      </c>
      <c r="M407" s="6" t="s">
        <v>201</v>
      </c>
      <c r="N407" t="s">
        <v>863</v>
      </c>
      <c r="O407" s="1" t="s">
        <v>678</v>
      </c>
      <c r="P407" s="1" t="s">
        <v>679</v>
      </c>
      <c r="Q407" s="1">
        <v>1</v>
      </c>
      <c r="R407" s="1">
        <v>1</v>
      </c>
      <c r="S407" s="1" t="s">
        <v>35</v>
      </c>
      <c r="T407" t="s">
        <v>899</v>
      </c>
      <c r="U407" s="1" t="s">
        <v>680</v>
      </c>
      <c r="V407" s="1" t="s">
        <v>679</v>
      </c>
      <c r="W407" s="1">
        <v>51</v>
      </c>
      <c r="X407" s="6" t="s">
        <v>681</v>
      </c>
      <c r="Y407" s="1" t="s">
        <v>682</v>
      </c>
      <c r="Z407" s="1">
        <v>5000</v>
      </c>
      <c r="AA407" s="1" t="s">
        <v>111</v>
      </c>
      <c r="AB407" s="7">
        <v>5911</v>
      </c>
      <c r="AC407" s="7" t="s">
        <v>722</v>
      </c>
      <c r="AD407" s="50">
        <v>0</v>
      </c>
      <c r="AE407" s="8" t="s">
        <v>42</v>
      </c>
      <c r="AF407" s="1" t="s">
        <v>43</v>
      </c>
      <c r="AG407" s="12">
        <v>0</v>
      </c>
      <c r="AH407" s="12">
        <v>0</v>
      </c>
      <c r="AI407" s="10">
        <v>14616</v>
      </c>
      <c r="AJ407" s="9" t="s">
        <v>723</v>
      </c>
    </row>
    <row r="408" spans="1:36" x14ac:dyDescent="0.3">
      <c r="A408" s="13" t="str">
        <f t="shared" si="15"/>
        <v>1.1-00-2313_231033_235211310</v>
      </c>
      <c r="B408" s="1" t="str">
        <f t="shared" si="14"/>
        <v>13_241033_24052113100</v>
      </c>
      <c r="C408" s="1"/>
      <c r="D408" s="3" t="s">
        <v>1105</v>
      </c>
      <c r="E408" s="1"/>
      <c r="F408" s="1">
        <v>2</v>
      </c>
      <c r="G408" s="6" t="s">
        <v>257</v>
      </c>
      <c r="H408" s="1">
        <v>2.6</v>
      </c>
      <c r="I408" s="6" t="s">
        <v>675</v>
      </c>
      <c r="J408" s="1" t="s">
        <v>724</v>
      </c>
      <c r="K408" s="6" t="s">
        <v>725</v>
      </c>
      <c r="L408" s="1" t="s">
        <v>200</v>
      </c>
      <c r="M408" s="6" t="s">
        <v>201</v>
      </c>
      <c r="N408" t="s">
        <v>864</v>
      </c>
      <c r="O408" s="1" t="s">
        <v>848</v>
      </c>
      <c r="P408" s="1" t="s">
        <v>726</v>
      </c>
      <c r="Q408" s="1">
        <v>1</v>
      </c>
      <c r="R408" s="1">
        <v>1</v>
      </c>
      <c r="S408" s="1" t="s">
        <v>35</v>
      </c>
      <c r="T408" t="s">
        <v>900</v>
      </c>
      <c r="U408" s="1" t="s">
        <v>727</v>
      </c>
      <c r="V408" s="1" t="s">
        <v>726</v>
      </c>
      <c r="W408" s="1">
        <v>52</v>
      </c>
      <c r="X408" s="6" t="s">
        <v>728</v>
      </c>
      <c r="Y408" s="1" t="s">
        <v>729</v>
      </c>
      <c r="Z408" s="1">
        <v>1000</v>
      </c>
      <c r="AA408" s="1" t="s">
        <v>380</v>
      </c>
      <c r="AB408">
        <v>1131</v>
      </c>
      <c r="AC408" t="s">
        <v>382</v>
      </c>
      <c r="AD408" s="50">
        <v>0</v>
      </c>
      <c r="AE408" s="11" t="s">
        <v>42</v>
      </c>
      <c r="AF408" t="s">
        <v>43</v>
      </c>
      <c r="AG408" s="12">
        <v>0</v>
      </c>
      <c r="AH408" s="10">
        <v>0</v>
      </c>
      <c r="AI408" s="12">
        <v>3233288.88</v>
      </c>
      <c r="AJ408" t="s">
        <v>730</v>
      </c>
    </row>
    <row r="409" spans="1:36" x14ac:dyDescent="0.3">
      <c r="A409" s="13" t="str">
        <f t="shared" si="15"/>
        <v>1.1-00-2313_231033_235212210</v>
      </c>
      <c r="B409" s="1" t="str">
        <f t="shared" si="14"/>
        <v>13_241033_24052122100</v>
      </c>
      <c r="C409" s="1"/>
      <c r="D409" s="3" t="s">
        <v>1105</v>
      </c>
      <c r="E409" s="1"/>
      <c r="F409" s="1">
        <v>2</v>
      </c>
      <c r="G409" s="6" t="s">
        <v>257</v>
      </c>
      <c r="H409" s="1">
        <v>2.6</v>
      </c>
      <c r="I409" s="6" t="s">
        <v>675</v>
      </c>
      <c r="J409" s="1" t="s">
        <v>724</v>
      </c>
      <c r="K409" s="6" t="s">
        <v>725</v>
      </c>
      <c r="L409" s="1" t="s">
        <v>200</v>
      </c>
      <c r="M409" s="6" t="s">
        <v>201</v>
      </c>
      <c r="N409" t="s">
        <v>864</v>
      </c>
      <c r="O409" s="1" t="s">
        <v>848</v>
      </c>
      <c r="P409" s="1" t="s">
        <v>726</v>
      </c>
      <c r="Q409" s="1">
        <v>1</v>
      </c>
      <c r="R409" s="1">
        <v>1</v>
      </c>
      <c r="S409" s="1" t="s">
        <v>35</v>
      </c>
      <c r="T409" t="s">
        <v>900</v>
      </c>
      <c r="U409" s="1" t="s">
        <v>727</v>
      </c>
      <c r="V409" s="1" t="s">
        <v>726</v>
      </c>
      <c r="W409" s="1">
        <v>52</v>
      </c>
      <c r="X409" s="6" t="s">
        <v>728</v>
      </c>
      <c r="Y409" s="1" t="s">
        <v>729</v>
      </c>
      <c r="Z409" s="1">
        <v>1000</v>
      </c>
      <c r="AA409" s="1" t="s">
        <v>380</v>
      </c>
      <c r="AB409">
        <v>1221</v>
      </c>
      <c r="AC409" t="s">
        <v>384</v>
      </c>
      <c r="AD409" s="50">
        <v>0</v>
      </c>
      <c r="AE409" s="11" t="s">
        <v>42</v>
      </c>
      <c r="AF409" t="s">
        <v>43</v>
      </c>
      <c r="AG409" s="12">
        <v>0</v>
      </c>
      <c r="AH409" s="10">
        <v>0</v>
      </c>
      <c r="AI409" s="12">
        <v>455880</v>
      </c>
      <c r="AJ409" t="s">
        <v>731</v>
      </c>
    </row>
    <row r="410" spans="1:36" x14ac:dyDescent="0.3">
      <c r="A410" s="13" t="str">
        <f t="shared" si="15"/>
        <v>1.1-00-2313_231033_235213210</v>
      </c>
      <c r="B410" s="1" t="str">
        <f t="shared" si="14"/>
        <v>13_241033_24052132100</v>
      </c>
      <c r="C410" s="1"/>
      <c r="D410" s="3" t="s">
        <v>1105</v>
      </c>
      <c r="E410" s="1"/>
      <c r="F410" s="1">
        <v>2</v>
      </c>
      <c r="G410" s="6" t="s">
        <v>257</v>
      </c>
      <c r="H410" s="1">
        <v>2.6</v>
      </c>
      <c r="I410" s="6" t="s">
        <v>675</v>
      </c>
      <c r="J410" s="1" t="s">
        <v>724</v>
      </c>
      <c r="K410" s="6" t="s">
        <v>725</v>
      </c>
      <c r="L410" s="1" t="s">
        <v>200</v>
      </c>
      <c r="M410" s="6" t="s">
        <v>201</v>
      </c>
      <c r="N410" t="s">
        <v>864</v>
      </c>
      <c r="O410" s="1" t="s">
        <v>848</v>
      </c>
      <c r="P410" s="1" t="s">
        <v>726</v>
      </c>
      <c r="Q410" s="1">
        <v>1</v>
      </c>
      <c r="R410" s="1">
        <v>1</v>
      </c>
      <c r="S410" s="1" t="s">
        <v>35</v>
      </c>
      <c r="T410" t="s">
        <v>900</v>
      </c>
      <c r="U410" s="1" t="s">
        <v>727</v>
      </c>
      <c r="V410" s="1" t="s">
        <v>726</v>
      </c>
      <c r="W410" s="1">
        <v>52</v>
      </c>
      <c r="X410" s="6" t="s">
        <v>728</v>
      </c>
      <c r="Y410" s="1" t="s">
        <v>729</v>
      </c>
      <c r="Z410" s="1">
        <v>1000</v>
      </c>
      <c r="AA410" s="1" t="s">
        <v>380</v>
      </c>
      <c r="AB410">
        <v>1321</v>
      </c>
      <c r="AC410" t="s">
        <v>386</v>
      </c>
      <c r="AD410" s="50">
        <v>0</v>
      </c>
      <c r="AE410" s="11" t="s">
        <v>42</v>
      </c>
      <c r="AF410" t="s">
        <v>43</v>
      </c>
      <c r="AG410" s="12">
        <v>0</v>
      </c>
      <c r="AH410" s="10">
        <v>0</v>
      </c>
      <c r="AI410" s="12">
        <v>51434.29</v>
      </c>
      <c r="AJ410" t="s">
        <v>732</v>
      </c>
    </row>
    <row r="411" spans="1:36" x14ac:dyDescent="0.3">
      <c r="A411" s="13" t="str">
        <f t="shared" si="15"/>
        <v>1.1-00-2313_231033_235213220</v>
      </c>
      <c r="B411" s="1" t="str">
        <f t="shared" si="14"/>
        <v>13_241033_24052132200</v>
      </c>
      <c r="C411" s="1"/>
      <c r="D411" s="3" t="s">
        <v>1105</v>
      </c>
      <c r="E411" s="1"/>
      <c r="F411" s="1">
        <v>2</v>
      </c>
      <c r="G411" s="6" t="s">
        <v>257</v>
      </c>
      <c r="H411" s="1">
        <v>2.6</v>
      </c>
      <c r="I411" s="6" t="s">
        <v>675</v>
      </c>
      <c r="J411" s="1" t="s">
        <v>724</v>
      </c>
      <c r="K411" s="6" t="s">
        <v>725</v>
      </c>
      <c r="L411" s="1" t="s">
        <v>200</v>
      </c>
      <c r="M411" s="6" t="s">
        <v>201</v>
      </c>
      <c r="N411" t="s">
        <v>864</v>
      </c>
      <c r="O411" s="1" t="s">
        <v>848</v>
      </c>
      <c r="P411" s="1" t="s">
        <v>726</v>
      </c>
      <c r="Q411" s="1">
        <v>1</v>
      </c>
      <c r="R411" s="1">
        <v>1</v>
      </c>
      <c r="S411" s="1" t="s">
        <v>35</v>
      </c>
      <c r="T411" t="s">
        <v>900</v>
      </c>
      <c r="U411" s="1" t="s">
        <v>727</v>
      </c>
      <c r="V411" s="1" t="s">
        <v>726</v>
      </c>
      <c r="W411" s="1">
        <v>52</v>
      </c>
      <c r="X411" s="6" t="s">
        <v>728</v>
      </c>
      <c r="Y411" s="1" t="s">
        <v>729</v>
      </c>
      <c r="Z411" s="1">
        <v>1000</v>
      </c>
      <c r="AA411" s="1" t="s">
        <v>380</v>
      </c>
      <c r="AB411">
        <v>1322</v>
      </c>
      <c r="AC411" t="s">
        <v>387</v>
      </c>
      <c r="AD411" s="50">
        <v>0</v>
      </c>
      <c r="AE411" s="11" t="s">
        <v>42</v>
      </c>
      <c r="AF411" t="s">
        <v>43</v>
      </c>
      <c r="AG411" s="12">
        <v>0</v>
      </c>
      <c r="AH411" s="10">
        <v>0</v>
      </c>
      <c r="AI411" s="12">
        <v>514342.9</v>
      </c>
      <c r="AJ411" t="s">
        <v>732</v>
      </c>
    </row>
    <row r="412" spans="1:36" x14ac:dyDescent="0.3">
      <c r="A412" s="13" t="str">
        <f t="shared" si="15"/>
        <v>1.1-00-2313_231033_235214110</v>
      </c>
      <c r="B412" s="1" t="str">
        <f t="shared" si="14"/>
        <v>13_241033_24052141100</v>
      </c>
      <c r="C412" s="1"/>
      <c r="D412" s="3" t="s">
        <v>1105</v>
      </c>
      <c r="E412" s="1"/>
      <c r="F412" s="1">
        <v>2</v>
      </c>
      <c r="G412" s="6" t="s">
        <v>257</v>
      </c>
      <c r="H412" s="1">
        <v>2.6</v>
      </c>
      <c r="I412" s="6" t="s">
        <v>675</v>
      </c>
      <c r="J412" s="1" t="s">
        <v>724</v>
      </c>
      <c r="K412" s="6" t="s">
        <v>725</v>
      </c>
      <c r="L412" s="1" t="s">
        <v>200</v>
      </c>
      <c r="M412" s="6" t="s">
        <v>201</v>
      </c>
      <c r="N412" t="s">
        <v>864</v>
      </c>
      <c r="O412" s="1" t="s">
        <v>848</v>
      </c>
      <c r="P412" s="1" t="s">
        <v>726</v>
      </c>
      <c r="Q412" s="1">
        <v>1</v>
      </c>
      <c r="R412" s="1">
        <v>1</v>
      </c>
      <c r="S412" s="1" t="s">
        <v>35</v>
      </c>
      <c r="T412" t="s">
        <v>900</v>
      </c>
      <c r="U412" s="1" t="s">
        <v>727</v>
      </c>
      <c r="V412" s="1" t="s">
        <v>726</v>
      </c>
      <c r="W412" s="1">
        <v>52</v>
      </c>
      <c r="X412" s="6" t="s">
        <v>728</v>
      </c>
      <c r="Y412" s="1" t="s">
        <v>729</v>
      </c>
      <c r="Z412" s="1">
        <v>1000</v>
      </c>
      <c r="AA412" s="1" t="s">
        <v>380</v>
      </c>
      <c r="AB412">
        <v>1411</v>
      </c>
      <c r="AC412" t="s">
        <v>390</v>
      </c>
      <c r="AD412" s="50">
        <v>0</v>
      </c>
      <c r="AE412" s="11" t="s">
        <v>42</v>
      </c>
      <c r="AF412" t="s">
        <v>43</v>
      </c>
      <c r="AG412" s="12">
        <v>0</v>
      </c>
      <c r="AH412" s="10">
        <v>0</v>
      </c>
      <c r="AI412" s="12">
        <v>265620.15999999997</v>
      </c>
      <c r="AJ412" t="s">
        <v>732</v>
      </c>
    </row>
    <row r="413" spans="1:36" x14ac:dyDescent="0.3">
      <c r="A413" s="13" t="str">
        <f t="shared" si="15"/>
        <v>1.1-00-2313_231033_235214210</v>
      </c>
      <c r="B413" s="1" t="str">
        <f t="shared" si="14"/>
        <v>13_241033_24052142100</v>
      </c>
      <c r="C413" s="1"/>
      <c r="D413" s="3" t="s">
        <v>1105</v>
      </c>
      <c r="E413" s="1"/>
      <c r="F413" s="1">
        <v>2</v>
      </c>
      <c r="G413" s="6" t="s">
        <v>257</v>
      </c>
      <c r="H413" s="1">
        <v>2.6</v>
      </c>
      <c r="I413" s="6" t="s">
        <v>675</v>
      </c>
      <c r="J413" s="1" t="s">
        <v>724</v>
      </c>
      <c r="K413" s="6" t="s">
        <v>725</v>
      </c>
      <c r="L413" s="1" t="s">
        <v>200</v>
      </c>
      <c r="M413" s="6" t="s">
        <v>201</v>
      </c>
      <c r="N413" t="s">
        <v>864</v>
      </c>
      <c r="O413" s="1" t="s">
        <v>848</v>
      </c>
      <c r="P413" s="1" t="s">
        <v>726</v>
      </c>
      <c r="Q413" s="1">
        <v>1</v>
      </c>
      <c r="R413" s="1">
        <v>1</v>
      </c>
      <c r="S413" s="1" t="s">
        <v>35</v>
      </c>
      <c r="T413" t="s">
        <v>900</v>
      </c>
      <c r="U413" s="1" t="s">
        <v>727</v>
      </c>
      <c r="V413" s="1" t="s">
        <v>726</v>
      </c>
      <c r="W413" s="1">
        <v>52</v>
      </c>
      <c r="X413" s="6" t="s">
        <v>728</v>
      </c>
      <c r="Y413" s="1" t="s">
        <v>729</v>
      </c>
      <c r="Z413" s="1">
        <v>1000</v>
      </c>
      <c r="AA413" s="1" t="s">
        <v>380</v>
      </c>
      <c r="AB413">
        <v>1421</v>
      </c>
      <c r="AC413" t="s">
        <v>391</v>
      </c>
      <c r="AD413" s="50">
        <v>0</v>
      </c>
      <c r="AE413" s="11" t="s">
        <v>42</v>
      </c>
      <c r="AF413" t="s">
        <v>43</v>
      </c>
      <c r="AG413" s="12">
        <v>0</v>
      </c>
      <c r="AH413" s="10">
        <v>0</v>
      </c>
      <c r="AI413" s="12">
        <v>110675.07</v>
      </c>
      <c r="AJ413" t="s">
        <v>732</v>
      </c>
    </row>
    <row r="414" spans="1:36" x14ac:dyDescent="0.3">
      <c r="A414" s="13" t="str">
        <f t="shared" si="15"/>
        <v>1.1-00-2313_231033_235214310</v>
      </c>
      <c r="B414" s="1" t="str">
        <f t="shared" si="14"/>
        <v>13_241033_24052143100</v>
      </c>
      <c r="C414" s="1"/>
      <c r="D414" s="3" t="s">
        <v>1105</v>
      </c>
      <c r="E414" s="1"/>
      <c r="F414" s="1">
        <v>2</v>
      </c>
      <c r="G414" s="6" t="s">
        <v>257</v>
      </c>
      <c r="H414" s="1">
        <v>2.6</v>
      </c>
      <c r="I414" s="6" t="s">
        <v>675</v>
      </c>
      <c r="J414" s="1" t="s">
        <v>724</v>
      </c>
      <c r="K414" s="6" t="s">
        <v>725</v>
      </c>
      <c r="L414" s="1" t="s">
        <v>200</v>
      </c>
      <c r="M414" s="6" t="s">
        <v>201</v>
      </c>
      <c r="N414" t="s">
        <v>864</v>
      </c>
      <c r="O414" s="1" t="s">
        <v>848</v>
      </c>
      <c r="P414" s="1" t="s">
        <v>726</v>
      </c>
      <c r="Q414" s="1">
        <v>1</v>
      </c>
      <c r="R414" s="1">
        <v>1</v>
      </c>
      <c r="S414" s="1" t="s">
        <v>35</v>
      </c>
      <c r="T414" t="s">
        <v>900</v>
      </c>
      <c r="U414" s="1" t="s">
        <v>727</v>
      </c>
      <c r="V414" s="1" t="s">
        <v>726</v>
      </c>
      <c r="W414" s="1">
        <v>52</v>
      </c>
      <c r="X414" s="6" t="s">
        <v>728</v>
      </c>
      <c r="Y414" s="1" t="s">
        <v>729</v>
      </c>
      <c r="Z414" s="1">
        <v>1000</v>
      </c>
      <c r="AA414" s="1" t="s">
        <v>380</v>
      </c>
      <c r="AB414">
        <v>1431</v>
      </c>
      <c r="AC414" t="s">
        <v>392</v>
      </c>
      <c r="AD414" s="50">
        <v>0</v>
      </c>
      <c r="AE414" s="11" t="s">
        <v>42</v>
      </c>
      <c r="AF414" t="s">
        <v>43</v>
      </c>
      <c r="AG414" s="12">
        <v>0</v>
      </c>
      <c r="AH414" s="10">
        <v>0</v>
      </c>
      <c r="AI414" s="12">
        <v>73783.38</v>
      </c>
      <c r="AJ414" t="s">
        <v>732</v>
      </c>
    </row>
    <row r="415" spans="1:36" x14ac:dyDescent="0.3">
      <c r="A415" s="13" t="str">
        <f t="shared" si="15"/>
        <v>1.1-00-2313_231033_235214320</v>
      </c>
      <c r="B415" s="1" t="str">
        <f t="shared" si="14"/>
        <v>13_241033_24052143200</v>
      </c>
      <c r="C415" s="1"/>
      <c r="D415" s="3" t="s">
        <v>1105</v>
      </c>
      <c r="E415" s="1"/>
      <c r="F415" s="1">
        <v>2</v>
      </c>
      <c r="G415" s="6" t="s">
        <v>257</v>
      </c>
      <c r="H415" s="1">
        <v>2.6</v>
      </c>
      <c r="I415" s="6" t="s">
        <v>675</v>
      </c>
      <c r="J415" s="1" t="s">
        <v>724</v>
      </c>
      <c r="K415" s="6" t="s">
        <v>725</v>
      </c>
      <c r="L415" s="1" t="s">
        <v>200</v>
      </c>
      <c r="M415" s="6" t="s">
        <v>201</v>
      </c>
      <c r="N415" t="s">
        <v>864</v>
      </c>
      <c r="O415" s="1" t="s">
        <v>848</v>
      </c>
      <c r="P415" s="1" t="s">
        <v>726</v>
      </c>
      <c r="Q415" s="1">
        <v>1</v>
      </c>
      <c r="R415" s="1">
        <v>1</v>
      </c>
      <c r="S415" s="1" t="s">
        <v>35</v>
      </c>
      <c r="T415" t="s">
        <v>900</v>
      </c>
      <c r="U415" s="1" t="s">
        <v>727</v>
      </c>
      <c r="V415" s="1" t="s">
        <v>726</v>
      </c>
      <c r="W415" s="1">
        <v>52</v>
      </c>
      <c r="X415" s="6" t="s">
        <v>728</v>
      </c>
      <c r="Y415" s="1" t="s">
        <v>729</v>
      </c>
      <c r="Z415" s="1">
        <v>1000</v>
      </c>
      <c r="AA415" s="1" t="s">
        <v>380</v>
      </c>
      <c r="AB415">
        <v>1432</v>
      </c>
      <c r="AC415" t="s">
        <v>393</v>
      </c>
      <c r="AD415" s="50">
        <v>0</v>
      </c>
      <c r="AE415" s="11" t="s">
        <v>42</v>
      </c>
      <c r="AF415" t="s">
        <v>43</v>
      </c>
      <c r="AG415" s="12">
        <v>0</v>
      </c>
      <c r="AH415" s="10">
        <v>0</v>
      </c>
      <c r="AI415" s="12">
        <v>645604.55000000005</v>
      </c>
      <c r="AJ415" t="s">
        <v>732</v>
      </c>
    </row>
    <row r="416" spans="1:36" x14ac:dyDescent="0.3">
      <c r="A416" s="13" t="str">
        <f t="shared" si="15"/>
        <v>1.1-00-2313_231033_235215910</v>
      </c>
      <c r="B416" s="1" t="str">
        <f t="shared" ref="B416:B479" si="16">CONCATENATE(C416,O416,R416,U416,X416,AB416,AE416)</f>
        <v>13_241033_24052159100</v>
      </c>
      <c r="C416" s="1"/>
      <c r="D416" s="3" t="s">
        <v>1105</v>
      </c>
      <c r="E416" s="1"/>
      <c r="F416" s="1">
        <v>2</v>
      </c>
      <c r="G416" s="6" t="s">
        <v>257</v>
      </c>
      <c r="H416" s="1">
        <v>2.6</v>
      </c>
      <c r="I416" s="6" t="s">
        <v>675</v>
      </c>
      <c r="J416" s="1" t="s">
        <v>724</v>
      </c>
      <c r="K416" s="6" t="s">
        <v>725</v>
      </c>
      <c r="L416" s="1" t="s">
        <v>200</v>
      </c>
      <c r="M416" s="6" t="s">
        <v>201</v>
      </c>
      <c r="N416" t="s">
        <v>864</v>
      </c>
      <c r="O416" s="1" t="s">
        <v>848</v>
      </c>
      <c r="P416" s="1" t="s">
        <v>726</v>
      </c>
      <c r="Q416" s="1">
        <v>1</v>
      </c>
      <c r="R416" s="1">
        <v>1</v>
      </c>
      <c r="S416" s="1" t="s">
        <v>35</v>
      </c>
      <c r="T416" t="s">
        <v>900</v>
      </c>
      <c r="U416" s="1" t="s">
        <v>727</v>
      </c>
      <c r="V416" s="1" t="s">
        <v>726</v>
      </c>
      <c r="W416" s="1">
        <v>52</v>
      </c>
      <c r="X416" s="6" t="s">
        <v>728</v>
      </c>
      <c r="Y416" s="1" t="s">
        <v>729</v>
      </c>
      <c r="Z416" s="1">
        <v>1000</v>
      </c>
      <c r="AA416" s="1" t="s">
        <v>380</v>
      </c>
      <c r="AB416">
        <v>1591</v>
      </c>
      <c r="AC416" t="s">
        <v>396</v>
      </c>
      <c r="AD416" s="50">
        <v>0</v>
      </c>
      <c r="AE416" s="11" t="s">
        <v>42</v>
      </c>
      <c r="AF416" t="s">
        <v>43</v>
      </c>
      <c r="AG416" s="12">
        <v>0</v>
      </c>
      <c r="AH416" s="10">
        <v>0</v>
      </c>
      <c r="AI416" s="12">
        <v>462240</v>
      </c>
      <c r="AJ416" t="s">
        <v>732</v>
      </c>
    </row>
    <row r="417" spans="1:36" x14ac:dyDescent="0.3">
      <c r="A417" s="13" t="str">
        <f t="shared" si="15"/>
        <v>1.1-00-2313_231033_235232310</v>
      </c>
      <c r="B417" s="1" t="str">
        <f t="shared" si="16"/>
        <v>13_241033_24052323100</v>
      </c>
      <c r="D417" s="3" t="s">
        <v>1105</v>
      </c>
      <c r="F417" s="1">
        <v>2</v>
      </c>
      <c r="G417" s="6" t="s">
        <v>257</v>
      </c>
      <c r="H417" s="1">
        <v>2.6</v>
      </c>
      <c r="I417" s="6" t="s">
        <v>675</v>
      </c>
      <c r="J417" s="1" t="s">
        <v>724</v>
      </c>
      <c r="K417" s="6" t="s">
        <v>725</v>
      </c>
      <c r="L417" s="1" t="s">
        <v>200</v>
      </c>
      <c r="M417" s="6" t="s">
        <v>201</v>
      </c>
      <c r="N417" t="s">
        <v>864</v>
      </c>
      <c r="O417" s="1" t="s">
        <v>848</v>
      </c>
      <c r="P417" s="1" t="s">
        <v>726</v>
      </c>
      <c r="Q417" s="1">
        <v>1</v>
      </c>
      <c r="R417" s="1">
        <v>1</v>
      </c>
      <c r="S417" s="1" t="s">
        <v>35</v>
      </c>
      <c r="T417" t="s">
        <v>900</v>
      </c>
      <c r="U417" s="1" t="s">
        <v>727</v>
      </c>
      <c r="V417" s="1" t="s">
        <v>726</v>
      </c>
      <c r="W417" s="1">
        <v>52</v>
      </c>
      <c r="X417" s="6" t="s">
        <v>728</v>
      </c>
      <c r="Y417" s="1" t="s">
        <v>729</v>
      </c>
      <c r="Z417" s="1">
        <v>3000</v>
      </c>
      <c r="AA417" s="1" t="s">
        <v>70</v>
      </c>
      <c r="AB417" s="7">
        <v>3231</v>
      </c>
      <c r="AC417" s="7" t="s">
        <v>324</v>
      </c>
      <c r="AD417" s="50">
        <v>0</v>
      </c>
      <c r="AE417" s="8" t="s">
        <v>42</v>
      </c>
      <c r="AF417" s="1" t="s">
        <v>43</v>
      </c>
      <c r="AG417" s="12">
        <v>0</v>
      </c>
      <c r="AH417" s="10">
        <v>0</v>
      </c>
      <c r="AI417" s="12">
        <v>97130.77</v>
      </c>
      <c r="AJ417" s="9" t="s">
        <v>733</v>
      </c>
    </row>
    <row r="418" spans="1:36" x14ac:dyDescent="0.3">
      <c r="A418" s="13" t="str">
        <f t="shared" si="15"/>
        <v>1.1-00-2313_231033_235242110</v>
      </c>
      <c r="B418" s="1" t="str">
        <f t="shared" si="16"/>
        <v>13_241033_24052421100</v>
      </c>
      <c r="D418" s="3" t="s">
        <v>1105</v>
      </c>
      <c r="F418" s="1">
        <v>2</v>
      </c>
      <c r="G418" s="6" t="s">
        <v>257</v>
      </c>
      <c r="H418" s="1">
        <v>2.6</v>
      </c>
      <c r="I418" s="6" t="s">
        <v>675</v>
      </c>
      <c r="J418" s="1" t="s">
        <v>724</v>
      </c>
      <c r="K418" s="6" t="s">
        <v>725</v>
      </c>
      <c r="L418" s="1" t="s">
        <v>200</v>
      </c>
      <c r="M418" s="6" t="s">
        <v>201</v>
      </c>
      <c r="N418" t="s">
        <v>864</v>
      </c>
      <c r="O418" s="1" t="s">
        <v>848</v>
      </c>
      <c r="P418" s="1" t="s">
        <v>726</v>
      </c>
      <c r="Q418" s="1">
        <v>1</v>
      </c>
      <c r="R418" s="1">
        <v>1</v>
      </c>
      <c r="S418" s="1" t="s">
        <v>35</v>
      </c>
      <c r="T418" t="s">
        <v>900</v>
      </c>
      <c r="U418" s="1" t="s">
        <v>727</v>
      </c>
      <c r="V418" s="1" t="s">
        <v>726</v>
      </c>
      <c r="W418" s="1">
        <v>52</v>
      </c>
      <c r="X418" s="6" t="s">
        <v>728</v>
      </c>
      <c r="Y418" s="1" t="s">
        <v>729</v>
      </c>
      <c r="Z418" s="1">
        <v>4000</v>
      </c>
      <c r="AA418" s="1" t="s">
        <v>40</v>
      </c>
      <c r="AB418" s="7">
        <v>4211</v>
      </c>
      <c r="AC418" s="7" t="s">
        <v>173</v>
      </c>
      <c r="AD418" s="50">
        <v>0</v>
      </c>
      <c r="AE418" s="8" t="s">
        <v>42</v>
      </c>
      <c r="AF418" s="1" t="s">
        <v>43</v>
      </c>
      <c r="AG418" s="10">
        <v>5910000</v>
      </c>
      <c r="AH418" s="9">
        <v>5910000</v>
      </c>
      <c r="AI418" s="10">
        <v>0</v>
      </c>
      <c r="AJ418" s="5" t="s">
        <v>846</v>
      </c>
    </row>
    <row r="419" spans="1:36" x14ac:dyDescent="0.3">
      <c r="A419" s="13" t="str">
        <f t="shared" si="15"/>
        <v>1.1-00-2314_231034_235342110</v>
      </c>
      <c r="B419" s="1" t="str">
        <f t="shared" si="16"/>
        <v>14_231034_24053421100</v>
      </c>
      <c r="D419" s="3" t="s">
        <v>1105</v>
      </c>
      <c r="F419" s="1">
        <v>2</v>
      </c>
      <c r="G419" s="6" t="s">
        <v>257</v>
      </c>
      <c r="H419" s="1">
        <v>2.6</v>
      </c>
      <c r="I419" s="6" t="s">
        <v>675</v>
      </c>
      <c r="J419" s="1" t="s">
        <v>724</v>
      </c>
      <c r="K419" s="6" t="s">
        <v>725</v>
      </c>
      <c r="L419" s="1" t="s">
        <v>200</v>
      </c>
      <c r="M419" s="6" t="s">
        <v>201</v>
      </c>
      <c r="N419" t="s">
        <v>849</v>
      </c>
      <c r="O419" s="1" t="s">
        <v>849</v>
      </c>
      <c r="P419" s="1" t="s">
        <v>734</v>
      </c>
      <c r="Q419" s="1">
        <v>1</v>
      </c>
      <c r="R419" s="1">
        <v>1</v>
      </c>
      <c r="S419" s="1" t="s">
        <v>35</v>
      </c>
      <c r="T419" t="s">
        <v>901</v>
      </c>
      <c r="U419" s="1" t="s">
        <v>735</v>
      </c>
      <c r="V419" s="1" t="s">
        <v>734</v>
      </c>
      <c r="W419" s="1">
        <v>53</v>
      </c>
      <c r="X419" s="6" t="s">
        <v>736</v>
      </c>
      <c r="Y419" s="1" t="s">
        <v>737</v>
      </c>
      <c r="Z419" s="1">
        <v>4000</v>
      </c>
      <c r="AA419" s="1" t="s">
        <v>40</v>
      </c>
      <c r="AB419" s="7">
        <v>4211</v>
      </c>
      <c r="AC419" s="7" t="s">
        <v>173</v>
      </c>
      <c r="AD419" s="50">
        <v>0</v>
      </c>
      <c r="AE419" s="8" t="s">
        <v>42</v>
      </c>
      <c r="AF419" s="1" t="s">
        <v>43</v>
      </c>
      <c r="AG419" s="12">
        <v>10000000</v>
      </c>
      <c r="AH419" s="9">
        <v>10000000</v>
      </c>
      <c r="AI419" s="9">
        <v>13000000</v>
      </c>
      <c r="AJ419" s="9" t="s">
        <v>738</v>
      </c>
    </row>
    <row r="420" spans="1:36" x14ac:dyDescent="0.3">
      <c r="A420" s="13" t="str">
        <f t="shared" si="15"/>
        <v>1.1-00-2315_231035_235411310</v>
      </c>
      <c r="B420" s="7" t="str">
        <f t="shared" si="16"/>
        <v>15_241035_24054113100</v>
      </c>
      <c r="D420" s="3" t="s">
        <v>1105</v>
      </c>
      <c r="F420" s="7">
        <v>2</v>
      </c>
      <c r="G420" s="6" t="s">
        <v>257</v>
      </c>
      <c r="H420" s="7">
        <v>2.7</v>
      </c>
      <c r="I420" s="6" t="s">
        <v>411</v>
      </c>
      <c r="J420" t="s">
        <v>412</v>
      </c>
      <c r="K420" s="6" t="s">
        <v>411</v>
      </c>
      <c r="L420" s="1" t="s">
        <v>200</v>
      </c>
      <c r="M420" s="6" t="s">
        <v>201</v>
      </c>
      <c r="N420" t="s">
        <v>865</v>
      </c>
      <c r="O420" s="1" t="s">
        <v>850</v>
      </c>
      <c r="P420" s="1" t="s">
        <v>739</v>
      </c>
      <c r="Q420" s="1">
        <v>1</v>
      </c>
      <c r="R420" s="1">
        <v>1</v>
      </c>
      <c r="S420" s="1" t="s">
        <v>35</v>
      </c>
      <c r="T420" t="s">
        <v>902</v>
      </c>
      <c r="U420" s="1" t="s">
        <v>740</v>
      </c>
      <c r="V420" s="1" t="s">
        <v>739</v>
      </c>
      <c r="W420" s="1">
        <v>54</v>
      </c>
      <c r="X420" s="6" t="s">
        <v>741</v>
      </c>
      <c r="Y420" s="1" t="s">
        <v>742</v>
      </c>
      <c r="Z420" s="1">
        <v>1000</v>
      </c>
      <c r="AA420" s="1" t="s">
        <v>380</v>
      </c>
      <c r="AB420">
        <v>1131</v>
      </c>
      <c r="AC420" t="s">
        <v>382</v>
      </c>
      <c r="AD420" s="50">
        <v>0</v>
      </c>
      <c r="AE420" s="11" t="s">
        <v>42</v>
      </c>
      <c r="AF420" t="s">
        <v>43</v>
      </c>
      <c r="AG420" s="12">
        <v>0</v>
      </c>
      <c r="AH420" s="12">
        <v>2672476</v>
      </c>
      <c r="AI420" s="12">
        <v>2672476</v>
      </c>
      <c r="AJ420" s="5" t="s">
        <v>846</v>
      </c>
    </row>
    <row r="421" spans="1:36" x14ac:dyDescent="0.3">
      <c r="A421" s="13" t="str">
        <f t="shared" si="15"/>
        <v>1.1-00-2315_231035_235413210</v>
      </c>
      <c r="B421" s="7" t="str">
        <f t="shared" si="16"/>
        <v>15_241035_24054132100</v>
      </c>
      <c r="D421" s="3" t="s">
        <v>1105</v>
      </c>
      <c r="F421" s="7">
        <v>2</v>
      </c>
      <c r="G421" s="6" t="s">
        <v>257</v>
      </c>
      <c r="H421" s="7">
        <v>2.7</v>
      </c>
      <c r="I421" s="6" t="s">
        <v>411</v>
      </c>
      <c r="J421" t="s">
        <v>412</v>
      </c>
      <c r="K421" s="6" t="s">
        <v>411</v>
      </c>
      <c r="L421" s="1" t="s">
        <v>200</v>
      </c>
      <c r="M421" s="6" t="s">
        <v>201</v>
      </c>
      <c r="N421" t="s">
        <v>865</v>
      </c>
      <c r="O421" s="1" t="s">
        <v>850</v>
      </c>
      <c r="P421" s="1" t="s">
        <v>739</v>
      </c>
      <c r="Q421" s="1">
        <v>1</v>
      </c>
      <c r="R421" s="1">
        <v>1</v>
      </c>
      <c r="S421" s="1" t="s">
        <v>35</v>
      </c>
      <c r="T421" t="s">
        <v>902</v>
      </c>
      <c r="U421" s="1" t="s">
        <v>740</v>
      </c>
      <c r="V421" s="1" t="s">
        <v>739</v>
      </c>
      <c r="W421" s="1">
        <v>54</v>
      </c>
      <c r="X421" s="6" t="s">
        <v>741</v>
      </c>
      <c r="Y421" s="1" t="s">
        <v>742</v>
      </c>
      <c r="Z421" s="1">
        <v>1000</v>
      </c>
      <c r="AA421" s="1" t="s">
        <v>380</v>
      </c>
      <c r="AB421">
        <v>1321</v>
      </c>
      <c r="AC421" t="s">
        <v>386</v>
      </c>
      <c r="AD421" s="50">
        <v>0</v>
      </c>
      <c r="AE421" s="11" t="s">
        <v>42</v>
      </c>
      <c r="AF421" t="s">
        <v>43</v>
      </c>
      <c r="AG421" s="12">
        <v>0</v>
      </c>
      <c r="AH421" s="12">
        <v>37118</v>
      </c>
      <c r="AI421" s="12">
        <v>37118</v>
      </c>
      <c r="AJ421" s="5" t="s">
        <v>846</v>
      </c>
    </row>
    <row r="422" spans="1:36" x14ac:dyDescent="0.3">
      <c r="A422" s="13" t="str">
        <f t="shared" si="15"/>
        <v>1.1-00-2315_231035_235413220</v>
      </c>
      <c r="B422" s="7" t="str">
        <f t="shared" si="16"/>
        <v>15_241035_24054132200</v>
      </c>
      <c r="D422" s="3" t="s">
        <v>1105</v>
      </c>
      <c r="F422" s="7">
        <v>2</v>
      </c>
      <c r="G422" s="6" t="s">
        <v>257</v>
      </c>
      <c r="H422" s="7">
        <v>2.7</v>
      </c>
      <c r="I422" s="6" t="s">
        <v>411</v>
      </c>
      <c r="J422" t="s">
        <v>412</v>
      </c>
      <c r="K422" s="6" t="s">
        <v>411</v>
      </c>
      <c r="L422" s="1" t="s">
        <v>200</v>
      </c>
      <c r="M422" s="6" t="s">
        <v>201</v>
      </c>
      <c r="N422" t="s">
        <v>865</v>
      </c>
      <c r="O422" s="1" t="s">
        <v>850</v>
      </c>
      <c r="P422" s="1" t="s">
        <v>739</v>
      </c>
      <c r="Q422" s="1">
        <v>1</v>
      </c>
      <c r="R422" s="1">
        <v>1</v>
      </c>
      <c r="S422" s="1" t="s">
        <v>35</v>
      </c>
      <c r="T422" t="s">
        <v>902</v>
      </c>
      <c r="U422" s="1" t="s">
        <v>740</v>
      </c>
      <c r="V422" s="1" t="s">
        <v>739</v>
      </c>
      <c r="W422" s="1">
        <v>54</v>
      </c>
      <c r="X422" s="6" t="s">
        <v>741</v>
      </c>
      <c r="Y422" s="1" t="s">
        <v>742</v>
      </c>
      <c r="Z422" s="1">
        <v>1000</v>
      </c>
      <c r="AA422" s="1" t="s">
        <v>380</v>
      </c>
      <c r="AB422">
        <v>1322</v>
      </c>
      <c r="AC422" t="s">
        <v>387</v>
      </c>
      <c r="AD422" s="50">
        <v>0</v>
      </c>
      <c r="AE422" s="11" t="s">
        <v>42</v>
      </c>
      <c r="AF422" t="s">
        <v>43</v>
      </c>
      <c r="AG422" s="12">
        <v>0</v>
      </c>
      <c r="AH422" s="12">
        <v>371177</v>
      </c>
      <c r="AI422" s="12">
        <v>371177</v>
      </c>
      <c r="AJ422" s="5" t="s">
        <v>846</v>
      </c>
    </row>
    <row r="423" spans="1:36" x14ac:dyDescent="0.3">
      <c r="A423" s="13" t="str">
        <f t="shared" si="15"/>
        <v>1.1-00-2315_231035_235414110</v>
      </c>
      <c r="B423" s="7" t="str">
        <f t="shared" si="16"/>
        <v>15_241035_24054141100</v>
      </c>
      <c r="D423" s="3" t="s">
        <v>1105</v>
      </c>
      <c r="F423" s="7">
        <v>2</v>
      </c>
      <c r="G423" s="6" t="s">
        <v>257</v>
      </c>
      <c r="H423" s="7">
        <v>2.7</v>
      </c>
      <c r="I423" s="6" t="s">
        <v>411</v>
      </c>
      <c r="J423" t="s">
        <v>412</v>
      </c>
      <c r="K423" s="6" t="s">
        <v>411</v>
      </c>
      <c r="L423" s="1" t="s">
        <v>200</v>
      </c>
      <c r="M423" s="6" t="s">
        <v>201</v>
      </c>
      <c r="N423" t="s">
        <v>865</v>
      </c>
      <c r="O423" s="1" t="s">
        <v>850</v>
      </c>
      <c r="P423" s="1" t="s">
        <v>739</v>
      </c>
      <c r="Q423" s="1">
        <v>1</v>
      </c>
      <c r="R423" s="1">
        <v>1</v>
      </c>
      <c r="S423" s="1" t="s">
        <v>35</v>
      </c>
      <c r="T423" t="s">
        <v>902</v>
      </c>
      <c r="U423" s="1" t="s">
        <v>740</v>
      </c>
      <c r="V423" s="1" t="s">
        <v>739</v>
      </c>
      <c r="W423" s="1">
        <v>54</v>
      </c>
      <c r="X423" s="6" t="s">
        <v>741</v>
      </c>
      <c r="Y423" s="1" t="s">
        <v>742</v>
      </c>
      <c r="Z423" s="1">
        <v>1000</v>
      </c>
      <c r="AA423" s="1" t="s">
        <v>380</v>
      </c>
      <c r="AB423">
        <v>1411</v>
      </c>
      <c r="AC423" t="s">
        <v>390</v>
      </c>
      <c r="AD423" s="50">
        <v>0</v>
      </c>
      <c r="AE423" s="11" t="s">
        <v>42</v>
      </c>
      <c r="AF423" t="s">
        <v>43</v>
      </c>
      <c r="AG423" s="12">
        <v>0</v>
      </c>
      <c r="AH423" s="12">
        <v>192418</v>
      </c>
      <c r="AI423" s="12">
        <v>192418</v>
      </c>
      <c r="AJ423" s="5" t="s">
        <v>846</v>
      </c>
    </row>
    <row r="424" spans="1:36" x14ac:dyDescent="0.3">
      <c r="A424" s="13" t="str">
        <f t="shared" si="15"/>
        <v>1.1-00-2315_231035_235414210</v>
      </c>
      <c r="B424" s="7" t="str">
        <f t="shared" si="16"/>
        <v>15_241035_24054142100</v>
      </c>
      <c r="D424" s="3" t="s">
        <v>1105</v>
      </c>
      <c r="F424" s="7">
        <v>2</v>
      </c>
      <c r="G424" s="6" t="s">
        <v>257</v>
      </c>
      <c r="H424" s="7">
        <v>2.7</v>
      </c>
      <c r="I424" s="6" t="s">
        <v>411</v>
      </c>
      <c r="J424" t="s">
        <v>412</v>
      </c>
      <c r="K424" s="6" t="s">
        <v>411</v>
      </c>
      <c r="L424" s="1" t="s">
        <v>200</v>
      </c>
      <c r="M424" s="6" t="s">
        <v>201</v>
      </c>
      <c r="N424" t="s">
        <v>865</v>
      </c>
      <c r="O424" s="1" t="s">
        <v>850</v>
      </c>
      <c r="P424" s="1" t="s">
        <v>739</v>
      </c>
      <c r="Q424" s="1">
        <v>1</v>
      </c>
      <c r="R424" s="1">
        <v>1</v>
      </c>
      <c r="S424" s="1" t="s">
        <v>35</v>
      </c>
      <c r="T424" t="s">
        <v>902</v>
      </c>
      <c r="U424" s="1" t="s">
        <v>740</v>
      </c>
      <c r="V424" s="1" t="s">
        <v>739</v>
      </c>
      <c r="W424" s="1">
        <v>54</v>
      </c>
      <c r="X424" s="6" t="s">
        <v>741</v>
      </c>
      <c r="Y424" s="1" t="s">
        <v>742</v>
      </c>
      <c r="Z424" s="1">
        <v>1000</v>
      </c>
      <c r="AA424" s="1" t="s">
        <v>380</v>
      </c>
      <c r="AB424">
        <v>1421</v>
      </c>
      <c r="AC424" t="s">
        <v>391</v>
      </c>
      <c r="AD424" s="50">
        <v>0</v>
      </c>
      <c r="AE424" s="11" t="s">
        <v>42</v>
      </c>
      <c r="AF424" t="s">
        <v>43</v>
      </c>
      <c r="AG424" s="12">
        <v>0</v>
      </c>
      <c r="AH424" s="12">
        <v>80174</v>
      </c>
      <c r="AI424" s="12">
        <v>80174</v>
      </c>
      <c r="AJ424" s="5" t="s">
        <v>846</v>
      </c>
    </row>
    <row r="425" spans="1:36" x14ac:dyDescent="0.3">
      <c r="A425" s="13" t="str">
        <f t="shared" si="15"/>
        <v>1.1-00-2315_231035_235414310</v>
      </c>
      <c r="B425" s="7" t="str">
        <f t="shared" si="16"/>
        <v>15_241035_24054143100</v>
      </c>
      <c r="D425" s="3" t="s">
        <v>1105</v>
      </c>
      <c r="F425" s="7">
        <v>2</v>
      </c>
      <c r="G425" s="6" t="s">
        <v>257</v>
      </c>
      <c r="H425" s="7">
        <v>2.7</v>
      </c>
      <c r="I425" s="6" t="s">
        <v>411</v>
      </c>
      <c r="J425" t="s">
        <v>412</v>
      </c>
      <c r="K425" s="6" t="s">
        <v>411</v>
      </c>
      <c r="L425" s="1" t="s">
        <v>200</v>
      </c>
      <c r="M425" s="6" t="s">
        <v>201</v>
      </c>
      <c r="N425" t="s">
        <v>865</v>
      </c>
      <c r="O425" s="1" t="s">
        <v>850</v>
      </c>
      <c r="P425" s="1" t="s">
        <v>739</v>
      </c>
      <c r="Q425" s="1">
        <v>1</v>
      </c>
      <c r="R425" s="1">
        <v>1</v>
      </c>
      <c r="S425" s="1" t="s">
        <v>35</v>
      </c>
      <c r="T425" t="s">
        <v>902</v>
      </c>
      <c r="U425" s="1" t="s">
        <v>740</v>
      </c>
      <c r="V425" s="1" t="s">
        <v>739</v>
      </c>
      <c r="W425" s="1">
        <v>54</v>
      </c>
      <c r="X425" s="6" t="s">
        <v>741</v>
      </c>
      <c r="Y425" s="1" t="s">
        <v>742</v>
      </c>
      <c r="Z425" s="1">
        <v>1000</v>
      </c>
      <c r="AA425" s="1" t="s">
        <v>380</v>
      </c>
      <c r="AB425">
        <v>1431</v>
      </c>
      <c r="AC425" t="s">
        <v>392</v>
      </c>
      <c r="AD425" s="50">
        <v>0</v>
      </c>
      <c r="AE425" s="11" t="s">
        <v>42</v>
      </c>
      <c r="AF425" t="s">
        <v>43</v>
      </c>
      <c r="AG425" s="12">
        <v>0</v>
      </c>
      <c r="AH425" s="12">
        <v>53450</v>
      </c>
      <c r="AI425" s="12">
        <v>53450</v>
      </c>
      <c r="AJ425" s="5" t="s">
        <v>846</v>
      </c>
    </row>
    <row r="426" spans="1:36" x14ac:dyDescent="0.3">
      <c r="A426" s="13" t="str">
        <f t="shared" si="15"/>
        <v>1.1-00-2315_231035_235414320</v>
      </c>
      <c r="B426" s="7" t="str">
        <f t="shared" si="16"/>
        <v>15_241035_24054143200</v>
      </c>
      <c r="D426" s="3" t="s">
        <v>1105</v>
      </c>
      <c r="F426" s="7">
        <v>2</v>
      </c>
      <c r="G426" s="6" t="s">
        <v>257</v>
      </c>
      <c r="H426" s="7">
        <v>2.7</v>
      </c>
      <c r="I426" s="6" t="s">
        <v>411</v>
      </c>
      <c r="J426" t="s">
        <v>412</v>
      </c>
      <c r="K426" s="6" t="s">
        <v>411</v>
      </c>
      <c r="L426" s="1" t="s">
        <v>200</v>
      </c>
      <c r="M426" s="6" t="s">
        <v>201</v>
      </c>
      <c r="N426" t="s">
        <v>865</v>
      </c>
      <c r="O426" s="1" t="s">
        <v>850</v>
      </c>
      <c r="P426" s="1" t="s">
        <v>739</v>
      </c>
      <c r="Q426" s="1">
        <v>1</v>
      </c>
      <c r="R426" s="1">
        <v>1</v>
      </c>
      <c r="S426" s="1" t="s">
        <v>35</v>
      </c>
      <c r="T426" t="s">
        <v>902</v>
      </c>
      <c r="U426" s="1" t="s">
        <v>740</v>
      </c>
      <c r="V426" s="1" t="s">
        <v>739</v>
      </c>
      <c r="W426" s="1">
        <v>54</v>
      </c>
      <c r="X426" s="6" t="s">
        <v>741</v>
      </c>
      <c r="Y426" s="1" t="s">
        <v>742</v>
      </c>
      <c r="Z426" s="1">
        <v>1000</v>
      </c>
      <c r="AA426" s="1" t="s">
        <v>380</v>
      </c>
      <c r="AB426">
        <v>1432</v>
      </c>
      <c r="AC426" t="s">
        <v>393</v>
      </c>
      <c r="AD426" s="50">
        <v>0</v>
      </c>
      <c r="AE426" s="11" t="s">
        <v>42</v>
      </c>
      <c r="AF426" t="s">
        <v>43</v>
      </c>
      <c r="AG426" s="12">
        <v>0</v>
      </c>
      <c r="AH426" s="12">
        <v>467683</v>
      </c>
      <c r="AI426" s="12">
        <v>467683</v>
      </c>
      <c r="AJ426" s="5" t="s">
        <v>846</v>
      </c>
    </row>
    <row r="427" spans="1:36" x14ac:dyDescent="0.3">
      <c r="A427" s="13" t="str">
        <f t="shared" si="15"/>
        <v>1.1-00-2315_231035_235415910</v>
      </c>
      <c r="B427" s="7" t="str">
        <f t="shared" si="16"/>
        <v>15_241035_24054159100</v>
      </c>
      <c r="D427" s="3" t="s">
        <v>1105</v>
      </c>
      <c r="F427" s="7">
        <v>2</v>
      </c>
      <c r="G427" s="6" t="s">
        <v>257</v>
      </c>
      <c r="H427" s="7">
        <v>2.7</v>
      </c>
      <c r="I427" s="6" t="s">
        <v>411</v>
      </c>
      <c r="J427" t="s">
        <v>412</v>
      </c>
      <c r="K427" s="6" t="s">
        <v>411</v>
      </c>
      <c r="L427" s="1" t="s">
        <v>200</v>
      </c>
      <c r="M427" s="6" t="s">
        <v>201</v>
      </c>
      <c r="N427" t="s">
        <v>865</v>
      </c>
      <c r="O427" s="1" t="s">
        <v>850</v>
      </c>
      <c r="P427" s="1" t="s">
        <v>739</v>
      </c>
      <c r="Q427" s="1">
        <v>1</v>
      </c>
      <c r="R427" s="1">
        <v>1</v>
      </c>
      <c r="S427" s="1" t="s">
        <v>35</v>
      </c>
      <c r="T427" t="s">
        <v>902</v>
      </c>
      <c r="U427" s="1" t="s">
        <v>740</v>
      </c>
      <c r="V427" s="1" t="s">
        <v>739</v>
      </c>
      <c r="W427" s="1">
        <v>54</v>
      </c>
      <c r="X427" s="6" t="s">
        <v>741</v>
      </c>
      <c r="Y427" s="1" t="s">
        <v>742</v>
      </c>
      <c r="Z427" s="1">
        <v>1000</v>
      </c>
      <c r="AA427" s="1" t="s">
        <v>380</v>
      </c>
      <c r="AB427">
        <v>1591</v>
      </c>
      <c r="AC427" t="s">
        <v>396</v>
      </c>
      <c r="AD427" s="50">
        <v>0</v>
      </c>
      <c r="AE427" s="11" t="s">
        <v>42</v>
      </c>
      <c r="AF427" t="s">
        <v>43</v>
      </c>
      <c r="AG427" s="12">
        <v>0</v>
      </c>
      <c r="AH427" s="12">
        <v>108345</v>
      </c>
      <c r="AI427" s="12">
        <v>108345</v>
      </c>
      <c r="AJ427" s="5" t="s">
        <v>846</v>
      </c>
    </row>
    <row r="428" spans="1:36" x14ac:dyDescent="0.3">
      <c r="A428" s="13" t="str">
        <f t="shared" si="15"/>
        <v>1.1-00-2315_231035_235421110</v>
      </c>
      <c r="B428" s="7" t="str">
        <f t="shared" si="16"/>
        <v>15_241035_24054211100</v>
      </c>
      <c r="D428" s="3" t="s">
        <v>1105</v>
      </c>
      <c r="F428" s="7">
        <v>2</v>
      </c>
      <c r="G428" s="6" t="s">
        <v>257</v>
      </c>
      <c r="H428" s="7">
        <v>2.7</v>
      </c>
      <c r="I428" s="6" t="s">
        <v>411</v>
      </c>
      <c r="J428" t="s">
        <v>412</v>
      </c>
      <c r="K428" s="6" t="s">
        <v>411</v>
      </c>
      <c r="L428" s="1" t="s">
        <v>200</v>
      </c>
      <c r="M428" s="6" t="s">
        <v>201</v>
      </c>
      <c r="N428" t="s">
        <v>865</v>
      </c>
      <c r="O428" s="1" t="s">
        <v>850</v>
      </c>
      <c r="P428" s="1" t="s">
        <v>739</v>
      </c>
      <c r="Q428" s="1">
        <v>1</v>
      </c>
      <c r="R428" s="1">
        <v>1</v>
      </c>
      <c r="S428" s="1" t="s">
        <v>35</v>
      </c>
      <c r="T428" t="s">
        <v>902</v>
      </c>
      <c r="U428" s="1" t="s">
        <v>740</v>
      </c>
      <c r="V428" s="1" t="s">
        <v>739</v>
      </c>
      <c r="W428" s="1">
        <v>54</v>
      </c>
      <c r="X428" s="6" t="s">
        <v>741</v>
      </c>
      <c r="Y428" s="1" t="s">
        <v>742</v>
      </c>
      <c r="Z428" s="7">
        <v>2000</v>
      </c>
      <c r="AA428" s="7" t="s">
        <v>67</v>
      </c>
      <c r="AB428" s="7">
        <v>2111</v>
      </c>
      <c r="AC428" s="7" t="s">
        <v>149</v>
      </c>
      <c r="AD428" s="50">
        <v>0</v>
      </c>
      <c r="AE428" s="8" t="s">
        <v>42</v>
      </c>
      <c r="AF428" s="7" t="s">
        <v>43</v>
      </c>
      <c r="AG428" s="12">
        <v>0</v>
      </c>
      <c r="AH428" s="9">
        <v>105000</v>
      </c>
      <c r="AI428" s="9">
        <v>105000</v>
      </c>
      <c r="AJ428" s="9" t="s">
        <v>743</v>
      </c>
    </row>
    <row r="429" spans="1:36" x14ac:dyDescent="0.3">
      <c r="A429" s="13" t="str">
        <f t="shared" si="15"/>
        <v>1.1-00-2315_231035_235421210</v>
      </c>
      <c r="B429" s="1" t="str">
        <f t="shared" si="16"/>
        <v>15_241035_24054212100</v>
      </c>
      <c r="D429" s="3" t="s">
        <v>1105</v>
      </c>
      <c r="F429" s="1">
        <v>2</v>
      </c>
      <c r="G429" s="6" t="s">
        <v>257</v>
      </c>
      <c r="H429" s="1">
        <v>2.7</v>
      </c>
      <c r="I429" s="6" t="s">
        <v>411</v>
      </c>
      <c r="J429" s="1" t="s">
        <v>412</v>
      </c>
      <c r="K429" s="6" t="s">
        <v>411</v>
      </c>
      <c r="L429" s="1" t="s">
        <v>200</v>
      </c>
      <c r="M429" s="6" t="s">
        <v>201</v>
      </c>
      <c r="N429" t="s">
        <v>865</v>
      </c>
      <c r="O429" s="1" t="s">
        <v>850</v>
      </c>
      <c r="P429" s="1" t="s">
        <v>739</v>
      </c>
      <c r="Q429" s="1">
        <v>1</v>
      </c>
      <c r="R429" s="1">
        <v>1</v>
      </c>
      <c r="S429" s="1" t="s">
        <v>35</v>
      </c>
      <c r="T429" t="s">
        <v>902</v>
      </c>
      <c r="U429" s="1" t="s">
        <v>740</v>
      </c>
      <c r="V429" s="1" t="s">
        <v>739</v>
      </c>
      <c r="W429" s="1">
        <v>54</v>
      </c>
      <c r="X429" s="6" t="s">
        <v>741</v>
      </c>
      <c r="Y429" s="1" t="s">
        <v>742</v>
      </c>
      <c r="Z429" s="1">
        <v>2000</v>
      </c>
      <c r="AA429" s="1" t="s">
        <v>67</v>
      </c>
      <c r="AB429" s="7">
        <v>2121</v>
      </c>
      <c r="AC429" s="7" t="s">
        <v>361</v>
      </c>
      <c r="AD429" s="50">
        <v>0</v>
      </c>
      <c r="AE429" s="8" t="s">
        <v>42</v>
      </c>
      <c r="AF429" s="7" t="s">
        <v>43</v>
      </c>
      <c r="AG429" s="12">
        <v>0</v>
      </c>
      <c r="AH429" s="9">
        <v>36000</v>
      </c>
      <c r="AI429" s="9">
        <v>36000</v>
      </c>
      <c r="AJ429" s="9" t="s">
        <v>744</v>
      </c>
    </row>
    <row r="430" spans="1:36" x14ac:dyDescent="0.3">
      <c r="A430" s="13" t="str">
        <f t="shared" si="15"/>
        <v>1.1-00-2315_231035_235421510</v>
      </c>
      <c r="B430" s="1" t="str">
        <f t="shared" si="16"/>
        <v>15_241035_24054215100</v>
      </c>
      <c r="D430" s="3" t="s">
        <v>1105</v>
      </c>
      <c r="F430" s="1">
        <v>2</v>
      </c>
      <c r="G430" s="6" t="s">
        <v>257</v>
      </c>
      <c r="H430" s="1">
        <v>2.7</v>
      </c>
      <c r="I430" s="6" t="s">
        <v>411</v>
      </c>
      <c r="J430" s="1" t="s">
        <v>412</v>
      </c>
      <c r="K430" s="6" t="s">
        <v>411</v>
      </c>
      <c r="L430" s="1" t="s">
        <v>200</v>
      </c>
      <c r="M430" s="6" t="s">
        <v>201</v>
      </c>
      <c r="N430" t="s">
        <v>865</v>
      </c>
      <c r="O430" s="1" t="s">
        <v>850</v>
      </c>
      <c r="P430" s="1" t="s">
        <v>739</v>
      </c>
      <c r="Q430" s="1">
        <v>1</v>
      </c>
      <c r="R430" s="1">
        <v>1</v>
      </c>
      <c r="S430" s="1" t="s">
        <v>35</v>
      </c>
      <c r="T430" t="s">
        <v>902</v>
      </c>
      <c r="U430" s="1" t="s">
        <v>740</v>
      </c>
      <c r="V430" s="1" t="s">
        <v>739</v>
      </c>
      <c r="W430" s="1">
        <v>54</v>
      </c>
      <c r="X430" s="6" t="s">
        <v>741</v>
      </c>
      <c r="Y430" s="1" t="s">
        <v>742</v>
      </c>
      <c r="Z430" s="1">
        <v>2000</v>
      </c>
      <c r="AA430" s="1" t="s">
        <v>67</v>
      </c>
      <c r="AB430" s="7">
        <v>2151</v>
      </c>
      <c r="AC430" s="7" t="s">
        <v>313</v>
      </c>
      <c r="AD430" s="50">
        <v>0</v>
      </c>
      <c r="AE430" s="8" t="s">
        <v>42</v>
      </c>
      <c r="AF430" s="7" t="s">
        <v>43</v>
      </c>
      <c r="AG430" s="12">
        <v>0</v>
      </c>
      <c r="AH430" s="9">
        <v>310000</v>
      </c>
      <c r="AI430" s="9">
        <v>310000</v>
      </c>
      <c r="AJ430" s="9" t="s">
        <v>745</v>
      </c>
    </row>
    <row r="431" spans="1:36" x14ac:dyDescent="0.3">
      <c r="A431" s="13" t="str">
        <f t="shared" si="15"/>
        <v>1.1-00-2315_231035_235421610</v>
      </c>
      <c r="B431" s="1" t="str">
        <f t="shared" si="16"/>
        <v>15_241035_24054216100</v>
      </c>
      <c r="D431" s="3" t="s">
        <v>1105</v>
      </c>
      <c r="F431" s="1">
        <v>2</v>
      </c>
      <c r="G431" s="6" t="s">
        <v>257</v>
      </c>
      <c r="H431" s="1">
        <v>2.7</v>
      </c>
      <c r="I431" s="6" t="s">
        <v>411</v>
      </c>
      <c r="J431" s="1" t="s">
        <v>412</v>
      </c>
      <c r="K431" s="6" t="s">
        <v>411</v>
      </c>
      <c r="L431" s="1" t="s">
        <v>200</v>
      </c>
      <c r="M431" s="6" t="s">
        <v>201</v>
      </c>
      <c r="N431" t="s">
        <v>865</v>
      </c>
      <c r="O431" s="1" t="s">
        <v>850</v>
      </c>
      <c r="P431" s="1" t="s">
        <v>739</v>
      </c>
      <c r="Q431" s="1">
        <v>1</v>
      </c>
      <c r="R431" s="1">
        <v>1</v>
      </c>
      <c r="S431" s="1" t="s">
        <v>35</v>
      </c>
      <c r="T431" t="s">
        <v>902</v>
      </c>
      <c r="U431" s="1" t="s">
        <v>740</v>
      </c>
      <c r="V431" s="1" t="s">
        <v>739</v>
      </c>
      <c r="W431" s="1">
        <v>54</v>
      </c>
      <c r="X431" s="6" t="s">
        <v>741</v>
      </c>
      <c r="Y431" s="1" t="s">
        <v>742</v>
      </c>
      <c r="Z431" s="1">
        <v>2000</v>
      </c>
      <c r="AA431" s="1" t="s">
        <v>67</v>
      </c>
      <c r="AB431" s="7">
        <v>2161</v>
      </c>
      <c r="AC431" s="7" t="s">
        <v>279</v>
      </c>
      <c r="AD431" s="50">
        <v>0</v>
      </c>
      <c r="AE431" s="8" t="s">
        <v>42</v>
      </c>
      <c r="AF431" s="7" t="s">
        <v>43</v>
      </c>
      <c r="AG431" s="12">
        <v>0</v>
      </c>
      <c r="AH431" s="9">
        <v>130000</v>
      </c>
      <c r="AI431" s="9">
        <v>130000</v>
      </c>
      <c r="AJ431" s="9" t="s">
        <v>746</v>
      </c>
    </row>
    <row r="432" spans="1:36" x14ac:dyDescent="0.3">
      <c r="A432" s="13" t="str">
        <f t="shared" si="15"/>
        <v>1.1-00-2315_231035_235422110</v>
      </c>
      <c r="B432" s="1" t="str">
        <f t="shared" si="16"/>
        <v>15_241035_24054221100</v>
      </c>
      <c r="D432" s="3" t="s">
        <v>1105</v>
      </c>
      <c r="F432" s="1">
        <v>2</v>
      </c>
      <c r="G432" s="6" t="s">
        <v>257</v>
      </c>
      <c r="H432" s="1">
        <v>2.7</v>
      </c>
      <c r="I432" s="6" t="s">
        <v>411</v>
      </c>
      <c r="J432" s="1" t="s">
        <v>412</v>
      </c>
      <c r="K432" s="6" t="s">
        <v>411</v>
      </c>
      <c r="L432" s="1" t="s">
        <v>200</v>
      </c>
      <c r="M432" s="6" t="s">
        <v>201</v>
      </c>
      <c r="N432" t="s">
        <v>865</v>
      </c>
      <c r="O432" s="1" t="s">
        <v>850</v>
      </c>
      <c r="P432" s="1" t="s">
        <v>739</v>
      </c>
      <c r="Q432" s="1">
        <v>1</v>
      </c>
      <c r="R432" s="1">
        <v>1</v>
      </c>
      <c r="S432" s="1" t="s">
        <v>35</v>
      </c>
      <c r="T432" t="s">
        <v>902</v>
      </c>
      <c r="U432" s="1" t="s">
        <v>740</v>
      </c>
      <c r="V432" s="1" t="s">
        <v>739</v>
      </c>
      <c r="W432" s="1">
        <v>54</v>
      </c>
      <c r="X432" s="6" t="s">
        <v>741</v>
      </c>
      <c r="Y432" s="1" t="s">
        <v>742</v>
      </c>
      <c r="Z432" s="1">
        <v>2000</v>
      </c>
      <c r="AA432" s="1" t="s">
        <v>67</v>
      </c>
      <c r="AB432" s="7">
        <v>2211</v>
      </c>
      <c r="AC432" s="7" t="s">
        <v>68</v>
      </c>
      <c r="AD432" s="50">
        <v>0</v>
      </c>
      <c r="AE432" s="8" t="s">
        <v>42</v>
      </c>
      <c r="AF432" s="7" t="s">
        <v>43</v>
      </c>
      <c r="AG432" s="12">
        <v>0</v>
      </c>
      <c r="AH432" s="9">
        <v>105000</v>
      </c>
      <c r="AI432" s="9">
        <v>105000</v>
      </c>
      <c r="AJ432" s="9" t="s">
        <v>747</v>
      </c>
    </row>
    <row r="433" spans="1:36" x14ac:dyDescent="0.3">
      <c r="A433" s="13" t="str">
        <f t="shared" si="15"/>
        <v>1.1-00-2315_231035_235423110</v>
      </c>
      <c r="B433" s="1" t="str">
        <f t="shared" si="16"/>
        <v>15_241035_24054231100</v>
      </c>
      <c r="D433" s="3" t="s">
        <v>1105</v>
      </c>
      <c r="F433" s="1">
        <v>2</v>
      </c>
      <c r="G433" s="6" t="s">
        <v>257</v>
      </c>
      <c r="H433" s="1">
        <v>2.7</v>
      </c>
      <c r="I433" s="6" t="s">
        <v>411</v>
      </c>
      <c r="J433" s="1" t="s">
        <v>412</v>
      </c>
      <c r="K433" s="6" t="s">
        <v>411</v>
      </c>
      <c r="L433" s="1" t="s">
        <v>200</v>
      </c>
      <c r="M433" s="6" t="s">
        <v>201</v>
      </c>
      <c r="N433" t="s">
        <v>865</v>
      </c>
      <c r="O433" s="1" t="s">
        <v>850</v>
      </c>
      <c r="P433" s="1" t="s">
        <v>739</v>
      </c>
      <c r="Q433" s="1">
        <v>1</v>
      </c>
      <c r="R433" s="1">
        <v>1</v>
      </c>
      <c r="S433" s="1" t="s">
        <v>35</v>
      </c>
      <c r="T433" t="s">
        <v>902</v>
      </c>
      <c r="U433" s="1" t="s">
        <v>740</v>
      </c>
      <c r="V433" s="1" t="s">
        <v>739</v>
      </c>
      <c r="W433" s="1">
        <v>54</v>
      </c>
      <c r="X433" s="6" t="s">
        <v>741</v>
      </c>
      <c r="Y433" s="1" t="s">
        <v>742</v>
      </c>
      <c r="Z433" s="1">
        <v>2000</v>
      </c>
      <c r="AA433" s="1" t="s">
        <v>67</v>
      </c>
      <c r="AB433" s="7">
        <v>2311</v>
      </c>
      <c r="AC433" s="7" t="s">
        <v>748</v>
      </c>
      <c r="AD433" s="50">
        <v>0</v>
      </c>
      <c r="AE433" s="8" t="s">
        <v>42</v>
      </c>
      <c r="AF433" s="7" t="s">
        <v>43</v>
      </c>
      <c r="AG433" s="12">
        <v>0</v>
      </c>
      <c r="AH433" s="9">
        <v>25000</v>
      </c>
      <c r="AI433" s="9">
        <v>25000</v>
      </c>
      <c r="AJ433" s="9" t="s">
        <v>749</v>
      </c>
    </row>
    <row r="434" spans="1:36" x14ac:dyDescent="0.3">
      <c r="A434" s="13" t="str">
        <f t="shared" si="15"/>
        <v>1.1-00-2315_231035_235424610</v>
      </c>
      <c r="B434" s="1" t="str">
        <f t="shared" si="16"/>
        <v>15_241035_24054246100</v>
      </c>
      <c r="D434" s="3" t="s">
        <v>1105</v>
      </c>
      <c r="F434" s="1">
        <v>2</v>
      </c>
      <c r="G434" s="6" t="s">
        <v>257</v>
      </c>
      <c r="H434" s="1">
        <v>2.7</v>
      </c>
      <c r="I434" s="6" t="s">
        <v>411</v>
      </c>
      <c r="J434" s="1" t="s">
        <v>412</v>
      </c>
      <c r="K434" s="6" t="s">
        <v>411</v>
      </c>
      <c r="L434" s="1" t="s">
        <v>200</v>
      </c>
      <c r="M434" s="6" t="s">
        <v>201</v>
      </c>
      <c r="N434" t="s">
        <v>865</v>
      </c>
      <c r="O434" s="1" t="s">
        <v>850</v>
      </c>
      <c r="P434" s="1" t="s">
        <v>739</v>
      </c>
      <c r="Q434" s="1">
        <v>1</v>
      </c>
      <c r="R434" s="1">
        <v>1</v>
      </c>
      <c r="S434" s="1" t="s">
        <v>35</v>
      </c>
      <c r="T434" t="s">
        <v>902</v>
      </c>
      <c r="U434" s="1" t="s">
        <v>740</v>
      </c>
      <c r="V434" s="1" t="s">
        <v>739</v>
      </c>
      <c r="W434" s="1">
        <v>54</v>
      </c>
      <c r="X434" s="6" t="s">
        <v>741</v>
      </c>
      <c r="Y434" s="1" t="s">
        <v>742</v>
      </c>
      <c r="Z434" s="1">
        <v>2000</v>
      </c>
      <c r="AA434" s="1" t="s">
        <v>67</v>
      </c>
      <c r="AB434" s="7">
        <v>2461</v>
      </c>
      <c r="AC434" s="7" t="s">
        <v>228</v>
      </c>
      <c r="AD434" s="50">
        <v>0</v>
      </c>
      <c r="AE434" s="8" t="s">
        <v>42</v>
      </c>
      <c r="AF434" s="7" t="s">
        <v>43</v>
      </c>
      <c r="AG434" s="12">
        <v>0</v>
      </c>
      <c r="AH434" s="9">
        <v>70000</v>
      </c>
      <c r="AI434" s="9">
        <v>70000</v>
      </c>
      <c r="AJ434" s="9" t="s">
        <v>750</v>
      </c>
    </row>
    <row r="435" spans="1:36" x14ac:dyDescent="0.3">
      <c r="A435" s="13" t="str">
        <f t="shared" si="15"/>
        <v>1.1-00-2315_231035_235424910</v>
      </c>
      <c r="B435" s="1" t="str">
        <f t="shared" si="16"/>
        <v>15_241035_24054249100</v>
      </c>
      <c r="D435" s="3" t="s">
        <v>1105</v>
      </c>
      <c r="F435" s="1">
        <v>2</v>
      </c>
      <c r="G435" s="6" t="s">
        <v>257</v>
      </c>
      <c r="H435" s="1">
        <v>2.7</v>
      </c>
      <c r="I435" s="6" t="s">
        <v>411</v>
      </c>
      <c r="J435" s="1" t="s">
        <v>412</v>
      </c>
      <c r="K435" s="6" t="s">
        <v>411</v>
      </c>
      <c r="L435" s="1" t="s">
        <v>200</v>
      </c>
      <c r="M435" s="6" t="s">
        <v>201</v>
      </c>
      <c r="N435" t="s">
        <v>865</v>
      </c>
      <c r="O435" s="1" t="s">
        <v>850</v>
      </c>
      <c r="P435" s="1" t="s">
        <v>739</v>
      </c>
      <c r="Q435" s="1">
        <v>1</v>
      </c>
      <c r="R435" s="1">
        <v>1</v>
      </c>
      <c r="S435" s="1" t="s">
        <v>35</v>
      </c>
      <c r="T435" t="s">
        <v>902</v>
      </c>
      <c r="U435" s="1" t="s">
        <v>740</v>
      </c>
      <c r="V435" s="1" t="s">
        <v>739</v>
      </c>
      <c r="W435" s="1">
        <v>54</v>
      </c>
      <c r="X435" s="6" t="s">
        <v>741</v>
      </c>
      <c r="Y435" s="1" t="s">
        <v>742</v>
      </c>
      <c r="Z435" s="1">
        <v>2000</v>
      </c>
      <c r="AA435" s="1" t="s">
        <v>67</v>
      </c>
      <c r="AB435" s="7">
        <v>2491</v>
      </c>
      <c r="AC435" s="7" t="s">
        <v>132</v>
      </c>
      <c r="AD435" s="50">
        <v>0</v>
      </c>
      <c r="AE435" s="8" t="s">
        <v>42</v>
      </c>
      <c r="AF435" s="7" t="s">
        <v>43</v>
      </c>
      <c r="AG435" s="12">
        <v>0</v>
      </c>
      <c r="AH435" s="9">
        <v>515500</v>
      </c>
      <c r="AI435" s="9">
        <v>515500</v>
      </c>
      <c r="AJ435" s="9" t="s">
        <v>751</v>
      </c>
    </row>
    <row r="436" spans="1:36" x14ac:dyDescent="0.3">
      <c r="A436" s="13" t="str">
        <f t="shared" si="15"/>
        <v>1.1-00-2315_231035_235425310</v>
      </c>
      <c r="B436" s="1" t="str">
        <f t="shared" si="16"/>
        <v>15_241035_24054253100</v>
      </c>
      <c r="D436" s="3" t="s">
        <v>1105</v>
      </c>
      <c r="F436" s="1">
        <v>2</v>
      </c>
      <c r="G436" s="6" t="s">
        <v>257</v>
      </c>
      <c r="H436" s="1">
        <v>2.7</v>
      </c>
      <c r="I436" s="6" t="s">
        <v>411</v>
      </c>
      <c r="J436" s="1" t="s">
        <v>412</v>
      </c>
      <c r="K436" s="6" t="s">
        <v>411</v>
      </c>
      <c r="L436" s="1" t="s">
        <v>200</v>
      </c>
      <c r="M436" s="6" t="s">
        <v>201</v>
      </c>
      <c r="N436" t="s">
        <v>865</v>
      </c>
      <c r="O436" s="1" t="s">
        <v>850</v>
      </c>
      <c r="P436" s="1" t="s">
        <v>739</v>
      </c>
      <c r="Q436" s="1">
        <v>1</v>
      </c>
      <c r="R436" s="1">
        <v>1</v>
      </c>
      <c r="S436" s="1" t="s">
        <v>35</v>
      </c>
      <c r="T436" t="s">
        <v>902</v>
      </c>
      <c r="U436" s="1" t="s">
        <v>740</v>
      </c>
      <c r="V436" s="1" t="s">
        <v>739</v>
      </c>
      <c r="W436" s="1">
        <v>54</v>
      </c>
      <c r="X436" s="6" t="s">
        <v>741</v>
      </c>
      <c r="Y436" s="1" t="s">
        <v>742</v>
      </c>
      <c r="Z436" s="1">
        <v>2000</v>
      </c>
      <c r="AA436" s="1" t="s">
        <v>67</v>
      </c>
      <c r="AB436" s="7">
        <v>2531</v>
      </c>
      <c r="AC436" s="7" t="s">
        <v>245</v>
      </c>
      <c r="AD436" s="50">
        <v>0</v>
      </c>
      <c r="AE436" s="8" t="s">
        <v>42</v>
      </c>
      <c r="AF436" s="7" t="s">
        <v>43</v>
      </c>
      <c r="AG436" s="12">
        <v>0</v>
      </c>
      <c r="AH436" s="9">
        <v>350000</v>
      </c>
      <c r="AI436" s="9">
        <v>350000</v>
      </c>
      <c r="AJ436" s="9" t="s">
        <v>752</v>
      </c>
    </row>
    <row r="437" spans="1:36" x14ac:dyDescent="0.3">
      <c r="A437" s="13" t="str">
        <f t="shared" si="15"/>
        <v>1.1-00-2315_231035_235426110</v>
      </c>
      <c r="B437" s="1" t="str">
        <f t="shared" si="16"/>
        <v>15_241035_24054261100</v>
      </c>
      <c r="D437" s="3" t="s">
        <v>1105</v>
      </c>
      <c r="F437" s="1">
        <v>2</v>
      </c>
      <c r="G437" s="6" t="s">
        <v>257</v>
      </c>
      <c r="H437" s="1">
        <v>2.7</v>
      </c>
      <c r="I437" s="6" t="s">
        <v>411</v>
      </c>
      <c r="J437" s="1" t="s">
        <v>412</v>
      </c>
      <c r="K437" s="6" t="s">
        <v>411</v>
      </c>
      <c r="L437" s="1" t="s">
        <v>200</v>
      </c>
      <c r="M437" s="6" t="s">
        <v>201</v>
      </c>
      <c r="N437" t="s">
        <v>865</v>
      </c>
      <c r="O437" s="1" t="s">
        <v>850</v>
      </c>
      <c r="P437" s="1" t="s">
        <v>739</v>
      </c>
      <c r="Q437" s="1">
        <v>1</v>
      </c>
      <c r="R437" s="1">
        <v>1</v>
      </c>
      <c r="S437" s="1" t="s">
        <v>35</v>
      </c>
      <c r="T437" t="s">
        <v>902</v>
      </c>
      <c r="U437" s="1" t="s">
        <v>740</v>
      </c>
      <c r="V437" s="1" t="s">
        <v>739</v>
      </c>
      <c r="W437" s="1">
        <v>54</v>
      </c>
      <c r="X437" s="6" t="s">
        <v>741</v>
      </c>
      <c r="Y437" s="1" t="s">
        <v>742</v>
      </c>
      <c r="Z437" s="1">
        <v>2000</v>
      </c>
      <c r="AA437" s="1" t="s">
        <v>67</v>
      </c>
      <c r="AB437" s="7">
        <v>2611</v>
      </c>
      <c r="AC437" s="7" t="s">
        <v>318</v>
      </c>
      <c r="AD437" s="50">
        <v>0</v>
      </c>
      <c r="AE437" s="8" t="s">
        <v>42</v>
      </c>
      <c r="AF437" s="7" t="s">
        <v>43</v>
      </c>
      <c r="AG437" s="12">
        <v>0</v>
      </c>
      <c r="AH437" s="9">
        <v>412000</v>
      </c>
      <c r="AI437" s="9">
        <v>412000</v>
      </c>
      <c r="AJ437" s="9" t="s">
        <v>753</v>
      </c>
    </row>
    <row r="438" spans="1:36" x14ac:dyDescent="0.3">
      <c r="A438" s="13" t="str">
        <f t="shared" si="15"/>
        <v>1.1-00-2315_231035_235427310</v>
      </c>
      <c r="B438" s="1" t="str">
        <f t="shared" si="16"/>
        <v>15_241035_24054273100</v>
      </c>
      <c r="D438" s="3" t="s">
        <v>1105</v>
      </c>
      <c r="F438" s="1">
        <v>2</v>
      </c>
      <c r="G438" s="6" t="s">
        <v>257</v>
      </c>
      <c r="H438" s="1">
        <v>2.7</v>
      </c>
      <c r="I438" s="6" t="s">
        <v>411</v>
      </c>
      <c r="J438" s="1" t="s">
        <v>412</v>
      </c>
      <c r="K438" s="6" t="s">
        <v>411</v>
      </c>
      <c r="L438" s="1" t="s">
        <v>200</v>
      </c>
      <c r="M438" s="6" t="s">
        <v>201</v>
      </c>
      <c r="N438" t="s">
        <v>865</v>
      </c>
      <c r="O438" s="1" t="s">
        <v>850</v>
      </c>
      <c r="P438" s="1" t="s">
        <v>739</v>
      </c>
      <c r="Q438" s="1">
        <v>1</v>
      </c>
      <c r="R438" s="1">
        <v>1</v>
      </c>
      <c r="S438" s="1" t="s">
        <v>35</v>
      </c>
      <c r="T438" t="s">
        <v>902</v>
      </c>
      <c r="U438" s="1" t="s">
        <v>740</v>
      </c>
      <c r="V438" s="1" t="s">
        <v>739</v>
      </c>
      <c r="W438" s="1">
        <v>54</v>
      </c>
      <c r="X438" s="6" t="s">
        <v>741</v>
      </c>
      <c r="Y438" s="1" t="s">
        <v>742</v>
      </c>
      <c r="Z438" s="1">
        <v>2000</v>
      </c>
      <c r="AA438" s="1" t="s">
        <v>67</v>
      </c>
      <c r="AB438" s="7">
        <v>2731</v>
      </c>
      <c r="AC438" s="7" t="s">
        <v>754</v>
      </c>
      <c r="AD438" s="50">
        <v>0</v>
      </c>
      <c r="AE438" s="8" t="s">
        <v>42</v>
      </c>
      <c r="AF438" s="7" t="s">
        <v>43</v>
      </c>
      <c r="AG438" s="12">
        <v>0</v>
      </c>
      <c r="AH438" s="9">
        <v>60000</v>
      </c>
      <c r="AI438" s="9">
        <v>60000</v>
      </c>
      <c r="AJ438" s="9" t="s">
        <v>755</v>
      </c>
    </row>
    <row r="439" spans="1:36" x14ac:dyDescent="0.3">
      <c r="A439" s="13" t="str">
        <f t="shared" si="15"/>
        <v>1.1-00-2315_231035_235429110</v>
      </c>
      <c r="B439" s="1" t="str">
        <f t="shared" si="16"/>
        <v>15_241035_24054291100</v>
      </c>
      <c r="D439" s="3" t="s">
        <v>1105</v>
      </c>
      <c r="F439" s="1">
        <v>2</v>
      </c>
      <c r="G439" s="6" t="s">
        <v>257</v>
      </c>
      <c r="H439" s="1">
        <v>2.7</v>
      </c>
      <c r="I439" s="6" t="s">
        <v>411</v>
      </c>
      <c r="J439" s="1" t="s">
        <v>412</v>
      </c>
      <c r="K439" s="6" t="s">
        <v>411</v>
      </c>
      <c r="L439" s="1" t="s">
        <v>200</v>
      </c>
      <c r="M439" s="6" t="s">
        <v>201</v>
      </c>
      <c r="N439" t="s">
        <v>865</v>
      </c>
      <c r="O439" s="1" t="s">
        <v>850</v>
      </c>
      <c r="P439" s="1" t="s">
        <v>739</v>
      </c>
      <c r="Q439" s="1">
        <v>1</v>
      </c>
      <c r="R439" s="1">
        <v>1</v>
      </c>
      <c r="S439" s="1" t="s">
        <v>35</v>
      </c>
      <c r="T439" t="s">
        <v>902</v>
      </c>
      <c r="U439" s="1" t="s">
        <v>740</v>
      </c>
      <c r="V439" s="1" t="s">
        <v>739</v>
      </c>
      <c r="W439" s="1">
        <v>54</v>
      </c>
      <c r="X439" s="6" t="s">
        <v>741</v>
      </c>
      <c r="Y439" s="1" t="s">
        <v>742</v>
      </c>
      <c r="Z439" s="1">
        <v>2000</v>
      </c>
      <c r="AA439" s="1" t="s">
        <v>67</v>
      </c>
      <c r="AB439" s="7">
        <v>2911</v>
      </c>
      <c r="AC439" s="7" t="s">
        <v>150</v>
      </c>
      <c r="AD439" s="50">
        <v>0</v>
      </c>
      <c r="AE439" s="8" t="s">
        <v>42</v>
      </c>
      <c r="AF439" s="7" t="s">
        <v>43</v>
      </c>
      <c r="AG439" s="12">
        <v>0</v>
      </c>
      <c r="AH439" s="9">
        <v>10000</v>
      </c>
      <c r="AI439" s="9">
        <v>10000</v>
      </c>
      <c r="AJ439" s="9" t="s">
        <v>756</v>
      </c>
    </row>
    <row r="440" spans="1:36" x14ac:dyDescent="0.3">
      <c r="A440" s="13" t="str">
        <f t="shared" si="15"/>
        <v>1.1-00-2315_231035_235429410</v>
      </c>
      <c r="B440" s="1" t="str">
        <f t="shared" si="16"/>
        <v>15_241035_24054294100</v>
      </c>
      <c r="D440" s="3" t="s">
        <v>1105</v>
      </c>
      <c r="F440" s="1">
        <v>2</v>
      </c>
      <c r="G440" s="6" t="s">
        <v>257</v>
      </c>
      <c r="H440" s="1">
        <v>2.7</v>
      </c>
      <c r="I440" s="6" t="s">
        <v>411</v>
      </c>
      <c r="J440" s="1" t="s">
        <v>412</v>
      </c>
      <c r="K440" s="6" t="s">
        <v>411</v>
      </c>
      <c r="L440" s="1" t="s">
        <v>200</v>
      </c>
      <c r="M440" s="6" t="s">
        <v>201</v>
      </c>
      <c r="N440" t="s">
        <v>865</v>
      </c>
      <c r="O440" s="1" t="s">
        <v>850</v>
      </c>
      <c r="P440" s="1" t="s">
        <v>739</v>
      </c>
      <c r="Q440" s="1">
        <v>1</v>
      </c>
      <c r="R440" s="1">
        <v>1</v>
      </c>
      <c r="S440" s="1" t="s">
        <v>35</v>
      </c>
      <c r="T440" t="s">
        <v>902</v>
      </c>
      <c r="U440" s="1" t="s">
        <v>740</v>
      </c>
      <c r="V440" s="1" t="s">
        <v>739</v>
      </c>
      <c r="W440" s="1">
        <v>54</v>
      </c>
      <c r="X440" s="6" t="s">
        <v>741</v>
      </c>
      <c r="Y440" s="1" t="s">
        <v>742</v>
      </c>
      <c r="Z440" s="1">
        <v>2000</v>
      </c>
      <c r="AA440" s="1" t="s">
        <v>67</v>
      </c>
      <c r="AB440" s="7">
        <v>2941</v>
      </c>
      <c r="AC440" s="7" t="s">
        <v>151</v>
      </c>
      <c r="AD440" s="50">
        <v>0</v>
      </c>
      <c r="AE440" s="8" t="s">
        <v>42</v>
      </c>
      <c r="AF440" s="7" t="s">
        <v>43</v>
      </c>
      <c r="AG440" s="12">
        <v>0</v>
      </c>
      <c r="AH440" s="9">
        <v>7000</v>
      </c>
      <c r="AI440" s="9">
        <v>7000</v>
      </c>
      <c r="AJ440" s="9" t="s">
        <v>757</v>
      </c>
    </row>
    <row r="441" spans="1:36" x14ac:dyDescent="0.3">
      <c r="A441" s="13" t="str">
        <f t="shared" si="15"/>
        <v>1.1-00-2315_231035_235429610</v>
      </c>
      <c r="B441" s="1" t="str">
        <f t="shared" si="16"/>
        <v>15_241035_24054296100</v>
      </c>
      <c r="D441" s="3" t="s">
        <v>1105</v>
      </c>
      <c r="F441" s="1">
        <v>2</v>
      </c>
      <c r="G441" s="6" t="s">
        <v>257</v>
      </c>
      <c r="H441" s="1">
        <v>2.7</v>
      </c>
      <c r="I441" s="6" t="s">
        <v>411</v>
      </c>
      <c r="J441" s="1" t="s">
        <v>412</v>
      </c>
      <c r="K441" s="6" t="s">
        <v>411</v>
      </c>
      <c r="L441" s="1" t="s">
        <v>200</v>
      </c>
      <c r="M441" s="6" t="s">
        <v>201</v>
      </c>
      <c r="N441" t="s">
        <v>865</v>
      </c>
      <c r="O441" s="1" t="s">
        <v>850</v>
      </c>
      <c r="P441" s="1" t="s">
        <v>739</v>
      </c>
      <c r="Q441" s="1">
        <v>1</v>
      </c>
      <c r="R441" s="1">
        <v>1</v>
      </c>
      <c r="S441" s="1" t="s">
        <v>35</v>
      </c>
      <c r="T441" t="s">
        <v>902</v>
      </c>
      <c r="U441" s="1" t="s">
        <v>740</v>
      </c>
      <c r="V441" s="1" t="s">
        <v>739</v>
      </c>
      <c r="W441" s="1">
        <v>54</v>
      </c>
      <c r="X441" s="6" t="s">
        <v>741</v>
      </c>
      <c r="Y441" s="1" t="s">
        <v>742</v>
      </c>
      <c r="Z441" s="1">
        <v>2000</v>
      </c>
      <c r="AA441" s="1" t="s">
        <v>67</v>
      </c>
      <c r="AB441" s="7">
        <v>2961</v>
      </c>
      <c r="AC441" s="7" t="s">
        <v>234</v>
      </c>
      <c r="AD441" s="50">
        <v>0</v>
      </c>
      <c r="AE441" s="8" t="s">
        <v>42</v>
      </c>
      <c r="AF441" s="7" t="s">
        <v>43</v>
      </c>
      <c r="AG441" s="12">
        <v>0</v>
      </c>
      <c r="AH441" s="9">
        <v>18000</v>
      </c>
      <c r="AI441" s="9">
        <v>18000</v>
      </c>
      <c r="AJ441" s="9" t="s">
        <v>758</v>
      </c>
    </row>
    <row r="442" spans="1:36" x14ac:dyDescent="0.3">
      <c r="A442" s="13" t="str">
        <f t="shared" si="15"/>
        <v>1.1-00-2315_231035_235429810</v>
      </c>
      <c r="B442" s="1" t="str">
        <f t="shared" si="16"/>
        <v>15_241035_24054298100</v>
      </c>
      <c r="D442" s="3" t="s">
        <v>1105</v>
      </c>
      <c r="F442" s="1">
        <v>2</v>
      </c>
      <c r="G442" s="6" t="s">
        <v>257</v>
      </c>
      <c r="H442" s="1">
        <v>2.7</v>
      </c>
      <c r="I442" s="6" t="s">
        <v>411</v>
      </c>
      <c r="J442" s="1" t="s">
        <v>412</v>
      </c>
      <c r="K442" s="6" t="s">
        <v>411</v>
      </c>
      <c r="L442" s="1" t="s">
        <v>200</v>
      </c>
      <c r="M442" s="6" t="s">
        <v>201</v>
      </c>
      <c r="N442" t="s">
        <v>865</v>
      </c>
      <c r="O442" s="1" t="s">
        <v>850</v>
      </c>
      <c r="P442" s="1" t="s">
        <v>739</v>
      </c>
      <c r="Q442" s="1">
        <v>1</v>
      </c>
      <c r="R442" s="1">
        <v>1</v>
      </c>
      <c r="S442" s="1" t="s">
        <v>35</v>
      </c>
      <c r="T442" t="s">
        <v>902</v>
      </c>
      <c r="U442" s="1" t="s">
        <v>740</v>
      </c>
      <c r="V442" s="1" t="s">
        <v>739</v>
      </c>
      <c r="W442" s="1">
        <v>54</v>
      </c>
      <c r="X442" s="6" t="s">
        <v>741</v>
      </c>
      <c r="Y442" s="1" t="s">
        <v>742</v>
      </c>
      <c r="Z442" s="1">
        <v>2000</v>
      </c>
      <c r="AA442" s="1" t="s">
        <v>67</v>
      </c>
      <c r="AB442" s="7">
        <v>2981</v>
      </c>
      <c r="AC442" s="7" t="s">
        <v>291</v>
      </c>
      <c r="AD442" s="50">
        <v>0</v>
      </c>
      <c r="AE442" s="8" t="s">
        <v>42</v>
      </c>
      <c r="AF442" s="7" t="s">
        <v>43</v>
      </c>
      <c r="AG442" s="12">
        <v>0</v>
      </c>
      <c r="AH442" s="9">
        <v>6000</v>
      </c>
      <c r="AI442" s="9">
        <v>6000</v>
      </c>
      <c r="AJ442" s="9" t="s">
        <v>759</v>
      </c>
    </row>
    <row r="443" spans="1:36" x14ac:dyDescent="0.3">
      <c r="A443" s="13" t="str">
        <f t="shared" si="15"/>
        <v>1.1-00-2315_231035_235431510</v>
      </c>
      <c r="B443" s="1" t="str">
        <f t="shared" si="16"/>
        <v>15_241035_24054315100</v>
      </c>
      <c r="D443" s="3" t="s">
        <v>1105</v>
      </c>
      <c r="F443" s="1">
        <v>2</v>
      </c>
      <c r="G443" s="6" t="s">
        <v>257</v>
      </c>
      <c r="H443" s="1">
        <v>2.7</v>
      </c>
      <c r="I443" s="6" t="s">
        <v>411</v>
      </c>
      <c r="J443" s="1" t="s">
        <v>412</v>
      </c>
      <c r="K443" s="6" t="s">
        <v>411</v>
      </c>
      <c r="L443" s="1" t="s">
        <v>200</v>
      </c>
      <c r="M443" s="6" t="s">
        <v>201</v>
      </c>
      <c r="N443" t="s">
        <v>865</v>
      </c>
      <c r="O443" s="1" t="s">
        <v>850</v>
      </c>
      <c r="P443" s="1" t="s">
        <v>739</v>
      </c>
      <c r="Q443" s="1">
        <v>1</v>
      </c>
      <c r="R443" s="1">
        <v>1</v>
      </c>
      <c r="S443" s="1" t="s">
        <v>35</v>
      </c>
      <c r="T443" t="s">
        <v>902</v>
      </c>
      <c r="U443" s="1" t="s">
        <v>740</v>
      </c>
      <c r="V443" s="1" t="s">
        <v>739</v>
      </c>
      <c r="W443" s="1">
        <v>54</v>
      </c>
      <c r="X443" s="6" t="s">
        <v>741</v>
      </c>
      <c r="Y443" s="1" t="s">
        <v>742</v>
      </c>
      <c r="Z443" s="1">
        <v>3000</v>
      </c>
      <c r="AA443" s="1" t="s">
        <v>70</v>
      </c>
      <c r="AB443" s="7">
        <v>3151</v>
      </c>
      <c r="AC443" s="7" t="s">
        <v>704</v>
      </c>
      <c r="AD443" s="50">
        <v>0</v>
      </c>
      <c r="AE443" s="62" t="s">
        <v>42</v>
      </c>
      <c r="AF443" s="7" t="s">
        <v>43</v>
      </c>
      <c r="AG443" s="12">
        <v>0</v>
      </c>
      <c r="AH443" s="9">
        <v>6960</v>
      </c>
      <c r="AI443" s="9">
        <v>6960</v>
      </c>
      <c r="AJ443" s="9" t="s">
        <v>760</v>
      </c>
    </row>
    <row r="444" spans="1:36" x14ac:dyDescent="0.3">
      <c r="A444" s="13" t="str">
        <f t="shared" si="15"/>
        <v>1.1-00-2315_231035_235432510</v>
      </c>
      <c r="B444" s="1" t="str">
        <f t="shared" si="16"/>
        <v>15_241035_24054325100</v>
      </c>
      <c r="D444" s="3" t="s">
        <v>1105</v>
      </c>
      <c r="F444" s="1">
        <v>2</v>
      </c>
      <c r="G444" s="6" t="s">
        <v>257</v>
      </c>
      <c r="H444" s="1">
        <v>2.7</v>
      </c>
      <c r="I444" s="6" t="s">
        <v>411</v>
      </c>
      <c r="J444" s="1" t="s">
        <v>412</v>
      </c>
      <c r="K444" s="6" t="s">
        <v>411</v>
      </c>
      <c r="L444" s="1" t="s">
        <v>200</v>
      </c>
      <c r="M444" s="6" t="s">
        <v>201</v>
      </c>
      <c r="N444" t="s">
        <v>865</v>
      </c>
      <c r="O444" s="1" t="s">
        <v>850</v>
      </c>
      <c r="P444" s="1" t="s">
        <v>739</v>
      </c>
      <c r="Q444" s="1">
        <v>1</v>
      </c>
      <c r="R444" s="1">
        <v>1</v>
      </c>
      <c r="S444" s="1" t="s">
        <v>35</v>
      </c>
      <c r="T444" t="s">
        <v>902</v>
      </c>
      <c r="U444" s="1" t="s">
        <v>740</v>
      </c>
      <c r="V444" s="1" t="s">
        <v>739</v>
      </c>
      <c r="W444" s="1">
        <v>54</v>
      </c>
      <c r="X444" s="6" t="s">
        <v>741</v>
      </c>
      <c r="Y444" s="1" t="s">
        <v>742</v>
      </c>
      <c r="Z444" s="1">
        <v>3000</v>
      </c>
      <c r="AA444" s="1" t="s">
        <v>70</v>
      </c>
      <c r="AB444" s="7">
        <v>3251</v>
      </c>
      <c r="AC444" s="7" t="s">
        <v>255</v>
      </c>
      <c r="AD444" s="50">
        <v>0</v>
      </c>
      <c r="AE444" s="62" t="s">
        <v>42</v>
      </c>
      <c r="AF444" s="7" t="s">
        <v>43</v>
      </c>
      <c r="AG444" s="12">
        <v>0</v>
      </c>
      <c r="AH444" s="9">
        <v>100000</v>
      </c>
      <c r="AI444" s="9">
        <v>100000</v>
      </c>
      <c r="AJ444" s="9" t="s">
        <v>761</v>
      </c>
    </row>
    <row r="445" spans="1:36" x14ac:dyDescent="0.3">
      <c r="A445" s="13" t="str">
        <f t="shared" si="15"/>
        <v>1.1-00-2315_231035_235433310</v>
      </c>
      <c r="B445" s="1" t="str">
        <f t="shared" si="16"/>
        <v>15_241035_24054333100</v>
      </c>
      <c r="D445" s="3" t="s">
        <v>1105</v>
      </c>
      <c r="F445" s="1">
        <v>2</v>
      </c>
      <c r="G445" s="6" t="s">
        <v>257</v>
      </c>
      <c r="H445" s="1">
        <v>2.7</v>
      </c>
      <c r="I445" s="6" t="s">
        <v>411</v>
      </c>
      <c r="J445" s="1" t="s">
        <v>412</v>
      </c>
      <c r="K445" s="6" t="s">
        <v>411</v>
      </c>
      <c r="L445" s="1" t="s">
        <v>200</v>
      </c>
      <c r="M445" s="6" t="s">
        <v>201</v>
      </c>
      <c r="N445" t="s">
        <v>865</v>
      </c>
      <c r="O445" s="1" t="s">
        <v>850</v>
      </c>
      <c r="P445" s="1" t="s">
        <v>739</v>
      </c>
      <c r="Q445" s="1">
        <v>1</v>
      </c>
      <c r="R445" s="1">
        <v>1</v>
      </c>
      <c r="S445" s="1" t="s">
        <v>35</v>
      </c>
      <c r="T445" t="s">
        <v>902</v>
      </c>
      <c r="U445" s="1" t="s">
        <v>740</v>
      </c>
      <c r="V445" s="1" t="s">
        <v>739</v>
      </c>
      <c r="W445" s="1">
        <v>54</v>
      </c>
      <c r="X445" s="6" t="s">
        <v>741</v>
      </c>
      <c r="Y445" s="1" t="s">
        <v>742</v>
      </c>
      <c r="Z445" s="1">
        <v>3000</v>
      </c>
      <c r="AA445" s="1" t="s">
        <v>70</v>
      </c>
      <c r="AB445" s="7">
        <v>3331</v>
      </c>
      <c r="AC445" s="7" t="s">
        <v>152</v>
      </c>
      <c r="AD445" s="50">
        <v>0</v>
      </c>
      <c r="AE445" s="62" t="s">
        <v>42</v>
      </c>
      <c r="AF445" s="7" t="s">
        <v>43</v>
      </c>
      <c r="AG445" s="12">
        <v>0</v>
      </c>
      <c r="AH445" s="9">
        <v>75000</v>
      </c>
      <c r="AI445" s="9">
        <v>75000</v>
      </c>
      <c r="AJ445" s="9" t="s">
        <v>762</v>
      </c>
    </row>
    <row r="446" spans="1:36" x14ac:dyDescent="0.3">
      <c r="A446" s="13" t="str">
        <f t="shared" si="15"/>
        <v>1.1-00-2315_231035_235433410</v>
      </c>
      <c r="B446" s="1" t="str">
        <f t="shared" si="16"/>
        <v>15_241035_24054334100</v>
      </c>
      <c r="D446" s="3" t="s">
        <v>1105</v>
      </c>
      <c r="F446" s="1">
        <v>2</v>
      </c>
      <c r="G446" s="6" t="s">
        <v>257</v>
      </c>
      <c r="H446" s="1">
        <v>2.7</v>
      </c>
      <c r="I446" s="6" t="s">
        <v>411</v>
      </c>
      <c r="J446" s="1" t="s">
        <v>412</v>
      </c>
      <c r="K446" s="6" t="s">
        <v>411</v>
      </c>
      <c r="L446" s="1" t="s">
        <v>200</v>
      </c>
      <c r="M446" s="6" t="s">
        <v>201</v>
      </c>
      <c r="N446" t="s">
        <v>865</v>
      </c>
      <c r="O446" s="1" t="s">
        <v>850</v>
      </c>
      <c r="P446" s="1" t="s">
        <v>739</v>
      </c>
      <c r="Q446" s="1">
        <v>1</v>
      </c>
      <c r="R446" s="1">
        <v>1</v>
      </c>
      <c r="S446" s="1" t="s">
        <v>35</v>
      </c>
      <c r="T446" t="s">
        <v>902</v>
      </c>
      <c r="U446" s="1" t="s">
        <v>740</v>
      </c>
      <c r="V446" s="1" t="s">
        <v>739</v>
      </c>
      <c r="W446" s="1">
        <v>54</v>
      </c>
      <c r="X446" s="6" t="s">
        <v>741</v>
      </c>
      <c r="Y446" s="1" t="s">
        <v>742</v>
      </c>
      <c r="Z446" s="1">
        <v>3000</v>
      </c>
      <c r="AA446" s="1" t="s">
        <v>70</v>
      </c>
      <c r="AB446" s="7">
        <v>3341</v>
      </c>
      <c r="AC446" s="7" t="s">
        <v>326</v>
      </c>
      <c r="AD446" s="50">
        <v>0</v>
      </c>
      <c r="AE446" s="62" t="s">
        <v>42</v>
      </c>
      <c r="AF446" s="7" t="s">
        <v>43</v>
      </c>
      <c r="AG446" s="12">
        <v>0</v>
      </c>
      <c r="AH446" s="9">
        <v>130000</v>
      </c>
      <c r="AI446" s="9">
        <v>130000</v>
      </c>
      <c r="AJ446" s="9" t="s">
        <v>763</v>
      </c>
    </row>
    <row r="447" spans="1:36" x14ac:dyDescent="0.3">
      <c r="A447" s="13" t="str">
        <f t="shared" si="15"/>
        <v>1.1-00-2315_231035_235433910</v>
      </c>
      <c r="B447" s="1" t="str">
        <f t="shared" si="16"/>
        <v>15_241035_24054339100</v>
      </c>
      <c r="D447" s="3" t="s">
        <v>1105</v>
      </c>
      <c r="F447" s="1">
        <v>2</v>
      </c>
      <c r="G447" s="6" t="s">
        <v>257</v>
      </c>
      <c r="H447" s="1">
        <v>2.7</v>
      </c>
      <c r="I447" s="6" t="s">
        <v>411</v>
      </c>
      <c r="J447" s="1" t="s">
        <v>412</v>
      </c>
      <c r="K447" s="6" t="s">
        <v>411</v>
      </c>
      <c r="L447" s="1" t="s">
        <v>200</v>
      </c>
      <c r="M447" s="6" t="s">
        <v>201</v>
      </c>
      <c r="N447" t="s">
        <v>865</v>
      </c>
      <c r="O447" s="1" t="s">
        <v>850</v>
      </c>
      <c r="P447" s="1" t="s">
        <v>739</v>
      </c>
      <c r="Q447" s="1">
        <v>1</v>
      </c>
      <c r="R447" s="1">
        <v>1</v>
      </c>
      <c r="S447" s="1" t="s">
        <v>35</v>
      </c>
      <c r="T447" t="s">
        <v>902</v>
      </c>
      <c r="U447" s="1" t="s">
        <v>740</v>
      </c>
      <c r="V447" s="1" t="s">
        <v>739</v>
      </c>
      <c r="W447" s="1">
        <v>54</v>
      </c>
      <c r="X447" s="6" t="s">
        <v>741</v>
      </c>
      <c r="Y447" s="1" t="s">
        <v>742</v>
      </c>
      <c r="Z447" s="1">
        <v>3000</v>
      </c>
      <c r="AA447" s="1" t="s">
        <v>70</v>
      </c>
      <c r="AB447" s="7">
        <v>3391</v>
      </c>
      <c r="AC447" s="7" t="s">
        <v>97</v>
      </c>
      <c r="AD447" s="50">
        <v>0</v>
      </c>
      <c r="AE447" s="62" t="s">
        <v>42</v>
      </c>
      <c r="AF447" s="7" t="s">
        <v>43</v>
      </c>
      <c r="AG447" s="12">
        <v>0</v>
      </c>
      <c r="AH447" s="9">
        <v>3668000</v>
      </c>
      <c r="AI447" s="9">
        <v>5988000</v>
      </c>
      <c r="AJ447" s="9" t="s">
        <v>764</v>
      </c>
    </row>
    <row r="448" spans="1:36" x14ac:dyDescent="0.3">
      <c r="A448" s="13" t="str">
        <f t="shared" si="15"/>
        <v>1.1-00-2315_231035_235434110</v>
      </c>
      <c r="B448" s="1" t="str">
        <f t="shared" si="16"/>
        <v>15_241035_24054341100</v>
      </c>
      <c r="D448" s="3" t="s">
        <v>1105</v>
      </c>
      <c r="F448" s="1">
        <v>2</v>
      </c>
      <c r="G448" s="6" t="s">
        <v>257</v>
      </c>
      <c r="H448" s="1">
        <v>2.7</v>
      </c>
      <c r="I448" s="6" t="s">
        <v>411</v>
      </c>
      <c r="J448" s="1" t="s">
        <v>412</v>
      </c>
      <c r="K448" s="6" t="s">
        <v>411</v>
      </c>
      <c r="L448" s="1" t="s">
        <v>200</v>
      </c>
      <c r="M448" s="6" t="s">
        <v>201</v>
      </c>
      <c r="N448" t="s">
        <v>865</v>
      </c>
      <c r="O448" s="1" t="s">
        <v>850</v>
      </c>
      <c r="P448" s="1" t="s">
        <v>739</v>
      </c>
      <c r="Q448" s="1">
        <v>1</v>
      </c>
      <c r="R448" s="1">
        <v>1</v>
      </c>
      <c r="S448" s="1" t="s">
        <v>35</v>
      </c>
      <c r="T448" t="s">
        <v>902</v>
      </c>
      <c r="U448" s="1" t="s">
        <v>740</v>
      </c>
      <c r="V448" s="1" t="s">
        <v>739</v>
      </c>
      <c r="W448" s="1">
        <v>54</v>
      </c>
      <c r="X448" s="6" t="s">
        <v>741</v>
      </c>
      <c r="Y448" s="1" t="s">
        <v>742</v>
      </c>
      <c r="Z448" s="1">
        <v>3000</v>
      </c>
      <c r="AA448" s="1" t="s">
        <v>70</v>
      </c>
      <c r="AB448" s="7">
        <v>3411</v>
      </c>
      <c r="AC448" s="7" t="s">
        <v>153</v>
      </c>
      <c r="AD448" s="50">
        <v>0</v>
      </c>
      <c r="AE448" s="62" t="s">
        <v>42</v>
      </c>
      <c r="AF448" s="7" t="s">
        <v>43</v>
      </c>
      <c r="AG448" s="12">
        <v>0</v>
      </c>
      <c r="AH448" s="9">
        <v>12000</v>
      </c>
      <c r="AI448" s="9">
        <v>12000</v>
      </c>
      <c r="AJ448" s="9" t="s">
        <v>765</v>
      </c>
    </row>
    <row r="449" spans="1:36" x14ac:dyDescent="0.3">
      <c r="A449" s="13" t="str">
        <f t="shared" si="15"/>
        <v>1.1-00-2315_231035_235435110</v>
      </c>
      <c r="B449" s="1" t="str">
        <f t="shared" si="16"/>
        <v>15_241035_24054351100</v>
      </c>
      <c r="D449" s="3" t="s">
        <v>1105</v>
      </c>
      <c r="F449" s="1">
        <v>2</v>
      </c>
      <c r="G449" s="6" t="s">
        <v>257</v>
      </c>
      <c r="H449" s="1">
        <v>2.7</v>
      </c>
      <c r="I449" s="6" t="s">
        <v>411</v>
      </c>
      <c r="J449" s="1" t="s">
        <v>412</v>
      </c>
      <c r="K449" s="6" t="s">
        <v>411</v>
      </c>
      <c r="L449" s="1" t="s">
        <v>200</v>
      </c>
      <c r="M449" s="6" t="s">
        <v>201</v>
      </c>
      <c r="N449" t="s">
        <v>865</v>
      </c>
      <c r="O449" s="1" t="s">
        <v>850</v>
      </c>
      <c r="P449" s="1" t="s">
        <v>739</v>
      </c>
      <c r="Q449" s="1">
        <v>1</v>
      </c>
      <c r="R449" s="1">
        <v>1</v>
      </c>
      <c r="S449" s="1" t="s">
        <v>35</v>
      </c>
      <c r="T449" t="s">
        <v>902</v>
      </c>
      <c r="U449" s="1" t="s">
        <v>740</v>
      </c>
      <c r="V449" s="1" t="s">
        <v>739</v>
      </c>
      <c r="W449" s="1">
        <v>54</v>
      </c>
      <c r="X449" s="6" t="s">
        <v>741</v>
      </c>
      <c r="Y449" s="1" t="s">
        <v>742</v>
      </c>
      <c r="Z449" s="1">
        <v>3000</v>
      </c>
      <c r="AA449" s="1" t="s">
        <v>70</v>
      </c>
      <c r="AB449" s="7">
        <v>3511</v>
      </c>
      <c r="AC449" s="7" t="s">
        <v>156</v>
      </c>
      <c r="AD449" s="50">
        <v>0</v>
      </c>
      <c r="AE449" s="62" t="s">
        <v>42</v>
      </c>
      <c r="AF449" s="7" t="s">
        <v>43</v>
      </c>
      <c r="AG449" s="12">
        <v>0</v>
      </c>
      <c r="AH449" s="9">
        <v>350000</v>
      </c>
      <c r="AI449" s="9">
        <v>350000</v>
      </c>
      <c r="AJ449" s="9" t="s">
        <v>766</v>
      </c>
    </row>
    <row r="450" spans="1:36" x14ac:dyDescent="0.3">
      <c r="A450" s="13" t="str">
        <f t="shared" si="15"/>
        <v>1.1-00-2315_231035_235435710</v>
      </c>
      <c r="B450" s="1" t="str">
        <f t="shared" si="16"/>
        <v>15_241035_24054357100</v>
      </c>
      <c r="D450" s="3" t="s">
        <v>1105</v>
      </c>
      <c r="F450" s="1">
        <v>2</v>
      </c>
      <c r="G450" s="6" t="s">
        <v>257</v>
      </c>
      <c r="H450" s="1">
        <v>2.7</v>
      </c>
      <c r="I450" s="6" t="s">
        <v>411</v>
      </c>
      <c r="J450" s="1" t="s">
        <v>412</v>
      </c>
      <c r="K450" s="6" t="s">
        <v>411</v>
      </c>
      <c r="L450" s="1" t="s">
        <v>200</v>
      </c>
      <c r="M450" s="6" t="s">
        <v>201</v>
      </c>
      <c r="N450" t="s">
        <v>865</v>
      </c>
      <c r="O450" s="1" t="s">
        <v>850</v>
      </c>
      <c r="P450" s="1" t="s">
        <v>739</v>
      </c>
      <c r="Q450" s="1">
        <v>1</v>
      </c>
      <c r="R450" s="1">
        <v>1</v>
      </c>
      <c r="S450" s="1" t="s">
        <v>35</v>
      </c>
      <c r="T450" t="s">
        <v>902</v>
      </c>
      <c r="U450" s="1" t="s">
        <v>740</v>
      </c>
      <c r="V450" s="1" t="s">
        <v>739</v>
      </c>
      <c r="W450" s="1">
        <v>54</v>
      </c>
      <c r="X450" s="6" t="s">
        <v>741</v>
      </c>
      <c r="Y450" s="1" t="s">
        <v>742</v>
      </c>
      <c r="Z450" s="1">
        <v>3000</v>
      </c>
      <c r="AA450" s="1" t="s">
        <v>70</v>
      </c>
      <c r="AB450" s="7">
        <v>3571</v>
      </c>
      <c r="AC450" s="7" t="s">
        <v>236</v>
      </c>
      <c r="AD450" s="50">
        <v>0</v>
      </c>
      <c r="AE450" s="62" t="s">
        <v>42</v>
      </c>
      <c r="AF450" s="7" t="s">
        <v>43</v>
      </c>
      <c r="AG450" s="12">
        <v>0</v>
      </c>
      <c r="AH450" s="9">
        <v>20000</v>
      </c>
      <c r="AI450" s="9">
        <v>20000</v>
      </c>
      <c r="AJ450" s="9" t="s">
        <v>767</v>
      </c>
    </row>
    <row r="451" spans="1:36" x14ac:dyDescent="0.3">
      <c r="A451" s="13" t="str">
        <f t="shared" ref="A451:A509" si="17">CONCATENATE(D451,N451,Q451,T451,W451,AB451,AD451)</f>
        <v>1.1-00-2315_231035_235437610</v>
      </c>
      <c r="B451" s="1" t="str">
        <f t="shared" si="16"/>
        <v>15_241035_24054376100</v>
      </c>
      <c r="D451" s="3" t="s">
        <v>1105</v>
      </c>
      <c r="F451" s="1">
        <v>2</v>
      </c>
      <c r="G451" s="6" t="s">
        <v>257</v>
      </c>
      <c r="H451" s="1">
        <v>2.7</v>
      </c>
      <c r="I451" s="6" t="s">
        <v>411</v>
      </c>
      <c r="J451" s="1" t="s">
        <v>412</v>
      </c>
      <c r="K451" s="6" t="s">
        <v>411</v>
      </c>
      <c r="L451" s="1" t="s">
        <v>200</v>
      </c>
      <c r="M451" s="6" t="s">
        <v>201</v>
      </c>
      <c r="N451" t="s">
        <v>865</v>
      </c>
      <c r="O451" s="1" t="s">
        <v>850</v>
      </c>
      <c r="P451" s="1" t="s">
        <v>739</v>
      </c>
      <c r="Q451" s="1">
        <v>1</v>
      </c>
      <c r="R451" s="1">
        <v>1</v>
      </c>
      <c r="S451" s="1" t="s">
        <v>35</v>
      </c>
      <c r="T451" t="s">
        <v>902</v>
      </c>
      <c r="U451" s="1" t="s">
        <v>740</v>
      </c>
      <c r="V451" s="1" t="s">
        <v>739</v>
      </c>
      <c r="W451" s="1">
        <v>54</v>
      </c>
      <c r="X451" s="6" t="s">
        <v>741</v>
      </c>
      <c r="Y451" s="1" t="s">
        <v>742</v>
      </c>
      <c r="Z451" s="1">
        <v>3000</v>
      </c>
      <c r="AA451" s="1" t="s">
        <v>70</v>
      </c>
      <c r="AB451" s="7">
        <v>3761</v>
      </c>
      <c r="AC451" s="7" t="s">
        <v>90</v>
      </c>
      <c r="AD451" s="50">
        <v>0</v>
      </c>
      <c r="AE451" s="62" t="s">
        <v>42</v>
      </c>
      <c r="AF451" s="7" t="s">
        <v>43</v>
      </c>
      <c r="AG451" s="12">
        <v>0</v>
      </c>
      <c r="AH451" s="9">
        <v>100000</v>
      </c>
      <c r="AI451" s="9">
        <v>100000</v>
      </c>
      <c r="AJ451" s="9" t="s">
        <v>768</v>
      </c>
    </row>
    <row r="452" spans="1:36" x14ac:dyDescent="0.3">
      <c r="A452" s="13" t="str">
        <f t="shared" si="17"/>
        <v>1.1-00-2315_231035_235438210</v>
      </c>
      <c r="B452" s="1" t="str">
        <f t="shared" si="16"/>
        <v>15_241035_24054382100</v>
      </c>
      <c r="D452" s="3" t="s">
        <v>1105</v>
      </c>
      <c r="F452" s="1">
        <v>2</v>
      </c>
      <c r="G452" s="6" t="s">
        <v>257</v>
      </c>
      <c r="H452" s="1">
        <v>2.7</v>
      </c>
      <c r="I452" s="6" t="s">
        <v>411</v>
      </c>
      <c r="J452" s="1" t="s">
        <v>412</v>
      </c>
      <c r="K452" s="6" t="s">
        <v>411</v>
      </c>
      <c r="L452" s="1" t="s">
        <v>200</v>
      </c>
      <c r="M452" s="6" t="s">
        <v>201</v>
      </c>
      <c r="N452" t="s">
        <v>865</v>
      </c>
      <c r="O452" s="1" t="s">
        <v>850</v>
      </c>
      <c r="P452" s="1" t="s">
        <v>739</v>
      </c>
      <c r="Q452" s="1">
        <v>1</v>
      </c>
      <c r="R452" s="1">
        <v>1</v>
      </c>
      <c r="S452" s="1" t="s">
        <v>35</v>
      </c>
      <c r="T452" t="s">
        <v>902</v>
      </c>
      <c r="U452" s="1" t="s">
        <v>740</v>
      </c>
      <c r="V452" s="1" t="s">
        <v>739</v>
      </c>
      <c r="W452" s="1">
        <v>54</v>
      </c>
      <c r="X452" s="6" t="s">
        <v>741</v>
      </c>
      <c r="Y452" s="1" t="s">
        <v>742</v>
      </c>
      <c r="Z452" s="1">
        <v>3000</v>
      </c>
      <c r="AA452" s="1" t="s">
        <v>70</v>
      </c>
      <c r="AB452" s="7">
        <v>3821</v>
      </c>
      <c r="AC452" s="7" t="s">
        <v>75</v>
      </c>
      <c r="AD452" s="50">
        <v>0</v>
      </c>
      <c r="AE452" s="62" t="s">
        <v>42</v>
      </c>
      <c r="AF452" s="7" t="s">
        <v>43</v>
      </c>
      <c r="AG452" s="12">
        <v>0</v>
      </c>
      <c r="AH452" s="9">
        <v>1600000</v>
      </c>
      <c r="AI452" s="9">
        <v>1600000</v>
      </c>
      <c r="AJ452" s="9" t="s">
        <v>769</v>
      </c>
    </row>
    <row r="453" spans="1:36" x14ac:dyDescent="0.3">
      <c r="A453" s="13" t="str">
        <f t="shared" si="17"/>
        <v>1.1-00-2315_231035_235442110</v>
      </c>
      <c r="B453" s="1" t="str">
        <f t="shared" si="16"/>
        <v>15_241035_24054421100</v>
      </c>
      <c r="D453" s="3" t="s">
        <v>1105</v>
      </c>
      <c r="F453" s="1">
        <v>2</v>
      </c>
      <c r="G453" s="6" t="s">
        <v>257</v>
      </c>
      <c r="H453" s="1">
        <v>2.7</v>
      </c>
      <c r="I453" s="6" t="s">
        <v>411</v>
      </c>
      <c r="J453" s="1" t="s">
        <v>412</v>
      </c>
      <c r="K453" s="6" t="s">
        <v>411</v>
      </c>
      <c r="L453" s="1" t="s">
        <v>200</v>
      </c>
      <c r="M453" s="6" t="s">
        <v>201</v>
      </c>
      <c r="N453" t="s">
        <v>865</v>
      </c>
      <c r="O453" s="1" t="s">
        <v>850</v>
      </c>
      <c r="P453" s="1" t="s">
        <v>739</v>
      </c>
      <c r="Q453" s="1">
        <v>1</v>
      </c>
      <c r="R453" s="1">
        <v>1</v>
      </c>
      <c r="S453" s="1" t="s">
        <v>35</v>
      </c>
      <c r="T453" t="s">
        <v>902</v>
      </c>
      <c r="U453" s="1" t="s">
        <v>740</v>
      </c>
      <c r="V453" s="1" t="s">
        <v>739</v>
      </c>
      <c r="W453" s="1">
        <v>54</v>
      </c>
      <c r="X453" s="6" t="s">
        <v>741</v>
      </c>
      <c r="Y453" s="1" t="s">
        <v>742</v>
      </c>
      <c r="Z453" s="1">
        <v>4000</v>
      </c>
      <c r="AA453" s="1" t="s">
        <v>40</v>
      </c>
      <c r="AB453" s="7">
        <v>4211</v>
      </c>
      <c r="AC453" s="7" t="s">
        <v>173</v>
      </c>
      <c r="AD453" s="50">
        <v>0</v>
      </c>
      <c r="AE453" s="8" t="s">
        <v>42</v>
      </c>
      <c r="AF453" s="1" t="s">
        <v>43</v>
      </c>
      <c r="AG453" s="10">
        <v>12625430</v>
      </c>
      <c r="AH453" s="9">
        <v>0</v>
      </c>
      <c r="AI453" s="9">
        <v>0</v>
      </c>
      <c r="AJ453" s="5" t="s">
        <v>846</v>
      </c>
    </row>
    <row r="454" spans="1:36" x14ac:dyDescent="0.3">
      <c r="A454" s="13" t="str">
        <f t="shared" si="17"/>
        <v>1.1-00-2315_231035_235451110</v>
      </c>
      <c r="B454" s="1" t="str">
        <f t="shared" si="16"/>
        <v>15_241035_24054511100</v>
      </c>
      <c r="D454" s="3" t="s">
        <v>1105</v>
      </c>
      <c r="F454" s="1">
        <v>2</v>
      </c>
      <c r="G454" s="6" t="s">
        <v>257</v>
      </c>
      <c r="H454" s="1">
        <v>2.7</v>
      </c>
      <c r="I454" s="6" t="s">
        <v>411</v>
      </c>
      <c r="J454" s="1" t="s">
        <v>412</v>
      </c>
      <c r="K454" s="6" t="s">
        <v>411</v>
      </c>
      <c r="L454" s="1" t="s">
        <v>200</v>
      </c>
      <c r="M454" s="6" t="s">
        <v>201</v>
      </c>
      <c r="N454" t="s">
        <v>865</v>
      </c>
      <c r="O454" s="1" t="s">
        <v>850</v>
      </c>
      <c r="P454" s="1" t="s">
        <v>739</v>
      </c>
      <c r="Q454" s="1">
        <v>1</v>
      </c>
      <c r="R454" s="1">
        <v>1</v>
      </c>
      <c r="S454" s="1" t="s">
        <v>35</v>
      </c>
      <c r="T454" t="s">
        <v>902</v>
      </c>
      <c r="U454" s="1" t="s">
        <v>740</v>
      </c>
      <c r="V454" s="1" t="s">
        <v>739</v>
      </c>
      <c r="W454" s="1">
        <v>54</v>
      </c>
      <c r="X454" s="6" t="s">
        <v>741</v>
      </c>
      <c r="Y454" s="1" t="s">
        <v>742</v>
      </c>
      <c r="Z454" s="1">
        <v>5000</v>
      </c>
      <c r="AA454" s="1" t="s">
        <v>111</v>
      </c>
      <c r="AB454" s="7">
        <v>5111</v>
      </c>
      <c r="AC454" s="7" t="s">
        <v>160</v>
      </c>
      <c r="AD454" s="50">
        <v>0</v>
      </c>
      <c r="AE454" s="8" t="s">
        <v>42</v>
      </c>
      <c r="AF454" s="1" t="s">
        <v>43</v>
      </c>
      <c r="AG454" s="12">
        <v>0</v>
      </c>
      <c r="AH454" s="9">
        <v>88129</v>
      </c>
      <c r="AI454" s="9">
        <v>88129</v>
      </c>
      <c r="AJ454" s="9" t="s">
        <v>770</v>
      </c>
    </row>
    <row r="455" spans="1:36" x14ac:dyDescent="0.3">
      <c r="A455" s="13" t="str">
        <f t="shared" si="17"/>
        <v>1.1-00-2315_231035_235451510</v>
      </c>
      <c r="B455" s="1" t="str">
        <f t="shared" si="16"/>
        <v>15_241035_24054515100</v>
      </c>
      <c r="D455" s="3" t="s">
        <v>1105</v>
      </c>
      <c r="F455" s="1">
        <v>2</v>
      </c>
      <c r="G455" s="6" t="s">
        <v>257</v>
      </c>
      <c r="H455" s="1">
        <v>2.7</v>
      </c>
      <c r="I455" s="6" t="s">
        <v>411</v>
      </c>
      <c r="J455" s="1" t="s">
        <v>412</v>
      </c>
      <c r="K455" s="6" t="s">
        <v>411</v>
      </c>
      <c r="L455" s="1" t="s">
        <v>200</v>
      </c>
      <c r="M455" s="6" t="s">
        <v>201</v>
      </c>
      <c r="N455" t="s">
        <v>865</v>
      </c>
      <c r="O455" s="1" t="s">
        <v>850</v>
      </c>
      <c r="P455" s="1" t="s">
        <v>739</v>
      </c>
      <c r="Q455" s="1">
        <v>1</v>
      </c>
      <c r="R455" s="1">
        <v>1</v>
      </c>
      <c r="S455" s="1" t="s">
        <v>35</v>
      </c>
      <c r="T455" t="s">
        <v>902</v>
      </c>
      <c r="U455" s="1" t="s">
        <v>740</v>
      </c>
      <c r="V455" s="1" t="s">
        <v>739</v>
      </c>
      <c r="W455" s="1">
        <v>54</v>
      </c>
      <c r="X455" s="6" t="s">
        <v>741</v>
      </c>
      <c r="Y455" s="1" t="s">
        <v>742</v>
      </c>
      <c r="Z455" s="1">
        <v>5000</v>
      </c>
      <c r="AA455" s="1" t="s">
        <v>111</v>
      </c>
      <c r="AB455" s="7">
        <v>5151</v>
      </c>
      <c r="AC455" s="7" t="s">
        <v>161</v>
      </c>
      <c r="AD455" s="50">
        <v>0</v>
      </c>
      <c r="AE455" s="8" t="s">
        <v>42</v>
      </c>
      <c r="AF455" s="1" t="s">
        <v>43</v>
      </c>
      <c r="AG455" s="12">
        <v>0</v>
      </c>
      <c r="AH455" s="9">
        <v>63000</v>
      </c>
      <c r="AI455" s="9">
        <v>933000</v>
      </c>
      <c r="AJ455" s="9" t="s">
        <v>771</v>
      </c>
    </row>
    <row r="456" spans="1:36" x14ac:dyDescent="0.3">
      <c r="A456" s="13" t="str">
        <f t="shared" si="17"/>
        <v>1.1-00-2315_231035_235452110</v>
      </c>
      <c r="B456" s="1" t="str">
        <f t="shared" si="16"/>
        <v>15_241035_24054521100</v>
      </c>
      <c r="D456" s="3" t="s">
        <v>1105</v>
      </c>
      <c r="F456" s="1">
        <v>2</v>
      </c>
      <c r="G456" s="6" t="s">
        <v>257</v>
      </c>
      <c r="H456" s="1">
        <v>2.7</v>
      </c>
      <c r="I456" s="6" t="s">
        <v>411</v>
      </c>
      <c r="J456" s="1" t="s">
        <v>412</v>
      </c>
      <c r="K456" s="6" t="s">
        <v>411</v>
      </c>
      <c r="L456" s="1" t="s">
        <v>200</v>
      </c>
      <c r="M456" s="6" t="s">
        <v>201</v>
      </c>
      <c r="N456" t="s">
        <v>865</v>
      </c>
      <c r="O456" s="1" t="s">
        <v>850</v>
      </c>
      <c r="P456" s="1" t="s">
        <v>739</v>
      </c>
      <c r="Q456" s="1">
        <v>1</v>
      </c>
      <c r="R456" s="1">
        <v>1</v>
      </c>
      <c r="S456" s="1" t="s">
        <v>35</v>
      </c>
      <c r="T456" t="s">
        <v>902</v>
      </c>
      <c r="U456" s="1" t="s">
        <v>740</v>
      </c>
      <c r="V456" s="1" t="s">
        <v>739</v>
      </c>
      <c r="W456" s="1">
        <v>54</v>
      </c>
      <c r="X456" s="6" t="s">
        <v>741</v>
      </c>
      <c r="Y456" s="1" t="s">
        <v>742</v>
      </c>
      <c r="Z456" s="1">
        <v>5000</v>
      </c>
      <c r="AA456" s="1" t="s">
        <v>111</v>
      </c>
      <c r="AB456" s="7">
        <v>5211</v>
      </c>
      <c r="AC456" s="7" t="s">
        <v>337</v>
      </c>
      <c r="AD456" s="50">
        <v>0</v>
      </c>
      <c r="AE456" s="8" t="s">
        <v>42</v>
      </c>
      <c r="AF456" s="1" t="s">
        <v>43</v>
      </c>
      <c r="AG456" s="12">
        <v>0</v>
      </c>
      <c r="AH456" s="9">
        <v>90000</v>
      </c>
      <c r="AI456" s="9">
        <v>90000</v>
      </c>
      <c r="AJ456" s="9" t="s">
        <v>772</v>
      </c>
    </row>
    <row r="457" spans="1:36" x14ac:dyDescent="0.3">
      <c r="A457" s="13" t="str">
        <f t="shared" si="17"/>
        <v>1.1-00-2315_231035_235456710</v>
      </c>
      <c r="B457" s="1" t="str">
        <f t="shared" si="16"/>
        <v>15_241035_24054567100</v>
      </c>
      <c r="D457" s="3" t="s">
        <v>1105</v>
      </c>
      <c r="F457" s="1">
        <v>2</v>
      </c>
      <c r="G457" s="6" t="s">
        <v>257</v>
      </c>
      <c r="H457" s="1">
        <v>2.7</v>
      </c>
      <c r="I457" s="6" t="s">
        <v>411</v>
      </c>
      <c r="J457" s="1" t="s">
        <v>412</v>
      </c>
      <c r="K457" s="6" t="s">
        <v>411</v>
      </c>
      <c r="L457" s="1" t="s">
        <v>200</v>
      </c>
      <c r="M457" s="6" t="s">
        <v>201</v>
      </c>
      <c r="N457" t="s">
        <v>865</v>
      </c>
      <c r="O457" s="1" t="s">
        <v>850</v>
      </c>
      <c r="P457" s="1" t="s">
        <v>739</v>
      </c>
      <c r="Q457" s="1">
        <v>1</v>
      </c>
      <c r="R457" s="1">
        <v>1</v>
      </c>
      <c r="S457" s="1" t="s">
        <v>35</v>
      </c>
      <c r="T457" t="s">
        <v>902</v>
      </c>
      <c r="U457" s="1" t="s">
        <v>740</v>
      </c>
      <c r="V457" s="1" t="s">
        <v>739</v>
      </c>
      <c r="W457" s="1">
        <v>54</v>
      </c>
      <c r="X457" s="6" t="s">
        <v>741</v>
      </c>
      <c r="Y457" s="1" t="s">
        <v>742</v>
      </c>
      <c r="Z457" s="1">
        <v>5000</v>
      </c>
      <c r="AA457" s="1" t="s">
        <v>111</v>
      </c>
      <c r="AB457" s="7">
        <v>5671</v>
      </c>
      <c r="AC457" s="7" t="s">
        <v>301</v>
      </c>
      <c r="AD457" s="50">
        <v>0</v>
      </c>
      <c r="AE457" s="8" t="s">
        <v>42</v>
      </c>
      <c r="AF457" s="1" t="s">
        <v>43</v>
      </c>
      <c r="AG457" s="12">
        <v>0</v>
      </c>
      <c r="AH457" s="9">
        <v>180000</v>
      </c>
      <c r="AI457" s="9">
        <v>180000</v>
      </c>
      <c r="AJ457" s="9" t="s">
        <v>773</v>
      </c>
    </row>
    <row r="458" spans="1:36" x14ac:dyDescent="0.3">
      <c r="A458" s="13" t="str">
        <f t="shared" si="17"/>
        <v>1.1-00-2315_231035_235459110</v>
      </c>
      <c r="B458" s="1" t="str">
        <f t="shared" si="16"/>
        <v>15_241035_24054591100</v>
      </c>
      <c r="D458" s="3" t="s">
        <v>1105</v>
      </c>
      <c r="F458" s="1">
        <v>2</v>
      </c>
      <c r="G458" s="6" t="s">
        <v>257</v>
      </c>
      <c r="H458" s="1">
        <v>2.7</v>
      </c>
      <c r="I458" s="6" t="s">
        <v>411</v>
      </c>
      <c r="J458" s="1" t="s">
        <v>412</v>
      </c>
      <c r="K458" s="6" t="s">
        <v>411</v>
      </c>
      <c r="L458" s="1" t="s">
        <v>200</v>
      </c>
      <c r="M458" s="6" t="s">
        <v>201</v>
      </c>
      <c r="N458" t="s">
        <v>865</v>
      </c>
      <c r="O458" s="1" t="s">
        <v>850</v>
      </c>
      <c r="P458" s="1" t="s">
        <v>739</v>
      </c>
      <c r="Q458" s="1">
        <v>1</v>
      </c>
      <c r="R458" s="1">
        <v>1</v>
      </c>
      <c r="S458" s="1" t="s">
        <v>35</v>
      </c>
      <c r="T458" t="s">
        <v>902</v>
      </c>
      <c r="U458" s="1" t="s">
        <v>740</v>
      </c>
      <c r="V458" s="1" t="s">
        <v>739</v>
      </c>
      <c r="W458" s="1">
        <v>54</v>
      </c>
      <c r="X458" s="6" t="s">
        <v>741</v>
      </c>
      <c r="Y458" s="1" t="s">
        <v>742</v>
      </c>
      <c r="Z458" s="1">
        <v>5000</v>
      </c>
      <c r="AA458" s="1" t="s">
        <v>111</v>
      </c>
      <c r="AB458" s="7">
        <v>5911</v>
      </c>
      <c r="AC458" s="7" t="s">
        <v>722</v>
      </c>
      <c r="AD458" s="50">
        <v>0</v>
      </c>
      <c r="AE458" s="8" t="s">
        <v>42</v>
      </c>
      <c r="AF458" s="1" t="s">
        <v>43</v>
      </c>
      <c r="AG458" s="12">
        <v>0</v>
      </c>
      <c r="AH458" s="9">
        <v>0</v>
      </c>
      <c r="AI458" s="9">
        <v>870000</v>
      </c>
      <c r="AJ458" s="9" t="s">
        <v>774</v>
      </c>
    </row>
    <row r="459" spans="1:36" x14ac:dyDescent="0.3">
      <c r="A459" s="13" t="str">
        <f t="shared" si="17"/>
        <v>1.1-00-2316_235036_235511310</v>
      </c>
      <c r="B459" s="7" t="str">
        <f t="shared" si="16"/>
        <v>16_245036_24055113100</v>
      </c>
      <c r="D459" s="3" t="s">
        <v>1105</v>
      </c>
      <c r="F459" s="7">
        <v>2</v>
      </c>
      <c r="G459" s="6" t="s">
        <v>257</v>
      </c>
      <c r="H459" s="7">
        <v>2.4</v>
      </c>
      <c r="I459" s="6" t="s">
        <v>421</v>
      </c>
      <c r="J459" t="s">
        <v>775</v>
      </c>
      <c r="K459" s="6" t="s">
        <v>776</v>
      </c>
      <c r="L459" s="1" t="s">
        <v>340</v>
      </c>
      <c r="M459" s="6" t="s">
        <v>341</v>
      </c>
      <c r="N459" t="s">
        <v>866</v>
      </c>
      <c r="O459" s="1" t="s">
        <v>851</v>
      </c>
      <c r="P459" s="1" t="s">
        <v>777</v>
      </c>
      <c r="Q459" s="1">
        <v>5</v>
      </c>
      <c r="R459" s="1">
        <v>5</v>
      </c>
      <c r="S459" s="1" t="s">
        <v>62</v>
      </c>
      <c r="T459" t="s">
        <v>903</v>
      </c>
      <c r="U459" s="1" t="s">
        <v>778</v>
      </c>
      <c r="V459" s="1" t="s">
        <v>777</v>
      </c>
      <c r="W459" s="1">
        <v>55</v>
      </c>
      <c r="X459" s="6" t="s">
        <v>779</v>
      </c>
      <c r="Y459" s="1" t="s">
        <v>780</v>
      </c>
      <c r="Z459" s="1">
        <v>1000</v>
      </c>
      <c r="AA459" s="1" t="s">
        <v>380</v>
      </c>
      <c r="AB459" s="1">
        <v>1131</v>
      </c>
      <c r="AC459" s="1" t="s">
        <v>382</v>
      </c>
      <c r="AD459" s="50">
        <v>0</v>
      </c>
      <c r="AE459" s="60" t="s">
        <v>42</v>
      </c>
      <c r="AF459" s="1" t="s">
        <v>43</v>
      </c>
      <c r="AG459" s="10">
        <v>0</v>
      </c>
      <c r="AH459" s="1">
        <v>5947057.1900000004</v>
      </c>
      <c r="AI459" s="1">
        <v>6496706.8799999999</v>
      </c>
      <c r="AJ459" s="1" t="s">
        <v>781</v>
      </c>
    </row>
    <row r="460" spans="1:36" x14ac:dyDescent="0.3">
      <c r="A460" s="13" t="str">
        <f t="shared" si="17"/>
        <v>1.1-00-2316_235036_235512210</v>
      </c>
      <c r="B460" s="7" t="str">
        <f t="shared" si="16"/>
        <v>16_245036_24055122100</v>
      </c>
      <c r="D460" s="3" t="s">
        <v>1105</v>
      </c>
      <c r="F460" s="7">
        <v>2</v>
      </c>
      <c r="G460" s="6" t="s">
        <v>257</v>
      </c>
      <c r="H460" s="7">
        <v>2.4</v>
      </c>
      <c r="I460" s="6" t="s">
        <v>421</v>
      </c>
      <c r="J460" t="s">
        <v>775</v>
      </c>
      <c r="K460" s="6" t="s">
        <v>776</v>
      </c>
      <c r="L460" s="1" t="s">
        <v>340</v>
      </c>
      <c r="M460" s="6" t="s">
        <v>341</v>
      </c>
      <c r="N460" t="s">
        <v>866</v>
      </c>
      <c r="O460" s="1" t="s">
        <v>851</v>
      </c>
      <c r="P460" s="1" t="s">
        <v>777</v>
      </c>
      <c r="Q460" s="1">
        <v>5</v>
      </c>
      <c r="R460" s="1">
        <v>5</v>
      </c>
      <c r="S460" s="1" t="s">
        <v>62</v>
      </c>
      <c r="T460" t="s">
        <v>903</v>
      </c>
      <c r="U460" s="1" t="s">
        <v>778</v>
      </c>
      <c r="V460" s="1" t="s">
        <v>777</v>
      </c>
      <c r="W460" s="1">
        <v>55</v>
      </c>
      <c r="X460" s="6" t="s">
        <v>779</v>
      </c>
      <c r="Y460" s="1" t="s">
        <v>780</v>
      </c>
      <c r="Z460" s="1">
        <v>1000</v>
      </c>
      <c r="AA460" s="1" t="s">
        <v>380</v>
      </c>
      <c r="AB460" s="1">
        <v>1221</v>
      </c>
      <c r="AC460" s="1" t="s">
        <v>384</v>
      </c>
      <c r="AD460" s="50">
        <v>0</v>
      </c>
      <c r="AE460" s="60" t="s">
        <v>42</v>
      </c>
      <c r="AF460" s="1" t="s">
        <v>43</v>
      </c>
      <c r="AG460" s="10">
        <v>0</v>
      </c>
      <c r="AH460" s="1">
        <v>3463193.41</v>
      </c>
      <c r="AI460" s="1">
        <v>3463193.41</v>
      </c>
      <c r="AJ460" s="5" t="s">
        <v>846</v>
      </c>
    </row>
    <row r="461" spans="1:36" x14ac:dyDescent="0.3">
      <c r="A461" s="13" t="str">
        <f t="shared" si="17"/>
        <v>1.1-00-2316_235036_235513210</v>
      </c>
      <c r="B461" s="7" t="str">
        <f t="shared" si="16"/>
        <v>16_245036_24055132100</v>
      </c>
      <c r="D461" s="3" t="s">
        <v>1105</v>
      </c>
      <c r="F461" s="7">
        <v>2</v>
      </c>
      <c r="G461" s="6" t="s">
        <v>257</v>
      </c>
      <c r="H461" s="7">
        <v>2.4</v>
      </c>
      <c r="I461" s="6" t="s">
        <v>421</v>
      </c>
      <c r="J461" t="s">
        <v>775</v>
      </c>
      <c r="K461" s="6" t="s">
        <v>776</v>
      </c>
      <c r="L461" s="1" t="s">
        <v>340</v>
      </c>
      <c r="M461" s="6" t="s">
        <v>341</v>
      </c>
      <c r="N461" t="s">
        <v>866</v>
      </c>
      <c r="O461" s="1" t="s">
        <v>851</v>
      </c>
      <c r="P461" s="1" t="s">
        <v>777</v>
      </c>
      <c r="Q461" s="1">
        <v>5</v>
      </c>
      <c r="R461" s="1">
        <v>5</v>
      </c>
      <c r="S461" s="1" t="s">
        <v>62</v>
      </c>
      <c r="T461" t="s">
        <v>903</v>
      </c>
      <c r="U461" s="1" t="s">
        <v>778</v>
      </c>
      <c r="V461" s="1" t="s">
        <v>777</v>
      </c>
      <c r="W461" s="1">
        <v>55</v>
      </c>
      <c r="X461" s="6" t="s">
        <v>779</v>
      </c>
      <c r="Y461" s="1" t="s">
        <v>780</v>
      </c>
      <c r="Z461" s="1">
        <v>1000</v>
      </c>
      <c r="AA461" s="1" t="s">
        <v>380</v>
      </c>
      <c r="AB461" s="1">
        <v>1321</v>
      </c>
      <c r="AC461" s="1" t="s">
        <v>386</v>
      </c>
      <c r="AD461" s="50">
        <v>0</v>
      </c>
      <c r="AE461" s="60" t="s">
        <v>42</v>
      </c>
      <c r="AF461" s="1" t="s">
        <v>43</v>
      </c>
      <c r="AG461" s="10">
        <v>0</v>
      </c>
      <c r="AH461" s="1">
        <v>98995.06</v>
      </c>
      <c r="AI461" s="1">
        <v>98995.06</v>
      </c>
      <c r="AJ461" s="5" t="s">
        <v>846</v>
      </c>
    </row>
    <row r="462" spans="1:36" x14ac:dyDescent="0.3">
      <c r="A462" s="13" t="str">
        <f t="shared" si="17"/>
        <v>1.1-00-2316_235036_235513220</v>
      </c>
      <c r="B462" s="7" t="str">
        <f t="shared" si="16"/>
        <v>16_245036_24055132200</v>
      </c>
      <c r="D462" s="3" t="s">
        <v>1105</v>
      </c>
      <c r="F462" s="7">
        <v>2</v>
      </c>
      <c r="G462" s="6" t="s">
        <v>257</v>
      </c>
      <c r="H462" s="7">
        <v>2.4</v>
      </c>
      <c r="I462" s="6" t="s">
        <v>421</v>
      </c>
      <c r="J462" t="s">
        <v>775</v>
      </c>
      <c r="K462" s="6" t="s">
        <v>776</v>
      </c>
      <c r="L462" s="1" t="s">
        <v>340</v>
      </c>
      <c r="M462" s="6" t="s">
        <v>341</v>
      </c>
      <c r="N462" t="s">
        <v>866</v>
      </c>
      <c r="O462" s="1" t="s">
        <v>851</v>
      </c>
      <c r="P462" s="1" t="s">
        <v>777</v>
      </c>
      <c r="Q462" s="1">
        <v>5</v>
      </c>
      <c r="R462" s="1">
        <v>5</v>
      </c>
      <c r="S462" s="1" t="s">
        <v>62</v>
      </c>
      <c r="T462" t="s">
        <v>903</v>
      </c>
      <c r="U462" s="1" t="s">
        <v>778</v>
      </c>
      <c r="V462" s="1" t="s">
        <v>777</v>
      </c>
      <c r="W462" s="1">
        <v>55</v>
      </c>
      <c r="X462" s="6" t="s">
        <v>779</v>
      </c>
      <c r="Y462" s="1" t="s">
        <v>780</v>
      </c>
      <c r="Z462" s="1">
        <v>1000</v>
      </c>
      <c r="AA462" s="1" t="s">
        <v>380</v>
      </c>
      <c r="AB462" s="1">
        <v>1322</v>
      </c>
      <c r="AC462" s="1" t="s">
        <v>387</v>
      </c>
      <c r="AD462" s="50">
        <v>0</v>
      </c>
      <c r="AE462" s="60" t="s">
        <v>42</v>
      </c>
      <c r="AF462" s="1" t="s">
        <v>43</v>
      </c>
      <c r="AG462" s="10">
        <v>0</v>
      </c>
      <c r="AH462" s="1">
        <v>1187674.74</v>
      </c>
      <c r="AI462" s="1">
        <v>1187674.74</v>
      </c>
      <c r="AJ462" s="5" t="s">
        <v>846</v>
      </c>
    </row>
    <row r="463" spans="1:36" x14ac:dyDescent="0.3">
      <c r="A463" s="13" t="str">
        <f t="shared" si="17"/>
        <v>1.1-00-2316_235036_235514110</v>
      </c>
      <c r="B463" s="7" t="str">
        <f t="shared" si="16"/>
        <v>16_245036_24055141100</v>
      </c>
      <c r="D463" s="3" t="s">
        <v>1105</v>
      </c>
      <c r="F463" s="7">
        <v>2</v>
      </c>
      <c r="G463" s="6" t="s">
        <v>257</v>
      </c>
      <c r="H463" s="7">
        <v>2.4</v>
      </c>
      <c r="I463" s="6" t="s">
        <v>421</v>
      </c>
      <c r="J463" t="s">
        <v>775</v>
      </c>
      <c r="K463" s="6" t="s">
        <v>776</v>
      </c>
      <c r="L463" s="1" t="s">
        <v>340</v>
      </c>
      <c r="M463" s="6" t="s">
        <v>341</v>
      </c>
      <c r="N463" t="s">
        <v>866</v>
      </c>
      <c r="O463" s="1" t="s">
        <v>851</v>
      </c>
      <c r="P463" s="1" t="s">
        <v>777</v>
      </c>
      <c r="Q463" s="1">
        <v>5</v>
      </c>
      <c r="R463" s="1">
        <v>5</v>
      </c>
      <c r="S463" s="1" t="s">
        <v>62</v>
      </c>
      <c r="T463" t="s">
        <v>903</v>
      </c>
      <c r="U463" s="1" t="s">
        <v>778</v>
      </c>
      <c r="V463" s="1" t="s">
        <v>777</v>
      </c>
      <c r="W463" s="1">
        <v>55</v>
      </c>
      <c r="X463" s="6" t="s">
        <v>779</v>
      </c>
      <c r="Y463" s="1" t="s">
        <v>780</v>
      </c>
      <c r="Z463" s="1">
        <v>1000</v>
      </c>
      <c r="AA463" s="1" t="s">
        <v>380</v>
      </c>
      <c r="AB463" s="1">
        <v>1411</v>
      </c>
      <c r="AC463" s="1" t="s">
        <v>390</v>
      </c>
      <c r="AD463" s="50">
        <v>0</v>
      </c>
      <c r="AE463" s="60" t="s">
        <v>42</v>
      </c>
      <c r="AF463" s="1" t="s">
        <v>43</v>
      </c>
      <c r="AG463" s="10">
        <v>0</v>
      </c>
      <c r="AH463" s="1">
        <v>513190.38</v>
      </c>
      <c r="AI463" s="1">
        <v>513190.38</v>
      </c>
      <c r="AJ463" s="5" t="s">
        <v>846</v>
      </c>
    </row>
    <row r="464" spans="1:36" x14ac:dyDescent="0.3">
      <c r="A464" s="13" t="str">
        <f t="shared" si="17"/>
        <v>1.1-00-2316_235036_235514210</v>
      </c>
      <c r="B464" s="7" t="str">
        <f t="shared" si="16"/>
        <v>16_245036_24055142100</v>
      </c>
      <c r="D464" s="3" t="s">
        <v>1105</v>
      </c>
      <c r="F464" s="7">
        <v>2</v>
      </c>
      <c r="G464" s="6" t="s">
        <v>257</v>
      </c>
      <c r="H464" s="7">
        <v>2.4</v>
      </c>
      <c r="I464" s="6" t="s">
        <v>421</v>
      </c>
      <c r="J464" t="s">
        <v>775</v>
      </c>
      <c r="K464" s="6" t="s">
        <v>776</v>
      </c>
      <c r="L464" s="1" t="s">
        <v>340</v>
      </c>
      <c r="M464" s="6" t="s">
        <v>341</v>
      </c>
      <c r="N464" t="s">
        <v>866</v>
      </c>
      <c r="O464" s="1" t="s">
        <v>851</v>
      </c>
      <c r="P464" s="1" t="s">
        <v>777</v>
      </c>
      <c r="Q464" s="1">
        <v>5</v>
      </c>
      <c r="R464" s="1">
        <v>5</v>
      </c>
      <c r="S464" s="1" t="s">
        <v>62</v>
      </c>
      <c r="T464" t="s">
        <v>903</v>
      </c>
      <c r="U464" s="1" t="s">
        <v>778</v>
      </c>
      <c r="V464" s="1" t="s">
        <v>777</v>
      </c>
      <c r="W464" s="1">
        <v>55</v>
      </c>
      <c r="X464" s="6" t="s">
        <v>779</v>
      </c>
      <c r="Y464" s="1" t="s">
        <v>780</v>
      </c>
      <c r="Z464" s="1">
        <v>1000</v>
      </c>
      <c r="AA464" s="1" t="s">
        <v>380</v>
      </c>
      <c r="AB464" s="1">
        <v>1421</v>
      </c>
      <c r="AC464" s="1" t="s">
        <v>391</v>
      </c>
      <c r="AD464" s="50">
        <v>0</v>
      </c>
      <c r="AE464" s="60" t="s">
        <v>42</v>
      </c>
      <c r="AF464" s="1" t="s">
        <v>43</v>
      </c>
      <c r="AG464" s="10">
        <v>0</v>
      </c>
      <c r="AH464" s="1">
        <v>211351.5</v>
      </c>
      <c r="AI464" s="1">
        <v>211351.5</v>
      </c>
      <c r="AJ464" s="5" t="s">
        <v>846</v>
      </c>
    </row>
    <row r="465" spans="1:36" x14ac:dyDescent="0.3">
      <c r="A465" s="13" t="str">
        <f t="shared" si="17"/>
        <v>1.1-00-2316_235036_235514310</v>
      </c>
      <c r="B465" s="7" t="str">
        <f t="shared" si="16"/>
        <v>16_245036_24055143100</v>
      </c>
      <c r="D465" s="3" t="s">
        <v>1105</v>
      </c>
      <c r="F465" s="7">
        <v>2</v>
      </c>
      <c r="G465" s="6" t="s">
        <v>257</v>
      </c>
      <c r="H465" s="7">
        <v>2.4</v>
      </c>
      <c r="I465" s="6" t="s">
        <v>421</v>
      </c>
      <c r="J465" t="s">
        <v>775</v>
      </c>
      <c r="K465" s="6" t="s">
        <v>776</v>
      </c>
      <c r="L465" s="1" t="s">
        <v>340</v>
      </c>
      <c r="M465" s="6" t="s">
        <v>341</v>
      </c>
      <c r="N465" t="s">
        <v>866</v>
      </c>
      <c r="O465" s="1" t="s">
        <v>851</v>
      </c>
      <c r="P465" s="1" t="s">
        <v>777</v>
      </c>
      <c r="Q465" s="1">
        <v>5</v>
      </c>
      <c r="R465" s="1">
        <v>5</v>
      </c>
      <c r="S465" s="1" t="s">
        <v>62</v>
      </c>
      <c r="T465" t="s">
        <v>903</v>
      </c>
      <c r="U465" s="1" t="s">
        <v>778</v>
      </c>
      <c r="V465" s="1" t="s">
        <v>777</v>
      </c>
      <c r="W465" s="1">
        <v>55</v>
      </c>
      <c r="X465" s="6" t="s">
        <v>779</v>
      </c>
      <c r="Y465" s="1" t="s">
        <v>780</v>
      </c>
      <c r="Z465" s="1">
        <v>1000</v>
      </c>
      <c r="AA465" s="1" t="s">
        <v>380</v>
      </c>
      <c r="AB465" s="1">
        <v>1431</v>
      </c>
      <c r="AC465" s="1" t="s">
        <v>392</v>
      </c>
      <c r="AD465" s="50">
        <v>0</v>
      </c>
      <c r="AE465" s="60" t="s">
        <v>42</v>
      </c>
      <c r="AF465" s="1" t="s">
        <v>43</v>
      </c>
      <c r="AG465" s="10">
        <v>0</v>
      </c>
      <c r="AH465" s="1">
        <v>140901</v>
      </c>
      <c r="AI465" s="1">
        <v>140901</v>
      </c>
      <c r="AJ465" s="5" t="s">
        <v>846</v>
      </c>
    </row>
    <row r="466" spans="1:36" x14ac:dyDescent="0.3">
      <c r="A466" s="13" t="str">
        <f t="shared" si="17"/>
        <v>1.1-00-2316_235036_235514320</v>
      </c>
      <c r="B466" s="7" t="str">
        <f t="shared" si="16"/>
        <v>16_245036_24055143200</v>
      </c>
      <c r="D466" s="3" t="s">
        <v>1105</v>
      </c>
      <c r="F466" s="7">
        <v>2</v>
      </c>
      <c r="G466" s="6" t="s">
        <v>257</v>
      </c>
      <c r="H466" s="7">
        <v>2.4</v>
      </c>
      <c r="I466" s="6" t="s">
        <v>421</v>
      </c>
      <c r="J466" t="s">
        <v>775</v>
      </c>
      <c r="K466" s="6" t="s">
        <v>776</v>
      </c>
      <c r="L466" s="1" t="s">
        <v>340</v>
      </c>
      <c r="M466" s="6" t="s">
        <v>341</v>
      </c>
      <c r="N466" t="s">
        <v>866</v>
      </c>
      <c r="O466" s="1" t="s">
        <v>851</v>
      </c>
      <c r="P466" s="1" t="s">
        <v>777</v>
      </c>
      <c r="Q466" s="1">
        <v>5</v>
      </c>
      <c r="R466" s="1">
        <v>5</v>
      </c>
      <c r="S466" s="1" t="s">
        <v>62</v>
      </c>
      <c r="T466" t="s">
        <v>903</v>
      </c>
      <c r="U466" s="1" t="s">
        <v>778</v>
      </c>
      <c r="V466" s="1" t="s">
        <v>777</v>
      </c>
      <c r="W466" s="1">
        <v>55</v>
      </c>
      <c r="X466" s="6" t="s">
        <v>779</v>
      </c>
      <c r="Y466" s="1" t="s">
        <v>780</v>
      </c>
      <c r="Z466" s="1">
        <v>1000</v>
      </c>
      <c r="AA466" s="1" t="s">
        <v>380</v>
      </c>
      <c r="AB466" s="1">
        <v>1432</v>
      </c>
      <c r="AC466" s="1" t="s">
        <v>393</v>
      </c>
      <c r="AD466" s="50">
        <v>0</v>
      </c>
      <c r="AE466" s="60" t="s">
        <v>42</v>
      </c>
      <c r="AF466" s="1" t="s">
        <v>43</v>
      </c>
      <c r="AG466" s="10">
        <v>0</v>
      </c>
      <c r="AH466" s="1">
        <v>1232883.75</v>
      </c>
      <c r="AI466" s="1">
        <v>1232883.75</v>
      </c>
      <c r="AJ466" s="5" t="s">
        <v>846</v>
      </c>
    </row>
    <row r="467" spans="1:36" x14ac:dyDescent="0.3">
      <c r="A467" s="13" t="str">
        <f t="shared" si="17"/>
        <v>1.1-00-2316_235036_235514410</v>
      </c>
      <c r="B467" s="7" t="str">
        <f t="shared" si="16"/>
        <v>16_245036_24055144100</v>
      </c>
      <c r="D467" s="3" t="s">
        <v>1105</v>
      </c>
      <c r="F467" s="7">
        <v>2</v>
      </c>
      <c r="G467" s="6" t="s">
        <v>257</v>
      </c>
      <c r="H467" s="7">
        <v>2.4</v>
      </c>
      <c r="I467" s="6" t="s">
        <v>421</v>
      </c>
      <c r="J467" t="s">
        <v>775</v>
      </c>
      <c r="K467" s="6" t="s">
        <v>776</v>
      </c>
      <c r="L467" s="1" t="s">
        <v>340</v>
      </c>
      <c r="M467" s="6" t="s">
        <v>341</v>
      </c>
      <c r="N467" t="s">
        <v>866</v>
      </c>
      <c r="O467" s="1" t="s">
        <v>851</v>
      </c>
      <c r="P467" s="1" t="s">
        <v>777</v>
      </c>
      <c r="Q467" s="1">
        <v>5</v>
      </c>
      <c r="R467" s="1">
        <v>5</v>
      </c>
      <c r="S467" s="1" t="s">
        <v>62</v>
      </c>
      <c r="T467" t="s">
        <v>903</v>
      </c>
      <c r="U467" s="1" t="s">
        <v>778</v>
      </c>
      <c r="V467" s="1" t="s">
        <v>777</v>
      </c>
      <c r="W467" s="1">
        <v>55</v>
      </c>
      <c r="X467" s="6" t="s">
        <v>779</v>
      </c>
      <c r="Y467" s="1" t="s">
        <v>780</v>
      </c>
      <c r="Z467" s="1">
        <v>1000</v>
      </c>
      <c r="AA467" s="1" t="s">
        <v>380</v>
      </c>
      <c r="AB467" s="1">
        <v>1441</v>
      </c>
      <c r="AC467" s="1" t="s">
        <v>394</v>
      </c>
      <c r="AD467" s="50">
        <v>0</v>
      </c>
      <c r="AE467" s="60" t="s">
        <v>42</v>
      </c>
      <c r="AF467" s="1" t="s">
        <v>43</v>
      </c>
      <c r="AG467" s="10">
        <v>0</v>
      </c>
      <c r="AH467" s="1">
        <v>40000</v>
      </c>
      <c r="AI467" s="1">
        <v>40000</v>
      </c>
      <c r="AJ467" s="5" t="s">
        <v>846</v>
      </c>
    </row>
    <row r="468" spans="1:36" x14ac:dyDescent="0.3">
      <c r="A468" s="13" t="str">
        <f t="shared" si="17"/>
        <v>1.1-00-2316_235036_235515910</v>
      </c>
      <c r="B468" s="7" t="str">
        <f t="shared" si="16"/>
        <v>16_245036_24055159100</v>
      </c>
      <c r="D468" s="3" t="s">
        <v>1105</v>
      </c>
      <c r="F468" s="7">
        <v>2</v>
      </c>
      <c r="G468" s="6" t="s">
        <v>257</v>
      </c>
      <c r="H468" s="7">
        <v>2.4</v>
      </c>
      <c r="I468" s="6" t="s">
        <v>421</v>
      </c>
      <c r="J468" t="s">
        <v>775</v>
      </c>
      <c r="K468" s="6" t="s">
        <v>776</v>
      </c>
      <c r="L468" s="1" t="s">
        <v>340</v>
      </c>
      <c r="M468" s="6" t="s">
        <v>341</v>
      </c>
      <c r="N468" t="s">
        <v>866</v>
      </c>
      <c r="O468" s="1" t="s">
        <v>851</v>
      </c>
      <c r="P468" s="1" t="s">
        <v>777</v>
      </c>
      <c r="Q468" s="1">
        <v>5</v>
      </c>
      <c r="R468" s="1">
        <v>5</v>
      </c>
      <c r="S468" s="1" t="s">
        <v>62</v>
      </c>
      <c r="T468" t="s">
        <v>903</v>
      </c>
      <c r="U468" s="1" t="s">
        <v>778</v>
      </c>
      <c r="V468" s="1" t="s">
        <v>777</v>
      </c>
      <c r="W468" s="1">
        <v>55</v>
      </c>
      <c r="X468" s="6" t="s">
        <v>779</v>
      </c>
      <c r="Y468" s="1" t="s">
        <v>780</v>
      </c>
      <c r="Z468" s="1">
        <v>1000</v>
      </c>
      <c r="AA468" s="1" t="s">
        <v>380</v>
      </c>
      <c r="AB468" s="1">
        <v>1591</v>
      </c>
      <c r="AC468" s="1" t="s">
        <v>396</v>
      </c>
      <c r="AD468" s="50">
        <v>0</v>
      </c>
      <c r="AE468" s="60" t="s">
        <v>42</v>
      </c>
      <c r="AF468" s="1" t="s">
        <v>43</v>
      </c>
      <c r="AG468" s="10">
        <v>0</v>
      </c>
      <c r="AH468" s="1">
        <v>906000</v>
      </c>
      <c r="AI468" s="1">
        <v>906000</v>
      </c>
      <c r="AJ468" s="5" t="s">
        <v>846</v>
      </c>
    </row>
    <row r="469" spans="1:36" x14ac:dyDescent="0.3">
      <c r="A469" s="13" t="str">
        <f t="shared" si="17"/>
        <v>1.1-00-2316_235036_235521110</v>
      </c>
      <c r="B469" s="7" t="str">
        <f t="shared" si="16"/>
        <v>16_245036_24055211100</v>
      </c>
      <c r="D469" s="3" t="s">
        <v>1105</v>
      </c>
      <c r="F469" s="7">
        <v>2</v>
      </c>
      <c r="G469" s="6" t="s">
        <v>257</v>
      </c>
      <c r="H469" s="7">
        <v>2.4</v>
      </c>
      <c r="I469" s="6" t="s">
        <v>421</v>
      </c>
      <c r="J469" t="s">
        <v>775</v>
      </c>
      <c r="K469" s="6" t="s">
        <v>776</v>
      </c>
      <c r="L469" s="1" t="s">
        <v>340</v>
      </c>
      <c r="M469" s="6" t="s">
        <v>341</v>
      </c>
      <c r="N469" t="s">
        <v>866</v>
      </c>
      <c r="O469" s="1" t="s">
        <v>851</v>
      </c>
      <c r="P469" s="1" t="s">
        <v>777</v>
      </c>
      <c r="Q469" s="1">
        <v>5</v>
      </c>
      <c r="R469" s="1">
        <v>5</v>
      </c>
      <c r="S469" s="1" t="s">
        <v>62</v>
      </c>
      <c r="T469" t="s">
        <v>903</v>
      </c>
      <c r="U469" s="1" t="s">
        <v>778</v>
      </c>
      <c r="V469" s="1" t="s">
        <v>777</v>
      </c>
      <c r="W469" s="1">
        <v>55</v>
      </c>
      <c r="X469" s="6" t="s">
        <v>779</v>
      </c>
      <c r="Y469" s="1" t="s">
        <v>780</v>
      </c>
      <c r="Z469" s="7">
        <v>2000</v>
      </c>
      <c r="AA469" s="7" t="s">
        <v>67</v>
      </c>
      <c r="AB469" s="7">
        <v>2111</v>
      </c>
      <c r="AC469" s="7" t="s">
        <v>149</v>
      </c>
      <c r="AD469" s="50">
        <v>0</v>
      </c>
      <c r="AE469" s="8" t="s">
        <v>42</v>
      </c>
      <c r="AF469" s="7" t="s">
        <v>43</v>
      </c>
      <c r="AG469" s="10">
        <v>0</v>
      </c>
      <c r="AH469" s="10">
        <v>40000</v>
      </c>
      <c r="AI469" s="10">
        <v>40000</v>
      </c>
      <c r="AJ469" s="5" t="s">
        <v>846</v>
      </c>
    </row>
    <row r="470" spans="1:36" x14ac:dyDescent="0.3">
      <c r="A470" s="13" t="str">
        <f t="shared" si="17"/>
        <v>1.1-00-2316_235036_235521510</v>
      </c>
      <c r="B470" s="1" t="str">
        <f t="shared" si="16"/>
        <v>16_245036_24055215100</v>
      </c>
      <c r="D470" s="3" t="s">
        <v>1105</v>
      </c>
      <c r="F470" s="1">
        <v>2</v>
      </c>
      <c r="G470" s="6" t="s">
        <v>257</v>
      </c>
      <c r="H470" s="1">
        <v>2.4</v>
      </c>
      <c r="I470" s="6" t="s">
        <v>421</v>
      </c>
      <c r="J470" s="1" t="s">
        <v>775</v>
      </c>
      <c r="K470" s="6" t="s">
        <v>776</v>
      </c>
      <c r="L470" s="1" t="s">
        <v>340</v>
      </c>
      <c r="M470" s="6" t="s">
        <v>341</v>
      </c>
      <c r="N470" t="s">
        <v>866</v>
      </c>
      <c r="O470" s="1" t="s">
        <v>851</v>
      </c>
      <c r="P470" s="1" t="s">
        <v>777</v>
      </c>
      <c r="Q470" s="1">
        <v>5</v>
      </c>
      <c r="R470" s="1">
        <v>5</v>
      </c>
      <c r="S470" s="1" t="s">
        <v>62</v>
      </c>
      <c r="T470" t="s">
        <v>903</v>
      </c>
      <c r="U470" s="1" t="s">
        <v>778</v>
      </c>
      <c r="V470" s="1" t="s">
        <v>777</v>
      </c>
      <c r="W470" s="1">
        <v>55</v>
      </c>
      <c r="X470" s="6" t="s">
        <v>779</v>
      </c>
      <c r="Y470" s="1" t="s">
        <v>780</v>
      </c>
      <c r="Z470" s="1">
        <v>2000</v>
      </c>
      <c r="AA470" s="1" t="s">
        <v>67</v>
      </c>
      <c r="AB470" s="7">
        <v>2151</v>
      </c>
      <c r="AC470" s="7" t="s">
        <v>313</v>
      </c>
      <c r="AD470" s="50">
        <v>0</v>
      </c>
      <c r="AE470" s="8" t="s">
        <v>42</v>
      </c>
      <c r="AF470" s="1" t="s">
        <v>43</v>
      </c>
      <c r="AG470" s="10">
        <v>0</v>
      </c>
      <c r="AH470" s="10">
        <v>61250.12</v>
      </c>
      <c r="AI470" s="10">
        <v>61250.12</v>
      </c>
      <c r="AJ470" s="5" t="s">
        <v>846</v>
      </c>
    </row>
    <row r="471" spans="1:36" x14ac:dyDescent="0.3">
      <c r="A471" s="13" t="str">
        <f t="shared" si="17"/>
        <v>1.1-00-2316_235036_235521610</v>
      </c>
      <c r="B471" s="1" t="str">
        <f t="shared" si="16"/>
        <v>16_245036_24055216100</v>
      </c>
      <c r="D471" s="3" t="s">
        <v>1105</v>
      </c>
      <c r="F471" s="1">
        <v>2</v>
      </c>
      <c r="G471" s="6" t="s">
        <v>257</v>
      </c>
      <c r="H471" s="1">
        <v>2.4</v>
      </c>
      <c r="I471" s="6" t="s">
        <v>421</v>
      </c>
      <c r="J471" s="1" t="s">
        <v>775</v>
      </c>
      <c r="K471" s="6" t="s">
        <v>776</v>
      </c>
      <c r="L471" s="1" t="s">
        <v>340</v>
      </c>
      <c r="M471" s="6" t="s">
        <v>341</v>
      </c>
      <c r="N471" t="s">
        <v>866</v>
      </c>
      <c r="O471" s="1" t="s">
        <v>851</v>
      </c>
      <c r="P471" s="1" t="s">
        <v>777</v>
      </c>
      <c r="Q471" s="1">
        <v>5</v>
      </c>
      <c r="R471" s="1">
        <v>5</v>
      </c>
      <c r="S471" s="1" t="s">
        <v>62</v>
      </c>
      <c r="T471" t="s">
        <v>903</v>
      </c>
      <c r="U471" s="1" t="s">
        <v>778</v>
      </c>
      <c r="V471" s="1" t="s">
        <v>777</v>
      </c>
      <c r="W471" s="1">
        <v>55</v>
      </c>
      <c r="X471" s="6" t="s">
        <v>779</v>
      </c>
      <c r="Y471" s="1" t="s">
        <v>780</v>
      </c>
      <c r="Z471" s="1">
        <v>2000</v>
      </c>
      <c r="AA471" s="1" t="s">
        <v>67</v>
      </c>
      <c r="AB471" s="7">
        <v>2161</v>
      </c>
      <c r="AC471" s="7" t="s">
        <v>279</v>
      </c>
      <c r="AD471" s="50">
        <v>0</v>
      </c>
      <c r="AE471" s="8" t="s">
        <v>42</v>
      </c>
      <c r="AF471" s="1" t="s">
        <v>43</v>
      </c>
      <c r="AG471" s="10">
        <v>0</v>
      </c>
      <c r="AH471" s="10">
        <v>195000</v>
      </c>
      <c r="AI471" s="10">
        <v>195000</v>
      </c>
      <c r="AJ471" s="5" t="s">
        <v>846</v>
      </c>
    </row>
    <row r="472" spans="1:36" x14ac:dyDescent="0.3">
      <c r="A472" s="13" t="str">
        <f t="shared" si="17"/>
        <v>1.1-00-2316_235036_235521810</v>
      </c>
      <c r="B472" s="1" t="str">
        <f t="shared" si="16"/>
        <v>16_245036_24055218100</v>
      </c>
      <c r="D472" s="3" t="s">
        <v>1105</v>
      </c>
      <c r="F472" s="1">
        <v>2</v>
      </c>
      <c r="G472" s="6" t="s">
        <v>257</v>
      </c>
      <c r="H472" s="1">
        <v>2.4</v>
      </c>
      <c r="I472" s="6" t="s">
        <v>421</v>
      </c>
      <c r="J472" s="1" t="s">
        <v>775</v>
      </c>
      <c r="K472" s="6" t="s">
        <v>776</v>
      </c>
      <c r="L472" s="1" t="s">
        <v>340</v>
      </c>
      <c r="M472" s="6" t="s">
        <v>341</v>
      </c>
      <c r="N472" t="s">
        <v>866</v>
      </c>
      <c r="O472" s="1" t="s">
        <v>851</v>
      </c>
      <c r="P472" s="1" t="s">
        <v>777</v>
      </c>
      <c r="Q472" s="1">
        <v>5</v>
      </c>
      <c r="R472" s="1">
        <v>5</v>
      </c>
      <c r="S472" s="1" t="s">
        <v>62</v>
      </c>
      <c r="T472" t="s">
        <v>903</v>
      </c>
      <c r="U472" s="1" t="s">
        <v>778</v>
      </c>
      <c r="V472" s="1" t="s">
        <v>777</v>
      </c>
      <c r="W472" s="1">
        <v>55</v>
      </c>
      <c r="X472" s="6" t="s">
        <v>779</v>
      </c>
      <c r="Y472" s="1" t="s">
        <v>780</v>
      </c>
      <c r="Z472" s="1">
        <v>2000</v>
      </c>
      <c r="AA472" s="1" t="s">
        <v>67</v>
      </c>
      <c r="AB472" s="7">
        <v>2181</v>
      </c>
      <c r="AC472" s="7" t="s">
        <v>183</v>
      </c>
      <c r="AD472" s="50">
        <v>0</v>
      </c>
      <c r="AE472" s="8" t="s">
        <v>42</v>
      </c>
      <c r="AF472" s="1" t="s">
        <v>43</v>
      </c>
      <c r="AG472" s="10">
        <v>0</v>
      </c>
      <c r="AH472" s="10">
        <v>2000</v>
      </c>
      <c r="AI472" s="10">
        <v>2000</v>
      </c>
      <c r="AJ472" s="5" t="s">
        <v>846</v>
      </c>
    </row>
    <row r="473" spans="1:36" x14ac:dyDescent="0.3">
      <c r="A473" s="13" t="str">
        <f t="shared" si="17"/>
        <v>1.1-00-2316_235036_235522110</v>
      </c>
      <c r="B473" s="1" t="str">
        <f t="shared" si="16"/>
        <v>16_245036_24055221100</v>
      </c>
      <c r="D473" s="3" t="s">
        <v>1105</v>
      </c>
      <c r="F473" s="1">
        <v>2</v>
      </c>
      <c r="G473" s="6" t="s">
        <v>257</v>
      </c>
      <c r="H473" s="1">
        <v>2.4</v>
      </c>
      <c r="I473" s="6" t="s">
        <v>421</v>
      </c>
      <c r="J473" s="1" t="s">
        <v>775</v>
      </c>
      <c r="K473" s="6" t="s">
        <v>776</v>
      </c>
      <c r="L473" s="1" t="s">
        <v>340</v>
      </c>
      <c r="M473" s="6" t="s">
        <v>341</v>
      </c>
      <c r="N473" t="s">
        <v>866</v>
      </c>
      <c r="O473" s="1" t="s">
        <v>851</v>
      </c>
      <c r="P473" s="1" t="s">
        <v>777</v>
      </c>
      <c r="Q473" s="1">
        <v>5</v>
      </c>
      <c r="R473" s="1">
        <v>5</v>
      </c>
      <c r="S473" s="1" t="s">
        <v>62</v>
      </c>
      <c r="T473" t="s">
        <v>903</v>
      </c>
      <c r="U473" s="1" t="s">
        <v>778</v>
      </c>
      <c r="V473" s="1" t="s">
        <v>777</v>
      </c>
      <c r="W473" s="1">
        <v>55</v>
      </c>
      <c r="X473" s="6" t="s">
        <v>779</v>
      </c>
      <c r="Y473" s="1" t="s">
        <v>780</v>
      </c>
      <c r="Z473" s="1">
        <v>2000</v>
      </c>
      <c r="AA473" s="1" t="s">
        <v>67</v>
      </c>
      <c r="AB473" s="7">
        <v>2211</v>
      </c>
      <c r="AC473" s="7" t="s">
        <v>68</v>
      </c>
      <c r="AD473" s="50">
        <v>0</v>
      </c>
      <c r="AE473" s="8" t="s">
        <v>42</v>
      </c>
      <c r="AF473" s="1" t="s">
        <v>43</v>
      </c>
      <c r="AG473" s="10">
        <v>0</v>
      </c>
      <c r="AH473" s="10">
        <v>180000</v>
      </c>
      <c r="AI473" s="10">
        <v>180000</v>
      </c>
      <c r="AJ473" s="5" t="s">
        <v>846</v>
      </c>
    </row>
    <row r="474" spans="1:36" x14ac:dyDescent="0.3">
      <c r="A474" s="13" t="str">
        <f t="shared" si="17"/>
        <v>1.1-00-2316_235036_235526110</v>
      </c>
      <c r="B474" s="1" t="str">
        <f t="shared" si="16"/>
        <v>16_245036_24055261100</v>
      </c>
      <c r="D474" s="3" t="s">
        <v>1105</v>
      </c>
      <c r="F474" s="1">
        <v>2</v>
      </c>
      <c r="G474" s="6" t="s">
        <v>257</v>
      </c>
      <c r="H474" s="1">
        <v>2.4</v>
      </c>
      <c r="I474" s="6" t="s">
        <v>421</v>
      </c>
      <c r="J474" s="1" t="s">
        <v>775</v>
      </c>
      <c r="K474" s="6" t="s">
        <v>776</v>
      </c>
      <c r="L474" s="1" t="s">
        <v>340</v>
      </c>
      <c r="M474" s="6" t="s">
        <v>341</v>
      </c>
      <c r="N474" t="s">
        <v>866</v>
      </c>
      <c r="O474" s="1" t="s">
        <v>851</v>
      </c>
      <c r="P474" s="1" t="s">
        <v>777</v>
      </c>
      <c r="Q474" s="1">
        <v>5</v>
      </c>
      <c r="R474" s="1">
        <v>5</v>
      </c>
      <c r="S474" s="1" t="s">
        <v>62</v>
      </c>
      <c r="T474" t="s">
        <v>903</v>
      </c>
      <c r="U474" s="1" t="s">
        <v>778</v>
      </c>
      <c r="V474" s="1" t="s">
        <v>777</v>
      </c>
      <c r="W474" s="1">
        <v>55</v>
      </c>
      <c r="X474" s="6" t="s">
        <v>779</v>
      </c>
      <c r="Y474" s="1" t="s">
        <v>780</v>
      </c>
      <c r="Z474" s="1">
        <v>2000</v>
      </c>
      <c r="AA474" s="1" t="s">
        <v>67</v>
      </c>
      <c r="AB474" s="7">
        <v>2611</v>
      </c>
      <c r="AC474" s="7" t="s">
        <v>318</v>
      </c>
      <c r="AD474" s="50">
        <v>0</v>
      </c>
      <c r="AE474" s="8" t="s">
        <v>42</v>
      </c>
      <c r="AF474" s="1" t="s">
        <v>43</v>
      </c>
      <c r="AG474" s="10">
        <v>0</v>
      </c>
      <c r="AH474" s="10">
        <v>390000</v>
      </c>
      <c r="AI474" s="10">
        <v>390000</v>
      </c>
      <c r="AJ474" s="5" t="s">
        <v>846</v>
      </c>
    </row>
    <row r="475" spans="1:36" x14ac:dyDescent="0.3">
      <c r="A475" s="13" t="str">
        <f t="shared" si="17"/>
        <v>1.1-00-2316_235036_235527110</v>
      </c>
      <c r="B475" s="1" t="str">
        <f t="shared" si="16"/>
        <v>16_245036_24055271100</v>
      </c>
      <c r="D475" s="3" t="s">
        <v>1105</v>
      </c>
      <c r="F475" s="1">
        <v>2</v>
      </c>
      <c r="G475" s="6" t="s">
        <v>257</v>
      </c>
      <c r="H475" s="1">
        <v>2.4</v>
      </c>
      <c r="I475" s="6" t="s">
        <v>421</v>
      </c>
      <c r="J475" s="1" t="s">
        <v>775</v>
      </c>
      <c r="K475" s="6" t="s">
        <v>776</v>
      </c>
      <c r="L475" s="1" t="s">
        <v>340</v>
      </c>
      <c r="M475" s="6" t="s">
        <v>341</v>
      </c>
      <c r="N475" t="s">
        <v>866</v>
      </c>
      <c r="O475" s="1" t="s">
        <v>851</v>
      </c>
      <c r="P475" s="1" t="s">
        <v>777</v>
      </c>
      <c r="Q475" s="1">
        <v>5</v>
      </c>
      <c r="R475" s="1">
        <v>5</v>
      </c>
      <c r="S475" s="1" t="s">
        <v>62</v>
      </c>
      <c r="T475" t="s">
        <v>903</v>
      </c>
      <c r="U475" s="1" t="s">
        <v>778</v>
      </c>
      <c r="V475" s="1" t="s">
        <v>777</v>
      </c>
      <c r="W475" s="1">
        <v>55</v>
      </c>
      <c r="X475" s="6" t="s">
        <v>779</v>
      </c>
      <c r="Y475" s="1" t="s">
        <v>780</v>
      </c>
      <c r="Z475" s="1">
        <v>2000</v>
      </c>
      <c r="AA475" s="1" t="s">
        <v>67</v>
      </c>
      <c r="AB475" s="7">
        <v>2711</v>
      </c>
      <c r="AC475" s="7" t="s">
        <v>84</v>
      </c>
      <c r="AD475" s="50">
        <v>0</v>
      </c>
      <c r="AE475" s="8" t="s">
        <v>42</v>
      </c>
      <c r="AF475" s="1" t="s">
        <v>43</v>
      </c>
      <c r="AG475" s="10">
        <v>0</v>
      </c>
      <c r="AH475" s="10">
        <v>255000</v>
      </c>
      <c r="AI475" s="10">
        <v>555000</v>
      </c>
      <c r="AJ475" s="5" t="s">
        <v>846</v>
      </c>
    </row>
    <row r="476" spans="1:36" x14ac:dyDescent="0.3">
      <c r="A476" s="13" t="str">
        <f t="shared" si="17"/>
        <v>1.1-00-2316_235036_235527510</v>
      </c>
      <c r="B476" s="1" t="str">
        <f t="shared" si="16"/>
        <v>16_245036_24055275100</v>
      </c>
      <c r="D476" s="3" t="s">
        <v>1105</v>
      </c>
      <c r="F476" s="1">
        <v>2</v>
      </c>
      <c r="G476" s="6" t="s">
        <v>257</v>
      </c>
      <c r="H476" s="1">
        <v>2.4</v>
      </c>
      <c r="I476" s="6" t="s">
        <v>421</v>
      </c>
      <c r="J476" s="1" t="s">
        <v>775</v>
      </c>
      <c r="K476" s="6" t="s">
        <v>776</v>
      </c>
      <c r="L476" s="1" t="s">
        <v>340</v>
      </c>
      <c r="M476" s="6" t="s">
        <v>341</v>
      </c>
      <c r="N476" t="s">
        <v>866</v>
      </c>
      <c r="O476" s="1" t="s">
        <v>851</v>
      </c>
      <c r="P476" s="1" t="s">
        <v>777</v>
      </c>
      <c r="Q476" s="1">
        <v>5</v>
      </c>
      <c r="R476" s="1">
        <v>5</v>
      </c>
      <c r="S476" s="1" t="s">
        <v>62</v>
      </c>
      <c r="T476" t="s">
        <v>903</v>
      </c>
      <c r="U476" s="1" t="s">
        <v>778</v>
      </c>
      <c r="V476" s="1" t="s">
        <v>777</v>
      </c>
      <c r="W476" s="1">
        <v>55</v>
      </c>
      <c r="X476" s="6" t="s">
        <v>779</v>
      </c>
      <c r="Y476" s="1" t="s">
        <v>780</v>
      </c>
      <c r="Z476" s="1">
        <v>2000</v>
      </c>
      <c r="AA476" s="1" t="s">
        <v>67</v>
      </c>
      <c r="AB476" s="7">
        <v>2751</v>
      </c>
      <c r="AC476" s="7" t="s">
        <v>782</v>
      </c>
      <c r="AD476" s="50">
        <v>0</v>
      </c>
      <c r="AE476" s="8" t="s">
        <v>42</v>
      </c>
      <c r="AF476" s="1" t="s">
        <v>43</v>
      </c>
      <c r="AG476" s="10">
        <v>0</v>
      </c>
      <c r="AH476" s="10">
        <v>675952.97</v>
      </c>
      <c r="AI476" s="10">
        <v>675952.97</v>
      </c>
      <c r="AJ476" s="5" t="s">
        <v>846</v>
      </c>
    </row>
    <row r="477" spans="1:36" x14ac:dyDescent="0.3">
      <c r="A477" s="13" t="str">
        <f t="shared" si="17"/>
        <v>1.1-00-2316_235036_235529110</v>
      </c>
      <c r="B477" s="1" t="str">
        <f t="shared" si="16"/>
        <v>16_245036_24055291100</v>
      </c>
      <c r="D477" s="3" t="s">
        <v>1105</v>
      </c>
      <c r="F477" s="1">
        <v>2</v>
      </c>
      <c r="G477" s="6" t="s">
        <v>257</v>
      </c>
      <c r="H477" s="1">
        <v>2.4</v>
      </c>
      <c r="I477" s="6" t="s">
        <v>421</v>
      </c>
      <c r="J477" s="1" t="s">
        <v>775</v>
      </c>
      <c r="K477" s="6" t="s">
        <v>776</v>
      </c>
      <c r="L477" s="1" t="s">
        <v>340</v>
      </c>
      <c r="M477" s="6" t="s">
        <v>341</v>
      </c>
      <c r="N477" t="s">
        <v>866</v>
      </c>
      <c r="O477" s="1" t="s">
        <v>851</v>
      </c>
      <c r="P477" s="1" t="s">
        <v>777</v>
      </c>
      <c r="Q477" s="1">
        <v>5</v>
      </c>
      <c r="R477" s="1">
        <v>5</v>
      </c>
      <c r="S477" s="1" t="s">
        <v>62</v>
      </c>
      <c r="T477" t="s">
        <v>903</v>
      </c>
      <c r="U477" s="1" t="s">
        <v>778</v>
      </c>
      <c r="V477" s="1" t="s">
        <v>777</v>
      </c>
      <c r="W477" s="1">
        <v>55</v>
      </c>
      <c r="X477" s="6" t="s">
        <v>779</v>
      </c>
      <c r="Y477" s="1" t="s">
        <v>780</v>
      </c>
      <c r="Z477" s="1">
        <v>2000</v>
      </c>
      <c r="AA477" s="1" t="s">
        <v>67</v>
      </c>
      <c r="AB477" s="7">
        <v>2911</v>
      </c>
      <c r="AC477" s="7" t="s">
        <v>150</v>
      </c>
      <c r="AD477" s="50">
        <v>0</v>
      </c>
      <c r="AE477" s="8" t="s">
        <v>42</v>
      </c>
      <c r="AF477" s="1" t="s">
        <v>43</v>
      </c>
      <c r="AG477" s="10">
        <v>0</v>
      </c>
      <c r="AH477" s="10">
        <v>40000</v>
      </c>
      <c r="AI477" s="10">
        <v>40000</v>
      </c>
      <c r="AJ477" s="5" t="s">
        <v>846</v>
      </c>
    </row>
    <row r="478" spans="1:36" x14ac:dyDescent="0.3">
      <c r="A478" s="13" t="str">
        <f t="shared" si="17"/>
        <v>1.1-00-2316_235036_235531410</v>
      </c>
      <c r="B478" s="1" t="str">
        <f t="shared" si="16"/>
        <v>16_245036_24055314100</v>
      </c>
      <c r="D478" s="3" t="s">
        <v>1105</v>
      </c>
      <c r="F478" s="1">
        <v>2</v>
      </c>
      <c r="G478" s="6" t="s">
        <v>257</v>
      </c>
      <c r="H478" s="1">
        <v>2.4</v>
      </c>
      <c r="I478" s="6" t="s">
        <v>421</v>
      </c>
      <c r="J478" s="1" t="s">
        <v>775</v>
      </c>
      <c r="K478" s="6" t="s">
        <v>776</v>
      </c>
      <c r="L478" s="1" t="s">
        <v>340</v>
      </c>
      <c r="M478" s="6" t="s">
        <v>341</v>
      </c>
      <c r="N478" t="s">
        <v>866</v>
      </c>
      <c r="O478" s="1" t="s">
        <v>851</v>
      </c>
      <c r="P478" s="1" t="s">
        <v>777</v>
      </c>
      <c r="Q478" s="1">
        <v>5</v>
      </c>
      <c r="R478" s="1">
        <v>5</v>
      </c>
      <c r="S478" s="1" t="s">
        <v>62</v>
      </c>
      <c r="T478" t="s">
        <v>903</v>
      </c>
      <c r="U478" s="1" t="s">
        <v>778</v>
      </c>
      <c r="V478" s="1" t="s">
        <v>777</v>
      </c>
      <c r="W478" s="1">
        <v>55</v>
      </c>
      <c r="X478" s="6" t="s">
        <v>779</v>
      </c>
      <c r="Y478" s="1" t="s">
        <v>780</v>
      </c>
      <c r="Z478" s="1">
        <v>3000</v>
      </c>
      <c r="AA478" s="1" t="s">
        <v>70</v>
      </c>
      <c r="AB478" s="7">
        <v>3141</v>
      </c>
      <c r="AC478" s="7" t="s">
        <v>321</v>
      </c>
      <c r="AD478" s="50">
        <v>0</v>
      </c>
      <c r="AE478" s="8" t="s">
        <v>42</v>
      </c>
      <c r="AF478" s="1" t="s">
        <v>43</v>
      </c>
      <c r="AG478" s="10">
        <v>0</v>
      </c>
      <c r="AH478" s="10">
        <v>30000</v>
      </c>
      <c r="AI478" s="10">
        <v>30000</v>
      </c>
      <c r="AJ478" s="5" t="s">
        <v>846</v>
      </c>
    </row>
    <row r="479" spans="1:36" x14ac:dyDescent="0.3">
      <c r="A479" s="13" t="str">
        <f t="shared" si="17"/>
        <v>1.1-00-2316_235036_235532910</v>
      </c>
      <c r="B479" s="1" t="str">
        <f t="shared" si="16"/>
        <v>16_245036_24055329100</v>
      </c>
      <c r="D479" s="3" t="s">
        <v>1105</v>
      </c>
      <c r="F479" s="1">
        <v>2</v>
      </c>
      <c r="G479" s="6" t="s">
        <v>257</v>
      </c>
      <c r="H479" s="1">
        <v>2.4</v>
      </c>
      <c r="I479" s="6" t="s">
        <v>421</v>
      </c>
      <c r="J479" s="1" t="s">
        <v>775</v>
      </c>
      <c r="K479" s="6" t="s">
        <v>776</v>
      </c>
      <c r="L479" s="1" t="s">
        <v>340</v>
      </c>
      <c r="M479" s="6" t="s">
        <v>341</v>
      </c>
      <c r="N479" t="s">
        <v>866</v>
      </c>
      <c r="O479" s="1" t="s">
        <v>851</v>
      </c>
      <c r="P479" s="1" t="s">
        <v>777</v>
      </c>
      <c r="Q479" s="1">
        <v>5</v>
      </c>
      <c r="R479" s="1">
        <v>5</v>
      </c>
      <c r="S479" s="1" t="s">
        <v>62</v>
      </c>
      <c r="T479" t="s">
        <v>903</v>
      </c>
      <c r="U479" s="1" t="s">
        <v>778</v>
      </c>
      <c r="V479" s="1" t="s">
        <v>777</v>
      </c>
      <c r="W479" s="1">
        <v>55</v>
      </c>
      <c r="X479" s="6" t="s">
        <v>779</v>
      </c>
      <c r="Y479" s="1" t="s">
        <v>780</v>
      </c>
      <c r="Z479" s="1">
        <v>3000</v>
      </c>
      <c r="AA479" s="1" t="s">
        <v>70</v>
      </c>
      <c r="AB479" s="7">
        <v>3291</v>
      </c>
      <c r="AC479" s="7" t="s">
        <v>71</v>
      </c>
      <c r="AD479" s="50">
        <v>0</v>
      </c>
      <c r="AE479" s="8" t="s">
        <v>42</v>
      </c>
      <c r="AF479" s="1" t="s">
        <v>43</v>
      </c>
      <c r="AG479" s="10">
        <v>0</v>
      </c>
      <c r="AH479" s="10">
        <v>338049.88</v>
      </c>
      <c r="AI479" s="10">
        <v>338049.88</v>
      </c>
      <c r="AJ479" s="5" t="s">
        <v>846</v>
      </c>
    </row>
    <row r="480" spans="1:36" x14ac:dyDescent="0.3">
      <c r="A480" s="13" t="str">
        <f t="shared" si="17"/>
        <v>1.1-00-2316_235036_235533310</v>
      </c>
      <c r="B480" s="1" t="str">
        <f t="shared" ref="B480:B538" si="18">CONCATENATE(C480,O480,R480,U480,X480,AB480,AE480)</f>
        <v>16_245036_24055333100</v>
      </c>
      <c r="D480" s="3" t="s">
        <v>1105</v>
      </c>
      <c r="F480" s="1">
        <v>2</v>
      </c>
      <c r="G480" s="6" t="s">
        <v>257</v>
      </c>
      <c r="H480" s="1">
        <v>2.4</v>
      </c>
      <c r="I480" s="6" t="s">
        <v>421</v>
      </c>
      <c r="J480" s="1" t="s">
        <v>775</v>
      </c>
      <c r="K480" s="6" t="s">
        <v>776</v>
      </c>
      <c r="L480" s="1" t="s">
        <v>340</v>
      </c>
      <c r="M480" s="6" t="s">
        <v>341</v>
      </c>
      <c r="N480" t="s">
        <v>866</v>
      </c>
      <c r="O480" s="1" t="s">
        <v>851</v>
      </c>
      <c r="P480" s="1" t="s">
        <v>777</v>
      </c>
      <c r="Q480" s="1">
        <v>5</v>
      </c>
      <c r="R480" s="1">
        <v>5</v>
      </c>
      <c r="S480" s="1" t="s">
        <v>62</v>
      </c>
      <c r="T480" t="s">
        <v>903</v>
      </c>
      <c r="U480" s="1" t="s">
        <v>778</v>
      </c>
      <c r="V480" s="1" t="s">
        <v>777</v>
      </c>
      <c r="W480" s="1">
        <v>55</v>
      </c>
      <c r="X480" s="6" t="s">
        <v>779</v>
      </c>
      <c r="Y480" s="1" t="s">
        <v>780</v>
      </c>
      <c r="Z480" s="1">
        <v>3000</v>
      </c>
      <c r="AA480" s="1" t="s">
        <v>70</v>
      </c>
      <c r="AB480" s="7">
        <v>3331</v>
      </c>
      <c r="AC480" s="7" t="s">
        <v>152</v>
      </c>
      <c r="AD480" s="50">
        <v>0</v>
      </c>
      <c r="AE480" s="8" t="s">
        <v>42</v>
      </c>
      <c r="AF480" s="1" t="s">
        <v>43</v>
      </c>
      <c r="AG480" s="10">
        <v>0</v>
      </c>
      <c r="AH480" s="10">
        <v>26500</v>
      </c>
      <c r="AI480" s="10">
        <v>26500</v>
      </c>
      <c r="AJ480" s="5" t="s">
        <v>846</v>
      </c>
    </row>
    <row r="481" spans="1:36" x14ac:dyDescent="0.3">
      <c r="A481" s="13" t="str">
        <f t="shared" si="17"/>
        <v>1.1-00-2316_235036_235534510</v>
      </c>
      <c r="B481" s="1" t="str">
        <f t="shared" si="18"/>
        <v>16_245036_24055345100</v>
      </c>
      <c r="D481" s="3" t="s">
        <v>1105</v>
      </c>
      <c r="F481" s="1">
        <v>2</v>
      </c>
      <c r="G481" s="6" t="s">
        <v>257</v>
      </c>
      <c r="H481" s="1">
        <v>2.4</v>
      </c>
      <c r="I481" s="6" t="s">
        <v>421</v>
      </c>
      <c r="J481" s="1" t="s">
        <v>775</v>
      </c>
      <c r="K481" s="6" t="s">
        <v>776</v>
      </c>
      <c r="L481" s="1" t="s">
        <v>340</v>
      </c>
      <c r="M481" s="6" t="s">
        <v>341</v>
      </c>
      <c r="N481" t="s">
        <v>866</v>
      </c>
      <c r="O481" s="1" t="s">
        <v>851</v>
      </c>
      <c r="P481" s="1" t="s">
        <v>777</v>
      </c>
      <c r="Q481" s="1">
        <v>5</v>
      </c>
      <c r="R481" s="1">
        <v>5</v>
      </c>
      <c r="S481" s="1" t="s">
        <v>62</v>
      </c>
      <c r="T481" t="s">
        <v>903</v>
      </c>
      <c r="U481" s="1" t="s">
        <v>778</v>
      </c>
      <c r="V481" s="1" t="s">
        <v>777</v>
      </c>
      <c r="W481" s="1">
        <v>55</v>
      </c>
      <c r="X481" s="6" t="s">
        <v>779</v>
      </c>
      <c r="Y481" s="1" t="s">
        <v>780</v>
      </c>
      <c r="Z481" s="1">
        <v>3000</v>
      </c>
      <c r="AA481" s="1" t="s">
        <v>70</v>
      </c>
      <c r="AB481" s="7">
        <v>3451</v>
      </c>
      <c r="AC481" s="7" t="s">
        <v>330</v>
      </c>
      <c r="AD481" s="50">
        <v>0</v>
      </c>
      <c r="AE481" s="8" t="s">
        <v>42</v>
      </c>
      <c r="AF481" s="1" t="s">
        <v>43</v>
      </c>
      <c r="AG481" s="10">
        <v>0</v>
      </c>
      <c r="AH481" s="10">
        <v>54000</v>
      </c>
      <c r="AI481" s="10">
        <v>54000</v>
      </c>
      <c r="AJ481" s="5" t="s">
        <v>846</v>
      </c>
    </row>
    <row r="482" spans="1:36" x14ac:dyDescent="0.3">
      <c r="A482" s="13" t="str">
        <f t="shared" si="17"/>
        <v>1.1-00-2316_235036_235535510</v>
      </c>
      <c r="B482" s="1" t="str">
        <f t="shared" si="18"/>
        <v>16_245036_24055355100</v>
      </c>
      <c r="D482" s="3" t="s">
        <v>1105</v>
      </c>
      <c r="F482" s="1">
        <v>2</v>
      </c>
      <c r="G482" s="6" t="s">
        <v>257</v>
      </c>
      <c r="H482" s="1">
        <v>2.4</v>
      </c>
      <c r="I482" s="6" t="s">
        <v>421</v>
      </c>
      <c r="J482" s="1" t="s">
        <v>775</v>
      </c>
      <c r="K482" s="6" t="s">
        <v>776</v>
      </c>
      <c r="L482" s="1" t="s">
        <v>340</v>
      </c>
      <c r="M482" s="6" t="s">
        <v>341</v>
      </c>
      <c r="N482" t="s">
        <v>866</v>
      </c>
      <c r="O482" s="1" t="s">
        <v>851</v>
      </c>
      <c r="P482" s="1" t="s">
        <v>777</v>
      </c>
      <c r="Q482" s="1">
        <v>5</v>
      </c>
      <c r="R482" s="1">
        <v>5</v>
      </c>
      <c r="S482" s="1" t="s">
        <v>62</v>
      </c>
      <c r="T482" t="s">
        <v>903</v>
      </c>
      <c r="U482" s="1" t="s">
        <v>778</v>
      </c>
      <c r="V482" s="1" t="s">
        <v>777</v>
      </c>
      <c r="W482" s="1">
        <v>55</v>
      </c>
      <c r="X482" s="6" t="s">
        <v>779</v>
      </c>
      <c r="Y482" s="1" t="s">
        <v>780</v>
      </c>
      <c r="Z482" s="1">
        <v>3000</v>
      </c>
      <c r="AA482" s="1" t="s">
        <v>70</v>
      </c>
      <c r="AB482" s="7">
        <v>3551</v>
      </c>
      <c r="AC482" s="7" t="s">
        <v>332</v>
      </c>
      <c r="AD482" s="50">
        <v>0</v>
      </c>
      <c r="AE482" s="8" t="s">
        <v>42</v>
      </c>
      <c r="AF482" s="1" t="s">
        <v>43</v>
      </c>
      <c r="AG482" s="10">
        <v>0</v>
      </c>
      <c r="AH482" s="10">
        <v>30000</v>
      </c>
      <c r="AI482" s="10">
        <v>30000</v>
      </c>
      <c r="AJ482" s="5" t="s">
        <v>846</v>
      </c>
    </row>
    <row r="483" spans="1:36" x14ac:dyDescent="0.3">
      <c r="A483" s="13" t="str">
        <f t="shared" si="17"/>
        <v>1.1-00-2316_235036_235537510</v>
      </c>
      <c r="B483" s="1" t="str">
        <f t="shared" si="18"/>
        <v>16_245036_24055375100</v>
      </c>
      <c r="D483" s="3" t="s">
        <v>1105</v>
      </c>
      <c r="F483" s="1">
        <v>2</v>
      </c>
      <c r="G483" s="6" t="s">
        <v>257</v>
      </c>
      <c r="H483" s="1">
        <v>2.4</v>
      </c>
      <c r="I483" s="6" t="s">
        <v>421</v>
      </c>
      <c r="J483" s="1" t="s">
        <v>775</v>
      </c>
      <c r="K483" s="6" t="s">
        <v>776</v>
      </c>
      <c r="L483" s="1" t="s">
        <v>340</v>
      </c>
      <c r="M483" s="6" t="s">
        <v>341</v>
      </c>
      <c r="N483" t="s">
        <v>866</v>
      </c>
      <c r="O483" s="1" t="s">
        <v>851</v>
      </c>
      <c r="P483" s="1" t="s">
        <v>777</v>
      </c>
      <c r="Q483" s="1">
        <v>5</v>
      </c>
      <c r="R483" s="1">
        <v>5</v>
      </c>
      <c r="S483" s="1" t="s">
        <v>62</v>
      </c>
      <c r="T483" t="s">
        <v>903</v>
      </c>
      <c r="U483" s="1" t="s">
        <v>778</v>
      </c>
      <c r="V483" s="1" t="s">
        <v>777</v>
      </c>
      <c r="W483" s="1">
        <v>55</v>
      </c>
      <c r="X483" s="6" t="s">
        <v>779</v>
      </c>
      <c r="Y483" s="1" t="s">
        <v>780</v>
      </c>
      <c r="Z483" s="1">
        <v>3000</v>
      </c>
      <c r="AA483" s="1" t="s">
        <v>70</v>
      </c>
      <c r="AB483" s="7">
        <v>3751</v>
      </c>
      <c r="AC483" s="7" t="s">
        <v>356</v>
      </c>
      <c r="AD483" s="50">
        <v>0</v>
      </c>
      <c r="AE483" s="8" t="s">
        <v>42</v>
      </c>
      <c r="AF483" s="1" t="s">
        <v>43</v>
      </c>
      <c r="AG483" s="10">
        <v>0</v>
      </c>
      <c r="AH483" s="10">
        <v>50000</v>
      </c>
      <c r="AI483" s="10">
        <v>50000</v>
      </c>
      <c r="AJ483" s="5" t="s">
        <v>846</v>
      </c>
    </row>
    <row r="484" spans="1:36" x14ac:dyDescent="0.3">
      <c r="A484" s="13" t="str">
        <f t="shared" si="17"/>
        <v>1.1-00-2316_235036_235538210</v>
      </c>
      <c r="B484" s="1" t="str">
        <f t="shared" si="18"/>
        <v>16_245036_24055382100</v>
      </c>
      <c r="D484" s="3" t="s">
        <v>1105</v>
      </c>
      <c r="F484" s="1">
        <v>2</v>
      </c>
      <c r="G484" s="6" t="s">
        <v>257</v>
      </c>
      <c r="H484" s="1">
        <v>2.4</v>
      </c>
      <c r="I484" s="6" t="s">
        <v>421</v>
      </c>
      <c r="J484" s="1" t="s">
        <v>775</v>
      </c>
      <c r="K484" s="6" t="s">
        <v>776</v>
      </c>
      <c r="L484" s="1" t="s">
        <v>340</v>
      </c>
      <c r="M484" s="6" t="s">
        <v>341</v>
      </c>
      <c r="N484" t="s">
        <v>866</v>
      </c>
      <c r="O484" s="1" t="s">
        <v>851</v>
      </c>
      <c r="P484" s="1" t="s">
        <v>777</v>
      </c>
      <c r="Q484" s="1">
        <v>5</v>
      </c>
      <c r="R484" s="1">
        <v>5</v>
      </c>
      <c r="S484" s="1" t="s">
        <v>62</v>
      </c>
      <c r="T484" t="s">
        <v>903</v>
      </c>
      <c r="U484" s="1" t="s">
        <v>778</v>
      </c>
      <c r="V484" s="1" t="s">
        <v>777</v>
      </c>
      <c r="W484" s="1">
        <v>55</v>
      </c>
      <c r="X484" s="6" t="s">
        <v>779</v>
      </c>
      <c r="Y484" s="1" t="s">
        <v>780</v>
      </c>
      <c r="Z484" s="1">
        <v>3000</v>
      </c>
      <c r="AA484" s="1" t="s">
        <v>70</v>
      </c>
      <c r="AB484" s="7">
        <v>3821</v>
      </c>
      <c r="AC484" s="7" t="s">
        <v>75</v>
      </c>
      <c r="AD484" s="50">
        <v>0</v>
      </c>
      <c r="AE484" s="8" t="s">
        <v>42</v>
      </c>
      <c r="AF484" s="1" t="s">
        <v>43</v>
      </c>
      <c r="AG484" s="10">
        <v>0</v>
      </c>
      <c r="AH484" s="10">
        <v>120000</v>
      </c>
      <c r="AI484" s="10">
        <v>120000</v>
      </c>
      <c r="AJ484" s="5" t="s">
        <v>846</v>
      </c>
    </row>
    <row r="485" spans="1:36" x14ac:dyDescent="0.3">
      <c r="A485" s="13" t="str">
        <f t="shared" si="17"/>
        <v>1.1-00-2316_235036_235542110</v>
      </c>
      <c r="B485" s="1" t="str">
        <f t="shared" si="18"/>
        <v>16_245036_24055421100</v>
      </c>
      <c r="D485" s="3" t="s">
        <v>1105</v>
      </c>
      <c r="F485" s="1">
        <v>2</v>
      </c>
      <c r="G485" s="6" t="s">
        <v>257</v>
      </c>
      <c r="H485" s="1">
        <v>2.4</v>
      </c>
      <c r="I485" s="6" t="s">
        <v>421</v>
      </c>
      <c r="J485" s="1" t="s">
        <v>775</v>
      </c>
      <c r="K485" s="6" t="s">
        <v>776</v>
      </c>
      <c r="L485" s="1" t="s">
        <v>340</v>
      </c>
      <c r="M485" s="6" t="s">
        <v>341</v>
      </c>
      <c r="N485" t="s">
        <v>866</v>
      </c>
      <c r="O485" s="1" t="s">
        <v>851</v>
      </c>
      <c r="P485" s="1" t="s">
        <v>777</v>
      </c>
      <c r="Q485" s="1">
        <v>5</v>
      </c>
      <c r="R485" s="1">
        <v>5</v>
      </c>
      <c r="S485" s="1" t="s">
        <v>62</v>
      </c>
      <c r="T485" t="s">
        <v>903</v>
      </c>
      <c r="U485" s="1" t="s">
        <v>778</v>
      </c>
      <c r="V485" s="1" t="s">
        <v>777</v>
      </c>
      <c r="W485" s="1">
        <v>55</v>
      </c>
      <c r="X485" s="6" t="s">
        <v>779</v>
      </c>
      <c r="Y485" s="1" t="s">
        <v>780</v>
      </c>
      <c r="Z485" s="1">
        <v>4000</v>
      </c>
      <c r="AA485" s="1" t="s">
        <v>40</v>
      </c>
      <c r="AB485" s="1">
        <v>4211</v>
      </c>
      <c r="AC485" s="1" t="s">
        <v>173</v>
      </c>
      <c r="AD485" s="50">
        <v>0</v>
      </c>
      <c r="AE485" s="8" t="s">
        <v>42</v>
      </c>
      <c r="AF485" s="1" t="s">
        <v>43</v>
      </c>
      <c r="AG485" s="10">
        <v>16510000.000000004</v>
      </c>
      <c r="AH485" s="10">
        <v>0</v>
      </c>
      <c r="AI485" s="10">
        <v>0</v>
      </c>
      <c r="AJ485" s="5" t="s">
        <v>846</v>
      </c>
    </row>
    <row r="486" spans="1:36" x14ac:dyDescent="0.3">
      <c r="A486" s="13" t="str">
        <f t="shared" si="17"/>
        <v>1.1-00-2316_235036_235544110</v>
      </c>
      <c r="B486" s="1" t="str">
        <f t="shared" si="18"/>
        <v>16_245036_24055441100</v>
      </c>
      <c r="D486" s="3" t="s">
        <v>1105</v>
      </c>
      <c r="F486" s="1">
        <v>2</v>
      </c>
      <c r="G486" s="6" t="s">
        <v>257</v>
      </c>
      <c r="H486" s="1">
        <v>2.4</v>
      </c>
      <c r="I486" s="6" t="s">
        <v>421</v>
      </c>
      <c r="J486" s="1" t="s">
        <v>775</v>
      </c>
      <c r="K486" s="6" t="s">
        <v>776</v>
      </c>
      <c r="L486" s="1" t="s">
        <v>340</v>
      </c>
      <c r="M486" s="6" t="s">
        <v>341</v>
      </c>
      <c r="N486" t="s">
        <v>866</v>
      </c>
      <c r="O486" s="1" t="s">
        <v>851</v>
      </c>
      <c r="P486" s="1" t="s">
        <v>777</v>
      </c>
      <c r="Q486" s="1">
        <v>5</v>
      </c>
      <c r="R486" s="1">
        <v>5</v>
      </c>
      <c r="S486" s="1" t="s">
        <v>62</v>
      </c>
      <c r="T486" t="s">
        <v>903</v>
      </c>
      <c r="U486" s="1" t="s">
        <v>778</v>
      </c>
      <c r="V486" s="1" t="s">
        <v>777</v>
      </c>
      <c r="W486" s="1">
        <v>55</v>
      </c>
      <c r="X486" s="6" t="s">
        <v>779</v>
      </c>
      <c r="Y486" s="1" t="s">
        <v>780</v>
      </c>
      <c r="Z486" s="1">
        <v>4000</v>
      </c>
      <c r="AA486" s="1" t="s">
        <v>40</v>
      </c>
      <c r="AB486" s="7">
        <v>4411</v>
      </c>
      <c r="AC486" s="7" t="s">
        <v>41</v>
      </c>
      <c r="AD486" s="50">
        <v>0</v>
      </c>
      <c r="AE486" s="8" t="s">
        <v>42</v>
      </c>
      <c r="AF486" s="1" t="s">
        <v>43</v>
      </c>
      <c r="AG486" s="10">
        <v>0</v>
      </c>
      <c r="AH486" s="10">
        <v>150000</v>
      </c>
      <c r="AI486" s="10">
        <v>150000</v>
      </c>
      <c r="AJ486" s="5" t="s">
        <v>846</v>
      </c>
    </row>
    <row r="487" spans="1:36" x14ac:dyDescent="0.3">
      <c r="A487" s="13" t="str">
        <f t="shared" si="17"/>
        <v>1.1-00-2316_235036_235544210</v>
      </c>
      <c r="B487" s="1" t="str">
        <f t="shared" si="18"/>
        <v>16_245036_24055442100</v>
      </c>
      <c r="D487" s="3" t="s">
        <v>1105</v>
      </c>
      <c r="F487" s="1">
        <v>2</v>
      </c>
      <c r="G487" s="6" t="s">
        <v>257</v>
      </c>
      <c r="H487" s="1">
        <v>2.4</v>
      </c>
      <c r="I487" s="6" t="s">
        <v>421</v>
      </c>
      <c r="J487" s="1" t="s">
        <v>775</v>
      </c>
      <c r="K487" s="6" t="s">
        <v>776</v>
      </c>
      <c r="L487" s="1" t="s">
        <v>340</v>
      </c>
      <c r="M487" s="6" t="s">
        <v>341</v>
      </c>
      <c r="N487" t="s">
        <v>866</v>
      </c>
      <c r="O487" s="1" t="s">
        <v>851</v>
      </c>
      <c r="P487" s="1" t="s">
        <v>777</v>
      </c>
      <c r="Q487" s="1">
        <v>5</v>
      </c>
      <c r="R487" s="1">
        <v>5</v>
      </c>
      <c r="S487" s="1" t="s">
        <v>62</v>
      </c>
      <c r="T487" t="s">
        <v>903</v>
      </c>
      <c r="U487" s="1" t="s">
        <v>778</v>
      </c>
      <c r="V487" s="1" t="s">
        <v>777</v>
      </c>
      <c r="W487" s="1">
        <v>55</v>
      </c>
      <c r="X487" s="6" t="s">
        <v>779</v>
      </c>
      <c r="Y487" s="1" t="s">
        <v>780</v>
      </c>
      <c r="Z487" s="1">
        <v>4000</v>
      </c>
      <c r="AA487" s="1" t="s">
        <v>40</v>
      </c>
      <c r="AB487" s="7">
        <v>4421</v>
      </c>
      <c r="AC487" s="7" t="s">
        <v>420</v>
      </c>
      <c r="AD487" s="50">
        <v>0</v>
      </c>
      <c r="AE487" s="8" t="s">
        <v>42</v>
      </c>
      <c r="AF487" s="1" t="s">
        <v>43</v>
      </c>
      <c r="AG487" s="10">
        <v>0</v>
      </c>
      <c r="AH487" s="10">
        <v>24000</v>
      </c>
      <c r="AI487" s="10">
        <v>24000</v>
      </c>
      <c r="AJ487" s="5" t="s">
        <v>846</v>
      </c>
    </row>
    <row r="488" spans="1:36" x14ac:dyDescent="0.3">
      <c r="A488" s="13" t="str">
        <f t="shared" si="17"/>
        <v>1.1-00-2316_235036_235551110</v>
      </c>
      <c r="B488" s="1" t="str">
        <f t="shared" si="18"/>
        <v>16_245036_24055511100</v>
      </c>
      <c r="D488" s="3" t="s">
        <v>1105</v>
      </c>
      <c r="F488" s="1">
        <v>2</v>
      </c>
      <c r="G488" s="6" t="s">
        <v>257</v>
      </c>
      <c r="H488" s="1">
        <v>2.4</v>
      </c>
      <c r="I488" s="6" t="s">
        <v>421</v>
      </c>
      <c r="J488" s="1" t="s">
        <v>775</v>
      </c>
      <c r="K488" s="6" t="s">
        <v>776</v>
      </c>
      <c r="L488" s="1" t="s">
        <v>340</v>
      </c>
      <c r="M488" s="6" t="s">
        <v>341</v>
      </c>
      <c r="N488" t="s">
        <v>866</v>
      </c>
      <c r="O488" s="1" t="s">
        <v>851</v>
      </c>
      <c r="P488" s="1" t="s">
        <v>777</v>
      </c>
      <c r="Q488" s="1">
        <v>5</v>
      </c>
      <c r="R488" s="1">
        <v>5</v>
      </c>
      <c r="S488" s="1" t="s">
        <v>62</v>
      </c>
      <c r="T488" t="s">
        <v>903</v>
      </c>
      <c r="U488" s="1" t="s">
        <v>778</v>
      </c>
      <c r="V488" s="1" t="s">
        <v>777</v>
      </c>
      <c r="W488" s="1">
        <v>55</v>
      </c>
      <c r="X488" s="6" t="s">
        <v>779</v>
      </c>
      <c r="Y488" s="1" t="s">
        <v>780</v>
      </c>
      <c r="Z488" s="1">
        <v>5000</v>
      </c>
      <c r="AA488" s="1" t="s">
        <v>111</v>
      </c>
      <c r="AB488" s="7">
        <v>5111</v>
      </c>
      <c r="AC488" s="7" t="s">
        <v>160</v>
      </c>
      <c r="AD488" s="50">
        <v>0</v>
      </c>
      <c r="AE488" s="8" t="s">
        <v>42</v>
      </c>
      <c r="AF488" s="1" t="s">
        <v>43</v>
      </c>
      <c r="AG488" s="10">
        <v>0</v>
      </c>
      <c r="AH488" s="10">
        <v>49000</v>
      </c>
      <c r="AI488" s="10">
        <v>49000</v>
      </c>
      <c r="AJ488" s="5" t="s">
        <v>846</v>
      </c>
    </row>
    <row r="489" spans="1:36" x14ac:dyDescent="0.3">
      <c r="A489" s="13" t="str">
        <f t="shared" si="17"/>
        <v>1.1-00-2316_235036_235551510</v>
      </c>
      <c r="B489" s="1" t="str">
        <f t="shared" si="18"/>
        <v>16_245036_24055515100</v>
      </c>
      <c r="D489" s="3" t="s">
        <v>1105</v>
      </c>
      <c r="F489" s="1">
        <v>2</v>
      </c>
      <c r="G489" s="6" t="s">
        <v>257</v>
      </c>
      <c r="H489" s="1">
        <v>2.4</v>
      </c>
      <c r="I489" s="6" t="s">
        <v>421</v>
      </c>
      <c r="J489" s="1" t="s">
        <v>775</v>
      </c>
      <c r="K489" s="6" t="s">
        <v>776</v>
      </c>
      <c r="L489" s="1" t="s">
        <v>340</v>
      </c>
      <c r="M489" s="6" t="s">
        <v>341</v>
      </c>
      <c r="N489" t="s">
        <v>866</v>
      </c>
      <c r="O489" s="1" t="s">
        <v>851</v>
      </c>
      <c r="P489" s="1" t="s">
        <v>777</v>
      </c>
      <c r="Q489" s="1">
        <v>5</v>
      </c>
      <c r="R489" s="1">
        <v>5</v>
      </c>
      <c r="S489" s="1" t="s">
        <v>62</v>
      </c>
      <c r="T489" t="s">
        <v>903</v>
      </c>
      <c r="U489" s="1" t="s">
        <v>778</v>
      </c>
      <c r="V489" s="1" t="s">
        <v>777</v>
      </c>
      <c r="W489" s="1">
        <v>55</v>
      </c>
      <c r="X489" s="6" t="s">
        <v>779</v>
      </c>
      <c r="Y489" s="1" t="s">
        <v>780</v>
      </c>
      <c r="Z489" s="1">
        <v>5000</v>
      </c>
      <c r="AA489" s="1" t="s">
        <v>111</v>
      </c>
      <c r="AB489" s="7">
        <v>5151</v>
      </c>
      <c r="AC489" s="7" t="s">
        <v>161</v>
      </c>
      <c r="AD489" s="50">
        <v>0</v>
      </c>
      <c r="AE489" s="8" t="s">
        <v>42</v>
      </c>
      <c r="AF489" s="1" t="s">
        <v>43</v>
      </c>
      <c r="AG489" s="10">
        <v>0</v>
      </c>
      <c r="AH489" s="10">
        <v>30000</v>
      </c>
      <c r="AI489" s="10">
        <v>30000</v>
      </c>
      <c r="AJ489" s="5" t="s">
        <v>846</v>
      </c>
    </row>
    <row r="490" spans="1:36" x14ac:dyDescent="0.3">
      <c r="A490" s="13" t="str">
        <f t="shared" si="17"/>
        <v>1.1-00-2316_235036_235552110</v>
      </c>
      <c r="B490" s="1" t="str">
        <f t="shared" si="18"/>
        <v>16_245036_24055521100</v>
      </c>
      <c r="D490" s="3" t="s">
        <v>1105</v>
      </c>
      <c r="F490" s="1">
        <v>2</v>
      </c>
      <c r="G490" s="6" t="s">
        <v>257</v>
      </c>
      <c r="H490" s="1">
        <v>2.4</v>
      </c>
      <c r="I490" s="6" t="s">
        <v>421</v>
      </c>
      <c r="J490" s="1" t="s">
        <v>775</v>
      </c>
      <c r="K490" s="6" t="s">
        <v>776</v>
      </c>
      <c r="L490" s="1" t="s">
        <v>340</v>
      </c>
      <c r="M490" s="6" t="s">
        <v>341</v>
      </c>
      <c r="N490" t="s">
        <v>866</v>
      </c>
      <c r="O490" s="1" t="s">
        <v>851</v>
      </c>
      <c r="P490" s="1" t="s">
        <v>777</v>
      </c>
      <c r="Q490" s="1">
        <v>5</v>
      </c>
      <c r="R490" s="1">
        <v>5</v>
      </c>
      <c r="S490" s="1" t="s">
        <v>62</v>
      </c>
      <c r="T490" t="s">
        <v>903</v>
      </c>
      <c r="U490" s="1" t="s">
        <v>778</v>
      </c>
      <c r="V490" s="1" t="s">
        <v>777</v>
      </c>
      <c r="W490" s="1">
        <v>55</v>
      </c>
      <c r="X490" s="6" t="s">
        <v>779</v>
      </c>
      <c r="Y490" s="1" t="s">
        <v>780</v>
      </c>
      <c r="Z490" s="1">
        <v>5000</v>
      </c>
      <c r="AA490" s="1" t="s">
        <v>111</v>
      </c>
      <c r="AB490" s="7">
        <v>5211</v>
      </c>
      <c r="AC490" s="7" t="s">
        <v>337</v>
      </c>
      <c r="AD490" s="50">
        <v>0</v>
      </c>
      <c r="AE490" s="8" t="s">
        <v>42</v>
      </c>
      <c r="AF490" s="1" t="s">
        <v>43</v>
      </c>
      <c r="AG490" s="10">
        <v>0</v>
      </c>
      <c r="AH490" s="10">
        <v>15000</v>
      </c>
      <c r="AI490" s="10">
        <v>15000</v>
      </c>
      <c r="AJ490" s="5" t="s">
        <v>846</v>
      </c>
    </row>
    <row r="491" spans="1:36" x14ac:dyDescent="0.3">
      <c r="A491" s="13" t="str">
        <f t="shared" si="17"/>
        <v>1.1-00-2316_235036_235553110</v>
      </c>
      <c r="B491" s="1" t="str">
        <f t="shared" si="18"/>
        <v>16_245036_24055531100</v>
      </c>
      <c r="D491" s="3" t="s">
        <v>1105</v>
      </c>
      <c r="F491" s="1">
        <v>2</v>
      </c>
      <c r="G491" s="6" t="s">
        <v>257</v>
      </c>
      <c r="H491" s="1">
        <v>2.4</v>
      </c>
      <c r="I491" s="6" t="s">
        <v>421</v>
      </c>
      <c r="J491" s="1" t="s">
        <v>775</v>
      </c>
      <c r="K491" s="6" t="s">
        <v>776</v>
      </c>
      <c r="L491" s="1" t="s">
        <v>340</v>
      </c>
      <c r="M491" s="6" t="s">
        <v>341</v>
      </c>
      <c r="N491" t="s">
        <v>866</v>
      </c>
      <c r="O491" s="1" t="s">
        <v>851</v>
      </c>
      <c r="P491" s="1" t="s">
        <v>777</v>
      </c>
      <c r="Q491" s="1">
        <v>5</v>
      </c>
      <c r="R491" s="1">
        <v>5</v>
      </c>
      <c r="S491" s="1" t="s">
        <v>62</v>
      </c>
      <c r="T491" t="s">
        <v>903</v>
      </c>
      <c r="U491" s="1" t="s">
        <v>778</v>
      </c>
      <c r="V491" s="1" t="s">
        <v>777</v>
      </c>
      <c r="W491" s="1">
        <v>55</v>
      </c>
      <c r="X491" s="6" t="s">
        <v>779</v>
      </c>
      <c r="Y491" s="1" t="s">
        <v>780</v>
      </c>
      <c r="Z491" s="1">
        <v>5000</v>
      </c>
      <c r="AA491" s="1" t="s">
        <v>111</v>
      </c>
      <c r="AB491" s="7">
        <v>5311</v>
      </c>
      <c r="AC491" s="7" t="s">
        <v>542</v>
      </c>
      <c r="AD491" s="50">
        <v>0</v>
      </c>
      <c r="AE491" s="8" t="s">
        <v>42</v>
      </c>
      <c r="AF491" s="1" t="s">
        <v>43</v>
      </c>
      <c r="AG491" s="10">
        <v>0</v>
      </c>
      <c r="AH491" s="10">
        <v>13000</v>
      </c>
      <c r="AI491" s="10">
        <v>13000</v>
      </c>
      <c r="AJ491" s="5" t="s">
        <v>846</v>
      </c>
    </row>
    <row r="492" spans="1:36" x14ac:dyDescent="0.3">
      <c r="A492" s="13" t="str">
        <f t="shared" si="17"/>
        <v>1.1-00-2317_234037_235621110</v>
      </c>
      <c r="B492" s="7" t="str">
        <f t="shared" si="18"/>
        <v>17_244037_24056211100</v>
      </c>
      <c r="D492" s="3" t="s">
        <v>1105</v>
      </c>
      <c r="F492" s="7">
        <v>2</v>
      </c>
      <c r="G492" s="6" t="s">
        <v>257</v>
      </c>
      <c r="H492" s="7">
        <v>2.1</v>
      </c>
      <c r="I492" s="6" t="s">
        <v>579</v>
      </c>
      <c r="J492" t="s">
        <v>783</v>
      </c>
      <c r="K492" s="6" t="s">
        <v>784</v>
      </c>
      <c r="L492" s="1" t="s">
        <v>200</v>
      </c>
      <c r="M492" s="6" t="s">
        <v>201</v>
      </c>
      <c r="N492" t="s">
        <v>867</v>
      </c>
      <c r="O492" s="1" t="s">
        <v>852</v>
      </c>
      <c r="P492" s="1" t="s">
        <v>785</v>
      </c>
      <c r="Q492" s="1">
        <v>4</v>
      </c>
      <c r="R492" s="1">
        <v>4</v>
      </c>
      <c r="S492" s="1" t="s">
        <v>667</v>
      </c>
      <c r="T492" t="s">
        <v>904</v>
      </c>
      <c r="U492" s="1" t="s">
        <v>786</v>
      </c>
      <c r="V492" s="1" t="s">
        <v>785</v>
      </c>
      <c r="W492" s="1">
        <v>56</v>
      </c>
      <c r="X492" s="6" t="s">
        <v>787</v>
      </c>
      <c r="Y492" s="1" t="s">
        <v>788</v>
      </c>
      <c r="Z492" s="7">
        <v>2000</v>
      </c>
      <c r="AA492" s="7" t="s">
        <v>67</v>
      </c>
      <c r="AB492" s="7">
        <v>2111</v>
      </c>
      <c r="AC492" s="7" t="s">
        <v>149</v>
      </c>
      <c r="AD492" s="50">
        <v>0</v>
      </c>
      <c r="AE492" s="8" t="s">
        <v>42</v>
      </c>
      <c r="AF492" s="7" t="s">
        <v>43</v>
      </c>
      <c r="AG492" s="10">
        <v>21657</v>
      </c>
      <c r="AH492" s="10">
        <v>21657</v>
      </c>
      <c r="AI492" s="10">
        <v>21657</v>
      </c>
      <c r="AJ492" s="9" t="s">
        <v>789</v>
      </c>
    </row>
    <row r="493" spans="1:36" x14ac:dyDescent="0.3">
      <c r="A493" s="13" t="str">
        <f t="shared" si="17"/>
        <v>1.1-00-2317_234037_235621610</v>
      </c>
      <c r="B493" s="1" t="str">
        <f t="shared" si="18"/>
        <v>17_244037_24056216100</v>
      </c>
      <c r="D493" s="3" t="s">
        <v>1105</v>
      </c>
      <c r="F493" s="1">
        <v>2</v>
      </c>
      <c r="G493" s="6" t="s">
        <v>257</v>
      </c>
      <c r="H493" s="1">
        <v>2.1</v>
      </c>
      <c r="I493" s="6" t="s">
        <v>579</v>
      </c>
      <c r="J493" s="1" t="s">
        <v>783</v>
      </c>
      <c r="K493" s="6" t="s">
        <v>784</v>
      </c>
      <c r="L493" s="1" t="s">
        <v>200</v>
      </c>
      <c r="M493" s="6" t="s">
        <v>201</v>
      </c>
      <c r="N493" t="s">
        <v>867</v>
      </c>
      <c r="O493" s="1" t="s">
        <v>852</v>
      </c>
      <c r="P493" s="1" t="s">
        <v>785</v>
      </c>
      <c r="Q493" s="1">
        <v>4</v>
      </c>
      <c r="R493" s="1">
        <v>4</v>
      </c>
      <c r="S493" s="1" t="s">
        <v>667</v>
      </c>
      <c r="T493" t="s">
        <v>904</v>
      </c>
      <c r="U493" s="1" t="s">
        <v>786</v>
      </c>
      <c r="V493" s="1" t="s">
        <v>785</v>
      </c>
      <c r="W493" s="1">
        <v>56</v>
      </c>
      <c r="X493" s="6" t="s">
        <v>787</v>
      </c>
      <c r="Y493" s="1" t="s">
        <v>788</v>
      </c>
      <c r="Z493" s="1">
        <v>2000</v>
      </c>
      <c r="AA493" s="1" t="s">
        <v>67</v>
      </c>
      <c r="AB493" s="7">
        <v>2161</v>
      </c>
      <c r="AC493" s="7" t="s">
        <v>279</v>
      </c>
      <c r="AD493" s="50">
        <v>0</v>
      </c>
      <c r="AE493" s="8" t="s">
        <v>42</v>
      </c>
      <c r="AF493" s="1" t="s">
        <v>43</v>
      </c>
      <c r="AG493" s="10">
        <v>20000</v>
      </c>
      <c r="AH493" s="10">
        <v>20000</v>
      </c>
      <c r="AI493" s="10">
        <v>20000</v>
      </c>
      <c r="AJ493" s="9" t="s">
        <v>790</v>
      </c>
    </row>
    <row r="494" spans="1:36" x14ac:dyDescent="0.3">
      <c r="A494" s="13" t="str">
        <f t="shared" si="17"/>
        <v>1.1-00-2317_234037_235622210</v>
      </c>
      <c r="B494" s="1" t="str">
        <f t="shared" si="18"/>
        <v>17_244037_24056222100</v>
      </c>
      <c r="D494" s="3" t="s">
        <v>1105</v>
      </c>
      <c r="F494" s="1">
        <v>2</v>
      </c>
      <c r="G494" s="6" t="s">
        <v>257</v>
      </c>
      <c r="H494" s="1">
        <v>2.1</v>
      </c>
      <c r="I494" s="6" t="s">
        <v>579</v>
      </c>
      <c r="J494" s="1" t="s">
        <v>783</v>
      </c>
      <c r="K494" s="6" t="s">
        <v>784</v>
      </c>
      <c r="L494" s="1" t="s">
        <v>200</v>
      </c>
      <c r="M494" s="6" t="s">
        <v>201</v>
      </c>
      <c r="N494" t="s">
        <v>867</v>
      </c>
      <c r="O494" s="1" t="s">
        <v>852</v>
      </c>
      <c r="P494" s="1" t="s">
        <v>785</v>
      </c>
      <c r="Q494" s="1">
        <v>4</v>
      </c>
      <c r="R494" s="1">
        <v>4</v>
      </c>
      <c r="S494" s="1" t="s">
        <v>667</v>
      </c>
      <c r="T494" t="s">
        <v>904</v>
      </c>
      <c r="U494" s="1" t="s">
        <v>786</v>
      </c>
      <c r="V494" s="1" t="s">
        <v>785</v>
      </c>
      <c r="W494" s="1">
        <v>56</v>
      </c>
      <c r="X494" s="6" t="s">
        <v>787</v>
      </c>
      <c r="Y494" s="1" t="s">
        <v>788</v>
      </c>
      <c r="Z494" s="1">
        <v>2000</v>
      </c>
      <c r="AA494" s="1" t="s">
        <v>67</v>
      </c>
      <c r="AB494" s="7">
        <v>2221</v>
      </c>
      <c r="AC494" s="7" t="s">
        <v>623</v>
      </c>
      <c r="AD494" s="50">
        <v>0</v>
      </c>
      <c r="AE494" s="8" t="s">
        <v>42</v>
      </c>
      <c r="AF494" s="1" t="s">
        <v>43</v>
      </c>
      <c r="AG494" s="10">
        <v>420000</v>
      </c>
      <c r="AH494" s="10">
        <v>420000</v>
      </c>
      <c r="AI494" s="10">
        <v>420000</v>
      </c>
      <c r="AJ494" s="9" t="s">
        <v>791</v>
      </c>
    </row>
    <row r="495" spans="1:36" x14ac:dyDescent="0.3">
      <c r="A495" s="13" t="str">
        <f t="shared" si="17"/>
        <v>1.1-00-2317_234037_235625310</v>
      </c>
      <c r="B495" s="1" t="str">
        <f t="shared" si="18"/>
        <v>17_244037_24056253100</v>
      </c>
      <c r="D495" s="3" t="s">
        <v>1105</v>
      </c>
      <c r="F495" s="1">
        <v>2</v>
      </c>
      <c r="G495" s="6" t="s">
        <v>257</v>
      </c>
      <c r="H495" s="1">
        <v>2.1</v>
      </c>
      <c r="I495" s="6" t="s">
        <v>579</v>
      </c>
      <c r="J495" s="1" t="s">
        <v>783</v>
      </c>
      <c r="K495" s="6" t="s">
        <v>784</v>
      </c>
      <c r="L495" s="1" t="s">
        <v>200</v>
      </c>
      <c r="M495" s="6" t="s">
        <v>201</v>
      </c>
      <c r="N495" t="s">
        <v>867</v>
      </c>
      <c r="O495" s="1" t="s">
        <v>852</v>
      </c>
      <c r="P495" s="1" t="s">
        <v>785</v>
      </c>
      <c r="Q495" s="1">
        <v>4</v>
      </c>
      <c r="R495" s="1">
        <v>4</v>
      </c>
      <c r="S495" s="1" t="s">
        <v>667</v>
      </c>
      <c r="T495" t="s">
        <v>904</v>
      </c>
      <c r="U495" s="1" t="s">
        <v>786</v>
      </c>
      <c r="V495" s="1" t="s">
        <v>785</v>
      </c>
      <c r="W495" s="1">
        <v>56</v>
      </c>
      <c r="X495" s="6" t="s">
        <v>787</v>
      </c>
      <c r="Y495" s="1" t="s">
        <v>788</v>
      </c>
      <c r="Z495" s="1">
        <v>2000</v>
      </c>
      <c r="AA495" s="1" t="s">
        <v>67</v>
      </c>
      <c r="AB495" s="7">
        <v>2531</v>
      </c>
      <c r="AC495" s="7" t="s">
        <v>245</v>
      </c>
      <c r="AD495" s="50">
        <v>0</v>
      </c>
      <c r="AE495" s="8" t="s">
        <v>42</v>
      </c>
      <c r="AF495" s="1" t="s">
        <v>43</v>
      </c>
      <c r="AG495" s="10">
        <v>826202</v>
      </c>
      <c r="AH495" s="10">
        <v>826202</v>
      </c>
      <c r="AI495" s="10">
        <v>900000</v>
      </c>
      <c r="AJ495" s="9" t="s">
        <v>792</v>
      </c>
    </row>
    <row r="496" spans="1:36" x14ac:dyDescent="0.3">
      <c r="A496" s="13" t="str">
        <f t="shared" si="17"/>
        <v>1.1-00-2317_234037_235625410</v>
      </c>
      <c r="B496" s="1" t="str">
        <f t="shared" si="18"/>
        <v>17_244037_24056254100</v>
      </c>
      <c r="D496" s="3" t="s">
        <v>1105</v>
      </c>
      <c r="F496" s="1">
        <v>2</v>
      </c>
      <c r="G496" s="6" t="s">
        <v>257</v>
      </c>
      <c r="H496" s="1">
        <v>2.1</v>
      </c>
      <c r="I496" s="6" t="s">
        <v>579</v>
      </c>
      <c r="J496" s="1" t="s">
        <v>783</v>
      </c>
      <c r="K496" s="6" t="s">
        <v>784</v>
      </c>
      <c r="L496" s="1" t="s">
        <v>200</v>
      </c>
      <c r="M496" s="6" t="s">
        <v>201</v>
      </c>
      <c r="N496" t="s">
        <v>867</v>
      </c>
      <c r="O496" s="1" t="s">
        <v>852</v>
      </c>
      <c r="P496" s="1" t="s">
        <v>785</v>
      </c>
      <c r="Q496" s="1">
        <v>4</v>
      </c>
      <c r="R496" s="1">
        <v>4</v>
      </c>
      <c r="S496" s="1" t="s">
        <v>667</v>
      </c>
      <c r="T496" t="s">
        <v>904</v>
      </c>
      <c r="U496" s="1" t="s">
        <v>786</v>
      </c>
      <c r="V496" s="1" t="s">
        <v>785</v>
      </c>
      <c r="W496" s="1">
        <v>56</v>
      </c>
      <c r="X496" s="6" t="s">
        <v>787</v>
      </c>
      <c r="Y496" s="1" t="s">
        <v>788</v>
      </c>
      <c r="Z496" s="1">
        <v>2000</v>
      </c>
      <c r="AA496" s="1" t="s">
        <v>67</v>
      </c>
      <c r="AB496" s="7">
        <v>2541</v>
      </c>
      <c r="AC496" s="7" t="s">
        <v>247</v>
      </c>
      <c r="AD496" s="50">
        <v>0</v>
      </c>
      <c r="AE496" s="8" t="s">
        <v>42</v>
      </c>
      <c r="AF496" s="1" t="s">
        <v>43</v>
      </c>
      <c r="AG496" s="10">
        <v>540000</v>
      </c>
      <c r="AH496" s="10">
        <v>540000</v>
      </c>
      <c r="AI496" s="10">
        <v>600000</v>
      </c>
      <c r="AJ496" s="9" t="s">
        <v>793</v>
      </c>
    </row>
    <row r="497" spans="1:36" x14ac:dyDescent="0.3">
      <c r="A497" s="13" t="str">
        <f t="shared" si="17"/>
        <v>1.1-00-2317_234037_235629110</v>
      </c>
      <c r="B497" s="1" t="str">
        <f t="shared" si="18"/>
        <v>17_244037_24056291100</v>
      </c>
      <c r="D497" s="3" t="s">
        <v>1105</v>
      </c>
      <c r="F497" s="1">
        <v>2</v>
      </c>
      <c r="G497" s="6" t="s">
        <v>257</v>
      </c>
      <c r="H497" s="1">
        <v>2.1</v>
      </c>
      <c r="I497" s="6" t="s">
        <v>579</v>
      </c>
      <c r="J497" s="1" t="s">
        <v>783</v>
      </c>
      <c r="K497" s="6" t="s">
        <v>784</v>
      </c>
      <c r="L497" s="1" t="s">
        <v>200</v>
      </c>
      <c r="M497" s="6" t="s">
        <v>201</v>
      </c>
      <c r="N497" t="s">
        <v>867</v>
      </c>
      <c r="O497" s="1" t="s">
        <v>852</v>
      </c>
      <c r="P497" s="1" t="s">
        <v>785</v>
      </c>
      <c r="Q497" s="1">
        <v>4</v>
      </c>
      <c r="R497" s="1">
        <v>4</v>
      </c>
      <c r="S497" s="1" t="s">
        <v>667</v>
      </c>
      <c r="T497" t="s">
        <v>904</v>
      </c>
      <c r="U497" s="1" t="s">
        <v>786</v>
      </c>
      <c r="V497" s="1" t="s">
        <v>785</v>
      </c>
      <c r="W497" s="1">
        <v>56</v>
      </c>
      <c r="X497" s="6" t="s">
        <v>787</v>
      </c>
      <c r="Y497" s="1" t="s">
        <v>788</v>
      </c>
      <c r="Z497" s="1">
        <v>2000</v>
      </c>
      <c r="AA497" s="1" t="s">
        <v>67</v>
      </c>
      <c r="AB497" s="7">
        <v>2911</v>
      </c>
      <c r="AC497" s="7" t="s">
        <v>150</v>
      </c>
      <c r="AD497" s="50">
        <v>0</v>
      </c>
      <c r="AE497" s="8" t="s">
        <v>42</v>
      </c>
      <c r="AF497" s="1" t="s">
        <v>43</v>
      </c>
      <c r="AG497" s="10">
        <v>20000</v>
      </c>
      <c r="AH497" s="10">
        <v>20000</v>
      </c>
      <c r="AI497" s="10">
        <v>20000</v>
      </c>
      <c r="AJ497" s="9" t="s">
        <v>794</v>
      </c>
    </row>
    <row r="498" spans="1:36" x14ac:dyDescent="0.3">
      <c r="A498" s="13" t="str">
        <f t="shared" si="17"/>
        <v>1.1-00-2317_234037_235629710</v>
      </c>
      <c r="B498" s="1" t="str">
        <f t="shared" si="18"/>
        <v>17_244037_24056297100</v>
      </c>
      <c r="D498" s="3" t="s">
        <v>1105</v>
      </c>
      <c r="F498" s="1">
        <v>2</v>
      </c>
      <c r="G498" s="6" t="s">
        <v>257</v>
      </c>
      <c r="H498" s="1">
        <v>2.1</v>
      </c>
      <c r="I498" s="6" t="s">
        <v>579</v>
      </c>
      <c r="J498" s="1" t="s">
        <v>783</v>
      </c>
      <c r="K498" s="6" t="s">
        <v>784</v>
      </c>
      <c r="L498" s="1" t="s">
        <v>200</v>
      </c>
      <c r="M498" s="6" t="s">
        <v>201</v>
      </c>
      <c r="N498" t="s">
        <v>867</v>
      </c>
      <c r="O498" s="1" t="s">
        <v>852</v>
      </c>
      <c r="P498" s="1" t="s">
        <v>785</v>
      </c>
      <c r="Q498" s="1">
        <v>4</v>
      </c>
      <c r="R498" s="1">
        <v>4</v>
      </c>
      <c r="S498" s="1" t="s">
        <v>667</v>
      </c>
      <c r="T498" t="s">
        <v>904</v>
      </c>
      <c r="U498" s="1" t="s">
        <v>786</v>
      </c>
      <c r="V498" s="1" t="s">
        <v>785</v>
      </c>
      <c r="W498" s="1">
        <v>56</v>
      </c>
      <c r="X498" s="6" t="s">
        <v>787</v>
      </c>
      <c r="Y498" s="1" t="s">
        <v>788</v>
      </c>
      <c r="Z498" s="1">
        <v>2000</v>
      </c>
      <c r="AA498" s="1" t="s">
        <v>67</v>
      </c>
      <c r="AB498" s="7">
        <v>2971</v>
      </c>
      <c r="AC498" s="7" t="s">
        <v>795</v>
      </c>
      <c r="AD498" s="50">
        <v>0</v>
      </c>
      <c r="AE498" s="8" t="s">
        <v>42</v>
      </c>
      <c r="AF498" s="1" t="s">
        <v>43</v>
      </c>
      <c r="AG498" s="10">
        <v>60000</v>
      </c>
      <c r="AH498" s="10">
        <v>60000</v>
      </c>
      <c r="AI498" s="10">
        <v>60000</v>
      </c>
      <c r="AJ498" s="9" t="s">
        <v>796</v>
      </c>
    </row>
    <row r="499" spans="1:36" x14ac:dyDescent="0.3">
      <c r="A499" s="13" t="str">
        <f t="shared" si="17"/>
        <v>1.1-00-2317_234037_235635810</v>
      </c>
      <c r="B499" s="1" t="str">
        <f t="shared" si="18"/>
        <v>17_244037_24056358100</v>
      </c>
      <c r="D499" s="3" t="s">
        <v>1105</v>
      </c>
      <c r="F499" s="1">
        <v>2</v>
      </c>
      <c r="G499" s="6" t="s">
        <v>257</v>
      </c>
      <c r="H499" s="1">
        <v>2.1</v>
      </c>
      <c r="I499" s="6" t="s">
        <v>579</v>
      </c>
      <c r="J499" s="1" t="s">
        <v>783</v>
      </c>
      <c r="K499" s="6" t="s">
        <v>784</v>
      </c>
      <c r="L499" s="1" t="s">
        <v>200</v>
      </c>
      <c r="M499" s="6" t="s">
        <v>201</v>
      </c>
      <c r="N499" t="s">
        <v>867</v>
      </c>
      <c r="O499" s="1" t="s">
        <v>852</v>
      </c>
      <c r="P499" s="1" t="s">
        <v>785</v>
      </c>
      <c r="Q499" s="1">
        <v>4</v>
      </c>
      <c r="R499" s="1">
        <v>4</v>
      </c>
      <c r="S499" s="1" t="s">
        <v>667</v>
      </c>
      <c r="T499" t="s">
        <v>904</v>
      </c>
      <c r="U499" s="1" t="s">
        <v>786</v>
      </c>
      <c r="V499" s="1" t="s">
        <v>785</v>
      </c>
      <c r="W499" s="1">
        <v>56</v>
      </c>
      <c r="X499" s="6" t="s">
        <v>787</v>
      </c>
      <c r="Y499" s="1" t="s">
        <v>788</v>
      </c>
      <c r="Z499" s="1">
        <v>3000</v>
      </c>
      <c r="AA499" s="1" t="s">
        <v>70</v>
      </c>
      <c r="AB499" s="7">
        <v>3581</v>
      </c>
      <c r="AC499" s="7" t="s">
        <v>73</v>
      </c>
      <c r="AD499" s="50">
        <v>0</v>
      </c>
      <c r="AE499" s="8" t="s">
        <v>42</v>
      </c>
      <c r="AF499" s="1" t="s">
        <v>43</v>
      </c>
      <c r="AG499" s="10">
        <v>0</v>
      </c>
      <c r="AH499" s="10">
        <v>0</v>
      </c>
      <c r="AI499" s="10">
        <v>80000</v>
      </c>
      <c r="AJ499" s="9" t="s">
        <v>797</v>
      </c>
    </row>
    <row r="500" spans="1:36" x14ac:dyDescent="0.3">
      <c r="A500" s="13" t="str">
        <f t="shared" si="17"/>
        <v>1.1-00-2317_234037_235638210</v>
      </c>
      <c r="B500" s="1" t="str">
        <f t="shared" si="18"/>
        <v>17_244037_24056382100</v>
      </c>
      <c r="C500" s="1"/>
      <c r="D500" s="3" t="s">
        <v>1105</v>
      </c>
      <c r="E500" s="1"/>
      <c r="F500" s="1">
        <v>2</v>
      </c>
      <c r="G500" s="6" t="s">
        <v>257</v>
      </c>
      <c r="H500" s="1">
        <v>2.1</v>
      </c>
      <c r="I500" s="6" t="s">
        <v>579</v>
      </c>
      <c r="J500" s="1" t="s">
        <v>783</v>
      </c>
      <c r="K500" s="6" t="s">
        <v>784</v>
      </c>
      <c r="L500" s="1" t="s">
        <v>200</v>
      </c>
      <c r="M500" s="6" t="s">
        <v>201</v>
      </c>
      <c r="N500" t="s">
        <v>867</v>
      </c>
      <c r="O500" s="1" t="s">
        <v>852</v>
      </c>
      <c r="P500" s="1" t="s">
        <v>785</v>
      </c>
      <c r="Q500" s="1">
        <v>4</v>
      </c>
      <c r="R500" s="1">
        <v>4</v>
      </c>
      <c r="S500" s="1" t="s">
        <v>667</v>
      </c>
      <c r="T500" t="s">
        <v>904</v>
      </c>
      <c r="U500" s="1" t="s">
        <v>786</v>
      </c>
      <c r="V500" s="1" t="s">
        <v>785</v>
      </c>
      <c r="W500" s="1">
        <v>56</v>
      </c>
      <c r="X500" s="6" t="s">
        <v>787</v>
      </c>
      <c r="Y500" s="1" t="s">
        <v>788</v>
      </c>
      <c r="Z500" s="1">
        <v>3000</v>
      </c>
      <c r="AA500" s="1" t="s">
        <v>70</v>
      </c>
      <c r="AB500" s="7">
        <v>3821</v>
      </c>
      <c r="AC500" s="7" t="s">
        <v>75</v>
      </c>
      <c r="AD500" s="50">
        <v>0</v>
      </c>
      <c r="AE500" s="8" t="s">
        <v>42</v>
      </c>
      <c r="AF500" s="1" t="s">
        <v>43</v>
      </c>
      <c r="AG500" s="10">
        <v>0</v>
      </c>
      <c r="AH500" s="10">
        <v>0</v>
      </c>
      <c r="AI500" s="10">
        <v>100000</v>
      </c>
      <c r="AJ500" s="9" t="s">
        <v>798</v>
      </c>
    </row>
    <row r="501" spans="1:36" x14ac:dyDescent="0.3">
      <c r="A501" s="13" t="str">
        <f t="shared" si="17"/>
        <v>1.1-00-2317_234037_235653110</v>
      </c>
      <c r="B501" s="1" t="str">
        <f t="shared" si="18"/>
        <v>17_244037_24056531100</v>
      </c>
      <c r="D501" s="3" t="s">
        <v>1105</v>
      </c>
      <c r="F501" s="1">
        <v>2</v>
      </c>
      <c r="G501" s="6" t="s">
        <v>257</v>
      </c>
      <c r="H501" s="1">
        <v>2.1</v>
      </c>
      <c r="I501" s="6" t="s">
        <v>579</v>
      </c>
      <c r="J501" s="1" t="s">
        <v>783</v>
      </c>
      <c r="K501" s="6" t="s">
        <v>784</v>
      </c>
      <c r="L501" s="1" t="s">
        <v>200</v>
      </c>
      <c r="M501" s="6" t="s">
        <v>201</v>
      </c>
      <c r="N501" t="s">
        <v>867</v>
      </c>
      <c r="O501" s="1" t="s">
        <v>852</v>
      </c>
      <c r="P501" s="1" t="s">
        <v>785</v>
      </c>
      <c r="Q501" s="1">
        <v>4</v>
      </c>
      <c r="R501" s="1">
        <v>4</v>
      </c>
      <c r="S501" s="1" t="s">
        <v>667</v>
      </c>
      <c r="T501" t="s">
        <v>904</v>
      </c>
      <c r="U501" s="1" t="s">
        <v>786</v>
      </c>
      <c r="V501" s="1" t="s">
        <v>785</v>
      </c>
      <c r="W501" s="1">
        <v>56</v>
      </c>
      <c r="X501" s="6" t="s">
        <v>787</v>
      </c>
      <c r="Y501" s="1" t="s">
        <v>788</v>
      </c>
      <c r="Z501" s="1">
        <v>5000</v>
      </c>
      <c r="AA501" s="1" t="s">
        <v>111</v>
      </c>
      <c r="AB501" s="7">
        <v>5311</v>
      </c>
      <c r="AC501" s="7" t="s">
        <v>542</v>
      </c>
      <c r="AD501" s="50">
        <v>0</v>
      </c>
      <c r="AE501" s="8" t="s">
        <v>42</v>
      </c>
      <c r="AF501" s="1" t="s">
        <v>43</v>
      </c>
      <c r="AG501" s="10">
        <v>110000</v>
      </c>
      <c r="AH501" s="10">
        <v>110000</v>
      </c>
      <c r="AI501" s="10">
        <v>200000</v>
      </c>
      <c r="AJ501" s="9" t="s">
        <v>799</v>
      </c>
    </row>
    <row r="502" spans="1:36" x14ac:dyDescent="0.3">
      <c r="A502" s="13" t="str">
        <f t="shared" si="17"/>
        <v>1.1-00-2317_234037_235653210</v>
      </c>
      <c r="B502" s="1" t="str">
        <f t="shared" si="18"/>
        <v>17_244037_24056532100</v>
      </c>
      <c r="D502" s="3" t="s">
        <v>1105</v>
      </c>
      <c r="F502" s="1">
        <v>2</v>
      </c>
      <c r="G502" s="6" t="s">
        <v>257</v>
      </c>
      <c r="H502" s="1">
        <v>2.1</v>
      </c>
      <c r="I502" s="6" t="s">
        <v>579</v>
      </c>
      <c r="J502" s="1" t="s">
        <v>783</v>
      </c>
      <c r="K502" s="6" t="s">
        <v>784</v>
      </c>
      <c r="L502" s="1" t="s">
        <v>200</v>
      </c>
      <c r="M502" s="6" t="s">
        <v>201</v>
      </c>
      <c r="N502" t="s">
        <v>867</v>
      </c>
      <c r="O502" s="1" t="s">
        <v>852</v>
      </c>
      <c r="P502" s="1" t="s">
        <v>785</v>
      </c>
      <c r="Q502" s="1">
        <v>4</v>
      </c>
      <c r="R502" s="1">
        <v>4</v>
      </c>
      <c r="S502" s="1" t="s">
        <v>667</v>
      </c>
      <c r="T502" t="s">
        <v>904</v>
      </c>
      <c r="U502" s="1" t="s">
        <v>786</v>
      </c>
      <c r="V502" s="1" t="s">
        <v>785</v>
      </c>
      <c r="W502" s="1">
        <v>56</v>
      </c>
      <c r="X502" s="6" t="s">
        <v>787</v>
      </c>
      <c r="Y502" s="1" t="s">
        <v>788</v>
      </c>
      <c r="Z502" s="1">
        <v>5000</v>
      </c>
      <c r="AA502" s="1" t="s">
        <v>111</v>
      </c>
      <c r="AB502" s="7">
        <v>5321</v>
      </c>
      <c r="AC502" s="7" t="s">
        <v>545</v>
      </c>
      <c r="AD502" s="50">
        <v>0</v>
      </c>
      <c r="AE502" s="8" t="s">
        <v>42</v>
      </c>
      <c r="AF502" s="1" t="s">
        <v>43</v>
      </c>
      <c r="AG502" s="10">
        <v>10000</v>
      </c>
      <c r="AH502" s="10">
        <v>10000</v>
      </c>
      <c r="AI502" s="10">
        <v>100000</v>
      </c>
      <c r="AJ502" s="9" t="s">
        <v>800</v>
      </c>
    </row>
    <row r="503" spans="1:36" x14ac:dyDescent="0.3">
      <c r="A503" s="13" t="str">
        <f t="shared" si="17"/>
        <v>1.1-00-2311_236031_235032310</v>
      </c>
      <c r="B503" s="1" t="str">
        <f t="shared" si="18"/>
        <v>11_246031_24050323100</v>
      </c>
      <c r="D503" s="3" t="s">
        <v>1105</v>
      </c>
      <c r="F503" s="1">
        <v>3</v>
      </c>
      <c r="G503" s="6" t="s">
        <v>600</v>
      </c>
      <c r="H503" s="1">
        <v>3.8</v>
      </c>
      <c r="I503" s="6" t="s">
        <v>801</v>
      </c>
      <c r="J503" s="1" t="s">
        <v>802</v>
      </c>
      <c r="K503" s="6" t="s">
        <v>803</v>
      </c>
      <c r="L503" s="1" t="s">
        <v>31</v>
      </c>
      <c r="M503" s="6" t="s">
        <v>32</v>
      </c>
      <c r="N503" t="s">
        <v>868</v>
      </c>
      <c r="O503" s="1" t="s">
        <v>804</v>
      </c>
      <c r="P503" s="1" t="s">
        <v>805</v>
      </c>
      <c r="Q503" s="1">
        <v>6</v>
      </c>
      <c r="R503" s="1">
        <v>6</v>
      </c>
      <c r="S503" s="1" t="s">
        <v>79</v>
      </c>
      <c r="T503" t="s">
        <v>905</v>
      </c>
      <c r="U503" s="1" t="s">
        <v>806</v>
      </c>
      <c r="V503" s="1" t="s">
        <v>807</v>
      </c>
      <c r="W503" s="1">
        <v>50</v>
      </c>
      <c r="X503" s="6" t="s">
        <v>808</v>
      </c>
      <c r="Y503" s="1" t="s">
        <v>809</v>
      </c>
      <c r="Z503" s="1">
        <v>3000</v>
      </c>
      <c r="AA503" s="1" t="s">
        <v>70</v>
      </c>
      <c r="AB503" s="7">
        <v>3231</v>
      </c>
      <c r="AC503" s="7" t="s">
        <v>324</v>
      </c>
      <c r="AD503" s="50">
        <v>0</v>
      </c>
      <c r="AE503" s="8" t="s">
        <v>42</v>
      </c>
      <c r="AF503" s="1" t="s">
        <v>43</v>
      </c>
      <c r="AG503" s="12">
        <v>5250000</v>
      </c>
      <c r="AH503" s="10">
        <v>5250000</v>
      </c>
      <c r="AI503" s="10">
        <v>5651997</v>
      </c>
      <c r="AJ503" s="9" t="s">
        <v>810</v>
      </c>
    </row>
    <row r="504" spans="1:36" x14ac:dyDescent="0.3">
      <c r="A504" s="13" t="str">
        <f t="shared" si="17"/>
        <v>1.1-00-2311_236031_235033310</v>
      </c>
      <c r="B504" s="1" t="str">
        <f t="shared" si="18"/>
        <v>11_246031_24050333100</v>
      </c>
      <c r="D504" s="3" t="s">
        <v>1105</v>
      </c>
      <c r="F504" s="1">
        <v>3</v>
      </c>
      <c r="G504" s="6" t="s">
        <v>600</v>
      </c>
      <c r="H504" s="1">
        <v>3.8</v>
      </c>
      <c r="I504" s="6" t="s">
        <v>801</v>
      </c>
      <c r="J504" s="1" t="s">
        <v>802</v>
      </c>
      <c r="K504" s="6" t="s">
        <v>803</v>
      </c>
      <c r="L504" s="1" t="s">
        <v>31</v>
      </c>
      <c r="M504" s="6" t="s">
        <v>32</v>
      </c>
      <c r="N504" t="s">
        <v>868</v>
      </c>
      <c r="O504" s="1" t="s">
        <v>804</v>
      </c>
      <c r="P504" s="1" t="s">
        <v>805</v>
      </c>
      <c r="Q504" s="1">
        <v>6</v>
      </c>
      <c r="R504" s="1">
        <v>6</v>
      </c>
      <c r="S504" s="1" t="s">
        <v>79</v>
      </c>
      <c r="T504" t="s">
        <v>905</v>
      </c>
      <c r="U504" s="1" t="s">
        <v>806</v>
      </c>
      <c r="V504" s="1" t="s">
        <v>807</v>
      </c>
      <c r="W504" s="1">
        <v>50</v>
      </c>
      <c r="X504" s="6" t="s">
        <v>808</v>
      </c>
      <c r="Y504" s="1" t="s">
        <v>809</v>
      </c>
      <c r="Z504" s="1">
        <v>3000</v>
      </c>
      <c r="AA504" s="1" t="s">
        <v>70</v>
      </c>
      <c r="AB504" s="7">
        <v>3331</v>
      </c>
      <c r="AC504" s="7" t="s">
        <v>152</v>
      </c>
      <c r="AD504" s="50">
        <v>0</v>
      </c>
      <c r="AE504" s="8" t="s">
        <v>42</v>
      </c>
      <c r="AF504" s="1" t="s">
        <v>43</v>
      </c>
      <c r="AG504" s="12">
        <v>13000000</v>
      </c>
      <c r="AH504" s="10">
        <v>13000000</v>
      </c>
      <c r="AI504" s="10">
        <v>9512245</v>
      </c>
      <c r="AJ504" s="9" t="s">
        <v>811</v>
      </c>
    </row>
    <row r="505" spans="1:36" x14ac:dyDescent="0.3">
      <c r="A505" s="13" t="str">
        <f t="shared" si="17"/>
        <v>1.1-00-2311_236031_235033410</v>
      </c>
      <c r="B505" s="1" t="str">
        <f t="shared" si="18"/>
        <v>11_246031_24050334100</v>
      </c>
      <c r="D505" s="3" t="s">
        <v>1105</v>
      </c>
      <c r="F505" s="1">
        <v>3</v>
      </c>
      <c r="G505" s="6" t="s">
        <v>600</v>
      </c>
      <c r="H505" s="1">
        <v>3.8</v>
      </c>
      <c r="I505" s="6" t="s">
        <v>801</v>
      </c>
      <c r="J505" s="1" t="s">
        <v>802</v>
      </c>
      <c r="K505" s="6" t="s">
        <v>803</v>
      </c>
      <c r="L505" s="1" t="s">
        <v>31</v>
      </c>
      <c r="M505" s="6" t="s">
        <v>32</v>
      </c>
      <c r="N505" t="s">
        <v>868</v>
      </c>
      <c r="O505" s="1" t="s">
        <v>804</v>
      </c>
      <c r="P505" s="1" t="s">
        <v>805</v>
      </c>
      <c r="Q505" s="1">
        <v>6</v>
      </c>
      <c r="R505" s="1">
        <v>6</v>
      </c>
      <c r="S505" s="1" t="s">
        <v>79</v>
      </c>
      <c r="T505" t="s">
        <v>905</v>
      </c>
      <c r="U505" s="1" t="s">
        <v>806</v>
      </c>
      <c r="V505" s="1" t="s">
        <v>807</v>
      </c>
      <c r="W505" s="1">
        <v>50</v>
      </c>
      <c r="X505" s="6" t="s">
        <v>808</v>
      </c>
      <c r="Y505" s="1" t="s">
        <v>809</v>
      </c>
      <c r="Z505" s="1">
        <v>3000</v>
      </c>
      <c r="AA505" s="1" t="s">
        <v>70</v>
      </c>
      <c r="AB505" s="7">
        <v>3341</v>
      </c>
      <c r="AC505" s="7" t="s">
        <v>326</v>
      </c>
      <c r="AD505" s="50">
        <v>0</v>
      </c>
      <c r="AE505" s="8" t="s">
        <v>42</v>
      </c>
      <c r="AF505" s="1" t="s">
        <v>43</v>
      </c>
      <c r="AG505" s="12">
        <v>0</v>
      </c>
      <c r="AH505" s="10">
        <v>0</v>
      </c>
      <c r="AI505" s="10">
        <v>300000</v>
      </c>
      <c r="AJ505" s="9" t="s">
        <v>812</v>
      </c>
    </row>
    <row r="506" spans="1:36" x14ac:dyDescent="0.3">
      <c r="A506" s="13" t="str">
        <f t="shared" si="17"/>
        <v>1.1-00-2311_236031_235033910</v>
      </c>
      <c r="B506" s="1" t="str">
        <f t="shared" si="18"/>
        <v>11_246031_24050339100</v>
      </c>
      <c r="D506" s="3" t="s">
        <v>1105</v>
      </c>
      <c r="F506" s="1">
        <v>3</v>
      </c>
      <c r="G506" s="6" t="s">
        <v>600</v>
      </c>
      <c r="H506" s="1">
        <v>3.8</v>
      </c>
      <c r="I506" s="6" t="s">
        <v>801</v>
      </c>
      <c r="J506" s="1" t="s">
        <v>802</v>
      </c>
      <c r="K506" s="6" t="s">
        <v>803</v>
      </c>
      <c r="L506" s="1" t="s">
        <v>31</v>
      </c>
      <c r="M506" s="6" t="s">
        <v>32</v>
      </c>
      <c r="N506" t="s">
        <v>868</v>
      </c>
      <c r="O506" s="1" t="s">
        <v>804</v>
      </c>
      <c r="P506" s="1" t="s">
        <v>805</v>
      </c>
      <c r="Q506" s="1">
        <v>6</v>
      </c>
      <c r="R506" s="1">
        <v>6</v>
      </c>
      <c r="S506" s="1" t="s">
        <v>79</v>
      </c>
      <c r="T506" t="s">
        <v>905</v>
      </c>
      <c r="U506" s="1" t="s">
        <v>806</v>
      </c>
      <c r="V506" s="1" t="s">
        <v>807</v>
      </c>
      <c r="W506" s="1">
        <v>50</v>
      </c>
      <c r="X506" s="6" t="s">
        <v>808</v>
      </c>
      <c r="Y506" s="1" t="s">
        <v>809</v>
      </c>
      <c r="Z506" s="1">
        <v>3000</v>
      </c>
      <c r="AA506" s="1" t="s">
        <v>70</v>
      </c>
      <c r="AB506" s="7">
        <v>3391</v>
      </c>
      <c r="AC506" s="7" t="s">
        <v>97</v>
      </c>
      <c r="AD506" s="50">
        <v>0</v>
      </c>
      <c r="AE506" s="8" t="s">
        <v>42</v>
      </c>
      <c r="AF506" s="1" t="s">
        <v>43</v>
      </c>
      <c r="AG506" s="12">
        <v>0</v>
      </c>
      <c r="AH506" s="10">
        <v>0</v>
      </c>
      <c r="AI506" s="10">
        <v>600000</v>
      </c>
      <c r="AJ506" s="9" t="s">
        <v>813</v>
      </c>
    </row>
    <row r="507" spans="1:36" x14ac:dyDescent="0.3">
      <c r="A507" s="13" t="str">
        <f t="shared" si="17"/>
        <v>1.1-00-2311_236031_235056510</v>
      </c>
      <c r="B507" s="1" t="str">
        <f t="shared" si="18"/>
        <v>11_246031_24050565100</v>
      </c>
      <c r="D507" s="3" t="s">
        <v>1105</v>
      </c>
      <c r="F507" s="1">
        <v>3</v>
      </c>
      <c r="G507" s="6" t="s">
        <v>600</v>
      </c>
      <c r="H507" s="1">
        <v>3.8</v>
      </c>
      <c r="I507" s="6" t="s">
        <v>801</v>
      </c>
      <c r="J507" s="1" t="s">
        <v>802</v>
      </c>
      <c r="K507" s="6" t="s">
        <v>803</v>
      </c>
      <c r="L507" s="1" t="s">
        <v>31</v>
      </c>
      <c r="M507" s="6" t="s">
        <v>32</v>
      </c>
      <c r="N507" t="s">
        <v>868</v>
      </c>
      <c r="O507" s="1" t="s">
        <v>804</v>
      </c>
      <c r="P507" s="1" t="s">
        <v>805</v>
      </c>
      <c r="Q507" s="1">
        <v>6</v>
      </c>
      <c r="R507" s="1">
        <v>6</v>
      </c>
      <c r="S507" s="1" t="s">
        <v>79</v>
      </c>
      <c r="T507" t="s">
        <v>905</v>
      </c>
      <c r="U507" s="1" t="s">
        <v>806</v>
      </c>
      <c r="V507" s="1" t="s">
        <v>807</v>
      </c>
      <c r="W507" s="1">
        <v>50</v>
      </c>
      <c r="X507" s="6" t="s">
        <v>808</v>
      </c>
      <c r="Y507" s="1" t="s">
        <v>809</v>
      </c>
      <c r="Z507" s="1">
        <v>5000</v>
      </c>
      <c r="AA507" s="1" t="s">
        <v>111</v>
      </c>
      <c r="AB507" s="7">
        <v>5651</v>
      </c>
      <c r="AC507" s="7" t="s">
        <v>112</v>
      </c>
      <c r="AD507" s="50">
        <v>0</v>
      </c>
      <c r="AE507" s="8" t="s">
        <v>42</v>
      </c>
      <c r="AF507" s="1" t="s">
        <v>43</v>
      </c>
      <c r="AG507" s="12">
        <v>0</v>
      </c>
      <c r="AH507" s="10">
        <v>0</v>
      </c>
      <c r="AI507" s="10">
        <v>3230790</v>
      </c>
      <c r="AJ507" s="9" t="s">
        <v>814</v>
      </c>
    </row>
    <row r="508" spans="1:36" s="13" customFormat="1" x14ac:dyDescent="0.3">
      <c r="A508" s="13" t="str">
        <f t="shared" si="17"/>
        <v>2.5-02-2311_236031_235056910</v>
      </c>
      <c r="B508" s="53" t="str">
        <f t="shared" si="18"/>
        <v>11_246031_24050569100</v>
      </c>
      <c r="D508" s="13" t="s">
        <v>1095</v>
      </c>
      <c r="E508" s="13" t="s">
        <v>979</v>
      </c>
      <c r="F508" s="53">
        <v>3</v>
      </c>
      <c r="G508" s="54" t="s">
        <v>600</v>
      </c>
      <c r="H508" s="53">
        <v>3.8</v>
      </c>
      <c r="I508" s="54" t="s">
        <v>801</v>
      </c>
      <c r="J508" s="53" t="s">
        <v>802</v>
      </c>
      <c r="K508" s="54" t="s">
        <v>803</v>
      </c>
      <c r="L508" s="53" t="s">
        <v>31</v>
      </c>
      <c r="M508" s="54" t="s">
        <v>32</v>
      </c>
      <c r="N508" s="13" t="s">
        <v>868</v>
      </c>
      <c r="O508" s="53" t="s">
        <v>804</v>
      </c>
      <c r="P508" s="53" t="s">
        <v>805</v>
      </c>
      <c r="Q508" s="53">
        <v>6</v>
      </c>
      <c r="R508" s="53">
        <v>6</v>
      </c>
      <c r="S508" s="53" t="s">
        <v>79</v>
      </c>
      <c r="T508" s="13" t="s">
        <v>905</v>
      </c>
      <c r="U508" s="53" t="s">
        <v>806</v>
      </c>
      <c r="V508" s="53" t="s">
        <v>807</v>
      </c>
      <c r="W508" s="53">
        <v>50</v>
      </c>
      <c r="X508" s="54" t="s">
        <v>808</v>
      </c>
      <c r="Y508" s="53" t="s">
        <v>809</v>
      </c>
      <c r="Z508" s="53">
        <v>5000</v>
      </c>
      <c r="AA508" s="53" t="s">
        <v>111</v>
      </c>
      <c r="AB508" s="55">
        <v>5691</v>
      </c>
      <c r="AC508" s="55" t="s">
        <v>251</v>
      </c>
      <c r="AD508" s="50">
        <v>0</v>
      </c>
      <c r="AE508" s="56" t="s">
        <v>42</v>
      </c>
      <c r="AF508" s="53" t="s">
        <v>43</v>
      </c>
      <c r="AG508" s="29">
        <v>70724000</v>
      </c>
      <c r="AH508" s="57">
        <v>70724000</v>
      </c>
      <c r="AI508" s="57">
        <v>70724000</v>
      </c>
      <c r="AJ508" s="30" t="s">
        <v>815</v>
      </c>
    </row>
    <row r="509" spans="1:36" x14ac:dyDescent="0.3">
      <c r="A509" s="13" t="str">
        <f t="shared" si="17"/>
        <v>1.1-00-2311_236031_235059110</v>
      </c>
      <c r="B509" s="1" t="str">
        <f t="shared" si="18"/>
        <v>11_246031_24050591100</v>
      </c>
      <c r="D509" s="3" t="s">
        <v>1105</v>
      </c>
      <c r="F509" s="1">
        <v>3</v>
      </c>
      <c r="G509" s="6" t="s">
        <v>600</v>
      </c>
      <c r="H509" s="1">
        <v>3.8</v>
      </c>
      <c r="I509" s="6" t="s">
        <v>801</v>
      </c>
      <c r="J509" s="1" t="s">
        <v>802</v>
      </c>
      <c r="K509" s="6" t="s">
        <v>803</v>
      </c>
      <c r="L509" s="1" t="s">
        <v>31</v>
      </c>
      <c r="M509" s="6" t="s">
        <v>32</v>
      </c>
      <c r="N509" t="s">
        <v>868</v>
      </c>
      <c r="O509" s="1" t="s">
        <v>804</v>
      </c>
      <c r="P509" s="1" t="s">
        <v>805</v>
      </c>
      <c r="Q509" s="1">
        <v>6</v>
      </c>
      <c r="R509" s="1">
        <v>6</v>
      </c>
      <c r="S509" s="1" t="s">
        <v>79</v>
      </c>
      <c r="T509" t="s">
        <v>905</v>
      </c>
      <c r="U509" s="1" t="s">
        <v>806</v>
      </c>
      <c r="V509" s="1" t="s">
        <v>807</v>
      </c>
      <c r="W509" s="1">
        <v>50</v>
      </c>
      <c r="X509" s="6" t="s">
        <v>808</v>
      </c>
      <c r="Y509" s="1" t="s">
        <v>809</v>
      </c>
      <c r="Z509" s="1">
        <v>5000</v>
      </c>
      <c r="AA509" s="1" t="s">
        <v>111</v>
      </c>
      <c r="AB509" s="7">
        <v>5911</v>
      </c>
      <c r="AC509" s="7" t="s">
        <v>722</v>
      </c>
      <c r="AD509" s="50">
        <v>0</v>
      </c>
      <c r="AE509" s="8" t="s">
        <v>42</v>
      </c>
      <c r="AF509" s="1" t="s">
        <v>43</v>
      </c>
      <c r="AG509" s="12">
        <v>6020779.5999999996</v>
      </c>
      <c r="AH509" s="10">
        <v>6020779.5999999996</v>
      </c>
      <c r="AI509" s="10">
        <v>42021000</v>
      </c>
      <c r="AJ509" s="9" t="s">
        <v>816</v>
      </c>
    </row>
    <row r="510" spans="1:36" x14ac:dyDescent="0.3">
      <c r="A510" s="13" t="str">
        <f t="shared" ref="A510:A556" si="19">CONCATENATE(D510,N510,Q510,T510,W510,AB510,AD510)</f>
        <v>1.1-00-2311_236031_235059710</v>
      </c>
      <c r="B510" s="1" t="str">
        <f t="shared" si="18"/>
        <v>11_246031_24050597100</v>
      </c>
      <c r="D510" s="3" t="s">
        <v>1105</v>
      </c>
      <c r="F510" s="1">
        <v>3</v>
      </c>
      <c r="G510" s="6" t="s">
        <v>600</v>
      </c>
      <c r="H510" s="1">
        <v>3.8</v>
      </c>
      <c r="I510" s="6" t="s">
        <v>801</v>
      </c>
      <c r="J510" s="1" t="s">
        <v>802</v>
      </c>
      <c r="K510" s="6" t="s">
        <v>803</v>
      </c>
      <c r="L510" s="1" t="s">
        <v>31</v>
      </c>
      <c r="M510" s="6" t="s">
        <v>32</v>
      </c>
      <c r="N510" t="s">
        <v>868</v>
      </c>
      <c r="O510" s="1" t="s">
        <v>804</v>
      </c>
      <c r="P510" s="1" t="s">
        <v>805</v>
      </c>
      <c r="Q510" s="1">
        <v>6</v>
      </c>
      <c r="R510" s="1">
        <v>6</v>
      </c>
      <c r="S510" s="1" t="s">
        <v>79</v>
      </c>
      <c r="T510" t="s">
        <v>905</v>
      </c>
      <c r="U510" s="1" t="s">
        <v>806</v>
      </c>
      <c r="V510" s="1" t="s">
        <v>807</v>
      </c>
      <c r="W510" s="1">
        <v>50</v>
      </c>
      <c r="X510" s="6" t="s">
        <v>808</v>
      </c>
      <c r="Y510" s="1" t="s">
        <v>809</v>
      </c>
      <c r="Z510" s="1">
        <v>5000</v>
      </c>
      <c r="AA510" s="1" t="s">
        <v>111</v>
      </c>
      <c r="AB510" s="7">
        <v>5971</v>
      </c>
      <c r="AC510" s="7" t="s">
        <v>817</v>
      </c>
      <c r="AD510" s="50">
        <v>0</v>
      </c>
      <c r="AE510" s="8" t="s">
        <v>42</v>
      </c>
      <c r="AF510" s="1" t="s">
        <v>43</v>
      </c>
      <c r="AG510" s="12">
        <v>4972314.42</v>
      </c>
      <c r="AH510" s="10">
        <v>4972314.42</v>
      </c>
      <c r="AI510" s="10">
        <v>4294761</v>
      </c>
      <c r="AJ510" s="9" t="s">
        <v>818</v>
      </c>
    </row>
    <row r="511" spans="1:36" x14ac:dyDescent="0.3">
      <c r="A511" s="13" t="str">
        <f t="shared" si="19"/>
        <v>1.1-00-2311_236031_234921410</v>
      </c>
      <c r="B511" s="1" t="str">
        <f t="shared" si="18"/>
        <v>11_246031_24049214100</v>
      </c>
      <c r="D511" s="3" t="s">
        <v>1105</v>
      </c>
      <c r="F511" s="1">
        <v>3</v>
      </c>
      <c r="G511" s="6" t="s">
        <v>600</v>
      </c>
      <c r="H511" s="1">
        <v>3.8</v>
      </c>
      <c r="I511" s="6" t="s">
        <v>801</v>
      </c>
      <c r="J511" s="1" t="s">
        <v>802</v>
      </c>
      <c r="K511" s="6" t="s">
        <v>803</v>
      </c>
      <c r="L511" s="1" t="s">
        <v>31</v>
      </c>
      <c r="M511" s="6" t="s">
        <v>32</v>
      </c>
      <c r="N511" t="s">
        <v>868</v>
      </c>
      <c r="O511" s="1" t="s">
        <v>804</v>
      </c>
      <c r="P511" s="1" t="s">
        <v>805</v>
      </c>
      <c r="Q511" s="1">
        <v>6</v>
      </c>
      <c r="R511" s="1">
        <v>6</v>
      </c>
      <c r="S511" s="1" t="s">
        <v>79</v>
      </c>
      <c r="T511" t="s">
        <v>905</v>
      </c>
      <c r="U511" s="1" t="s">
        <v>806</v>
      </c>
      <c r="V511" s="1" t="s">
        <v>807</v>
      </c>
      <c r="W511" s="1">
        <v>49</v>
      </c>
      <c r="X511" s="6" t="s">
        <v>819</v>
      </c>
      <c r="Y511" s="1" t="s">
        <v>820</v>
      </c>
      <c r="Z511" s="1">
        <v>2000</v>
      </c>
      <c r="AA511" s="1" t="s">
        <v>67</v>
      </c>
      <c r="AB511" s="7">
        <v>2141</v>
      </c>
      <c r="AC511" s="7" t="s">
        <v>312</v>
      </c>
      <c r="AD511" s="50">
        <v>0</v>
      </c>
      <c r="AE511" s="8" t="s">
        <v>42</v>
      </c>
      <c r="AF511" s="1" t="s">
        <v>43</v>
      </c>
      <c r="AG511" s="12">
        <v>201914</v>
      </c>
      <c r="AH511" s="9">
        <v>201914</v>
      </c>
      <c r="AI511" s="10">
        <v>180000</v>
      </c>
      <c r="AJ511" s="9" t="s">
        <v>821</v>
      </c>
    </row>
    <row r="512" spans="1:36" x14ac:dyDescent="0.3">
      <c r="A512" s="13" t="str">
        <f t="shared" si="19"/>
        <v>1.1-00-2311_236031_234924610</v>
      </c>
      <c r="B512" s="1" t="str">
        <f t="shared" si="18"/>
        <v>11_246031_24049246100</v>
      </c>
      <c r="D512" s="3" t="s">
        <v>1105</v>
      </c>
      <c r="F512" s="1">
        <v>3</v>
      </c>
      <c r="G512" s="6" t="s">
        <v>600</v>
      </c>
      <c r="H512" s="1">
        <v>3.8</v>
      </c>
      <c r="I512" s="6" t="s">
        <v>801</v>
      </c>
      <c r="J512" s="1" t="s">
        <v>802</v>
      </c>
      <c r="K512" s="6" t="s">
        <v>803</v>
      </c>
      <c r="L512" s="1" t="s">
        <v>31</v>
      </c>
      <c r="M512" s="6" t="s">
        <v>32</v>
      </c>
      <c r="N512" t="s">
        <v>868</v>
      </c>
      <c r="O512" s="1" t="s">
        <v>804</v>
      </c>
      <c r="P512" s="1" t="s">
        <v>805</v>
      </c>
      <c r="Q512" s="1">
        <v>6</v>
      </c>
      <c r="R512" s="1">
        <v>6</v>
      </c>
      <c r="S512" s="1" t="s">
        <v>79</v>
      </c>
      <c r="T512" t="s">
        <v>905</v>
      </c>
      <c r="U512" s="1" t="s">
        <v>806</v>
      </c>
      <c r="V512" s="1" t="s">
        <v>807</v>
      </c>
      <c r="W512" s="1">
        <v>49</v>
      </c>
      <c r="X512" s="6" t="s">
        <v>819</v>
      </c>
      <c r="Y512" s="1" t="s">
        <v>820</v>
      </c>
      <c r="Z512" s="1">
        <v>2000</v>
      </c>
      <c r="AA512" s="1" t="s">
        <v>67</v>
      </c>
      <c r="AB512" s="7">
        <v>2461</v>
      </c>
      <c r="AC512" s="7" t="s">
        <v>228</v>
      </c>
      <c r="AD512" s="50">
        <v>0</v>
      </c>
      <c r="AE512" s="8" t="s">
        <v>42</v>
      </c>
      <c r="AF512" s="1" t="s">
        <v>43</v>
      </c>
      <c r="AG512" s="12">
        <v>243600</v>
      </c>
      <c r="AH512" s="9">
        <v>243600</v>
      </c>
      <c r="AI512" s="10">
        <v>501333</v>
      </c>
      <c r="AJ512" s="9" t="s">
        <v>822</v>
      </c>
    </row>
    <row r="513" spans="1:36" x14ac:dyDescent="0.3">
      <c r="A513" s="13" t="str">
        <f t="shared" si="19"/>
        <v>1.1-00-2311_236031_234924710</v>
      </c>
      <c r="B513" s="1" t="str">
        <f t="shared" si="18"/>
        <v>11_246031_24049247100</v>
      </c>
      <c r="D513" s="3" t="s">
        <v>1105</v>
      </c>
      <c r="F513" s="1">
        <v>3</v>
      </c>
      <c r="G513" s="6" t="s">
        <v>600</v>
      </c>
      <c r="H513" s="1">
        <v>3.8</v>
      </c>
      <c r="I513" s="6" t="s">
        <v>801</v>
      </c>
      <c r="J513" s="1" t="s">
        <v>802</v>
      </c>
      <c r="K513" s="6" t="s">
        <v>803</v>
      </c>
      <c r="L513" s="1" t="s">
        <v>31</v>
      </c>
      <c r="M513" s="6" t="s">
        <v>32</v>
      </c>
      <c r="N513" t="s">
        <v>868</v>
      </c>
      <c r="O513" s="1" t="s">
        <v>804</v>
      </c>
      <c r="P513" s="1" t="s">
        <v>805</v>
      </c>
      <c r="Q513" s="1">
        <v>6</v>
      </c>
      <c r="R513" s="1">
        <v>6</v>
      </c>
      <c r="S513" s="1" t="s">
        <v>79</v>
      </c>
      <c r="T513" t="s">
        <v>905</v>
      </c>
      <c r="U513" s="1" t="s">
        <v>806</v>
      </c>
      <c r="V513" s="1" t="s">
        <v>807</v>
      </c>
      <c r="W513" s="1">
        <v>49</v>
      </c>
      <c r="X513" s="6" t="s">
        <v>819</v>
      </c>
      <c r="Y513" s="1" t="s">
        <v>820</v>
      </c>
      <c r="Z513" s="1">
        <v>2000</v>
      </c>
      <c r="AA513" s="1" t="s">
        <v>67</v>
      </c>
      <c r="AB513" s="7">
        <v>2471</v>
      </c>
      <c r="AC513" s="7" t="s">
        <v>230</v>
      </c>
      <c r="AD513" s="50">
        <v>0</v>
      </c>
      <c r="AE513" s="8" t="s">
        <v>42</v>
      </c>
      <c r="AF513" s="1" t="s">
        <v>43</v>
      </c>
      <c r="AG513" s="12">
        <v>1862</v>
      </c>
      <c r="AH513" s="9">
        <v>1862</v>
      </c>
      <c r="AI513" s="10">
        <v>1414</v>
      </c>
      <c r="AJ513" s="9" t="s">
        <v>823</v>
      </c>
    </row>
    <row r="514" spans="1:36" x14ac:dyDescent="0.3">
      <c r="A514" s="13" t="str">
        <f t="shared" si="19"/>
        <v>1.1-00-2311_236031_234924910</v>
      </c>
      <c r="B514" s="1" t="str">
        <f t="shared" si="18"/>
        <v>11_246031_24049249100</v>
      </c>
      <c r="D514" s="3" t="s">
        <v>1105</v>
      </c>
      <c r="F514" s="1">
        <v>3</v>
      </c>
      <c r="G514" s="6" t="s">
        <v>600</v>
      </c>
      <c r="H514" s="1">
        <v>3.8</v>
      </c>
      <c r="I514" s="6" t="s">
        <v>801</v>
      </c>
      <c r="J514" s="1" t="s">
        <v>802</v>
      </c>
      <c r="K514" s="6" t="s">
        <v>803</v>
      </c>
      <c r="L514" s="1" t="s">
        <v>31</v>
      </c>
      <c r="M514" s="6" t="s">
        <v>32</v>
      </c>
      <c r="N514" t="s">
        <v>868</v>
      </c>
      <c r="O514" s="1" t="s">
        <v>804</v>
      </c>
      <c r="P514" s="1" t="s">
        <v>805</v>
      </c>
      <c r="Q514" s="1">
        <v>6</v>
      </c>
      <c r="R514" s="1">
        <v>6</v>
      </c>
      <c r="S514" s="1" t="s">
        <v>79</v>
      </c>
      <c r="T514" t="s">
        <v>905</v>
      </c>
      <c r="U514" s="1" t="s">
        <v>806</v>
      </c>
      <c r="V514" s="1" t="s">
        <v>807</v>
      </c>
      <c r="W514" s="1">
        <v>49</v>
      </c>
      <c r="X514" s="6" t="s">
        <v>819</v>
      </c>
      <c r="Y514" s="1" t="s">
        <v>820</v>
      </c>
      <c r="Z514" s="1">
        <v>2000</v>
      </c>
      <c r="AA514" s="1" t="s">
        <v>67</v>
      </c>
      <c r="AB514" s="7">
        <v>2491</v>
      </c>
      <c r="AC514" s="7" t="s">
        <v>132</v>
      </c>
      <c r="AD514" s="50">
        <v>0</v>
      </c>
      <c r="AE514" s="8" t="s">
        <v>42</v>
      </c>
      <c r="AF514" s="1" t="s">
        <v>43</v>
      </c>
      <c r="AG514" s="12">
        <v>6000</v>
      </c>
      <c r="AH514" s="9">
        <v>6000</v>
      </c>
      <c r="AI514" s="10">
        <v>2000</v>
      </c>
      <c r="AJ514" s="9" t="s">
        <v>824</v>
      </c>
    </row>
    <row r="515" spans="1:36" x14ac:dyDescent="0.3">
      <c r="A515" s="13" t="str">
        <f t="shared" si="19"/>
        <v>1.1-00-2311_236031_234927210</v>
      </c>
      <c r="B515" s="1" t="str">
        <f t="shared" si="18"/>
        <v>11_246031_24049272100</v>
      </c>
      <c r="D515" s="3" t="s">
        <v>1105</v>
      </c>
      <c r="F515" s="1">
        <v>3</v>
      </c>
      <c r="G515" s="6" t="s">
        <v>600</v>
      </c>
      <c r="H515" s="1">
        <v>3.8</v>
      </c>
      <c r="I515" s="6" t="s">
        <v>801</v>
      </c>
      <c r="J515" s="1" t="s">
        <v>802</v>
      </c>
      <c r="K515" s="6" t="s">
        <v>803</v>
      </c>
      <c r="L515" s="1" t="s">
        <v>31</v>
      </c>
      <c r="M515" s="6" t="s">
        <v>32</v>
      </c>
      <c r="N515" t="s">
        <v>868</v>
      </c>
      <c r="O515" s="1" t="s">
        <v>804</v>
      </c>
      <c r="P515" s="1" t="s">
        <v>805</v>
      </c>
      <c r="Q515" s="1">
        <v>6</v>
      </c>
      <c r="R515" s="1">
        <v>6</v>
      </c>
      <c r="S515" s="1" t="s">
        <v>79</v>
      </c>
      <c r="T515" t="s">
        <v>905</v>
      </c>
      <c r="U515" s="1" t="s">
        <v>806</v>
      </c>
      <c r="V515" s="1" t="s">
        <v>807</v>
      </c>
      <c r="W515" s="1">
        <v>49</v>
      </c>
      <c r="X515" s="6" t="s">
        <v>819</v>
      </c>
      <c r="Y515" s="1" t="s">
        <v>820</v>
      </c>
      <c r="Z515" s="1">
        <v>2000</v>
      </c>
      <c r="AA515" s="1" t="s">
        <v>67</v>
      </c>
      <c r="AB515" s="7">
        <v>2721</v>
      </c>
      <c r="AC515" s="7" t="s">
        <v>134</v>
      </c>
      <c r="AD515" s="50">
        <v>0</v>
      </c>
      <c r="AE515" s="8" t="s">
        <v>42</v>
      </c>
      <c r="AF515" s="1" t="s">
        <v>43</v>
      </c>
      <c r="AG515" s="12">
        <v>18100</v>
      </c>
      <c r="AH515" s="9">
        <v>18100</v>
      </c>
      <c r="AI515" s="10">
        <v>6780</v>
      </c>
      <c r="AJ515" s="9" t="s">
        <v>825</v>
      </c>
    </row>
    <row r="516" spans="1:36" x14ac:dyDescent="0.3">
      <c r="A516" s="13" t="str">
        <f t="shared" si="19"/>
        <v>1.1-00-2311_236031_234929110</v>
      </c>
      <c r="B516" s="1" t="str">
        <f t="shared" si="18"/>
        <v>11_246031_24049291100</v>
      </c>
      <c r="D516" s="3" t="s">
        <v>1105</v>
      </c>
      <c r="F516" s="1">
        <v>3</v>
      </c>
      <c r="G516" s="6" t="s">
        <v>600</v>
      </c>
      <c r="H516" s="1">
        <v>3.8</v>
      </c>
      <c r="I516" s="6" t="s">
        <v>801</v>
      </c>
      <c r="J516" s="1" t="s">
        <v>802</v>
      </c>
      <c r="K516" s="6" t="s">
        <v>803</v>
      </c>
      <c r="L516" s="1" t="s">
        <v>31</v>
      </c>
      <c r="M516" s="6" t="s">
        <v>32</v>
      </c>
      <c r="N516" t="s">
        <v>868</v>
      </c>
      <c r="O516" s="1" t="s">
        <v>804</v>
      </c>
      <c r="P516" s="1" t="s">
        <v>805</v>
      </c>
      <c r="Q516" s="1">
        <v>6</v>
      </c>
      <c r="R516" s="1">
        <v>6</v>
      </c>
      <c r="S516" s="1" t="s">
        <v>79</v>
      </c>
      <c r="T516" t="s">
        <v>905</v>
      </c>
      <c r="U516" s="1" t="s">
        <v>806</v>
      </c>
      <c r="V516" s="1" t="s">
        <v>807</v>
      </c>
      <c r="W516" s="1">
        <v>49</v>
      </c>
      <c r="X516" s="6" t="s">
        <v>819</v>
      </c>
      <c r="Y516" s="1" t="s">
        <v>820</v>
      </c>
      <c r="Z516" s="1">
        <v>2000</v>
      </c>
      <c r="AA516" s="1" t="s">
        <v>67</v>
      </c>
      <c r="AB516" s="7">
        <v>2911</v>
      </c>
      <c r="AC516" s="7" t="s">
        <v>150</v>
      </c>
      <c r="AD516" s="50">
        <v>0</v>
      </c>
      <c r="AE516" s="8" t="s">
        <v>42</v>
      </c>
      <c r="AF516" s="1" t="s">
        <v>43</v>
      </c>
      <c r="AG516" s="12">
        <v>33180</v>
      </c>
      <c r="AH516" s="9">
        <v>33180</v>
      </c>
      <c r="AI516" s="10">
        <v>44519</v>
      </c>
      <c r="AJ516" s="9" t="s">
        <v>826</v>
      </c>
    </row>
    <row r="517" spans="1:36" x14ac:dyDescent="0.3">
      <c r="A517" s="13" t="str">
        <f t="shared" si="19"/>
        <v>1.1-00-2311_236031_234929410</v>
      </c>
      <c r="B517" s="1" t="str">
        <f t="shared" si="18"/>
        <v>11_246031_24049294100</v>
      </c>
      <c r="D517" s="3" t="s">
        <v>1105</v>
      </c>
      <c r="F517" s="1">
        <v>3</v>
      </c>
      <c r="G517" s="6" t="s">
        <v>600</v>
      </c>
      <c r="H517" s="1">
        <v>3.8</v>
      </c>
      <c r="I517" s="6" t="s">
        <v>801</v>
      </c>
      <c r="J517" s="1" t="s">
        <v>802</v>
      </c>
      <c r="K517" s="6" t="s">
        <v>803</v>
      </c>
      <c r="L517" s="1" t="s">
        <v>31</v>
      </c>
      <c r="M517" s="6" t="s">
        <v>32</v>
      </c>
      <c r="N517" t="s">
        <v>868</v>
      </c>
      <c r="O517" s="1" t="s">
        <v>804</v>
      </c>
      <c r="P517" s="1" t="s">
        <v>805</v>
      </c>
      <c r="Q517" s="1">
        <v>6</v>
      </c>
      <c r="R517" s="1">
        <v>6</v>
      </c>
      <c r="S517" s="1" t="s">
        <v>79</v>
      </c>
      <c r="T517" t="s">
        <v>905</v>
      </c>
      <c r="U517" s="1" t="s">
        <v>806</v>
      </c>
      <c r="V517" s="1" t="s">
        <v>807</v>
      </c>
      <c r="W517" s="1">
        <v>49</v>
      </c>
      <c r="X517" s="6" t="s">
        <v>819</v>
      </c>
      <c r="Y517" s="1" t="s">
        <v>820</v>
      </c>
      <c r="Z517" s="1">
        <v>2000</v>
      </c>
      <c r="AA517" s="1" t="s">
        <v>67</v>
      </c>
      <c r="AB517" s="7">
        <v>2941</v>
      </c>
      <c r="AC517" s="7" t="s">
        <v>151</v>
      </c>
      <c r="AD517" s="50">
        <v>0</v>
      </c>
      <c r="AE517" s="8" t="s">
        <v>42</v>
      </c>
      <c r="AF517" s="1" t="s">
        <v>43</v>
      </c>
      <c r="AG517" s="12">
        <v>267385</v>
      </c>
      <c r="AH517" s="9">
        <v>267385</v>
      </c>
      <c r="AI517" s="10">
        <v>1137000</v>
      </c>
      <c r="AJ517" s="9" t="s">
        <v>827</v>
      </c>
    </row>
    <row r="518" spans="1:36" x14ac:dyDescent="0.3">
      <c r="A518" s="13" t="str">
        <f t="shared" si="19"/>
        <v>1.1-00-2311_236031_234929910</v>
      </c>
      <c r="B518" s="1" t="str">
        <f t="shared" si="18"/>
        <v>11_246031_24049299100</v>
      </c>
      <c r="C518" s="1"/>
      <c r="D518" s="3" t="s">
        <v>1105</v>
      </c>
      <c r="E518" s="1"/>
      <c r="F518" s="1">
        <v>3</v>
      </c>
      <c r="G518" s="6" t="s">
        <v>600</v>
      </c>
      <c r="H518" s="1">
        <v>3.8</v>
      </c>
      <c r="I518" s="6" t="s">
        <v>801</v>
      </c>
      <c r="J518" s="1" t="s">
        <v>802</v>
      </c>
      <c r="K518" s="6" t="s">
        <v>803</v>
      </c>
      <c r="L518" s="1" t="s">
        <v>31</v>
      </c>
      <c r="M518" s="6" t="s">
        <v>32</v>
      </c>
      <c r="N518" t="s">
        <v>868</v>
      </c>
      <c r="O518" s="1" t="s">
        <v>804</v>
      </c>
      <c r="P518" s="1" t="s">
        <v>805</v>
      </c>
      <c r="Q518" s="1">
        <v>6</v>
      </c>
      <c r="R518" s="1">
        <v>6</v>
      </c>
      <c r="S518" s="1" t="s">
        <v>79</v>
      </c>
      <c r="T518" t="s">
        <v>905</v>
      </c>
      <c r="U518" s="1" t="s">
        <v>806</v>
      </c>
      <c r="V518" s="1" t="s">
        <v>807</v>
      </c>
      <c r="W518" s="1">
        <v>49</v>
      </c>
      <c r="X518" s="6" t="s">
        <v>819</v>
      </c>
      <c r="Y518" s="1" t="s">
        <v>820</v>
      </c>
      <c r="Z518" s="1">
        <v>2000</v>
      </c>
      <c r="AA518" s="1" t="s">
        <v>67</v>
      </c>
      <c r="AB518" s="7">
        <v>2991</v>
      </c>
      <c r="AC518" s="7" t="s">
        <v>828</v>
      </c>
      <c r="AD518" s="50">
        <v>0</v>
      </c>
      <c r="AE518" s="8" t="s">
        <v>42</v>
      </c>
      <c r="AF518" s="1" t="s">
        <v>43</v>
      </c>
      <c r="AG518" s="12">
        <v>1624</v>
      </c>
      <c r="AH518" s="9">
        <v>1624</v>
      </c>
      <c r="AI518" s="10">
        <v>1624</v>
      </c>
      <c r="AJ518" s="9" t="s">
        <v>829</v>
      </c>
    </row>
    <row r="519" spans="1:36" x14ac:dyDescent="0.3">
      <c r="A519" s="13" t="str">
        <f t="shared" si="19"/>
        <v>1.1-00-2311_236031_234931110</v>
      </c>
      <c r="B519" s="1" t="str">
        <f t="shared" si="18"/>
        <v>11_246031_24049311100</v>
      </c>
      <c r="D519" s="3" t="s">
        <v>1105</v>
      </c>
      <c r="F519" s="1">
        <v>3</v>
      </c>
      <c r="G519" s="6" t="s">
        <v>600</v>
      </c>
      <c r="H519" s="1">
        <v>3.8</v>
      </c>
      <c r="I519" s="6" t="s">
        <v>801</v>
      </c>
      <c r="J519" s="1" t="s">
        <v>802</v>
      </c>
      <c r="K519" s="6" t="s">
        <v>803</v>
      </c>
      <c r="L519" s="1" t="s">
        <v>31</v>
      </c>
      <c r="M519" s="6" t="s">
        <v>32</v>
      </c>
      <c r="N519" t="s">
        <v>868</v>
      </c>
      <c r="O519" s="1" t="s">
        <v>804</v>
      </c>
      <c r="P519" s="1" t="s">
        <v>805</v>
      </c>
      <c r="Q519" s="1">
        <v>6</v>
      </c>
      <c r="R519" s="1">
        <v>6</v>
      </c>
      <c r="S519" s="1" t="s">
        <v>79</v>
      </c>
      <c r="T519" t="s">
        <v>905</v>
      </c>
      <c r="U519" s="1" t="s">
        <v>806</v>
      </c>
      <c r="V519" s="1" t="s">
        <v>807</v>
      </c>
      <c r="W519" s="1">
        <v>49</v>
      </c>
      <c r="X519" s="6" t="s">
        <v>819</v>
      </c>
      <c r="Y519" s="1" t="s">
        <v>820</v>
      </c>
      <c r="Z519" s="1">
        <v>3000</v>
      </c>
      <c r="AA519" s="1" t="s">
        <v>70</v>
      </c>
      <c r="AB519" s="7">
        <v>3111</v>
      </c>
      <c r="AC519" s="7" t="s">
        <v>320</v>
      </c>
      <c r="AD519" s="50">
        <v>0</v>
      </c>
      <c r="AE519" s="8" t="s">
        <v>42</v>
      </c>
      <c r="AF519" s="1" t="s">
        <v>43</v>
      </c>
      <c r="AG519" s="12">
        <v>0</v>
      </c>
      <c r="AH519" s="9">
        <v>0</v>
      </c>
      <c r="AI519" s="10">
        <v>1873046</v>
      </c>
      <c r="AJ519" s="5" t="s">
        <v>846</v>
      </c>
    </row>
    <row r="520" spans="1:36" x14ac:dyDescent="0.3">
      <c r="A520" s="13" t="str">
        <f t="shared" si="19"/>
        <v>1.1-00-2311_236031_234931410</v>
      </c>
      <c r="B520" s="1" t="str">
        <f t="shared" si="18"/>
        <v>11_246031_24049314100</v>
      </c>
      <c r="D520" s="3" t="s">
        <v>1105</v>
      </c>
      <c r="F520" s="1">
        <v>3</v>
      </c>
      <c r="G520" s="6" t="s">
        <v>600</v>
      </c>
      <c r="H520" s="1">
        <v>3.8</v>
      </c>
      <c r="I520" s="6" t="s">
        <v>801</v>
      </c>
      <c r="J520" s="1" t="s">
        <v>802</v>
      </c>
      <c r="K520" s="6" t="s">
        <v>803</v>
      </c>
      <c r="L520" s="1" t="s">
        <v>31</v>
      </c>
      <c r="M520" s="6" t="s">
        <v>32</v>
      </c>
      <c r="N520" t="s">
        <v>868</v>
      </c>
      <c r="O520" s="1" t="s">
        <v>804</v>
      </c>
      <c r="P520" s="1" t="s">
        <v>805</v>
      </c>
      <c r="Q520" s="1">
        <v>6</v>
      </c>
      <c r="R520" s="1">
        <v>6</v>
      </c>
      <c r="S520" s="1" t="s">
        <v>79</v>
      </c>
      <c r="T520" t="s">
        <v>905</v>
      </c>
      <c r="U520" s="1" t="s">
        <v>806</v>
      </c>
      <c r="V520" s="1" t="s">
        <v>807</v>
      </c>
      <c r="W520" s="1">
        <v>49</v>
      </c>
      <c r="X520" s="6" t="s">
        <v>819</v>
      </c>
      <c r="Y520" s="1" t="s">
        <v>820</v>
      </c>
      <c r="Z520" s="1">
        <v>3000</v>
      </c>
      <c r="AA520" s="1" t="s">
        <v>70</v>
      </c>
      <c r="AB520" s="7">
        <v>3141</v>
      </c>
      <c r="AC520" s="7" t="s">
        <v>321</v>
      </c>
      <c r="AD520" s="50">
        <v>0</v>
      </c>
      <c r="AE520" s="8" t="s">
        <v>42</v>
      </c>
      <c r="AF520" s="1" t="s">
        <v>43</v>
      </c>
      <c r="AG520" s="12">
        <v>1824700</v>
      </c>
      <c r="AH520" s="9">
        <v>1824700</v>
      </c>
      <c r="AI520" s="10">
        <v>0</v>
      </c>
      <c r="AJ520" s="5" t="s">
        <v>846</v>
      </c>
    </row>
    <row r="521" spans="1:36" x14ac:dyDescent="0.3">
      <c r="A521" s="13" t="str">
        <f t="shared" si="19"/>
        <v>1.1-00-2311_236031_234931510</v>
      </c>
      <c r="B521" s="1" t="str">
        <f t="shared" si="18"/>
        <v>11_246031_24049315100</v>
      </c>
      <c r="D521" s="3" t="s">
        <v>1105</v>
      </c>
      <c r="F521" s="1">
        <v>3</v>
      </c>
      <c r="G521" s="6" t="s">
        <v>600</v>
      </c>
      <c r="H521" s="1">
        <v>3.8</v>
      </c>
      <c r="I521" s="6" t="s">
        <v>801</v>
      </c>
      <c r="J521" s="1" t="s">
        <v>802</v>
      </c>
      <c r="K521" s="6" t="s">
        <v>803</v>
      </c>
      <c r="L521" s="1" t="s">
        <v>31</v>
      </c>
      <c r="M521" s="6" t="s">
        <v>32</v>
      </c>
      <c r="N521" t="s">
        <v>868</v>
      </c>
      <c r="O521" s="1" t="s">
        <v>804</v>
      </c>
      <c r="P521" s="1" t="s">
        <v>805</v>
      </c>
      <c r="Q521" s="1">
        <v>6</v>
      </c>
      <c r="R521" s="1">
        <v>6</v>
      </c>
      <c r="S521" s="1" t="s">
        <v>79</v>
      </c>
      <c r="T521" t="s">
        <v>905</v>
      </c>
      <c r="U521" s="1" t="s">
        <v>806</v>
      </c>
      <c r="V521" s="1" t="s">
        <v>807</v>
      </c>
      <c r="W521" s="1">
        <v>49</v>
      </c>
      <c r="X521" s="6" t="s">
        <v>819</v>
      </c>
      <c r="Y521" s="1" t="s">
        <v>820</v>
      </c>
      <c r="Z521" s="1">
        <v>3000</v>
      </c>
      <c r="AA521" s="1" t="s">
        <v>70</v>
      </c>
      <c r="AB521" s="7">
        <v>3151</v>
      </c>
      <c r="AC521" s="7" t="s">
        <v>704</v>
      </c>
      <c r="AD521" s="50">
        <v>0</v>
      </c>
      <c r="AE521" s="8" t="s">
        <v>42</v>
      </c>
      <c r="AF521" s="1" t="s">
        <v>43</v>
      </c>
      <c r="AG521" s="12">
        <v>0</v>
      </c>
      <c r="AH521" s="9">
        <v>0</v>
      </c>
      <c r="AI521" s="10">
        <v>2000000</v>
      </c>
      <c r="AJ521" s="9" t="s">
        <v>830</v>
      </c>
    </row>
    <row r="522" spans="1:36" x14ac:dyDescent="0.3">
      <c r="A522" s="13" t="str">
        <f t="shared" si="19"/>
        <v>1.1-00-2311_236031_234931610</v>
      </c>
      <c r="B522" s="1" t="str">
        <f t="shared" si="18"/>
        <v>11_246031_24049316100</v>
      </c>
      <c r="D522" s="3" t="s">
        <v>1105</v>
      </c>
      <c r="F522" s="1">
        <v>3</v>
      </c>
      <c r="G522" s="6" t="s">
        <v>600</v>
      </c>
      <c r="H522" s="1">
        <v>3.8</v>
      </c>
      <c r="I522" s="6" t="s">
        <v>801</v>
      </c>
      <c r="J522" s="1" t="s">
        <v>802</v>
      </c>
      <c r="K522" s="6" t="s">
        <v>803</v>
      </c>
      <c r="L522" s="1" t="s">
        <v>31</v>
      </c>
      <c r="M522" s="6" t="s">
        <v>32</v>
      </c>
      <c r="N522" t="s">
        <v>868</v>
      </c>
      <c r="O522" s="1" t="s">
        <v>804</v>
      </c>
      <c r="P522" s="1" t="s">
        <v>805</v>
      </c>
      <c r="Q522" s="1">
        <v>6</v>
      </c>
      <c r="R522" s="1">
        <v>6</v>
      </c>
      <c r="S522" s="1" t="s">
        <v>79</v>
      </c>
      <c r="T522" t="s">
        <v>905</v>
      </c>
      <c r="U522" s="1" t="s">
        <v>806</v>
      </c>
      <c r="V522" s="1" t="s">
        <v>807</v>
      </c>
      <c r="W522" s="1">
        <v>49</v>
      </c>
      <c r="X522" s="6" t="s">
        <v>819</v>
      </c>
      <c r="Y522" s="1" t="s">
        <v>820</v>
      </c>
      <c r="Z522" s="1">
        <v>3000</v>
      </c>
      <c r="AA522" s="1" t="s">
        <v>70</v>
      </c>
      <c r="AB522" s="7">
        <v>3161</v>
      </c>
      <c r="AC522" s="7" t="s">
        <v>322</v>
      </c>
      <c r="AD522" s="50">
        <v>0</v>
      </c>
      <c r="AE522" s="8" t="s">
        <v>42</v>
      </c>
      <c r="AF522" s="1" t="s">
        <v>43</v>
      </c>
      <c r="AG522" s="12">
        <v>97022.399999999994</v>
      </c>
      <c r="AH522" s="9">
        <v>97022.399999999994</v>
      </c>
      <c r="AI522" s="10">
        <v>0</v>
      </c>
      <c r="AJ522" s="5" t="s">
        <v>846</v>
      </c>
    </row>
    <row r="523" spans="1:36" x14ac:dyDescent="0.3">
      <c r="A523" s="13" t="str">
        <f t="shared" si="19"/>
        <v>1.1-00-2311_236031_234931810</v>
      </c>
      <c r="B523" s="1" t="str">
        <f t="shared" si="18"/>
        <v>11_246031_24049318100</v>
      </c>
      <c r="D523" s="3" t="s">
        <v>1105</v>
      </c>
      <c r="F523" s="1">
        <v>3</v>
      </c>
      <c r="G523" s="6" t="s">
        <v>600</v>
      </c>
      <c r="H523" s="1">
        <v>3.8</v>
      </c>
      <c r="I523" s="6" t="s">
        <v>801</v>
      </c>
      <c r="J523" s="1" t="s">
        <v>802</v>
      </c>
      <c r="K523" s="6" t="s">
        <v>803</v>
      </c>
      <c r="L523" s="1" t="s">
        <v>31</v>
      </c>
      <c r="M523" s="6" t="s">
        <v>32</v>
      </c>
      <c r="N523" t="s">
        <v>868</v>
      </c>
      <c r="O523" s="1" t="s">
        <v>804</v>
      </c>
      <c r="P523" s="1" t="s">
        <v>805</v>
      </c>
      <c r="Q523" s="1">
        <v>6</v>
      </c>
      <c r="R523" s="1">
        <v>6</v>
      </c>
      <c r="S523" s="1" t="s">
        <v>79</v>
      </c>
      <c r="T523" t="s">
        <v>905</v>
      </c>
      <c r="U523" s="1" t="s">
        <v>806</v>
      </c>
      <c r="V523" s="1" t="s">
        <v>807</v>
      </c>
      <c r="W523" s="1">
        <v>49</v>
      </c>
      <c r="X523" s="6" t="s">
        <v>819</v>
      </c>
      <c r="Y523" s="1" t="s">
        <v>820</v>
      </c>
      <c r="Z523" s="1">
        <v>3000</v>
      </c>
      <c r="AA523" s="1" t="s">
        <v>70</v>
      </c>
      <c r="AB523" s="7">
        <v>3181</v>
      </c>
      <c r="AC523" s="7" t="s">
        <v>95</v>
      </c>
      <c r="AD523" s="50">
        <v>0</v>
      </c>
      <c r="AE523" s="8" t="s">
        <v>42</v>
      </c>
      <c r="AF523" s="1" t="s">
        <v>43</v>
      </c>
      <c r="AG523" s="12">
        <v>2897.76</v>
      </c>
      <c r="AH523" s="9">
        <v>2897.76</v>
      </c>
      <c r="AI523" s="10">
        <v>7097022.4000000004</v>
      </c>
      <c r="AJ523" s="9" t="s">
        <v>831</v>
      </c>
    </row>
    <row r="524" spans="1:36" x14ac:dyDescent="0.3">
      <c r="A524" s="13" t="str">
        <f t="shared" si="19"/>
        <v>1.1-00-2311_236031_234933610</v>
      </c>
      <c r="B524" s="1" t="str">
        <f t="shared" si="18"/>
        <v>11_246031_24049336100</v>
      </c>
      <c r="D524" s="3" t="s">
        <v>1105</v>
      </c>
      <c r="F524" s="1">
        <v>3</v>
      </c>
      <c r="G524" s="6" t="s">
        <v>600</v>
      </c>
      <c r="H524" s="1">
        <v>3.8</v>
      </c>
      <c r="I524" s="6" t="s">
        <v>801</v>
      </c>
      <c r="J524" s="1" t="s">
        <v>802</v>
      </c>
      <c r="K524" s="6" t="s">
        <v>803</v>
      </c>
      <c r="L524" s="1" t="s">
        <v>31</v>
      </c>
      <c r="M524" s="6" t="s">
        <v>32</v>
      </c>
      <c r="N524" t="s">
        <v>868</v>
      </c>
      <c r="O524" s="1" t="s">
        <v>804</v>
      </c>
      <c r="P524" s="1" t="s">
        <v>805</v>
      </c>
      <c r="Q524" s="1">
        <v>6</v>
      </c>
      <c r="R524" s="1">
        <v>6</v>
      </c>
      <c r="S524" s="1" t="s">
        <v>79</v>
      </c>
      <c r="T524" t="s">
        <v>905</v>
      </c>
      <c r="U524" s="1" t="s">
        <v>806</v>
      </c>
      <c r="V524" s="1" t="s">
        <v>807</v>
      </c>
      <c r="W524" s="1">
        <v>49</v>
      </c>
      <c r="X524" s="6" t="s">
        <v>819</v>
      </c>
      <c r="Y524" s="1" t="s">
        <v>820</v>
      </c>
      <c r="Z524" s="1">
        <v>3000</v>
      </c>
      <c r="AA524" s="1" t="s">
        <v>70</v>
      </c>
      <c r="AB524" s="7">
        <v>3361</v>
      </c>
      <c r="AC524" s="7" t="s">
        <v>86</v>
      </c>
      <c r="AD524" s="50">
        <v>0</v>
      </c>
      <c r="AE524" s="8" t="s">
        <v>42</v>
      </c>
      <c r="AF524" s="1" t="s">
        <v>43</v>
      </c>
      <c r="AG524" s="12">
        <v>1255</v>
      </c>
      <c r="AH524" s="9">
        <v>1255</v>
      </c>
      <c r="AI524" s="10">
        <v>0</v>
      </c>
      <c r="AJ524" s="5" t="s">
        <v>846</v>
      </c>
    </row>
    <row r="525" spans="1:36" x14ac:dyDescent="0.3">
      <c r="A525" s="13" t="str">
        <f t="shared" si="19"/>
        <v>1.1-00-2311_236031_234934710</v>
      </c>
      <c r="B525" s="1" t="str">
        <f t="shared" si="18"/>
        <v>11_246031_24049347100</v>
      </c>
      <c r="D525" s="3" t="s">
        <v>1105</v>
      </c>
      <c r="F525" s="1">
        <v>3</v>
      </c>
      <c r="G525" s="6" t="s">
        <v>600</v>
      </c>
      <c r="H525" s="1">
        <v>3.8</v>
      </c>
      <c r="I525" s="6" t="s">
        <v>801</v>
      </c>
      <c r="J525" s="1" t="s">
        <v>802</v>
      </c>
      <c r="K525" s="6" t="s">
        <v>803</v>
      </c>
      <c r="L525" s="1" t="s">
        <v>31</v>
      </c>
      <c r="M525" s="6" t="s">
        <v>32</v>
      </c>
      <c r="N525" t="s">
        <v>868</v>
      </c>
      <c r="O525" s="1" t="s">
        <v>804</v>
      </c>
      <c r="P525" s="1" t="s">
        <v>805</v>
      </c>
      <c r="Q525" s="1">
        <v>6</v>
      </c>
      <c r="R525" s="1">
        <v>6</v>
      </c>
      <c r="S525" s="1" t="s">
        <v>79</v>
      </c>
      <c r="T525" t="s">
        <v>905</v>
      </c>
      <c r="U525" s="1" t="s">
        <v>806</v>
      </c>
      <c r="V525" s="1" t="s">
        <v>807</v>
      </c>
      <c r="W525" s="1">
        <v>49</v>
      </c>
      <c r="X525" s="6" t="s">
        <v>819</v>
      </c>
      <c r="Y525" s="1" t="s">
        <v>820</v>
      </c>
      <c r="Z525" s="1">
        <v>3000</v>
      </c>
      <c r="AA525" s="1" t="s">
        <v>70</v>
      </c>
      <c r="AB525" s="7">
        <v>3471</v>
      </c>
      <c r="AC525" s="7" t="s">
        <v>711</v>
      </c>
      <c r="AD525" s="50">
        <v>0</v>
      </c>
      <c r="AE525" s="8" t="s">
        <v>42</v>
      </c>
      <c r="AF525" s="1" t="s">
        <v>43</v>
      </c>
      <c r="AG525" s="12">
        <v>7192</v>
      </c>
      <c r="AH525" s="9">
        <v>7192</v>
      </c>
      <c r="AI525" s="10">
        <v>400000</v>
      </c>
      <c r="AJ525" s="9" t="s">
        <v>832</v>
      </c>
    </row>
    <row r="526" spans="1:36" x14ac:dyDescent="0.3">
      <c r="A526" s="13" t="str">
        <f t="shared" si="19"/>
        <v>1.1-00-2311_236031_234934810</v>
      </c>
      <c r="B526" s="1" t="str">
        <f t="shared" si="18"/>
        <v>11_246031_24049348100</v>
      </c>
      <c r="C526" s="1"/>
      <c r="D526" s="3" t="s">
        <v>1105</v>
      </c>
      <c r="E526" s="1"/>
      <c r="F526" s="1">
        <v>3</v>
      </c>
      <c r="G526" s="6" t="s">
        <v>600</v>
      </c>
      <c r="H526" s="1">
        <v>3.8</v>
      </c>
      <c r="I526" s="6" t="s">
        <v>801</v>
      </c>
      <c r="J526" s="1" t="s">
        <v>802</v>
      </c>
      <c r="K526" s="6" t="s">
        <v>803</v>
      </c>
      <c r="L526" s="1" t="s">
        <v>31</v>
      </c>
      <c r="M526" s="6" t="s">
        <v>32</v>
      </c>
      <c r="N526" t="s">
        <v>868</v>
      </c>
      <c r="O526" s="1" t="s">
        <v>804</v>
      </c>
      <c r="P526" s="1" t="s">
        <v>805</v>
      </c>
      <c r="Q526" s="1">
        <v>6</v>
      </c>
      <c r="R526" s="1">
        <v>6</v>
      </c>
      <c r="S526" s="1" t="s">
        <v>79</v>
      </c>
      <c r="T526" t="s">
        <v>905</v>
      </c>
      <c r="U526" s="1" t="s">
        <v>806</v>
      </c>
      <c r="V526" s="1" t="s">
        <v>807</v>
      </c>
      <c r="W526" s="1">
        <v>49</v>
      </c>
      <c r="X526" s="6" t="s">
        <v>819</v>
      </c>
      <c r="Y526" s="1" t="s">
        <v>820</v>
      </c>
      <c r="Z526" s="1">
        <v>3000</v>
      </c>
      <c r="AA526" s="1" t="s">
        <v>70</v>
      </c>
      <c r="AB526" s="1">
        <v>3481</v>
      </c>
      <c r="AC526" s="1" t="s">
        <v>331</v>
      </c>
      <c r="AD526" s="50">
        <v>0</v>
      </c>
      <c r="AE526" s="8" t="s">
        <v>42</v>
      </c>
      <c r="AF526" s="1" t="s">
        <v>43</v>
      </c>
      <c r="AG526" s="12">
        <v>0</v>
      </c>
      <c r="AH526" s="9">
        <v>0</v>
      </c>
      <c r="AI526" s="10">
        <v>0</v>
      </c>
      <c r="AJ526" s="9" t="s">
        <v>846</v>
      </c>
    </row>
    <row r="527" spans="1:36" x14ac:dyDescent="0.3">
      <c r="A527" s="13" t="str">
        <f t="shared" si="19"/>
        <v>1.1-00-2311_236031_234935210</v>
      </c>
      <c r="B527" s="1" t="str">
        <f t="shared" si="18"/>
        <v>11_246031_24049352100</v>
      </c>
      <c r="D527" s="3" t="s">
        <v>1105</v>
      </c>
      <c r="F527" s="1">
        <v>3</v>
      </c>
      <c r="G527" s="6" t="s">
        <v>600</v>
      </c>
      <c r="H527" s="1">
        <v>3.8</v>
      </c>
      <c r="I527" s="6" t="s">
        <v>801</v>
      </c>
      <c r="J527" s="1" t="s">
        <v>802</v>
      </c>
      <c r="K527" s="6" t="s">
        <v>803</v>
      </c>
      <c r="L527" s="1" t="s">
        <v>31</v>
      </c>
      <c r="M527" s="6" t="s">
        <v>32</v>
      </c>
      <c r="N527" t="s">
        <v>868</v>
      </c>
      <c r="O527" s="1" t="s">
        <v>804</v>
      </c>
      <c r="P527" s="1" t="s">
        <v>805</v>
      </c>
      <c r="Q527" s="1">
        <v>6</v>
      </c>
      <c r="R527" s="1">
        <v>6</v>
      </c>
      <c r="S527" s="1" t="s">
        <v>79</v>
      </c>
      <c r="T527" t="s">
        <v>905</v>
      </c>
      <c r="U527" s="1" t="s">
        <v>806</v>
      </c>
      <c r="V527" s="1" t="s">
        <v>807</v>
      </c>
      <c r="W527" s="1">
        <v>49</v>
      </c>
      <c r="X527" s="6" t="s">
        <v>819</v>
      </c>
      <c r="Y527" s="1" t="s">
        <v>820</v>
      </c>
      <c r="Z527" s="1">
        <v>3000</v>
      </c>
      <c r="AA527" s="1" t="s">
        <v>70</v>
      </c>
      <c r="AB527" s="7">
        <v>3521</v>
      </c>
      <c r="AC527" s="7" t="s">
        <v>138</v>
      </c>
      <c r="AD527" s="50">
        <v>0</v>
      </c>
      <c r="AE527" s="8" t="s">
        <v>42</v>
      </c>
      <c r="AF527" s="1" t="s">
        <v>43</v>
      </c>
      <c r="AG527" s="12">
        <v>5220</v>
      </c>
      <c r="AH527" s="9">
        <v>5220</v>
      </c>
      <c r="AI527" s="10">
        <v>25000</v>
      </c>
      <c r="AJ527" s="9" t="s">
        <v>834</v>
      </c>
    </row>
    <row r="528" spans="1:36" x14ac:dyDescent="0.3">
      <c r="A528" s="13" t="str">
        <f t="shared" si="19"/>
        <v>1.1-00-2311_236031_234935310</v>
      </c>
      <c r="B528" s="1" t="str">
        <f t="shared" si="18"/>
        <v>11_246031_24049353100</v>
      </c>
      <c r="D528" s="3" t="s">
        <v>1105</v>
      </c>
      <c r="F528" s="1">
        <v>3</v>
      </c>
      <c r="G528" s="6" t="s">
        <v>600</v>
      </c>
      <c r="H528" s="1">
        <v>3.8</v>
      </c>
      <c r="I528" s="6" t="s">
        <v>801</v>
      </c>
      <c r="J528" s="1" t="s">
        <v>802</v>
      </c>
      <c r="K528" s="6" t="s">
        <v>803</v>
      </c>
      <c r="L528" s="1" t="s">
        <v>31</v>
      </c>
      <c r="M528" s="6" t="s">
        <v>32</v>
      </c>
      <c r="N528" t="s">
        <v>868</v>
      </c>
      <c r="O528" s="1" t="s">
        <v>804</v>
      </c>
      <c r="P528" s="1" t="s">
        <v>805</v>
      </c>
      <c r="Q528" s="1">
        <v>6</v>
      </c>
      <c r="R528" s="1">
        <v>6</v>
      </c>
      <c r="S528" s="1" t="s">
        <v>79</v>
      </c>
      <c r="T528" t="s">
        <v>905</v>
      </c>
      <c r="U528" s="1" t="s">
        <v>806</v>
      </c>
      <c r="V528" s="1" t="s">
        <v>807</v>
      </c>
      <c r="W528" s="1">
        <v>49</v>
      </c>
      <c r="X528" s="6" t="s">
        <v>819</v>
      </c>
      <c r="Y528" s="1" t="s">
        <v>820</v>
      </c>
      <c r="Z528" s="1">
        <v>3000</v>
      </c>
      <c r="AA528" s="1" t="s">
        <v>70</v>
      </c>
      <c r="AB528" s="7">
        <v>3531</v>
      </c>
      <c r="AC528" s="7" t="s">
        <v>833</v>
      </c>
      <c r="AD528" s="50">
        <v>0</v>
      </c>
      <c r="AE528" s="8" t="s">
        <v>42</v>
      </c>
      <c r="AF528" s="1" t="s">
        <v>43</v>
      </c>
      <c r="AG528" s="12">
        <v>253550</v>
      </c>
      <c r="AH528" s="9">
        <v>253550</v>
      </c>
      <c r="AI528" s="10">
        <v>129193</v>
      </c>
      <c r="AJ528" s="9" t="s">
        <v>835</v>
      </c>
    </row>
    <row r="529" spans="1:36" x14ac:dyDescent="0.3">
      <c r="A529" s="13" t="str">
        <f t="shared" si="19"/>
        <v>1.1-00-2311_236031_234935410</v>
      </c>
      <c r="B529" s="1" t="str">
        <f t="shared" si="18"/>
        <v>11_246031_24049354100</v>
      </c>
      <c r="D529" s="3" t="s">
        <v>1105</v>
      </c>
      <c r="F529" s="1">
        <v>3</v>
      </c>
      <c r="G529" s="6" t="s">
        <v>600</v>
      </c>
      <c r="H529" s="1">
        <v>3.8</v>
      </c>
      <c r="I529" s="6" t="s">
        <v>801</v>
      </c>
      <c r="J529" s="1" t="s">
        <v>802</v>
      </c>
      <c r="K529" s="6" t="s">
        <v>803</v>
      </c>
      <c r="L529" s="1" t="s">
        <v>31</v>
      </c>
      <c r="M529" s="6" t="s">
        <v>32</v>
      </c>
      <c r="N529" t="s">
        <v>868</v>
      </c>
      <c r="O529" s="1" t="s">
        <v>804</v>
      </c>
      <c r="P529" s="1" t="s">
        <v>805</v>
      </c>
      <c r="Q529" s="1">
        <v>6</v>
      </c>
      <c r="R529" s="1">
        <v>6</v>
      </c>
      <c r="S529" s="1" t="s">
        <v>79</v>
      </c>
      <c r="T529" t="s">
        <v>905</v>
      </c>
      <c r="U529" s="1" t="s">
        <v>806</v>
      </c>
      <c r="V529" s="1" t="s">
        <v>807</v>
      </c>
      <c r="W529" s="1">
        <v>49</v>
      </c>
      <c r="X529" s="6" t="s">
        <v>819</v>
      </c>
      <c r="Y529" s="1" t="s">
        <v>820</v>
      </c>
      <c r="Z529" s="1">
        <v>3000</v>
      </c>
      <c r="AA529" s="1" t="s">
        <v>70</v>
      </c>
      <c r="AB529" s="7">
        <v>3541</v>
      </c>
      <c r="AC529" s="7" t="s">
        <v>530</v>
      </c>
      <c r="AD529" s="50">
        <v>0</v>
      </c>
      <c r="AE529" s="8" t="s">
        <v>42</v>
      </c>
      <c r="AF529" s="1" t="s">
        <v>43</v>
      </c>
      <c r="AG529" s="12">
        <v>0</v>
      </c>
      <c r="AH529" s="9">
        <v>0</v>
      </c>
      <c r="AI529" s="10">
        <v>0</v>
      </c>
      <c r="AJ529" s="9" t="s">
        <v>846</v>
      </c>
    </row>
    <row r="530" spans="1:36" x14ac:dyDescent="0.3">
      <c r="A530" s="13" t="str">
        <f t="shared" si="19"/>
        <v>1.1-00-2311_236031_234942510</v>
      </c>
      <c r="B530" s="1" t="str">
        <f t="shared" si="18"/>
        <v>11_246031_24049425100</v>
      </c>
      <c r="D530" s="3" t="s">
        <v>1105</v>
      </c>
      <c r="F530" s="1">
        <v>3</v>
      </c>
      <c r="G530" s="6" t="s">
        <v>600</v>
      </c>
      <c r="H530" s="1">
        <v>3.8</v>
      </c>
      <c r="I530" s="6" t="s">
        <v>801</v>
      </c>
      <c r="J530" s="1" t="s">
        <v>802</v>
      </c>
      <c r="K530" s="6" t="s">
        <v>803</v>
      </c>
      <c r="L530" s="1" t="s">
        <v>31</v>
      </c>
      <c r="M530" s="6" t="s">
        <v>32</v>
      </c>
      <c r="N530" t="s">
        <v>868</v>
      </c>
      <c r="O530" s="1" t="s">
        <v>804</v>
      </c>
      <c r="P530" s="1" t="s">
        <v>805</v>
      </c>
      <c r="Q530" s="1">
        <v>6</v>
      </c>
      <c r="R530" s="1">
        <v>6</v>
      </c>
      <c r="S530" s="1" t="s">
        <v>79</v>
      </c>
      <c r="T530" t="s">
        <v>905</v>
      </c>
      <c r="U530" s="1" t="s">
        <v>806</v>
      </c>
      <c r="V530" s="1" t="s">
        <v>807</v>
      </c>
      <c r="W530" s="1">
        <v>49</v>
      </c>
      <c r="X530" s="6" t="s">
        <v>819</v>
      </c>
      <c r="Y530" s="1" t="s">
        <v>820</v>
      </c>
      <c r="Z530" s="1">
        <v>4000</v>
      </c>
      <c r="AA530" s="1" t="s">
        <v>40</v>
      </c>
      <c r="AB530" s="7">
        <v>4251</v>
      </c>
      <c r="AC530" s="7" t="s">
        <v>174</v>
      </c>
      <c r="AD530" s="50">
        <v>0</v>
      </c>
      <c r="AE530" s="8" t="s">
        <v>42</v>
      </c>
      <c r="AF530" s="1" t="s">
        <v>43</v>
      </c>
      <c r="AG530" s="12">
        <v>0</v>
      </c>
      <c r="AH530" s="9">
        <v>0</v>
      </c>
      <c r="AI530" s="10">
        <v>0</v>
      </c>
      <c r="AJ530" s="5" t="s">
        <v>846</v>
      </c>
    </row>
    <row r="531" spans="1:36" x14ac:dyDescent="0.3">
      <c r="A531" s="13" t="str">
        <f t="shared" si="19"/>
        <v>1.1-00-2311_236031_234951510</v>
      </c>
      <c r="B531" s="1" t="str">
        <f t="shared" si="18"/>
        <v>11_246031_24049515100</v>
      </c>
      <c r="D531" s="3" t="s">
        <v>1105</v>
      </c>
      <c r="F531" s="1">
        <v>3</v>
      </c>
      <c r="G531" s="6" t="s">
        <v>600</v>
      </c>
      <c r="H531" s="1">
        <v>3.8</v>
      </c>
      <c r="I531" s="6" t="s">
        <v>801</v>
      </c>
      <c r="J531" s="1" t="s">
        <v>802</v>
      </c>
      <c r="K531" s="6" t="s">
        <v>803</v>
      </c>
      <c r="L531" s="1" t="s">
        <v>31</v>
      </c>
      <c r="M531" s="6" t="s">
        <v>32</v>
      </c>
      <c r="N531" t="s">
        <v>868</v>
      </c>
      <c r="O531" s="1" t="s">
        <v>804</v>
      </c>
      <c r="P531" s="1" t="s">
        <v>805</v>
      </c>
      <c r="Q531" s="1">
        <v>6</v>
      </c>
      <c r="R531" s="1">
        <v>6</v>
      </c>
      <c r="S531" s="1" t="s">
        <v>79</v>
      </c>
      <c r="T531" t="s">
        <v>905</v>
      </c>
      <c r="U531" s="1" t="s">
        <v>806</v>
      </c>
      <c r="V531" s="1" t="s">
        <v>807</v>
      </c>
      <c r="W531" s="1">
        <v>49</v>
      </c>
      <c r="X531" s="6" t="s">
        <v>819</v>
      </c>
      <c r="Y531" s="1" t="s">
        <v>820</v>
      </c>
      <c r="Z531" s="1">
        <v>5000</v>
      </c>
      <c r="AA531" s="1" t="s">
        <v>111</v>
      </c>
      <c r="AB531" s="7">
        <v>5151</v>
      </c>
      <c r="AC531" s="7" t="s">
        <v>161</v>
      </c>
      <c r="AD531" s="50">
        <v>0</v>
      </c>
      <c r="AE531" s="8" t="s">
        <v>42</v>
      </c>
      <c r="AF531" s="1" t="s">
        <v>43</v>
      </c>
      <c r="AG531" s="12">
        <v>1777947.48</v>
      </c>
      <c r="AH531" s="9">
        <v>1777947.48</v>
      </c>
      <c r="AI531" s="10">
        <v>300000</v>
      </c>
      <c r="AJ531" s="9" t="s">
        <v>836</v>
      </c>
    </row>
    <row r="532" spans="1:36" x14ac:dyDescent="0.3">
      <c r="A532" s="13" t="str">
        <f t="shared" si="19"/>
        <v>1.1-00-2311_236031_234951910</v>
      </c>
      <c r="B532" s="1" t="str">
        <f t="shared" si="18"/>
        <v>11_246031_24049519100</v>
      </c>
      <c r="D532" s="3" t="s">
        <v>1105</v>
      </c>
      <c r="F532" s="1">
        <v>3</v>
      </c>
      <c r="G532" s="6" t="s">
        <v>600</v>
      </c>
      <c r="H532" s="1">
        <v>3.8</v>
      </c>
      <c r="I532" s="6" t="s">
        <v>801</v>
      </c>
      <c r="J532" s="1" t="s">
        <v>802</v>
      </c>
      <c r="K532" s="6" t="s">
        <v>803</v>
      </c>
      <c r="L532" s="1" t="s">
        <v>31</v>
      </c>
      <c r="M532" s="6" t="s">
        <v>32</v>
      </c>
      <c r="N532" t="s">
        <v>868</v>
      </c>
      <c r="O532" s="1" t="s">
        <v>804</v>
      </c>
      <c r="P532" s="1" t="s">
        <v>805</v>
      </c>
      <c r="Q532" s="1">
        <v>6</v>
      </c>
      <c r="R532" s="1">
        <v>6</v>
      </c>
      <c r="S532" s="1" t="s">
        <v>79</v>
      </c>
      <c r="T532" t="s">
        <v>905</v>
      </c>
      <c r="U532" s="1" t="s">
        <v>806</v>
      </c>
      <c r="V532" s="1" t="s">
        <v>807</v>
      </c>
      <c r="W532" s="1">
        <v>49</v>
      </c>
      <c r="X532" s="6" t="s">
        <v>819</v>
      </c>
      <c r="Y532" s="1" t="s">
        <v>820</v>
      </c>
      <c r="Z532" s="1">
        <v>5000</v>
      </c>
      <c r="AA532" s="1" t="s">
        <v>111</v>
      </c>
      <c r="AB532" s="7">
        <v>5191</v>
      </c>
      <c r="AC532" s="7" t="s">
        <v>336</v>
      </c>
      <c r="AD532" s="50">
        <v>0</v>
      </c>
      <c r="AE532" s="8" t="s">
        <v>42</v>
      </c>
      <c r="AF532" s="1" t="s">
        <v>43</v>
      </c>
      <c r="AG532" s="12">
        <v>16200</v>
      </c>
      <c r="AH532" s="9">
        <v>16200</v>
      </c>
      <c r="AI532" s="10">
        <v>0</v>
      </c>
      <c r="AJ532" s="5" t="s">
        <v>846</v>
      </c>
    </row>
    <row r="533" spans="1:36" x14ac:dyDescent="0.3">
      <c r="A533" s="13" t="str">
        <f t="shared" si="19"/>
        <v>1.1-00-2311_236031_234952110</v>
      </c>
      <c r="B533" s="1" t="str">
        <f t="shared" si="18"/>
        <v>11_246031_24049521100</v>
      </c>
      <c r="D533" s="3" t="s">
        <v>1105</v>
      </c>
      <c r="F533" s="1">
        <v>3</v>
      </c>
      <c r="G533" s="6" t="s">
        <v>600</v>
      </c>
      <c r="H533" s="1">
        <v>3.8</v>
      </c>
      <c r="I533" s="6" t="s">
        <v>801</v>
      </c>
      <c r="J533" s="1" t="s">
        <v>802</v>
      </c>
      <c r="K533" s="6" t="s">
        <v>803</v>
      </c>
      <c r="L533" s="1" t="s">
        <v>31</v>
      </c>
      <c r="M533" s="6" t="s">
        <v>32</v>
      </c>
      <c r="N533" t="s">
        <v>868</v>
      </c>
      <c r="O533" s="1" t="s">
        <v>804</v>
      </c>
      <c r="P533" s="1" t="s">
        <v>805</v>
      </c>
      <c r="Q533" s="1">
        <v>6</v>
      </c>
      <c r="R533" s="1">
        <v>6</v>
      </c>
      <c r="S533" s="1" t="s">
        <v>79</v>
      </c>
      <c r="T533" t="s">
        <v>905</v>
      </c>
      <c r="U533" s="1" t="s">
        <v>806</v>
      </c>
      <c r="V533" s="1" t="s">
        <v>807</v>
      </c>
      <c r="W533" s="1">
        <v>49</v>
      </c>
      <c r="X533" s="6" t="s">
        <v>819</v>
      </c>
      <c r="Y533" s="1" t="s">
        <v>820</v>
      </c>
      <c r="Z533" s="1">
        <v>5000</v>
      </c>
      <c r="AA533" s="1" t="s">
        <v>111</v>
      </c>
      <c r="AB533" s="7">
        <v>5211</v>
      </c>
      <c r="AC533" s="7" t="s">
        <v>337</v>
      </c>
      <c r="AD533" s="50">
        <v>0</v>
      </c>
      <c r="AE533" s="8" t="s">
        <v>42</v>
      </c>
      <c r="AF533" s="1" t="s">
        <v>43</v>
      </c>
      <c r="AG533" s="12">
        <v>25052.52</v>
      </c>
      <c r="AH533" s="9">
        <v>25052.52</v>
      </c>
      <c r="AI533" s="10">
        <v>0</v>
      </c>
      <c r="AJ533" s="5" t="s">
        <v>846</v>
      </c>
    </row>
    <row r="534" spans="1:36" x14ac:dyDescent="0.3">
      <c r="A534" s="13" t="str">
        <f t="shared" si="19"/>
        <v>1.1-00-2311_236031_234952310</v>
      </c>
      <c r="B534" s="1" t="str">
        <f t="shared" si="18"/>
        <v>11_246031_24049523100</v>
      </c>
      <c r="D534" s="3" t="s">
        <v>1105</v>
      </c>
      <c r="F534" s="1">
        <v>3</v>
      </c>
      <c r="G534" s="6" t="s">
        <v>600</v>
      </c>
      <c r="H534" s="1">
        <v>3.8</v>
      </c>
      <c r="I534" s="6" t="s">
        <v>801</v>
      </c>
      <c r="J534" s="1" t="s">
        <v>802</v>
      </c>
      <c r="K534" s="6" t="s">
        <v>803</v>
      </c>
      <c r="L534" s="1" t="s">
        <v>31</v>
      </c>
      <c r="M534" s="6" t="s">
        <v>32</v>
      </c>
      <c r="N534" t="s">
        <v>868</v>
      </c>
      <c r="O534" s="1" t="s">
        <v>804</v>
      </c>
      <c r="P534" s="1" t="s">
        <v>805</v>
      </c>
      <c r="Q534" s="1">
        <v>6</v>
      </c>
      <c r="R534" s="1">
        <v>6</v>
      </c>
      <c r="S534" s="1" t="s">
        <v>79</v>
      </c>
      <c r="T534" t="s">
        <v>905</v>
      </c>
      <c r="U534" s="1" t="s">
        <v>806</v>
      </c>
      <c r="V534" s="1" t="s">
        <v>807</v>
      </c>
      <c r="W534" s="1">
        <v>49</v>
      </c>
      <c r="X534" s="6" t="s">
        <v>819</v>
      </c>
      <c r="Y534" s="1" t="s">
        <v>820</v>
      </c>
      <c r="Z534" s="1">
        <v>5000</v>
      </c>
      <c r="AA534" s="1" t="s">
        <v>111</v>
      </c>
      <c r="AB534" s="7">
        <v>5231</v>
      </c>
      <c r="AC534" s="7" t="s">
        <v>370</v>
      </c>
      <c r="AD534" s="50">
        <v>0</v>
      </c>
      <c r="AE534" s="8" t="s">
        <v>42</v>
      </c>
      <c r="AF534" s="1" t="s">
        <v>43</v>
      </c>
      <c r="AG534" s="12">
        <v>236398.35</v>
      </c>
      <c r="AH534" s="9">
        <v>236398.35</v>
      </c>
      <c r="AI534" s="10">
        <v>31117400</v>
      </c>
      <c r="AJ534" s="9" t="s">
        <v>837</v>
      </c>
    </row>
    <row r="535" spans="1:36" x14ac:dyDescent="0.3">
      <c r="A535" s="13" t="str">
        <f t="shared" si="19"/>
        <v>1.1-00-2311_236031_234952910</v>
      </c>
      <c r="B535" s="1" t="str">
        <f t="shared" si="18"/>
        <v>11_246031_24049529100</v>
      </c>
      <c r="D535" s="3" t="s">
        <v>1105</v>
      </c>
      <c r="F535" s="1">
        <v>3</v>
      </c>
      <c r="G535" s="6" t="s">
        <v>600</v>
      </c>
      <c r="H535" s="1">
        <v>3.8</v>
      </c>
      <c r="I535" s="6" t="s">
        <v>801</v>
      </c>
      <c r="J535" s="1" t="s">
        <v>802</v>
      </c>
      <c r="K535" s="6" t="s">
        <v>803</v>
      </c>
      <c r="L535" s="1" t="s">
        <v>31</v>
      </c>
      <c r="M535" s="6" t="s">
        <v>32</v>
      </c>
      <c r="N535" t="s">
        <v>868</v>
      </c>
      <c r="O535" s="1" t="s">
        <v>804</v>
      </c>
      <c r="P535" s="1" t="s">
        <v>805</v>
      </c>
      <c r="Q535" s="1">
        <v>6</v>
      </c>
      <c r="R535" s="1">
        <v>6</v>
      </c>
      <c r="S535" s="1" t="s">
        <v>79</v>
      </c>
      <c r="T535" t="s">
        <v>905</v>
      </c>
      <c r="U535" s="1" t="s">
        <v>806</v>
      </c>
      <c r="V535" s="1" t="s">
        <v>807</v>
      </c>
      <c r="W535" s="1">
        <v>49</v>
      </c>
      <c r="X535" s="6" t="s">
        <v>819</v>
      </c>
      <c r="Y535" s="1" t="s">
        <v>820</v>
      </c>
      <c r="Z535" s="1">
        <v>5000</v>
      </c>
      <c r="AA535" s="1" t="s">
        <v>111</v>
      </c>
      <c r="AB535" s="7">
        <v>5291</v>
      </c>
      <c r="AC535" s="7" t="s">
        <v>838</v>
      </c>
      <c r="AD535" s="50">
        <v>0</v>
      </c>
      <c r="AE535" s="8" t="s">
        <v>42</v>
      </c>
      <c r="AF535" s="1" t="s">
        <v>43</v>
      </c>
      <c r="AG535" s="12">
        <v>0</v>
      </c>
      <c r="AH535" s="9">
        <v>0</v>
      </c>
      <c r="AI535" s="9">
        <v>7212000</v>
      </c>
      <c r="AJ535" s="9" t="s">
        <v>839</v>
      </c>
    </row>
    <row r="536" spans="1:36" x14ac:dyDescent="0.3">
      <c r="A536" s="13" t="str">
        <f t="shared" si="19"/>
        <v>1.1-00-2311_236031_234953210</v>
      </c>
      <c r="B536" s="1" t="str">
        <f t="shared" si="18"/>
        <v>11_246031_24049532100</v>
      </c>
      <c r="D536" s="3" t="s">
        <v>1105</v>
      </c>
      <c r="F536" s="1">
        <v>3</v>
      </c>
      <c r="G536" s="6" t="s">
        <v>600</v>
      </c>
      <c r="H536" s="1">
        <v>3.8</v>
      </c>
      <c r="I536" s="6" t="s">
        <v>801</v>
      </c>
      <c r="J536" s="1" t="s">
        <v>802</v>
      </c>
      <c r="K536" s="6" t="s">
        <v>803</v>
      </c>
      <c r="L536" s="1" t="s">
        <v>31</v>
      </c>
      <c r="M536" s="6" t="s">
        <v>32</v>
      </c>
      <c r="N536" t="s">
        <v>868</v>
      </c>
      <c r="O536" s="1" t="s">
        <v>804</v>
      </c>
      <c r="P536" s="1" t="s">
        <v>805</v>
      </c>
      <c r="Q536" s="1">
        <v>6</v>
      </c>
      <c r="R536" s="1">
        <v>6</v>
      </c>
      <c r="S536" s="1" t="s">
        <v>79</v>
      </c>
      <c r="T536" t="s">
        <v>905</v>
      </c>
      <c r="U536" s="1" t="s">
        <v>806</v>
      </c>
      <c r="V536" s="1" t="s">
        <v>807</v>
      </c>
      <c r="W536" s="1">
        <v>49</v>
      </c>
      <c r="X536" s="6" t="s">
        <v>819</v>
      </c>
      <c r="Y536" s="1" t="s">
        <v>820</v>
      </c>
      <c r="Z536" s="1">
        <v>5000</v>
      </c>
      <c r="AA536" s="1" t="s">
        <v>111</v>
      </c>
      <c r="AB536" s="7">
        <v>5321</v>
      </c>
      <c r="AC536" s="7" t="s">
        <v>545</v>
      </c>
      <c r="AD536" s="50">
        <v>0</v>
      </c>
      <c r="AE536" s="8" t="s">
        <v>42</v>
      </c>
      <c r="AF536" s="1" t="s">
        <v>43</v>
      </c>
      <c r="AG536" s="12">
        <v>0</v>
      </c>
      <c r="AH536" s="9">
        <v>0</v>
      </c>
      <c r="AI536" s="9">
        <v>147400</v>
      </c>
      <c r="AJ536" s="9" t="s">
        <v>840</v>
      </c>
    </row>
    <row r="537" spans="1:36" x14ac:dyDescent="0.3">
      <c r="A537" s="13" t="str">
        <f t="shared" si="19"/>
        <v>1.1-00-2311_236031_234954910</v>
      </c>
      <c r="B537" s="1" t="str">
        <f t="shared" si="18"/>
        <v>11_246031_24049549100</v>
      </c>
      <c r="D537" s="3" t="s">
        <v>1105</v>
      </c>
      <c r="F537" s="1">
        <v>3</v>
      </c>
      <c r="G537" s="6" t="s">
        <v>600</v>
      </c>
      <c r="H537" s="1">
        <v>3.8</v>
      </c>
      <c r="I537" s="6" t="s">
        <v>801</v>
      </c>
      <c r="J537" s="1" t="s">
        <v>802</v>
      </c>
      <c r="K537" s="6" t="s">
        <v>803</v>
      </c>
      <c r="L537" s="1" t="s">
        <v>31</v>
      </c>
      <c r="M537" s="6" t="s">
        <v>32</v>
      </c>
      <c r="N537" t="s">
        <v>868</v>
      </c>
      <c r="O537" s="1" t="s">
        <v>804</v>
      </c>
      <c r="P537" s="1" t="s">
        <v>805</v>
      </c>
      <c r="Q537" s="1">
        <v>6</v>
      </c>
      <c r="R537" s="1">
        <v>6</v>
      </c>
      <c r="S537" s="1" t="s">
        <v>79</v>
      </c>
      <c r="T537" t="s">
        <v>905</v>
      </c>
      <c r="U537" s="1" t="s">
        <v>806</v>
      </c>
      <c r="V537" s="1" t="s">
        <v>807</v>
      </c>
      <c r="W537" s="1">
        <v>49</v>
      </c>
      <c r="X537" s="6" t="s">
        <v>819</v>
      </c>
      <c r="Y537" s="1" t="s">
        <v>820</v>
      </c>
      <c r="Z537" s="1">
        <v>5000</v>
      </c>
      <c r="AA537" s="1" t="s">
        <v>111</v>
      </c>
      <c r="AB537" s="7">
        <v>5491</v>
      </c>
      <c r="AC537" s="7" t="s">
        <v>841</v>
      </c>
      <c r="AD537" s="50">
        <v>0</v>
      </c>
      <c r="AE537" s="8" t="s">
        <v>42</v>
      </c>
      <c r="AF537" s="1" t="s">
        <v>43</v>
      </c>
      <c r="AG537" s="12">
        <v>0</v>
      </c>
      <c r="AH537" s="9">
        <v>0</v>
      </c>
      <c r="AI537" s="9">
        <v>1200000</v>
      </c>
      <c r="AJ537" s="9" t="s">
        <v>842</v>
      </c>
    </row>
    <row r="538" spans="1:36" x14ac:dyDescent="0.3">
      <c r="A538" s="13" t="str">
        <f t="shared" si="19"/>
        <v>1.1-00-2311_236031_234956710</v>
      </c>
      <c r="B538" s="1" t="str">
        <f t="shared" si="18"/>
        <v>11_246031_24049567100</v>
      </c>
      <c r="D538" s="3" t="s">
        <v>1105</v>
      </c>
      <c r="F538" s="1">
        <v>3</v>
      </c>
      <c r="G538" s="6" t="s">
        <v>600</v>
      </c>
      <c r="H538" s="1">
        <v>3.8</v>
      </c>
      <c r="I538" s="6" t="s">
        <v>801</v>
      </c>
      <c r="J538" s="1" t="s">
        <v>802</v>
      </c>
      <c r="K538" s="6" t="s">
        <v>803</v>
      </c>
      <c r="L538" s="1" t="s">
        <v>31</v>
      </c>
      <c r="M538" s="6" t="s">
        <v>32</v>
      </c>
      <c r="N538" t="s">
        <v>868</v>
      </c>
      <c r="O538" s="1" t="s">
        <v>804</v>
      </c>
      <c r="P538" s="1" t="s">
        <v>805</v>
      </c>
      <c r="Q538" s="1">
        <v>6</v>
      </c>
      <c r="R538" s="1">
        <v>6</v>
      </c>
      <c r="S538" s="1" t="s">
        <v>79</v>
      </c>
      <c r="T538" t="s">
        <v>905</v>
      </c>
      <c r="U538" s="1" t="s">
        <v>806</v>
      </c>
      <c r="V538" s="1" t="s">
        <v>807</v>
      </c>
      <c r="W538" s="1">
        <v>49</v>
      </c>
      <c r="X538" s="6" t="s">
        <v>819</v>
      </c>
      <c r="Y538" s="1" t="s">
        <v>820</v>
      </c>
      <c r="Z538" s="1">
        <v>5000</v>
      </c>
      <c r="AA538" s="1" t="s">
        <v>111</v>
      </c>
      <c r="AB538" s="7">
        <v>5671</v>
      </c>
      <c r="AC538" s="7" t="s">
        <v>301</v>
      </c>
      <c r="AD538" s="50">
        <v>0</v>
      </c>
      <c r="AE538" s="8" t="s">
        <v>42</v>
      </c>
      <c r="AF538" s="1" t="s">
        <v>43</v>
      </c>
      <c r="AG538" s="12">
        <v>0</v>
      </c>
      <c r="AH538" s="9">
        <v>0</v>
      </c>
      <c r="AI538" s="9">
        <v>600000</v>
      </c>
      <c r="AJ538" s="9" t="s">
        <v>843</v>
      </c>
    </row>
    <row r="539" spans="1:36" x14ac:dyDescent="0.3">
      <c r="A539" s="13" t="str">
        <f t="shared" si="19"/>
        <v>1.1-00-2311_236031_234957710</v>
      </c>
      <c r="B539" s="1" t="str">
        <f>CONCATENATE(C539,O539,R539,U539,X539,AB539,AE539)</f>
        <v>11_246031_24049577100</v>
      </c>
      <c r="D539" s="3" t="s">
        <v>1105</v>
      </c>
      <c r="F539" s="1">
        <v>3</v>
      </c>
      <c r="G539" s="6" t="s">
        <v>600</v>
      </c>
      <c r="H539" s="1">
        <v>3.8</v>
      </c>
      <c r="I539" s="6" t="s">
        <v>801</v>
      </c>
      <c r="J539" s="1" t="s">
        <v>802</v>
      </c>
      <c r="K539" s="6" t="s">
        <v>803</v>
      </c>
      <c r="L539" s="1" t="s">
        <v>31</v>
      </c>
      <c r="M539" s="6" t="s">
        <v>32</v>
      </c>
      <c r="N539" t="s">
        <v>868</v>
      </c>
      <c r="O539" s="1" t="s">
        <v>804</v>
      </c>
      <c r="P539" s="1" t="s">
        <v>805</v>
      </c>
      <c r="Q539" s="1">
        <v>6</v>
      </c>
      <c r="R539" s="1">
        <v>6</v>
      </c>
      <c r="S539" s="1" t="s">
        <v>79</v>
      </c>
      <c r="T539" t="s">
        <v>905</v>
      </c>
      <c r="U539" s="1" t="s">
        <v>806</v>
      </c>
      <c r="V539" s="1" t="s">
        <v>807</v>
      </c>
      <c r="W539" s="1">
        <v>49</v>
      </c>
      <c r="X539" s="6" t="s">
        <v>819</v>
      </c>
      <c r="Y539" s="1" t="s">
        <v>820</v>
      </c>
      <c r="Z539" s="1">
        <v>5000</v>
      </c>
      <c r="AA539" s="1" t="s">
        <v>111</v>
      </c>
      <c r="AB539" s="7">
        <v>5771</v>
      </c>
      <c r="AC539" s="7" t="s">
        <v>844</v>
      </c>
      <c r="AD539" s="50">
        <v>0</v>
      </c>
      <c r="AE539" s="8" t="s">
        <v>42</v>
      </c>
      <c r="AF539" s="1" t="s">
        <v>43</v>
      </c>
      <c r="AG539" s="12">
        <v>0</v>
      </c>
      <c r="AH539" s="9">
        <v>0</v>
      </c>
      <c r="AI539" s="9">
        <v>45000</v>
      </c>
      <c r="AJ539" s="9" t="s">
        <v>845</v>
      </c>
    </row>
    <row r="540" spans="1:36" x14ac:dyDescent="0.3">
      <c r="A540" s="13" t="str">
        <f t="shared" si="19"/>
        <v>1.1-00-2307_233024_235821610</v>
      </c>
      <c r="B540" s="42" t="str">
        <f t="shared" ref="B540:B556" si="20">CONCATENATE(C540,O540,R540,U540,X540,AB540,AE540)</f>
        <v>07_243024_24058216100</v>
      </c>
      <c r="D540" s="3" t="s">
        <v>1105</v>
      </c>
      <c r="F540" s="42">
        <v>2</v>
      </c>
      <c r="G540" s="43" t="s">
        <v>257</v>
      </c>
      <c r="H540" s="42">
        <v>2.2999999999999998</v>
      </c>
      <c r="I540" s="43" t="s">
        <v>497</v>
      </c>
      <c r="J540" s="42" t="s">
        <v>498</v>
      </c>
      <c r="K540" s="43" t="s">
        <v>499</v>
      </c>
      <c r="L540" s="42" t="s">
        <v>31</v>
      </c>
      <c r="M540" s="43" t="s">
        <v>32</v>
      </c>
      <c r="N540" s="42" t="s">
        <v>859</v>
      </c>
      <c r="O540" s="42" t="s">
        <v>446</v>
      </c>
      <c r="P540" s="42" t="s">
        <v>447</v>
      </c>
      <c r="Q540" s="42">
        <v>3</v>
      </c>
      <c r="R540" s="42">
        <v>3</v>
      </c>
      <c r="S540" s="42" t="s">
        <v>218</v>
      </c>
      <c r="T540" s="42" t="s">
        <v>890</v>
      </c>
      <c r="U540" s="42" t="s">
        <v>500</v>
      </c>
      <c r="V540" s="42" t="s">
        <v>501</v>
      </c>
      <c r="W540" s="1">
        <v>58</v>
      </c>
      <c r="X540" s="43" t="s">
        <v>1137</v>
      </c>
      <c r="Y540" s="42" t="s">
        <v>1138</v>
      </c>
      <c r="Z540" s="42">
        <v>2000</v>
      </c>
      <c r="AA540" s="42" t="s">
        <v>67</v>
      </c>
      <c r="AB540" s="44">
        <v>2161</v>
      </c>
      <c r="AC540" s="44" t="s">
        <v>279</v>
      </c>
      <c r="AD540" s="50">
        <v>0</v>
      </c>
      <c r="AE540" s="63" t="s">
        <v>42</v>
      </c>
      <c r="AF540" s="42" t="s">
        <v>43</v>
      </c>
      <c r="AG540" s="45">
        <v>0</v>
      </c>
      <c r="AH540" s="45">
        <v>0</v>
      </c>
      <c r="AI540" s="45">
        <v>300000</v>
      </c>
      <c r="AJ540" s="45" t="s">
        <v>1139</v>
      </c>
    </row>
    <row r="541" spans="1:36" x14ac:dyDescent="0.3">
      <c r="A541" s="13" t="str">
        <f t="shared" si="19"/>
        <v>1.1-00-2307_233024_235825310</v>
      </c>
      <c r="B541" s="42" t="str">
        <f t="shared" si="20"/>
        <v>07_243024_24058253100</v>
      </c>
      <c r="D541" s="3" t="s">
        <v>1105</v>
      </c>
      <c r="F541" s="42">
        <v>2</v>
      </c>
      <c r="G541" s="43" t="s">
        <v>257</v>
      </c>
      <c r="H541" s="42">
        <v>2.2999999999999998</v>
      </c>
      <c r="I541" s="43" t="s">
        <v>497</v>
      </c>
      <c r="J541" s="42" t="s">
        <v>498</v>
      </c>
      <c r="K541" s="43" t="s">
        <v>499</v>
      </c>
      <c r="L541" s="42" t="s">
        <v>31</v>
      </c>
      <c r="M541" s="43" t="s">
        <v>32</v>
      </c>
      <c r="N541" s="42" t="s">
        <v>859</v>
      </c>
      <c r="O541" s="42" t="s">
        <v>446</v>
      </c>
      <c r="P541" s="42" t="s">
        <v>447</v>
      </c>
      <c r="Q541" s="42">
        <v>3</v>
      </c>
      <c r="R541" s="42">
        <v>3</v>
      </c>
      <c r="S541" s="42" t="s">
        <v>218</v>
      </c>
      <c r="T541" s="42" t="s">
        <v>890</v>
      </c>
      <c r="U541" s="42" t="s">
        <v>500</v>
      </c>
      <c r="V541" s="42" t="s">
        <v>501</v>
      </c>
      <c r="W541" s="1">
        <v>58</v>
      </c>
      <c r="X541" s="43" t="s">
        <v>1137</v>
      </c>
      <c r="Y541" s="42" t="s">
        <v>1138</v>
      </c>
      <c r="Z541" s="42">
        <v>2000</v>
      </c>
      <c r="AA541" s="42" t="s">
        <v>67</v>
      </c>
      <c r="AB541" s="44">
        <v>2531</v>
      </c>
      <c r="AC541" s="44" t="s">
        <v>245</v>
      </c>
      <c r="AD541" s="50">
        <v>0</v>
      </c>
      <c r="AE541" s="63" t="s">
        <v>42</v>
      </c>
      <c r="AF541" s="42" t="s">
        <v>43</v>
      </c>
      <c r="AG541" s="45">
        <v>0</v>
      </c>
      <c r="AH541" s="45">
        <v>0</v>
      </c>
      <c r="AI541" s="45">
        <v>2500000</v>
      </c>
      <c r="AJ541" s="45" t="s">
        <v>1140</v>
      </c>
    </row>
    <row r="542" spans="1:36" x14ac:dyDescent="0.3">
      <c r="A542" s="13" t="str">
        <f t="shared" si="19"/>
        <v>1.1-00-2307_233024_235825410</v>
      </c>
      <c r="B542" s="42" t="str">
        <f t="shared" si="20"/>
        <v>07_243024_24058254100</v>
      </c>
      <c r="D542" s="3" t="s">
        <v>1105</v>
      </c>
      <c r="F542" s="42">
        <v>2</v>
      </c>
      <c r="G542" s="43" t="s">
        <v>257</v>
      </c>
      <c r="H542" s="42">
        <v>2.2999999999999998</v>
      </c>
      <c r="I542" s="43" t="s">
        <v>497</v>
      </c>
      <c r="J542" s="42" t="s">
        <v>498</v>
      </c>
      <c r="K542" s="43" t="s">
        <v>499</v>
      </c>
      <c r="L542" s="42" t="s">
        <v>31</v>
      </c>
      <c r="M542" s="43" t="s">
        <v>32</v>
      </c>
      <c r="N542" s="42" t="s">
        <v>859</v>
      </c>
      <c r="O542" s="42" t="s">
        <v>446</v>
      </c>
      <c r="P542" s="42" t="s">
        <v>447</v>
      </c>
      <c r="Q542" s="42">
        <v>3</v>
      </c>
      <c r="R542" s="42">
        <v>3</v>
      </c>
      <c r="S542" s="42" t="s">
        <v>218</v>
      </c>
      <c r="T542" s="42" t="s">
        <v>890</v>
      </c>
      <c r="U542" s="42" t="s">
        <v>500</v>
      </c>
      <c r="V542" s="42" t="s">
        <v>501</v>
      </c>
      <c r="W542" s="1">
        <v>58</v>
      </c>
      <c r="X542" s="43" t="s">
        <v>1137</v>
      </c>
      <c r="Y542" s="42" t="s">
        <v>1138</v>
      </c>
      <c r="Z542" s="42">
        <v>2000</v>
      </c>
      <c r="AA542" s="42" t="s">
        <v>67</v>
      </c>
      <c r="AB542" s="44">
        <v>2541</v>
      </c>
      <c r="AC542" s="44" t="s">
        <v>247</v>
      </c>
      <c r="AD542" s="50">
        <v>0</v>
      </c>
      <c r="AE542" s="63" t="s">
        <v>42</v>
      </c>
      <c r="AF542" s="42" t="s">
        <v>43</v>
      </c>
      <c r="AG542" s="45">
        <v>0</v>
      </c>
      <c r="AH542" s="45">
        <v>0</v>
      </c>
      <c r="AI542" s="45">
        <v>3000000</v>
      </c>
      <c r="AJ542" s="45" t="s">
        <v>1141</v>
      </c>
    </row>
    <row r="543" spans="1:36" x14ac:dyDescent="0.3">
      <c r="A543" s="13" t="str">
        <f t="shared" si="19"/>
        <v>1.1-00-2307_233024_235825610</v>
      </c>
      <c r="B543" s="42" t="str">
        <f t="shared" si="20"/>
        <v>07_243024_24058256100</v>
      </c>
      <c r="D543" s="3" t="s">
        <v>1105</v>
      </c>
      <c r="F543" s="42">
        <v>2</v>
      </c>
      <c r="G543" s="43" t="s">
        <v>257</v>
      </c>
      <c r="H543" s="42">
        <v>2.2999999999999998</v>
      </c>
      <c r="I543" s="43" t="s">
        <v>497</v>
      </c>
      <c r="J543" s="42" t="s">
        <v>498</v>
      </c>
      <c r="K543" s="43" t="s">
        <v>499</v>
      </c>
      <c r="L543" s="42" t="s">
        <v>31</v>
      </c>
      <c r="M543" s="43" t="s">
        <v>32</v>
      </c>
      <c r="N543" s="42" t="s">
        <v>859</v>
      </c>
      <c r="O543" s="42" t="s">
        <v>446</v>
      </c>
      <c r="P543" s="42" t="s">
        <v>447</v>
      </c>
      <c r="Q543" s="42">
        <v>3</v>
      </c>
      <c r="R543" s="42">
        <v>3</v>
      </c>
      <c r="S543" s="42" t="s">
        <v>218</v>
      </c>
      <c r="T543" s="42" t="s">
        <v>890</v>
      </c>
      <c r="U543" s="42" t="s">
        <v>500</v>
      </c>
      <c r="V543" s="42" t="s">
        <v>501</v>
      </c>
      <c r="W543" s="1">
        <v>58</v>
      </c>
      <c r="X543" s="43" t="s">
        <v>1137</v>
      </c>
      <c r="Y543" s="42" t="s">
        <v>1138</v>
      </c>
      <c r="Z543" s="42">
        <v>2000</v>
      </c>
      <c r="AA543" s="42" t="s">
        <v>67</v>
      </c>
      <c r="AB543" s="44">
        <v>2561</v>
      </c>
      <c r="AC543" s="44" t="s">
        <v>317</v>
      </c>
      <c r="AD543" s="50">
        <v>0</v>
      </c>
      <c r="AE543" s="63" t="s">
        <v>42</v>
      </c>
      <c r="AF543" s="42" t="s">
        <v>43</v>
      </c>
      <c r="AG543" s="45">
        <v>0</v>
      </c>
      <c r="AH543" s="45">
        <v>0</v>
      </c>
      <c r="AI543" s="45">
        <v>15000</v>
      </c>
      <c r="AJ543" s="45" t="s">
        <v>1142</v>
      </c>
    </row>
    <row r="544" spans="1:36" x14ac:dyDescent="0.3">
      <c r="A544" s="13" t="str">
        <f t="shared" si="19"/>
        <v>1.1-00-2307_233024_235827110</v>
      </c>
      <c r="B544" s="42" t="str">
        <f t="shared" si="20"/>
        <v>07_243024_24058271100</v>
      </c>
      <c r="D544" s="3" t="s">
        <v>1105</v>
      </c>
      <c r="F544" s="42">
        <v>2</v>
      </c>
      <c r="G544" s="43" t="s">
        <v>257</v>
      </c>
      <c r="H544" s="42">
        <v>2.2999999999999998</v>
      </c>
      <c r="I544" s="43" t="s">
        <v>497</v>
      </c>
      <c r="J544" s="42" t="s">
        <v>498</v>
      </c>
      <c r="K544" s="43" t="s">
        <v>499</v>
      </c>
      <c r="L544" s="42" t="s">
        <v>31</v>
      </c>
      <c r="M544" s="43" t="s">
        <v>32</v>
      </c>
      <c r="N544" s="42" t="s">
        <v>859</v>
      </c>
      <c r="O544" s="42" t="s">
        <v>446</v>
      </c>
      <c r="P544" s="42" t="s">
        <v>447</v>
      </c>
      <c r="Q544" s="42">
        <v>3</v>
      </c>
      <c r="R544" s="42">
        <v>3</v>
      </c>
      <c r="S544" s="42" t="s">
        <v>218</v>
      </c>
      <c r="T544" s="42" t="s">
        <v>890</v>
      </c>
      <c r="U544" s="42" t="s">
        <v>500</v>
      </c>
      <c r="V544" s="42" t="s">
        <v>501</v>
      </c>
      <c r="W544" s="1">
        <v>58</v>
      </c>
      <c r="X544" s="43" t="s">
        <v>1137</v>
      </c>
      <c r="Y544" s="42" t="s">
        <v>1138</v>
      </c>
      <c r="Z544" s="42">
        <v>2000</v>
      </c>
      <c r="AA544" s="42" t="s">
        <v>67</v>
      </c>
      <c r="AB544" s="44">
        <v>2711</v>
      </c>
      <c r="AC544" s="44" t="s">
        <v>84</v>
      </c>
      <c r="AD544" s="50">
        <v>0</v>
      </c>
      <c r="AE544" s="63" t="s">
        <v>42</v>
      </c>
      <c r="AF544" s="42" t="s">
        <v>43</v>
      </c>
      <c r="AG544" s="45">
        <v>0</v>
      </c>
      <c r="AH544" s="45">
        <v>0</v>
      </c>
      <c r="AI544" s="45">
        <v>1000000</v>
      </c>
      <c r="AJ544" s="45" t="s">
        <v>1143</v>
      </c>
    </row>
    <row r="545" spans="1:36" x14ac:dyDescent="0.3">
      <c r="A545" s="13" t="str">
        <f t="shared" si="19"/>
        <v>1.1-00-2307_233024_235827210</v>
      </c>
      <c r="B545" s="42" t="str">
        <f t="shared" si="20"/>
        <v>07_243024_24058272100</v>
      </c>
      <c r="D545" s="3" t="s">
        <v>1105</v>
      </c>
      <c r="F545" s="42">
        <v>2</v>
      </c>
      <c r="G545" s="43" t="s">
        <v>257</v>
      </c>
      <c r="H545" s="42">
        <v>2.2999999999999998</v>
      </c>
      <c r="I545" s="43" t="s">
        <v>497</v>
      </c>
      <c r="J545" s="42" t="s">
        <v>498</v>
      </c>
      <c r="K545" s="43" t="s">
        <v>499</v>
      </c>
      <c r="L545" s="42" t="s">
        <v>31</v>
      </c>
      <c r="M545" s="43" t="s">
        <v>32</v>
      </c>
      <c r="N545" s="42" t="s">
        <v>859</v>
      </c>
      <c r="O545" s="42" t="s">
        <v>446</v>
      </c>
      <c r="P545" s="42" t="s">
        <v>447</v>
      </c>
      <c r="Q545" s="42">
        <v>3</v>
      </c>
      <c r="R545" s="42">
        <v>3</v>
      </c>
      <c r="S545" s="42" t="s">
        <v>218</v>
      </c>
      <c r="T545" s="42" t="s">
        <v>890</v>
      </c>
      <c r="U545" s="42" t="s">
        <v>500</v>
      </c>
      <c r="V545" s="42" t="s">
        <v>501</v>
      </c>
      <c r="W545" s="1">
        <v>58</v>
      </c>
      <c r="X545" s="43" t="s">
        <v>1137</v>
      </c>
      <c r="Y545" s="42" t="s">
        <v>1138</v>
      </c>
      <c r="Z545" s="42">
        <v>2000</v>
      </c>
      <c r="AA545" s="42" t="s">
        <v>67</v>
      </c>
      <c r="AB545" s="44">
        <v>2721</v>
      </c>
      <c r="AC545" s="44" t="s">
        <v>134</v>
      </c>
      <c r="AD545" s="50">
        <v>0</v>
      </c>
      <c r="AE545" s="63" t="s">
        <v>42</v>
      </c>
      <c r="AF545" s="42" t="s">
        <v>43</v>
      </c>
      <c r="AG545" s="45">
        <v>0</v>
      </c>
      <c r="AH545" s="45">
        <v>0</v>
      </c>
      <c r="AI545" s="45">
        <v>200000</v>
      </c>
      <c r="AJ545" s="45" t="s">
        <v>1144</v>
      </c>
    </row>
    <row r="546" spans="1:36" x14ac:dyDescent="0.3">
      <c r="A546" s="13" t="str">
        <f t="shared" si="19"/>
        <v>1.1-00-2307_233024_235829110</v>
      </c>
      <c r="B546" s="42" t="str">
        <f t="shared" si="20"/>
        <v>07_243024_24058291100</v>
      </c>
      <c r="D546" s="3" t="s">
        <v>1105</v>
      </c>
      <c r="F546" s="42">
        <v>2</v>
      </c>
      <c r="G546" s="43" t="s">
        <v>257</v>
      </c>
      <c r="H546" s="42">
        <v>2.2999999999999998</v>
      </c>
      <c r="I546" s="43" t="s">
        <v>497</v>
      </c>
      <c r="J546" s="42" t="s">
        <v>498</v>
      </c>
      <c r="K546" s="43" t="s">
        <v>499</v>
      </c>
      <c r="L546" s="42" t="s">
        <v>31</v>
      </c>
      <c r="M546" s="43" t="s">
        <v>32</v>
      </c>
      <c r="N546" s="42" t="s">
        <v>859</v>
      </c>
      <c r="O546" s="42" t="s">
        <v>446</v>
      </c>
      <c r="P546" s="42" t="s">
        <v>447</v>
      </c>
      <c r="Q546" s="42">
        <v>3</v>
      </c>
      <c r="R546" s="42">
        <v>3</v>
      </c>
      <c r="S546" s="42" t="s">
        <v>218</v>
      </c>
      <c r="T546" s="42" t="s">
        <v>890</v>
      </c>
      <c r="U546" s="42" t="s">
        <v>500</v>
      </c>
      <c r="V546" s="42" t="s">
        <v>501</v>
      </c>
      <c r="W546" s="1">
        <v>58</v>
      </c>
      <c r="X546" s="43" t="s">
        <v>1137</v>
      </c>
      <c r="Y546" s="42" t="s">
        <v>1138</v>
      </c>
      <c r="Z546" s="42">
        <v>2000</v>
      </c>
      <c r="AA546" s="42" t="s">
        <v>67</v>
      </c>
      <c r="AB546" s="44">
        <v>2911</v>
      </c>
      <c r="AC546" s="44" t="s">
        <v>150</v>
      </c>
      <c r="AD546" s="50">
        <v>0</v>
      </c>
      <c r="AE546" s="63" t="s">
        <v>42</v>
      </c>
      <c r="AF546" s="42" t="s">
        <v>43</v>
      </c>
      <c r="AG546" s="45">
        <v>0</v>
      </c>
      <c r="AH546" s="45">
        <v>0</v>
      </c>
      <c r="AI546" s="45">
        <v>250000</v>
      </c>
      <c r="AJ546" s="45" t="s">
        <v>1145</v>
      </c>
    </row>
    <row r="547" spans="1:36" x14ac:dyDescent="0.3">
      <c r="A547" s="13" t="str">
        <f t="shared" si="19"/>
        <v>1.1-00-2307_233024_235833610</v>
      </c>
      <c r="B547" s="42" t="str">
        <f t="shared" si="20"/>
        <v>07_243024_24058336100</v>
      </c>
      <c r="D547" s="3" t="s">
        <v>1105</v>
      </c>
      <c r="F547" s="42">
        <v>2</v>
      </c>
      <c r="G547" s="43" t="s">
        <v>257</v>
      </c>
      <c r="H547" s="42">
        <v>2.2999999999999998</v>
      </c>
      <c r="I547" s="43" t="s">
        <v>497</v>
      </c>
      <c r="J547" s="42" t="s">
        <v>498</v>
      </c>
      <c r="K547" s="43" t="s">
        <v>499</v>
      </c>
      <c r="L547" s="42" t="s">
        <v>31</v>
      </c>
      <c r="M547" s="43" t="s">
        <v>32</v>
      </c>
      <c r="N547" s="42" t="s">
        <v>859</v>
      </c>
      <c r="O547" s="42" t="s">
        <v>446</v>
      </c>
      <c r="P547" s="42" t="s">
        <v>447</v>
      </c>
      <c r="Q547" s="42">
        <v>3</v>
      </c>
      <c r="R547" s="42">
        <v>3</v>
      </c>
      <c r="S547" s="42" t="s">
        <v>218</v>
      </c>
      <c r="T547" s="42" t="s">
        <v>890</v>
      </c>
      <c r="U547" s="42" t="s">
        <v>500</v>
      </c>
      <c r="V547" s="42" t="s">
        <v>501</v>
      </c>
      <c r="W547" s="1">
        <v>58</v>
      </c>
      <c r="X547" s="43" t="s">
        <v>1137</v>
      </c>
      <c r="Y547" s="42" t="s">
        <v>1138</v>
      </c>
      <c r="Z547" s="42">
        <v>3000</v>
      </c>
      <c r="AA547" s="42" t="s">
        <v>70</v>
      </c>
      <c r="AB547" s="44">
        <v>3361</v>
      </c>
      <c r="AC547" s="44" t="s">
        <v>86</v>
      </c>
      <c r="AD547" s="50">
        <v>0</v>
      </c>
      <c r="AE547" s="63" t="s">
        <v>42</v>
      </c>
      <c r="AF547" s="42" t="s">
        <v>43</v>
      </c>
      <c r="AG547" s="45">
        <v>0</v>
      </c>
      <c r="AH547" s="45">
        <v>0</v>
      </c>
      <c r="AI547" s="45">
        <v>1000000</v>
      </c>
      <c r="AJ547" s="45" t="s">
        <v>1146</v>
      </c>
    </row>
    <row r="548" spans="1:36" x14ac:dyDescent="0.3">
      <c r="A548" s="13" t="str">
        <f t="shared" si="19"/>
        <v>1.1-00-2307_233024_235833910</v>
      </c>
      <c r="B548" s="42" t="str">
        <f t="shared" si="20"/>
        <v>07_243024_24058339100</v>
      </c>
      <c r="D548" s="3" t="s">
        <v>1105</v>
      </c>
      <c r="F548" s="42">
        <v>2</v>
      </c>
      <c r="G548" s="43" t="s">
        <v>257</v>
      </c>
      <c r="H548" s="42">
        <v>2.2999999999999998</v>
      </c>
      <c r="I548" s="43" t="s">
        <v>497</v>
      </c>
      <c r="J548" s="42" t="s">
        <v>498</v>
      </c>
      <c r="K548" s="43" t="s">
        <v>499</v>
      </c>
      <c r="L548" s="42" t="s">
        <v>31</v>
      </c>
      <c r="M548" s="43" t="s">
        <v>32</v>
      </c>
      <c r="N548" s="42" t="s">
        <v>859</v>
      </c>
      <c r="O548" s="42" t="s">
        <v>446</v>
      </c>
      <c r="P548" s="42" t="s">
        <v>447</v>
      </c>
      <c r="Q548" s="42">
        <v>3</v>
      </c>
      <c r="R548" s="42">
        <v>3</v>
      </c>
      <c r="S548" s="42" t="s">
        <v>218</v>
      </c>
      <c r="T548" s="42" t="s">
        <v>890</v>
      </c>
      <c r="U548" s="42" t="s">
        <v>500</v>
      </c>
      <c r="V548" s="42" t="s">
        <v>501</v>
      </c>
      <c r="W548" s="1">
        <v>58</v>
      </c>
      <c r="X548" s="43" t="s">
        <v>1137</v>
      </c>
      <c r="Y548" s="42" t="s">
        <v>1138</v>
      </c>
      <c r="Z548" s="42">
        <v>3000</v>
      </c>
      <c r="AA548" s="42" t="s">
        <v>70</v>
      </c>
      <c r="AB548" s="44">
        <v>3391</v>
      </c>
      <c r="AC548" s="44" t="s">
        <v>97</v>
      </c>
      <c r="AD548" s="50">
        <v>0</v>
      </c>
      <c r="AE548" s="63" t="s">
        <v>42</v>
      </c>
      <c r="AF548" s="42" t="s">
        <v>43</v>
      </c>
      <c r="AG548" s="45">
        <v>0</v>
      </c>
      <c r="AH548" s="45">
        <v>0</v>
      </c>
      <c r="AI548" s="45">
        <v>12000000</v>
      </c>
      <c r="AJ548" s="45" t="s">
        <v>1147</v>
      </c>
    </row>
    <row r="549" spans="1:36" x14ac:dyDescent="0.3">
      <c r="A549" s="13" t="str">
        <f t="shared" si="19"/>
        <v>1.1-00-2307_233024_235835410</v>
      </c>
      <c r="B549" s="42" t="str">
        <f t="shared" si="20"/>
        <v>07_243024_24058354100</v>
      </c>
      <c r="D549" s="3" t="s">
        <v>1105</v>
      </c>
      <c r="F549" s="42">
        <v>2</v>
      </c>
      <c r="G549" s="43" t="s">
        <v>257</v>
      </c>
      <c r="H549" s="42">
        <v>2.2999999999999998</v>
      </c>
      <c r="I549" s="43" t="s">
        <v>497</v>
      </c>
      <c r="J549" s="42" t="s">
        <v>498</v>
      </c>
      <c r="K549" s="43" t="s">
        <v>499</v>
      </c>
      <c r="L549" s="42" t="s">
        <v>31</v>
      </c>
      <c r="M549" s="43" t="s">
        <v>32</v>
      </c>
      <c r="N549" s="42" t="s">
        <v>859</v>
      </c>
      <c r="O549" s="42" t="s">
        <v>446</v>
      </c>
      <c r="P549" s="42" t="s">
        <v>447</v>
      </c>
      <c r="Q549" s="42">
        <v>3</v>
      </c>
      <c r="R549" s="42">
        <v>3</v>
      </c>
      <c r="S549" s="42" t="s">
        <v>218</v>
      </c>
      <c r="T549" s="42" t="s">
        <v>890</v>
      </c>
      <c r="U549" s="42" t="s">
        <v>500</v>
      </c>
      <c r="V549" s="42" t="s">
        <v>501</v>
      </c>
      <c r="W549" s="1">
        <v>58</v>
      </c>
      <c r="X549" s="43" t="s">
        <v>1137</v>
      </c>
      <c r="Y549" s="42" t="s">
        <v>1138</v>
      </c>
      <c r="Z549" s="42">
        <v>3000</v>
      </c>
      <c r="AA549" s="42" t="s">
        <v>70</v>
      </c>
      <c r="AB549" s="44">
        <v>3541</v>
      </c>
      <c r="AC549" s="44" t="s">
        <v>530</v>
      </c>
      <c r="AD549" s="50">
        <v>0</v>
      </c>
      <c r="AE549" s="63" t="s">
        <v>42</v>
      </c>
      <c r="AF549" s="42" t="s">
        <v>43</v>
      </c>
      <c r="AG549" s="45">
        <v>0</v>
      </c>
      <c r="AH549" s="45">
        <v>0</v>
      </c>
      <c r="AI549" s="45">
        <v>700000</v>
      </c>
      <c r="AJ549" s="45" t="s">
        <v>1148</v>
      </c>
    </row>
    <row r="550" spans="1:36" x14ac:dyDescent="0.3">
      <c r="A550" s="13" t="str">
        <f t="shared" si="19"/>
        <v>1.1-00-2307_233024_235835810</v>
      </c>
      <c r="B550" s="42" t="str">
        <f t="shared" si="20"/>
        <v>07_243024_24058358100</v>
      </c>
      <c r="D550" s="3" t="s">
        <v>1105</v>
      </c>
      <c r="F550" s="42">
        <v>2</v>
      </c>
      <c r="G550" s="43" t="s">
        <v>257</v>
      </c>
      <c r="H550" s="42">
        <v>2.2999999999999998</v>
      </c>
      <c r="I550" s="43" t="s">
        <v>497</v>
      </c>
      <c r="J550" s="42" t="s">
        <v>498</v>
      </c>
      <c r="K550" s="43" t="s">
        <v>499</v>
      </c>
      <c r="L550" s="42" t="s">
        <v>31</v>
      </c>
      <c r="M550" s="43" t="s">
        <v>32</v>
      </c>
      <c r="N550" s="42" t="s">
        <v>859</v>
      </c>
      <c r="O550" s="42" t="s">
        <v>446</v>
      </c>
      <c r="P550" s="42" t="s">
        <v>447</v>
      </c>
      <c r="Q550" s="42">
        <v>3</v>
      </c>
      <c r="R550" s="42">
        <v>3</v>
      </c>
      <c r="S550" s="42" t="s">
        <v>218</v>
      </c>
      <c r="T550" s="42" t="s">
        <v>890</v>
      </c>
      <c r="U550" s="42" t="s">
        <v>500</v>
      </c>
      <c r="V550" s="42" t="s">
        <v>501</v>
      </c>
      <c r="W550" s="1">
        <v>58</v>
      </c>
      <c r="X550" s="43" t="s">
        <v>1137</v>
      </c>
      <c r="Y550" s="42" t="s">
        <v>1138</v>
      </c>
      <c r="Z550" s="42">
        <v>3000</v>
      </c>
      <c r="AA550" s="42" t="s">
        <v>70</v>
      </c>
      <c r="AB550" s="44">
        <v>3581</v>
      </c>
      <c r="AC550" s="44" t="s">
        <v>73</v>
      </c>
      <c r="AD550" s="50">
        <v>0</v>
      </c>
      <c r="AE550" s="63" t="s">
        <v>42</v>
      </c>
      <c r="AF550" s="42" t="s">
        <v>43</v>
      </c>
      <c r="AG550" s="45">
        <v>0</v>
      </c>
      <c r="AH550" s="45">
        <v>0</v>
      </c>
      <c r="AI550" s="45">
        <v>1000000</v>
      </c>
      <c r="AJ550" s="45" t="s">
        <v>1149</v>
      </c>
    </row>
    <row r="551" spans="1:36" x14ac:dyDescent="0.3">
      <c r="A551" s="13" t="str">
        <f t="shared" si="19"/>
        <v>1.1-00-2307_233024_235851110</v>
      </c>
      <c r="B551" s="42" t="str">
        <f t="shared" si="20"/>
        <v>07_243024_24058511100</v>
      </c>
      <c r="D551" s="3" t="s">
        <v>1105</v>
      </c>
      <c r="F551" s="42">
        <v>2</v>
      </c>
      <c r="G551" s="43" t="s">
        <v>257</v>
      </c>
      <c r="H551" s="42">
        <v>2.2999999999999998</v>
      </c>
      <c r="I551" s="43" t="s">
        <v>497</v>
      </c>
      <c r="J551" s="42" t="s">
        <v>498</v>
      </c>
      <c r="K551" s="43" t="s">
        <v>499</v>
      </c>
      <c r="L551" s="42" t="s">
        <v>31</v>
      </c>
      <c r="M551" s="43" t="s">
        <v>32</v>
      </c>
      <c r="N551" s="42" t="s">
        <v>859</v>
      </c>
      <c r="O551" s="42" t="s">
        <v>446</v>
      </c>
      <c r="P551" s="42" t="s">
        <v>447</v>
      </c>
      <c r="Q551" s="42">
        <v>3</v>
      </c>
      <c r="R551" s="42">
        <v>3</v>
      </c>
      <c r="S551" s="42" t="s">
        <v>218</v>
      </c>
      <c r="T551" s="42" t="s">
        <v>890</v>
      </c>
      <c r="U551" s="42" t="s">
        <v>500</v>
      </c>
      <c r="V551" s="42" t="s">
        <v>501</v>
      </c>
      <c r="W551" s="1">
        <v>58</v>
      </c>
      <c r="X551" s="43" t="s">
        <v>1137</v>
      </c>
      <c r="Y551" s="42" t="s">
        <v>1138</v>
      </c>
      <c r="Z551" s="42">
        <v>5000</v>
      </c>
      <c r="AA551" s="42" t="s">
        <v>111</v>
      </c>
      <c r="AB551" s="44">
        <v>5111</v>
      </c>
      <c r="AC551" s="44" t="s">
        <v>160</v>
      </c>
      <c r="AD551" s="50">
        <v>0</v>
      </c>
      <c r="AE551" s="63" t="s">
        <v>42</v>
      </c>
      <c r="AF551" s="42" t="s">
        <v>43</v>
      </c>
      <c r="AG551" s="45">
        <v>0</v>
      </c>
      <c r="AH551" s="45">
        <v>0</v>
      </c>
      <c r="AI551" s="45">
        <v>5000000</v>
      </c>
      <c r="AJ551" s="45" t="s">
        <v>1150</v>
      </c>
    </row>
    <row r="552" spans="1:36" x14ac:dyDescent="0.3">
      <c r="A552" s="13" t="str">
        <f t="shared" si="19"/>
        <v>1.1-00-2307_233024_235851910</v>
      </c>
      <c r="B552" s="42" t="str">
        <f t="shared" si="20"/>
        <v>07_243024_24058519100</v>
      </c>
      <c r="D552" s="3" t="s">
        <v>1105</v>
      </c>
      <c r="F552" s="42">
        <v>2</v>
      </c>
      <c r="G552" s="43" t="s">
        <v>257</v>
      </c>
      <c r="H552" s="42">
        <v>2.2999999999999998</v>
      </c>
      <c r="I552" s="43" t="s">
        <v>497</v>
      </c>
      <c r="J552" s="42" t="s">
        <v>498</v>
      </c>
      <c r="K552" s="43" t="s">
        <v>499</v>
      </c>
      <c r="L552" s="42" t="s">
        <v>31</v>
      </c>
      <c r="M552" s="43" t="s">
        <v>32</v>
      </c>
      <c r="N552" s="42" t="s">
        <v>859</v>
      </c>
      <c r="O552" s="42" t="s">
        <v>446</v>
      </c>
      <c r="P552" s="42" t="s">
        <v>447</v>
      </c>
      <c r="Q552" s="42">
        <v>3</v>
      </c>
      <c r="R552" s="42">
        <v>3</v>
      </c>
      <c r="S552" s="42" t="s">
        <v>218</v>
      </c>
      <c r="T552" s="42" t="s">
        <v>890</v>
      </c>
      <c r="U552" s="42" t="s">
        <v>500</v>
      </c>
      <c r="V552" s="42" t="s">
        <v>501</v>
      </c>
      <c r="W552" s="1">
        <v>58</v>
      </c>
      <c r="X552" s="43" t="s">
        <v>1137</v>
      </c>
      <c r="Y552" s="42" t="s">
        <v>1138</v>
      </c>
      <c r="Z552" s="42">
        <v>5000</v>
      </c>
      <c r="AA552" s="42" t="s">
        <v>111</v>
      </c>
      <c r="AB552" s="44">
        <v>5191</v>
      </c>
      <c r="AC552" s="44" t="s">
        <v>336</v>
      </c>
      <c r="AD552" s="50">
        <v>0</v>
      </c>
      <c r="AE552" s="63" t="s">
        <v>42</v>
      </c>
      <c r="AF552" s="42" t="s">
        <v>43</v>
      </c>
      <c r="AG552" s="45">
        <v>0</v>
      </c>
      <c r="AH552" s="45">
        <v>0</v>
      </c>
      <c r="AI552" s="45">
        <v>14000</v>
      </c>
      <c r="AJ552" s="45" t="s">
        <v>1151</v>
      </c>
    </row>
    <row r="553" spans="1:36" x14ac:dyDescent="0.3">
      <c r="A553" s="13" t="str">
        <f t="shared" si="19"/>
        <v>1.1-00-2307_233024_235853110</v>
      </c>
      <c r="B553" s="42" t="str">
        <f t="shared" si="20"/>
        <v>07_243024_24058531100</v>
      </c>
      <c r="D553" s="3" t="s">
        <v>1105</v>
      </c>
      <c r="F553" s="42">
        <v>2</v>
      </c>
      <c r="G553" s="43" t="s">
        <v>257</v>
      </c>
      <c r="H553" s="42">
        <v>2.2999999999999998</v>
      </c>
      <c r="I553" s="43" t="s">
        <v>497</v>
      </c>
      <c r="J553" s="42" t="s">
        <v>498</v>
      </c>
      <c r="K553" s="43" t="s">
        <v>499</v>
      </c>
      <c r="L553" s="42" t="s">
        <v>31</v>
      </c>
      <c r="M553" s="43" t="s">
        <v>32</v>
      </c>
      <c r="N553" s="42" t="s">
        <v>859</v>
      </c>
      <c r="O553" s="42" t="s">
        <v>446</v>
      </c>
      <c r="P553" s="42" t="s">
        <v>447</v>
      </c>
      <c r="Q553" s="42">
        <v>3</v>
      </c>
      <c r="R553" s="42">
        <v>3</v>
      </c>
      <c r="S553" s="42" t="s">
        <v>218</v>
      </c>
      <c r="T553" s="42" t="s">
        <v>890</v>
      </c>
      <c r="U553" s="42" t="s">
        <v>500</v>
      </c>
      <c r="V553" s="42" t="s">
        <v>501</v>
      </c>
      <c r="W553" s="1">
        <v>58</v>
      </c>
      <c r="X553" s="43" t="s">
        <v>1137</v>
      </c>
      <c r="Y553" s="42" t="s">
        <v>1138</v>
      </c>
      <c r="Z553" s="42">
        <v>5000</v>
      </c>
      <c r="AA553" s="42" t="s">
        <v>111</v>
      </c>
      <c r="AB553" s="44">
        <v>5311</v>
      </c>
      <c r="AC553" s="44" t="s">
        <v>542</v>
      </c>
      <c r="AD553" s="50">
        <v>0</v>
      </c>
      <c r="AE553" s="63" t="s">
        <v>42</v>
      </c>
      <c r="AF553" s="42" t="s">
        <v>43</v>
      </c>
      <c r="AG553" s="45">
        <v>0</v>
      </c>
      <c r="AH553" s="45">
        <v>0</v>
      </c>
      <c r="AI553" s="45">
        <v>5000000</v>
      </c>
      <c r="AJ553" s="45" t="s">
        <v>1152</v>
      </c>
    </row>
    <row r="554" spans="1:36" x14ac:dyDescent="0.3">
      <c r="A554" s="13" t="str">
        <f t="shared" si="19"/>
        <v>1.1-00-2307_233024_235853210</v>
      </c>
      <c r="B554" s="42" t="str">
        <f t="shared" si="20"/>
        <v>07_243024_24058532100</v>
      </c>
      <c r="D554" s="3" t="s">
        <v>1105</v>
      </c>
      <c r="F554" s="42">
        <v>2</v>
      </c>
      <c r="G554" s="43" t="s">
        <v>257</v>
      </c>
      <c r="H554" s="42">
        <v>2.2999999999999998</v>
      </c>
      <c r="I554" s="43" t="s">
        <v>497</v>
      </c>
      <c r="J554" s="42" t="s">
        <v>498</v>
      </c>
      <c r="K554" s="43" t="s">
        <v>499</v>
      </c>
      <c r="L554" s="42" t="s">
        <v>31</v>
      </c>
      <c r="M554" s="43" t="s">
        <v>32</v>
      </c>
      <c r="N554" s="42" t="s">
        <v>859</v>
      </c>
      <c r="O554" s="42" t="s">
        <v>446</v>
      </c>
      <c r="P554" s="42" t="s">
        <v>447</v>
      </c>
      <c r="Q554" s="42">
        <v>3</v>
      </c>
      <c r="R554" s="42">
        <v>3</v>
      </c>
      <c r="S554" s="42" t="s">
        <v>218</v>
      </c>
      <c r="T554" s="42" t="s">
        <v>890</v>
      </c>
      <c r="U554" s="42" t="s">
        <v>500</v>
      </c>
      <c r="V554" s="42" t="s">
        <v>501</v>
      </c>
      <c r="W554" s="1">
        <v>58</v>
      </c>
      <c r="X554" s="43" t="s">
        <v>1137</v>
      </c>
      <c r="Y554" s="42" t="s">
        <v>1138</v>
      </c>
      <c r="Z554" s="42">
        <v>5000</v>
      </c>
      <c r="AA554" s="42" t="s">
        <v>111</v>
      </c>
      <c r="AB554" s="44">
        <v>5321</v>
      </c>
      <c r="AC554" s="44" t="s">
        <v>545</v>
      </c>
      <c r="AD554" s="50">
        <v>0</v>
      </c>
      <c r="AE554" s="63" t="s">
        <v>42</v>
      </c>
      <c r="AF554" s="42" t="s">
        <v>43</v>
      </c>
      <c r="AG554" s="45">
        <v>0</v>
      </c>
      <c r="AH554" s="45">
        <v>0</v>
      </c>
      <c r="AI554" s="45">
        <v>3000000</v>
      </c>
      <c r="AJ554" s="45" t="s">
        <v>1153</v>
      </c>
    </row>
    <row r="555" spans="1:36" x14ac:dyDescent="0.3">
      <c r="A555" s="13" t="str">
        <f t="shared" si="19"/>
        <v>1.1-00-2307_233024_235854110</v>
      </c>
      <c r="B555" s="42" t="str">
        <f t="shared" si="20"/>
        <v>07_243024_24058541100</v>
      </c>
      <c r="D555" s="3" t="s">
        <v>1105</v>
      </c>
      <c r="F555" s="42">
        <v>2</v>
      </c>
      <c r="G555" s="43" t="s">
        <v>257</v>
      </c>
      <c r="H555" s="42">
        <v>2.2999999999999998</v>
      </c>
      <c r="I555" s="43" t="s">
        <v>497</v>
      </c>
      <c r="J555" s="42" t="s">
        <v>498</v>
      </c>
      <c r="K555" s="43" t="s">
        <v>499</v>
      </c>
      <c r="L555" s="42" t="s">
        <v>31</v>
      </c>
      <c r="M555" s="43" t="s">
        <v>32</v>
      </c>
      <c r="N555" s="42" t="s">
        <v>859</v>
      </c>
      <c r="O555" s="42" t="s">
        <v>446</v>
      </c>
      <c r="P555" s="42" t="s">
        <v>447</v>
      </c>
      <c r="Q555" s="42">
        <v>3</v>
      </c>
      <c r="R555" s="42">
        <v>3</v>
      </c>
      <c r="S555" s="42" t="s">
        <v>218</v>
      </c>
      <c r="T555" s="42" t="s">
        <v>890</v>
      </c>
      <c r="U555" s="42" t="s">
        <v>500</v>
      </c>
      <c r="V555" s="42" t="s">
        <v>501</v>
      </c>
      <c r="W555" s="1">
        <v>58</v>
      </c>
      <c r="X555" s="43" t="s">
        <v>1137</v>
      </c>
      <c r="Y555" s="42" t="s">
        <v>1138</v>
      </c>
      <c r="Z555" s="42">
        <v>5000</v>
      </c>
      <c r="AA555" s="42" t="s">
        <v>111</v>
      </c>
      <c r="AB555" s="44">
        <v>5411</v>
      </c>
      <c r="AC555" s="44" t="s">
        <v>240</v>
      </c>
      <c r="AD555" s="50">
        <v>0</v>
      </c>
      <c r="AE555" s="63" t="s">
        <v>42</v>
      </c>
      <c r="AF555" s="42" t="s">
        <v>43</v>
      </c>
      <c r="AG555" s="45">
        <v>0</v>
      </c>
      <c r="AH555" s="45">
        <v>0</v>
      </c>
      <c r="AI555" s="45">
        <v>4900000</v>
      </c>
      <c r="AJ555" s="45" t="s">
        <v>1154</v>
      </c>
    </row>
    <row r="556" spans="1:36" x14ac:dyDescent="0.3">
      <c r="A556" s="13" t="str">
        <f t="shared" si="19"/>
        <v>1.1-00-2307_233024_235856610</v>
      </c>
      <c r="B556" s="42" t="str">
        <f t="shared" si="20"/>
        <v>07_243024_24058566100</v>
      </c>
      <c r="D556" s="3" t="s">
        <v>1105</v>
      </c>
      <c r="F556" s="42">
        <v>2</v>
      </c>
      <c r="G556" s="43" t="s">
        <v>257</v>
      </c>
      <c r="H556" s="42">
        <v>2.2999999999999998</v>
      </c>
      <c r="I556" s="43" t="s">
        <v>497</v>
      </c>
      <c r="J556" s="42" t="s">
        <v>498</v>
      </c>
      <c r="K556" s="43" t="s">
        <v>499</v>
      </c>
      <c r="L556" s="42" t="s">
        <v>31</v>
      </c>
      <c r="M556" s="43" t="s">
        <v>32</v>
      </c>
      <c r="N556" s="42" t="s">
        <v>859</v>
      </c>
      <c r="O556" s="42" t="s">
        <v>446</v>
      </c>
      <c r="P556" s="42" t="s">
        <v>447</v>
      </c>
      <c r="Q556" s="42">
        <v>3</v>
      </c>
      <c r="R556" s="42">
        <v>3</v>
      </c>
      <c r="S556" s="42" t="s">
        <v>218</v>
      </c>
      <c r="T556" s="42" t="s">
        <v>890</v>
      </c>
      <c r="U556" s="42" t="s">
        <v>500</v>
      </c>
      <c r="V556" s="42" t="s">
        <v>501</v>
      </c>
      <c r="W556" s="1">
        <v>58</v>
      </c>
      <c r="X556" s="43" t="s">
        <v>1137</v>
      </c>
      <c r="Y556" s="42" t="s">
        <v>1138</v>
      </c>
      <c r="Z556" s="42">
        <v>5000</v>
      </c>
      <c r="AA556" s="42" t="s">
        <v>111</v>
      </c>
      <c r="AB556" s="44">
        <v>5661</v>
      </c>
      <c r="AC556" s="44" t="s">
        <v>553</v>
      </c>
      <c r="AD556" s="50">
        <v>0</v>
      </c>
      <c r="AE556" s="63" t="s">
        <v>42</v>
      </c>
      <c r="AF556" s="42" t="s">
        <v>43</v>
      </c>
      <c r="AG556" s="45">
        <v>0</v>
      </c>
      <c r="AH556" s="45">
        <v>0</v>
      </c>
      <c r="AI556" s="45">
        <v>110000</v>
      </c>
      <c r="AJ556" s="45" t="s">
        <v>1155</v>
      </c>
    </row>
    <row r="557" spans="1:36" x14ac:dyDescent="0.3">
      <c r="AG557" s="29">
        <f>SUM(AG2:AG556)</f>
        <v>3988110618.855</v>
      </c>
      <c r="AH557" s="29">
        <f>SUM(AH2:AH556)</f>
        <v>3928109560.2549996</v>
      </c>
      <c r="AI557" s="29">
        <f>SUM(AI2:AI556)</f>
        <v>4118503958.3149996</v>
      </c>
    </row>
    <row r="558" spans="1:36" x14ac:dyDescent="0.3">
      <c r="AG558" s="12"/>
      <c r="AH558" s="12"/>
      <c r="AI558" s="12"/>
    </row>
  </sheetData>
  <autoFilter ref="B1:AJ557" xr:uid="{00000000-0009-0000-0000-000000000000}"/>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G24"/>
  <sheetViews>
    <sheetView workbookViewId="0">
      <selection activeCell="D24" sqref="D24"/>
    </sheetView>
  </sheetViews>
  <sheetFormatPr baseColWidth="10" defaultRowHeight="14.4" x14ac:dyDescent="0.3"/>
  <cols>
    <col min="1" max="1" width="76" bestFit="1" customWidth="1"/>
    <col min="2" max="2" width="23.77734375" bestFit="1" customWidth="1"/>
    <col min="3" max="3" width="25.6640625" bestFit="1" customWidth="1"/>
    <col min="4" max="4" width="33.6640625" bestFit="1" customWidth="1"/>
    <col min="6" max="6" width="15.33203125" bestFit="1" customWidth="1"/>
    <col min="7" max="7" width="11.6640625" bestFit="1" customWidth="1"/>
  </cols>
  <sheetData>
    <row r="3" spans="1:7" x14ac:dyDescent="0.3">
      <c r="A3" s="37" t="s">
        <v>1130</v>
      </c>
      <c r="B3" t="s">
        <v>1156</v>
      </c>
      <c r="C3" t="s">
        <v>1132</v>
      </c>
      <c r="D3" t="s">
        <v>1133</v>
      </c>
    </row>
    <row r="4" spans="1:7" x14ac:dyDescent="0.3">
      <c r="A4" s="38" t="s">
        <v>734</v>
      </c>
      <c r="B4" s="12">
        <v>10000000</v>
      </c>
      <c r="C4" s="12">
        <v>10000000</v>
      </c>
      <c r="D4" s="12">
        <v>10523208.92</v>
      </c>
      <c r="F4" s="12"/>
    </row>
    <row r="5" spans="1:7" x14ac:dyDescent="0.3">
      <c r="A5" s="38" t="s">
        <v>587</v>
      </c>
      <c r="B5" s="12">
        <v>11223059.199999999</v>
      </c>
      <c r="C5" s="12">
        <v>11223059.199999999</v>
      </c>
      <c r="D5" s="12">
        <v>11294514.800000001</v>
      </c>
      <c r="F5" s="12"/>
    </row>
    <row r="6" spans="1:7" x14ac:dyDescent="0.3">
      <c r="A6" s="38" t="s">
        <v>777</v>
      </c>
      <c r="B6" s="12">
        <v>16510000</v>
      </c>
      <c r="C6" s="12">
        <v>16510000.000000004</v>
      </c>
      <c r="D6" s="12">
        <v>17059649.881200004</v>
      </c>
      <c r="F6" s="12"/>
    </row>
    <row r="7" spans="1:7" x14ac:dyDescent="0.3">
      <c r="A7" s="38" t="s">
        <v>404</v>
      </c>
      <c r="B7" s="12">
        <v>123164915.89</v>
      </c>
      <c r="C7" s="12">
        <v>124637353.89</v>
      </c>
      <c r="D7" s="12">
        <v>127227430</v>
      </c>
      <c r="F7" s="12"/>
      <c r="G7" s="12"/>
    </row>
    <row r="8" spans="1:7" x14ac:dyDescent="0.3">
      <c r="A8" s="38" t="s">
        <v>605</v>
      </c>
      <c r="B8" s="12">
        <v>10734144.719999999</v>
      </c>
      <c r="C8" s="12">
        <v>10776144.719999999</v>
      </c>
      <c r="D8" s="12">
        <v>13771225.109999999</v>
      </c>
      <c r="F8" s="12"/>
    </row>
    <row r="9" spans="1:7" x14ac:dyDescent="0.3">
      <c r="A9" s="38" t="s">
        <v>967</v>
      </c>
      <c r="B9" s="12">
        <v>5914452.3399999999</v>
      </c>
      <c r="C9" s="12">
        <v>5914452.3399999999</v>
      </c>
      <c r="D9" s="12">
        <v>5914452.3399999999</v>
      </c>
      <c r="F9" s="12"/>
    </row>
    <row r="10" spans="1:7" x14ac:dyDescent="0.3">
      <c r="A10" s="38" t="s">
        <v>805</v>
      </c>
      <c r="B10" s="12">
        <v>101399117.64</v>
      </c>
      <c r="C10" s="12">
        <v>104757075.25</v>
      </c>
      <c r="D10" s="12">
        <v>186463478.40000001</v>
      </c>
      <c r="F10" s="12"/>
    </row>
    <row r="11" spans="1:7" x14ac:dyDescent="0.3">
      <c r="A11" s="38" t="s">
        <v>447</v>
      </c>
      <c r="B11" s="12">
        <v>1255380008</v>
      </c>
      <c r="C11" s="12">
        <v>1430754432.1300001</v>
      </c>
      <c r="D11" s="12">
        <v>1516607113.6300001</v>
      </c>
      <c r="F11" s="12"/>
    </row>
    <row r="12" spans="1:7" x14ac:dyDescent="0.3">
      <c r="A12" s="38" t="s">
        <v>739</v>
      </c>
      <c r="B12" s="12">
        <v>14625430</v>
      </c>
      <c r="C12" s="12">
        <v>12625430</v>
      </c>
      <c r="D12" s="12">
        <v>12778438.16</v>
      </c>
      <c r="F12" s="12"/>
    </row>
    <row r="13" spans="1:7" x14ac:dyDescent="0.3">
      <c r="A13" s="38" t="s">
        <v>726</v>
      </c>
      <c r="B13" s="12">
        <v>5910000</v>
      </c>
      <c r="C13" s="12">
        <v>5910000</v>
      </c>
      <c r="D13" s="12">
        <v>6135546.4720000001</v>
      </c>
      <c r="F13" s="12"/>
    </row>
    <row r="14" spans="1:7" x14ac:dyDescent="0.3">
      <c r="A14" s="38" t="s">
        <v>307</v>
      </c>
      <c r="B14" s="12">
        <v>1590090866.0699992</v>
      </c>
      <c r="C14" s="12">
        <v>1688744945.5299997</v>
      </c>
      <c r="D14" s="12">
        <v>1720689786.7523997</v>
      </c>
      <c r="F14" s="12"/>
      <c r="G14" s="12"/>
    </row>
    <row r="15" spans="1:7" x14ac:dyDescent="0.3">
      <c r="A15" s="38" t="s">
        <v>971</v>
      </c>
      <c r="B15" s="12">
        <v>73664941.050000012</v>
      </c>
      <c r="C15" s="12">
        <v>73827190.050000012</v>
      </c>
      <c r="D15" s="12">
        <v>77230261.570000008</v>
      </c>
      <c r="F15" s="12"/>
      <c r="G15" s="12"/>
    </row>
    <row r="16" spans="1:7" x14ac:dyDescent="0.3">
      <c r="A16" s="38" t="s">
        <v>189</v>
      </c>
      <c r="B16" s="12">
        <v>39229969.950000003</v>
      </c>
      <c r="C16" s="12">
        <v>38315751.440000005</v>
      </c>
      <c r="D16" s="12">
        <v>47333889.510000005</v>
      </c>
      <c r="F16" s="12"/>
    </row>
    <row r="17" spans="1:6" x14ac:dyDescent="0.3">
      <c r="A17" s="38" t="s">
        <v>126</v>
      </c>
      <c r="B17" s="12">
        <v>2585000</v>
      </c>
      <c r="C17" s="12">
        <v>2585000</v>
      </c>
      <c r="D17" s="12">
        <v>2585000</v>
      </c>
      <c r="F17" s="12"/>
    </row>
    <row r="18" spans="1:6" x14ac:dyDescent="0.3">
      <c r="A18" s="38" t="s">
        <v>679</v>
      </c>
      <c r="B18" s="12">
        <v>66533232.560000002</v>
      </c>
      <c r="C18" s="12">
        <v>66533232.560000002</v>
      </c>
      <c r="D18" s="12">
        <v>68471532.384000003</v>
      </c>
      <c r="F18" s="12"/>
    </row>
    <row r="19" spans="1:6" x14ac:dyDescent="0.3">
      <c r="A19" s="38" t="s">
        <v>144</v>
      </c>
      <c r="B19" s="12">
        <v>294032323.11000001</v>
      </c>
      <c r="C19" s="12">
        <v>304404156.15000004</v>
      </c>
      <c r="D19" s="12">
        <v>335803091.13</v>
      </c>
      <c r="F19" s="12"/>
    </row>
    <row r="20" spans="1:6" x14ac:dyDescent="0.3">
      <c r="A20" s="38" t="s">
        <v>785</v>
      </c>
      <c r="B20" s="12">
        <v>1958202</v>
      </c>
      <c r="C20" s="12">
        <v>2186202</v>
      </c>
      <c r="D20" s="12">
        <v>2980000</v>
      </c>
      <c r="F20" s="12"/>
    </row>
    <row r="21" spans="1:6" x14ac:dyDescent="0.3">
      <c r="A21" s="38" t="s">
        <v>1131</v>
      </c>
      <c r="B21" s="12">
        <v>3622955662.5299993</v>
      </c>
      <c r="C21" s="12">
        <v>3909704425.2600002</v>
      </c>
      <c r="D21" s="12">
        <v>4162868619.0596004</v>
      </c>
      <c r="F21" s="12"/>
    </row>
    <row r="24" spans="1:6" x14ac:dyDescent="0.3">
      <c r="D24" s="39">
        <f>GETPIVOTDATA("Suma de Propuesta Dependencia 2024",$A$3)-GETPIVOTDATA("Suma de Importe Ajustado",$A$3)</f>
        <v>539912956.5296011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P580"/>
  <sheetViews>
    <sheetView topLeftCell="U541" zoomScaleNormal="100" workbookViewId="0">
      <selection activeCell="Y556" sqref="Y556"/>
    </sheetView>
  </sheetViews>
  <sheetFormatPr baseColWidth="10" defaultRowHeight="14.4" x14ac:dyDescent="0.3"/>
  <cols>
    <col min="1" max="1" width="26.5546875" customWidth="1"/>
    <col min="4" max="4" width="27.6640625" customWidth="1"/>
    <col min="5" max="9" width="11.44140625" customWidth="1"/>
    <col min="10" max="10" width="23.44140625" customWidth="1"/>
    <col min="11" max="11" width="6.6640625" customWidth="1"/>
    <col min="12" max="12" width="21" customWidth="1"/>
    <col min="13" max="13" width="12.5546875" customWidth="1"/>
    <col min="14" max="14" width="20.88671875" customWidth="1"/>
    <col min="15" max="15" width="8.33203125" customWidth="1"/>
    <col min="16" max="16" width="24.33203125" customWidth="1"/>
    <col min="17" max="17" width="7.44140625" customWidth="1"/>
    <col min="18" max="19" width="11.5546875" customWidth="1"/>
    <col min="21" max="21" width="14.44140625" customWidth="1"/>
    <col min="22" max="22" width="11.5546875" customWidth="1"/>
    <col min="23" max="23" width="21.88671875" customWidth="1"/>
    <col min="24" max="24" width="18.88671875" customWidth="1"/>
    <col min="25" max="25" width="16.5546875" customWidth="1"/>
    <col min="26" max="26" width="20.5546875" customWidth="1"/>
    <col min="27" max="27" width="17" customWidth="1"/>
    <col min="28" max="30" width="16.33203125" customWidth="1"/>
    <col min="31" max="31" width="14.6640625" customWidth="1"/>
    <col min="32" max="32" width="18.6640625" customWidth="1"/>
    <col min="33" max="33" width="17.6640625" customWidth="1"/>
    <col min="34" max="35" width="17.109375" customWidth="1"/>
    <col min="36" max="36" width="32.33203125" customWidth="1"/>
    <col min="37" max="41" width="11.44140625" hidden="1" customWidth="1"/>
    <col min="42" max="42" width="14.6640625" style="39" bestFit="1" customWidth="1"/>
  </cols>
  <sheetData>
    <row r="1" spans="1:42" x14ac:dyDescent="0.3">
      <c r="A1" s="13" t="s">
        <v>1128</v>
      </c>
      <c r="B1" s="13" t="s">
        <v>1</v>
      </c>
      <c r="C1" s="13" t="s">
        <v>1161</v>
      </c>
      <c r="D1" s="13" t="s">
        <v>2</v>
      </c>
      <c r="E1" s="13" t="s">
        <v>7</v>
      </c>
      <c r="F1" s="13" t="s">
        <v>8</v>
      </c>
      <c r="G1" s="13" t="s">
        <v>9</v>
      </c>
      <c r="H1" s="13" t="s">
        <v>10</v>
      </c>
      <c r="I1" s="13" t="s">
        <v>11</v>
      </c>
      <c r="J1" s="13" t="s">
        <v>12</v>
      </c>
      <c r="K1" s="13" t="s">
        <v>13</v>
      </c>
      <c r="L1" s="13" t="s">
        <v>14</v>
      </c>
      <c r="M1" s="13" t="s">
        <v>17</v>
      </c>
      <c r="N1" s="13" t="s">
        <v>18</v>
      </c>
      <c r="O1" s="13" t="s">
        <v>15</v>
      </c>
      <c r="P1" s="13" t="s">
        <v>16</v>
      </c>
      <c r="Q1" s="13" t="s">
        <v>19</v>
      </c>
      <c r="R1" s="13" t="s">
        <v>20</v>
      </c>
      <c r="S1" s="13" t="s">
        <v>1158</v>
      </c>
      <c r="T1" s="13" t="s">
        <v>21</v>
      </c>
      <c r="U1" s="13" t="s">
        <v>22</v>
      </c>
      <c r="V1" s="13" t="s">
        <v>23</v>
      </c>
      <c r="W1" s="13" t="s">
        <v>24</v>
      </c>
      <c r="X1" s="13" t="s">
        <v>917</v>
      </c>
      <c r="Y1" s="13" t="s">
        <v>918</v>
      </c>
      <c r="Z1" s="13" t="s">
        <v>919</v>
      </c>
      <c r="AA1" s="13" t="s">
        <v>920</v>
      </c>
      <c r="AB1" s="13" t="s">
        <v>921</v>
      </c>
      <c r="AC1" s="13" t="s">
        <v>922</v>
      </c>
      <c r="AD1" s="13" t="s">
        <v>923</v>
      </c>
      <c r="AE1" s="13" t="s">
        <v>1080</v>
      </c>
      <c r="AF1" s="36" t="s">
        <v>476</v>
      </c>
      <c r="AG1" s="36" t="s">
        <v>477</v>
      </c>
      <c r="AH1" s="36" t="s">
        <v>478</v>
      </c>
      <c r="AI1" s="36" t="s">
        <v>1163</v>
      </c>
      <c r="AJ1" s="36" t="s">
        <v>25</v>
      </c>
      <c r="AK1" s="13" t="s">
        <v>927</v>
      </c>
      <c r="AL1" s="13" t="s">
        <v>1081</v>
      </c>
      <c r="AM1" s="13" t="s">
        <v>1082</v>
      </c>
      <c r="AN1" s="13" t="s">
        <v>1083</v>
      </c>
      <c r="AO1" s="13" t="s">
        <v>1084</v>
      </c>
    </row>
    <row r="2" spans="1:42" x14ac:dyDescent="0.3">
      <c r="A2" t="str">
        <f t="shared" ref="A2:A73" si="0">CONCATENATE(B2,I2,K2,O2,M2,T2,V2)</f>
        <v>1.1-00-2305_236015_232411110</v>
      </c>
      <c r="B2" s="64" t="s">
        <v>1105</v>
      </c>
      <c r="C2" s="64" t="s">
        <v>1162</v>
      </c>
      <c r="D2" t="s">
        <v>1106</v>
      </c>
      <c r="E2" t="s">
        <v>29</v>
      </c>
      <c r="F2" t="s">
        <v>30</v>
      </c>
      <c r="G2" t="s">
        <v>31</v>
      </c>
      <c r="H2" t="s">
        <v>934</v>
      </c>
      <c r="I2" t="s">
        <v>857</v>
      </c>
      <c r="J2" t="s">
        <v>307</v>
      </c>
      <c r="K2">
        <v>6</v>
      </c>
      <c r="L2" t="s">
        <v>79</v>
      </c>
      <c r="M2">
        <v>24</v>
      </c>
      <c r="N2" t="s">
        <v>380</v>
      </c>
      <c r="O2" t="s">
        <v>884</v>
      </c>
      <c r="P2" t="s">
        <v>309</v>
      </c>
      <c r="Q2">
        <v>1000</v>
      </c>
      <c r="R2" t="s">
        <v>380</v>
      </c>
      <c r="T2">
        <v>1111</v>
      </c>
      <c r="U2" t="s">
        <v>381</v>
      </c>
      <c r="V2">
        <v>0</v>
      </c>
      <c r="W2" t="s">
        <v>43</v>
      </c>
      <c r="X2" s="12">
        <v>12975991.18</v>
      </c>
      <c r="Y2" s="12">
        <v>12358086.84</v>
      </c>
      <c r="Z2" s="12">
        <v>9671183.1899999995</v>
      </c>
      <c r="AA2" s="12">
        <v>9671183.1899999995</v>
      </c>
      <c r="AB2" s="12">
        <v>9671183.1899999995</v>
      </c>
      <c r="AC2" s="12">
        <v>9671183.1899999995</v>
      </c>
      <c r="AD2" s="12">
        <v>9671183.1899999995</v>
      </c>
      <c r="AE2" s="12">
        <v>3304807.99</v>
      </c>
      <c r="AF2" s="32">
        <v>0</v>
      </c>
      <c r="AG2" s="32">
        <v>12975991.18</v>
      </c>
      <c r="AH2" s="12">
        <v>12975991.18</v>
      </c>
      <c r="AI2" s="32">
        <f>AH2-AF2</f>
        <v>12975991.18</v>
      </c>
      <c r="AJ2" s="35"/>
      <c r="AK2">
        <v>0</v>
      </c>
      <c r="AL2">
        <v>617904.34</v>
      </c>
      <c r="AM2">
        <v>0</v>
      </c>
      <c r="AN2">
        <v>0</v>
      </c>
      <c r="AO2">
        <v>617904.34</v>
      </c>
      <c r="AP2"/>
    </row>
    <row r="3" spans="1:42" x14ac:dyDescent="0.3">
      <c r="A3" t="str">
        <f t="shared" si="0"/>
        <v>1.5-01-2305_236015_232411310</v>
      </c>
      <c r="B3" s="64" t="s">
        <v>1086</v>
      </c>
      <c r="C3" s="64" t="s">
        <v>1162</v>
      </c>
      <c r="D3" t="s">
        <v>1087</v>
      </c>
      <c r="E3" t="s">
        <v>29</v>
      </c>
      <c r="F3" t="s">
        <v>30</v>
      </c>
      <c r="G3" t="s">
        <v>31</v>
      </c>
      <c r="H3" t="s">
        <v>934</v>
      </c>
      <c r="I3" t="s">
        <v>857</v>
      </c>
      <c r="J3" t="s">
        <v>307</v>
      </c>
      <c r="K3">
        <v>6</v>
      </c>
      <c r="L3" t="s">
        <v>79</v>
      </c>
      <c r="M3">
        <v>24</v>
      </c>
      <c r="N3" t="s">
        <v>380</v>
      </c>
      <c r="O3" t="s">
        <v>884</v>
      </c>
      <c r="P3" t="s">
        <v>309</v>
      </c>
      <c r="Q3">
        <v>1000</v>
      </c>
      <c r="R3" t="s">
        <v>380</v>
      </c>
      <c r="T3">
        <v>1131</v>
      </c>
      <c r="U3" t="s">
        <v>382</v>
      </c>
      <c r="V3">
        <v>0</v>
      </c>
      <c r="W3" t="s">
        <v>1218</v>
      </c>
      <c r="X3" s="12">
        <v>717821089.28999996</v>
      </c>
      <c r="Y3" s="12">
        <v>599999994.70000005</v>
      </c>
      <c r="Z3" s="12">
        <v>499217775.70999998</v>
      </c>
      <c r="AA3" s="12">
        <v>499217775.70999998</v>
      </c>
      <c r="AB3" s="12">
        <v>499217775.70999998</v>
      </c>
      <c r="AC3" s="12">
        <v>499217775.70999998</v>
      </c>
      <c r="AD3" s="12">
        <v>499208230.70999998</v>
      </c>
      <c r="AE3" s="12">
        <v>218603313.57999998</v>
      </c>
      <c r="AF3" s="32">
        <v>1416935802</v>
      </c>
      <c r="AG3" s="32">
        <v>717821089.28999996</v>
      </c>
      <c r="AH3" s="12">
        <v>746533932.86160004</v>
      </c>
      <c r="AI3" s="32">
        <f t="shared" ref="AI3:AI70" si="1">AH3-AF3</f>
        <v>-670401869.13839996</v>
      </c>
      <c r="AJ3" s="35"/>
      <c r="AK3">
        <v>58893802</v>
      </c>
      <c r="AL3">
        <v>78064967.069999993</v>
      </c>
      <c r="AM3">
        <v>0</v>
      </c>
      <c r="AN3">
        <v>19137674.48</v>
      </c>
      <c r="AO3">
        <v>117821094.59</v>
      </c>
      <c r="AP3"/>
    </row>
    <row r="4" spans="1:42" x14ac:dyDescent="0.3">
      <c r="A4" t="str">
        <f t="shared" si="0"/>
        <v>1.1-00-2305_236015_232411310</v>
      </c>
      <c r="B4" s="64" t="s">
        <v>1105</v>
      </c>
      <c r="C4" s="64" t="s">
        <v>1162</v>
      </c>
      <c r="D4" t="s">
        <v>1106</v>
      </c>
      <c r="E4" t="s">
        <v>29</v>
      </c>
      <c r="F4" t="s">
        <v>30</v>
      </c>
      <c r="G4" t="s">
        <v>31</v>
      </c>
      <c r="H4" t="s">
        <v>934</v>
      </c>
      <c r="I4" t="s">
        <v>857</v>
      </c>
      <c r="J4" t="s">
        <v>307</v>
      </c>
      <c r="K4">
        <v>6</v>
      </c>
      <c r="L4" t="s">
        <v>79</v>
      </c>
      <c r="M4">
        <v>24</v>
      </c>
      <c r="N4" t="s">
        <v>380</v>
      </c>
      <c r="O4" t="s">
        <v>884</v>
      </c>
      <c r="P4" t="s">
        <v>309</v>
      </c>
      <c r="Q4">
        <v>1000</v>
      </c>
      <c r="R4" t="s">
        <v>380</v>
      </c>
      <c r="T4">
        <v>1131</v>
      </c>
      <c r="U4" t="s">
        <v>382</v>
      </c>
      <c r="V4">
        <v>0</v>
      </c>
      <c r="W4" t="s">
        <v>1218</v>
      </c>
      <c r="X4" s="12">
        <v>26371314.77</v>
      </c>
      <c r="Y4" s="12">
        <v>44684572.030000001</v>
      </c>
      <c r="Z4" s="12">
        <v>27032739.329999998</v>
      </c>
      <c r="AA4" s="12">
        <v>27032739.329999998</v>
      </c>
      <c r="AB4" s="12">
        <v>27032739.329999998</v>
      </c>
      <c r="AC4" s="12">
        <v>27032739.329999998</v>
      </c>
      <c r="AD4" s="12">
        <v>27032739.329999998</v>
      </c>
      <c r="AE4" s="12">
        <v>-661424.55999999866</v>
      </c>
      <c r="AF4" s="32">
        <v>0</v>
      </c>
      <c r="AG4" s="32">
        <v>26371314.77</v>
      </c>
      <c r="AH4" s="12">
        <v>27426167.360800002</v>
      </c>
      <c r="AI4" s="32">
        <f t="shared" si="1"/>
        <v>27426167.360800002</v>
      </c>
      <c r="AJ4" s="35"/>
      <c r="AK4">
        <v>0</v>
      </c>
      <c r="AL4">
        <v>60478109.810000002</v>
      </c>
      <c r="AM4">
        <v>0</v>
      </c>
      <c r="AN4">
        <v>78791367.069999993</v>
      </c>
      <c r="AO4">
        <v>-18313257.260000002</v>
      </c>
      <c r="AP4"/>
    </row>
    <row r="5" spans="1:42" x14ac:dyDescent="0.3">
      <c r="A5" t="str">
        <f t="shared" si="0"/>
        <v>2.6-06-2305_236015_2321121142</v>
      </c>
      <c r="B5" t="s">
        <v>1088</v>
      </c>
      <c r="C5" t="s">
        <v>1162</v>
      </c>
      <c r="D5" t="s">
        <v>943</v>
      </c>
      <c r="E5" t="s">
        <v>29</v>
      </c>
      <c r="F5" t="s">
        <v>30</v>
      </c>
      <c r="G5" t="s">
        <v>31</v>
      </c>
      <c r="H5" t="s">
        <v>934</v>
      </c>
      <c r="I5" t="s">
        <v>857</v>
      </c>
      <c r="J5" t="s">
        <v>307</v>
      </c>
      <c r="K5">
        <v>6</v>
      </c>
      <c r="L5" t="s">
        <v>79</v>
      </c>
      <c r="M5">
        <v>21</v>
      </c>
      <c r="N5" t="s">
        <v>311</v>
      </c>
      <c r="O5" t="s">
        <v>884</v>
      </c>
      <c r="P5" t="s">
        <v>309</v>
      </c>
      <c r="Q5">
        <v>1000</v>
      </c>
      <c r="R5" t="s">
        <v>380</v>
      </c>
      <c r="T5">
        <v>1211</v>
      </c>
      <c r="U5" t="s">
        <v>383</v>
      </c>
      <c r="V5">
        <v>42</v>
      </c>
      <c r="W5" t="s">
        <v>942</v>
      </c>
      <c r="X5" s="12">
        <v>480000</v>
      </c>
      <c r="Y5" s="12">
        <v>0</v>
      </c>
      <c r="Z5" s="12">
        <v>135000</v>
      </c>
      <c r="AA5" s="12">
        <v>135000</v>
      </c>
      <c r="AB5" s="12">
        <v>135000</v>
      </c>
      <c r="AC5" s="12">
        <v>135000</v>
      </c>
      <c r="AD5" s="12">
        <v>135000</v>
      </c>
      <c r="AE5" s="12">
        <v>345000</v>
      </c>
      <c r="AF5" s="32">
        <v>0</v>
      </c>
      <c r="AG5" s="32">
        <v>0</v>
      </c>
      <c r="AH5" s="12">
        <v>0</v>
      </c>
      <c r="AI5" s="32">
        <f t="shared" si="1"/>
        <v>0</v>
      </c>
      <c r="AJ5" s="35"/>
      <c r="AK5">
        <v>480000</v>
      </c>
      <c r="AL5">
        <v>0</v>
      </c>
      <c r="AM5">
        <v>0</v>
      </c>
      <c r="AN5">
        <v>0</v>
      </c>
      <c r="AO5">
        <v>480000</v>
      </c>
      <c r="AP5"/>
    </row>
    <row r="6" spans="1:42" x14ac:dyDescent="0.3">
      <c r="A6" t="str">
        <f t="shared" si="0"/>
        <v>2.6-06-2305_236015_2321121151</v>
      </c>
      <c r="B6" t="s">
        <v>1088</v>
      </c>
      <c r="C6" t="s">
        <v>1162</v>
      </c>
      <c r="D6" t="s">
        <v>943</v>
      </c>
      <c r="E6" t="s">
        <v>29</v>
      </c>
      <c r="F6" t="s">
        <v>30</v>
      </c>
      <c r="G6" t="s">
        <v>31</v>
      </c>
      <c r="H6" t="s">
        <v>934</v>
      </c>
      <c r="I6" t="s">
        <v>857</v>
      </c>
      <c r="J6" t="s">
        <v>307</v>
      </c>
      <c r="K6">
        <v>6</v>
      </c>
      <c r="L6" t="s">
        <v>79</v>
      </c>
      <c r="M6">
        <v>21</v>
      </c>
      <c r="N6" t="s">
        <v>311</v>
      </c>
      <c r="O6" t="s">
        <v>884</v>
      </c>
      <c r="P6" t="s">
        <v>309</v>
      </c>
      <c r="Q6">
        <v>1000</v>
      </c>
      <c r="R6" t="s">
        <v>380</v>
      </c>
      <c r="T6">
        <v>1211</v>
      </c>
      <c r="U6" t="s">
        <v>383</v>
      </c>
      <c r="V6">
        <v>51</v>
      </c>
      <c r="W6" t="s">
        <v>944</v>
      </c>
      <c r="X6" s="12">
        <v>480000</v>
      </c>
      <c r="Y6" s="12">
        <v>0</v>
      </c>
      <c r="Z6" s="12">
        <v>230000</v>
      </c>
      <c r="AA6" s="12">
        <v>230000</v>
      </c>
      <c r="AB6" s="12">
        <v>230000</v>
      </c>
      <c r="AC6" s="12">
        <v>210000</v>
      </c>
      <c r="AD6" s="12">
        <v>210000</v>
      </c>
      <c r="AE6" s="12">
        <v>250000</v>
      </c>
      <c r="AF6" s="32">
        <v>0</v>
      </c>
      <c r="AG6" s="32">
        <v>0</v>
      </c>
      <c r="AH6" s="12">
        <v>0</v>
      </c>
      <c r="AI6" s="32">
        <f t="shared" si="1"/>
        <v>0</v>
      </c>
      <c r="AJ6" s="35"/>
      <c r="AK6">
        <v>480000</v>
      </c>
      <c r="AL6">
        <v>0</v>
      </c>
      <c r="AM6">
        <v>0</v>
      </c>
      <c r="AN6">
        <v>0</v>
      </c>
      <c r="AO6">
        <v>480000</v>
      </c>
      <c r="AP6"/>
    </row>
    <row r="7" spans="1:42" x14ac:dyDescent="0.3">
      <c r="A7" t="str">
        <f t="shared" si="0"/>
        <v>1.1-00-2305_236015_232412110</v>
      </c>
      <c r="B7" s="64" t="s">
        <v>1105</v>
      </c>
      <c r="C7" s="64" t="s">
        <v>1162</v>
      </c>
      <c r="D7" t="s">
        <v>1106</v>
      </c>
      <c r="E7" t="s">
        <v>29</v>
      </c>
      <c r="F7" t="s">
        <v>30</v>
      </c>
      <c r="G7" t="s">
        <v>31</v>
      </c>
      <c r="H7" t="s">
        <v>934</v>
      </c>
      <c r="I7" t="s">
        <v>857</v>
      </c>
      <c r="J7" t="s">
        <v>307</v>
      </c>
      <c r="K7">
        <v>6</v>
      </c>
      <c r="L7" t="s">
        <v>79</v>
      </c>
      <c r="M7">
        <v>24</v>
      </c>
      <c r="N7" t="s">
        <v>380</v>
      </c>
      <c r="O7" t="s">
        <v>884</v>
      </c>
      <c r="P7" t="s">
        <v>309</v>
      </c>
      <c r="Q7">
        <v>1000</v>
      </c>
      <c r="R7" t="s">
        <v>380</v>
      </c>
      <c r="T7">
        <v>1211</v>
      </c>
      <c r="U7" t="s">
        <v>383</v>
      </c>
      <c r="V7">
        <v>0</v>
      </c>
      <c r="W7" t="s">
        <v>43</v>
      </c>
      <c r="X7" s="12">
        <v>0</v>
      </c>
      <c r="Y7" s="12">
        <v>0</v>
      </c>
      <c r="Z7" s="12">
        <v>384709.88</v>
      </c>
      <c r="AA7" s="12">
        <v>384709.88</v>
      </c>
      <c r="AB7" s="12">
        <v>384709.88</v>
      </c>
      <c r="AC7" s="12">
        <v>384709.88</v>
      </c>
      <c r="AD7" s="12">
        <v>384709.88</v>
      </c>
      <c r="AE7" s="12">
        <v>-384709.88</v>
      </c>
      <c r="AF7" s="32">
        <v>0</v>
      </c>
      <c r="AG7" s="32">
        <v>0</v>
      </c>
      <c r="AH7" s="12">
        <v>0</v>
      </c>
      <c r="AI7" s="32">
        <f t="shared" si="1"/>
        <v>0</v>
      </c>
      <c r="AJ7" s="35"/>
      <c r="AK7">
        <v>0</v>
      </c>
      <c r="AL7">
        <v>0</v>
      </c>
      <c r="AM7">
        <v>0</v>
      </c>
      <c r="AN7">
        <v>0</v>
      </c>
      <c r="AO7">
        <v>0</v>
      </c>
      <c r="AP7"/>
    </row>
    <row r="8" spans="1:42" x14ac:dyDescent="0.3">
      <c r="A8" t="str">
        <f t="shared" si="0"/>
        <v>1.6-01-2305_236015_232412210</v>
      </c>
      <c r="B8" s="64" t="s">
        <v>1089</v>
      </c>
      <c r="C8" s="64" t="s">
        <v>1162</v>
      </c>
      <c r="D8" t="s">
        <v>1090</v>
      </c>
      <c r="E8" t="s">
        <v>29</v>
      </c>
      <c r="F8" t="s">
        <v>30</v>
      </c>
      <c r="G8" t="s">
        <v>31</v>
      </c>
      <c r="H8" t="s">
        <v>934</v>
      </c>
      <c r="I8" t="s">
        <v>857</v>
      </c>
      <c r="J8" t="s">
        <v>307</v>
      </c>
      <c r="K8">
        <v>6</v>
      </c>
      <c r="L8" t="s">
        <v>79</v>
      </c>
      <c r="M8">
        <v>24</v>
      </c>
      <c r="N8" t="s">
        <v>380</v>
      </c>
      <c r="O8" t="s">
        <v>884</v>
      </c>
      <c r="P8" t="s">
        <v>309</v>
      </c>
      <c r="Q8">
        <v>1000</v>
      </c>
      <c r="R8" t="s">
        <v>380</v>
      </c>
      <c r="T8">
        <v>1221</v>
      </c>
      <c r="U8" t="s">
        <v>384</v>
      </c>
      <c r="V8">
        <v>0</v>
      </c>
      <c r="W8" t="s">
        <v>1217</v>
      </c>
      <c r="X8" s="12">
        <v>26983786.079999998</v>
      </c>
      <c r="Y8" s="12">
        <v>0</v>
      </c>
      <c r="Z8" s="12">
        <v>4616810.3600000003</v>
      </c>
      <c r="AA8" s="12">
        <v>4616810.3600000003</v>
      </c>
      <c r="AB8" s="12">
        <v>4616810.3600000003</v>
      </c>
      <c r="AC8" s="12">
        <v>4616810.3600000003</v>
      </c>
      <c r="AD8" s="12">
        <v>4616810.3600000003</v>
      </c>
      <c r="AE8" s="12">
        <v>22366975.719999999</v>
      </c>
      <c r="AF8" s="32">
        <v>0</v>
      </c>
      <c r="AG8" s="32">
        <v>26983786.079999998</v>
      </c>
      <c r="AH8" s="12"/>
      <c r="AI8" s="32">
        <f t="shared" si="1"/>
        <v>0</v>
      </c>
      <c r="AJ8" s="35"/>
      <c r="AK8">
        <v>0</v>
      </c>
      <c r="AL8">
        <v>40008.400000000001</v>
      </c>
      <c r="AM8">
        <v>0</v>
      </c>
      <c r="AN8">
        <v>0</v>
      </c>
      <c r="AO8">
        <v>40008.400000000001</v>
      </c>
      <c r="AP8"/>
    </row>
    <row r="9" spans="1:42" x14ac:dyDescent="0.3">
      <c r="A9" t="str">
        <f t="shared" si="0"/>
        <v>1.1-00-2305_236015_232412210</v>
      </c>
      <c r="B9" s="64" t="s">
        <v>1105</v>
      </c>
      <c r="C9" s="64" t="s">
        <v>1162</v>
      </c>
      <c r="D9" t="s">
        <v>1106</v>
      </c>
      <c r="E9" t="s">
        <v>29</v>
      </c>
      <c r="F9" t="s">
        <v>30</v>
      </c>
      <c r="G9" t="s">
        <v>31</v>
      </c>
      <c r="H9" t="s">
        <v>934</v>
      </c>
      <c r="I9" t="s">
        <v>857</v>
      </c>
      <c r="J9" t="s">
        <v>307</v>
      </c>
      <c r="K9">
        <v>6</v>
      </c>
      <c r="L9" t="s">
        <v>79</v>
      </c>
      <c r="M9">
        <v>24</v>
      </c>
      <c r="N9" t="s">
        <v>380</v>
      </c>
      <c r="O9" t="s">
        <v>884</v>
      </c>
      <c r="P9" t="s">
        <v>309</v>
      </c>
      <c r="Q9">
        <v>1000</v>
      </c>
      <c r="R9" t="s">
        <v>380</v>
      </c>
      <c r="T9" s="64">
        <v>1221</v>
      </c>
      <c r="U9" s="64" t="s">
        <v>384</v>
      </c>
      <c r="V9">
        <v>0</v>
      </c>
      <c r="W9" t="s">
        <v>1217</v>
      </c>
      <c r="X9" s="12">
        <v>93113377.049999997</v>
      </c>
      <c r="Y9" s="12">
        <v>96348361.019999996</v>
      </c>
      <c r="Z9" s="12">
        <v>79799216.620000005</v>
      </c>
      <c r="AA9" s="12">
        <v>79799216.620000005</v>
      </c>
      <c r="AB9" s="12">
        <v>79799216.620000005</v>
      </c>
      <c r="AC9" s="12">
        <v>79799216.620000005</v>
      </c>
      <c r="AD9" s="12">
        <v>79799216.620000005</v>
      </c>
      <c r="AE9" s="12">
        <v>13314160.429999992</v>
      </c>
      <c r="AF9" s="32">
        <v>0</v>
      </c>
      <c r="AG9" s="32">
        <v>93113377.049999997</v>
      </c>
      <c r="AH9" s="12">
        <v>120097163.13</v>
      </c>
      <c r="AI9" s="32">
        <f t="shared" si="1"/>
        <v>120097163.13</v>
      </c>
      <c r="AJ9" s="35"/>
      <c r="AK9">
        <v>0</v>
      </c>
      <c r="AL9">
        <v>13900502.49</v>
      </c>
      <c r="AM9">
        <v>0</v>
      </c>
      <c r="AN9">
        <v>17135486.460000001</v>
      </c>
      <c r="AO9">
        <v>-3234983.97</v>
      </c>
      <c r="AP9"/>
    </row>
    <row r="10" spans="1:42" x14ac:dyDescent="0.3">
      <c r="A10" t="str">
        <f t="shared" si="0"/>
        <v>1.1-00-2305_236015_232412310</v>
      </c>
      <c r="B10" s="64" t="s">
        <v>1105</v>
      </c>
      <c r="C10" s="64" t="s">
        <v>1162</v>
      </c>
      <c r="D10" t="s">
        <v>1106</v>
      </c>
      <c r="E10" t="s">
        <v>29</v>
      </c>
      <c r="F10" t="s">
        <v>30</v>
      </c>
      <c r="G10" t="s">
        <v>31</v>
      </c>
      <c r="H10" t="s">
        <v>934</v>
      </c>
      <c r="I10" t="s">
        <v>857</v>
      </c>
      <c r="J10" t="s">
        <v>307</v>
      </c>
      <c r="K10">
        <v>6</v>
      </c>
      <c r="L10" t="s">
        <v>79</v>
      </c>
      <c r="M10">
        <v>24</v>
      </c>
      <c r="N10" t="s">
        <v>380</v>
      </c>
      <c r="O10" t="s">
        <v>884</v>
      </c>
      <c r="P10" t="s">
        <v>309</v>
      </c>
      <c r="Q10">
        <v>1000</v>
      </c>
      <c r="R10" t="s">
        <v>380</v>
      </c>
      <c r="T10">
        <v>1231</v>
      </c>
      <c r="U10" t="s">
        <v>385</v>
      </c>
      <c r="V10">
        <v>0</v>
      </c>
      <c r="W10" t="s">
        <v>43</v>
      </c>
      <c r="X10" s="12">
        <v>26400</v>
      </c>
      <c r="Y10" s="12">
        <v>26400</v>
      </c>
      <c r="Z10" s="12">
        <v>0</v>
      </c>
      <c r="AA10" s="12">
        <v>0</v>
      </c>
      <c r="AB10" s="12">
        <v>0</v>
      </c>
      <c r="AC10" s="12">
        <v>0</v>
      </c>
      <c r="AD10" s="12">
        <v>0</v>
      </c>
      <c r="AE10" s="12">
        <v>26400</v>
      </c>
      <c r="AF10" s="32">
        <v>0</v>
      </c>
      <c r="AG10" s="32">
        <v>26400</v>
      </c>
      <c r="AH10" s="12">
        <v>26400</v>
      </c>
      <c r="AI10" s="32">
        <f t="shared" si="1"/>
        <v>26400</v>
      </c>
      <c r="AJ10" s="35"/>
      <c r="AK10">
        <v>0</v>
      </c>
      <c r="AL10">
        <v>0</v>
      </c>
      <c r="AM10">
        <v>0</v>
      </c>
      <c r="AN10">
        <v>0</v>
      </c>
      <c r="AO10">
        <v>0</v>
      </c>
      <c r="AP10"/>
    </row>
    <row r="11" spans="1:42" x14ac:dyDescent="0.3">
      <c r="A11" t="str">
        <f t="shared" si="0"/>
        <v>1.1-00-2305_236015_232413210</v>
      </c>
      <c r="B11" s="64" t="s">
        <v>1105</v>
      </c>
      <c r="C11" s="64" t="s">
        <v>1162</v>
      </c>
      <c r="D11" t="s">
        <v>1106</v>
      </c>
      <c r="E11" t="s">
        <v>29</v>
      </c>
      <c r="F11" t="s">
        <v>30</v>
      </c>
      <c r="G11" t="s">
        <v>31</v>
      </c>
      <c r="H11" t="s">
        <v>934</v>
      </c>
      <c r="I11" t="s">
        <v>857</v>
      </c>
      <c r="J11" t="s">
        <v>307</v>
      </c>
      <c r="K11">
        <v>6</v>
      </c>
      <c r="L11" t="s">
        <v>79</v>
      </c>
      <c r="M11">
        <v>24</v>
      </c>
      <c r="N11" t="s">
        <v>380</v>
      </c>
      <c r="O11" t="s">
        <v>884</v>
      </c>
      <c r="P11" t="s">
        <v>309</v>
      </c>
      <c r="Q11">
        <v>1000</v>
      </c>
      <c r="R11" t="s">
        <v>380</v>
      </c>
      <c r="T11">
        <v>1321</v>
      </c>
      <c r="U11" t="s">
        <v>386</v>
      </c>
      <c r="V11">
        <v>0</v>
      </c>
      <c r="W11" t="s">
        <v>1218</v>
      </c>
      <c r="X11" s="12">
        <v>12028554</v>
      </c>
      <c r="Y11" s="12">
        <v>20250338.210000001</v>
      </c>
      <c r="Z11" s="12">
        <v>10816066.539999999</v>
      </c>
      <c r="AA11" s="12">
        <v>10816066.539999999</v>
      </c>
      <c r="AB11" s="12">
        <v>10816066.539999999</v>
      </c>
      <c r="AC11" s="12">
        <v>10815617.050000001</v>
      </c>
      <c r="AD11" s="12">
        <v>10809033.560000001</v>
      </c>
      <c r="AE11" s="12">
        <v>1212487.4600000009</v>
      </c>
      <c r="AF11" s="32">
        <v>0</v>
      </c>
      <c r="AG11" s="32">
        <v>12028554</v>
      </c>
      <c r="AH11" s="12">
        <v>10936876.82</v>
      </c>
      <c r="AI11" s="32">
        <f t="shared" si="1"/>
        <v>10936876.82</v>
      </c>
      <c r="AJ11" s="35"/>
      <c r="AK11">
        <v>0</v>
      </c>
      <c r="AL11">
        <v>65361.22</v>
      </c>
      <c r="AM11">
        <v>0</v>
      </c>
      <c r="AN11">
        <v>8287145.4299999997</v>
      </c>
      <c r="AO11">
        <v>-8221784.21</v>
      </c>
      <c r="AP11"/>
    </row>
    <row r="12" spans="1:42" x14ac:dyDescent="0.3">
      <c r="B12" s="64"/>
      <c r="C12" s="64"/>
      <c r="J12" t="s">
        <v>307</v>
      </c>
      <c r="P12" t="s">
        <v>309</v>
      </c>
      <c r="Q12">
        <v>1000</v>
      </c>
      <c r="T12" s="64">
        <v>1321</v>
      </c>
      <c r="U12" s="64" t="s">
        <v>386</v>
      </c>
      <c r="W12" t="s">
        <v>1217</v>
      </c>
      <c r="X12" s="12"/>
      <c r="Y12" s="12"/>
      <c r="Z12" s="12"/>
      <c r="AA12" s="12"/>
      <c r="AB12" s="12"/>
      <c r="AC12" s="12"/>
      <c r="AD12" s="12"/>
      <c r="AE12" s="12"/>
      <c r="AF12" s="32">
        <v>0</v>
      </c>
      <c r="AG12" s="32"/>
      <c r="AH12" s="12">
        <v>1512326.29</v>
      </c>
      <c r="AI12" s="32">
        <f t="shared" si="1"/>
        <v>1512326.29</v>
      </c>
      <c r="AJ12" s="35"/>
      <c r="AP12"/>
    </row>
    <row r="13" spans="1:42" x14ac:dyDescent="0.3">
      <c r="A13" t="str">
        <f t="shared" si="0"/>
        <v>1.5-01-2305_236015_232413220</v>
      </c>
      <c r="B13" s="64" t="s">
        <v>1086</v>
      </c>
      <c r="C13" s="64" t="s">
        <v>1162</v>
      </c>
      <c r="D13" t="s">
        <v>1087</v>
      </c>
      <c r="E13" t="s">
        <v>29</v>
      </c>
      <c r="F13" t="s">
        <v>30</v>
      </c>
      <c r="G13" t="s">
        <v>31</v>
      </c>
      <c r="H13" t="s">
        <v>934</v>
      </c>
      <c r="I13" t="s">
        <v>857</v>
      </c>
      <c r="J13" t="s">
        <v>307</v>
      </c>
      <c r="K13">
        <v>6</v>
      </c>
      <c r="L13" t="s">
        <v>79</v>
      </c>
      <c r="M13">
        <v>24</v>
      </c>
      <c r="N13" t="s">
        <v>380</v>
      </c>
      <c r="O13" t="s">
        <v>884</v>
      </c>
      <c r="P13" t="s">
        <v>309</v>
      </c>
      <c r="Q13">
        <v>1000</v>
      </c>
      <c r="R13" t="s">
        <v>380</v>
      </c>
      <c r="T13">
        <v>1322</v>
      </c>
      <c r="U13" t="s">
        <v>387</v>
      </c>
      <c r="V13">
        <v>0</v>
      </c>
      <c r="W13" t="s">
        <v>1218</v>
      </c>
      <c r="X13" s="12">
        <v>110301618.84999999</v>
      </c>
      <c r="Y13" s="12">
        <v>69091134.349999994</v>
      </c>
      <c r="Z13" s="12">
        <v>0</v>
      </c>
      <c r="AA13" s="12">
        <v>0</v>
      </c>
      <c r="AB13" s="12">
        <v>0</v>
      </c>
      <c r="AC13" s="12">
        <v>0</v>
      </c>
      <c r="AD13" s="12">
        <v>0</v>
      </c>
      <c r="AE13" s="12">
        <v>110301618.84999999</v>
      </c>
      <c r="AF13" s="32">
        <v>0</v>
      </c>
      <c r="AG13" s="32">
        <v>110301618.84999999</v>
      </c>
      <c r="AH13" s="12">
        <v>109368768.2</v>
      </c>
      <c r="AI13" s="32">
        <f t="shared" si="1"/>
        <v>109368768.2</v>
      </c>
      <c r="AJ13" s="35"/>
      <c r="AK13">
        <v>9210483.8499999996</v>
      </c>
      <c r="AL13">
        <v>32000000.649999999</v>
      </c>
      <c r="AM13">
        <v>0</v>
      </c>
      <c r="AN13">
        <v>0</v>
      </c>
      <c r="AO13">
        <v>41210484.5</v>
      </c>
      <c r="AP13"/>
    </row>
    <row r="14" spans="1:42" x14ac:dyDescent="0.3">
      <c r="A14" t="str">
        <f t="shared" si="0"/>
        <v>1.1-00-2305_236015_232413220</v>
      </c>
      <c r="B14" s="64" t="s">
        <v>1105</v>
      </c>
      <c r="C14" s="64" t="s">
        <v>1162</v>
      </c>
      <c r="D14" t="s">
        <v>1106</v>
      </c>
      <c r="E14" t="s">
        <v>29</v>
      </c>
      <c r="F14" t="s">
        <v>30</v>
      </c>
      <c r="G14" t="s">
        <v>31</v>
      </c>
      <c r="H14" t="s">
        <v>934</v>
      </c>
      <c r="I14" t="s">
        <v>857</v>
      </c>
      <c r="J14" t="s">
        <v>307</v>
      </c>
      <c r="K14">
        <v>6</v>
      </c>
      <c r="L14" t="s">
        <v>79</v>
      </c>
      <c r="M14">
        <v>24</v>
      </c>
      <c r="N14" t="s">
        <v>380</v>
      </c>
      <c r="O14" t="s">
        <v>884</v>
      </c>
      <c r="P14" t="s">
        <v>309</v>
      </c>
      <c r="Q14">
        <v>1000</v>
      </c>
      <c r="R14" t="s">
        <v>380</v>
      </c>
      <c r="T14" s="64">
        <v>1322</v>
      </c>
      <c r="U14" s="64" t="s">
        <v>387</v>
      </c>
      <c r="V14">
        <v>0</v>
      </c>
      <c r="W14" t="s">
        <v>1217</v>
      </c>
      <c r="X14" s="12">
        <v>9983921.1799999997</v>
      </c>
      <c r="Y14" s="12">
        <v>88907687.939999998</v>
      </c>
      <c r="Z14" s="12">
        <v>9382134.4700000007</v>
      </c>
      <c r="AA14" s="12">
        <v>9382134.4700000007</v>
      </c>
      <c r="AB14" s="12">
        <v>9382134.4700000007</v>
      </c>
      <c r="AC14" s="12">
        <v>9363445.0999999996</v>
      </c>
      <c r="AD14" s="12">
        <v>9305568.4600000009</v>
      </c>
      <c r="AE14" s="12">
        <v>601786.70999999903</v>
      </c>
      <c r="AF14" s="32">
        <v>0</v>
      </c>
      <c r="AG14" s="32">
        <v>9983921.1799999997</v>
      </c>
      <c r="AH14" s="12">
        <v>15123262.9</v>
      </c>
      <c r="AI14" s="32">
        <f t="shared" si="1"/>
        <v>15123262.9</v>
      </c>
      <c r="AJ14" s="35"/>
      <c r="AK14">
        <v>0</v>
      </c>
      <c r="AL14">
        <v>653612.24</v>
      </c>
      <c r="AM14">
        <v>0</v>
      </c>
      <c r="AN14">
        <v>79577379</v>
      </c>
      <c r="AO14">
        <v>-78923766.760000005</v>
      </c>
      <c r="AP14"/>
    </row>
    <row r="15" spans="1:42" x14ac:dyDescent="0.3">
      <c r="A15" t="str">
        <f t="shared" si="0"/>
        <v>1.1-00-2305_236015_232413310</v>
      </c>
      <c r="B15" s="64" t="s">
        <v>1105</v>
      </c>
      <c r="C15" s="64" t="s">
        <v>1162</v>
      </c>
      <c r="D15" t="s">
        <v>1106</v>
      </c>
      <c r="E15" t="s">
        <v>29</v>
      </c>
      <c r="F15" t="s">
        <v>30</v>
      </c>
      <c r="G15" t="s">
        <v>31</v>
      </c>
      <c r="H15" t="s">
        <v>934</v>
      </c>
      <c r="I15" t="s">
        <v>857</v>
      </c>
      <c r="J15" t="s">
        <v>307</v>
      </c>
      <c r="K15">
        <v>6</v>
      </c>
      <c r="L15" t="s">
        <v>79</v>
      </c>
      <c r="M15">
        <v>24</v>
      </c>
      <c r="N15" t="s">
        <v>380</v>
      </c>
      <c r="O15" t="s">
        <v>884</v>
      </c>
      <c r="P15" t="s">
        <v>309</v>
      </c>
      <c r="Q15">
        <v>1000</v>
      </c>
      <c r="R15" t="s">
        <v>380</v>
      </c>
      <c r="T15">
        <v>1331</v>
      </c>
      <c r="U15" t="s">
        <v>388</v>
      </c>
      <c r="V15">
        <v>0</v>
      </c>
      <c r="W15" t="s">
        <v>43</v>
      </c>
      <c r="X15" s="12">
        <v>700000</v>
      </c>
      <c r="Y15" s="12">
        <v>600000</v>
      </c>
      <c r="Z15" s="12">
        <v>629301.63</v>
      </c>
      <c r="AA15" s="12">
        <v>629301.63</v>
      </c>
      <c r="AB15" s="12">
        <v>629301.63</v>
      </c>
      <c r="AC15" s="12">
        <v>629301.63</v>
      </c>
      <c r="AD15" s="12">
        <v>629301.63</v>
      </c>
      <c r="AE15" s="12">
        <v>70698.37</v>
      </c>
      <c r="AF15" s="32">
        <v>0</v>
      </c>
      <c r="AG15" s="32">
        <v>700000</v>
      </c>
      <c r="AH15" s="12">
        <v>700000</v>
      </c>
      <c r="AI15" s="32">
        <f t="shared" si="1"/>
        <v>700000</v>
      </c>
      <c r="AJ15" s="35"/>
      <c r="AK15">
        <v>0</v>
      </c>
      <c r="AL15">
        <v>100000</v>
      </c>
      <c r="AM15">
        <v>0</v>
      </c>
      <c r="AN15">
        <v>0</v>
      </c>
      <c r="AO15">
        <v>100000</v>
      </c>
      <c r="AP15"/>
    </row>
    <row r="16" spans="1:42" x14ac:dyDescent="0.3">
      <c r="A16" t="str">
        <f t="shared" si="0"/>
        <v>1.1-00-2305_236015_232413410</v>
      </c>
      <c r="B16" s="64" t="s">
        <v>1105</v>
      </c>
      <c r="C16" s="64" t="s">
        <v>1162</v>
      </c>
      <c r="D16" t="s">
        <v>1106</v>
      </c>
      <c r="E16" t="s">
        <v>29</v>
      </c>
      <c r="F16" t="s">
        <v>30</v>
      </c>
      <c r="G16" t="s">
        <v>31</v>
      </c>
      <c r="H16" t="s">
        <v>934</v>
      </c>
      <c r="I16" t="s">
        <v>857</v>
      </c>
      <c r="J16" t="s">
        <v>307</v>
      </c>
      <c r="K16">
        <v>6</v>
      </c>
      <c r="L16" t="s">
        <v>79</v>
      </c>
      <c r="M16">
        <v>24</v>
      </c>
      <c r="N16" t="s">
        <v>380</v>
      </c>
      <c r="O16" t="s">
        <v>884</v>
      </c>
      <c r="P16" t="s">
        <v>309</v>
      </c>
      <c r="Q16">
        <v>1000</v>
      </c>
      <c r="R16" t="s">
        <v>380</v>
      </c>
      <c r="T16">
        <v>1341</v>
      </c>
      <c r="U16" t="s">
        <v>389</v>
      </c>
      <c r="V16">
        <v>0</v>
      </c>
      <c r="W16" t="s">
        <v>43</v>
      </c>
      <c r="X16" s="12">
        <v>7500000</v>
      </c>
      <c r="Y16" s="12">
        <v>7500000</v>
      </c>
      <c r="Z16" s="12">
        <v>1731048.8</v>
      </c>
      <c r="AA16" s="12">
        <v>1731048.8</v>
      </c>
      <c r="AB16" s="12">
        <v>1731048.8</v>
      </c>
      <c r="AC16" s="12">
        <v>1731048.8</v>
      </c>
      <c r="AD16" s="12">
        <v>1731048.8</v>
      </c>
      <c r="AE16" s="12">
        <v>5768951.2000000002</v>
      </c>
      <c r="AF16" s="32">
        <v>0</v>
      </c>
      <c r="AG16" s="32">
        <v>7500000</v>
      </c>
      <c r="AH16" s="12">
        <v>7500000</v>
      </c>
      <c r="AI16" s="32">
        <f t="shared" si="1"/>
        <v>7500000</v>
      </c>
      <c r="AJ16" s="35"/>
      <c r="AK16">
        <v>0</v>
      </c>
      <c r="AL16">
        <v>0</v>
      </c>
      <c r="AM16">
        <v>0</v>
      </c>
      <c r="AN16">
        <v>0</v>
      </c>
      <c r="AO16">
        <v>0</v>
      </c>
      <c r="AP16"/>
    </row>
    <row r="17" spans="1:42" x14ac:dyDescent="0.3">
      <c r="A17" t="str">
        <f t="shared" si="0"/>
        <v>1.1-00-2305_236015_232414110</v>
      </c>
      <c r="B17" s="64" t="s">
        <v>1105</v>
      </c>
      <c r="C17" s="64" t="s">
        <v>1162</v>
      </c>
      <c r="D17" t="s">
        <v>1106</v>
      </c>
      <c r="E17" t="s">
        <v>29</v>
      </c>
      <c r="F17" t="s">
        <v>30</v>
      </c>
      <c r="G17" t="s">
        <v>31</v>
      </c>
      <c r="H17" t="s">
        <v>934</v>
      </c>
      <c r="I17" t="s">
        <v>857</v>
      </c>
      <c r="J17" t="s">
        <v>307</v>
      </c>
      <c r="K17">
        <v>6</v>
      </c>
      <c r="L17" t="s">
        <v>79</v>
      </c>
      <c r="M17">
        <v>24</v>
      </c>
      <c r="N17" t="s">
        <v>380</v>
      </c>
      <c r="O17" t="s">
        <v>884</v>
      </c>
      <c r="P17" t="s">
        <v>309</v>
      </c>
      <c r="Q17">
        <v>1000</v>
      </c>
      <c r="R17" t="s">
        <v>380</v>
      </c>
      <c r="T17">
        <v>1411</v>
      </c>
      <c r="U17" t="s">
        <v>390</v>
      </c>
      <c r="V17">
        <v>0</v>
      </c>
      <c r="W17" t="s">
        <v>1218</v>
      </c>
      <c r="X17" s="12">
        <v>51963353.280000001</v>
      </c>
      <c r="Y17" s="12">
        <v>51611491.210000001</v>
      </c>
      <c r="Z17" s="12">
        <v>38381875.340000004</v>
      </c>
      <c r="AA17" s="12">
        <v>38381875.340000004</v>
      </c>
      <c r="AB17" s="12">
        <v>38381875.340000004</v>
      </c>
      <c r="AC17" s="12">
        <v>38381875.340000004</v>
      </c>
      <c r="AD17" s="12">
        <v>34544366.600000001</v>
      </c>
      <c r="AE17" s="12">
        <v>13581477.939999998</v>
      </c>
      <c r="AF17" s="32">
        <v>0</v>
      </c>
      <c r="AG17" s="32">
        <v>51963353.280000001</v>
      </c>
      <c r="AH17" s="12">
        <v>47247307.859999999</v>
      </c>
      <c r="AI17" s="32">
        <f t="shared" si="1"/>
        <v>47247307.859999999</v>
      </c>
      <c r="AJ17" s="35"/>
      <c r="AK17">
        <v>0</v>
      </c>
      <c r="AL17">
        <v>351862.07</v>
      </c>
      <c r="AM17">
        <v>0</v>
      </c>
      <c r="AN17">
        <v>0</v>
      </c>
      <c r="AO17">
        <v>351862.07</v>
      </c>
      <c r="AP17"/>
    </row>
    <row r="18" spans="1:42" x14ac:dyDescent="0.3">
      <c r="B18" s="64"/>
      <c r="C18" s="64"/>
      <c r="J18" t="s">
        <v>307</v>
      </c>
      <c r="P18" t="s">
        <v>309</v>
      </c>
      <c r="Q18">
        <v>1000</v>
      </c>
      <c r="T18" s="64">
        <v>1411</v>
      </c>
      <c r="U18" s="64" t="s">
        <v>390</v>
      </c>
      <c r="W18" t="s">
        <v>1217</v>
      </c>
      <c r="X18" s="12"/>
      <c r="Y18" s="12"/>
      <c r="Z18" s="12"/>
      <c r="AA18" s="12"/>
      <c r="AB18" s="12"/>
      <c r="AC18" s="12"/>
      <c r="AD18" s="12"/>
      <c r="AE18" s="12"/>
      <c r="AF18" s="32">
        <v>0</v>
      </c>
      <c r="AG18" s="32"/>
      <c r="AH18" s="12">
        <v>6533249.5700000003</v>
      </c>
      <c r="AI18" s="32">
        <f t="shared" si="1"/>
        <v>6533249.5700000003</v>
      </c>
      <c r="AJ18" s="35"/>
      <c r="AP18"/>
    </row>
    <row r="19" spans="1:42" x14ac:dyDescent="0.3">
      <c r="A19" t="str">
        <f t="shared" si="0"/>
        <v>1.1-00-2305_236015_232414210</v>
      </c>
      <c r="B19" s="64" t="s">
        <v>1105</v>
      </c>
      <c r="C19" s="64" t="s">
        <v>1162</v>
      </c>
      <c r="D19" t="s">
        <v>1106</v>
      </c>
      <c r="E19" t="s">
        <v>29</v>
      </c>
      <c r="F19" t="s">
        <v>30</v>
      </c>
      <c r="G19" t="s">
        <v>31</v>
      </c>
      <c r="H19" t="s">
        <v>934</v>
      </c>
      <c r="I19" t="s">
        <v>857</v>
      </c>
      <c r="J19" t="s">
        <v>307</v>
      </c>
      <c r="K19">
        <v>6</v>
      </c>
      <c r="L19" t="s">
        <v>79</v>
      </c>
      <c r="M19">
        <v>24</v>
      </c>
      <c r="N19" t="s">
        <v>380</v>
      </c>
      <c r="O19" t="s">
        <v>884</v>
      </c>
      <c r="P19" t="s">
        <v>309</v>
      </c>
      <c r="Q19">
        <v>1000</v>
      </c>
      <c r="R19" t="s">
        <v>380</v>
      </c>
      <c r="T19">
        <v>1421</v>
      </c>
      <c r="U19" t="s">
        <v>391</v>
      </c>
      <c r="V19">
        <v>0</v>
      </c>
      <c r="W19" t="s">
        <v>1218</v>
      </c>
      <c r="X19" s="12">
        <v>25981676.649999999</v>
      </c>
      <c r="Y19" s="12">
        <v>32055745.600000001</v>
      </c>
      <c r="Z19" s="12">
        <v>18798039.469999999</v>
      </c>
      <c r="AA19" s="12">
        <v>18798039.469999999</v>
      </c>
      <c r="AB19" s="12">
        <v>18798039.469999999</v>
      </c>
      <c r="AC19" s="12">
        <v>18798039.469999999</v>
      </c>
      <c r="AD19" s="12">
        <v>18798039.469999999</v>
      </c>
      <c r="AE19" s="12">
        <v>7183637.1799999997</v>
      </c>
      <c r="AF19" s="32">
        <v>0</v>
      </c>
      <c r="AG19" s="32">
        <v>25981676.649999999</v>
      </c>
      <c r="AH19" s="12">
        <v>23623653.93</v>
      </c>
      <c r="AI19" s="32">
        <f t="shared" si="1"/>
        <v>23623653.93</v>
      </c>
      <c r="AJ19" s="35"/>
      <c r="AK19">
        <v>0</v>
      </c>
      <c r="AL19">
        <v>141180.25</v>
      </c>
      <c r="AM19">
        <v>0</v>
      </c>
      <c r="AN19">
        <v>6215249.2000000002</v>
      </c>
      <c r="AO19">
        <v>-6074068.9500000002</v>
      </c>
      <c r="AP19"/>
    </row>
    <row r="20" spans="1:42" x14ac:dyDescent="0.3">
      <c r="B20" s="64"/>
      <c r="C20" s="64"/>
      <c r="J20" t="s">
        <v>307</v>
      </c>
      <c r="P20" t="s">
        <v>309</v>
      </c>
      <c r="Q20">
        <v>1000</v>
      </c>
      <c r="T20" s="64">
        <v>1421</v>
      </c>
      <c r="U20" s="64" t="s">
        <v>391</v>
      </c>
      <c r="W20" t="s">
        <v>1217</v>
      </c>
      <c r="X20" s="12"/>
      <c r="Y20" s="12"/>
      <c r="Z20" s="12"/>
      <c r="AA20" s="12"/>
      <c r="AB20" s="12"/>
      <c r="AC20" s="12"/>
      <c r="AD20" s="12"/>
      <c r="AE20" s="12"/>
      <c r="AF20" s="32">
        <v>0</v>
      </c>
      <c r="AG20" s="32"/>
      <c r="AH20" s="12">
        <v>3266624.79</v>
      </c>
      <c r="AI20" s="32">
        <f t="shared" si="1"/>
        <v>3266624.79</v>
      </c>
      <c r="AJ20" s="35"/>
      <c r="AP20"/>
    </row>
    <row r="21" spans="1:42" x14ac:dyDescent="0.3">
      <c r="A21" t="str">
        <f t="shared" si="0"/>
        <v>1.1-00-2305_236015_232414310</v>
      </c>
      <c r="B21" s="64" t="s">
        <v>1105</v>
      </c>
      <c r="C21" s="64" t="s">
        <v>1162</v>
      </c>
      <c r="D21" t="s">
        <v>1106</v>
      </c>
      <c r="E21" t="s">
        <v>29</v>
      </c>
      <c r="F21" t="s">
        <v>30</v>
      </c>
      <c r="G21" t="s">
        <v>31</v>
      </c>
      <c r="H21" t="s">
        <v>934</v>
      </c>
      <c r="I21" t="s">
        <v>857</v>
      </c>
      <c r="J21" t="s">
        <v>307</v>
      </c>
      <c r="K21">
        <v>6</v>
      </c>
      <c r="L21" t="s">
        <v>79</v>
      </c>
      <c r="M21">
        <v>24</v>
      </c>
      <c r="N21" t="s">
        <v>380</v>
      </c>
      <c r="O21" t="s">
        <v>884</v>
      </c>
      <c r="P21" t="s">
        <v>309</v>
      </c>
      <c r="Q21">
        <v>1000</v>
      </c>
      <c r="R21" t="s">
        <v>380</v>
      </c>
      <c r="T21">
        <v>1431</v>
      </c>
      <c r="U21" t="s">
        <v>392</v>
      </c>
      <c r="V21">
        <v>0</v>
      </c>
      <c r="W21" t="s">
        <v>1218</v>
      </c>
      <c r="X21" s="12">
        <v>17321117.760000002</v>
      </c>
      <c r="Y21" s="12">
        <v>21703830.41</v>
      </c>
      <c r="Z21" s="12">
        <v>12352635.76</v>
      </c>
      <c r="AA21" s="12">
        <v>12352635.76</v>
      </c>
      <c r="AB21" s="12">
        <v>12352635.76</v>
      </c>
      <c r="AC21" s="12">
        <v>12352635.76</v>
      </c>
      <c r="AD21" s="12">
        <v>12352635.76</v>
      </c>
      <c r="AE21" s="12">
        <v>4968482.0000000019</v>
      </c>
      <c r="AF21" s="32">
        <v>0</v>
      </c>
      <c r="AG21" s="32">
        <v>17321117.760000002</v>
      </c>
      <c r="AH21" s="12">
        <v>15749102.619999999</v>
      </c>
      <c r="AI21" s="32">
        <f t="shared" si="1"/>
        <v>15749102.619999999</v>
      </c>
      <c r="AJ21" s="35"/>
      <c r="AK21">
        <v>0</v>
      </c>
      <c r="AL21">
        <v>94120.16</v>
      </c>
      <c r="AM21">
        <v>0</v>
      </c>
      <c r="AN21">
        <v>4476832.8099999996</v>
      </c>
      <c r="AO21">
        <v>-4382712.6500000004</v>
      </c>
      <c r="AP21"/>
    </row>
    <row r="22" spans="1:42" x14ac:dyDescent="0.3">
      <c r="B22" s="64"/>
      <c r="C22" s="64"/>
      <c r="J22" t="s">
        <v>307</v>
      </c>
      <c r="P22" t="s">
        <v>309</v>
      </c>
      <c r="Q22">
        <v>1000</v>
      </c>
      <c r="T22" s="64">
        <v>1431</v>
      </c>
      <c r="U22" s="64" t="s">
        <v>392</v>
      </c>
      <c r="W22" t="s">
        <v>1217</v>
      </c>
      <c r="X22" s="12"/>
      <c r="Y22" s="12"/>
      <c r="Z22" s="12"/>
      <c r="AA22" s="12"/>
      <c r="AB22" s="12"/>
      <c r="AC22" s="12"/>
      <c r="AD22" s="12"/>
      <c r="AE22" s="12"/>
      <c r="AF22" s="32">
        <v>0</v>
      </c>
      <c r="AG22" s="32"/>
      <c r="AH22" s="12">
        <v>2177748.86</v>
      </c>
      <c r="AI22" s="32">
        <f t="shared" si="1"/>
        <v>2177748.86</v>
      </c>
      <c r="AJ22" s="35"/>
      <c r="AP22"/>
    </row>
    <row r="23" spans="1:42" x14ac:dyDescent="0.3">
      <c r="A23" t="str">
        <f t="shared" si="0"/>
        <v>1.5-01-2305_236015_232414320</v>
      </c>
      <c r="B23" s="64" t="s">
        <v>1086</v>
      </c>
      <c r="C23" s="64" t="s">
        <v>1162</v>
      </c>
      <c r="D23" t="s">
        <v>1087</v>
      </c>
      <c r="E23" t="s">
        <v>29</v>
      </c>
      <c r="F23" t="s">
        <v>30</v>
      </c>
      <c r="G23" t="s">
        <v>31</v>
      </c>
      <c r="H23" t="s">
        <v>934</v>
      </c>
      <c r="I23" t="s">
        <v>857</v>
      </c>
      <c r="J23" t="s">
        <v>307</v>
      </c>
      <c r="K23">
        <v>6</v>
      </c>
      <c r="L23" t="s">
        <v>79</v>
      </c>
      <c r="M23">
        <v>24</v>
      </c>
      <c r="N23" t="s">
        <v>380</v>
      </c>
      <c r="O23" t="s">
        <v>884</v>
      </c>
      <c r="P23" t="s">
        <v>309</v>
      </c>
      <c r="Q23">
        <v>1000</v>
      </c>
      <c r="R23" t="s">
        <v>380</v>
      </c>
      <c r="T23">
        <v>1432</v>
      </c>
      <c r="U23" t="s">
        <v>393</v>
      </c>
      <c r="V23">
        <v>0</v>
      </c>
      <c r="W23" t="s">
        <v>1218</v>
      </c>
      <c r="X23" s="12">
        <v>99200284.109999999</v>
      </c>
      <c r="Y23" s="12">
        <v>0</v>
      </c>
      <c r="Z23" s="12">
        <v>80062609.629999995</v>
      </c>
      <c r="AA23" s="12">
        <v>80062609.629999995</v>
      </c>
      <c r="AB23" s="12">
        <v>80062609.629999995</v>
      </c>
      <c r="AC23" s="12">
        <v>80062609.629999995</v>
      </c>
      <c r="AD23" s="12">
        <v>80062609.629999995</v>
      </c>
      <c r="AE23" s="12">
        <v>19137674.480000004</v>
      </c>
      <c r="AF23" s="32">
        <v>0</v>
      </c>
      <c r="AG23" s="32">
        <v>99200284.109999999</v>
      </c>
      <c r="AH23" s="12">
        <v>137804647.94</v>
      </c>
      <c r="AI23" s="32">
        <f t="shared" si="1"/>
        <v>137804647.94</v>
      </c>
      <c r="AJ23" s="35"/>
      <c r="AK23">
        <v>0</v>
      </c>
      <c r="AL23">
        <v>99200284.109999999</v>
      </c>
      <c r="AM23">
        <v>0</v>
      </c>
      <c r="AN23">
        <v>0</v>
      </c>
      <c r="AO23">
        <v>99200284.109999999</v>
      </c>
      <c r="AP23"/>
    </row>
    <row r="24" spans="1:42" x14ac:dyDescent="0.3">
      <c r="A24" t="str">
        <f t="shared" si="0"/>
        <v>1.1-00-2305_236015_232414320</v>
      </c>
      <c r="B24" s="64" t="s">
        <v>1105</v>
      </c>
      <c r="C24" s="64" t="s">
        <v>1162</v>
      </c>
      <c r="D24" t="s">
        <v>1106</v>
      </c>
      <c r="E24" t="s">
        <v>29</v>
      </c>
      <c r="F24" t="s">
        <v>30</v>
      </c>
      <c r="G24" t="s">
        <v>31</v>
      </c>
      <c r="H24" t="s">
        <v>934</v>
      </c>
      <c r="I24" t="s">
        <v>857</v>
      </c>
      <c r="J24" t="s">
        <v>307</v>
      </c>
      <c r="K24">
        <v>6</v>
      </c>
      <c r="L24" t="s">
        <v>79</v>
      </c>
      <c r="M24">
        <v>24</v>
      </c>
      <c r="N24" t="s">
        <v>380</v>
      </c>
      <c r="O24" t="s">
        <v>884</v>
      </c>
      <c r="P24" t="s">
        <v>309</v>
      </c>
      <c r="Q24">
        <v>1000</v>
      </c>
      <c r="R24" t="s">
        <v>380</v>
      </c>
      <c r="T24" s="64">
        <v>1432</v>
      </c>
      <c r="U24" s="64" t="s">
        <v>393</v>
      </c>
      <c r="V24">
        <v>0</v>
      </c>
      <c r="W24" t="s">
        <v>1217</v>
      </c>
      <c r="X24" s="12">
        <v>52359496.310000002</v>
      </c>
      <c r="Y24" s="12">
        <v>148886916.09</v>
      </c>
      <c r="Z24" s="12">
        <v>123274528.16</v>
      </c>
      <c r="AA24" s="12">
        <v>123274528.16</v>
      </c>
      <c r="AB24" s="12">
        <v>123274528.16</v>
      </c>
      <c r="AC24" s="12">
        <v>123274528.16</v>
      </c>
      <c r="AD24" s="12">
        <v>123274528.16</v>
      </c>
      <c r="AE24" s="12">
        <v>-70915031.849999994</v>
      </c>
      <c r="AF24" s="32">
        <v>0</v>
      </c>
      <c r="AG24" s="32">
        <v>52359496.310000002</v>
      </c>
      <c r="AH24" s="12">
        <v>19055311.25</v>
      </c>
      <c r="AI24" s="32">
        <f t="shared" si="1"/>
        <v>19055311.25</v>
      </c>
      <c r="AJ24" s="35"/>
      <c r="AK24">
        <v>0</v>
      </c>
      <c r="AL24">
        <v>2672864.33</v>
      </c>
      <c r="AM24">
        <v>0</v>
      </c>
      <c r="AN24">
        <v>99200284.109999999</v>
      </c>
      <c r="AO24">
        <v>-96527419.780000001</v>
      </c>
      <c r="AP24"/>
    </row>
    <row r="25" spans="1:42" x14ac:dyDescent="0.3">
      <c r="A25" t="str">
        <f t="shared" si="0"/>
        <v>1.1-00-2305_236015_232414410</v>
      </c>
      <c r="B25" s="64" t="s">
        <v>1105</v>
      </c>
      <c r="C25" s="64" t="s">
        <v>1162</v>
      </c>
      <c r="D25" t="s">
        <v>1106</v>
      </c>
      <c r="E25" t="s">
        <v>29</v>
      </c>
      <c r="F25" t="s">
        <v>30</v>
      </c>
      <c r="G25" t="s">
        <v>31</v>
      </c>
      <c r="H25" t="s">
        <v>934</v>
      </c>
      <c r="I25" t="s">
        <v>857</v>
      </c>
      <c r="J25" t="s">
        <v>307</v>
      </c>
      <c r="K25">
        <v>6</v>
      </c>
      <c r="L25" t="s">
        <v>79</v>
      </c>
      <c r="M25">
        <v>24</v>
      </c>
      <c r="N25" t="s">
        <v>380</v>
      </c>
      <c r="O25" t="s">
        <v>884</v>
      </c>
      <c r="P25" t="s">
        <v>309</v>
      </c>
      <c r="Q25">
        <v>1000</v>
      </c>
      <c r="R25" t="s">
        <v>380</v>
      </c>
      <c r="T25">
        <v>1441</v>
      </c>
      <c r="U25" t="s">
        <v>394</v>
      </c>
      <c r="V25">
        <v>0</v>
      </c>
      <c r="W25" t="s">
        <v>43</v>
      </c>
      <c r="X25" s="12">
        <v>13616211</v>
      </c>
      <c r="Y25" s="12">
        <v>10000000</v>
      </c>
      <c r="Z25" s="12">
        <v>13606210.52</v>
      </c>
      <c r="AA25" s="12">
        <v>13606210.52</v>
      </c>
      <c r="AB25" s="12">
        <v>13606210.52</v>
      </c>
      <c r="AC25" s="12">
        <v>13606210.52</v>
      </c>
      <c r="AD25" s="12">
        <v>13606210.52</v>
      </c>
      <c r="AE25" s="12">
        <v>10000.480000000447</v>
      </c>
      <c r="AF25" s="32">
        <v>0</v>
      </c>
      <c r="AG25" s="32">
        <v>13616211</v>
      </c>
      <c r="AH25" s="12">
        <v>14298588</v>
      </c>
      <c r="AI25" s="32">
        <f t="shared" si="1"/>
        <v>14298588</v>
      </c>
      <c r="AJ25" s="35"/>
      <c r="AK25">
        <v>0</v>
      </c>
      <c r="AL25">
        <v>3616211</v>
      </c>
      <c r="AM25">
        <v>0</v>
      </c>
      <c r="AN25">
        <v>0</v>
      </c>
      <c r="AO25">
        <v>3616211</v>
      </c>
      <c r="AP25"/>
    </row>
    <row r="26" spans="1:42" x14ac:dyDescent="0.3">
      <c r="A26" t="str">
        <f t="shared" si="0"/>
        <v>1.1-00-2305_236015_232415210</v>
      </c>
      <c r="B26" s="64" t="s">
        <v>1105</v>
      </c>
      <c r="C26" s="64" t="s">
        <v>1162</v>
      </c>
      <c r="D26" t="s">
        <v>1106</v>
      </c>
      <c r="E26" t="s">
        <v>29</v>
      </c>
      <c r="F26" t="s">
        <v>30</v>
      </c>
      <c r="G26" t="s">
        <v>31</v>
      </c>
      <c r="H26" t="s">
        <v>934</v>
      </c>
      <c r="I26" t="s">
        <v>857</v>
      </c>
      <c r="J26" t="s">
        <v>307</v>
      </c>
      <c r="K26">
        <v>6</v>
      </c>
      <c r="L26" t="s">
        <v>79</v>
      </c>
      <c r="M26">
        <v>24</v>
      </c>
      <c r="N26" t="s">
        <v>380</v>
      </c>
      <c r="O26" t="s">
        <v>884</v>
      </c>
      <c r="P26" t="s">
        <v>309</v>
      </c>
      <c r="Q26">
        <v>1000</v>
      </c>
      <c r="R26" t="s">
        <v>380</v>
      </c>
      <c r="T26">
        <v>1521</v>
      </c>
      <c r="U26" t="s">
        <v>395</v>
      </c>
      <c r="V26">
        <v>0</v>
      </c>
      <c r="W26" t="s">
        <v>43</v>
      </c>
      <c r="X26" s="12">
        <v>5373789</v>
      </c>
      <c r="Y26" s="12">
        <v>6000000</v>
      </c>
      <c r="Z26" s="12">
        <v>0</v>
      </c>
      <c r="AA26" s="12">
        <v>0</v>
      </c>
      <c r="AB26" s="12">
        <v>0</v>
      </c>
      <c r="AC26" s="12">
        <v>0</v>
      </c>
      <c r="AD26" s="12">
        <v>0</v>
      </c>
      <c r="AE26" s="12">
        <v>5373789</v>
      </c>
      <c r="AF26" s="32">
        <v>0</v>
      </c>
      <c r="AG26" s="32">
        <v>5373789</v>
      </c>
      <c r="AH26" s="12">
        <v>5373789</v>
      </c>
      <c r="AI26" s="32">
        <f t="shared" si="1"/>
        <v>5373789</v>
      </c>
      <c r="AJ26" s="35"/>
      <c r="AK26">
        <v>0</v>
      </c>
      <c r="AL26">
        <v>2980000</v>
      </c>
      <c r="AM26">
        <v>0</v>
      </c>
      <c r="AN26">
        <v>3606211</v>
      </c>
      <c r="AO26">
        <v>-626211</v>
      </c>
      <c r="AP26"/>
    </row>
    <row r="27" spans="1:42" x14ac:dyDescent="0.3">
      <c r="A27" t="str">
        <f t="shared" si="0"/>
        <v>1.6-01-2305_236015_232415910</v>
      </c>
      <c r="B27" s="64" t="s">
        <v>1089</v>
      </c>
      <c r="C27" s="64" t="s">
        <v>1162</v>
      </c>
      <c r="D27" t="s">
        <v>1090</v>
      </c>
      <c r="E27" t="s">
        <v>29</v>
      </c>
      <c r="F27" t="s">
        <v>30</v>
      </c>
      <c r="G27" t="s">
        <v>31</v>
      </c>
      <c r="H27" t="s">
        <v>934</v>
      </c>
      <c r="I27" t="s">
        <v>857</v>
      </c>
      <c r="J27" t="s">
        <v>307</v>
      </c>
      <c r="K27">
        <v>6</v>
      </c>
      <c r="L27" t="s">
        <v>79</v>
      </c>
      <c r="M27">
        <v>24</v>
      </c>
      <c r="N27" t="s">
        <v>380</v>
      </c>
      <c r="O27" t="s">
        <v>884</v>
      </c>
      <c r="P27" t="s">
        <v>309</v>
      </c>
      <c r="Q27">
        <v>1000</v>
      </c>
      <c r="R27" t="s">
        <v>380</v>
      </c>
      <c r="T27">
        <v>1591</v>
      </c>
      <c r="U27" t="s">
        <v>396</v>
      </c>
      <c r="V27">
        <v>0</v>
      </c>
      <c r="W27" t="s">
        <v>43</v>
      </c>
      <c r="X27" s="12">
        <v>99913663.920000002</v>
      </c>
      <c r="Y27" s="12">
        <v>0</v>
      </c>
      <c r="Z27" s="12">
        <v>85297525.170000002</v>
      </c>
      <c r="AA27" s="12">
        <v>85297525.170000002</v>
      </c>
      <c r="AB27" s="12">
        <v>72783155.790000007</v>
      </c>
      <c r="AC27" s="12">
        <v>72783155.790000007</v>
      </c>
      <c r="AD27" s="12">
        <v>72783155.790000007</v>
      </c>
      <c r="AE27" s="12">
        <v>14616138.75</v>
      </c>
      <c r="AF27" s="32">
        <v>0</v>
      </c>
      <c r="AG27" s="32">
        <v>99913663.920000002</v>
      </c>
      <c r="AH27" s="12">
        <v>116598374.34999999</v>
      </c>
      <c r="AI27" s="32">
        <f t="shared" si="1"/>
        <v>116598374.34999999</v>
      </c>
      <c r="AJ27" s="35"/>
      <c r="AK27">
        <v>0</v>
      </c>
      <c r="AL27">
        <v>0</v>
      </c>
      <c r="AM27">
        <v>0</v>
      </c>
      <c r="AN27">
        <v>40000</v>
      </c>
      <c r="AO27">
        <v>-40000</v>
      </c>
      <c r="AP27"/>
    </row>
    <row r="28" spans="1:42" x14ac:dyDescent="0.3">
      <c r="B28" s="64"/>
      <c r="C28" s="64"/>
      <c r="X28" s="12"/>
      <c r="Y28" s="12"/>
      <c r="Z28" s="12"/>
      <c r="AA28" s="12"/>
      <c r="AB28" s="12"/>
      <c r="AC28" s="12"/>
      <c r="AD28" s="12"/>
      <c r="AE28" s="12"/>
      <c r="AF28" s="32"/>
      <c r="AG28" s="32">
        <v>25435622.210000001</v>
      </c>
      <c r="AH28" s="12">
        <v>26453047.0984</v>
      </c>
      <c r="AI28" s="32"/>
      <c r="AJ28" s="35"/>
      <c r="AP28"/>
    </row>
    <row r="29" spans="1:42" x14ac:dyDescent="0.3">
      <c r="B29" s="64"/>
      <c r="C29" s="64"/>
      <c r="X29" s="12"/>
      <c r="Y29" s="12"/>
      <c r="Z29" s="12"/>
      <c r="AA29" s="12"/>
      <c r="AB29" s="12"/>
      <c r="AC29" s="12"/>
      <c r="AD29" s="12"/>
      <c r="AE29" s="12"/>
      <c r="AF29" s="32"/>
      <c r="AG29" s="32">
        <v>73756599.290000007</v>
      </c>
      <c r="AH29" s="12">
        <v>76706863.261600003</v>
      </c>
      <c r="AI29" s="32"/>
      <c r="AJ29" s="35"/>
      <c r="AP29"/>
    </row>
    <row r="30" spans="1:42" x14ac:dyDescent="0.3">
      <c r="B30" s="64"/>
      <c r="C30" s="64"/>
      <c r="X30" s="12"/>
      <c r="Y30" s="12"/>
      <c r="Z30" s="12"/>
      <c r="AA30" s="12"/>
      <c r="AB30" s="12"/>
      <c r="AC30" s="12"/>
      <c r="AD30" s="12"/>
      <c r="AE30" s="12"/>
      <c r="AF30" s="32"/>
      <c r="AG30" s="32">
        <v>6789600</v>
      </c>
      <c r="AH30" s="12">
        <v>7061184</v>
      </c>
      <c r="AI30" s="32"/>
      <c r="AJ30" s="35"/>
      <c r="AP30"/>
    </row>
    <row r="31" spans="1:42" x14ac:dyDescent="0.3">
      <c r="B31" s="64"/>
      <c r="C31" s="64"/>
      <c r="X31" s="12"/>
      <c r="Y31" s="12"/>
      <c r="Z31" s="12"/>
      <c r="AA31" s="12"/>
      <c r="AB31" s="12"/>
      <c r="AC31" s="12"/>
      <c r="AD31" s="12"/>
      <c r="AE31" s="12"/>
      <c r="AF31" s="32"/>
      <c r="AG31" s="32">
        <v>6132000</v>
      </c>
      <c r="AH31" s="12">
        <v>6377280</v>
      </c>
      <c r="AI31" s="32"/>
      <c r="AJ31" s="35"/>
      <c r="AP31"/>
    </row>
    <row r="32" spans="1:42" x14ac:dyDescent="0.3">
      <c r="A32" t="str">
        <f t="shared" si="0"/>
        <v>1.1-00-2305_236015_232415910</v>
      </c>
      <c r="B32" s="64" t="s">
        <v>1105</v>
      </c>
      <c r="C32" s="64" t="s">
        <v>1162</v>
      </c>
      <c r="D32" t="s">
        <v>1106</v>
      </c>
      <c r="E32" t="s">
        <v>29</v>
      </c>
      <c r="F32" t="s">
        <v>30</v>
      </c>
      <c r="G32" t="s">
        <v>31</v>
      </c>
      <c r="H32" t="s">
        <v>934</v>
      </c>
      <c r="I32" t="s">
        <v>857</v>
      </c>
      <c r="J32" t="s">
        <v>307</v>
      </c>
      <c r="K32">
        <v>6</v>
      </c>
      <c r="L32" t="s">
        <v>79</v>
      </c>
      <c r="M32">
        <v>24</v>
      </c>
      <c r="N32" t="s">
        <v>380</v>
      </c>
      <c r="O32" t="s">
        <v>884</v>
      </c>
      <c r="P32" t="s">
        <v>309</v>
      </c>
      <c r="Q32">
        <v>1000</v>
      </c>
      <c r="R32" t="s">
        <v>380</v>
      </c>
      <c r="T32">
        <v>1591</v>
      </c>
      <c r="U32" t="s">
        <v>396</v>
      </c>
      <c r="V32">
        <v>0</v>
      </c>
      <c r="W32" t="s">
        <v>43</v>
      </c>
      <c r="X32" s="12">
        <v>12200157.57</v>
      </c>
      <c r="Y32" s="12">
        <v>0</v>
      </c>
      <c r="Z32" s="12">
        <v>8605364.7599999998</v>
      </c>
      <c r="AA32" s="12">
        <v>8605364.7599999998</v>
      </c>
      <c r="AB32" s="12">
        <v>8605364.7599999998</v>
      </c>
      <c r="AC32" s="12">
        <v>8605364.7599999998</v>
      </c>
      <c r="AD32" s="12">
        <v>8604164.7699999996</v>
      </c>
      <c r="AE32" s="12">
        <v>3594792.8100000005</v>
      </c>
      <c r="AF32" s="32">
        <v>0</v>
      </c>
      <c r="AG32" s="32">
        <v>12200157.57</v>
      </c>
      <c r="AH32" s="12"/>
      <c r="AI32" s="32">
        <f t="shared" si="1"/>
        <v>0</v>
      </c>
      <c r="AJ32" s="35"/>
      <c r="AK32">
        <v>0</v>
      </c>
      <c r="AL32">
        <v>12200157.57</v>
      </c>
      <c r="AM32">
        <v>0</v>
      </c>
      <c r="AN32">
        <v>0</v>
      </c>
      <c r="AO32">
        <v>12200157.57</v>
      </c>
      <c r="AP32"/>
    </row>
    <row r="33" spans="1:42" x14ac:dyDescent="0.3">
      <c r="A33" t="str">
        <f t="shared" si="0"/>
        <v>2.6-01-2305_236015_232417110</v>
      </c>
      <c r="B33" t="s">
        <v>1091</v>
      </c>
      <c r="C33" t="s">
        <v>1162</v>
      </c>
      <c r="D33" t="s">
        <v>1092</v>
      </c>
      <c r="E33" t="s">
        <v>29</v>
      </c>
      <c r="F33" t="s">
        <v>30</v>
      </c>
      <c r="G33" t="s">
        <v>31</v>
      </c>
      <c r="H33" t="s">
        <v>934</v>
      </c>
      <c r="I33" t="s">
        <v>857</v>
      </c>
      <c r="J33" t="s">
        <v>307</v>
      </c>
      <c r="K33">
        <v>6</v>
      </c>
      <c r="L33" t="s">
        <v>79</v>
      </c>
      <c r="M33">
        <v>24</v>
      </c>
      <c r="N33" t="s">
        <v>380</v>
      </c>
      <c r="O33" t="s">
        <v>884</v>
      </c>
      <c r="P33" t="s">
        <v>309</v>
      </c>
      <c r="Q33">
        <v>1000</v>
      </c>
      <c r="R33" t="s">
        <v>380</v>
      </c>
      <c r="T33">
        <v>1711</v>
      </c>
      <c r="U33" t="s">
        <v>398</v>
      </c>
      <c r="V33">
        <v>0</v>
      </c>
      <c r="W33" t="s">
        <v>43</v>
      </c>
      <c r="X33" s="12">
        <v>21200000</v>
      </c>
      <c r="Y33" s="12">
        <v>0</v>
      </c>
      <c r="Z33" s="12">
        <v>15444241.17</v>
      </c>
      <c r="AA33" s="12">
        <v>15444241.17</v>
      </c>
      <c r="AB33" s="12">
        <v>15444241.17</v>
      </c>
      <c r="AC33" s="12">
        <v>15444241.17</v>
      </c>
      <c r="AD33" s="12">
        <v>15444241.17</v>
      </c>
      <c r="AE33" s="12">
        <v>5755758.8300000001</v>
      </c>
      <c r="AF33" s="32">
        <v>0</v>
      </c>
      <c r="AG33" s="32">
        <v>0</v>
      </c>
      <c r="AH33" s="32">
        <v>0</v>
      </c>
      <c r="AI33" s="32">
        <f t="shared" si="1"/>
        <v>0</v>
      </c>
      <c r="AJ33" s="35" t="s">
        <v>846</v>
      </c>
      <c r="AK33">
        <v>21200000</v>
      </c>
      <c r="AL33">
        <v>0</v>
      </c>
      <c r="AM33">
        <v>0</v>
      </c>
      <c r="AN33">
        <v>0</v>
      </c>
      <c r="AO33">
        <v>21200000</v>
      </c>
      <c r="AP33"/>
    </row>
    <row r="34" spans="1:42" x14ac:dyDescent="0.3">
      <c r="A34" t="str">
        <f t="shared" si="0"/>
        <v>1.1-00-2306_235017_232921110</v>
      </c>
      <c r="B34" s="64" t="s">
        <v>1105</v>
      </c>
      <c r="C34" s="64" t="s">
        <v>1162</v>
      </c>
      <c r="D34" t="s">
        <v>1106</v>
      </c>
      <c r="E34" t="s">
        <v>422</v>
      </c>
      <c r="F34" t="s">
        <v>423</v>
      </c>
      <c r="G34" t="s">
        <v>340</v>
      </c>
      <c r="H34" t="s">
        <v>964</v>
      </c>
      <c r="I34" t="s">
        <v>858</v>
      </c>
      <c r="J34" t="s">
        <v>404</v>
      </c>
      <c r="K34">
        <v>5</v>
      </c>
      <c r="L34" t="s">
        <v>62</v>
      </c>
      <c r="M34">
        <v>29</v>
      </c>
      <c r="N34" t="s">
        <v>427</v>
      </c>
      <c r="O34" t="s">
        <v>886</v>
      </c>
      <c r="P34" t="s">
        <v>425</v>
      </c>
      <c r="Q34">
        <v>2000</v>
      </c>
      <c r="R34" t="s">
        <v>953</v>
      </c>
      <c r="S34" t="s">
        <v>1159</v>
      </c>
      <c r="T34" s="7">
        <v>2111</v>
      </c>
      <c r="U34" s="7" t="s">
        <v>149</v>
      </c>
      <c r="V34">
        <v>0</v>
      </c>
      <c r="W34" t="s">
        <v>43</v>
      </c>
      <c r="X34" s="12">
        <v>0</v>
      </c>
      <c r="Y34" s="12">
        <v>0</v>
      </c>
      <c r="Z34" s="12">
        <v>0</v>
      </c>
      <c r="AA34" s="12">
        <v>0</v>
      </c>
      <c r="AB34" s="12">
        <v>0</v>
      </c>
      <c r="AC34" s="12">
        <v>0</v>
      </c>
      <c r="AD34" s="12">
        <v>0</v>
      </c>
      <c r="AE34" s="12">
        <v>0</v>
      </c>
      <c r="AF34" s="12">
        <v>0</v>
      </c>
      <c r="AG34" s="9">
        <v>0</v>
      </c>
      <c r="AH34" s="10">
        <v>100000</v>
      </c>
      <c r="AI34" s="32">
        <f t="shared" si="1"/>
        <v>100000</v>
      </c>
      <c r="AJ34" s="9" t="s">
        <v>428</v>
      </c>
      <c r="AK34" s="12">
        <v>0</v>
      </c>
      <c r="AL34" s="12">
        <v>0</v>
      </c>
      <c r="AM34" s="12">
        <v>0</v>
      </c>
      <c r="AN34" s="12">
        <v>0</v>
      </c>
      <c r="AO34" s="12">
        <v>0</v>
      </c>
      <c r="AP34"/>
    </row>
    <row r="35" spans="1:42" x14ac:dyDescent="0.3">
      <c r="A35" t="str">
        <f t="shared" si="0"/>
        <v>2.6-15-2305_236015_232121110</v>
      </c>
      <c r="B35" t="s">
        <v>1093</v>
      </c>
      <c r="C35" t="s">
        <v>1162</v>
      </c>
      <c r="D35" t="s">
        <v>954</v>
      </c>
      <c r="E35" t="s">
        <v>29</v>
      </c>
      <c r="F35" t="s">
        <v>30</v>
      </c>
      <c r="G35" t="s">
        <v>31</v>
      </c>
      <c r="H35" t="s">
        <v>934</v>
      </c>
      <c r="I35" t="s">
        <v>857</v>
      </c>
      <c r="J35" t="s">
        <v>307</v>
      </c>
      <c r="K35">
        <v>6</v>
      </c>
      <c r="L35" t="s">
        <v>79</v>
      </c>
      <c r="M35">
        <v>21</v>
      </c>
      <c r="N35" t="s">
        <v>311</v>
      </c>
      <c r="O35" t="s">
        <v>884</v>
      </c>
      <c r="P35" t="s">
        <v>309</v>
      </c>
      <c r="Q35">
        <v>2000</v>
      </c>
      <c r="R35" t="s">
        <v>953</v>
      </c>
      <c r="T35">
        <v>2111</v>
      </c>
      <c r="U35" t="s">
        <v>149</v>
      </c>
      <c r="V35">
        <v>0</v>
      </c>
      <c r="W35" t="s">
        <v>43</v>
      </c>
      <c r="X35" s="12">
        <v>8000</v>
      </c>
      <c r="Y35" s="12">
        <v>0</v>
      </c>
      <c r="Z35" s="12">
        <v>7907.72</v>
      </c>
      <c r="AA35" s="12">
        <v>0</v>
      </c>
      <c r="AB35" s="12">
        <v>0</v>
      </c>
      <c r="AC35" s="12">
        <v>0</v>
      </c>
      <c r="AD35" s="12">
        <v>0</v>
      </c>
      <c r="AE35" s="12">
        <v>92.279999999999745</v>
      </c>
      <c r="AF35" s="32">
        <v>0</v>
      </c>
      <c r="AG35" s="32">
        <v>0</v>
      </c>
      <c r="AH35" s="32">
        <v>0</v>
      </c>
      <c r="AI35" s="32">
        <f t="shared" si="1"/>
        <v>0</v>
      </c>
      <c r="AJ35" s="35" t="s">
        <v>846</v>
      </c>
      <c r="AK35">
        <v>8000</v>
      </c>
      <c r="AL35">
        <v>0</v>
      </c>
      <c r="AM35">
        <v>0</v>
      </c>
      <c r="AN35">
        <v>0</v>
      </c>
      <c r="AO35">
        <v>8000</v>
      </c>
      <c r="AP35"/>
    </row>
    <row r="36" spans="1:42" x14ac:dyDescent="0.3">
      <c r="A36" t="str">
        <f t="shared" si="0"/>
        <v>1.1-00-2308_237025_234121110</v>
      </c>
      <c r="B36" s="64" t="s">
        <v>1105</v>
      </c>
      <c r="C36" s="64" t="s">
        <v>1162</v>
      </c>
      <c r="D36" t="s">
        <v>1106</v>
      </c>
      <c r="E36" t="s">
        <v>373</v>
      </c>
      <c r="F36" t="s">
        <v>374</v>
      </c>
      <c r="G36" t="s">
        <v>200</v>
      </c>
      <c r="H36" t="s">
        <v>957</v>
      </c>
      <c r="I36" t="s">
        <v>860</v>
      </c>
      <c r="J36" t="s">
        <v>587</v>
      </c>
      <c r="K36">
        <v>7</v>
      </c>
      <c r="L36" t="s">
        <v>588</v>
      </c>
      <c r="M36">
        <v>41</v>
      </c>
      <c r="N36" t="s">
        <v>593</v>
      </c>
      <c r="O36" t="s">
        <v>906</v>
      </c>
      <c r="P36" t="s">
        <v>958</v>
      </c>
      <c r="Q36">
        <v>2000</v>
      </c>
      <c r="R36" t="s">
        <v>953</v>
      </c>
      <c r="S36" t="s">
        <v>1159</v>
      </c>
      <c r="T36">
        <v>2111</v>
      </c>
      <c r="U36" t="s">
        <v>149</v>
      </c>
      <c r="V36">
        <v>0</v>
      </c>
      <c r="W36" t="s">
        <v>43</v>
      </c>
      <c r="X36" s="12">
        <v>1058.5999999999999</v>
      </c>
      <c r="Y36" s="12">
        <v>0</v>
      </c>
      <c r="Z36" s="12">
        <v>1058.5999999999999</v>
      </c>
      <c r="AA36" s="12">
        <v>1058.5999999999999</v>
      </c>
      <c r="AB36" s="12">
        <v>1058.5999999999999</v>
      </c>
      <c r="AC36" s="12">
        <v>1058.5999999999999</v>
      </c>
      <c r="AD36" s="12">
        <v>1058.5999999999999</v>
      </c>
      <c r="AE36" s="12">
        <v>0</v>
      </c>
      <c r="AF36" s="32">
        <v>1058.5999999999999</v>
      </c>
      <c r="AG36" s="32">
        <v>0</v>
      </c>
      <c r="AH36" s="32">
        <v>0</v>
      </c>
      <c r="AI36" s="32">
        <f t="shared" si="1"/>
        <v>-1058.5999999999999</v>
      </c>
      <c r="AJ36" s="35" t="s">
        <v>846</v>
      </c>
      <c r="AK36">
        <v>0</v>
      </c>
      <c r="AL36">
        <v>1058.5999999999999</v>
      </c>
      <c r="AM36">
        <v>0</v>
      </c>
      <c r="AN36">
        <v>0</v>
      </c>
      <c r="AO36">
        <v>1058.5999999999999</v>
      </c>
      <c r="AP36"/>
    </row>
    <row r="37" spans="1:42" x14ac:dyDescent="0.3">
      <c r="A37" t="str">
        <f t="shared" si="0"/>
        <v>2.6-06-2305_236015_2321211143</v>
      </c>
      <c r="B37" t="s">
        <v>1088</v>
      </c>
      <c r="C37" t="s">
        <v>1162</v>
      </c>
      <c r="D37" t="s">
        <v>943</v>
      </c>
      <c r="E37" t="s">
        <v>29</v>
      </c>
      <c r="F37" t="s">
        <v>30</v>
      </c>
      <c r="G37" t="s">
        <v>31</v>
      </c>
      <c r="H37" t="s">
        <v>934</v>
      </c>
      <c r="I37" t="s">
        <v>857</v>
      </c>
      <c r="J37" t="s">
        <v>307</v>
      </c>
      <c r="K37">
        <v>6</v>
      </c>
      <c r="L37" t="s">
        <v>79</v>
      </c>
      <c r="M37">
        <v>21</v>
      </c>
      <c r="N37" t="s">
        <v>311</v>
      </c>
      <c r="O37" t="s">
        <v>884</v>
      </c>
      <c r="P37" t="s">
        <v>309</v>
      </c>
      <c r="Q37">
        <v>2000</v>
      </c>
      <c r="R37" t="s">
        <v>953</v>
      </c>
      <c r="T37">
        <v>2111</v>
      </c>
      <c r="U37" t="s">
        <v>149</v>
      </c>
      <c r="V37">
        <v>43</v>
      </c>
      <c r="W37" t="s">
        <v>942</v>
      </c>
      <c r="X37" s="12">
        <v>3724.92</v>
      </c>
      <c r="Y37" s="12">
        <v>0</v>
      </c>
      <c r="Z37" s="12">
        <v>14824.8</v>
      </c>
      <c r="AA37" s="12">
        <v>14824.8</v>
      </c>
      <c r="AB37" s="12">
        <v>14824.8</v>
      </c>
      <c r="AC37" s="12">
        <v>1844.4</v>
      </c>
      <c r="AD37" s="12">
        <v>1844.4</v>
      </c>
      <c r="AE37" s="12">
        <v>-11099.88</v>
      </c>
      <c r="AF37" s="32">
        <v>0</v>
      </c>
      <c r="AG37" s="32">
        <v>0</v>
      </c>
      <c r="AH37" s="32">
        <v>0</v>
      </c>
      <c r="AI37" s="32">
        <f t="shared" si="1"/>
        <v>0</v>
      </c>
      <c r="AJ37" s="35" t="s">
        <v>846</v>
      </c>
      <c r="AK37">
        <v>8904</v>
      </c>
      <c r="AL37">
        <v>5041.5200000000004</v>
      </c>
      <c r="AM37">
        <v>0</v>
      </c>
      <c r="AN37">
        <v>10220.6</v>
      </c>
      <c r="AO37">
        <v>3724.92</v>
      </c>
      <c r="AP37"/>
    </row>
    <row r="38" spans="1:42" x14ac:dyDescent="0.3">
      <c r="A38" t="str">
        <f t="shared" si="0"/>
        <v>1.1-00-2305_236015_232121110</v>
      </c>
      <c r="B38" s="64" t="s">
        <v>1105</v>
      </c>
      <c r="C38" s="64" t="s">
        <v>1162</v>
      </c>
      <c r="D38" t="s">
        <v>1106</v>
      </c>
      <c r="E38" t="s">
        <v>29</v>
      </c>
      <c r="F38" t="s">
        <v>30</v>
      </c>
      <c r="G38" t="s">
        <v>31</v>
      </c>
      <c r="H38" t="s">
        <v>934</v>
      </c>
      <c r="I38" t="s">
        <v>857</v>
      </c>
      <c r="J38" t="s">
        <v>307</v>
      </c>
      <c r="K38">
        <v>6</v>
      </c>
      <c r="L38" t="s">
        <v>79</v>
      </c>
      <c r="M38">
        <v>21</v>
      </c>
      <c r="N38" t="s">
        <v>311</v>
      </c>
      <c r="O38" t="s">
        <v>884</v>
      </c>
      <c r="P38" t="s">
        <v>309</v>
      </c>
      <c r="Q38">
        <v>2000</v>
      </c>
      <c r="R38" t="s">
        <v>953</v>
      </c>
      <c r="S38" t="s">
        <v>1159</v>
      </c>
      <c r="T38">
        <v>2111</v>
      </c>
      <c r="U38" t="s">
        <v>149</v>
      </c>
      <c r="V38">
        <v>0</v>
      </c>
      <c r="W38" t="s">
        <v>43</v>
      </c>
      <c r="X38" s="12">
        <v>3474000</v>
      </c>
      <c r="Y38" s="12">
        <v>0</v>
      </c>
      <c r="Z38" s="12">
        <v>2261382.5</v>
      </c>
      <c r="AA38" s="12">
        <v>2261382.5</v>
      </c>
      <c r="AB38" s="12">
        <v>1660423.6</v>
      </c>
      <c r="AC38" s="12">
        <v>1264703.6299999999</v>
      </c>
      <c r="AD38" s="12">
        <v>1156440.83</v>
      </c>
      <c r="AE38" s="12">
        <v>1212617.5</v>
      </c>
      <c r="AF38" s="32">
        <v>3474000</v>
      </c>
      <c r="AG38" s="32">
        <v>3474000</v>
      </c>
      <c r="AH38" s="32">
        <v>3474000</v>
      </c>
      <c r="AI38" s="32">
        <f t="shared" si="1"/>
        <v>0</v>
      </c>
      <c r="AJ38" s="35" t="s">
        <v>846</v>
      </c>
      <c r="AK38">
        <v>1353000</v>
      </c>
      <c r="AL38">
        <v>147000</v>
      </c>
      <c r="AM38">
        <v>0</v>
      </c>
      <c r="AN38">
        <v>26000</v>
      </c>
      <c r="AO38">
        <v>1474000</v>
      </c>
      <c r="AP38"/>
    </row>
    <row r="39" spans="1:42" x14ac:dyDescent="0.3">
      <c r="A39" t="str">
        <f t="shared" si="0"/>
        <v>2.6-06-2305_236015_2321211152</v>
      </c>
      <c r="B39" t="s">
        <v>1088</v>
      </c>
      <c r="C39" t="s">
        <v>1162</v>
      </c>
      <c r="D39" t="s">
        <v>943</v>
      </c>
      <c r="E39" t="s">
        <v>29</v>
      </c>
      <c r="F39" t="s">
        <v>30</v>
      </c>
      <c r="G39" t="s">
        <v>31</v>
      </c>
      <c r="H39" t="s">
        <v>934</v>
      </c>
      <c r="I39" t="s">
        <v>857</v>
      </c>
      <c r="J39" t="s">
        <v>307</v>
      </c>
      <c r="K39">
        <v>6</v>
      </c>
      <c r="L39" t="s">
        <v>79</v>
      </c>
      <c r="M39">
        <v>21</v>
      </c>
      <c r="N39" t="s">
        <v>311</v>
      </c>
      <c r="O39" t="s">
        <v>884</v>
      </c>
      <c r="P39" t="s">
        <v>309</v>
      </c>
      <c r="Q39">
        <v>2000</v>
      </c>
      <c r="R39" t="s">
        <v>953</v>
      </c>
      <c r="T39">
        <v>2111</v>
      </c>
      <c r="U39" t="s">
        <v>149</v>
      </c>
      <c r="V39">
        <v>52</v>
      </c>
      <c r="W39" t="s">
        <v>944</v>
      </c>
      <c r="X39" s="12">
        <v>15179.08</v>
      </c>
      <c r="Y39" s="12">
        <v>0</v>
      </c>
      <c r="Z39" s="12">
        <v>10208.719999999999</v>
      </c>
      <c r="AA39" s="12">
        <v>9759.7999999999993</v>
      </c>
      <c r="AB39" s="12">
        <v>9759.7999999999993</v>
      </c>
      <c r="AC39" s="12">
        <v>0</v>
      </c>
      <c r="AD39" s="12">
        <v>0</v>
      </c>
      <c r="AE39" s="12">
        <v>4970.3600000000006</v>
      </c>
      <c r="AF39" s="32">
        <v>0</v>
      </c>
      <c r="AG39" s="32">
        <v>0</v>
      </c>
      <c r="AH39" s="32">
        <v>0</v>
      </c>
      <c r="AI39" s="32">
        <f t="shared" si="1"/>
        <v>0</v>
      </c>
      <c r="AJ39" s="35" t="s">
        <v>846</v>
      </c>
      <c r="AK39">
        <v>10000</v>
      </c>
      <c r="AL39">
        <v>10220.6</v>
      </c>
      <c r="AM39">
        <v>0</v>
      </c>
      <c r="AN39">
        <v>5041.5200000000004</v>
      </c>
      <c r="AO39">
        <v>15179.08</v>
      </c>
      <c r="AP39"/>
    </row>
    <row r="40" spans="1:42" x14ac:dyDescent="0.3">
      <c r="A40" t="str">
        <f t="shared" si="0"/>
        <v>1.1-14-2302_231007_23721110</v>
      </c>
      <c r="B40" t="s">
        <v>1098</v>
      </c>
      <c r="C40" t="s">
        <v>1162</v>
      </c>
      <c r="D40" t="s">
        <v>1099</v>
      </c>
      <c r="E40" t="s">
        <v>29</v>
      </c>
      <c r="F40" t="s">
        <v>30</v>
      </c>
      <c r="G40" t="s">
        <v>123</v>
      </c>
      <c r="H40" t="s">
        <v>969</v>
      </c>
      <c r="I40" t="s">
        <v>856</v>
      </c>
      <c r="J40" t="s">
        <v>189</v>
      </c>
      <c r="K40">
        <v>1</v>
      </c>
      <c r="L40" t="s">
        <v>35</v>
      </c>
      <c r="M40">
        <v>7</v>
      </c>
      <c r="N40" t="s">
        <v>995</v>
      </c>
      <c r="O40" t="s">
        <v>880</v>
      </c>
      <c r="P40" t="s">
        <v>996</v>
      </c>
      <c r="Q40">
        <v>2000</v>
      </c>
      <c r="R40" t="s">
        <v>953</v>
      </c>
      <c r="T40">
        <v>2111</v>
      </c>
      <c r="U40" s="7" t="s">
        <v>149</v>
      </c>
      <c r="V40">
        <v>0</v>
      </c>
      <c r="W40" t="s">
        <v>43</v>
      </c>
      <c r="X40" s="12">
        <v>0</v>
      </c>
      <c r="Y40" s="12">
        <v>0</v>
      </c>
      <c r="Z40" s="12">
        <v>0</v>
      </c>
      <c r="AA40" s="12">
        <v>0</v>
      </c>
      <c r="AB40" s="12">
        <v>0</v>
      </c>
      <c r="AC40" s="12">
        <v>0</v>
      </c>
      <c r="AD40" s="12">
        <v>0</v>
      </c>
      <c r="AE40" s="12">
        <v>0</v>
      </c>
      <c r="AF40" s="32">
        <v>0</v>
      </c>
      <c r="AG40" s="32">
        <v>0</v>
      </c>
      <c r="AH40" s="10">
        <v>50000</v>
      </c>
      <c r="AI40" s="32">
        <f t="shared" si="1"/>
        <v>50000</v>
      </c>
      <c r="AJ40" s="9" t="s">
        <v>193</v>
      </c>
      <c r="AK40" s="12">
        <v>0</v>
      </c>
      <c r="AL40" s="12">
        <v>0</v>
      </c>
      <c r="AM40" s="12">
        <v>0</v>
      </c>
      <c r="AN40" s="12">
        <v>0</v>
      </c>
      <c r="AO40" s="12">
        <v>0</v>
      </c>
      <c r="AP40"/>
    </row>
    <row r="41" spans="1:42" x14ac:dyDescent="0.3">
      <c r="A41" t="str">
        <f t="shared" si="0"/>
        <v>1.1-00-2302_231010_231621110</v>
      </c>
      <c r="B41" s="64" t="s">
        <v>1105</v>
      </c>
      <c r="C41" s="64" t="s">
        <v>1162</v>
      </c>
      <c r="D41" t="s">
        <v>1106</v>
      </c>
      <c r="E41" t="s">
        <v>259</v>
      </c>
      <c r="F41" t="s">
        <v>260</v>
      </c>
      <c r="G41" t="s">
        <v>261</v>
      </c>
      <c r="H41" t="s">
        <v>960</v>
      </c>
      <c r="I41" t="s">
        <v>856</v>
      </c>
      <c r="J41" t="s">
        <v>189</v>
      </c>
      <c r="K41">
        <v>1</v>
      </c>
      <c r="L41" t="s">
        <v>35</v>
      </c>
      <c r="M41">
        <v>16</v>
      </c>
      <c r="N41" t="s">
        <v>276</v>
      </c>
      <c r="O41" t="s">
        <v>883</v>
      </c>
      <c r="P41" s="1" t="s">
        <v>274</v>
      </c>
      <c r="Q41">
        <v>2000</v>
      </c>
      <c r="R41" t="s">
        <v>953</v>
      </c>
      <c r="S41" t="s">
        <v>1159</v>
      </c>
      <c r="T41">
        <v>2111</v>
      </c>
      <c r="U41" t="s">
        <v>149</v>
      </c>
      <c r="V41">
        <v>0</v>
      </c>
      <c r="W41" t="s">
        <v>43</v>
      </c>
      <c r="X41" s="12">
        <v>17493</v>
      </c>
      <c r="Y41" s="12">
        <v>0</v>
      </c>
      <c r="Z41" s="12">
        <v>13600.53</v>
      </c>
      <c r="AA41" s="12">
        <v>13600.53</v>
      </c>
      <c r="AB41" s="12">
        <v>12636.28</v>
      </c>
      <c r="AC41" s="12">
        <v>12636.28</v>
      </c>
      <c r="AD41" s="12">
        <v>12636.28</v>
      </c>
      <c r="AE41" s="12">
        <v>3892.4699999999993</v>
      </c>
      <c r="AF41" s="32">
        <v>17493</v>
      </c>
      <c r="AG41" s="32">
        <v>17493</v>
      </c>
      <c r="AH41" s="32">
        <v>20000</v>
      </c>
      <c r="AI41" s="32">
        <f t="shared" si="1"/>
        <v>2507</v>
      </c>
      <c r="AJ41" s="35" t="s">
        <v>277</v>
      </c>
      <c r="AK41">
        <v>3456.63</v>
      </c>
      <c r="AL41">
        <v>50000</v>
      </c>
      <c r="AM41">
        <v>0</v>
      </c>
      <c r="AN41">
        <v>35963.629999999997</v>
      </c>
      <c r="AO41">
        <v>17493</v>
      </c>
      <c r="AP41"/>
    </row>
    <row r="42" spans="1:42" x14ac:dyDescent="0.3">
      <c r="A42" t="str">
        <f t="shared" si="0"/>
        <v>1.1-00-2317_234037_235621110</v>
      </c>
      <c r="B42" s="64" t="s">
        <v>1105</v>
      </c>
      <c r="C42" s="64" t="s">
        <v>1162</v>
      </c>
      <c r="D42" t="s">
        <v>1106</v>
      </c>
      <c r="E42" t="s">
        <v>783</v>
      </c>
      <c r="F42" t="s">
        <v>784</v>
      </c>
      <c r="G42" t="s">
        <v>200</v>
      </c>
      <c r="H42" t="s">
        <v>957</v>
      </c>
      <c r="I42" t="s">
        <v>867</v>
      </c>
      <c r="J42" t="s">
        <v>785</v>
      </c>
      <c r="K42">
        <v>4</v>
      </c>
      <c r="L42" t="s">
        <v>667</v>
      </c>
      <c r="M42">
        <v>56</v>
      </c>
      <c r="N42" t="s">
        <v>788</v>
      </c>
      <c r="O42" t="s">
        <v>904</v>
      </c>
      <c r="P42" t="s">
        <v>959</v>
      </c>
      <c r="Q42">
        <v>2000</v>
      </c>
      <c r="R42" t="s">
        <v>953</v>
      </c>
      <c r="S42" t="s">
        <v>1159</v>
      </c>
      <c r="T42">
        <v>2111</v>
      </c>
      <c r="U42" t="s">
        <v>149</v>
      </c>
      <c r="V42">
        <v>0</v>
      </c>
      <c r="W42" t="s">
        <v>43</v>
      </c>
      <c r="X42" s="12">
        <v>657</v>
      </c>
      <c r="Y42" s="12">
        <v>21657</v>
      </c>
      <c r="Z42" s="12">
        <v>0</v>
      </c>
      <c r="AA42" s="12">
        <v>0</v>
      </c>
      <c r="AB42" s="12">
        <v>0</v>
      </c>
      <c r="AC42" s="12">
        <v>0</v>
      </c>
      <c r="AD42" s="12">
        <v>0</v>
      </c>
      <c r="AE42" s="12">
        <v>657</v>
      </c>
      <c r="AF42" s="32">
        <v>21657</v>
      </c>
      <c r="AG42" s="32">
        <v>21657</v>
      </c>
      <c r="AH42" s="32">
        <v>21657</v>
      </c>
      <c r="AI42" s="32">
        <f t="shared" si="1"/>
        <v>0</v>
      </c>
      <c r="AJ42" s="35" t="s">
        <v>789</v>
      </c>
      <c r="AK42">
        <v>0</v>
      </c>
      <c r="AL42">
        <v>0</v>
      </c>
      <c r="AM42">
        <v>0</v>
      </c>
      <c r="AN42">
        <v>21000</v>
      </c>
      <c r="AO42">
        <v>-21000</v>
      </c>
      <c r="AP42"/>
    </row>
    <row r="43" spans="1:42" x14ac:dyDescent="0.3">
      <c r="A43" t="str">
        <f t="shared" si="0"/>
        <v>1.1-00-2304_236012_231821110</v>
      </c>
      <c r="B43" s="64" t="s">
        <v>1105</v>
      </c>
      <c r="C43" s="64" t="s">
        <v>1162</v>
      </c>
      <c r="D43" t="s">
        <v>1106</v>
      </c>
      <c r="E43" t="s">
        <v>29</v>
      </c>
      <c r="F43" t="s">
        <v>30</v>
      </c>
      <c r="G43" t="s">
        <v>141</v>
      </c>
      <c r="H43" t="s">
        <v>955</v>
      </c>
      <c r="I43" t="s">
        <v>855</v>
      </c>
      <c r="J43" t="s">
        <v>144</v>
      </c>
      <c r="K43">
        <v>6</v>
      </c>
      <c r="L43" t="s">
        <v>79</v>
      </c>
      <c r="M43">
        <v>18</v>
      </c>
      <c r="N43" t="s">
        <v>148</v>
      </c>
      <c r="O43" t="s">
        <v>877</v>
      </c>
      <c r="P43" t="s">
        <v>956</v>
      </c>
      <c r="Q43">
        <v>2000</v>
      </c>
      <c r="R43" t="s">
        <v>953</v>
      </c>
      <c r="S43" t="s">
        <v>1159</v>
      </c>
      <c r="T43">
        <v>2111</v>
      </c>
      <c r="U43" t="s">
        <v>149</v>
      </c>
      <c r="V43">
        <v>0</v>
      </c>
      <c r="W43" t="s">
        <v>43</v>
      </c>
      <c r="X43" s="12">
        <v>65811.5</v>
      </c>
      <c r="Y43" s="12">
        <v>0</v>
      </c>
      <c r="Z43" s="12">
        <v>64771.5</v>
      </c>
      <c r="AA43" s="12">
        <v>64771.5</v>
      </c>
      <c r="AB43" s="12">
        <v>42771.5</v>
      </c>
      <c r="AC43" s="12">
        <v>42771.5</v>
      </c>
      <c r="AD43" s="12">
        <v>42771.5</v>
      </c>
      <c r="AE43" s="12">
        <v>1040</v>
      </c>
      <c r="AF43" s="32">
        <v>65811.5</v>
      </c>
      <c r="AG43" s="32">
        <v>65811.5</v>
      </c>
      <c r="AH43" s="32">
        <v>65811.5</v>
      </c>
      <c r="AI43" s="32">
        <f t="shared" si="1"/>
        <v>0</v>
      </c>
      <c r="AJ43" s="35" t="s">
        <v>846</v>
      </c>
      <c r="AK43">
        <v>620</v>
      </c>
      <c r="AL43">
        <v>65191.5</v>
      </c>
      <c r="AM43">
        <v>0</v>
      </c>
      <c r="AN43">
        <v>0</v>
      </c>
      <c r="AO43">
        <v>65811.5</v>
      </c>
      <c r="AP43"/>
    </row>
    <row r="44" spans="1:42" x14ac:dyDescent="0.3">
      <c r="A44" t="str">
        <f t="shared" si="0"/>
        <v>1.1-00-2302_231010_231421110</v>
      </c>
      <c r="B44" s="64" t="s">
        <v>1105</v>
      </c>
      <c r="C44" s="64" t="s">
        <v>1162</v>
      </c>
      <c r="D44" t="s">
        <v>1106</v>
      </c>
      <c r="E44" t="s">
        <v>29</v>
      </c>
      <c r="F44" t="s">
        <v>30</v>
      </c>
      <c r="G44" t="s">
        <v>261</v>
      </c>
      <c r="H44" t="s">
        <v>960</v>
      </c>
      <c r="I44" t="s">
        <v>856</v>
      </c>
      <c r="J44" t="s">
        <v>189</v>
      </c>
      <c r="K44">
        <v>1</v>
      </c>
      <c r="L44" t="s">
        <v>35</v>
      </c>
      <c r="M44">
        <v>14</v>
      </c>
      <c r="N44" t="s">
        <v>1134</v>
      </c>
      <c r="O44" t="s">
        <v>883</v>
      </c>
      <c r="P44" s="1" t="s">
        <v>274</v>
      </c>
      <c r="Q44" s="7">
        <v>2000</v>
      </c>
      <c r="R44" s="7" t="s">
        <v>67</v>
      </c>
      <c r="S44" t="s">
        <v>1159</v>
      </c>
      <c r="T44" s="7">
        <v>2111</v>
      </c>
      <c r="U44" s="7" t="s">
        <v>149</v>
      </c>
      <c r="V44">
        <v>0</v>
      </c>
      <c r="W44" t="s">
        <v>43</v>
      </c>
      <c r="X44" s="12">
        <v>0</v>
      </c>
      <c r="Y44" s="12">
        <v>0</v>
      </c>
      <c r="Z44" s="12">
        <v>0</v>
      </c>
      <c r="AA44" s="12">
        <v>0</v>
      </c>
      <c r="AB44" s="12">
        <v>0</v>
      </c>
      <c r="AC44" s="12">
        <v>0</v>
      </c>
      <c r="AD44" s="12">
        <v>0</v>
      </c>
      <c r="AE44" s="12">
        <v>0</v>
      </c>
      <c r="AF44" s="12">
        <v>0</v>
      </c>
      <c r="AG44" s="40">
        <v>0</v>
      </c>
      <c r="AH44" s="10">
        <v>50000</v>
      </c>
      <c r="AI44" s="32">
        <f t="shared" si="1"/>
        <v>50000</v>
      </c>
      <c r="AJ44" s="9" t="s">
        <v>360</v>
      </c>
      <c r="AK44" s="12">
        <v>0</v>
      </c>
      <c r="AL44" s="12">
        <v>0</v>
      </c>
      <c r="AM44" s="12">
        <v>0</v>
      </c>
      <c r="AN44" s="12">
        <v>0</v>
      </c>
      <c r="AO44" s="12">
        <v>0</v>
      </c>
      <c r="AP44"/>
    </row>
    <row r="45" spans="1:42" x14ac:dyDescent="0.3">
      <c r="A45" t="str">
        <f t="shared" si="0"/>
        <v>2.6-06-2305_236015_2321212144</v>
      </c>
      <c r="B45" t="s">
        <v>1088</v>
      </c>
      <c r="C45" t="s">
        <v>1162</v>
      </c>
      <c r="D45" t="s">
        <v>943</v>
      </c>
      <c r="E45" t="s">
        <v>29</v>
      </c>
      <c r="F45" t="s">
        <v>30</v>
      </c>
      <c r="G45" t="s">
        <v>31</v>
      </c>
      <c r="H45" t="s">
        <v>934</v>
      </c>
      <c r="I45" t="s">
        <v>857</v>
      </c>
      <c r="J45" t="s">
        <v>307</v>
      </c>
      <c r="K45">
        <v>6</v>
      </c>
      <c r="L45" t="s">
        <v>79</v>
      </c>
      <c r="M45">
        <v>21</v>
      </c>
      <c r="N45" t="s">
        <v>311</v>
      </c>
      <c r="O45" t="s">
        <v>884</v>
      </c>
      <c r="P45" t="s">
        <v>309</v>
      </c>
      <c r="Q45">
        <v>2000</v>
      </c>
      <c r="R45" t="s">
        <v>953</v>
      </c>
      <c r="T45">
        <v>2121</v>
      </c>
      <c r="U45" t="s">
        <v>361</v>
      </c>
      <c r="V45">
        <v>44</v>
      </c>
      <c r="W45" t="s">
        <v>942</v>
      </c>
      <c r="X45" s="12">
        <v>7571</v>
      </c>
      <c r="Y45" s="12">
        <v>0</v>
      </c>
      <c r="Z45" s="12">
        <v>0</v>
      </c>
      <c r="AA45" s="12">
        <v>0</v>
      </c>
      <c r="AB45" s="12">
        <v>0</v>
      </c>
      <c r="AC45" s="12">
        <v>0</v>
      </c>
      <c r="AD45" s="12">
        <v>0</v>
      </c>
      <c r="AE45" s="12">
        <v>7571</v>
      </c>
      <c r="AF45" s="32">
        <v>0</v>
      </c>
      <c r="AG45" s="32">
        <v>0</v>
      </c>
      <c r="AH45" s="32">
        <v>0</v>
      </c>
      <c r="AI45" s="32">
        <f t="shared" si="1"/>
        <v>0</v>
      </c>
      <c r="AJ45" s="35" t="s">
        <v>846</v>
      </c>
      <c r="AK45">
        <v>7571</v>
      </c>
      <c r="AL45">
        <v>0</v>
      </c>
      <c r="AM45">
        <v>0</v>
      </c>
      <c r="AN45">
        <v>0</v>
      </c>
      <c r="AO45">
        <v>7571</v>
      </c>
      <c r="AP45"/>
    </row>
    <row r="46" spans="1:42" x14ac:dyDescent="0.3">
      <c r="A46" t="str">
        <f t="shared" si="0"/>
        <v>1.1-00-2302_231010_231421210</v>
      </c>
      <c r="B46" s="64" t="s">
        <v>1105</v>
      </c>
      <c r="C46" s="64" t="s">
        <v>1162</v>
      </c>
      <c r="D46" t="s">
        <v>1106</v>
      </c>
      <c r="E46" t="s">
        <v>29</v>
      </c>
      <c r="F46" t="s">
        <v>30</v>
      </c>
      <c r="G46" t="s">
        <v>261</v>
      </c>
      <c r="H46" t="s">
        <v>960</v>
      </c>
      <c r="I46" t="s">
        <v>856</v>
      </c>
      <c r="J46" t="s">
        <v>189</v>
      </c>
      <c r="K46">
        <v>1</v>
      </c>
      <c r="L46" t="s">
        <v>35</v>
      </c>
      <c r="M46">
        <v>14</v>
      </c>
      <c r="N46" t="s">
        <v>1134</v>
      </c>
      <c r="O46" t="s">
        <v>883</v>
      </c>
      <c r="P46" s="1" t="s">
        <v>274</v>
      </c>
      <c r="Q46" s="1">
        <v>2000</v>
      </c>
      <c r="R46" s="1" t="s">
        <v>67</v>
      </c>
      <c r="S46" s="1"/>
      <c r="T46" s="7">
        <v>2121</v>
      </c>
      <c r="U46" s="7" t="s">
        <v>361</v>
      </c>
      <c r="V46">
        <v>0</v>
      </c>
      <c r="W46" t="s">
        <v>43</v>
      </c>
      <c r="X46" s="12">
        <v>0</v>
      </c>
      <c r="Y46" s="12">
        <v>0</v>
      </c>
      <c r="Z46" s="12">
        <v>0</v>
      </c>
      <c r="AA46" s="12">
        <v>0</v>
      </c>
      <c r="AB46" s="12">
        <v>0</v>
      </c>
      <c r="AC46" s="12">
        <v>0</v>
      </c>
      <c r="AD46" s="12">
        <v>0</v>
      </c>
      <c r="AE46" s="12">
        <v>0</v>
      </c>
      <c r="AF46" s="12">
        <v>0</v>
      </c>
      <c r="AG46" s="40">
        <v>0</v>
      </c>
      <c r="AH46" s="10">
        <v>70000</v>
      </c>
      <c r="AI46" s="32">
        <f t="shared" si="1"/>
        <v>70000</v>
      </c>
      <c r="AJ46" s="9" t="s">
        <v>362</v>
      </c>
      <c r="AK46" s="12">
        <v>0</v>
      </c>
      <c r="AL46" s="12">
        <v>0</v>
      </c>
      <c r="AM46" s="12">
        <v>0</v>
      </c>
      <c r="AN46" s="12">
        <v>0</v>
      </c>
      <c r="AO46" s="12">
        <v>0</v>
      </c>
      <c r="AP46"/>
    </row>
    <row r="47" spans="1:42" x14ac:dyDescent="0.3">
      <c r="A47" t="str">
        <f t="shared" si="0"/>
        <v>1.1-00-2302_233009_231121310</v>
      </c>
      <c r="B47" s="64" t="s">
        <v>1105</v>
      </c>
      <c r="C47" s="64" t="s">
        <v>1162</v>
      </c>
      <c r="D47" t="s">
        <v>1106</v>
      </c>
      <c r="E47" t="s">
        <v>216</v>
      </c>
      <c r="F47" t="s">
        <v>217</v>
      </c>
      <c r="G47" t="s">
        <v>31</v>
      </c>
      <c r="H47" t="s">
        <v>934</v>
      </c>
      <c r="I47" t="s">
        <v>856</v>
      </c>
      <c r="J47" t="s">
        <v>189</v>
      </c>
      <c r="K47">
        <v>3</v>
      </c>
      <c r="L47" t="s">
        <v>218</v>
      </c>
      <c r="M47">
        <v>11</v>
      </c>
      <c r="N47" t="s">
        <v>222</v>
      </c>
      <c r="O47" t="s">
        <v>881</v>
      </c>
      <c r="P47" t="s">
        <v>972</v>
      </c>
      <c r="Q47">
        <v>2000</v>
      </c>
      <c r="R47" t="s">
        <v>953</v>
      </c>
      <c r="T47" s="7">
        <v>2131</v>
      </c>
      <c r="U47" s="7" t="s">
        <v>223</v>
      </c>
      <c r="V47">
        <v>0</v>
      </c>
      <c r="W47" t="s">
        <v>43</v>
      </c>
      <c r="X47" s="12">
        <v>0</v>
      </c>
      <c r="Y47" s="12">
        <v>0</v>
      </c>
      <c r="Z47" s="12">
        <v>0</v>
      </c>
      <c r="AA47" s="12">
        <v>0</v>
      </c>
      <c r="AB47" s="12">
        <v>0</v>
      </c>
      <c r="AC47" s="12">
        <v>0</v>
      </c>
      <c r="AD47" s="12">
        <v>0</v>
      </c>
      <c r="AE47" s="12">
        <v>0</v>
      </c>
      <c r="AF47" s="32">
        <v>0</v>
      </c>
      <c r="AG47" s="32">
        <v>0</v>
      </c>
      <c r="AH47" s="10">
        <v>2000000</v>
      </c>
      <c r="AI47" s="32">
        <f t="shared" si="1"/>
        <v>2000000</v>
      </c>
      <c r="AJ47" s="9" t="s">
        <v>224</v>
      </c>
      <c r="AK47" s="12">
        <v>0</v>
      </c>
      <c r="AL47" s="12">
        <v>0</v>
      </c>
      <c r="AM47" s="12">
        <v>0</v>
      </c>
      <c r="AN47" s="12">
        <v>0</v>
      </c>
      <c r="AO47" s="12">
        <v>0</v>
      </c>
      <c r="AP47"/>
    </row>
    <row r="48" spans="1:42" x14ac:dyDescent="0.3">
      <c r="A48" t="str">
        <f t="shared" si="0"/>
        <v>1.1-00-2306_235017_232921410</v>
      </c>
      <c r="B48" s="64" t="s">
        <v>1105</v>
      </c>
      <c r="C48" s="64" t="s">
        <v>1162</v>
      </c>
      <c r="D48" t="s">
        <v>1106</v>
      </c>
      <c r="E48" t="s">
        <v>422</v>
      </c>
      <c r="F48" t="s">
        <v>423</v>
      </c>
      <c r="G48" t="s">
        <v>340</v>
      </c>
      <c r="H48" t="s">
        <v>964</v>
      </c>
      <c r="I48" t="s">
        <v>858</v>
      </c>
      <c r="J48" t="s">
        <v>404</v>
      </c>
      <c r="K48">
        <v>5</v>
      </c>
      <c r="L48" t="s">
        <v>62</v>
      </c>
      <c r="M48">
        <v>29</v>
      </c>
      <c r="N48" t="s">
        <v>427</v>
      </c>
      <c r="O48" t="s">
        <v>886</v>
      </c>
      <c r="P48" t="s">
        <v>425</v>
      </c>
      <c r="Q48">
        <v>2000</v>
      </c>
      <c r="R48" t="s">
        <v>953</v>
      </c>
      <c r="S48" t="s">
        <v>1159</v>
      </c>
      <c r="T48">
        <v>2141</v>
      </c>
      <c r="U48" t="s">
        <v>312</v>
      </c>
      <c r="V48">
        <v>0</v>
      </c>
      <c r="W48" t="s">
        <v>43</v>
      </c>
      <c r="X48" s="12">
        <v>0</v>
      </c>
      <c r="Y48" s="12">
        <v>0</v>
      </c>
      <c r="Z48" s="12">
        <v>0</v>
      </c>
      <c r="AA48" s="12">
        <v>0</v>
      </c>
      <c r="AB48" s="12">
        <v>0</v>
      </c>
      <c r="AC48" s="12">
        <v>0</v>
      </c>
      <c r="AD48" s="12">
        <v>0</v>
      </c>
      <c r="AE48" s="12">
        <v>0</v>
      </c>
      <c r="AF48" s="32">
        <v>0</v>
      </c>
      <c r="AG48" s="32">
        <v>0</v>
      </c>
      <c r="AH48" s="32">
        <v>0</v>
      </c>
      <c r="AI48" s="32">
        <f t="shared" si="1"/>
        <v>0</v>
      </c>
      <c r="AJ48" s="35" t="s">
        <v>846</v>
      </c>
      <c r="AK48">
        <v>1000</v>
      </c>
      <c r="AL48">
        <v>0</v>
      </c>
      <c r="AM48">
        <v>0</v>
      </c>
      <c r="AN48">
        <v>1000</v>
      </c>
      <c r="AO48">
        <v>0</v>
      </c>
      <c r="AP48"/>
    </row>
    <row r="49" spans="1:42" x14ac:dyDescent="0.3">
      <c r="A49" t="str">
        <f t="shared" si="0"/>
        <v>1.1-00-2308_237025_234121410</v>
      </c>
      <c r="B49" s="64" t="s">
        <v>1105</v>
      </c>
      <c r="C49" s="64" t="s">
        <v>1162</v>
      </c>
      <c r="D49" t="s">
        <v>1106</v>
      </c>
      <c r="E49" t="s">
        <v>373</v>
      </c>
      <c r="F49" t="s">
        <v>374</v>
      </c>
      <c r="G49" t="s">
        <v>200</v>
      </c>
      <c r="H49" t="s">
        <v>957</v>
      </c>
      <c r="I49" t="s">
        <v>860</v>
      </c>
      <c r="J49" t="s">
        <v>587</v>
      </c>
      <c r="K49">
        <v>7</v>
      </c>
      <c r="L49" t="s">
        <v>588</v>
      </c>
      <c r="M49">
        <v>41</v>
      </c>
      <c r="N49" t="s">
        <v>593</v>
      </c>
      <c r="O49" t="s">
        <v>906</v>
      </c>
      <c r="P49" t="s">
        <v>958</v>
      </c>
      <c r="Q49">
        <v>2000</v>
      </c>
      <c r="R49" t="s">
        <v>953</v>
      </c>
      <c r="S49" t="s">
        <v>1159</v>
      </c>
      <c r="T49">
        <v>2141</v>
      </c>
      <c r="U49" t="s">
        <v>312</v>
      </c>
      <c r="V49">
        <v>0</v>
      </c>
      <c r="W49" t="s">
        <v>43</v>
      </c>
      <c r="X49" s="12">
        <v>30000</v>
      </c>
      <c r="Y49" s="12">
        <v>0</v>
      </c>
      <c r="Z49" s="12">
        <v>0</v>
      </c>
      <c r="AA49" s="12">
        <v>0</v>
      </c>
      <c r="AB49" s="12">
        <v>0</v>
      </c>
      <c r="AC49" s="12">
        <v>0</v>
      </c>
      <c r="AD49" s="12">
        <v>0</v>
      </c>
      <c r="AE49" s="12">
        <v>30000</v>
      </c>
      <c r="AF49" s="32">
        <v>30000</v>
      </c>
      <c r="AG49" s="32">
        <v>30000</v>
      </c>
      <c r="AH49" s="32">
        <v>0</v>
      </c>
      <c r="AI49" s="32">
        <f t="shared" si="1"/>
        <v>-30000</v>
      </c>
      <c r="AJ49" s="35" t="s">
        <v>594</v>
      </c>
      <c r="AK49">
        <v>30000</v>
      </c>
      <c r="AL49">
        <v>0</v>
      </c>
      <c r="AM49">
        <v>0</v>
      </c>
      <c r="AN49">
        <v>0</v>
      </c>
      <c r="AO49">
        <v>30000</v>
      </c>
      <c r="AP49"/>
    </row>
    <row r="50" spans="1:42" x14ac:dyDescent="0.3">
      <c r="A50" t="str">
        <f t="shared" si="0"/>
        <v>1.1-00-2311_236031_234921410</v>
      </c>
      <c r="B50" s="64" t="s">
        <v>1105</v>
      </c>
      <c r="C50" s="64" t="s">
        <v>1162</v>
      </c>
      <c r="D50" t="s">
        <v>1106</v>
      </c>
      <c r="E50" t="s">
        <v>802</v>
      </c>
      <c r="F50" t="s">
        <v>803</v>
      </c>
      <c r="G50" t="s">
        <v>31</v>
      </c>
      <c r="H50" t="s">
        <v>934</v>
      </c>
      <c r="I50" t="s">
        <v>868</v>
      </c>
      <c r="J50" t="s">
        <v>805</v>
      </c>
      <c r="K50">
        <v>6</v>
      </c>
      <c r="L50" t="s">
        <v>79</v>
      </c>
      <c r="M50">
        <v>49</v>
      </c>
      <c r="N50" t="s">
        <v>820</v>
      </c>
      <c r="O50" t="s">
        <v>905</v>
      </c>
      <c r="P50" t="s">
        <v>963</v>
      </c>
      <c r="Q50">
        <v>2000</v>
      </c>
      <c r="R50" t="s">
        <v>953</v>
      </c>
      <c r="S50" t="s">
        <v>1159</v>
      </c>
      <c r="T50">
        <v>2141</v>
      </c>
      <c r="U50" t="s">
        <v>312</v>
      </c>
      <c r="V50">
        <v>0</v>
      </c>
      <c r="W50" t="s">
        <v>43</v>
      </c>
      <c r="X50" s="12">
        <v>176914</v>
      </c>
      <c r="Y50" s="12">
        <v>205400</v>
      </c>
      <c r="Z50" s="12">
        <v>50854.22</v>
      </c>
      <c r="AA50" s="12">
        <v>50854.22</v>
      </c>
      <c r="AB50" s="12">
        <v>50854.23</v>
      </c>
      <c r="AC50" s="12">
        <v>50854.23</v>
      </c>
      <c r="AD50" s="12">
        <v>50854.23</v>
      </c>
      <c r="AE50" s="12">
        <v>126059.78</v>
      </c>
      <c r="AF50" s="32">
        <v>201914</v>
      </c>
      <c r="AG50" s="32">
        <v>201914</v>
      </c>
      <c r="AH50" s="32">
        <v>180000</v>
      </c>
      <c r="AI50" s="32">
        <f t="shared" si="1"/>
        <v>-21914</v>
      </c>
      <c r="AJ50" s="35" t="s">
        <v>821</v>
      </c>
      <c r="AK50">
        <v>147909</v>
      </c>
      <c r="AL50">
        <v>10356</v>
      </c>
      <c r="AM50">
        <v>0</v>
      </c>
      <c r="AN50">
        <v>186751</v>
      </c>
      <c r="AO50">
        <v>-28486</v>
      </c>
      <c r="AP50"/>
    </row>
    <row r="51" spans="1:42" x14ac:dyDescent="0.3">
      <c r="A51" t="str">
        <f t="shared" si="0"/>
        <v>2.6-05-2305_236015_232121410</v>
      </c>
      <c r="B51" t="s">
        <v>1094</v>
      </c>
      <c r="C51" t="s">
        <v>1162</v>
      </c>
      <c r="D51" t="s">
        <v>962</v>
      </c>
      <c r="E51" t="s">
        <v>29</v>
      </c>
      <c r="F51" t="s">
        <v>30</v>
      </c>
      <c r="G51" t="s">
        <v>31</v>
      </c>
      <c r="H51" t="s">
        <v>934</v>
      </c>
      <c r="I51" t="s">
        <v>857</v>
      </c>
      <c r="J51" t="s">
        <v>307</v>
      </c>
      <c r="K51">
        <v>6</v>
      </c>
      <c r="L51" t="s">
        <v>79</v>
      </c>
      <c r="M51">
        <v>21</v>
      </c>
      <c r="N51" t="s">
        <v>311</v>
      </c>
      <c r="O51" t="s">
        <v>884</v>
      </c>
      <c r="P51" t="s">
        <v>309</v>
      </c>
      <c r="Q51">
        <v>2000</v>
      </c>
      <c r="R51" t="s">
        <v>953</v>
      </c>
      <c r="T51">
        <v>2141</v>
      </c>
      <c r="U51" t="s">
        <v>312</v>
      </c>
      <c r="V51">
        <v>0</v>
      </c>
      <c r="W51" t="s">
        <v>43</v>
      </c>
      <c r="X51" s="12">
        <v>8250</v>
      </c>
      <c r="Y51" s="12">
        <v>0</v>
      </c>
      <c r="Z51" s="12">
        <v>0</v>
      </c>
      <c r="AA51" s="12">
        <v>0</v>
      </c>
      <c r="AB51" s="12">
        <v>0</v>
      </c>
      <c r="AC51" s="12">
        <v>0</v>
      </c>
      <c r="AD51" s="12">
        <v>0</v>
      </c>
      <c r="AE51" s="12">
        <v>8250</v>
      </c>
      <c r="AF51" s="32">
        <v>0</v>
      </c>
      <c r="AG51" s="32">
        <v>0</v>
      </c>
      <c r="AH51" s="32">
        <v>0</v>
      </c>
      <c r="AI51" s="32">
        <f t="shared" si="1"/>
        <v>0</v>
      </c>
      <c r="AJ51" s="35" t="s">
        <v>846</v>
      </c>
      <c r="AK51">
        <v>8250</v>
      </c>
      <c r="AL51">
        <v>0</v>
      </c>
      <c r="AM51">
        <v>0</v>
      </c>
      <c r="AN51">
        <v>0</v>
      </c>
      <c r="AO51">
        <v>8250</v>
      </c>
      <c r="AP51"/>
    </row>
    <row r="52" spans="1:42" x14ac:dyDescent="0.3">
      <c r="A52" t="str">
        <f t="shared" si="0"/>
        <v>2.6-06-2305_236015_2321214145</v>
      </c>
      <c r="B52" t="s">
        <v>1088</v>
      </c>
      <c r="C52" t="s">
        <v>1162</v>
      </c>
      <c r="D52" t="s">
        <v>943</v>
      </c>
      <c r="E52" t="s">
        <v>29</v>
      </c>
      <c r="F52" t="s">
        <v>30</v>
      </c>
      <c r="G52" t="s">
        <v>31</v>
      </c>
      <c r="H52" t="s">
        <v>934</v>
      </c>
      <c r="I52" t="s">
        <v>857</v>
      </c>
      <c r="J52" t="s">
        <v>307</v>
      </c>
      <c r="K52">
        <v>6</v>
      </c>
      <c r="L52" t="s">
        <v>79</v>
      </c>
      <c r="M52">
        <v>21</v>
      </c>
      <c r="N52" t="s">
        <v>311</v>
      </c>
      <c r="O52" t="s">
        <v>884</v>
      </c>
      <c r="P52" t="s">
        <v>309</v>
      </c>
      <c r="Q52">
        <v>2000</v>
      </c>
      <c r="R52" t="s">
        <v>953</v>
      </c>
      <c r="T52">
        <v>2141</v>
      </c>
      <c r="U52" t="s">
        <v>312</v>
      </c>
      <c r="V52">
        <v>45</v>
      </c>
      <c r="W52" t="s">
        <v>942</v>
      </c>
      <c r="X52" s="12">
        <v>220</v>
      </c>
      <c r="Y52" s="12">
        <v>0</v>
      </c>
      <c r="Z52" s="12">
        <v>0</v>
      </c>
      <c r="AA52" s="12">
        <v>0</v>
      </c>
      <c r="AB52" s="12">
        <v>0</v>
      </c>
      <c r="AC52" s="12">
        <v>0</v>
      </c>
      <c r="AD52" s="12">
        <v>0</v>
      </c>
      <c r="AE52" s="12">
        <v>220</v>
      </c>
      <c r="AF52" s="32">
        <v>0</v>
      </c>
      <c r="AG52" s="32">
        <v>0</v>
      </c>
      <c r="AH52" s="32">
        <v>0</v>
      </c>
      <c r="AI52" s="32">
        <f t="shared" si="1"/>
        <v>0</v>
      </c>
      <c r="AJ52" s="35" t="s">
        <v>846</v>
      </c>
      <c r="AK52">
        <v>220</v>
      </c>
      <c r="AL52">
        <v>0</v>
      </c>
      <c r="AM52">
        <v>0</v>
      </c>
      <c r="AN52">
        <v>0</v>
      </c>
      <c r="AO52">
        <v>220</v>
      </c>
      <c r="AP52"/>
    </row>
    <row r="53" spans="1:42" x14ac:dyDescent="0.3">
      <c r="A53" t="str">
        <f t="shared" si="0"/>
        <v>1.1-00-2302_231010_231421410</v>
      </c>
      <c r="B53" s="64" t="s">
        <v>1105</v>
      </c>
      <c r="C53" s="64" t="s">
        <v>1162</v>
      </c>
      <c r="D53" t="s">
        <v>1106</v>
      </c>
      <c r="E53" t="s">
        <v>29</v>
      </c>
      <c r="F53" t="s">
        <v>30</v>
      </c>
      <c r="G53" t="s">
        <v>261</v>
      </c>
      <c r="H53" t="s">
        <v>960</v>
      </c>
      <c r="I53" t="s">
        <v>856</v>
      </c>
      <c r="J53" t="s">
        <v>189</v>
      </c>
      <c r="K53">
        <v>1</v>
      </c>
      <c r="L53" t="s">
        <v>35</v>
      </c>
      <c r="M53">
        <v>14</v>
      </c>
      <c r="N53" t="s">
        <v>1134</v>
      </c>
      <c r="O53" t="s">
        <v>883</v>
      </c>
      <c r="P53" s="1" t="s">
        <v>274</v>
      </c>
      <c r="Q53" s="1">
        <v>2000</v>
      </c>
      <c r="R53" s="1" t="s">
        <v>67</v>
      </c>
      <c r="S53" t="s">
        <v>1159</v>
      </c>
      <c r="T53" s="7">
        <v>2141</v>
      </c>
      <c r="U53" s="7" t="s">
        <v>312</v>
      </c>
      <c r="V53">
        <v>0</v>
      </c>
      <c r="W53" t="s">
        <v>43</v>
      </c>
      <c r="X53" s="12">
        <v>0</v>
      </c>
      <c r="Y53" s="12">
        <v>0</v>
      </c>
      <c r="Z53" s="12">
        <v>0</v>
      </c>
      <c r="AA53" s="12">
        <v>0</v>
      </c>
      <c r="AB53" s="12">
        <v>0</v>
      </c>
      <c r="AC53" s="12">
        <v>0</v>
      </c>
      <c r="AD53" s="12">
        <v>0</v>
      </c>
      <c r="AE53" s="12">
        <v>0</v>
      </c>
      <c r="AF53" s="12">
        <v>0</v>
      </c>
      <c r="AG53" s="40">
        <v>0</v>
      </c>
      <c r="AH53" s="10">
        <v>50000</v>
      </c>
      <c r="AI53" s="32">
        <f t="shared" si="1"/>
        <v>50000</v>
      </c>
      <c r="AJ53" s="9" t="s">
        <v>363</v>
      </c>
      <c r="AK53" s="12">
        <v>0</v>
      </c>
      <c r="AL53" s="12">
        <v>0</v>
      </c>
      <c r="AM53" s="12">
        <v>0</v>
      </c>
      <c r="AN53" s="12">
        <v>0</v>
      </c>
      <c r="AO53" s="12">
        <v>0</v>
      </c>
      <c r="AP53"/>
    </row>
    <row r="54" spans="1:42" x14ac:dyDescent="0.3">
      <c r="A54" t="str">
        <f t="shared" si="0"/>
        <v>1.1-00-2305_236015_232121410</v>
      </c>
      <c r="B54" s="64" t="s">
        <v>1105</v>
      </c>
      <c r="C54" s="64" t="s">
        <v>1162</v>
      </c>
      <c r="D54" t="s">
        <v>1106</v>
      </c>
      <c r="E54" t="s">
        <v>29</v>
      </c>
      <c r="F54" t="s">
        <v>30</v>
      </c>
      <c r="G54" t="s">
        <v>31</v>
      </c>
      <c r="H54" t="s">
        <v>934</v>
      </c>
      <c r="I54" t="s">
        <v>857</v>
      </c>
      <c r="J54" t="s">
        <v>307</v>
      </c>
      <c r="K54">
        <v>6</v>
      </c>
      <c r="L54" t="s">
        <v>79</v>
      </c>
      <c r="M54">
        <v>21</v>
      </c>
      <c r="N54" t="s">
        <v>311</v>
      </c>
      <c r="O54" t="s">
        <v>884</v>
      </c>
      <c r="P54" t="s">
        <v>309</v>
      </c>
      <c r="Q54">
        <v>2000</v>
      </c>
      <c r="R54" t="s">
        <v>953</v>
      </c>
      <c r="S54" t="s">
        <v>1159</v>
      </c>
      <c r="T54">
        <v>2141</v>
      </c>
      <c r="U54" t="s">
        <v>312</v>
      </c>
      <c r="V54">
        <v>0</v>
      </c>
      <c r="W54" t="s">
        <v>43</v>
      </c>
      <c r="X54" s="12">
        <v>24760.1</v>
      </c>
      <c r="Y54" s="12">
        <v>0</v>
      </c>
      <c r="Z54" s="12">
        <v>24759.15</v>
      </c>
      <c r="AA54" s="12">
        <v>24759.15</v>
      </c>
      <c r="AB54" s="12">
        <v>24759.15</v>
      </c>
      <c r="AC54" s="12">
        <v>24759.15</v>
      </c>
      <c r="AD54" s="12">
        <v>2154.0500000000002</v>
      </c>
      <c r="AE54" s="12">
        <v>0.94999999999708962</v>
      </c>
      <c r="AF54" s="32">
        <v>22605.1</v>
      </c>
      <c r="AG54" s="32">
        <v>22605.1</v>
      </c>
      <c r="AH54" s="32">
        <v>22605.1</v>
      </c>
      <c r="AI54" s="32">
        <f t="shared" si="1"/>
        <v>0</v>
      </c>
      <c r="AJ54" s="35" t="s">
        <v>846</v>
      </c>
      <c r="AK54">
        <v>0</v>
      </c>
      <c r="AL54">
        <v>26155</v>
      </c>
      <c r="AM54">
        <v>0</v>
      </c>
      <c r="AN54">
        <v>1394.9</v>
      </c>
      <c r="AO54">
        <v>24760.1</v>
      </c>
      <c r="AP54"/>
    </row>
    <row r="55" spans="1:42" x14ac:dyDescent="0.3">
      <c r="A55" t="str">
        <f t="shared" si="0"/>
        <v>2.6-06-2305_236015_2321214153</v>
      </c>
      <c r="B55" t="s">
        <v>1088</v>
      </c>
      <c r="C55" t="s">
        <v>1162</v>
      </c>
      <c r="D55" t="s">
        <v>943</v>
      </c>
      <c r="E55" t="s">
        <v>29</v>
      </c>
      <c r="F55" t="s">
        <v>30</v>
      </c>
      <c r="G55" t="s">
        <v>31</v>
      </c>
      <c r="H55" t="s">
        <v>934</v>
      </c>
      <c r="I55" t="s">
        <v>857</v>
      </c>
      <c r="J55" t="s">
        <v>307</v>
      </c>
      <c r="K55">
        <v>6</v>
      </c>
      <c r="L55" t="s">
        <v>79</v>
      </c>
      <c r="M55">
        <v>21</v>
      </c>
      <c r="N55" t="s">
        <v>311</v>
      </c>
      <c r="O55" t="s">
        <v>884</v>
      </c>
      <c r="P55" t="s">
        <v>309</v>
      </c>
      <c r="Q55">
        <v>2000</v>
      </c>
      <c r="R55" t="s">
        <v>953</v>
      </c>
      <c r="T55">
        <v>2141</v>
      </c>
      <c r="U55" t="s">
        <v>312</v>
      </c>
      <c r="V55">
        <v>53</v>
      </c>
      <c r="W55" t="s">
        <v>944</v>
      </c>
      <c r="X55" s="12">
        <v>310</v>
      </c>
      <c r="Y55" s="12">
        <v>0</v>
      </c>
      <c r="Z55" s="12">
        <v>0</v>
      </c>
      <c r="AA55" s="12">
        <v>0</v>
      </c>
      <c r="AB55" s="12">
        <v>0</v>
      </c>
      <c r="AC55" s="12">
        <v>0</v>
      </c>
      <c r="AD55" s="12">
        <v>0</v>
      </c>
      <c r="AE55" s="12">
        <v>310</v>
      </c>
      <c r="AF55" s="32">
        <v>0</v>
      </c>
      <c r="AG55" s="32">
        <v>0</v>
      </c>
      <c r="AH55" s="32">
        <v>0</v>
      </c>
      <c r="AI55" s="32">
        <f t="shared" si="1"/>
        <v>0</v>
      </c>
      <c r="AJ55" s="35" t="s">
        <v>846</v>
      </c>
      <c r="AK55">
        <v>310</v>
      </c>
      <c r="AL55">
        <v>0</v>
      </c>
      <c r="AM55">
        <v>0</v>
      </c>
      <c r="AN55">
        <v>0</v>
      </c>
      <c r="AO55">
        <v>310</v>
      </c>
      <c r="AP55"/>
    </row>
    <row r="56" spans="1:42" x14ac:dyDescent="0.3">
      <c r="A56" t="str">
        <f t="shared" si="0"/>
        <v>1.1-00-2311_236031_235021510</v>
      </c>
      <c r="B56" s="64" t="s">
        <v>1105</v>
      </c>
      <c r="C56" s="64" t="s">
        <v>1162</v>
      </c>
      <c r="D56" t="s">
        <v>1106</v>
      </c>
      <c r="E56" t="s">
        <v>802</v>
      </c>
      <c r="F56" t="s">
        <v>803</v>
      </c>
      <c r="G56" t="s">
        <v>31</v>
      </c>
      <c r="H56" t="s">
        <v>934</v>
      </c>
      <c r="I56" t="s">
        <v>868</v>
      </c>
      <c r="J56" t="s">
        <v>805</v>
      </c>
      <c r="K56">
        <v>6</v>
      </c>
      <c r="L56" t="s">
        <v>79</v>
      </c>
      <c r="M56">
        <v>50</v>
      </c>
      <c r="N56" t="s">
        <v>809</v>
      </c>
      <c r="O56" t="s">
        <v>905</v>
      </c>
      <c r="P56" t="s">
        <v>963</v>
      </c>
      <c r="Q56">
        <v>2000</v>
      </c>
      <c r="R56" t="s">
        <v>953</v>
      </c>
      <c r="T56">
        <v>2151</v>
      </c>
      <c r="U56" t="s">
        <v>313</v>
      </c>
      <c r="V56">
        <v>0</v>
      </c>
      <c r="W56" t="s">
        <v>43</v>
      </c>
      <c r="X56" s="12">
        <v>0</v>
      </c>
      <c r="Y56" s="12">
        <v>0</v>
      </c>
      <c r="Z56" s="12">
        <v>0</v>
      </c>
      <c r="AA56" s="12">
        <v>0</v>
      </c>
      <c r="AB56" s="12">
        <v>0</v>
      </c>
      <c r="AC56" s="12">
        <v>0</v>
      </c>
      <c r="AD56" s="12">
        <v>0</v>
      </c>
      <c r="AE56" s="12">
        <v>0</v>
      </c>
      <c r="AF56" s="32">
        <v>0</v>
      </c>
      <c r="AG56" s="32">
        <v>0</v>
      </c>
      <c r="AH56" s="32">
        <v>0</v>
      </c>
      <c r="AI56" s="32">
        <f t="shared" si="1"/>
        <v>0</v>
      </c>
      <c r="AJ56" s="35" t="s">
        <v>846</v>
      </c>
      <c r="AK56">
        <v>0</v>
      </c>
      <c r="AL56">
        <v>0</v>
      </c>
      <c r="AM56">
        <v>0</v>
      </c>
      <c r="AN56">
        <v>0</v>
      </c>
      <c r="AO56">
        <v>0</v>
      </c>
      <c r="AP56"/>
    </row>
    <row r="57" spans="1:42" x14ac:dyDescent="0.3">
      <c r="A57" t="str">
        <f t="shared" si="0"/>
        <v>1.1-00-2305_236015_232121510</v>
      </c>
      <c r="B57" s="64" t="s">
        <v>1105</v>
      </c>
      <c r="C57" s="64" t="s">
        <v>1162</v>
      </c>
      <c r="D57" t="s">
        <v>1106</v>
      </c>
      <c r="E57" t="s">
        <v>29</v>
      </c>
      <c r="F57" t="s">
        <v>30</v>
      </c>
      <c r="G57" t="s">
        <v>31</v>
      </c>
      <c r="H57" t="s">
        <v>934</v>
      </c>
      <c r="I57" t="s">
        <v>857</v>
      </c>
      <c r="J57" t="s">
        <v>307</v>
      </c>
      <c r="K57">
        <v>6</v>
      </c>
      <c r="L57" t="s">
        <v>79</v>
      </c>
      <c r="M57">
        <v>21</v>
      </c>
      <c r="N57" t="s">
        <v>311</v>
      </c>
      <c r="O57" t="s">
        <v>884</v>
      </c>
      <c r="P57" t="s">
        <v>309</v>
      </c>
      <c r="Q57">
        <v>2000</v>
      </c>
      <c r="R57" t="s">
        <v>953</v>
      </c>
      <c r="T57">
        <v>2151</v>
      </c>
      <c r="U57" t="s">
        <v>313</v>
      </c>
      <c r="V57">
        <v>0</v>
      </c>
      <c r="W57" t="s">
        <v>43</v>
      </c>
      <c r="X57" s="12">
        <v>420</v>
      </c>
      <c r="Y57" s="12">
        <v>0</v>
      </c>
      <c r="Z57" s="12">
        <v>420</v>
      </c>
      <c r="AA57" s="12">
        <v>420</v>
      </c>
      <c r="AB57" s="12">
        <v>420</v>
      </c>
      <c r="AC57" s="12">
        <v>420</v>
      </c>
      <c r="AD57" s="12">
        <v>420</v>
      </c>
      <c r="AE57" s="12">
        <v>0</v>
      </c>
      <c r="AF57" s="32">
        <v>420</v>
      </c>
      <c r="AG57" s="32">
        <v>420</v>
      </c>
      <c r="AH57" s="32">
        <v>420</v>
      </c>
      <c r="AI57" s="32">
        <f t="shared" si="1"/>
        <v>0</v>
      </c>
      <c r="AJ57" s="35" t="s">
        <v>846</v>
      </c>
      <c r="AK57">
        <v>0</v>
      </c>
      <c r="AL57">
        <v>500</v>
      </c>
      <c r="AM57">
        <v>0</v>
      </c>
      <c r="AN57">
        <v>80</v>
      </c>
      <c r="AO57">
        <v>420</v>
      </c>
      <c r="AP57"/>
    </row>
    <row r="58" spans="1:42" x14ac:dyDescent="0.3">
      <c r="A58" t="str">
        <f t="shared" si="0"/>
        <v>1.1-00-2302_231010_231621610</v>
      </c>
      <c r="B58" s="64" t="s">
        <v>1105</v>
      </c>
      <c r="C58" s="64" t="s">
        <v>1162</v>
      </c>
      <c r="D58" t="s">
        <v>1106</v>
      </c>
      <c r="E58" t="s">
        <v>259</v>
      </c>
      <c r="F58" t="s">
        <v>260</v>
      </c>
      <c r="G58" t="s">
        <v>261</v>
      </c>
      <c r="H58" t="s">
        <v>960</v>
      </c>
      <c r="I58" t="s">
        <v>856</v>
      </c>
      <c r="J58" t="s">
        <v>189</v>
      </c>
      <c r="K58">
        <v>1</v>
      </c>
      <c r="L58" t="s">
        <v>35</v>
      </c>
      <c r="M58">
        <v>16</v>
      </c>
      <c r="N58" t="s">
        <v>276</v>
      </c>
      <c r="O58" t="s">
        <v>883</v>
      </c>
      <c r="P58" s="1" t="s">
        <v>274</v>
      </c>
      <c r="Q58">
        <v>2000</v>
      </c>
      <c r="R58" t="s">
        <v>953</v>
      </c>
      <c r="S58" t="s">
        <v>1159</v>
      </c>
      <c r="T58">
        <v>2161</v>
      </c>
      <c r="U58" t="s">
        <v>279</v>
      </c>
      <c r="V58">
        <v>0</v>
      </c>
      <c r="W58" t="s">
        <v>43</v>
      </c>
      <c r="X58" s="12">
        <v>210000</v>
      </c>
      <c r="Y58" s="12">
        <v>0</v>
      </c>
      <c r="Z58" s="12">
        <v>168342.87</v>
      </c>
      <c r="AA58" s="12">
        <v>168342.87</v>
      </c>
      <c r="AB58" s="12">
        <v>168342.87</v>
      </c>
      <c r="AC58" s="12">
        <v>161691.43</v>
      </c>
      <c r="AD58" s="12">
        <v>161691.43</v>
      </c>
      <c r="AE58" s="12">
        <v>41657.130000000005</v>
      </c>
      <c r="AF58" s="32">
        <v>210000</v>
      </c>
      <c r="AG58" s="32">
        <v>210000</v>
      </c>
      <c r="AH58" s="32">
        <v>200000</v>
      </c>
      <c r="AI58" s="32">
        <f t="shared" si="1"/>
        <v>-10000</v>
      </c>
      <c r="AJ58" s="35" t="s">
        <v>280</v>
      </c>
      <c r="AK58">
        <v>35193.370000000003</v>
      </c>
      <c r="AL58">
        <v>174806.63</v>
      </c>
      <c r="AM58">
        <v>0</v>
      </c>
      <c r="AN58">
        <v>0</v>
      </c>
      <c r="AO58">
        <v>210000</v>
      </c>
      <c r="AP58"/>
    </row>
    <row r="59" spans="1:42" x14ac:dyDescent="0.3">
      <c r="A59" t="str">
        <f t="shared" si="0"/>
        <v>1.1-00-2317_234037_235621610</v>
      </c>
      <c r="B59" s="64" t="s">
        <v>1105</v>
      </c>
      <c r="C59" s="64" t="s">
        <v>1162</v>
      </c>
      <c r="D59" t="s">
        <v>1106</v>
      </c>
      <c r="E59" t="s">
        <v>783</v>
      </c>
      <c r="F59" t="s">
        <v>784</v>
      </c>
      <c r="G59" t="s">
        <v>200</v>
      </c>
      <c r="H59" t="s">
        <v>957</v>
      </c>
      <c r="I59" t="s">
        <v>867</v>
      </c>
      <c r="J59" t="s">
        <v>785</v>
      </c>
      <c r="K59">
        <v>4</v>
      </c>
      <c r="L59" t="s">
        <v>667</v>
      </c>
      <c r="M59">
        <v>56</v>
      </c>
      <c r="N59" t="s">
        <v>788</v>
      </c>
      <c r="O59" t="s">
        <v>904</v>
      </c>
      <c r="P59" t="s">
        <v>959</v>
      </c>
      <c r="Q59">
        <v>2000</v>
      </c>
      <c r="R59" t="s">
        <v>953</v>
      </c>
      <c r="S59" t="s">
        <v>1159</v>
      </c>
      <c r="T59">
        <v>2161</v>
      </c>
      <c r="U59" t="s">
        <v>279</v>
      </c>
      <c r="V59">
        <v>0</v>
      </c>
      <c r="W59" t="s">
        <v>43</v>
      </c>
      <c r="X59" s="12">
        <v>0</v>
      </c>
      <c r="Y59" s="12">
        <v>20000</v>
      </c>
      <c r="Z59" s="12">
        <v>0</v>
      </c>
      <c r="AA59" s="12">
        <v>0</v>
      </c>
      <c r="AB59" s="12">
        <v>0</v>
      </c>
      <c r="AC59" s="12">
        <v>0</v>
      </c>
      <c r="AD59" s="12">
        <v>0</v>
      </c>
      <c r="AE59" s="12">
        <v>0</v>
      </c>
      <c r="AF59" s="32">
        <v>20000</v>
      </c>
      <c r="AG59" s="32">
        <v>20000</v>
      </c>
      <c r="AH59" s="32">
        <v>20000</v>
      </c>
      <c r="AI59" s="32">
        <f t="shared" si="1"/>
        <v>0</v>
      </c>
      <c r="AJ59" s="35" t="s">
        <v>790</v>
      </c>
      <c r="AK59">
        <v>0</v>
      </c>
      <c r="AL59">
        <v>0</v>
      </c>
      <c r="AM59">
        <v>0</v>
      </c>
      <c r="AN59">
        <v>20000</v>
      </c>
      <c r="AO59">
        <v>-20000</v>
      </c>
      <c r="AP59"/>
    </row>
    <row r="60" spans="1:42" x14ac:dyDescent="0.3">
      <c r="A60" t="str">
        <f t="shared" si="0"/>
        <v>1.1-00-2306_235017_232921610</v>
      </c>
      <c r="B60" s="64" t="s">
        <v>1105</v>
      </c>
      <c r="C60" s="64" t="s">
        <v>1162</v>
      </c>
      <c r="D60" t="s">
        <v>1106</v>
      </c>
      <c r="E60" t="s">
        <v>422</v>
      </c>
      <c r="F60" t="s">
        <v>423</v>
      </c>
      <c r="G60" t="s">
        <v>340</v>
      </c>
      <c r="H60" t="s">
        <v>964</v>
      </c>
      <c r="I60" t="s">
        <v>858</v>
      </c>
      <c r="J60" t="s">
        <v>404</v>
      </c>
      <c r="K60">
        <v>5</v>
      </c>
      <c r="L60" t="s">
        <v>62</v>
      </c>
      <c r="M60">
        <v>29</v>
      </c>
      <c r="N60" t="s">
        <v>427</v>
      </c>
      <c r="O60" t="s">
        <v>886</v>
      </c>
      <c r="P60" t="s">
        <v>425</v>
      </c>
      <c r="Q60">
        <v>2000</v>
      </c>
      <c r="R60" t="s">
        <v>953</v>
      </c>
      <c r="S60" t="s">
        <v>1159</v>
      </c>
      <c r="T60">
        <v>2161</v>
      </c>
      <c r="U60" t="s">
        <v>279</v>
      </c>
      <c r="V60">
        <v>0</v>
      </c>
      <c r="W60" t="s">
        <v>43</v>
      </c>
      <c r="X60" s="12">
        <v>0</v>
      </c>
      <c r="Y60" s="12">
        <v>0</v>
      </c>
      <c r="Z60" s="12">
        <v>0</v>
      </c>
      <c r="AA60" s="12">
        <v>0</v>
      </c>
      <c r="AB60" s="12">
        <v>0</v>
      </c>
      <c r="AC60" s="12">
        <v>0</v>
      </c>
      <c r="AD60" s="12">
        <v>0</v>
      </c>
      <c r="AE60" s="12">
        <v>0</v>
      </c>
      <c r="AF60" s="32">
        <v>0</v>
      </c>
      <c r="AG60" s="32">
        <v>0</v>
      </c>
      <c r="AH60" s="32">
        <v>0</v>
      </c>
      <c r="AI60" s="32">
        <f t="shared" si="1"/>
        <v>0</v>
      </c>
      <c r="AJ60" s="35" t="s">
        <v>846</v>
      </c>
      <c r="AK60">
        <v>75000</v>
      </c>
      <c r="AL60">
        <v>0</v>
      </c>
      <c r="AM60">
        <v>0</v>
      </c>
      <c r="AN60">
        <v>75000</v>
      </c>
      <c r="AO60">
        <v>0</v>
      </c>
      <c r="AP60"/>
    </row>
    <row r="61" spans="1:42" x14ac:dyDescent="0.3">
      <c r="A61" t="str">
        <f t="shared" si="0"/>
        <v>1.1-00-2307_233021_233521610</v>
      </c>
      <c r="B61" s="64" t="s">
        <v>1105</v>
      </c>
      <c r="C61" s="64" t="s">
        <v>1162</v>
      </c>
      <c r="D61" t="s">
        <v>1106</v>
      </c>
      <c r="E61" t="s">
        <v>580</v>
      </c>
      <c r="F61" t="s">
        <v>581</v>
      </c>
      <c r="G61" t="s">
        <v>31</v>
      </c>
      <c r="H61" t="s">
        <v>934</v>
      </c>
      <c r="I61" t="s">
        <v>859</v>
      </c>
      <c r="J61" t="s">
        <v>447</v>
      </c>
      <c r="K61">
        <v>3</v>
      </c>
      <c r="L61" t="s">
        <v>218</v>
      </c>
      <c r="M61">
        <v>35</v>
      </c>
      <c r="N61" t="s">
        <v>585</v>
      </c>
      <c r="O61" t="s">
        <v>893</v>
      </c>
      <c r="P61" t="s">
        <v>583</v>
      </c>
      <c r="Q61">
        <v>2000</v>
      </c>
      <c r="R61" t="s">
        <v>953</v>
      </c>
      <c r="S61" t="s">
        <v>1159</v>
      </c>
      <c r="T61">
        <v>2161</v>
      </c>
      <c r="U61" t="s">
        <v>279</v>
      </c>
      <c r="V61">
        <v>0</v>
      </c>
      <c r="W61" t="s">
        <v>43</v>
      </c>
      <c r="X61" s="12">
        <v>175000</v>
      </c>
      <c r="Y61" s="12">
        <v>175000</v>
      </c>
      <c r="Z61" s="12">
        <v>167264.17000000001</v>
      </c>
      <c r="AA61" s="12">
        <v>167264.17000000001</v>
      </c>
      <c r="AB61" s="12">
        <v>167264.17000000001</v>
      </c>
      <c r="AC61" s="12">
        <v>153894.88</v>
      </c>
      <c r="AD61" s="12">
        <v>153894.88</v>
      </c>
      <c r="AE61" s="12">
        <v>7735.8299999999872</v>
      </c>
      <c r="AF61" s="32">
        <v>175000</v>
      </c>
      <c r="AG61" s="32">
        <v>175000</v>
      </c>
      <c r="AH61" s="32">
        <v>175000</v>
      </c>
      <c r="AI61" s="32">
        <f t="shared" si="1"/>
        <v>0</v>
      </c>
      <c r="AJ61" s="35" t="s">
        <v>140</v>
      </c>
      <c r="AK61">
        <v>0</v>
      </c>
      <c r="AL61">
        <v>0</v>
      </c>
      <c r="AM61">
        <v>0</v>
      </c>
      <c r="AN61">
        <v>0</v>
      </c>
      <c r="AO61">
        <v>0</v>
      </c>
      <c r="AP61"/>
    </row>
    <row r="62" spans="1:42" x14ac:dyDescent="0.3">
      <c r="A62" t="str">
        <f t="shared" si="0"/>
        <v>1.1-00-2307_233024_233921610</v>
      </c>
      <c r="B62" s="64" t="s">
        <v>1105</v>
      </c>
      <c r="C62" s="64" t="s">
        <v>1162</v>
      </c>
      <c r="D62" t="s">
        <v>1106</v>
      </c>
      <c r="E62" t="s">
        <v>498</v>
      </c>
      <c r="F62" t="s">
        <v>499</v>
      </c>
      <c r="G62" t="s">
        <v>31</v>
      </c>
      <c r="H62" t="s">
        <v>934</v>
      </c>
      <c r="I62" t="s">
        <v>859</v>
      </c>
      <c r="J62" t="s">
        <v>447</v>
      </c>
      <c r="K62">
        <v>3</v>
      </c>
      <c r="L62" t="s">
        <v>218</v>
      </c>
      <c r="M62">
        <v>39</v>
      </c>
      <c r="N62" t="s">
        <v>503</v>
      </c>
      <c r="O62" t="s">
        <v>890</v>
      </c>
      <c r="P62" t="s">
        <v>501</v>
      </c>
      <c r="Q62">
        <v>2000</v>
      </c>
      <c r="R62" t="s">
        <v>953</v>
      </c>
      <c r="S62" t="s">
        <v>1159</v>
      </c>
      <c r="T62">
        <v>2161</v>
      </c>
      <c r="U62" t="s">
        <v>279</v>
      </c>
      <c r="V62">
        <v>0</v>
      </c>
      <c r="W62" t="s">
        <v>43</v>
      </c>
      <c r="X62" s="12">
        <v>450000</v>
      </c>
      <c r="Y62" s="12">
        <v>500000</v>
      </c>
      <c r="Z62" s="12">
        <v>442326.13</v>
      </c>
      <c r="AA62" s="12">
        <v>442326.13</v>
      </c>
      <c r="AB62" s="12">
        <v>433545.57</v>
      </c>
      <c r="AC62" s="12">
        <v>433545.57</v>
      </c>
      <c r="AD62" s="12">
        <v>433545.57</v>
      </c>
      <c r="AE62" s="12">
        <v>7673.8699999999953</v>
      </c>
      <c r="AF62" s="32">
        <v>650000</v>
      </c>
      <c r="AG62" s="32">
        <v>650000</v>
      </c>
      <c r="AH62" s="32">
        <v>650000</v>
      </c>
      <c r="AI62" s="32">
        <f t="shared" si="1"/>
        <v>0</v>
      </c>
      <c r="AJ62" s="35" t="s">
        <v>504</v>
      </c>
      <c r="AK62">
        <v>300000</v>
      </c>
      <c r="AL62">
        <v>0</v>
      </c>
      <c r="AM62">
        <v>0</v>
      </c>
      <c r="AN62">
        <v>350000</v>
      </c>
      <c r="AO62">
        <v>-50000</v>
      </c>
      <c r="AP62"/>
    </row>
    <row r="63" spans="1:42" x14ac:dyDescent="0.3">
      <c r="A63" t="str">
        <f t="shared" si="0"/>
        <v>1.1-00-2307_233020_233421610</v>
      </c>
      <c r="B63" s="64" t="s">
        <v>1105</v>
      </c>
      <c r="C63" s="64" t="s">
        <v>1162</v>
      </c>
      <c r="D63" t="s">
        <v>1106</v>
      </c>
      <c r="E63" t="s">
        <v>573</v>
      </c>
      <c r="F63" t="s">
        <v>966</v>
      </c>
      <c r="G63" t="s">
        <v>31</v>
      </c>
      <c r="H63" t="s">
        <v>934</v>
      </c>
      <c r="I63" t="s">
        <v>859</v>
      </c>
      <c r="J63" t="s">
        <v>447</v>
      </c>
      <c r="K63">
        <v>3</v>
      </c>
      <c r="L63" t="s">
        <v>218</v>
      </c>
      <c r="M63">
        <v>34</v>
      </c>
      <c r="N63" t="s">
        <v>578</v>
      </c>
      <c r="O63" t="s">
        <v>892</v>
      </c>
      <c r="P63" t="s">
        <v>576</v>
      </c>
      <c r="Q63">
        <v>2000</v>
      </c>
      <c r="R63" t="s">
        <v>953</v>
      </c>
      <c r="S63" t="s">
        <v>1159</v>
      </c>
      <c r="T63">
        <v>2161</v>
      </c>
      <c r="U63" t="s">
        <v>279</v>
      </c>
      <c r="V63">
        <v>0</v>
      </c>
      <c r="W63" t="s">
        <v>43</v>
      </c>
      <c r="X63" s="12">
        <v>28000</v>
      </c>
      <c r="Y63" s="12">
        <v>0</v>
      </c>
      <c r="Z63" s="12">
        <v>0</v>
      </c>
      <c r="AA63" s="12">
        <v>0</v>
      </c>
      <c r="AB63" s="12">
        <v>0</v>
      </c>
      <c r="AC63" s="12">
        <v>0</v>
      </c>
      <c r="AD63" s="12">
        <v>0</v>
      </c>
      <c r="AE63" s="12">
        <v>28000</v>
      </c>
      <c r="AF63" s="32">
        <v>28000</v>
      </c>
      <c r="AG63" s="32">
        <v>28000</v>
      </c>
      <c r="AH63" s="32">
        <v>28000</v>
      </c>
      <c r="AI63" s="32">
        <f t="shared" si="1"/>
        <v>0</v>
      </c>
      <c r="AJ63" s="35" t="s">
        <v>140</v>
      </c>
      <c r="AK63">
        <v>28000</v>
      </c>
      <c r="AL63">
        <v>0</v>
      </c>
      <c r="AM63">
        <v>0</v>
      </c>
      <c r="AN63">
        <v>0</v>
      </c>
      <c r="AO63">
        <v>28000</v>
      </c>
      <c r="AP63"/>
    </row>
    <row r="64" spans="1:42" x14ac:dyDescent="0.3">
      <c r="A64" t="str">
        <f t="shared" si="0"/>
        <v>1.1-00-2302_231010_231421610</v>
      </c>
      <c r="B64" s="64" t="s">
        <v>1105</v>
      </c>
      <c r="C64" s="64" t="s">
        <v>1162</v>
      </c>
      <c r="D64" t="s">
        <v>1106</v>
      </c>
      <c r="E64" t="s">
        <v>29</v>
      </c>
      <c r="F64" t="s">
        <v>30</v>
      </c>
      <c r="G64" t="s">
        <v>261</v>
      </c>
      <c r="H64" t="s">
        <v>960</v>
      </c>
      <c r="I64" t="s">
        <v>856</v>
      </c>
      <c r="J64" t="s">
        <v>189</v>
      </c>
      <c r="K64">
        <v>1</v>
      </c>
      <c r="L64" t="s">
        <v>35</v>
      </c>
      <c r="M64">
        <v>14</v>
      </c>
      <c r="N64" t="s">
        <v>1134</v>
      </c>
      <c r="O64" t="s">
        <v>883</v>
      </c>
      <c r="P64" s="1" t="s">
        <v>274</v>
      </c>
      <c r="Q64" s="1">
        <v>2000</v>
      </c>
      <c r="R64" s="1" t="s">
        <v>67</v>
      </c>
      <c r="S64" t="s">
        <v>1159</v>
      </c>
      <c r="T64" s="7">
        <v>2161</v>
      </c>
      <c r="U64" s="7" t="s">
        <v>279</v>
      </c>
      <c r="V64">
        <v>0</v>
      </c>
      <c r="W64" t="s">
        <v>43</v>
      </c>
      <c r="X64" s="12">
        <v>0</v>
      </c>
      <c r="Y64" s="12">
        <v>0</v>
      </c>
      <c r="Z64" s="12">
        <v>0</v>
      </c>
      <c r="AA64" s="12">
        <v>0</v>
      </c>
      <c r="AB64" s="12">
        <v>0</v>
      </c>
      <c r="AC64" s="12">
        <v>0</v>
      </c>
      <c r="AD64" s="12">
        <v>0</v>
      </c>
      <c r="AE64" s="12">
        <v>0</v>
      </c>
      <c r="AF64" s="12">
        <v>0</v>
      </c>
      <c r="AG64" s="40">
        <v>0</v>
      </c>
      <c r="AH64" s="10">
        <v>100000</v>
      </c>
      <c r="AI64" s="32">
        <f t="shared" si="1"/>
        <v>100000</v>
      </c>
      <c r="AJ64" s="9" t="s">
        <v>364</v>
      </c>
      <c r="AK64" s="12">
        <v>0</v>
      </c>
      <c r="AL64" s="12">
        <v>0</v>
      </c>
      <c r="AM64" s="12">
        <v>0</v>
      </c>
      <c r="AN64" s="12">
        <v>0</v>
      </c>
      <c r="AO64" s="12">
        <v>0</v>
      </c>
      <c r="AP64"/>
    </row>
    <row r="65" spans="1:42" x14ac:dyDescent="0.3">
      <c r="A65" t="str">
        <f t="shared" si="0"/>
        <v>1.1-00-2305_236015_232121610</v>
      </c>
      <c r="B65" s="64" t="s">
        <v>1105</v>
      </c>
      <c r="C65" s="64" t="s">
        <v>1162</v>
      </c>
      <c r="D65" t="s">
        <v>1106</v>
      </c>
      <c r="E65" t="s">
        <v>29</v>
      </c>
      <c r="F65" t="s">
        <v>30</v>
      </c>
      <c r="G65" t="s">
        <v>31</v>
      </c>
      <c r="H65" t="s">
        <v>934</v>
      </c>
      <c r="I65" t="s">
        <v>857</v>
      </c>
      <c r="J65" t="s">
        <v>307</v>
      </c>
      <c r="K65">
        <v>6</v>
      </c>
      <c r="L65" t="s">
        <v>79</v>
      </c>
      <c r="M65">
        <v>21</v>
      </c>
      <c r="N65" t="s">
        <v>311</v>
      </c>
      <c r="O65" t="s">
        <v>884</v>
      </c>
      <c r="P65" t="s">
        <v>309</v>
      </c>
      <c r="Q65">
        <v>2000</v>
      </c>
      <c r="R65" t="s">
        <v>953</v>
      </c>
      <c r="S65" t="s">
        <v>1159</v>
      </c>
      <c r="T65">
        <v>2161</v>
      </c>
      <c r="U65" t="s">
        <v>279</v>
      </c>
      <c r="V65">
        <v>0</v>
      </c>
      <c r="W65" t="s">
        <v>43</v>
      </c>
      <c r="X65" s="12">
        <v>1828856.1</v>
      </c>
      <c r="Y65" s="12">
        <v>1450000</v>
      </c>
      <c r="Z65" s="12">
        <v>1726476.99</v>
      </c>
      <c r="AA65" s="12">
        <v>1717196.99</v>
      </c>
      <c r="AB65" s="12">
        <v>1590602.59</v>
      </c>
      <c r="AC65" s="12">
        <v>1542698.07</v>
      </c>
      <c r="AD65" s="12">
        <v>1542698.07</v>
      </c>
      <c r="AE65" s="12">
        <v>102379.1100000001</v>
      </c>
      <c r="AF65" s="32">
        <v>1828856.1</v>
      </c>
      <c r="AG65" s="32">
        <v>1828856.1</v>
      </c>
      <c r="AH65" s="32">
        <v>1828856.1</v>
      </c>
      <c r="AI65" s="32">
        <f t="shared" si="1"/>
        <v>0</v>
      </c>
      <c r="AJ65" s="35" t="s">
        <v>846</v>
      </c>
      <c r="AK65">
        <v>0</v>
      </c>
      <c r="AL65">
        <v>569156.1</v>
      </c>
      <c r="AM65">
        <v>0</v>
      </c>
      <c r="AN65">
        <v>190300</v>
      </c>
      <c r="AO65">
        <v>378856.1</v>
      </c>
      <c r="AP65"/>
    </row>
    <row r="66" spans="1:42" x14ac:dyDescent="0.3">
      <c r="A66" t="str">
        <f t="shared" si="0"/>
        <v>1.1-00-2307_233019_233321610</v>
      </c>
      <c r="B66" s="64" t="s">
        <v>1105</v>
      </c>
      <c r="C66" s="64" t="s">
        <v>1162</v>
      </c>
      <c r="D66" t="s">
        <v>1106</v>
      </c>
      <c r="E66" t="s">
        <v>29</v>
      </c>
      <c r="F66" t="s">
        <v>30</v>
      </c>
      <c r="G66" t="s">
        <v>31</v>
      </c>
      <c r="H66" t="s">
        <v>934</v>
      </c>
      <c r="I66" t="s">
        <v>859</v>
      </c>
      <c r="J66" t="s">
        <v>447</v>
      </c>
      <c r="K66">
        <v>3</v>
      </c>
      <c r="L66" t="s">
        <v>218</v>
      </c>
      <c r="M66">
        <v>33</v>
      </c>
      <c r="N66" t="s">
        <v>559</v>
      </c>
      <c r="O66" t="s">
        <v>891</v>
      </c>
      <c r="P66" t="s">
        <v>965</v>
      </c>
      <c r="Q66">
        <v>2000</v>
      </c>
      <c r="R66" t="s">
        <v>953</v>
      </c>
      <c r="S66" t="s">
        <v>1159</v>
      </c>
      <c r="T66">
        <v>2161</v>
      </c>
      <c r="U66" t="s">
        <v>279</v>
      </c>
      <c r="V66">
        <v>0</v>
      </c>
      <c r="W66" t="s">
        <v>43</v>
      </c>
      <c r="X66" s="12">
        <v>825593.95</v>
      </c>
      <c r="Y66" s="12">
        <v>0</v>
      </c>
      <c r="Z66" s="12">
        <v>825593.95</v>
      </c>
      <c r="AA66" s="12">
        <v>825593.95</v>
      </c>
      <c r="AB66" s="12">
        <v>348450.68</v>
      </c>
      <c r="AC66" s="12">
        <v>31207.48</v>
      </c>
      <c r="AD66" s="12">
        <v>31207.48</v>
      </c>
      <c r="AE66" s="12">
        <v>0</v>
      </c>
      <c r="AF66" s="32">
        <v>1250000</v>
      </c>
      <c r="AG66" s="32">
        <v>1250000</v>
      </c>
      <c r="AH66" s="32">
        <v>1250000</v>
      </c>
      <c r="AI66" s="32">
        <f t="shared" si="1"/>
        <v>0</v>
      </c>
      <c r="AJ66" s="35" t="s">
        <v>560</v>
      </c>
      <c r="AK66">
        <v>1250000</v>
      </c>
      <c r="AL66">
        <v>0</v>
      </c>
      <c r="AM66">
        <v>0</v>
      </c>
      <c r="AN66">
        <v>424406.05</v>
      </c>
      <c r="AO66">
        <v>825593.95</v>
      </c>
      <c r="AP66"/>
    </row>
    <row r="67" spans="1:42" x14ac:dyDescent="0.3">
      <c r="A67" t="str">
        <f t="shared" si="0"/>
        <v>1.1-00-2307_243024_235821610</v>
      </c>
      <c r="B67" s="65" t="s">
        <v>1105</v>
      </c>
      <c r="C67" s="65" t="s">
        <v>1162</v>
      </c>
      <c r="D67" t="s">
        <v>1106</v>
      </c>
      <c r="E67" s="42" t="s">
        <v>498</v>
      </c>
      <c r="F67" s="43" t="s">
        <v>499</v>
      </c>
      <c r="G67" s="42" t="s">
        <v>31</v>
      </c>
      <c r="H67" s="43" t="s">
        <v>32</v>
      </c>
      <c r="I67" s="42" t="s">
        <v>446</v>
      </c>
      <c r="J67" s="42" t="s">
        <v>447</v>
      </c>
      <c r="K67" s="42">
        <v>3</v>
      </c>
      <c r="L67" s="42" t="s">
        <v>218</v>
      </c>
      <c r="M67" s="42">
        <v>58</v>
      </c>
      <c r="N67" s="42" t="s">
        <v>1138</v>
      </c>
      <c r="O67" s="42" t="s">
        <v>890</v>
      </c>
      <c r="P67" s="42" t="s">
        <v>501</v>
      </c>
      <c r="Q67" s="42">
        <v>2000</v>
      </c>
      <c r="R67" s="42" t="s">
        <v>67</v>
      </c>
      <c r="S67" t="s">
        <v>1159</v>
      </c>
      <c r="T67" s="44">
        <v>2161</v>
      </c>
      <c r="U67" s="44" t="s">
        <v>279</v>
      </c>
      <c r="V67">
        <v>0</v>
      </c>
      <c r="W67" t="s">
        <v>43</v>
      </c>
      <c r="X67" s="32">
        <v>0</v>
      </c>
      <c r="Y67" s="32">
        <v>0</v>
      </c>
      <c r="Z67" s="32">
        <v>0</v>
      </c>
      <c r="AA67" s="32">
        <v>0</v>
      </c>
      <c r="AB67" s="32">
        <v>0</v>
      </c>
      <c r="AC67" s="32">
        <v>0</v>
      </c>
      <c r="AD67" s="32">
        <v>0</v>
      </c>
      <c r="AE67" s="32">
        <v>0</v>
      </c>
      <c r="AF67" s="32">
        <v>0</v>
      </c>
      <c r="AG67" s="32">
        <v>0</v>
      </c>
      <c r="AH67" s="45">
        <v>0</v>
      </c>
      <c r="AI67" s="32">
        <f t="shared" si="1"/>
        <v>0</v>
      </c>
      <c r="AJ67" s="45" t="s">
        <v>1139</v>
      </c>
      <c r="AK67" s="32">
        <v>0</v>
      </c>
      <c r="AL67" s="32">
        <v>0</v>
      </c>
      <c r="AM67" s="32">
        <v>0</v>
      </c>
      <c r="AN67" s="32">
        <v>0</v>
      </c>
      <c r="AO67" s="32">
        <v>0</v>
      </c>
      <c r="AP67"/>
    </row>
    <row r="68" spans="1:42" x14ac:dyDescent="0.3">
      <c r="A68" t="str">
        <f t="shared" si="0"/>
        <v>1.1-00-2310_234030_234821710</v>
      </c>
      <c r="B68" s="64" t="s">
        <v>1105</v>
      </c>
      <c r="C68" s="64" t="s">
        <v>1162</v>
      </c>
      <c r="D68" t="s">
        <v>1106</v>
      </c>
      <c r="E68" t="s">
        <v>412</v>
      </c>
      <c r="F68" t="s">
        <v>411</v>
      </c>
      <c r="G68" t="s">
        <v>31</v>
      </c>
      <c r="H68" t="s">
        <v>934</v>
      </c>
      <c r="I68" t="s">
        <v>862</v>
      </c>
      <c r="J68" t="s">
        <v>967</v>
      </c>
      <c r="K68">
        <v>4</v>
      </c>
      <c r="L68" t="s">
        <v>667</v>
      </c>
      <c r="M68">
        <v>48</v>
      </c>
      <c r="N68" t="s">
        <v>968</v>
      </c>
      <c r="O68" t="s">
        <v>898</v>
      </c>
      <c r="P68" t="s">
        <v>669</v>
      </c>
      <c r="Q68">
        <v>2000</v>
      </c>
      <c r="R68" t="s">
        <v>953</v>
      </c>
      <c r="T68">
        <v>2171</v>
      </c>
      <c r="U68" t="s">
        <v>344</v>
      </c>
      <c r="V68">
        <v>0</v>
      </c>
      <c r="W68" t="s">
        <v>43</v>
      </c>
      <c r="X68" s="12">
        <v>30000</v>
      </c>
      <c r="Y68" s="32">
        <v>0</v>
      </c>
      <c r="Z68" s="12">
        <v>0</v>
      </c>
      <c r="AA68" s="12">
        <v>0</v>
      </c>
      <c r="AB68" s="12">
        <v>0</v>
      </c>
      <c r="AC68" s="12">
        <v>0</v>
      </c>
      <c r="AD68" s="12">
        <v>0</v>
      </c>
      <c r="AE68" s="12">
        <v>30000</v>
      </c>
      <c r="AF68" s="32">
        <v>30000</v>
      </c>
      <c r="AG68" s="32">
        <v>30000</v>
      </c>
      <c r="AH68" s="32">
        <v>30000</v>
      </c>
      <c r="AI68" s="32">
        <f t="shared" si="1"/>
        <v>0</v>
      </c>
      <c r="AJ68" s="35" t="s">
        <v>140</v>
      </c>
      <c r="AK68">
        <v>0</v>
      </c>
      <c r="AL68">
        <v>0</v>
      </c>
      <c r="AM68">
        <v>0</v>
      </c>
      <c r="AN68">
        <v>0</v>
      </c>
      <c r="AO68">
        <v>0</v>
      </c>
      <c r="AP68"/>
    </row>
    <row r="69" spans="1:42" x14ac:dyDescent="0.3">
      <c r="A69" t="str">
        <f t="shared" si="0"/>
        <v>1.1-00-2302_231010_231521710</v>
      </c>
      <c r="B69" s="64" t="s">
        <v>1105</v>
      </c>
      <c r="C69" s="64" t="s">
        <v>1162</v>
      </c>
      <c r="D69" t="s">
        <v>1106</v>
      </c>
      <c r="E69" t="s">
        <v>29</v>
      </c>
      <c r="F69" t="s">
        <v>30</v>
      </c>
      <c r="G69" t="s">
        <v>340</v>
      </c>
      <c r="H69" t="s">
        <v>964</v>
      </c>
      <c r="I69" t="s">
        <v>856</v>
      </c>
      <c r="J69" t="s">
        <v>189</v>
      </c>
      <c r="K69">
        <v>1</v>
      </c>
      <c r="L69" t="s">
        <v>35</v>
      </c>
      <c r="M69">
        <v>15</v>
      </c>
      <c r="N69" t="s">
        <v>1135</v>
      </c>
      <c r="O69" t="s">
        <v>883</v>
      </c>
      <c r="P69" s="1" t="s">
        <v>274</v>
      </c>
      <c r="Q69" s="1">
        <v>2000</v>
      </c>
      <c r="R69" s="1" t="s">
        <v>67</v>
      </c>
      <c r="S69" s="1"/>
      <c r="T69" s="7">
        <v>2171</v>
      </c>
      <c r="U69" s="7" t="s">
        <v>344</v>
      </c>
      <c r="V69">
        <v>0</v>
      </c>
      <c r="W69" t="s">
        <v>43</v>
      </c>
      <c r="X69" s="12">
        <v>0</v>
      </c>
      <c r="Y69" s="12">
        <v>0</v>
      </c>
      <c r="Z69" s="12">
        <v>0</v>
      </c>
      <c r="AA69" s="12">
        <v>0</v>
      </c>
      <c r="AB69" s="12">
        <v>0</v>
      </c>
      <c r="AC69" s="12">
        <v>0</v>
      </c>
      <c r="AD69" s="12">
        <v>0</v>
      </c>
      <c r="AE69" s="12">
        <v>0</v>
      </c>
      <c r="AF69" s="12">
        <v>0</v>
      </c>
      <c r="AG69" s="9">
        <v>0</v>
      </c>
      <c r="AH69" s="9">
        <v>300000</v>
      </c>
      <c r="AI69" s="32">
        <f t="shared" si="1"/>
        <v>300000</v>
      </c>
      <c r="AJ69" s="9" t="s">
        <v>345</v>
      </c>
      <c r="AK69" s="12">
        <v>0</v>
      </c>
      <c r="AL69" s="12">
        <v>0</v>
      </c>
      <c r="AM69" s="12">
        <v>0</v>
      </c>
      <c r="AN69" s="12">
        <v>0</v>
      </c>
      <c r="AO69" s="12">
        <v>0</v>
      </c>
      <c r="AP69"/>
    </row>
    <row r="70" spans="1:42" x14ac:dyDescent="0.3">
      <c r="A70" t="str">
        <f t="shared" si="0"/>
        <v>2.6-06-2305_236015_2321217154</v>
      </c>
      <c r="B70" t="s">
        <v>1088</v>
      </c>
      <c r="C70" t="s">
        <v>1162</v>
      </c>
      <c r="D70" t="s">
        <v>943</v>
      </c>
      <c r="E70" t="s">
        <v>29</v>
      </c>
      <c r="F70" t="s">
        <v>30</v>
      </c>
      <c r="G70" t="s">
        <v>31</v>
      </c>
      <c r="H70" t="s">
        <v>934</v>
      </c>
      <c r="I70" t="s">
        <v>857</v>
      </c>
      <c r="J70" t="s">
        <v>307</v>
      </c>
      <c r="K70">
        <v>6</v>
      </c>
      <c r="L70" t="s">
        <v>79</v>
      </c>
      <c r="M70">
        <v>21</v>
      </c>
      <c r="N70" t="s">
        <v>311</v>
      </c>
      <c r="O70" t="s">
        <v>884</v>
      </c>
      <c r="P70" t="s">
        <v>309</v>
      </c>
      <c r="Q70">
        <v>2000</v>
      </c>
      <c r="R70" t="s">
        <v>953</v>
      </c>
      <c r="T70">
        <v>2171</v>
      </c>
      <c r="U70" t="s">
        <v>344</v>
      </c>
      <c r="V70">
        <v>54</v>
      </c>
      <c r="W70" t="s">
        <v>944</v>
      </c>
      <c r="X70" s="12">
        <v>3000</v>
      </c>
      <c r="Y70" s="12">
        <v>0</v>
      </c>
      <c r="Z70" s="12">
        <v>2999.76</v>
      </c>
      <c r="AA70" s="12">
        <v>2999.76</v>
      </c>
      <c r="AB70" s="12">
        <v>2999.76</v>
      </c>
      <c r="AC70" s="12">
        <v>0</v>
      </c>
      <c r="AD70" s="12">
        <v>0</v>
      </c>
      <c r="AE70" s="12">
        <v>0.23999999999978172</v>
      </c>
      <c r="AF70" s="32">
        <v>0</v>
      </c>
      <c r="AG70" s="32">
        <v>0</v>
      </c>
      <c r="AH70" s="32">
        <v>0</v>
      </c>
      <c r="AI70" s="32">
        <f t="shared" si="1"/>
        <v>0</v>
      </c>
      <c r="AJ70" s="35" t="s">
        <v>846</v>
      </c>
      <c r="AK70">
        <v>3000</v>
      </c>
      <c r="AL70">
        <v>0</v>
      </c>
      <c r="AM70">
        <v>0</v>
      </c>
      <c r="AN70">
        <v>0</v>
      </c>
      <c r="AO70">
        <v>3000</v>
      </c>
      <c r="AP70"/>
    </row>
    <row r="71" spans="1:42" x14ac:dyDescent="0.3">
      <c r="A71" t="str">
        <f t="shared" si="0"/>
        <v>1.1-00-2304_236014_232021810</v>
      </c>
      <c r="B71" s="64" t="s">
        <v>1105</v>
      </c>
      <c r="C71" s="64" t="s">
        <v>1162</v>
      </c>
      <c r="D71" t="s">
        <v>1106</v>
      </c>
      <c r="E71" t="s">
        <v>29</v>
      </c>
      <c r="F71" t="s">
        <v>30</v>
      </c>
      <c r="G71" t="s">
        <v>141</v>
      </c>
      <c r="H71" t="s">
        <v>955</v>
      </c>
      <c r="I71" t="s">
        <v>855</v>
      </c>
      <c r="J71" t="s">
        <v>144</v>
      </c>
      <c r="K71">
        <v>6</v>
      </c>
      <c r="L71" t="s">
        <v>79</v>
      </c>
      <c r="M71">
        <v>20</v>
      </c>
      <c r="N71" t="s">
        <v>182</v>
      </c>
      <c r="O71" t="s">
        <v>879</v>
      </c>
      <c r="P71" t="s">
        <v>180</v>
      </c>
      <c r="Q71">
        <v>2000</v>
      </c>
      <c r="R71" t="s">
        <v>953</v>
      </c>
      <c r="T71">
        <v>2181</v>
      </c>
      <c r="U71" t="s">
        <v>183</v>
      </c>
      <c r="V71">
        <v>0</v>
      </c>
      <c r="W71" t="s">
        <v>43</v>
      </c>
      <c r="X71" s="12">
        <v>5464942.6500000004</v>
      </c>
      <c r="Y71" s="12">
        <v>4385000</v>
      </c>
      <c r="Z71" s="12">
        <v>3721716</v>
      </c>
      <c r="AA71" s="12">
        <v>3721716</v>
      </c>
      <c r="AB71" s="12">
        <v>1406000</v>
      </c>
      <c r="AC71" s="12">
        <v>1406000</v>
      </c>
      <c r="AD71" s="12">
        <v>1406000</v>
      </c>
      <c r="AE71" s="12">
        <v>1743226.6500000004</v>
      </c>
      <c r="AF71" s="32">
        <v>5464942.6500000004</v>
      </c>
      <c r="AG71" s="32">
        <v>5464942.6500000004</v>
      </c>
      <c r="AH71" s="32">
        <v>5464942.6500000004</v>
      </c>
      <c r="AI71" s="32">
        <f t="shared" ref="AI71:AI134" si="2">AH71-AF71</f>
        <v>0</v>
      </c>
      <c r="AJ71" s="35" t="s">
        <v>846</v>
      </c>
      <c r="AK71">
        <v>1165000</v>
      </c>
      <c r="AL71">
        <v>0</v>
      </c>
      <c r="AM71">
        <v>0</v>
      </c>
      <c r="AN71">
        <v>85057.35</v>
      </c>
      <c r="AO71">
        <v>1079942.6499999999</v>
      </c>
      <c r="AP71"/>
    </row>
    <row r="72" spans="1:42" x14ac:dyDescent="0.3">
      <c r="A72" t="str">
        <f t="shared" si="0"/>
        <v>1.1-00-2308_237025_234122110</v>
      </c>
      <c r="B72" s="64" t="s">
        <v>1105</v>
      </c>
      <c r="C72" s="64" t="s">
        <v>1162</v>
      </c>
      <c r="D72" t="s">
        <v>1106</v>
      </c>
      <c r="E72" t="s">
        <v>373</v>
      </c>
      <c r="F72" t="s">
        <v>374</v>
      </c>
      <c r="G72" t="s">
        <v>200</v>
      </c>
      <c r="H72" t="s">
        <v>957</v>
      </c>
      <c r="I72" t="s">
        <v>860</v>
      </c>
      <c r="J72" t="s">
        <v>587</v>
      </c>
      <c r="K72">
        <v>7</v>
      </c>
      <c r="L72" t="s">
        <v>588</v>
      </c>
      <c r="M72">
        <v>41</v>
      </c>
      <c r="N72" t="s">
        <v>593</v>
      </c>
      <c r="O72" t="s">
        <v>906</v>
      </c>
      <c r="P72" t="s">
        <v>958</v>
      </c>
      <c r="Q72">
        <v>2000</v>
      </c>
      <c r="R72" t="s">
        <v>953</v>
      </c>
      <c r="T72">
        <v>2211</v>
      </c>
      <c r="U72" t="s">
        <v>68</v>
      </c>
      <c r="V72">
        <v>0</v>
      </c>
      <c r="W72" t="s">
        <v>43</v>
      </c>
      <c r="X72" s="12">
        <v>384482</v>
      </c>
      <c r="Y72" s="12">
        <v>0</v>
      </c>
      <c r="Z72" s="12">
        <v>384482</v>
      </c>
      <c r="AA72" s="12">
        <v>384482</v>
      </c>
      <c r="AB72" s="12">
        <v>279850</v>
      </c>
      <c r="AC72" s="12">
        <v>279850</v>
      </c>
      <c r="AD72" s="12">
        <v>279850</v>
      </c>
      <c r="AE72" s="12">
        <v>0</v>
      </c>
      <c r="AF72" s="32">
        <v>384482</v>
      </c>
      <c r="AG72" s="32">
        <v>384482</v>
      </c>
      <c r="AH72" s="32">
        <v>390000</v>
      </c>
      <c r="AI72" s="32">
        <f t="shared" si="2"/>
        <v>5518</v>
      </c>
      <c r="AJ72" s="35" t="s">
        <v>846</v>
      </c>
      <c r="AK72">
        <v>0</v>
      </c>
      <c r="AL72">
        <v>15324</v>
      </c>
      <c r="AM72">
        <v>0</v>
      </c>
      <c r="AN72">
        <v>0</v>
      </c>
      <c r="AO72">
        <v>15324</v>
      </c>
      <c r="AP72"/>
    </row>
    <row r="73" spans="1:42" x14ac:dyDescent="0.3">
      <c r="A73" t="str">
        <f t="shared" si="0"/>
        <v>1.1-00-2306_235017_232922110</v>
      </c>
      <c r="B73" s="64" t="s">
        <v>1105</v>
      </c>
      <c r="C73" s="64" t="s">
        <v>1162</v>
      </c>
      <c r="D73" t="s">
        <v>1106</v>
      </c>
      <c r="E73" t="s">
        <v>422</v>
      </c>
      <c r="F73" t="s">
        <v>423</v>
      </c>
      <c r="G73" t="s">
        <v>340</v>
      </c>
      <c r="H73" t="s">
        <v>964</v>
      </c>
      <c r="I73" t="s">
        <v>858</v>
      </c>
      <c r="J73" t="s">
        <v>404</v>
      </c>
      <c r="K73">
        <v>5</v>
      </c>
      <c r="L73" t="s">
        <v>62</v>
      </c>
      <c r="M73">
        <v>29</v>
      </c>
      <c r="N73" t="s">
        <v>427</v>
      </c>
      <c r="O73" t="s">
        <v>886</v>
      </c>
      <c r="P73" t="s">
        <v>425</v>
      </c>
      <c r="Q73">
        <v>2000</v>
      </c>
      <c r="R73" t="s">
        <v>953</v>
      </c>
      <c r="T73">
        <v>2211</v>
      </c>
      <c r="U73" t="s">
        <v>68</v>
      </c>
      <c r="V73">
        <v>0</v>
      </c>
      <c r="W73" t="s">
        <v>43</v>
      </c>
      <c r="X73" s="12">
        <v>0</v>
      </c>
      <c r="Y73" s="12">
        <v>0</v>
      </c>
      <c r="Z73" s="12">
        <v>0</v>
      </c>
      <c r="AA73" s="12">
        <v>0</v>
      </c>
      <c r="AB73" s="12">
        <v>0</v>
      </c>
      <c r="AC73" s="12">
        <v>0</v>
      </c>
      <c r="AD73" s="12">
        <v>0</v>
      </c>
      <c r="AE73" s="12">
        <v>0</v>
      </c>
      <c r="AF73" s="32">
        <v>0</v>
      </c>
      <c r="AG73" s="32">
        <v>0</v>
      </c>
      <c r="AH73" s="32">
        <v>0</v>
      </c>
      <c r="AI73" s="32">
        <f t="shared" si="2"/>
        <v>0</v>
      </c>
      <c r="AJ73" s="35" t="s">
        <v>846</v>
      </c>
      <c r="AK73">
        <v>25000</v>
      </c>
      <c r="AL73">
        <v>0</v>
      </c>
      <c r="AM73">
        <v>0</v>
      </c>
      <c r="AN73">
        <v>25000</v>
      </c>
      <c r="AO73">
        <v>0</v>
      </c>
      <c r="AP73"/>
    </row>
    <row r="74" spans="1:42" x14ac:dyDescent="0.3">
      <c r="A74" t="str">
        <f t="shared" ref="A74:A137" si="3">CONCATENATE(B74,I74,K74,O74,M74,T74,V74)</f>
        <v>1.1-00-2304_236012_231822110</v>
      </c>
      <c r="B74" s="64" t="s">
        <v>1105</v>
      </c>
      <c r="C74" s="64" t="s">
        <v>1162</v>
      </c>
      <c r="D74" t="s">
        <v>1106</v>
      </c>
      <c r="E74" t="s">
        <v>29</v>
      </c>
      <c r="F74" t="s">
        <v>30</v>
      </c>
      <c r="G74" t="s">
        <v>141</v>
      </c>
      <c r="H74" t="s">
        <v>955</v>
      </c>
      <c r="I74" t="s">
        <v>855</v>
      </c>
      <c r="J74" t="s">
        <v>144</v>
      </c>
      <c r="K74">
        <v>6</v>
      </c>
      <c r="L74" t="s">
        <v>79</v>
      </c>
      <c r="M74">
        <v>18</v>
      </c>
      <c r="N74" t="s">
        <v>148</v>
      </c>
      <c r="O74" t="s">
        <v>877</v>
      </c>
      <c r="P74" t="s">
        <v>956</v>
      </c>
      <c r="Q74">
        <v>2000</v>
      </c>
      <c r="R74" t="s">
        <v>953</v>
      </c>
      <c r="T74">
        <v>2211</v>
      </c>
      <c r="U74" t="s">
        <v>68</v>
      </c>
      <c r="V74">
        <v>0</v>
      </c>
      <c r="W74" t="s">
        <v>43</v>
      </c>
      <c r="X74" s="12">
        <v>2545</v>
      </c>
      <c r="Y74" s="12">
        <v>0</v>
      </c>
      <c r="Z74" s="12">
        <v>2161.0100000000002</v>
      </c>
      <c r="AA74" s="12">
        <v>2161.0100000000002</v>
      </c>
      <c r="AB74" s="12">
        <v>2161.0100000000002</v>
      </c>
      <c r="AC74" s="12">
        <v>2161.0100000000002</v>
      </c>
      <c r="AD74" s="12">
        <v>2161.0100000000002</v>
      </c>
      <c r="AE74" s="12">
        <v>383.98999999999978</v>
      </c>
      <c r="AF74" s="32">
        <v>2545</v>
      </c>
      <c r="AG74" s="32">
        <v>2545</v>
      </c>
      <c r="AH74" s="32">
        <v>2545</v>
      </c>
      <c r="AI74" s="32">
        <f t="shared" si="2"/>
        <v>0</v>
      </c>
      <c r="AJ74" s="35" t="s">
        <v>846</v>
      </c>
      <c r="AK74">
        <v>0</v>
      </c>
      <c r="AL74">
        <v>2545</v>
      </c>
      <c r="AM74">
        <v>0</v>
      </c>
      <c r="AN74">
        <v>0</v>
      </c>
      <c r="AO74">
        <v>2545</v>
      </c>
      <c r="AP74"/>
    </row>
    <row r="75" spans="1:42" x14ac:dyDescent="0.3">
      <c r="A75" t="str">
        <f t="shared" si="3"/>
        <v>1.1-00-2305_236015_232122110</v>
      </c>
      <c r="B75" s="64" t="s">
        <v>1105</v>
      </c>
      <c r="C75" s="64" t="s">
        <v>1162</v>
      </c>
      <c r="D75" t="s">
        <v>1106</v>
      </c>
      <c r="E75" t="s">
        <v>29</v>
      </c>
      <c r="F75" t="s">
        <v>30</v>
      </c>
      <c r="G75" t="s">
        <v>31</v>
      </c>
      <c r="H75" t="s">
        <v>934</v>
      </c>
      <c r="I75" t="s">
        <v>857</v>
      </c>
      <c r="J75" t="s">
        <v>307</v>
      </c>
      <c r="K75">
        <v>6</v>
      </c>
      <c r="L75" t="s">
        <v>79</v>
      </c>
      <c r="M75">
        <v>21</v>
      </c>
      <c r="N75" t="s">
        <v>311</v>
      </c>
      <c r="O75" t="s">
        <v>884</v>
      </c>
      <c r="P75" t="s">
        <v>309</v>
      </c>
      <c r="Q75">
        <v>2000</v>
      </c>
      <c r="R75" t="s">
        <v>953</v>
      </c>
      <c r="T75">
        <v>2211</v>
      </c>
      <c r="U75" t="s">
        <v>68</v>
      </c>
      <c r="V75">
        <v>0</v>
      </c>
      <c r="W75" t="s">
        <v>43</v>
      </c>
      <c r="X75" s="12">
        <v>382000</v>
      </c>
      <c r="Y75" s="12">
        <v>247860</v>
      </c>
      <c r="Z75" s="12">
        <v>338992.5</v>
      </c>
      <c r="AA75" s="12">
        <v>289492.5</v>
      </c>
      <c r="AB75" s="12">
        <v>227067.5</v>
      </c>
      <c r="AC75" s="12">
        <v>227067.5</v>
      </c>
      <c r="AD75" s="12">
        <v>197477.5</v>
      </c>
      <c r="AE75" s="12">
        <v>43007.5</v>
      </c>
      <c r="AF75" s="32">
        <v>332000</v>
      </c>
      <c r="AG75" s="32">
        <v>332000</v>
      </c>
      <c r="AH75" s="32">
        <v>332000</v>
      </c>
      <c r="AI75" s="32">
        <f t="shared" si="2"/>
        <v>0</v>
      </c>
      <c r="AJ75" s="35" t="s">
        <v>846</v>
      </c>
      <c r="AK75">
        <v>84140</v>
      </c>
      <c r="AL75">
        <v>50000</v>
      </c>
      <c r="AM75">
        <v>0</v>
      </c>
      <c r="AN75">
        <v>0</v>
      </c>
      <c r="AO75">
        <v>134140</v>
      </c>
      <c r="AP75"/>
    </row>
    <row r="76" spans="1:42" x14ac:dyDescent="0.3">
      <c r="A76" t="str">
        <f t="shared" si="3"/>
        <v>1.1-00-2301_235002_23222110</v>
      </c>
      <c r="B76" s="64" t="s">
        <v>1105</v>
      </c>
      <c r="C76" s="64" t="s">
        <v>1162</v>
      </c>
      <c r="D76" t="s">
        <v>1106</v>
      </c>
      <c r="E76" t="s">
        <v>29</v>
      </c>
      <c r="F76" t="s">
        <v>30</v>
      </c>
      <c r="G76" t="s">
        <v>31</v>
      </c>
      <c r="H76" t="s">
        <v>934</v>
      </c>
      <c r="I76" t="s">
        <v>853</v>
      </c>
      <c r="J76" t="s">
        <v>971</v>
      </c>
      <c r="K76">
        <v>5</v>
      </c>
      <c r="L76" t="s">
        <v>62</v>
      </c>
      <c r="M76">
        <v>2</v>
      </c>
      <c r="N76" t="s">
        <v>66</v>
      </c>
      <c r="O76" t="s">
        <v>871</v>
      </c>
      <c r="P76" t="s">
        <v>64</v>
      </c>
      <c r="Q76">
        <v>2000</v>
      </c>
      <c r="R76" t="s">
        <v>953</v>
      </c>
      <c r="T76">
        <v>2211</v>
      </c>
      <c r="U76" t="s">
        <v>68</v>
      </c>
      <c r="V76">
        <v>0</v>
      </c>
      <c r="W76" t="s">
        <v>43</v>
      </c>
      <c r="X76" s="12">
        <v>300000</v>
      </c>
      <c r="Y76" s="12">
        <v>150000</v>
      </c>
      <c r="Z76" s="12">
        <v>103029.69</v>
      </c>
      <c r="AA76" s="12">
        <v>103029.69</v>
      </c>
      <c r="AB76" s="12">
        <v>103029.69</v>
      </c>
      <c r="AC76" s="12">
        <v>69446.12</v>
      </c>
      <c r="AD76" s="12">
        <v>69446.12</v>
      </c>
      <c r="AE76" s="12">
        <v>196970.31</v>
      </c>
      <c r="AF76" s="32">
        <v>300000</v>
      </c>
      <c r="AG76" s="32">
        <v>300000</v>
      </c>
      <c r="AH76" s="32">
        <v>300000</v>
      </c>
      <c r="AI76" s="32">
        <f t="shared" si="2"/>
        <v>0</v>
      </c>
      <c r="AJ76" s="35" t="s">
        <v>140</v>
      </c>
      <c r="AK76">
        <v>150000</v>
      </c>
      <c r="AL76">
        <v>0</v>
      </c>
      <c r="AM76">
        <v>0</v>
      </c>
      <c r="AN76">
        <v>0</v>
      </c>
      <c r="AO76">
        <v>150000</v>
      </c>
      <c r="AP76"/>
    </row>
    <row r="77" spans="1:42" x14ac:dyDescent="0.3">
      <c r="A77" t="str">
        <f t="shared" si="3"/>
        <v>1.1-00-2301_236006_23622110</v>
      </c>
      <c r="B77" t="s">
        <v>1105</v>
      </c>
      <c r="C77" t="s">
        <v>1162</v>
      </c>
      <c r="E77" s="1" t="s">
        <v>29</v>
      </c>
      <c r="F77" s="6" t="s">
        <v>30</v>
      </c>
      <c r="G77" s="1" t="s">
        <v>31</v>
      </c>
      <c r="H77" s="6" t="s">
        <v>32</v>
      </c>
      <c r="I77" t="s">
        <v>853</v>
      </c>
      <c r="J77" t="s">
        <v>971</v>
      </c>
      <c r="K77">
        <v>6</v>
      </c>
      <c r="L77" t="s">
        <v>79</v>
      </c>
      <c r="M77">
        <v>6</v>
      </c>
      <c r="N77" t="s">
        <v>116</v>
      </c>
      <c r="O77" t="s">
        <v>875</v>
      </c>
      <c r="P77" t="s">
        <v>999</v>
      </c>
      <c r="Q77">
        <v>2000</v>
      </c>
      <c r="R77" t="s">
        <v>953</v>
      </c>
      <c r="T77" s="7">
        <v>2211</v>
      </c>
      <c r="U77" s="7" t="s">
        <v>68</v>
      </c>
      <c r="V77">
        <v>0</v>
      </c>
      <c r="W77" t="s">
        <v>43</v>
      </c>
      <c r="X77" s="12">
        <v>0</v>
      </c>
      <c r="Y77" s="12">
        <v>0</v>
      </c>
      <c r="Z77" s="12">
        <v>0</v>
      </c>
      <c r="AA77" s="12">
        <v>0</v>
      </c>
      <c r="AB77" s="12">
        <v>0</v>
      </c>
      <c r="AC77" s="12">
        <v>0</v>
      </c>
      <c r="AD77" s="12">
        <v>0</v>
      </c>
      <c r="AE77" s="12">
        <v>0</v>
      </c>
      <c r="AF77" s="32">
        <v>0</v>
      </c>
      <c r="AG77" s="32">
        <v>0</v>
      </c>
      <c r="AH77" s="32">
        <v>100000</v>
      </c>
      <c r="AI77" s="32">
        <f t="shared" si="2"/>
        <v>100000</v>
      </c>
      <c r="AJ77" s="35" t="s">
        <v>846</v>
      </c>
      <c r="AK77" s="12">
        <v>0</v>
      </c>
      <c r="AL77" s="12">
        <v>0</v>
      </c>
      <c r="AM77" s="12">
        <v>0</v>
      </c>
      <c r="AN77" s="12">
        <v>0</v>
      </c>
      <c r="AO77" s="12">
        <v>0</v>
      </c>
      <c r="AP77"/>
    </row>
    <row r="78" spans="1:42" x14ac:dyDescent="0.3">
      <c r="A78" t="str">
        <f t="shared" si="3"/>
        <v>1.1-00-2302_233009_231122110</v>
      </c>
      <c r="B78" s="64" t="s">
        <v>1105</v>
      </c>
      <c r="C78" s="64" t="s">
        <v>1162</v>
      </c>
      <c r="D78" t="s">
        <v>1106</v>
      </c>
      <c r="E78" t="s">
        <v>216</v>
      </c>
      <c r="F78" t="s">
        <v>217</v>
      </c>
      <c r="G78" t="s">
        <v>31</v>
      </c>
      <c r="H78" t="s">
        <v>934</v>
      </c>
      <c r="I78" t="s">
        <v>856</v>
      </c>
      <c r="J78" t="s">
        <v>189</v>
      </c>
      <c r="K78">
        <v>3</v>
      </c>
      <c r="L78" t="s">
        <v>218</v>
      </c>
      <c r="M78">
        <v>11</v>
      </c>
      <c r="N78" t="s">
        <v>222</v>
      </c>
      <c r="O78" t="s">
        <v>881</v>
      </c>
      <c r="P78" t="s">
        <v>972</v>
      </c>
      <c r="Q78">
        <v>2000</v>
      </c>
      <c r="R78" t="s">
        <v>953</v>
      </c>
      <c r="T78">
        <v>2211</v>
      </c>
      <c r="U78" t="s">
        <v>68</v>
      </c>
      <c r="V78">
        <v>0</v>
      </c>
      <c r="W78" t="s">
        <v>43</v>
      </c>
      <c r="X78" s="12">
        <v>270000</v>
      </c>
      <c r="Y78" s="12">
        <v>150000</v>
      </c>
      <c r="Z78" s="12">
        <v>176984.49</v>
      </c>
      <c r="AA78" s="12">
        <v>176984.49</v>
      </c>
      <c r="AB78" s="12">
        <v>169984.49</v>
      </c>
      <c r="AC78" s="12">
        <v>169984.49</v>
      </c>
      <c r="AD78" s="12">
        <v>163434.23000000001</v>
      </c>
      <c r="AE78" s="12">
        <v>93015.510000000009</v>
      </c>
      <c r="AF78" s="32">
        <v>270000</v>
      </c>
      <c r="AG78" s="32">
        <v>270000</v>
      </c>
      <c r="AH78" s="32">
        <v>300000</v>
      </c>
      <c r="AI78" s="32">
        <f t="shared" si="2"/>
        <v>30000</v>
      </c>
      <c r="AJ78" s="35" t="s">
        <v>225</v>
      </c>
      <c r="AK78">
        <v>120000</v>
      </c>
      <c r="AL78">
        <v>0</v>
      </c>
      <c r="AM78">
        <v>0</v>
      </c>
      <c r="AN78">
        <v>0</v>
      </c>
      <c r="AO78">
        <v>120000</v>
      </c>
      <c r="AP78"/>
    </row>
    <row r="79" spans="1:42" x14ac:dyDescent="0.3">
      <c r="A79" t="str">
        <f t="shared" si="3"/>
        <v>1.1-00-2303_231011_231722110</v>
      </c>
      <c r="B79" s="64" t="s">
        <v>1105</v>
      </c>
      <c r="C79" s="64" t="s">
        <v>1162</v>
      </c>
      <c r="D79" t="s">
        <v>1106</v>
      </c>
      <c r="E79" t="s">
        <v>121</v>
      </c>
      <c r="F79" t="s">
        <v>122</v>
      </c>
      <c r="G79" t="s">
        <v>123</v>
      </c>
      <c r="H79" t="s">
        <v>969</v>
      </c>
      <c r="I79" t="s">
        <v>854</v>
      </c>
      <c r="J79" t="s">
        <v>126</v>
      </c>
      <c r="K79">
        <v>1</v>
      </c>
      <c r="L79" t="s">
        <v>35</v>
      </c>
      <c r="M79">
        <v>17</v>
      </c>
      <c r="N79" t="s">
        <v>130</v>
      </c>
      <c r="O79" t="s">
        <v>876</v>
      </c>
      <c r="P79" t="s">
        <v>128</v>
      </c>
      <c r="Q79">
        <v>2000</v>
      </c>
      <c r="R79" t="s">
        <v>953</v>
      </c>
      <c r="T79">
        <v>2211</v>
      </c>
      <c r="U79" t="s">
        <v>68</v>
      </c>
      <c r="V79">
        <v>0</v>
      </c>
      <c r="W79" t="s">
        <v>43</v>
      </c>
      <c r="X79" s="12">
        <v>85000</v>
      </c>
      <c r="Y79" s="12">
        <v>85000</v>
      </c>
      <c r="Z79" s="12">
        <v>65168.5</v>
      </c>
      <c r="AA79" s="12">
        <v>65168.5</v>
      </c>
      <c r="AB79" s="12">
        <v>65168.5</v>
      </c>
      <c r="AC79" s="12">
        <v>65168.5</v>
      </c>
      <c r="AD79" s="12">
        <v>65168.5</v>
      </c>
      <c r="AE79" s="12">
        <v>19831.5</v>
      </c>
      <c r="AF79" s="32">
        <v>85000</v>
      </c>
      <c r="AG79" s="32">
        <v>85000</v>
      </c>
      <c r="AH79" s="32">
        <v>85000</v>
      </c>
      <c r="AI79" s="32">
        <f t="shared" si="2"/>
        <v>0</v>
      </c>
      <c r="AJ79" s="35" t="s">
        <v>131</v>
      </c>
      <c r="AK79">
        <v>0</v>
      </c>
      <c r="AL79">
        <v>0</v>
      </c>
      <c r="AM79">
        <v>0</v>
      </c>
      <c r="AN79">
        <v>0</v>
      </c>
      <c r="AO79">
        <v>0</v>
      </c>
      <c r="AP79"/>
    </row>
    <row r="80" spans="1:42" x14ac:dyDescent="0.3">
      <c r="A80" t="str">
        <f t="shared" si="3"/>
        <v>1.1-00-2309_238026_234222210</v>
      </c>
      <c r="B80" s="64" t="s">
        <v>1105</v>
      </c>
      <c r="C80" s="64" t="s">
        <v>1162</v>
      </c>
      <c r="D80" t="s">
        <v>1106</v>
      </c>
      <c r="E80" t="s">
        <v>602</v>
      </c>
      <c r="F80" t="s">
        <v>603</v>
      </c>
      <c r="G80" t="s">
        <v>31</v>
      </c>
      <c r="H80" t="s">
        <v>934</v>
      </c>
      <c r="I80" t="s">
        <v>861</v>
      </c>
      <c r="J80" t="s">
        <v>605</v>
      </c>
      <c r="K80">
        <v>8</v>
      </c>
      <c r="L80" t="s">
        <v>606</v>
      </c>
      <c r="M80">
        <v>42</v>
      </c>
      <c r="N80" t="s">
        <v>622</v>
      </c>
      <c r="O80" t="s">
        <v>895</v>
      </c>
      <c r="P80" t="s">
        <v>973</v>
      </c>
      <c r="Q80">
        <v>2000</v>
      </c>
      <c r="R80" t="s">
        <v>953</v>
      </c>
      <c r="T80">
        <v>2221</v>
      </c>
      <c r="U80" t="s">
        <v>623</v>
      </c>
      <c r="V80">
        <v>0</v>
      </c>
      <c r="W80" t="s">
        <v>43</v>
      </c>
      <c r="X80" s="12">
        <v>96000</v>
      </c>
      <c r="Y80" s="12">
        <v>0</v>
      </c>
      <c r="Z80" s="12">
        <v>95999.4</v>
      </c>
      <c r="AA80" s="12">
        <v>95999.4</v>
      </c>
      <c r="AB80" s="12">
        <v>95999.4</v>
      </c>
      <c r="AC80" s="12">
        <v>95999.4</v>
      </c>
      <c r="AD80" s="12">
        <v>95999.4</v>
      </c>
      <c r="AE80" s="12">
        <v>0.60000000000582077</v>
      </c>
      <c r="AF80" s="32">
        <v>96000</v>
      </c>
      <c r="AG80" s="32">
        <v>96000</v>
      </c>
      <c r="AH80" s="32">
        <v>96000</v>
      </c>
      <c r="AI80" s="32">
        <f t="shared" si="2"/>
        <v>0</v>
      </c>
      <c r="AJ80" s="35" t="s">
        <v>846</v>
      </c>
      <c r="AK80">
        <v>0</v>
      </c>
      <c r="AL80">
        <v>0</v>
      </c>
      <c r="AM80">
        <v>0</v>
      </c>
      <c r="AN80">
        <v>4000</v>
      </c>
      <c r="AO80">
        <v>-4000</v>
      </c>
      <c r="AP80"/>
    </row>
    <row r="81" spans="1:42" x14ac:dyDescent="0.3">
      <c r="A81" t="str">
        <f t="shared" si="3"/>
        <v>1.1-00-2310_234030_234822210</v>
      </c>
      <c r="B81" s="64" t="s">
        <v>1105</v>
      </c>
      <c r="C81" s="64" t="s">
        <v>1162</v>
      </c>
      <c r="D81" t="s">
        <v>1106</v>
      </c>
      <c r="E81" t="s">
        <v>412</v>
      </c>
      <c r="F81" t="s">
        <v>411</v>
      </c>
      <c r="G81" t="s">
        <v>31</v>
      </c>
      <c r="H81" t="s">
        <v>934</v>
      </c>
      <c r="I81" t="s">
        <v>862</v>
      </c>
      <c r="J81" t="s">
        <v>967</v>
      </c>
      <c r="K81">
        <v>4</v>
      </c>
      <c r="L81" t="s">
        <v>667</v>
      </c>
      <c r="M81">
        <v>48</v>
      </c>
      <c r="N81" t="s">
        <v>968</v>
      </c>
      <c r="O81" t="s">
        <v>898</v>
      </c>
      <c r="P81" t="s">
        <v>669</v>
      </c>
      <c r="Q81">
        <v>2000</v>
      </c>
      <c r="R81" t="s">
        <v>953</v>
      </c>
      <c r="T81">
        <v>2221</v>
      </c>
      <c r="U81" t="s">
        <v>623</v>
      </c>
      <c r="V81">
        <v>0</v>
      </c>
      <c r="W81" t="s">
        <v>43</v>
      </c>
      <c r="X81" s="12">
        <v>40000</v>
      </c>
      <c r="Y81" s="32">
        <v>0</v>
      </c>
      <c r="Z81" s="12">
        <v>20000</v>
      </c>
      <c r="AA81" s="12">
        <v>20000</v>
      </c>
      <c r="AB81" s="12">
        <v>0</v>
      </c>
      <c r="AC81" s="12">
        <v>0</v>
      </c>
      <c r="AD81" s="12">
        <v>0</v>
      </c>
      <c r="AE81" s="12">
        <v>20000</v>
      </c>
      <c r="AF81" s="32">
        <v>40000</v>
      </c>
      <c r="AG81" s="32">
        <v>40000</v>
      </c>
      <c r="AH81" s="32">
        <v>40000</v>
      </c>
      <c r="AI81" s="32">
        <f t="shared" si="2"/>
        <v>0</v>
      </c>
      <c r="AJ81" s="35" t="s">
        <v>140</v>
      </c>
      <c r="AK81">
        <v>0</v>
      </c>
      <c r="AL81">
        <v>0</v>
      </c>
      <c r="AM81">
        <v>0</v>
      </c>
      <c r="AN81">
        <v>0</v>
      </c>
      <c r="AO81">
        <v>0</v>
      </c>
      <c r="AP81"/>
    </row>
    <row r="82" spans="1:42" x14ac:dyDescent="0.3">
      <c r="A82" t="str">
        <f t="shared" si="3"/>
        <v>1.1-00-2317_234037_235622210</v>
      </c>
      <c r="B82" s="64" t="s">
        <v>1105</v>
      </c>
      <c r="C82" s="64" t="s">
        <v>1162</v>
      </c>
      <c r="D82" t="s">
        <v>1106</v>
      </c>
      <c r="E82" t="s">
        <v>783</v>
      </c>
      <c r="F82" t="s">
        <v>784</v>
      </c>
      <c r="G82" t="s">
        <v>200</v>
      </c>
      <c r="H82" t="s">
        <v>957</v>
      </c>
      <c r="I82" t="s">
        <v>867</v>
      </c>
      <c r="J82" t="s">
        <v>785</v>
      </c>
      <c r="K82">
        <v>4</v>
      </c>
      <c r="L82" t="s">
        <v>667</v>
      </c>
      <c r="M82">
        <v>56</v>
      </c>
      <c r="N82" t="s">
        <v>788</v>
      </c>
      <c r="O82" t="s">
        <v>904</v>
      </c>
      <c r="P82" t="s">
        <v>959</v>
      </c>
      <c r="Q82">
        <v>2000</v>
      </c>
      <c r="R82" t="s">
        <v>953</v>
      </c>
      <c r="T82">
        <v>2221</v>
      </c>
      <c r="U82" t="s">
        <v>623</v>
      </c>
      <c r="V82">
        <v>0</v>
      </c>
      <c r="W82" t="s">
        <v>43</v>
      </c>
      <c r="X82" s="12">
        <v>420000</v>
      </c>
      <c r="Y82" s="12">
        <v>420000</v>
      </c>
      <c r="Z82" s="12">
        <v>419920</v>
      </c>
      <c r="AA82" s="12">
        <v>393180</v>
      </c>
      <c r="AB82" s="12">
        <v>393180</v>
      </c>
      <c r="AC82" s="12">
        <v>393180</v>
      </c>
      <c r="AD82" s="12">
        <v>393180</v>
      </c>
      <c r="AE82" s="12">
        <v>80</v>
      </c>
      <c r="AF82" s="32">
        <v>420000</v>
      </c>
      <c r="AG82" s="32">
        <v>420000</v>
      </c>
      <c r="AH82" s="32">
        <v>420000</v>
      </c>
      <c r="AI82" s="32">
        <f t="shared" si="2"/>
        <v>0</v>
      </c>
      <c r="AJ82" s="35" t="s">
        <v>791</v>
      </c>
      <c r="AK82">
        <v>0</v>
      </c>
      <c r="AL82">
        <v>0</v>
      </c>
      <c r="AM82">
        <v>0</v>
      </c>
      <c r="AN82">
        <v>0</v>
      </c>
      <c r="AO82">
        <v>0</v>
      </c>
      <c r="AP82"/>
    </row>
    <row r="83" spans="1:42" x14ac:dyDescent="0.3">
      <c r="A83" t="str">
        <f t="shared" si="3"/>
        <v>1.1-00-2309_233027_234322210</v>
      </c>
      <c r="B83" s="64" t="s">
        <v>1105</v>
      </c>
      <c r="C83" s="64" t="s">
        <v>1162</v>
      </c>
      <c r="D83" t="s">
        <v>1106</v>
      </c>
      <c r="E83" t="s">
        <v>29</v>
      </c>
      <c r="F83" t="s">
        <v>30</v>
      </c>
      <c r="G83" t="s">
        <v>31</v>
      </c>
      <c r="H83" t="s">
        <v>934</v>
      </c>
      <c r="I83" t="s">
        <v>861</v>
      </c>
      <c r="J83" t="s">
        <v>605</v>
      </c>
      <c r="K83">
        <v>3</v>
      </c>
      <c r="L83" t="s">
        <v>218</v>
      </c>
      <c r="M83">
        <v>43</v>
      </c>
      <c r="N83" t="s">
        <v>651</v>
      </c>
      <c r="O83" t="s">
        <v>896</v>
      </c>
      <c r="P83" t="s">
        <v>649</v>
      </c>
      <c r="Q83">
        <v>2000</v>
      </c>
      <c r="R83" t="s">
        <v>953</v>
      </c>
      <c r="T83">
        <v>2221</v>
      </c>
      <c r="U83" t="s">
        <v>623</v>
      </c>
      <c r="V83">
        <v>0</v>
      </c>
      <c r="W83" t="s">
        <v>43</v>
      </c>
      <c r="X83" s="12">
        <v>59000</v>
      </c>
      <c r="Y83" s="12">
        <v>25000</v>
      </c>
      <c r="Z83" s="12">
        <v>59000</v>
      </c>
      <c r="AA83" s="12">
        <v>59000</v>
      </c>
      <c r="AB83" s="12">
        <v>59000</v>
      </c>
      <c r="AC83" s="12">
        <v>59000</v>
      </c>
      <c r="AD83" s="12">
        <v>59000</v>
      </c>
      <c r="AE83" s="12">
        <v>0</v>
      </c>
      <c r="AF83" s="32">
        <v>59000</v>
      </c>
      <c r="AG83" s="32">
        <v>59000</v>
      </c>
      <c r="AH83" s="32">
        <v>70000</v>
      </c>
      <c r="AI83" s="32">
        <f t="shared" si="2"/>
        <v>11000</v>
      </c>
      <c r="AJ83" s="35" t="s">
        <v>652</v>
      </c>
      <c r="AK83">
        <v>0</v>
      </c>
      <c r="AL83">
        <v>50000</v>
      </c>
      <c r="AM83">
        <v>0</v>
      </c>
      <c r="AN83">
        <v>16000</v>
      </c>
      <c r="AO83">
        <v>34000</v>
      </c>
      <c r="AP83"/>
    </row>
    <row r="84" spans="1:42" x14ac:dyDescent="0.3">
      <c r="A84" t="str">
        <f t="shared" si="3"/>
        <v>1.1-00-2304_236012_231822310</v>
      </c>
      <c r="B84" s="64" t="s">
        <v>1105</v>
      </c>
      <c r="C84" s="64" t="s">
        <v>1162</v>
      </c>
      <c r="D84" t="s">
        <v>1106</v>
      </c>
      <c r="E84" t="s">
        <v>29</v>
      </c>
      <c r="F84" t="s">
        <v>30</v>
      </c>
      <c r="G84" t="s">
        <v>141</v>
      </c>
      <c r="H84" t="s">
        <v>955</v>
      </c>
      <c r="I84" t="s">
        <v>855</v>
      </c>
      <c r="J84" t="s">
        <v>144</v>
      </c>
      <c r="K84">
        <v>6</v>
      </c>
      <c r="L84" t="s">
        <v>79</v>
      </c>
      <c r="M84">
        <v>18</v>
      </c>
      <c r="N84" t="s">
        <v>148</v>
      </c>
      <c r="O84" t="s">
        <v>877</v>
      </c>
      <c r="P84" t="s">
        <v>956</v>
      </c>
      <c r="Q84">
        <v>2000</v>
      </c>
      <c r="R84" t="s">
        <v>953</v>
      </c>
      <c r="T84">
        <v>2231</v>
      </c>
      <c r="U84" t="s">
        <v>226</v>
      </c>
      <c r="V84">
        <v>0</v>
      </c>
      <c r="W84" t="s">
        <v>43</v>
      </c>
      <c r="X84" s="12">
        <v>0</v>
      </c>
      <c r="Y84" s="12">
        <v>0</v>
      </c>
      <c r="Z84" s="12">
        <v>0</v>
      </c>
      <c r="AA84" s="12">
        <v>0</v>
      </c>
      <c r="AB84" s="12">
        <v>0</v>
      </c>
      <c r="AC84" s="12">
        <v>0</v>
      </c>
      <c r="AD84" s="12">
        <v>0</v>
      </c>
      <c r="AE84" s="12">
        <v>0</v>
      </c>
      <c r="AF84" s="32">
        <v>0</v>
      </c>
      <c r="AG84" s="32">
        <v>0</v>
      </c>
      <c r="AH84" s="32">
        <v>0</v>
      </c>
      <c r="AI84" s="32">
        <f t="shared" si="2"/>
        <v>0</v>
      </c>
      <c r="AJ84" s="35" t="s">
        <v>846</v>
      </c>
      <c r="AK84">
        <v>0</v>
      </c>
      <c r="AL84">
        <v>0</v>
      </c>
      <c r="AM84">
        <v>0</v>
      </c>
      <c r="AN84">
        <v>0</v>
      </c>
      <c r="AO84">
        <v>0</v>
      </c>
      <c r="AP84"/>
    </row>
    <row r="85" spans="1:42" x14ac:dyDescent="0.3">
      <c r="A85" t="str">
        <f t="shared" si="3"/>
        <v>1.1-00-2302_233009_231122310</v>
      </c>
      <c r="B85" s="64" t="s">
        <v>1105</v>
      </c>
      <c r="C85" s="64" t="s">
        <v>1162</v>
      </c>
      <c r="D85" t="s">
        <v>1106</v>
      </c>
      <c r="E85" t="s">
        <v>216</v>
      </c>
      <c r="F85" t="s">
        <v>217</v>
      </c>
      <c r="G85" t="s">
        <v>31</v>
      </c>
      <c r="H85" t="s">
        <v>934</v>
      </c>
      <c r="I85" t="s">
        <v>856</v>
      </c>
      <c r="J85" t="s">
        <v>189</v>
      </c>
      <c r="K85">
        <v>3</v>
      </c>
      <c r="L85" t="s">
        <v>218</v>
      </c>
      <c r="M85">
        <v>11</v>
      </c>
      <c r="N85" t="s">
        <v>222</v>
      </c>
      <c r="O85" t="s">
        <v>881</v>
      </c>
      <c r="P85" t="s">
        <v>972</v>
      </c>
      <c r="Q85">
        <v>2000</v>
      </c>
      <c r="R85" t="s">
        <v>953</v>
      </c>
      <c r="T85">
        <v>2231</v>
      </c>
      <c r="U85" t="s">
        <v>226</v>
      </c>
      <c r="V85">
        <v>0</v>
      </c>
      <c r="W85" t="s">
        <v>43</v>
      </c>
      <c r="X85" s="12">
        <v>5000</v>
      </c>
      <c r="Y85" s="12">
        <v>0</v>
      </c>
      <c r="Z85" s="12">
        <v>4955.41</v>
      </c>
      <c r="AA85" s="12">
        <v>4955.41</v>
      </c>
      <c r="AB85" s="12">
        <v>4955.41</v>
      </c>
      <c r="AC85" s="12">
        <v>4955.41</v>
      </c>
      <c r="AD85" s="12">
        <v>4955.41</v>
      </c>
      <c r="AE85" s="12">
        <v>44.590000000000146</v>
      </c>
      <c r="AF85" s="32">
        <v>5000</v>
      </c>
      <c r="AG85" s="32">
        <v>5000</v>
      </c>
      <c r="AH85" s="32">
        <v>5000</v>
      </c>
      <c r="AI85" s="32">
        <f t="shared" si="2"/>
        <v>0</v>
      </c>
      <c r="AJ85" s="35" t="s">
        <v>227</v>
      </c>
      <c r="AK85">
        <v>0</v>
      </c>
      <c r="AL85">
        <v>5000</v>
      </c>
      <c r="AM85">
        <v>0</v>
      </c>
      <c r="AN85">
        <v>0</v>
      </c>
      <c r="AO85">
        <v>5000</v>
      </c>
      <c r="AP85"/>
    </row>
    <row r="86" spans="1:42" x14ac:dyDescent="0.3">
      <c r="A86" t="str">
        <f t="shared" si="3"/>
        <v>1.1-00-2309_238026_234223510</v>
      </c>
      <c r="B86" s="64" t="s">
        <v>1105</v>
      </c>
      <c r="C86" s="64" t="s">
        <v>1162</v>
      </c>
      <c r="D86" t="s">
        <v>1106</v>
      </c>
      <c r="E86" t="s">
        <v>602</v>
      </c>
      <c r="F86" t="s">
        <v>603</v>
      </c>
      <c r="G86" t="s">
        <v>31</v>
      </c>
      <c r="H86" t="s">
        <v>934</v>
      </c>
      <c r="I86" t="s">
        <v>861</v>
      </c>
      <c r="J86" t="s">
        <v>605</v>
      </c>
      <c r="K86">
        <v>8</v>
      </c>
      <c r="L86" t="s">
        <v>606</v>
      </c>
      <c r="M86">
        <v>42</v>
      </c>
      <c r="N86" t="s">
        <v>622</v>
      </c>
      <c r="O86" t="s">
        <v>895</v>
      </c>
      <c r="P86" t="s">
        <v>973</v>
      </c>
      <c r="Q86">
        <v>2000</v>
      </c>
      <c r="R86" t="s">
        <v>953</v>
      </c>
      <c r="T86">
        <v>2351</v>
      </c>
      <c r="U86" t="s">
        <v>624</v>
      </c>
      <c r="V86">
        <v>0</v>
      </c>
      <c r="W86" t="s">
        <v>43</v>
      </c>
      <c r="X86" s="12">
        <v>1073225.1100000001</v>
      </c>
      <c r="Y86" s="12">
        <v>0</v>
      </c>
      <c r="Z86" s="12">
        <v>1072791.8700000001</v>
      </c>
      <c r="AA86" s="12">
        <v>575850.04</v>
      </c>
      <c r="AB86" s="12">
        <v>575154.04</v>
      </c>
      <c r="AC86" s="12">
        <v>575154.04</v>
      </c>
      <c r="AD86" s="12">
        <v>575154.04</v>
      </c>
      <c r="AE86" s="12">
        <v>433.23999999999069</v>
      </c>
      <c r="AF86" s="32">
        <v>1073225.1100000001</v>
      </c>
      <c r="AG86" s="32">
        <v>1073225.1100000001</v>
      </c>
      <c r="AH86" s="32">
        <v>1073225.1100000001</v>
      </c>
      <c r="AI86" s="32">
        <f t="shared" si="2"/>
        <v>0</v>
      </c>
      <c r="AJ86" s="35" t="s">
        <v>846</v>
      </c>
      <c r="AK86">
        <v>50000</v>
      </c>
      <c r="AL86">
        <v>373225.11</v>
      </c>
      <c r="AM86">
        <v>0</v>
      </c>
      <c r="AN86">
        <v>50000</v>
      </c>
      <c r="AO86">
        <v>373225.11</v>
      </c>
      <c r="AP86"/>
    </row>
    <row r="87" spans="1:42" x14ac:dyDescent="0.3">
      <c r="A87" t="str">
        <f t="shared" si="3"/>
        <v>1.1-00-2317_234037_235623510</v>
      </c>
      <c r="B87" s="64" t="s">
        <v>1105</v>
      </c>
      <c r="C87" s="64" t="s">
        <v>1162</v>
      </c>
      <c r="D87" t="s">
        <v>1106</v>
      </c>
      <c r="E87" t="s">
        <v>783</v>
      </c>
      <c r="F87" t="s">
        <v>784</v>
      </c>
      <c r="G87" t="s">
        <v>200</v>
      </c>
      <c r="H87" t="s">
        <v>957</v>
      </c>
      <c r="I87" t="s">
        <v>867</v>
      </c>
      <c r="J87" t="s">
        <v>785</v>
      </c>
      <c r="K87">
        <v>4</v>
      </c>
      <c r="L87" t="s">
        <v>667</v>
      </c>
      <c r="M87">
        <v>56</v>
      </c>
      <c r="N87" t="s">
        <v>788</v>
      </c>
      <c r="O87" t="s">
        <v>904</v>
      </c>
      <c r="P87" t="s">
        <v>959</v>
      </c>
      <c r="Q87">
        <v>2000</v>
      </c>
      <c r="R87" t="s">
        <v>953</v>
      </c>
      <c r="T87">
        <v>2351</v>
      </c>
      <c r="U87" t="s">
        <v>624</v>
      </c>
      <c r="V87">
        <v>0</v>
      </c>
      <c r="W87" t="s">
        <v>43</v>
      </c>
      <c r="X87" s="12">
        <v>55000</v>
      </c>
      <c r="Y87" s="12">
        <v>0</v>
      </c>
      <c r="Z87" s="12">
        <v>54206.8</v>
      </c>
      <c r="AA87" s="12">
        <v>0</v>
      </c>
      <c r="AB87" s="12">
        <v>0</v>
      </c>
      <c r="AC87" s="12">
        <v>0</v>
      </c>
      <c r="AD87" s="12">
        <v>0</v>
      </c>
      <c r="AE87" s="12">
        <v>793.19999999999709</v>
      </c>
      <c r="AF87" s="32">
        <v>0</v>
      </c>
      <c r="AG87" s="32">
        <v>0</v>
      </c>
      <c r="AH87" s="32">
        <v>0</v>
      </c>
      <c r="AI87" s="32">
        <f t="shared" si="2"/>
        <v>0</v>
      </c>
      <c r="AJ87" s="35" t="s">
        <v>846</v>
      </c>
      <c r="AK87">
        <v>0</v>
      </c>
      <c r="AL87">
        <v>55000</v>
      </c>
      <c r="AM87">
        <v>0</v>
      </c>
      <c r="AN87">
        <v>0</v>
      </c>
      <c r="AO87">
        <v>55000</v>
      </c>
      <c r="AP87"/>
    </row>
    <row r="88" spans="1:42" x14ac:dyDescent="0.3">
      <c r="A88" t="str">
        <f t="shared" si="3"/>
        <v>1.1-00-2309_238026_234223910</v>
      </c>
      <c r="B88" s="64" t="s">
        <v>1105</v>
      </c>
      <c r="C88" s="64" t="s">
        <v>1162</v>
      </c>
      <c r="D88" t="s">
        <v>1106</v>
      </c>
      <c r="E88" t="s">
        <v>602</v>
      </c>
      <c r="F88" t="s">
        <v>603</v>
      </c>
      <c r="G88" t="s">
        <v>31</v>
      </c>
      <c r="H88" t="s">
        <v>934</v>
      </c>
      <c r="I88" t="s">
        <v>861</v>
      </c>
      <c r="J88" t="s">
        <v>605</v>
      </c>
      <c r="K88">
        <v>8</v>
      </c>
      <c r="L88" t="s">
        <v>606</v>
      </c>
      <c r="M88">
        <v>42</v>
      </c>
      <c r="N88" t="s">
        <v>622</v>
      </c>
      <c r="O88" t="s">
        <v>895</v>
      </c>
      <c r="P88" t="s">
        <v>973</v>
      </c>
      <c r="Q88">
        <v>2000</v>
      </c>
      <c r="R88" t="s">
        <v>953</v>
      </c>
      <c r="T88">
        <v>2391</v>
      </c>
      <c r="U88" t="s">
        <v>625</v>
      </c>
      <c r="V88">
        <v>0</v>
      </c>
      <c r="W88" t="s">
        <v>43</v>
      </c>
      <c r="X88" s="12">
        <v>630000</v>
      </c>
      <c r="Y88" s="12">
        <v>0</v>
      </c>
      <c r="Z88" s="12">
        <v>625500</v>
      </c>
      <c r="AA88" s="12">
        <v>625500</v>
      </c>
      <c r="AB88" s="12">
        <v>450000</v>
      </c>
      <c r="AC88" s="12">
        <v>450000</v>
      </c>
      <c r="AD88" s="12">
        <v>450000</v>
      </c>
      <c r="AE88" s="12">
        <v>4500</v>
      </c>
      <c r="AF88" s="32">
        <v>630000</v>
      </c>
      <c r="AG88" s="32">
        <v>630000</v>
      </c>
      <c r="AH88" s="32">
        <v>700000</v>
      </c>
      <c r="AI88" s="32">
        <f t="shared" si="2"/>
        <v>70000</v>
      </c>
      <c r="AJ88" s="35" t="s">
        <v>626</v>
      </c>
      <c r="AK88">
        <v>0</v>
      </c>
      <c r="AL88">
        <v>130000</v>
      </c>
      <c r="AM88">
        <v>0</v>
      </c>
      <c r="AN88">
        <v>0</v>
      </c>
      <c r="AO88">
        <v>130000</v>
      </c>
      <c r="AP88"/>
    </row>
    <row r="89" spans="1:42" x14ac:dyDescent="0.3">
      <c r="A89" t="str">
        <f t="shared" si="3"/>
        <v>1.1-00-2307_232022_233624110</v>
      </c>
      <c r="B89" s="64" t="s">
        <v>1105</v>
      </c>
      <c r="C89" s="64" t="s">
        <v>1162</v>
      </c>
      <c r="D89" t="s">
        <v>1106</v>
      </c>
      <c r="E89" t="s">
        <v>259</v>
      </c>
      <c r="F89" t="s">
        <v>260</v>
      </c>
      <c r="G89" t="s">
        <v>31</v>
      </c>
      <c r="H89" t="s">
        <v>934</v>
      </c>
      <c r="I89" t="s">
        <v>859</v>
      </c>
      <c r="J89" t="s">
        <v>447</v>
      </c>
      <c r="K89">
        <v>2</v>
      </c>
      <c r="L89" t="s">
        <v>448</v>
      </c>
      <c r="M89">
        <v>36</v>
      </c>
      <c r="N89" t="s">
        <v>452</v>
      </c>
      <c r="O89" t="s">
        <v>888</v>
      </c>
      <c r="P89" t="s">
        <v>976</v>
      </c>
      <c r="Q89">
        <v>2000</v>
      </c>
      <c r="R89" t="s">
        <v>953</v>
      </c>
      <c r="T89">
        <v>2411</v>
      </c>
      <c r="U89" t="s">
        <v>314</v>
      </c>
      <c r="V89">
        <v>0</v>
      </c>
      <c r="W89" t="s">
        <v>43</v>
      </c>
      <c r="X89" s="12">
        <v>80000</v>
      </c>
      <c r="Y89" s="12">
        <v>200000</v>
      </c>
      <c r="Z89" s="12">
        <v>67338</v>
      </c>
      <c r="AA89" s="12">
        <v>67338</v>
      </c>
      <c r="AB89" s="12">
        <v>67338</v>
      </c>
      <c r="AC89" s="12">
        <v>67338</v>
      </c>
      <c r="AD89" s="12">
        <v>67338</v>
      </c>
      <c r="AE89" s="12">
        <v>12662</v>
      </c>
      <c r="AF89" s="32">
        <v>100000</v>
      </c>
      <c r="AG89" s="32">
        <v>100000</v>
      </c>
      <c r="AH89" s="32">
        <v>100000</v>
      </c>
      <c r="AI89" s="32">
        <f t="shared" si="2"/>
        <v>0</v>
      </c>
      <c r="AJ89" s="35" t="s">
        <v>453</v>
      </c>
      <c r="AK89">
        <v>100000</v>
      </c>
      <c r="AL89">
        <v>0</v>
      </c>
      <c r="AM89">
        <v>0</v>
      </c>
      <c r="AN89">
        <v>220000</v>
      </c>
      <c r="AO89">
        <v>-120000</v>
      </c>
      <c r="AP89"/>
    </row>
    <row r="90" spans="1:42" x14ac:dyDescent="0.3">
      <c r="A90" t="str">
        <f t="shared" si="3"/>
        <v>1.1-00-2302_231010_231524110</v>
      </c>
      <c r="B90" s="64" t="s">
        <v>1105</v>
      </c>
      <c r="C90" s="64" t="s">
        <v>1162</v>
      </c>
      <c r="D90" t="s">
        <v>1106</v>
      </c>
      <c r="E90" t="s">
        <v>29</v>
      </c>
      <c r="F90" t="s">
        <v>30</v>
      </c>
      <c r="G90" t="s">
        <v>340</v>
      </c>
      <c r="H90" t="s">
        <v>964</v>
      </c>
      <c r="I90" t="s">
        <v>856</v>
      </c>
      <c r="J90" t="s">
        <v>189</v>
      </c>
      <c r="K90">
        <v>1</v>
      </c>
      <c r="L90" t="s">
        <v>35</v>
      </c>
      <c r="M90">
        <v>15</v>
      </c>
      <c r="N90" t="s">
        <v>1135</v>
      </c>
      <c r="O90" t="s">
        <v>883</v>
      </c>
      <c r="P90" s="1" t="s">
        <v>274</v>
      </c>
      <c r="Q90" s="1">
        <v>2000</v>
      </c>
      <c r="R90" s="1" t="s">
        <v>67</v>
      </c>
      <c r="S90" s="1"/>
      <c r="T90" s="7">
        <v>2411</v>
      </c>
      <c r="U90" s="7" t="s">
        <v>314</v>
      </c>
      <c r="V90">
        <v>0</v>
      </c>
      <c r="W90" t="s">
        <v>43</v>
      </c>
      <c r="X90" s="12">
        <v>0</v>
      </c>
      <c r="Y90" s="12">
        <v>0</v>
      </c>
      <c r="Z90" s="12">
        <v>0</v>
      </c>
      <c r="AA90" s="12">
        <v>0</v>
      </c>
      <c r="AB90" s="12">
        <v>0</v>
      </c>
      <c r="AC90" s="12">
        <v>0</v>
      </c>
      <c r="AD90" s="12">
        <v>0</v>
      </c>
      <c r="AE90" s="12">
        <v>0</v>
      </c>
      <c r="AF90" s="12">
        <v>0</v>
      </c>
      <c r="AG90" s="9">
        <v>0</v>
      </c>
      <c r="AH90" s="9">
        <v>150000</v>
      </c>
      <c r="AI90" s="32">
        <f t="shared" si="2"/>
        <v>150000</v>
      </c>
      <c r="AJ90" s="9" t="s">
        <v>346</v>
      </c>
      <c r="AK90" s="12">
        <v>0</v>
      </c>
      <c r="AL90" s="12">
        <v>0</v>
      </c>
      <c r="AM90" s="12">
        <v>0</v>
      </c>
      <c r="AN90" s="12">
        <v>0</v>
      </c>
      <c r="AO90" s="12">
        <v>0</v>
      </c>
      <c r="AP90"/>
    </row>
    <row r="91" spans="1:42" x14ac:dyDescent="0.3">
      <c r="A91" t="str">
        <f t="shared" si="3"/>
        <v>1.1-00-2305_236015_232124110</v>
      </c>
      <c r="B91" s="64" t="s">
        <v>1105</v>
      </c>
      <c r="C91" s="64" t="s">
        <v>1162</v>
      </c>
      <c r="D91" t="s">
        <v>1106</v>
      </c>
      <c r="E91" t="s">
        <v>29</v>
      </c>
      <c r="F91" t="s">
        <v>30</v>
      </c>
      <c r="G91" t="s">
        <v>31</v>
      </c>
      <c r="H91" t="s">
        <v>934</v>
      </c>
      <c r="I91" t="s">
        <v>857</v>
      </c>
      <c r="J91" t="s">
        <v>307</v>
      </c>
      <c r="K91">
        <v>6</v>
      </c>
      <c r="L91" t="s">
        <v>79</v>
      </c>
      <c r="M91">
        <v>21</v>
      </c>
      <c r="N91" t="s">
        <v>311</v>
      </c>
      <c r="O91" t="s">
        <v>884</v>
      </c>
      <c r="P91" t="s">
        <v>309</v>
      </c>
      <c r="Q91">
        <v>2000</v>
      </c>
      <c r="R91" t="s">
        <v>953</v>
      </c>
      <c r="T91">
        <v>2411</v>
      </c>
      <c r="U91" t="s">
        <v>314</v>
      </c>
      <c r="V91">
        <v>0</v>
      </c>
      <c r="W91" t="s">
        <v>43</v>
      </c>
      <c r="X91" s="12">
        <v>1175.5999999999999</v>
      </c>
      <c r="Y91" s="12">
        <v>0</v>
      </c>
      <c r="Z91" s="12">
        <v>1175.5999999999999</v>
      </c>
      <c r="AA91" s="12">
        <v>1175.5999999999999</v>
      </c>
      <c r="AB91" s="12">
        <v>1175.5999999999999</v>
      </c>
      <c r="AC91" s="12">
        <v>1175.5999999999999</v>
      </c>
      <c r="AD91" s="12">
        <v>1175.5999999999999</v>
      </c>
      <c r="AE91" s="12">
        <v>0</v>
      </c>
      <c r="AF91" s="32">
        <v>1175.5999999999999</v>
      </c>
      <c r="AG91" s="32">
        <v>1175.5999999999999</v>
      </c>
      <c r="AH91" s="32">
        <v>2000</v>
      </c>
      <c r="AI91" s="32">
        <f t="shared" si="2"/>
        <v>824.40000000000009</v>
      </c>
      <c r="AJ91" s="35" t="s">
        <v>846</v>
      </c>
      <c r="AK91">
        <v>900</v>
      </c>
      <c r="AL91">
        <v>2000</v>
      </c>
      <c r="AM91">
        <v>0</v>
      </c>
      <c r="AN91">
        <v>1724.4</v>
      </c>
      <c r="AO91">
        <v>1175.5999999999999</v>
      </c>
      <c r="AP91"/>
    </row>
    <row r="92" spans="1:42" x14ac:dyDescent="0.3">
      <c r="A92" t="str">
        <f t="shared" si="3"/>
        <v>1.1-00-2307_233019_233324110</v>
      </c>
      <c r="B92" s="64" t="s">
        <v>1105</v>
      </c>
      <c r="C92" s="64" t="s">
        <v>1162</v>
      </c>
      <c r="D92" t="s">
        <v>1106</v>
      </c>
      <c r="E92" t="s">
        <v>29</v>
      </c>
      <c r="F92" t="s">
        <v>30</v>
      </c>
      <c r="G92" t="s">
        <v>31</v>
      </c>
      <c r="H92" t="s">
        <v>934</v>
      </c>
      <c r="I92" t="s">
        <v>859</v>
      </c>
      <c r="J92" t="s">
        <v>447</v>
      </c>
      <c r="K92">
        <v>3</v>
      </c>
      <c r="L92" t="s">
        <v>218</v>
      </c>
      <c r="M92">
        <v>33</v>
      </c>
      <c r="N92" t="s">
        <v>559</v>
      </c>
      <c r="O92" t="s">
        <v>891</v>
      </c>
      <c r="P92" t="s">
        <v>965</v>
      </c>
      <c r="Q92">
        <v>2000</v>
      </c>
      <c r="R92" t="s">
        <v>953</v>
      </c>
      <c r="T92">
        <v>2411</v>
      </c>
      <c r="U92" t="s">
        <v>314</v>
      </c>
      <c r="V92">
        <v>0</v>
      </c>
      <c r="W92" t="s">
        <v>43</v>
      </c>
      <c r="X92" s="12">
        <v>56163.519999999997</v>
      </c>
      <c r="Y92" s="12">
        <v>300000</v>
      </c>
      <c r="Z92" s="12">
        <v>56125.440000000002</v>
      </c>
      <c r="AA92" s="12">
        <v>56125.440000000002</v>
      </c>
      <c r="AB92" s="12">
        <v>0</v>
      </c>
      <c r="AC92" s="12">
        <v>0</v>
      </c>
      <c r="AD92" s="12">
        <v>0</v>
      </c>
      <c r="AE92" s="12">
        <v>38.07999999999447</v>
      </c>
      <c r="AF92" s="32">
        <v>236389.6</v>
      </c>
      <c r="AG92" s="32">
        <v>236389.6</v>
      </c>
      <c r="AH92" s="32">
        <v>236389.6</v>
      </c>
      <c r="AI92" s="32">
        <f t="shared" si="2"/>
        <v>0</v>
      </c>
      <c r="AJ92" s="35" t="s">
        <v>561</v>
      </c>
      <c r="AK92">
        <v>243836.48</v>
      </c>
      <c r="AL92">
        <v>0</v>
      </c>
      <c r="AM92">
        <v>0</v>
      </c>
      <c r="AN92">
        <v>487672.96</v>
      </c>
      <c r="AO92">
        <v>-243836.48</v>
      </c>
      <c r="AP92"/>
    </row>
    <row r="93" spans="1:42" x14ac:dyDescent="0.3">
      <c r="A93" t="str">
        <f t="shared" si="3"/>
        <v>1.1-00-2302_231010_231624210</v>
      </c>
      <c r="B93" s="64" t="s">
        <v>1105</v>
      </c>
      <c r="C93" s="64" t="s">
        <v>1162</v>
      </c>
      <c r="D93" t="s">
        <v>1106</v>
      </c>
      <c r="E93" t="s">
        <v>259</v>
      </c>
      <c r="F93" t="s">
        <v>260</v>
      </c>
      <c r="G93" t="s">
        <v>261</v>
      </c>
      <c r="H93" t="s">
        <v>960</v>
      </c>
      <c r="I93" t="s">
        <v>856</v>
      </c>
      <c r="J93" t="s">
        <v>189</v>
      </c>
      <c r="K93">
        <v>1</v>
      </c>
      <c r="L93" t="s">
        <v>35</v>
      </c>
      <c r="M93">
        <v>16</v>
      </c>
      <c r="N93" t="s">
        <v>276</v>
      </c>
      <c r="O93" t="s">
        <v>883</v>
      </c>
      <c r="P93" s="1" t="s">
        <v>274</v>
      </c>
      <c r="Q93">
        <v>2000</v>
      </c>
      <c r="R93" t="s">
        <v>953</v>
      </c>
      <c r="T93">
        <v>2421</v>
      </c>
      <c r="U93" t="s">
        <v>282</v>
      </c>
      <c r="V93">
        <v>0</v>
      </c>
      <c r="W93" t="s">
        <v>43</v>
      </c>
      <c r="X93" s="12">
        <v>40537.18</v>
      </c>
      <c r="Y93" s="12">
        <v>0</v>
      </c>
      <c r="Z93" s="12">
        <v>8687.18</v>
      </c>
      <c r="AA93" s="12">
        <v>8687.18</v>
      </c>
      <c r="AB93" s="12">
        <v>8687.18</v>
      </c>
      <c r="AC93" s="12">
        <v>8687.18</v>
      </c>
      <c r="AD93" s="12">
        <v>8687.18</v>
      </c>
      <c r="AE93" s="12">
        <v>31850</v>
      </c>
      <c r="AF93" s="32">
        <v>40537.18</v>
      </c>
      <c r="AG93" s="32">
        <v>40537.18</v>
      </c>
      <c r="AH93" s="32">
        <v>0</v>
      </c>
      <c r="AI93" s="32">
        <f t="shared" si="2"/>
        <v>-40537.18</v>
      </c>
      <c r="AJ93" s="35" t="s">
        <v>846</v>
      </c>
      <c r="AK93">
        <v>31850</v>
      </c>
      <c r="AL93">
        <v>10150</v>
      </c>
      <c r="AM93">
        <v>0</v>
      </c>
      <c r="AN93">
        <v>1462.82</v>
      </c>
      <c r="AO93">
        <v>40537.18</v>
      </c>
      <c r="AP93"/>
    </row>
    <row r="94" spans="1:42" x14ac:dyDescent="0.3">
      <c r="A94" t="str">
        <f t="shared" si="3"/>
        <v>1.1-00-2307_232022_233624210</v>
      </c>
      <c r="B94" s="64" t="s">
        <v>1105</v>
      </c>
      <c r="C94" s="64" t="s">
        <v>1162</v>
      </c>
      <c r="D94" t="s">
        <v>1106</v>
      </c>
      <c r="E94" t="s">
        <v>259</v>
      </c>
      <c r="F94" t="s">
        <v>260</v>
      </c>
      <c r="G94" t="s">
        <v>31</v>
      </c>
      <c r="H94" t="s">
        <v>934</v>
      </c>
      <c r="I94" t="s">
        <v>859</v>
      </c>
      <c r="J94" t="s">
        <v>447</v>
      </c>
      <c r="K94">
        <v>2</v>
      </c>
      <c r="L94" t="s">
        <v>448</v>
      </c>
      <c r="M94">
        <v>36</v>
      </c>
      <c r="N94" t="s">
        <v>452</v>
      </c>
      <c r="O94" t="s">
        <v>888</v>
      </c>
      <c r="P94" t="s">
        <v>976</v>
      </c>
      <c r="Q94">
        <v>2000</v>
      </c>
      <c r="R94" t="s">
        <v>953</v>
      </c>
      <c r="T94">
        <v>2421</v>
      </c>
      <c r="U94" t="s">
        <v>282</v>
      </c>
      <c r="V94">
        <v>0</v>
      </c>
      <c r="W94" t="s">
        <v>43</v>
      </c>
      <c r="X94" s="12">
        <v>700000</v>
      </c>
      <c r="Y94" s="12">
        <v>700000</v>
      </c>
      <c r="Z94" s="12">
        <v>694410.8</v>
      </c>
      <c r="AA94" s="12">
        <v>694410.8</v>
      </c>
      <c r="AB94" s="12">
        <v>694410.8</v>
      </c>
      <c r="AC94" s="12">
        <v>669586.80000000005</v>
      </c>
      <c r="AD94" s="12">
        <v>527080.80000000005</v>
      </c>
      <c r="AE94" s="12">
        <v>5589.1999999999534</v>
      </c>
      <c r="AF94" s="32">
        <v>700000</v>
      </c>
      <c r="AG94" s="32">
        <v>700000</v>
      </c>
      <c r="AH94" s="32">
        <v>750000</v>
      </c>
      <c r="AI94" s="32">
        <f t="shared" si="2"/>
        <v>50000</v>
      </c>
      <c r="AJ94" s="35" t="s">
        <v>454</v>
      </c>
      <c r="AK94">
        <v>0</v>
      </c>
      <c r="AL94">
        <v>0</v>
      </c>
      <c r="AM94">
        <v>0</v>
      </c>
      <c r="AN94">
        <v>0</v>
      </c>
      <c r="AO94">
        <v>0</v>
      </c>
      <c r="AP94"/>
    </row>
    <row r="95" spans="1:42" x14ac:dyDescent="0.3">
      <c r="A95" t="str">
        <f t="shared" si="3"/>
        <v>1.1-00-2307_233024_233924210</v>
      </c>
      <c r="B95" s="64" t="s">
        <v>1105</v>
      </c>
      <c r="C95" s="64" t="s">
        <v>1162</v>
      </c>
      <c r="D95" t="s">
        <v>1106</v>
      </c>
      <c r="E95" t="s">
        <v>498</v>
      </c>
      <c r="F95" t="s">
        <v>499</v>
      </c>
      <c r="G95" t="s">
        <v>31</v>
      </c>
      <c r="H95" t="s">
        <v>934</v>
      </c>
      <c r="I95" t="s">
        <v>859</v>
      </c>
      <c r="J95" t="s">
        <v>447</v>
      </c>
      <c r="K95">
        <v>3</v>
      </c>
      <c r="L95" t="s">
        <v>218</v>
      </c>
      <c r="M95">
        <v>39</v>
      </c>
      <c r="N95" t="s">
        <v>503</v>
      </c>
      <c r="O95" t="s">
        <v>890</v>
      </c>
      <c r="P95" t="s">
        <v>501</v>
      </c>
      <c r="Q95">
        <v>2000</v>
      </c>
      <c r="R95" t="s">
        <v>953</v>
      </c>
      <c r="T95">
        <v>2421</v>
      </c>
      <c r="U95" t="s">
        <v>282</v>
      </c>
      <c r="V95">
        <v>0</v>
      </c>
      <c r="W95" t="s">
        <v>43</v>
      </c>
      <c r="X95" s="12">
        <v>10000</v>
      </c>
      <c r="Y95" s="12">
        <v>10000</v>
      </c>
      <c r="Z95" s="12">
        <v>2078.7199999999998</v>
      </c>
      <c r="AA95" s="12">
        <v>2078.7199999999998</v>
      </c>
      <c r="AB95" s="12">
        <v>2078.7199999999998</v>
      </c>
      <c r="AC95" s="12">
        <v>2078.7199999999998</v>
      </c>
      <c r="AD95" s="12">
        <v>2078.7199999999998</v>
      </c>
      <c r="AE95" s="12">
        <v>7921.2800000000007</v>
      </c>
      <c r="AF95" s="32">
        <v>10000</v>
      </c>
      <c r="AG95" s="32">
        <v>10000</v>
      </c>
      <c r="AH95" s="32">
        <v>10000</v>
      </c>
      <c r="AI95" s="32">
        <f t="shared" si="2"/>
        <v>0</v>
      </c>
      <c r="AJ95" s="35" t="s">
        <v>506</v>
      </c>
      <c r="AK95">
        <v>0</v>
      </c>
      <c r="AL95">
        <v>0</v>
      </c>
      <c r="AM95">
        <v>0</v>
      </c>
      <c r="AN95">
        <v>0</v>
      </c>
      <c r="AO95">
        <v>0</v>
      </c>
      <c r="AP95"/>
    </row>
    <row r="96" spans="1:42" x14ac:dyDescent="0.3">
      <c r="A96" t="str">
        <f t="shared" si="3"/>
        <v>1.1-00-2302_231010_231524210</v>
      </c>
      <c r="B96" s="64" t="s">
        <v>1105</v>
      </c>
      <c r="C96" s="64" t="s">
        <v>1162</v>
      </c>
      <c r="D96" t="s">
        <v>1106</v>
      </c>
      <c r="E96" t="s">
        <v>29</v>
      </c>
      <c r="F96" t="s">
        <v>30</v>
      </c>
      <c r="G96" t="s">
        <v>340</v>
      </c>
      <c r="H96" t="s">
        <v>964</v>
      </c>
      <c r="I96" t="s">
        <v>856</v>
      </c>
      <c r="J96" t="s">
        <v>189</v>
      </c>
      <c r="K96">
        <v>1</v>
      </c>
      <c r="L96" t="s">
        <v>35</v>
      </c>
      <c r="M96">
        <v>15</v>
      </c>
      <c r="N96" t="s">
        <v>1135</v>
      </c>
      <c r="O96" t="s">
        <v>883</v>
      </c>
      <c r="P96" s="1" t="s">
        <v>274</v>
      </c>
      <c r="Q96" s="1">
        <v>2000</v>
      </c>
      <c r="R96" s="1" t="s">
        <v>67</v>
      </c>
      <c r="S96" s="1"/>
      <c r="T96" s="7">
        <v>2421</v>
      </c>
      <c r="U96" s="7" t="s">
        <v>282</v>
      </c>
      <c r="V96">
        <v>0</v>
      </c>
      <c r="W96" t="s">
        <v>43</v>
      </c>
      <c r="X96" s="12">
        <v>0</v>
      </c>
      <c r="Y96" s="12">
        <v>0</v>
      </c>
      <c r="Z96" s="12">
        <v>0</v>
      </c>
      <c r="AA96" s="12">
        <v>0</v>
      </c>
      <c r="AB96" s="12">
        <v>0</v>
      </c>
      <c r="AC96" s="12">
        <v>0</v>
      </c>
      <c r="AD96" s="12">
        <v>0</v>
      </c>
      <c r="AE96" s="12">
        <v>0</v>
      </c>
      <c r="AF96" s="12">
        <v>0</v>
      </c>
      <c r="AG96" s="9">
        <v>0</v>
      </c>
      <c r="AH96" s="9">
        <v>100000</v>
      </c>
      <c r="AI96" s="32">
        <f t="shared" si="2"/>
        <v>100000</v>
      </c>
      <c r="AJ96" s="9" t="s">
        <v>347</v>
      </c>
      <c r="AK96" s="12">
        <v>0</v>
      </c>
      <c r="AL96" s="12">
        <v>0</v>
      </c>
      <c r="AM96" s="12">
        <v>0</v>
      </c>
      <c r="AN96" s="12">
        <v>0</v>
      </c>
      <c r="AO96" s="12">
        <v>0</v>
      </c>
      <c r="AP96"/>
    </row>
    <row r="97" spans="1:42" x14ac:dyDescent="0.3">
      <c r="A97" t="str">
        <f t="shared" si="3"/>
        <v>1.1-00-2305_236015_232124210</v>
      </c>
      <c r="B97" s="64" t="s">
        <v>1105</v>
      </c>
      <c r="C97" s="64" t="s">
        <v>1162</v>
      </c>
      <c r="D97" t="s">
        <v>1106</v>
      </c>
      <c r="E97" t="s">
        <v>29</v>
      </c>
      <c r="F97" t="s">
        <v>30</v>
      </c>
      <c r="G97" t="s">
        <v>31</v>
      </c>
      <c r="H97" t="s">
        <v>934</v>
      </c>
      <c r="I97" t="s">
        <v>857</v>
      </c>
      <c r="J97" t="s">
        <v>307</v>
      </c>
      <c r="K97">
        <v>6</v>
      </c>
      <c r="L97" t="s">
        <v>79</v>
      </c>
      <c r="M97">
        <v>21</v>
      </c>
      <c r="N97" t="s">
        <v>311</v>
      </c>
      <c r="O97" t="s">
        <v>884</v>
      </c>
      <c r="P97" t="s">
        <v>309</v>
      </c>
      <c r="Q97">
        <v>2000</v>
      </c>
      <c r="R97" t="s">
        <v>953</v>
      </c>
      <c r="T97">
        <v>2421</v>
      </c>
      <c r="U97" t="s">
        <v>282</v>
      </c>
      <c r="V97">
        <v>0</v>
      </c>
      <c r="W97" t="s">
        <v>43</v>
      </c>
      <c r="X97" s="12">
        <v>54450.01</v>
      </c>
      <c r="Y97" s="12">
        <v>20000</v>
      </c>
      <c r="Z97" s="12">
        <v>54450.01</v>
      </c>
      <c r="AA97" s="12">
        <v>54450.01</v>
      </c>
      <c r="AB97" s="12">
        <v>54450.01</v>
      </c>
      <c r="AC97" s="12">
        <v>54450.01</v>
      </c>
      <c r="AD97" s="12">
        <v>54450.01</v>
      </c>
      <c r="AE97" s="12">
        <v>0</v>
      </c>
      <c r="AF97" s="32">
        <v>54450.01</v>
      </c>
      <c r="AG97" s="32">
        <v>54450.01</v>
      </c>
      <c r="AH97" s="32">
        <v>20000</v>
      </c>
      <c r="AI97" s="32">
        <f t="shared" si="2"/>
        <v>-34450.01</v>
      </c>
      <c r="AJ97" s="35" t="s">
        <v>846</v>
      </c>
      <c r="AK97">
        <v>0</v>
      </c>
      <c r="AL97">
        <v>40500</v>
      </c>
      <c r="AM97">
        <v>0</v>
      </c>
      <c r="AN97">
        <v>6049.99</v>
      </c>
      <c r="AO97">
        <v>34450.01</v>
      </c>
      <c r="AP97"/>
    </row>
    <row r="98" spans="1:42" x14ac:dyDescent="0.3">
      <c r="A98" t="str">
        <f t="shared" si="3"/>
        <v>1.1-00-2307_233019_233324210</v>
      </c>
      <c r="B98" s="64" t="s">
        <v>1105</v>
      </c>
      <c r="C98" s="64" t="s">
        <v>1162</v>
      </c>
      <c r="D98" t="s">
        <v>1106</v>
      </c>
      <c r="E98" t="s">
        <v>29</v>
      </c>
      <c r="F98" t="s">
        <v>30</v>
      </c>
      <c r="G98" t="s">
        <v>31</v>
      </c>
      <c r="H98" t="s">
        <v>934</v>
      </c>
      <c r="I98" t="s">
        <v>859</v>
      </c>
      <c r="J98" t="s">
        <v>447</v>
      </c>
      <c r="K98">
        <v>3</v>
      </c>
      <c r="L98" t="s">
        <v>218</v>
      </c>
      <c r="M98">
        <v>33</v>
      </c>
      <c r="N98" t="s">
        <v>559</v>
      </c>
      <c r="O98" t="s">
        <v>891</v>
      </c>
      <c r="P98" t="s">
        <v>965</v>
      </c>
      <c r="Q98">
        <v>2000</v>
      </c>
      <c r="R98" t="s">
        <v>953</v>
      </c>
      <c r="T98">
        <v>2421</v>
      </c>
      <c r="U98" t="s">
        <v>282</v>
      </c>
      <c r="V98">
        <v>0</v>
      </c>
      <c r="W98" t="s">
        <v>43</v>
      </c>
      <c r="X98" s="12">
        <v>12743545.01</v>
      </c>
      <c r="Y98" s="12">
        <v>11000000</v>
      </c>
      <c r="Z98" s="12">
        <v>12668757</v>
      </c>
      <c r="AA98" s="12">
        <v>12668757</v>
      </c>
      <c r="AB98" s="12">
        <v>10629047.460000001</v>
      </c>
      <c r="AC98" s="12">
        <v>10612674.960000001</v>
      </c>
      <c r="AD98" s="12">
        <v>10612674.960000001</v>
      </c>
      <c r="AE98" s="12">
        <v>74788.009999999776</v>
      </c>
      <c r="AF98" s="32">
        <v>12100000</v>
      </c>
      <c r="AG98" s="32">
        <v>12100000</v>
      </c>
      <c r="AH98" s="32">
        <v>12100000</v>
      </c>
      <c r="AI98" s="32">
        <f t="shared" si="2"/>
        <v>0</v>
      </c>
      <c r="AJ98" s="35" t="s">
        <v>562</v>
      </c>
      <c r="AK98">
        <v>1100000</v>
      </c>
      <c r="AL98">
        <v>643545.01</v>
      </c>
      <c r="AM98">
        <v>0</v>
      </c>
      <c r="AN98">
        <v>0</v>
      </c>
      <c r="AO98">
        <v>1743545.01</v>
      </c>
      <c r="AP98"/>
    </row>
    <row r="99" spans="1:42" x14ac:dyDescent="0.3">
      <c r="A99" t="str">
        <f t="shared" si="3"/>
        <v>1.1-00-2309_238026_234224310</v>
      </c>
      <c r="B99" s="64" t="s">
        <v>1105</v>
      </c>
      <c r="C99" s="64" t="s">
        <v>1162</v>
      </c>
      <c r="D99" t="s">
        <v>1106</v>
      </c>
      <c r="E99" t="s">
        <v>602</v>
      </c>
      <c r="F99" t="s">
        <v>603</v>
      </c>
      <c r="G99" t="s">
        <v>31</v>
      </c>
      <c r="H99" t="s">
        <v>934</v>
      </c>
      <c r="I99" t="s">
        <v>861</v>
      </c>
      <c r="J99" t="s">
        <v>605</v>
      </c>
      <c r="K99">
        <v>8</v>
      </c>
      <c r="L99" t="s">
        <v>606</v>
      </c>
      <c r="M99">
        <v>42</v>
      </c>
      <c r="N99" t="s">
        <v>622</v>
      </c>
      <c r="O99" t="s">
        <v>895</v>
      </c>
      <c r="P99" t="s">
        <v>973</v>
      </c>
      <c r="Q99">
        <v>2000</v>
      </c>
      <c r="R99" t="s">
        <v>953</v>
      </c>
      <c r="T99">
        <v>2431</v>
      </c>
      <c r="U99" t="s">
        <v>627</v>
      </c>
      <c r="V99">
        <v>0</v>
      </c>
      <c r="W99" t="s">
        <v>43</v>
      </c>
      <c r="X99" s="12">
        <v>10000</v>
      </c>
      <c r="Y99" s="12">
        <v>0</v>
      </c>
      <c r="Z99" s="12">
        <v>9164</v>
      </c>
      <c r="AA99" s="12">
        <v>9164</v>
      </c>
      <c r="AB99" s="12">
        <v>0</v>
      </c>
      <c r="AC99" s="12">
        <v>0</v>
      </c>
      <c r="AD99" s="12">
        <v>0</v>
      </c>
      <c r="AE99" s="12">
        <v>836</v>
      </c>
      <c r="AF99" s="32">
        <v>10000</v>
      </c>
      <c r="AG99" s="32">
        <v>10000</v>
      </c>
      <c r="AH99" s="32">
        <v>50000</v>
      </c>
      <c r="AI99" s="32">
        <f t="shared" si="2"/>
        <v>40000</v>
      </c>
      <c r="AJ99" s="35" t="s">
        <v>628</v>
      </c>
      <c r="AK99">
        <v>0</v>
      </c>
      <c r="AL99">
        <v>0</v>
      </c>
      <c r="AM99">
        <v>0</v>
      </c>
      <c r="AN99">
        <v>90000</v>
      </c>
      <c r="AO99">
        <v>-90000</v>
      </c>
      <c r="AP99"/>
    </row>
    <row r="100" spans="1:42" x14ac:dyDescent="0.3">
      <c r="A100" t="str">
        <f t="shared" si="3"/>
        <v>1.1-00-2302_231010_231524410</v>
      </c>
      <c r="B100" s="64" t="s">
        <v>1105</v>
      </c>
      <c r="C100" s="64" t="s">
        <v>1162</v>
      </c>
      <c r="D100" t="s">
        <v>1106</v>
      </c>
      <c r="E100" t="s">
        <v>29</v>
      </c>
      <c r="F100" t="s">
        <v>30</v>
      </c>
      <c r="G100" t="s">
        <v>340</v>
      </c>
      <c r="H100" t="s">
        <v>964</v>
      </c>
      <c r="I100" t="s">
        <v>856</v>
      </c>
      <c r="J100" t="s">
        <v>189</v>
      </c>
      <c r="K100">
        <v>1</v>
      </c>
      <c r="L100" t="s">
        <v>35</v>
      </c>
      <c r="M100">
        <v>15</v>
      </c>
      <c r="N100" t="s">
        <v>1135</v>
      </c>
      <c r="O100" t="s">
        <v>883</v>
      </c>
      <c r="P100" s="1" t="s">
        <v>274</v>
      </c>
      <c r="Q100" s="1">
        <v>2000</v>
      </c>
      <c r="R100" s="1" t="s">
        <v>67</v>
      </c>
      <c r="S100" s="1"/>
      <c r="T100" s="7">
        <v>2441</v>
      </c>
      <c r="U100" s="7" t="s">
        <v>348</v>
      </c>
      <c r="V100">
        <v>0</v>
      </c>
      <c r="W100" t="s">
        <v>43</v>
      </c>
      <c r="X100" s="12">
        <v>0</v>
      </c>
      <c r="Y100" s="12">
        <v>0</v>
      </c>
      <c r="Z100" s="12">
        <v>0</v>
      </c>
      <c r="AA100" s="12">
        <v>0</v>
      </c>
      <c r="AB100" s="12">
        <v>0</v>
      </c>
      <c r="AC100" s="12">
        <v>0</v>
      </c>
      <c r="AD100" s="12">
        <v>0</v>
      </c>
      <c r="AE100" s="12">
        <v>0</v>
      </c>
      <c r="AF100" s="12">
        <v>0</v>
      </c>
      <c r="AG100" s="9">
        <v>0</v>
      </c>
      <c r="AH100" s="9">
        <v>100000</v>
      </c>
      <c r="AI100" s="32">
        <f t="shared" si="2"/>
        <v>100000</v>
      </c>
      <c r="AJ100" s="9" t="s">
        <v>349</v>
      </c>
      <c r="AK100" s="12">
        <v>0</v>
      </c>
      <c r="AL100" s="12">
        <v>0</v>
      </c>
      <c r="AM100" s="12">
        <v>0</v>
      </c>
      <c r="AN100" s="12">
        <v>0</v>
      </c>
      <c r="AO100" s="12">
        <v>0</v>
      </c>
      <c r="AP100"/>
    </row>
    <row r="101" spans="1:42" x14ac:dyDescent="0.3">
      <c r="A101" t="str">
        <f t="shared" si="3"/>
        <v>1.1-00-2309_238026_234224510</v>
      </c>
      <c r="B101" s="64" t="s">
        <v>1105</v>
      </c>
      <c r="C101" s="64" t="s">
        <v>1162</v>
      </c>
      <c r="D101" t="s">
        <v>1106</v>
      </c>
      <c r="E101" t="s">
        <v>602</v>
      </c>
      <c r="F101" t="s">
        <v>603</v>
      </c>
      <c r="G101" t="s">
        <v>31</v>
      </c>
      <c r="H101" t="s">
        <v>934</v>
      </c>
      <c r="I101" t="s">
        <v>861</v>
      </c>
      <c r="J101" t="s">
        <v>605</v>
      </c>
      <c r="K101">
        <v>8</v>
      </c>
      <c r="L101" t="s">
        <v>606</v>
      </c>
      <c r="M101">
        <v>42</v>
      </c>
      <c r="N101" t="s">
        <v>622</v>
      </c>
      <c r="O101" t="s">
        <v>895</v>
      </c>
      <c r="P101" t="s">
        <v>973</v>
      </c>
      <c r="Q101">
        <v>2000</v>
      </c>
      <c r="R101" t="s">
        <v>953</v>
      </c>
      <c r="T101">
        <v>2451</v>
      </c>
      <c r="U101" t="s">
        <v>315</v>
      </c>
      <c r="V101">
        <v>0</v>
      </c>
      <c r="W101" t="s">
        <v>43</v>
      </c>
      <c r="X101" s="12">
        <v>0</v>
      </c>
      <c r="Y101" s="12">
        <v>0</v>
      </c>
      <c r="Z101" s="12">
        <v>0</v>
      </c>
      <c r="AA101" s="12">
        <v>0</v>
      </c>
      <c r="AB101" s="12">
        <v>0</v>
      </c>
      <c r="AC101" s="12">
        <v>0</v>
      </c>
      <c r="AD101" s="12">
        <v>0</v>
      </c>
      <c r="AE101" s="12">
        <v>0</v>
      </c>
      <c r="AF101" s="32">
        <v>0</v>
      </c>
      <c r="AG101" s="32">
        <v>0</v>
      </c>
      <c r="AH101" s="32">
        <v>500000</v>
      </c>
      <c r="AI101" s="32">
        <f t="shared" si="2"/>
        <v>500000</v>
      </c>
      <c r="AJ101" s="35" t="s">
        <v>629</v>
      </c>
      <c r="AK101">
        <v>0</v>
      </c>
      <c r="AL101">
        <v>0</v>
      </c>
      <c r="AM101">
        <v>0</v>
      </c>
      <c r="AN101">
        <v>400000</v>
      </c>
      <c r="AO101">
        <v>-400000</v>
      </c>
      <c r="AP101"/>
    </row>
    <row r="102" spans="1:42" x14ac:dyDescent="0.3">
      <c r="A102" t="str">
        <f t="shared" si="3"/>
        <v>1.1-00-2305_236015_232124510</v>
      </c>
      <c r="B102" s="64" t="s">
        <v>1105</v>
      </c>
      <c r="C102" s="64" t="s">
        <v>1162</v>
      </c>
      <c r="D102" t="s">
        <v>1106</v>
      </c>
      <c r="E102" t="s">
        <v>29</v>
      </c>
      <c r="F102" t="s">
        <v>30</v>
      </c>
      <c r="G102" t="s">
        <v>31</v>
      </c>
      <c r="H102" t="s">
        <v>934</v>
      </c>
      <c r="I102" t="s">
        <v>857</v>
      </c>
      <c r="J102" t="s">
        <v>307</v>
      </c>
      <c r="K102">
        <v>6</v>
      </c>
      <c r="L102" t="s">
        <v>79</v>
      </c>
      <c r="M102">
        <v>21</v>
      </c>
      <c r="N102" t="s">
        <v>311</v>
      </c>
      <c r="O102" t="s">
        <v>884</v>
      </c>
      <c r="P102" t="s">
        <v>309</v>
      </c>
      <c r="Q102">
        <v>2000</v>
      </c>
      <c r="R102" t="s">
        <v>953</v>
      </c>
      <c r="T102">
        <v>2451</v>
      </c>
      <c r="U102" t="s">
        <v>315</v>
      </c>
      <c r="V102">
        <v>0</v>
      </c>
      <c r="W102" t="s">
        <v>43</v>
      </c>
      <c r="X102" s="12">
        <v>47757.2</v>
      </c>
      <c r="Y102" s="12">
        <v>50000</v>
      </c>
      <c r="Z102" s="12">
        <v>48708.4</v>
      </c>
      <c r="AA102" s="12">
        <v>48708.4</v>
      </c>
      <c r="AB102" s="12">
        <v>48708.4</v>
      </c>
      <c r="AC102" s="12">
        <v>48708.4</v>
      </c>
      <c r="AD102" s="12">
        <v>48708.4</v>
      </c>
      <c r="AE102" s="12">
        <v>-951.20000000000437</v>
      </c>
      <c r="AF102" s="32">
        <v>47757.2</v>
      </c>
      <c r="AG102" s="32">
        <v>47757.2</v>
      </c>
      <c r="AH102" s="32">
        <v>47757.2</v>
      </c>
      <c r="AI102" s="32">
        <f t="shared" si="2"/>
        <v>0</v>
      </c>
      <c r="AJ102" s="35" t="s">
        <v>846</v>
      </c>
      <c r="AK102">
        <v>0</v>
      </c>
      <c r="AL102">
        <v>0</v>
      </c>
      <c r="AM102">
        <v>0</v>
      </c>
      <c r="AN102">
        <v>2242.8000000000002</v>
      </c>
      <c r="AO102">
        <v>-2242.8000000000002</v>
      </c>
      <c r="AP102"/>
    </row>
    <row r="103" spans="1:42" x14ac:dyDescent="0.3">
      <c r="A103" t="str">
        <f t="shared" si="3"/>
        <v>1.1-00-2302_231010_231624610</v>
      </c>
      <c r="B103" s="64" t="s">
        <v>1105</v>
      </c>
      <c r="C103" s="64" t="s">
        <v>1162</v>
      </c>
      <c r="D103" t="s">
        <v>1106</v>
      </c>
      <c r="E103" t="s">
        <v>259</v>
      </c>
      <c r="F103" t="s">
        <v>260</v>
      </c>
      <c r="G103" t="s">
        <v>261</v>
      </c>
      <c r="H103" t="s">
        <v>960</v>
      </c>
      <c r="I103" t="s">
        <v>856</v>
      </c>
      <c r="J103" t="s">
        <v>189</v>
      </c>
      <c r="K103">
        <v>1</v>
      </c>
      <c r="L103" t="s">
        <v>35</v>
      </c>
      <c r="M103">
        <v>16</v>
      </c>
      <c r="N103" t="s">
        <v>276</v>
      </c>
      <c r="O103" t="s">
        <v>883</v>
      </c>
      <c r="P103" s="1" t="s">
        <v>274</v>
      </c>
      <c r="Q103">
        <v>2000</v>
      </c>
      <c r="R103" t="s">
        <v>953</v>
      </c>
      <c r="T103">
        <v>2461</v>
      </c>
      <c r="U103" t="s">
        <v>228</v>
      </c>
      <c r="V103">
        <v>0</v>
      </c>
      <c r="W103" t="s">
        <v>43</v>
      </c>
      <c r="X103" s="12">
        <v>10650</v>
      </c>
      <c r="Y103" s="12">
        <v>0</v>
      </c>
      <c r="Z103" s="12">
        <v>10592.98</v>
      </c>
      <c r="AA103" s="12">
        <v>10592.98</v>
      </c>
      <c r="AB103" s="12">
        <v>0</v>
      </c>
      <c r="AC103" s="12">
        <v>0</v>
      </c>
      <c r="AD103" s="12">
        <v>0</v>
      </c>
      <c r="AE103" s="12">
        <v>57.020000000000437</v>
      </c>
      <c r="AF103" s="32">
        <v>10650</v>
      </c>
      <c r="AG103" s="32">
        <v>10650</v>
      </c>
      <c r="AH103" s="32">
        <v>0</v>
      </c>
      <c r="AI103" s="32">
        <f t="shared" si="2"/>
        <v>-10650</v>
      </c>
      <c r="AJ103" s="35" t="s">
        <v>846</v>
      </c>
      <c r="AK103">
        <v>0</v>
      </c>
      <c r="AL103">
        <v>19850</v>
      </c>
      <c r="AM103">
        <v>0</v>
      </c>
      <c r="AN103">
        <v>9200</v>
      </c>
      <c r="AO103">
        <v>10650</v>
      </c>
      <c r="AP103"/>
    </row>
    <row r="104" spans="1:42" x14ac:dyDescent="0.3">
      <c r="A104" t="str">
        <f t="shared" si="3"/>
        <v>1.1-00-2307_232022_233624610</v>
      </c>
      <c r="B104" s="64" t="s">
        <v>1105</v>
      </c>
      <c r="C104" s="64" t="s">
        <v>1162</v>
      </c>
      <c r="D104" t="s">
        <v>1106</v>
      </c>
      <c r="E104" t="s">
        <v>259</v>
      </c>
      <c r="F104" t="s">
        <v>260</v>
      </c>
      <c r="G104" t="s">
        <v>31</v>
      </c>
      <c r="H104" t="s">
        <v>934</v>
      </c>
      <c r="I104" t="s">
        <v>859</v>
      </c>
      <c r="J104" t="s">
        <v>447</v>
      </c>
      <c r="K104">
        <v>2</v>
      </c>
      <c r="L104" t="s">
        <v>448</v>
      </c>
      <c r="M104">
        <v>36</v>
      </c>
      <c r="N104" t="s">
        <v>452</v>
      </c>
      <c r="O104" t="s">
        <v>888</v>
      </c>
      <c r="P104" t="s">
        <v>976</v>
      </c>
      <c r="Q104">
        <v>2000</v>
      </c>
      <c r="R104" t="s">
        <v>953</v>
      </c>
      <c r="T104">
        <v>2461</v>
      </c>
      <c r="U104" t="s">
        <v>228</v>
      </c>
      <c r="V104">
        <v>0</v>
      </c>
      <c r="W104" t="s">
        <v>43</v>
      </c>
      <c r="X104" s="12">
        <v>1116140</v>
      </c>
      <c r="Y104" s="12">
        <v>150000</v>
      </c>
      <c r="Z104" s="12">
        <v>880056.59</v>
      </c>
      <c r="AA104" s="12">
        <v>491410.19</v>
      </c>
      <c r="AB104" s="12">
        <v>234280.33</v>
      </c>
      <c r="AC104" s="12">
        <v>234280.33</v>
      </c>
      <c r="AD104" s="12">
        <v>234280.33</v>
      </c>
      <c r="AE104" s="12">
        <v>236083.41000000003</v>
      </c>
      <c r="AF104" s="32">
        <v>650000</v>
      </c>
      <c r="AG104" s="32">
        <v>650000</v>
      </c>
      <c r="AH104" s="32">
        <v>650000</v>
      </c>
      <c r="AI104" s="32">
        <f t="shared" si="2"/>
        <v>0</v>
      </c>
      <c r="AJ104" s="35" t="s">
        <v>455</v>
      </c>
      <c r="AK104">
        <v>0</v>
      </c>
      <c r="AL104">
        <v>966140</v>
      </c>
      <c r="AM104">
        <v>0</v>
      </c>
      <c r="AN104">
        <v>0</v>
      </c>
      <c r="AO104">
        <v>966140</v>
      </c>
      <c r="AP104"/>
    </row>
    <row r="105" spans="1:42" x14ac:dyDescent="0.3">
      <c r="A105" t="str">
        <f t="shared" si="3"/>
        <v>1.1-00-2317_234037_235624610</v>
      </c>
      <c r="B105" s="64" t="s">
        <v>1105</v>
      </c>
      <c r="C105" s="64" t="s">
        <v>1162</v>
      </c>
      <c r="D105" t="s">
        <v>1106</v>
      </c>
      <c r="E105" t="s">
        <v>783</v>
      </c>
      <c r="F105" t="s">
        <v>784</v>
      </c>
      <c r="G105" t="s">
        <v>200</v>
      </c>
      <c r="H105" t="s">
        <v>957</v>
      </c>
      <c r="I105" t="s">
        <v>867</v>
      </c>
      <c r="J105" t="s">
        <v>785</v>
      </c>
      <c r="K105">
        <v>4</v>
      </c>
      <c r="L105" t="s">
        <v>667</v>
      </c>
      <c r="M105">
        <v>56</v>
      </c>
      <c r="N105" t="s">
        <v>788</v>
      </c>
      <c r="O105" t="s">
        <v>904</v>
      </c>
      <c r="P105" t="s">
        <v>959</v>
      </c>
      <c r="Q105">
        <v>2000</v>
      </c>
      <c r="R105" t="s">
        <v>953</v>
      </c>
      <c r="T105">
        <v>2461</v>
      </c>
      <c r="U105" t="s">
        <v>228</v>
      </c>
      <c r="V105">
        <v>0</v>
      </c>
      <c r="W105" t="s">
        <v>43</v>
      </c>
      <c r="X105" s="12">
        <v>4000</v>
      </c>
      <c r="Y105" s="12">
        <v>0</v>
      </c>
      <c r="Z105" s="12">
        <v>3944</v>
      </c>
      <c r="AA105" s="12">
        <v>0</v>
      </c>
      <c r="AB105" s="12">
        <v>0</v>
      </c>
      <c r="AC105" s="12">
        <v>0</v>
      </c>
      <c r="AD105" s="12">
        <v>0</v>
      </c>
      <c r="AE105" s="12">
        <v>56</v>
      </c>
      <c r="AF105" s="32">
        <v>0</v>
      </c>
      <c r="AG105" s="32">
        <v>0</v>
      </c>
      <c r="AH105" s="32">
        <v>0</v>
      </c>
      <c r="AI105" s="32">
        <f t="shared" si="2"/>
        <v>0</v>
      </c>
      <c r="AJ105" s="35" t="s">
        <v>846</v>
      </c>
      <c r="AK105">
        <v>0</v>
      </c>
      <c r="AL105">
        <v>4000</v>
      </c>
      <c r="AM105">
        <v>0</v>
      </c>
      <c r="AN105">
        <v>0</v>
      </c>
      <c r="AO105">
        <v>4000</v>
      </c>
      <c r="AP105"/>
    </row>
    <row r="106" spans="1:42" x14ac:dyDescent="0.3">
      <c r="A106" t="str">
        <f t="shared" si="3"/>
        <v>1.1-00-2311_236031_234924610</v>
      </c>
      <c r="B106" s="64" t="s">
        <v>1105</v>
      </c>
      <c r="C106" s="64" t="s">
        <v>1162</v>
      </c>
      <c r="D106" t="s">
        <v>1106</v>
      </c>
      <c r="E106" t="s">
        <v>802</v>
      </c>
      <c r="F106" t="s">
        <v>803</v>
      </c>
      <c r="G106" t="s">
        <v>31</v>
      </c>
      <c r="H106" t="s">
        <v>934</v>
      </c>
      <c r="I106" t="s">
        <v>868</v>
      </c>
      <c r="J106" t="s">
        <v>805</v>
      </c>
      <c r="K106">
        <v>6</v>
      </c>
      <c r="L106" t="s">
        <v>79</v>
      </c>
      <c r="M106">
        <v>49</v>
      </c>
      <c r="N106" t="s">
        <v>820</v>
      </c>
      <c r="O106" t="s">
        <v>905</v>
      </c>
      <c r="P106" t="s">
        <v>963</v>
      </c>
      <c r="Q106">
        <v>2000</v>
      </c>
      <c r="R106" t="s">
        <v>953</v>
      </c>
      <c r="T106">
        <v>2461</v>
      </c>
      <c r="U106" t="s">
        <v>228</v>
      </c>
      <c r="V106">
        <v>0</v>
      </c>
      <c r="W106" t="s">
        <v>43</v>
      </c>
      <c r="X106" s="12">
        <v>251600</v>
      </c>
      <c r="Y106" s="12">
        <v>150000</v>
      </c>
      <c r="Z106" s="12">
        <v>148848.98000000001</v>
      </c>
      <c r="AA106" s="12">
        <v>93476.38</v>
      </c>
      <c r="AB106" s="12">
        <v>65878.720000000001</v>
      </c>
      <c r="AC106" s="12">
        <v>51001.72</v>
      </c>
      <c r="AD106" s="12">
        <v>51001.72</v>
      </c>
      <c r="AE106" s="12">
        <v>102751.01999999999</v>
      </c>
      <c r="AF106" s="32">
        <v>243600</v>
      </c>
      <c r="AG106" s="32">
        <v>243600</v>
      </c>
      <c r="AH106" s="32">
        <v>501333</v>
      </c>
      <c r="AI106" s="32">
        <f t="shared" si="2"/>
        <v>257733</v>
      </c>
      <c r="AJ106" s="35" t="s">
        <v>822</v>
      </c>
      <c r="AK106">
        <v>57000</v>
      </c>
      <c r="AL106">
        <v>164600</v>
      </c>
      <c r="AM106">
        <v>0</v>
      </c>
      <c r="AN106">
        <v>120000</v>
      </c>
      <c r="AO106">
        <v>101600</v>
      </c>
      <c r="AP106"/>
    </row>
    <row r="107" spans="1:42" x14ac:dyDescent="0.3">
      <c r="A107" t="str">
        <f t="shared" si="3"/>
        <v>1.1-00-2307_233020_233424610</v>
      </c>
      <c r="B107" s="64" t="s">
        <v>1105</v>
      </c>
      <c r="C107" s="64" t="s">
        <v>1162</v>
      </c>
      <c r="D107" t="s">
        <v>1106</v>
      </c>
      <c r="E107" t="s">
        <v>573</v>
      </c>
      <c r="F107" t="s">
        <v>966</v>
      </c>
      <c r="G107" t="s">
        <v>31</v>
      </c>
      <c r="H107" t="s">
        <v>934</v>
      </c>
      <c r="I107" t="s">
        <v>859</v>
      </c>
      <c r="J107" t="s">
        <v>447</v>
      </c>
      <c r="K107">
        <v>3</v>
      </c>
      <c r="L107" t="s">
        <v>218</v>
      </c>
      <c r="M107">
        <v>34</v>
      </c>
      <c r="N107" t="s">
        <v>578</v>
      </c>
      <c r="O107" t="s">
        <v>892</v>
      </c>
      <c r="P107" t="s">
        <v>576</v>
      </c>
      <c r="Q107">
        <v>2000</v>
      </c>
      <c r="R107" t="s">
        <v>953</v>
      </c>
      <c r="T107">
        <v>2461</v>
      </c>
      <c r="U107" t="s">
        <v>228</v>
      </c>
      <c r="V107">
        <v>0</v>
      </c>
      <c r="W107" t="s">
        <v>43</v>
      </c>
      <c r="X107" s="12">
        <v>9600000</v>
      </c>
      <c r="Y107" s="12">
        <v>9600000</v>
      </c>
      <c r="Z107" s="12">
        <v>9695208.3100000005</v>
      </c>
      <c r="AA107" s="12">
        <v>9695208.3100000005</v>
      </c>
      <c r="AB107" s="12">
        <v>9587751.7100000009</v>
      </c>
      <c r="AC107" s="12">
        <v>9587751.7100000009</v>
      </c>
      <c r="AD107" s="12">
        <v>9587751.7100000009</v>
      </c>
      <c r="AE107" s="12">
        <v>-95208.310000000522</v>
      </c>
      <c r="AF107" s="32">
        <v>9600000</v>
      </c>
      <c r="AG107" s="32">
        <v>9600000</v>
      </c>
      <c r="AH107" s="32">
        <v>9600000</v>
      </c>
      <c r="AI107" s="32">
        <f t="shared" si="2"/>
        <v>0</v>
      </c>
      <c r="AJ107" s="35" t="s">
        <v>140</v>
      </c>
      <c r="AK107">
        <v>0</v>
      </c>
      <c r="AL107">
        <v>0</v>
      </c>
      <c r="AM107">
        <v>0</v>
      </c>
      <c r="AN107">
        <v>0</v>
      </c>
      <c r="AO107">
        <v>0</v>
      </c>
      <c r="AP107"/>
    </row>
    <row r="108" spans="1:42" x14ac:dyDescent="0.3">
      <c r="A108" t="str">
        <f t="shared" si="3"/>
        <v>1.1-00-2305_236015_232124610</v>
      </c>
      <c r="B108" s="64" t="s">
        <v>1105</v>
      </c>
      <c r="C108" s="64" t="s">
        <v>1162</v>
      </c>
      <c r="D108" t="s">
        <v>1106</v>
      </c>
      <c r="E108" t="s">
        <v>29</v>
      </c>
      <c r="F108" t="s">
        <v>30</v>
      </c>
      <c r="G108" t="s">
        <v>31</v>
      </c>
      <c r="H108" t="s">
        <v>934</v>
      </c>
      <c r="I108" t="s">
        <v>857</v>
      </c>
      <c r="J108" t="s">
        <v>307</v>
      </c>
      <c r="K108">
        <v>6</v>
      </c>
      <c r="L108" t="s">
        <v>79</v>
      </c>
      <c r="M108">
        <v>21</v>
      </c>
      <c r="N108" t="s">
        <v>311</v>
      </c>
      <c r="O108" t="s">
        <v>884</v>
      </c>
      <c r="P108" t="s">
        <v>309</v>
      </c>
      <c r="Q108">
        <v>2000</v>
      </c>
      <c r="R108" t="s">
        <v>953</v>
      </c>
      <c r="T108">
        <v>2461</v>
      </c>
      <c r="U108" t="s">
        <v>228</v>
      </c>
      <c r="V108">
        <v>0</v>
      </c>
      <c r="W108" t="s">
        <v>43</v>
      </c>
      <c r="X108" s="12">
        <v>177400</v>
      </c>
      <c r="Y108" s="12">
        <v>110000</v>
      </c>
      <c r="Z108" s="12">
        <v>175652.23</v>
      </c>
      <c r="AA108" s="12">
        <v>109574.11</v>
      </c>
      <c r="AB108" s="12">
        <v>67756.11</v>
      </c>
      <c r="AC108" s="12">
        <v>67756.11</v>
      </c>
      <c r="AD108" s="12">
        <v>67756.11</v>
      </c>
      <c r="AE108" s="12">
        <v>1747.7699999999895</v>
      </c>
      <c r="AF108" s="32">
        <v>110000</v>
      </c>
      <c r="AG108" s="32">
        <v>110000</v>
      </c>
      <c r="AH108" s="32">
        <v>150000</v>
      </c>
      <c r="AI108" s="32">
        <f t="shared" si="2"/>
        <v>40000</v>
      </c>
      <c r="AJ108" s="35" t="s">
        <v>846</v>
      </c>
      <c r="AK108">
        <v>0</v>
      </c>
      <c r="AL108">
        <v>181315.62</v>
      </c>
      <c r="AM108">
        <v>0</v>
      </c>
      <c r="AN108">
        <v>113915.62</v>
      </c>
      <c r="AO108">
        <v>67400</v>
      </c>
      <c r="AP108"/>
    </row>
    <row r="109" spans="1:42" x14ac:dyDescent="0.3">
      <c r="A109" t="str">
        <f t="shared" si="3"/>
        <v>1.1-00-2302_233009_231124610</v>
      </c>
      <c r="B109" s="64" t="s">
        <v>1105</v>
      </c>
      <c r="C109" s="64" t="s">
        <v>1162</v>
      </c>
      <c r="D109" t="s">
        <v>1106</v>
      </c>
      <c r="E109" t="s">
        <v>216</v>
      </c>
      <c r="F109" t="s">
        <v>217</v>
      </c>
      <c r="G109" t="s">
        <v>31</v>
      </c>
      <c r="H109" t="s">
        <v>934</v>
      </c>
      <c r="I109" t="s">
        <v>856</v>
      </c>
      <c r="J109" t="s">
        <v>189</v>
      </c>
      <c r="K109">
        <v>3</v>
      </c>
      <c r="L109" t="s">
        <v>218</v>
      </c>
      <c r="M109">
        <v>11</v>
      </c>
      <c r="N109" t="s">
        <v>222</v>
      </c>
      <c r="O109" t="s">
        <v>881</v>
      </c>
      <c r="P109" t="s">
        <v>972</v>
      </c>
      <c r="Q109">
        <v>2000</v>
      </c>
      <c r="R109" t="s">
        <v>953</v>
      </c>
      <c r="T109">
        <v>2461</v>
      </c>
      <c r="U109" t="s">
        <v>228</v>
      </c>
      <c r="V109">
        <v>0</v>
      </c>
      <c r="W109" t="s">
        <v>43</v>
      </c>
      <c r="X109" s="12">
        <v>1000</v>
      </c>
      <c r="Y109" s="12">
        <v>1000</v>
      </c>
      <c r="Z109" s="12">
        <v>0</v>
      </c>
      <c r="AA109" s="12">
        <v>0</v>
      </c>
      <c r="AB109" s="12">
        <v>0</v>
      </c>
      <c r="AC109" s="12">
        <v>0</v>
      </c>
      <c r="AD109" s="12">
        <v>0</v>
      </c>
      <c r="AE109" s="12">
        <v>1000</v>
      </c>
      <c r="AF109" s="32">
        <v>1000</v>
      </c>
      <c r="AG109" s="32">
        <v>1000</v>
      </c>
      <c r="AH109" s="32">
        <v>1000</v>
      </c>
      <c r="AI109" s="32">
        <f t="shared" si="2"/>
        <v>0</v>
      </c>
      <c r="AJ109" s="35" t="s">
        <v>229</v>
      </c>
      <c r="AK109">
        <v>0</v>
      </c>
      <c r="AL109">
        <v>0</v>
      </c>
      <c r="AM109">
        <v>0</v>
      </c>
      <c r="AN109">
        <v>0</v>
      </c>
      <c r="AO109">
        <v>0</v>
      </c>
      <c r="AP109"/>
    </row>
    <row r="110" spans="1:42" x14ac:dyDescent="0.3">
      <c r="A110" t="str">
        <f t="shared" si="3"/>
        <v>1.1-00-2307_232022_233624710</v>
      </c>
      <c r="B110" s="64" t="s">
        <v>1105</v>
      </c>
      <c r="C110" s="64" t="s">
        <v>1162</v>
      </c>
      <c r="D110" t="s">
        <v>1106</v>
      </c>
      <c r="E110" t="s">
        <v>259</v>
      </c>
      <c r="F110" t="s">
        <v>260</v>
      </c>
      <c r="G110" t="s">
        <v>31</v>
      </c>
      <c r="H110" t="s">
        <v>934</v>
      </c>
      <c r="I110" t="s">
        <v>859</v>
      </c>
      <c r="J110" t="s">
        <v>447</v>
      </c>
      <c r="K110">
        <v>2</v>
      </c>
      <c r="L110" t="s">
        <v>448</v>
      </c>
      <c r="M110">
        <v>36</v>
      </c>
      <c r="N110" t="s">
        <v>452</v>
      </c>
      <c r="O110" t="s">
        <v>888</v>
      </c>
      <c r="P110" t="s">
        <v>976</v>
      </c>
      <c r="Q110">
        <v>2000</v>
      </c>
      <c r="R110" t="s">
        <v>953</v>
      </c>
      <c r="T110">
        <v>2471</v>
      </c>
      <c r="U110" t="s">
        <v>230</v>
      </c>
      <c r="V110">
        <v>0</v>
      </c>
      <c r="W110" t="s">
        <v>43</v>
      </c>
      <c r="X110" s="12">
        <v>2457000</v>
      </c>
      <c r="Y110" s="12">
        <v>2250000</v>
      </c>
      <c r="Z110" s="12">
        <v>2379480.2200000002</v>
      </c>
      <c r="AA110" s="12">
        <v>2379480.2200000002</v>
      </c>
      <c r="AB110" s="12">
        <v>1998665.7</v>
      </c>
      <c r="AC110" s="12">
        <v>1998665.7</v>
      </c>
      <c r="AD110" s="12">
        <v>1774929.54</v>
      </c>
      <c r="AE110" s="12">
        <v>77519.779999999795</v>
      </c>
      <c r="AF110" s="32">
        <v>2457000</v>
      </c>
      <c r="AG110" s="32">
        <v>2457000</v>
      </c>
      <c r="AH110" s="32">
        <v>2300000</v>
      </c>
      <c r="AI110" s="32">
        <f t="shared" si="2"/>
        <v>-157000</v>
      </c>
      <c r="AJ110" s="35" t="s">
        <v>456</v>
      </c>
      <c r="AK110">
        <v>0</v>
      </c>
      <c r="AL110">
        <v>207000</v>
      </c>
      <c r="AM110">
        <v>0</v>
      </c>
      <c r="AN110">
        <v>0</v>
      </c>
      <c r="AO110">
        <v>207000</v>
      </c>
      <c r="AP110"/>
    </row>
    <row r="111" spans="1:42" x14ac:dyDescent="0.3">
      <c r="A111" t="str">
        <f t="shared" si="3"/>
        <v>1.1-00-2311_236031_234924710</v>
      </c>
      <c r="B111" s="64" t="s">
        <v>1105</v>
      </c>
      <c r="C111" s="64" t="s">
        <v>1162</v>
      </c>
      <c r="D111" t="s">
        <v>1106</v>
      </c>
      <c r="E111" t="s">
        <v>802</v>
      </c>
      <c r="F111" t="s">
        <v>803</v>
      </c>
      <c r="G111" t="s">
        <v>31</v>
      </c>
      <c r="H111" t="s">
        <v>934</v>
      </c>
      <c r="I111" t="s">
        <v>868</v>
      </c>
      <c r="J111" t="s">
        <v>805</v>
      </c>
      <c r="K111">
        <v>6</v>
      </c>
      <c r="L111" t="s">
        <v>79</v>
      </c>
      <c r="M111">
        <v>49</v>
      </c>
      <c r="N111" t="s">
        <v>820</v>
      </c>
      <c r="O111" t="s">
        <v>905</v>
      </c>
      <c r="P111" t="s">
        <v>963</v>
      </c>
      <c r="Q111">
        <v>2000</v>
      </c>
      <c r="R111" t="s">
        <v>953</v>
      </c>
      <c r="T111">
        <v>2471</v>
      </c>
      <c r="U111" t="s">
        <v>230</v>
      </c>
      <c r="V111">
        <v>0</v>
      </c>
      <c r="W111" t="s">
        <v>43</v>
      </c>
      <c r="X111" s="12">
        <v>1862</v>
      </c>
      <c r="Y111" s="12">
        <v>0</v>
      </c>
      <c r="Z111" s="12">
        <v>301.60000000000002</v>
      </c>
      <c r="AA111" s="12">
        <v>301.60000000000002</v>
      </c>
      <c r="AB111" s="12">
        <v>0</v>
      </c>
      <c r="AC111" s="12">
        <v>0</v>
      </c>
      <c r="AD111" s="12">
        <v>0</v>
      </c>
      <c r="AE111" s="12">
        <v>1560.4</v>
      </c>
      <c r="AF111" s="32">
        <v>1862</v>
      </c>
      <c r="AG111" s="32">
        <v>1862</v>
      </c>
      <c r="AH111" s="32">
        <v>1414</v>
      </c>
      <c r="AI111" s="32">
        <f t="shared" si="2"/>
        <v>-448</v>
      </c>
      <c r="AJ111" s="35" t="s">
        <v>823</v>
      </c>
      <c r="AK111">
        <v>0</v>
      </c>
      <c r="AL111">
        <v>1862</v>
      </c>
      <c r="AM111">
        <v>0</v>
      </c>
      <c r="AN111">
        <v>0</v>
      </c>
      <c r="AO111">
        <v>1862</v>
      </c>
      <c r="AP111"/>
    </row>
    <row r="112" spans="1:42" x14ac:dyDescent="0.3">
      <c r="A112" t="str">
        <f t="shared" si="3"/>
        <v>1.1-00-2302_231010_231524710</v>
      </c>
      <c r="B112" s="64" t="s">
        <v>1105</v>
      </c>
      <c r="C112" s="64" t="s">
        <v>1162</v>
      </c>
      <c r="D112" t="s">
        <v>1106</v>
      </c>
      <c r="E112" t="s">
        <v>29</v>
      </c>
      <c r="F112" t="s">
        <v>30</v>
      </c>
      <c r="G112" t="s">
        <v>340</v>
      </c>
      <c r="H112" t="s">
        <v>964</v>
      </c>
      <c r="I112" t="s">
        <v>856</v>
      </c>
      <c r="J112" t="s">
        <v>189</v>
      </c>
      <c r="K112">
        <v>1</v>
      </c>
      <c r="L112" t="s">
        <v>35</v>
      </c>
      <c r="M112">
        <v>15</v>
      </c>
      <c r="N112" t="s">
        <v>1135</v>
      </c>
      <c r="O112" t="s">
        <v>883</v>
      </c>
      <c r="P112" s="1" t="s">
        <v>274</v>
      </c>
      <c r="Q112" s="1">
        <v>2000</v>
      </c>
      <c r="R112" s="1" t="s">
        <v>67</v>
      </c>
      <c r="S112" s="1"/>
      <c r="T112" s="7">
        <v>2471</v>
      </c>
      <c r="U112" s="7" t="s">
        <v>230</v>
      </c>
      <c r="V112">
        <v>0</v>
      </c>
      <c r="W112" t="s">
        <v>43</v>
      </c>
      <c r="X112" s="12">
        <v>0</v>
      </c>
      <c r="Y112" s="12">
        <v>0</v>
      </c>
      <c r="Z112" s="12">
        <v>0</v>
      </c>
      <c r="AA112" s="12">
        <v>0</v>
      </c>
      <c r="AB112" s="12">
        <v>0</v>
      </c>
      <c r="AC112" s="12">
        <v>0</v>
      </c>
      <c r="AD112" s="12">
        <v>0</v>
      </c>
      <c r="AE112" s="12">
        <v>0</v>
      </c>
      <c r="AF112" s="12">
        <v>0</v>
      </c>
      <c r="AG112" s="9">
        <v>0</v>
      </c>
      <c r="AH112" s="9">
        <v>150000</v>
      </c>
      <c r="AI112" s="32">
        <f t="shared" si="2"/>
        <v>150000</v>
      </c>
      <c r="AJ112" s="9" t="s">
        <v>350</v>
      </c>
      <c r="AK112" s="12">
        <v>0</v>
      </c>
      <c r="AL112" s="12">
        <v>0</v>
      </c>
      <c r="AM112" s="12">
        <v>0</v>
      </c>
      <c r="AN112" s="12">
        <v>0</v>
      </c>
      <c r="AO112" s="12">
        <v>0</v>
      </c>
      <c r="AP112"/>
    </row>
    <row r="113" spans="1:42" x14ac:dyDescent="0.3">
      <c r="A113" t="str">
        <f t="shared" si="3"/>
        <v>1.1-00-2305_236015_232124710</v>
      </c>
      <c r="B113" s="64" t="s">
        <v>1105</v>
      </c>
      <c r="C113" s="64" t="s">
        <v>1162</v>
      </c>
      <c r="D113" t="s">
        <v>1106</v>
      </c>
      <c r="E113" t="s">
        <v>29</v>
      </c>
      <c r="F113" t="s">
        <v>30</v>
      </c>
      <c r="G113" t="s">
        <v>31</v>
      </c>
      <c r="H113" t="s">
        <v>934</v>
      </c>
      <c r="I113" t="s">
        <v>857</v>
      </c>
      <c r="J113" t="s">
        <v>307</v>
      </c>
      <c r="K113">
        <v>6</v>
      </c>
      <c r="L113" t="s">
        <v>79</v>
      </c>
      <c r="M113">
        <v>21</v>
      </c>
      <c r="N113" t="s">
        <v>311</v>
      </c>
      <c r="O113" t="s">
        <v>884</v>
      </c>
      <c r="P113" t="s">
        <v>309</v>
      </c>
      <c r="Q113">
        <v>2000</v>
      </c>
      <c r="R113" t="s">
        <v>953</v>
      </c>
      <c r="T113">
        <v>2471</v>
      </c>
      <c r="U113" t="s">
        <v>230</v>
      </c>
      <c r="V113">
        <v>0</v>
      </c>
      <c r="W113" t="s">
        <v>43</v>
      </c>
      <c r="X113" s="12">
        <v>30000.42</v>
      </c>
      <c r="Y113" s="12">
        <v>80000</v>
      </c>
      <c r="Z113" s="12">
        <v>18875.22</v>
      </c>
      <c r="AA113" s="12">
        <v>8359.82</v>
      </c>
      <c r="AB113" s="12">
        <v>8359.82</v>
      </c>
      <c r="AC113" s="12">
        <v>7791.42</v>
      </c>
      <c r="AD113" s="12">
        <v>7791.42</v>
      </c>
      <c r="AE113" s="12">
        <v>11125.199999999997</v>
      </c>
      <c r="AF113" s="32">
        <v>30000.42</v>
      </c>
      <c r="AG113" s="32">
        <v>30000.42</v>
      </c>
      <c r="AH113" s="32">
        <v>50000</v>
      </c>
      <c r="AI113" s="32">
        <f t="shared" si="2"/>
        <v>19999.580000000002</v>
      </c>
      <c r="AJ113" s="35" t="s">
        <v>846</v>
      </c>
      <c r="AK113">
        <v>16228.42</v>
      </c>
      <c r="AL113">
        <v>0</v>
      </c>
      <c r="AM113">
        <v>0</v>
      </c>
      <c r="AN113">
        <v>66228</v>
      </c>
      <c r="AO113">
        <v>-49999.58</v>
      </c>
      <c r="AP113"/>
    </row>
    <row r="114" spans="1:42" x14ac:dyDescent="0.3">
      <c r="A114" t="str">
        <f t="shared" si="3"/>
        <v>1.1-00-2307_233019_233324710</v>
      </c>
      <c r="B114" s="64" t="s">
        <v>1105</v>
      </c>
      <c r="C114" s="64" t="s">
        <v>1162</v>
      </c>
      <c r="D114" t="s">
        <v>1106</v>
      </c>
      <c r="E114" t="s">
        <v>29</v>
      </c>
      <c r="F114" t="s">
        <v>30</v>
      </c>
      <c r="G114" t="s">
        <v>31</v>
      </c>
      <c r="H114" t="s">
        <v>934</v>
      </c>
      <c r="I114" t="s">
        <v>859</v>
      </c>
      <c r="J114" t="s">
        <v>447</v>
      </c>
      <c r="K114">
        <v>3</v>
      </c>
      <c r="L114" t="s">
        <v>218</v>
      </c>
      <c r="M114">
        <v>33</v>
      </c>
      <c r="N114" t="s">
        <v>559</v>
      </c>
      <c r="O114" t="s">
        <v>891</v>
      </c>
      <c r="P114" t="s">
        <v>965</v>
      </c>
      <c r="Q114">
        <v>2000</v>
      </c>
      <c r="R114" t="s">
        <v>953</v>
      </c>
      <c r="T114">
        <v>2471</v>
      </c>
      <c r="U114" t="s">
        <v>230</v>
      </c>
      <c r="V114">
        <v>0</v>
      </c>
      <c r="W114" t="s">
        <v>43</v>
      </c>
      <c r="X114" s="12">
        <v>575211.68000000005</v>
      </c>
      <c r="Y114" s="12">
        <v>750000</v>
      </c>
      <c r="Z114" s="12">
        <v>721140.8</v>
      </c>
      <c r="AA114" s="12">
        <v>721140.8</v>
      </c>
      <c r="AB114" s="12">
        <v>566389.88</v>
      </c>
      <c r="AC114" s="12">
        <v>566080.16</v>
      </c>
      <c r="AD114" s="12">
        <v>566080.16</v>
      </c>
      <c r="AE114" s="12">
        <v>-145929.12</v>
      </c>
      <c r="AF114" s="32">
        <v>575211.67999999993</v>
      </c>
      <c r="AG114" s="32">
        <v>575211.67999999993</v>
      </c>
      <c r="AH114" s="32">
        <v>575211.68000000005</v>
      </c>
      <c r="AI114" s="32">
        <f t="shared" si="2"/>
        <v>0</v>
      </c>
      <c r="AJ114" s="35" t="s">
        <v>563</v>
      </c>
      <c r="AK114">
        <v>184000</v>
      </c>
      <c r="AL114">
        <v>20000</v>
      </c>
      <c r="AM114">
        <v>0</v>
      </c>
      <c r="AN114">
        <v>378788.32</v>
      </c>
      <c r="AO114">
        <v>-174788.32</v>
      </c>
      <c r="AP114"/>
    </row>
    <row r="115" spans="1:42" x14ac:dyDescent="0.3">
      <c r="A115" t="str">
        <f t="shared" si="3"/>
        <v>1.1-00-2302_233009_231124710</v>
      </c>
      <c r="B115" s="64" t="s">
        <v>1105</v>
      </c>
      <c r="C115" s="64" t="s">
        <v>1162</v>
      </c>
      <c r="D115" t="s">
        <v>1106</v>
      </c>
      <c r="E115" t="s">
        <v>216</v>
      </c>
      <c r="F115" t="s">
        <v>217</v>
      </c>
      <c r="G115" t="s">
        <v>31</v>
      </c>
      <c r="H115" t="s">
        <v>934</v>
      </c>
      <c r="I115" t="s">
        <v>856</v>
      </c>
      <c r="J115" t="s">
        <v>189</v>
      </c>
      <c r="K115">
        <v>3</v>
      </c>
      <c r="L115" t="s">
        <v>218</v>
      </c>
      <c r="M115">
        <v>11</v>
      </c>
      <c r="N115" t="s">
        <v>222</v>
      </c>
      <c r="O115" t="s">
        <v>881</v>
      </c>
      <c r="P115" t="s">
        <v>972</v>
      </c>
      <c r="Q115">
        <v>2000</v>
      </c>
      <c r="R115" t="s">
        <v>953</v>
      </c>
      <c r="T115">
        <v>2471</v>
      </c>
      <c r="U115" t="s">
        <v>230</v>
      </c>
      <c r="V115">
        <v>0</v>
      </c>
      <c r="W115" t="s">
        <v>43</v>
      </c>
      <c r="X115" s="12">
        <v>2000</v>
      </c>
      <c r="Y115" s="12">
        <v>2000</v>
      </c>
      <c r="Z115" s="12">
        <v>279.44</v>
      </c>
      <c r="AA115" s="12">
        <v>279.44</v>
      </c>
      <c r="AB115" s="12">
        <v>279.44</v>
      </c>
      <c r="AC115" s="12">
        <v>279.44</v>
      </c>
      <c r="AD115" s="12">
        <v>279.44</v>
      </c>
      <c r="AE115" s="12">
        <v>1720.56</v>
      </c>
      <c r="AF115" s="32">
        <v>2000</v>
      </c>
      <c r="AG115" s="32">
        <v>2000</v>
      </c>
      <c r="AH115" s="32">
        <v>2000</v>
      </c>
      <c r="AI115" s="32">
        <f t="shared" si="2"/>
        <v>0</v>
      </c>
      <c r="AJ115" s="35" t="s">
        <v>231</v>
      </c>
      <c r="AK115">
        <v>0</v>
      </c>
      <c r="AL115">
        <v>0</v>
      </c>
      <c r="AM115">
        <v>0</v>
      </c>
      <c r="AN115">
        <v>0</v>
      </c>
      <c r="AO115">
        <v>0</v>
      </c>
      <c r="AP115"/>
    </row>
    <row r="116" spans="1:42" x14ac:dyDescent="0.3">
      <c r="A116" t="str">
        <f t="shared" si="3"/>
        <v>1.1-00-2307_233024_233924810</v>
      </c>
      <c r="B116" s="64" t="s">
        <v>1105</v>
      </c>
      <c r="C116" s="64" t="s">
        <v>1162</v>
      </c>
      <c r="D116" t="s">
        <v>1106</v>
      </c>
      <c r="E116" t="s">
        <v>498</v>
      </c>
      <c r="F116" t="s">
        <v>499</v>
      </c>
      <c r="G116" t="s">
        <v>31</v>
      </c>
      <c r="H116" t="s">
        <v>934</v>
      </c>
      <c r="I116" t="s">
        <v>859</v>
      </c>
      <c r="J116" t="s">
        <v>447</v>
      </c>
      <c r="K116">
        <v>3</v>
      </c>
      <c r="L116" t="s">
        <v>218</v>
      </c>
      <c r="M116">
        <v>39</v>
      </c>
      <c r="N116" t="s">
        <v>503</v>
      </c>
      <c r="O116" t="s">
        <v>890</v>
      </c>
      <c r="P116" t="s">
        <v>501</v>
      </c>
      <c r="Q116">
        <v>2000</v>
      </c>
      <c r="R116" t="s">
        <v>953</v>
      </c>
      <c r="T116">
        <v>2481</v>
      </c>
      <c r="U116" t="s">
        <v>508</v>
      </c>
      <c r="V116">
        <v>0</v>
      </c>
      <c r="W116" t="s">
        <v>43</v>
      </c>
      <c r="X116" s="12">
        <v>10000</v>
      </c>
      <c r="Y116" s="12">
        <v>10000</v>
      </c>
      <c r="Z116" s="12">
        <v>9284.5499999999993</v>
      </c>
      <c r="AA116" s="12">
        <v>9284.5499999999993</v>
      </c>
      <c r="AB116" s="12">
        <v>9284.5499999999993</v>
      </c>
      <c r="AC116" s="12">
        <v>6646.79</v>
      </c>
      <c r="AD116" s="12">
        <v>6646.79</v>
      </c>
      <c r="AE116" s="12">
        <v>715.45000000000073</v>
      </c>
      <c r="AF116" s="32">
        <v>10000</v>
      </c>
      <c r="AG116" s="32">
        <v>10000</v>
      </c>
      <c r="AH116" s="32">
        <v>10000</v>
      </c>
      <c r="AI116" s="32">
        <f t="shared" si="2"/>
        <v>0</v>
      </c>
      <c r="AJ116" s="35" t="s">
        <v>506</v>
      </c>
      <c r="AK116">
        <v>0</v>
      </c>
      <c r="AL116">
        <v>0</v>
      </c>
      <c r="AM116">
        <v>0</v>
      </c>
      <c r="AN116">
        <v>0</v>
      </c>
      <c r="AO116">
        <v>0</v>
      </c>
      <c r="AP116"/>
    </row>
    <row r="117" spans="1:42" x14ac:dyDescent="0.3">
      <c r="A117" t="str">
        <f t="shared" si="3"/>
        <v>1.1-00-2302_231010_231624910</v>
      </c>
      <c r="B117" s="64" t="s">
        <v>1105</v>
      </c>
      <c r="C117" s="64" t="s">
        <v>1162</v>
      </c>
      <c r="D117" t="s">
        <v>1106</v>
      </c>
      <c r="E117" t="s">
        <v>259</v>
      </c>
      <c r="F117" t="s">
        <v>260</v>
      </c>
      <c r="G117" t="s">
        <v>261</v>
      </c>
      <c r="H117" t="s">
        <v>960</v>
      </c>
      <c r="I117" t="s">
        <v>856</v>
      </c>
      <c r="J117" t="s">
        <v>189</v>
      </c>
      <c r="K117">
        <v>1</v>
      </c>
      <c r="L117" t="s">
        <v>35</v>
      </c>
      <c r="M117">
        <v>16</v>
      </c>
      <c r="N117" t="s">
        <v>276</v>
      </c>
      <c r="O117" t="s">
        <v>883</v>
      </c>
      <c r="P117" s="1" t="s">
        <v>274</v>
      </c>
      <c r="Q117">
        <v>2000</v>
      </c>
      <c r="R117" t="s">
        <v>953</v>
      </c>
      <c r="T117">
        <v>2491</v>
      </c>
      <c r="U117" t="s">
        <v>132</v>
      </c>
      <c r="V117">
        <v>0</v>
      </c>
      <c r="W117" t="s">
        <v>43</v>
      </c>
      <c r="X117" s="12">
        <v>144969.82</v>
      </c>
      <c r="Y117" s="12">
        <v>0</v>
      </c>
      <c r="Z117" s="12">
        <v>131692.13</v>
      </c>
      <c r="AA117" s="12">
        <v>80072.13</v>
      </c>
      <c r="AB117" s="12">
        <v>80072.13</v>
      </c>
      <c r="AC117" s="12">
        <v>74172.72</v>
      </c>
      <c r="AD117" s="12">
        <v>74172.72</v>
      </c>
      <c r="AE117" s="12">
        <v>13277.690000000002</v>
      </c>
      <c r="AF117" s="32">
        <v>144969.82</v>
      </c>
      <c r="AG117" s="32">
        <v>144969.82</v>
      </c>
      <c r="AH117" s="32">
        <v>54948.2</v>
      </c>
      <c r="AI117" s="32">
        <f t="shared" si="2"/>
        <v>-90021.62000000001</v>
      </c>
      <c r="AJ117" s="35" t="s">
        <v>285</v>
      </c>
      <c r="AK117">
        <v>10000</v>
      </c>
      <c r="AL117">
        <v>163969.82</v>
      </c>
      <c r="AM117">
        <v>0</v>
      </c>
      <c r="AN117">
        <v>29000</v>
      </c>
      <c r="AO117">
        <v>144969.82</v>
      </c>
      <c r="AP117"/>
    </row>
    <row r="118" spans="1:42" x14ac:dyDescent="0.3">
      <c r="A118" t="str">
        <f t="shared" si="3"/>
        <v>1.1-00-2307_232022_233624910</v>
      </c>
      <c r="B118" s="64" t="s">
        <v>1105</v>
      </c>
      <c r="C118" s="64" t="s">
        <v>1162</v>
      </c>
      <c r="D118" t="s">
        <v>1106</v>
      </c>
      <c r="E118" t="s">
        <v>259</v>
      </c>
      <c r="F118" t="s">
        <v>260</v>
      </c>
      <c r="G118" t="s">
        <v>31</v>
      </c>
      <c r="H118" t="s">
        <v>934</v>
      </c>
      <c r="I118" t="s">
        <v>859</v>
      </c>
      <c r="J118" t="s">
        <v>447</v>
      </c>
      <c r="K118">
        <v>2</v>
      </c>
      <c r="L118" t="s">
        <v>448</v>
      </c>
      <c r="M118">
        <v>36</v>
      </c>
      <c r="N118" t="s">
        <v>452</v>
      </c>
      <c r="O118" t="s">
        <v>888</v>
      </c>
      <c r="P118" t="s">
        <v>976</v>
      </c>
      <c r="Q118">
        <v>2000</v>
      </c>
      <c r="R118" t="s">
        <v>953</v>
      </c>
      <c r="T118">
        <v>2491</v>
      </c>
      <c r="U118" t="s">
        <v>132</v>
      </c>
      <c r="V118">
        <v>0</v>
      </c>
      <c r="W118" t="s">
        <v>43</v>
      </c>
      <c r="X118" s="12">
        <v>5860</v>
      </c>
      <c r="Y118" s="12">
        <v>30000</v>
      </c>
      <c r="Z118" s="12">
        <v>5860</v>
      </c>
      <c r="AA118" s="12">
        <v>5860</v>
      </c>
      <c r="AB118" s="12">
        <v>5860</v>
      </c>
      <c r="AC118" s="12">
        <v>5860</v>
      </c>
      <c r="AD118" s="12">
        <v>5860</v>
      </c>
      <c r="AE118" s="12">
        <v>0</v>
      </c>
      <c r="AF118" s="32">
        <v>7000</v>
      </c>
      <c r="AG118" s="32">
        <v>7000</v>
      </c>
      <c r="AH118" s="32">
        <v>7000</v>
      </c>
      <c r="AI118" s="32">
        <f t="shared" si="2"/>
        <v>0</v>
      </c>
      <c r="AJ118" s="35" t="s">
        <v>457</v>
      </c>
      <c r="AK118">
        <v>0</v>
      </c>
      <c r="AL118">
        <v>0</v>
      </c>
      <c r="AM118">
        <v>0</v>
      </c>
      <c r="AN118">
        <v>24140</v>
      </c>
      <c r="AO118">
        <v>-24140</v>
      </c>
      <c r="AP118"/>
    </row>
    <row r="119" spans="1:42" x14ac:dyDescent="0.3">
      <c r="A119" t="str">
        <f t="shared" si="3"/>
        <v>1.1-00-2311_236031_234924910</v>
      </c>
      <c r="B119" s="64" t="s">
        <v>1105</v>
      </c>
      <c r="C119" s="64" t="s">
        <v>1162</v>
      </c>
      <c r="D119" t="s">
        <v>1106</v>
      </c>
      <c r="E119" t="s">
        <v>802</v>
      </c>
      <c r="F119" t="s">
        <v>803</v>
      </c>
      <c r="G119" t="s">
        <v>31</v>
      </c>
      <c r="H119" t="s">
        <v>934</v>
      </c>
      <c r="I119" t="s">
        <v>868</v>
      </c>
      <c r="J119" t="s">
        <v>805</v>
      </c>
      <c r="K119">
        <v>6</v>
      </c>
      <c r="L119" t="s">
        <v>79</v>
      </c>
      <c r="M119">
        <v>49</v>
      </c>
      <c r="N119" t="s">
        <v>820</v>
      </c>
      <c r="O119" t="s">
        <v>905</v>
      </c>
      <c r="P119" t="s">
        <v>963</v>
      </c>
      <c r="Q119">
        <v>2000</v>
      </c>
      <c r="R119" t="s">
        <v>953</v>
      </c>
      <c r="T119">
        <v>2491</v>
      </c>
      <c r="U119" t="s">
        <v>132</v>
      </c>
      <c r="V119">
        <v>0</v>
      </c>
      <c r="W119" t="s">
        <v>43</v>
      </c>
      <c r="X119" s="12">
        <v>6000</v>
      </c>
      <c r="Y119" s="12">
        <v>5000</v>
      </c>
      <c r="Z119" s="12">
        <v>849.7</v>
      </c>
      <c r="AA119" s="12">
        <v>849.7</v>
      </c>
      <c r="AB119" s="12">
        <v>0</v>
      </c>
      <c r="AC119" s="12">
        <v>0</v>
      </c>
      <c r="AD119" s="12">
        <v>0</v>
      </c>
      <c r="AE119" s="12">
        <v>5150.3</v>
      </c>
      <c r="AF119" s="32">
        <v>6000</v>
      </c>
      <c r="AG119" s="32">
        <v>6000</v>
      </c>
      <c r="AH119" s="32">
        <v>2000</v>
      </c>
      <c r="AI119" s="32">
        <f t="shared" si="2"/>
        <v>-4000</v>
      </c>
      <c r="AJ119" s="35" t="s">
        <v>824</v>
      </c>
      <c r="AK119">
        <v>5000</v>
      </c>
      <c r="AL119">
        <v>1000</v>
      </c>
      <c r="AM119">
        <v>0</v>
      </c>
      <c r="AN119">
        <v>5000</v>
      </c>
      <c r="AO119">
        <v>1000</v>
      </c>
      <c r="AP119"/>
    </row>
    <row r="120" spans="1:42" x14ac:dyDescent="0.3">
      <c r="A120" t="str">
        <f t="shared" si="3"/>
        <v>1.1-00-2306_235017_232924910</v>
      </c>
      <c r="B120" s="64" t="s">
        <v>1105</v>
      </c>
      <c r="C120" s="64" t="s">
        <v>1162</v>
      </c>
      <c r="D120" t="s">
        <v>1106</v>
      </c>
      <c r="E120" t="s">
        <v>422</v>
      </c>
      <c r="F120" t="s">
        <v>423</v>
      </c>
      <c r="G120" t="s">
        <v>340</v>
      </c>
      <c r="H120" t="s">
        <v>964</v>
      </c>
      <c r="I120" t="s">
        <v>858</v>
      </c>
      <c r="J120" t="s">
        <v>404</v>
      </c>
      <c r="K120">
        <v>5</v>
      </c>
      <c r="L120" t="s">
        <v>62</v>
      </c>
      <c r="M120">
        <v>29</v>
      </c>
      <c r="N120" t="s">
        <v>427</v>
      </c>
      <c r="O120" t="s">
        <v>886</v>
      </c>
      <c r="P120" t="s">
        <v>425</v>
      </c>
      <c r="Q120">
        <v>2000</v>
      </c>
      <c r="R120" t="s">
        <v>953</v>
      </c>
      <c r="T120">
        <v>2491</v>
      </c>
      <c r="U120" t="s">
        <v>132</v>
      </c>
      <c r="V120">
        <v>0</v>
      </c>
      <c r="W120" t="s">
        <v>43</v>
      </c>
      <c r="X120" s="12">
        <v>0</v>
      </c>
      <c r="Y120" s="12">
        <v>150000</v>
      </c>
      <c r="Z120" s="12">
        <v>0</v>
      </c>
      <c r="AA120" s="12">
        <v>0</v>
      </c>
      <c r="AB120" s="12">
        <v>0</v>
      </c>
      <c r="AC120" s="12">
        <v>0</v>
      </c>
      <c r="AD120" s="12">
        <v>0</v>
      </c>
      <c r="AE120" s="12">
        <v>0</v>
      </c>
      <c r="AF120" s="32">
        <v>150000</v>
      </c>
      <c r="AG120" s="32">
        <v>150000</v>
      </c>
      <c r="AH120" s="32">
        <v>150000</v>
      </c>
      <c r="AI120" s="32">
        <f t="shared" si="2"/>
        <v>0</v>
      </c>
      <c r="AJ120" s="35" t="s">
        <v>846</v>
      </c>
      <c r="AK120">
        <v>60000</v>
      </c>
      <c r="AL120">
        <v>0</v>
      </c>
      <c r="AM120">
        <v>0</v>
      </c>
      <c r="AN120">
        <v>210000</v>
      </c>
      <c r="AO120">
        <v>-150000</v>
      </c>
      <c r="AP120"/>
    </row>
    <row r="121" spans="1:42" x14ac:dyDescent="0.3">
      <c r="A121" t="str">
        <f t="shared" si="3"/>
        <v>1.1-00-2307_233024_233924910</v>
      </c>
      <c r="B121" s="64" t="s">
        <v>1105</v>
      </c>
      <c r="C121" s="64" t="s">
        <v>1162</v>
      </c>
      <c r="D121" t="s">
        <v>1106</v>
      </c>
      <c r="E121" t="s">
        <v>498</v>
      </c>
      <c r="F121" t="s">
        <v>499</v>
      </c>
      <c r="G121" t="s">
        <v>31</v>
      </c>
      <c r="H121" t="s">
        <v>934</v>
      </c>
      <c r="I121" t="s">
        <v>859</v>
      </c>
      <c r="J121" t="s">
        <v>447</v>
      </c>
      <c r="K121">
        <v>3</v>
      </c>
      <c r="L121" t="s">
        <v>218</v>
      </c>
      <c r="M121">
        <v>39</v>
      </c>
      <c r="N121" t="s">
        <v>503</v>
      </c>
      <c r="O121" t="s">
        <v>890</v>
      </c>
      <c r="P121" t="s">
        <v>501</v>
      </c>
      <c r="Q121">
        <v>2000</v>
      </c>
      <c r="R121" t="s">
        <v>953</v>
      </c>
      <c r="T121">
        <v>2491</v>
      </c>
      <c r="U121" t="s">
        <v>132</v>
      </c>
      <c r="V121">
        <v>0</v>
      </c>
      <c r="W121" t="s">
        <v>43</v>
      </c>
      <c r="X121" s="12">
        <v>100000</v>
      </c>
      <c r="Y121" s="12">
        <v>100000</v>
      </c>
      <c r="Z121" s="12">
        <v>39395.56</v>
      </c>
      <c r="AA121" s="12">
        <v>39395.56</v>
      </c>
      <c r="AB121" s="12">
        <v>39395.58</v>
      </c>
      <c r="AC121" s="12">
        <v>39395.58</v>
      </c>
      <c r="AD121" s="12">
        <v>39395.58</v>
      </c>
      <c r="AE121" s="12">
        <v>60604.44</v>
      </c>
      <c r="AF121" s="32">
        <v>100000</v>
      </c>
      <c r="AG121" s="32">
        <v>100000</v>
      </c>
      <c r="AH121" s="32">
        <v>100000</v>
      </c>
      <c r="AI121" s="32">
        <f t="shared" si="2"/>
        <v>0</v>
      </c>
      <c r="AJ121" s="35" t="s">
        <v>510</v>
      </c>
      <c r="AK121">
        <v>0</v>
      </c>
      <c r="AL121">
        <v>0</v>
      </c>
      <c r="AM121">
        <v>0</v>
      </c>
      <c r="AN121">
        <v>0</v>
      </c>
      <c r="AO121">
        <v>0</v>
      </c>
      <c r="AP121"/>
    </row>
    <row r="122" spans="1:42" x14ac:dyDescent="0.3">
      <c r="A122" t="str">
        <f t="shared" si="3"/>
        <v>1.1-00-2302_231010_231524910</v>
      </c>
      <c r="B122" s="64" t="s">
        <v>1105</v>
      </c>
      <c r="C122" s="64" t="s">
        <v>1162</v>
      </c>
      <c r="D122" t="s">
        <v>1106</v>
      </c>
      <c r="E122" t="s">
        <v>29</v>
      </c>
      <c r="F122" t="s">
        <v>30</v>
      </c>
      <c r="G122" t="s">
        <v>340</v>
      </c>
      <c r="H122" t="s">
        <v>964</v>
      </c>
      <c r="I122" t="s">
        <v>856</v>
      </c>
      <c r="J122" t="s">
        <v>189</v>
      </c>
      <c r="K122">
        <v>1</v>
      </c>
      <c r="L122" t="s">
        <v>35</v>
      </c>
      <c r="M122">
        <v>15</v>
      </c>
      <c r="N122" t="s">
        <v>1135</v>
      </c>
      <c r="O122" t="s">
        <v>883</v>
      </c>
      <c r="P122" s="1" t="s">
        <v>274</v>
      </c>
      <c r="Q122" s="1">
        <v>2000</v>
      </c>
      <c r="R122" s="1" t="s">
        <v>67</v>
      </c>
      <c r="S122" s="1"/>
      <c r="T122" s="7">
        <v>2491</v>
      </c>
      <c r="U122" s="7" t="s">
        <v>132</v>
      </c>
      <c r="V122">
        <v>0</v>
      </c>
      <c r="W122" t="s">
        <v>43</v>
      </c>
      <c r="X122" s="12">
        <v>0</v>
      </c>
      <c r="Y122" s="12">
        <v>0</v>
      </c>
      <c r="Z122" s="12">
        <v>0</v>
      </c>
      <c r="AA122" s="12">
        <v>0</v>
      </c>
      <c r="AB122" s="12">
        <v>0</v>
      </c>
      <c r="AC122" s="12">
        <v>0</v>
      </c>
      <c r="AD122" s="12">
        <v>0</v>
      </c>
      <c r="AE122" s="12">
        <v>0</v>
      </c>
      <c r="AF122" s="12">
        <v>0</v>
      </c>
      <c r="AG122" s="9">
        <v>0</v>
      </c>
      <c r="AH122" s="9">
        <v>500000</v>
      </c>
      <c r="AI122" s="32">
        <f t="shared" si="2"/>
        <v>500000</v>
      </c>
      <c r="AJ122" s="9" t="s">
        <v>351</v>
      </c>
      <c r="AK122" s="12">
        <v>0</v>
      </c>
      <c r="AL122" s="12">
        <v>0</v>
      </c>
      <c r="AM122" s="12">
        <v>0</v>
      </c>
      <c r="AN122" s="12">
        <v>0</v>
      </c>
      <c r="AO122" s="12">
        <v>0</v>
      </c>
      <c r="AP122"/>
    </row>
    <row r="123" spans="1:42" x14ac:dyDescent="0.3">
      <c r="A123" t="str">
        <f t="shared" si="3"/>
        <v>1.1-00-2305_236015_232124910</v>
      </c>
      <c r="B123" s="64" t="s">
        <v>1105</v>
      </c>
      <c r="C123" s="64" t="s">
        <v>1162</v>
      </c>
      <c r="D123" t="s">
        <v>1106</v>
      </c>
      <c r="E123" t="s">
        <v>29</v>
      </c>
      <c r="F123" t="s">
        <v>30</v>
      </c>
      <c r="G123" t="s">
        <v>31</v>
      </c>
      <c r="H123" t="s">
        <v>934</v>
      </c>
      <c r="I123" t="s">
        <v>857</v>
      </c>
      <c r="J123" t="s">
        <v>307</v>
      </c>
      <c r="K123">
        <v>6</v>
      </c>
      <c r="L123" t="s">
        <v>79</v>
      </c>
      <c r="M123">
        <v>21</v>
      </c>
      <c r="N123" t="s">
        <v>311</v>
      </c>
      <c r="O123" t="s">
        <v>884</v>
      </c>
      <c r="P123" t="s">
        <v>309</v>
      </c>
      <c r="Q123">
        <v>2000</v>
      </c>
      <c r="R123" t="s">
        <v>953</v>
      </c>
      <c r="T123">
        <v>2491</v>
      </c>
      <c r="U123" t="s">
        <v>132</v>
      </c>
      <c r="V123">
        <v>0</v>
      </c>
      <c r="W123" t="s">
        <v>43</v>
      </c>
      <c r="X123" s="12">
        <v>567531.9</v>
      </c>
      <c r="Y123" s="12">
        <v>320000</v>
      </c>
      <c r="Z123" s="12">
        <v>399569.41</v>
      </c>
      <c r="AA123" s="12">
        <v>398606.61</v>
      </c>
      <c r="AB123" s="12">
        <v>361378.73</v>
      </c>
      <c r="AC123" s="12">
        <v>325252.74</v>
      </c>
      <c r="AD123" s="12">
        <v>325252.74</v>
      </c>
      <c r="AE123" s="12">
        <v>167962.49000000005</v>
      </c>
      <c r="AF123" s="32">
        <v>417531.9</v>
      </c>
      <c r="AG123" s="32">
        <v>417531.9</v>
      </c>
      <c r="AH123" s="32">
        <v>420000</v>
      </c>
      <c r="AI123" s="32">
        <f t="shared" si="2"/>
        <v>2468.0999999999767</v>
      </c>
      <c r="AJ123" s="35" t="s">
        <v>846</v>
      </c>
      <c r="AK123">
        <v>0</v>
      </c>
      <c r="AL123">
        <v>359228</v>
      </c>
      <c r="AM123">
        <v>0</v>
      </c>
      <c r="AN123">
        <v>111696.1</v>
      </c>
      <c r="AO123">
        <v>247531.9</v>
      </c>
      <c r="AP123"/>
    </row>
    <row r="124" spans="1:42" x14ac:dyDescent="0.3">
      <c r="A124" t="str">
        <f t="shared" si="3"/>
        <v>1.1-00-2307_233019_233324910</v>
      </c>
      <c r="B124" s="64" t="s">
        <v>1105</v>
      </c>
      <c r="C124" s="64" t="s">
        <v>1162</v>
      </c>
      <c r="D124" t="s">
        <v>1106</v>
      </c>
      <c r="E124" t="s">
        <v>29</v>
      </c>
      <c r="F124" t="s">
        <v>30</v>
      </c>
      <c r="G124" t="s">
        <v>31</v>
      </c>
      <c r="H124" t="s">
        <v>934</v>
      </c>
      <c r="I124" t="s">
        <v>859</v>
      </c>
      <c r="J124" t="s">
        <v>447</v>
      </c>
      <c r="K124">
        <v>3</v>
      </c>
      <c r="L124" t="s">
        <v>218</v>
      </c>
      <c r="M124">
        <v>33</v>
      </c>
      <c r="N124" t="s">
        <v>559</v>
      </c>
      <c r="O124" t="s">
        <v>891</v>
      </c>
      <c r="P124" t="s">
        <v>965</v>
      </c>
      <c r="Q124">
        <v>2000</v>
      </c>
      <c r="R124" t="s">
        <v>953</v>
      </c>
      <c r="T124">
        <v>2491</v>
      </c>
      <c r="U124" t="s">
        <v>132</v>
      </c>
      <c r="V124">
        <v>0</v>
      </c>
      <c r="W124" t="s">
        <v>43</v>
      </c>
      <c r="X124" s="12">
        <v>4710776.16</v>
      </c>
      <c r="Y124" s="12">
        <v>3650000</v>
      </c>
      <c r="Z124" s="12">
        <v>4670848.96</v>
      </c>
      <c r="AA124" s="12">
        <v>4575148.96</v>
      </c>
      <c r="AB124" s="12">
        <v>4156736.96</v>
      </c>
      <c r="AC124" s="12">
        <v>3794796.76</v>
      </c>
      <c r="AD124" s="12">
        <v>3794796.76</v>
      </c>
      <c r="AE124" s="12">
        <v>39927.200000000186</v>
      </c>
      <c r="AF124" s="32">
        <v>4862000</v>
      </c>
      <c r="AG124" s="32">
        <v>4862000</v>
      </c>
      <c r="AH124" s="32">
        <v>4862000</v>
      </c>
      <c r="AI124" s="32">
        <f t="shared" si="2"/>
        <v>0</v>
      </c>
      <c r="AJ124" s="35" t="s">
        <v>564</v>
      </c>
      <c r="AK124">
        <v>1138965</v>
      </c>
      <c r="AL124">
        <v>212000</v>
      </c>
      <c r="AM124">
        <v>0</v>
      </c>
      <c r="AN124">
        <v>290188.84000000003</v>
      </c>
      <c r="AO124">
        <v>1060776.1599999999</v>
      </c>
      <c r="AP124"/>
    </row>
    <row r="125" spans="1:42" x14ac:dyDescent="0.3">
      <c r="A125" t="str">
        <f t="shared" si="3"/>
        <v>1.1-00-2303_231011_231724910</v>
      </c>
      <c r="B125" s="64" t="s">
        <v>1105</v>
      </c>
      <c r="C125" s="64" t="s">
        <v>1162</v>
      </c>
      <c r="D125" t="s">
        <v>1106</v>
      </c>
      <c r="E125" t="s">
        <v>121</v>
      </c>
      <c r="F125" t="s">
        <v>122</v>
      </c>
      <c r="G125" t="s">
        <v>123</v>
      </c>
      <c r="H125" t="s">
        <v>969</v>
      </c>
      <c r="I125" t="s">
        <v>854</v>
      </c>
      <c r="J125" t="s">
        <v>126</v>
      </c>
      <c r="K125">
        <v>1</v>
      </c>
      <c r="L125" t="s">
        <v>35</v>
      </c>
      <c r="M125">
        <v>17</v>
      </c>
      <c r="N125" t="s">
        <v>130</v>
      </c>
      <c r="O125" t="s">
        <v>876</v>
      </c>
      <c r="P125" t="s">
        <v>128</v>
      </c>
      <c r="Q125">
        <v>2000</v>
      </c>
      <c r="R125" t="s">
        <v>953</v>
      </c>
      <c r="T125">
        <v>2491</v>
      </c>
      <c r="U125" t="s">
        <v>132</v>
      </c>
      <c r="V125">
        <v>0</v>
      </c>
      <c r="W125" t="s">
        <v>43</v>
      </c>
      <c r="X125" s="12">
        <v>75000</v>
      </c>
      <c r="Y125" s="12">
        <v>75000</v>
      </c>
      <c r="Z125" s="12">
        <v>0</v>
      </c>
      <c r="AA125" s="12">
        <v>0</v>
      </c>
      <c r="AB125" s="12">
        <v>0</v>
      </c>
      <c r="AC125" s="12">
        <v>0</v>
      </c>
      <c r="AD125" s="12">
        <v>0</v>
      </c>
      <c r="AE125" s="12">
        <v>75000</v>
      </c>
      <c r="AF125" s="32">
        <v>75000</v>
      </c>
      <c r="AG125" s="32">
        <v>75000</v>
      </c>
      <c r="AH125" s="32">
        <v>75000</v>
      </c>
      <c r="AI125" s="32">
        <f t="shared" si="2"/>
        <v>0</v>
      </c>
      <c r="AJ125" s="35" t="s">
        <v>133</v>
      </c>
      <c r="AK125">
        <v>0</v>
      </c>
      <c r="AL125">
        <v>0</v>
      </c>
      <c r="AM125">
        <v>0</v>
      </c>
      <c r="AN125">
        <v>0</v>
      </c>
      <c r="AO125">
        <v>0</v>
      </c>
      <c r="AP125"/>
    </row>
    <row r="126" spans="1:42" x14ac:dyDescent="0.3">
      <c r="A126" t="str">
        <f t="shared" si="3"/>
        <v>1.1-00-2306_235016_232524910</v>
      </c>
      <c r="B126" s="64" t="s">
        <v>1105</v>
      </c>
      <c r="C126" s="64" t="s">
        <v>1162</v>
      </c>
      <c r="D126" t="s">
        <v>1106</v>
      </c>
      <c r="E126" t="s">
        <v>401</v>
      </c>
      <c r="F126" t="s">
        <v>402</v>
      </c>
      <c r="G126" t="s">
        <v>261</v>
      </c>
      <c r="H126" t="s">
        <v>960</v>
      </c>
      <c r="I126" t="s">
        <v>858</v>
      </c>
      <c r="J126" t="s">
        <v>404</v>
      </c>
      <c r="K126">
        <v>5</v>
      </c>
      <c r="L126" t="s">
        <v>62</v>
      </c>
      <c r="M126">
        <v>25</v>
      </c>
      <c r="N126" t="s">
        <v>408</v>
      </c>
      <c r="O126" t="s">
        <v>885</v>
      </c>
      <c r="P126" t="s">
        <v>977</v>
      </c>
      <c r="Q126">
        <v>2000</v>
      </c>
      <c r="R126" t="s">
        <v>953</v>
      </c>
      <c r="T126">
        <v>2491</v>
      </c>
      <c r="U126" t="s">
        <v>132</v>
      </c>
      <c r="V126">
        <v>0</v>
      </c>
      <c r="W126" t="s">
        <v>43</v>
      </c>
      <c r="X126" s="12">
        <v>247774.89</v>
      </c>
      <c r="Y126" s="12">
        <v>502000</v>
      </c>
      <c r="Z126" s="12">
        <v>247774.89</v>
      </c>
      <c r="AA126" s="12">
        <v>247774.89</v>
      </c>
      <c r="AB126" s="12">
        <v>0</v>
      </c>
      <c r="AC126" s="12">
        <v>0</v>
      </c>
      <c r="AD126" s="12">
        <v>0</v>
      </c>
      <c r="AE126" s="12">
        <v>0</v>
      </c>
      <c r="AF126" s="32">
        <v>247774.89</v>
      </c>
      <c r="AG126" s="32">
        <v>247774.89</v>
      </c>
      <c r="AH126" s="32">
        <v>250000</v>
      </c>
      <c r="AI126" s="32">
        <f t="shared" si="2"/>
        <v>2225.109999999986</v>
      </c>
      <c r="AJ126" s="35" t="s">
        <v>846</v>
      </c>
      <c r="AK126">
        <v>0</v>
      </c>
      <c r="AL126">
        <v>0</v>
      </c>
      <c r="AM126">
        <v>0</v>
      </c>
      <c r="AN126">
        <v>254225.11</v>
      </c>
      <c r="AO126">
        <v>-254225.11</v>
      </c>
      <c r="AP126"/>
    </row>
    <row r="127" spans="1:42" x14ac:dyDescent="0.3">
      <c r="A127" t="str">
        <f t="shared" si="3"/>
        <v>1.1-00-2307_232022_233625110</v>
      </c>
      <c r="B127" s="64" t="s">
        <v>1105</v>
      </c>
      <c r="C127" s="64" t="s">
        <v>1162</v>
      </c>
      <c r="D127" t="s">
        <v>1106</v>
      </c>
      <c r="E127" t="s">
        <v>259</v>
      </c>
      <c r="F127" t="s">
        <v>260</v>
      </c>
      <c r="G127" t="s">
        <v>31</v>
      </c>
      <c r="H127" t="s">
        <v>934</v>
      </c>
      <c r="I127" t="s">
        <v>859</v>
      </c>
      <c r="J127" t="s">
        <v>447</v>
      </c>
      <c r="K127">
        <v>2</v>
      </c>
      <c r="L127" t="s">
        <v>448</v>
      </c>
      <c r="M127">
        <v>36</v>
      </c>
      <c r="N127" t="s">
        <v>452</v>
      </c>
      <c r="O127" t="s">
        <v>888</v>
      </c>
      <c r="P127" t="s">
        <v>976</v>
      </c>
      <c r="Q127">
        <v>2000</v>
      </c>
      <c r="R127" t="s">
        <v>953</v>
      </c>
      <c r="T127">
        <v>2511</v>
      </c>
      <c r="U127" t="s">
        <v>458</v>
      </c>
      <c r="V127">
        <v>0</v>
      </c>
      <c r="W127" t="s">
        <v>43</v>
      </c>
      <c r="X127" s="12">
        <v>1770000</v>
      </c>
      <c r="Y127" s="12">
        <v>1700000</v>
      </c>
      <c r="Z127" s="12">
        <v>1879959.67</v>
      </c>
      <c r="AA127" s="12">
        <v>1879959.67</v>
      </c>
      <c r="AB127" s="12">
        <v>1499642.2</v>
      </c>
      <c r="AC127" s="12">
        <v>1499642.2</v>
      </c>
      <c r="AD127" s="12">
        <v>1499642.2</v>
      </c>
      <c r="AE127" s="12">
        <v>-109959.66999999993</v>
      </c>
      <c r="AF127" s="32">
        <v>2500000</v>
      </c>
      <c r="AG127" s="32">
        <v>2500000</v>
      </c>
      <c r="AH127" s="32">
        <v>4500000</v>
      </c>
      <c r="AI127" s="32">
        <f t="shared" si="2"/>
        <v>2000000</v>
      </c>
      <c r="AJ127" s="35" t="s">
        <v>459</v>
      </c>
      <c r="AK127">
        <v>0</v>
      </c>
      <c r="AL127">
        <v>70000</v>
      </c>
      <c r="AM127">
        <v>0</v>
      </c>
      <c r="AN127">
        <v>0</v>
      </c>
      <c r="AO127">
        <v>70000</v>
      </c>
      <c r="AP127"/>
    </row>
    <row r="128" spans="1:42" x14ac:dyDescent="0.3">
      <c r="A128" t="str">
        <f t="shared" si="3"/>
        <v>1.1-00-2310_234030_234825210</v>
      </c>
      <c r="B128" s="64" t="s">
        <v>1105</v>
      </c>
      <c r="C128" s="64" t="s">
        <v>1162</v>
      </c>
      <c r="D128" t="s">
        <v>1106</v>
      </c>
      <c r="E128" t="s">
        <v>412</v>
      </c>
      <c r="F128" t="s">
        <v>411</v>
      </c>
      <c r="G128" t="s">
        <v>31</v>
      </c>
      <c r="H128" t="s">
        <v>934</v>
      </c>
      <c r="I128" t="s">
        <v>862</v>
      </c>
      <c r="J128" t="s">
        <v>967</v>
      </c>
      <c r="K128">
        <v>4</v>
      </c>
      <c r="L128" t="s">
        <v>667</v>
      </c>
      <c r="M128">
        <v>48</v>
      </c>
      <c r="N128" t="s">
        <v>968</v>
      </c>
      <c r="O128" t="s">
        <v>898</v>
      </c>
      <c r="P128" t="s">
        <v>669</v>
      </c>
      <c r="Q128">
        <v>2000</v>
      </c>
      <c r="R128" t="s">
        <v>953</v>
      </c>
      <c r="T128">
        <v>2521</v>
      </c>
      <c r="U128" t="s">
        <v>316</v>
      </c>
      <c r="V128">
        <v>0</v>
      </c>
      <c r="W128" t="s">
        <v>43</v>
      </c>
      <c r="X128" s="12">
        <v>50000</v>
      </c>
      <c r="Y128" s="32">
        <v>0</v>
      </c>
      <c r="Z128" s="12">
        <v>0</v>
      </c>
      <c r="AA128" s="12">
        <v>0</v>
      </c>
      <c r="AB128" s="12">
        <v>0</v>
      </c>
      <c r="AC128" s="12">
        <v>0</v>
      </c>
      <c r="AD128" s="12">
        <v>0</v>
      </c>
      <c r="AE128" s="12">
        <v>50000</v>
      </c>
      <c r="AF128" s="32">
        <v>50000</v>
      </c>
      <c r="AG128" s="32">
        <v>50000</v>
      </c>
      <c r="AH128" s="32">
        <v>50000</v>
      </c>
      <c r="AI128" s="32">
        <f t="shared" si="2"/>
        <v>0</v>
      </c>
      <c r="AJ128" s="35" t="s">
        <v>140</v>
      </c>
      <c r="AK128">
        <v>0</v>
      </c>
      <c r="AL128">
        <v>0</v>
      </c>
      <c r="AM128">
        <v>0</v>
      </c>
      <c r="AN128">
        <v>0</v>
      </c>
      <c r="AO128">
        <v>0</v>
      </c>
      <c r="AP128"/>
    </row>
    <row r="129" spans="1:42" x14ac:dyDescent="0.3">
      <c r="A129" t="str">
        <f t="shared" si="3"/>
        <v>1.1-00-2307_233024_233925210</v>
      </c>
      <c r="B129" s="64" t="s">
        <v>1105</v>
      </c>
      <c r="C129" s="64" t="s">
        <v>1162</v>
      </c>
      <c r="D129" t="s">
        <v>1106</v>
      </c>
      <c r="E129" t="s">
        <v>498</v>
      </c>
      <c r="F129" t="s">
        <v>499</v>
      </c>
      <c r="G129" t="s">
        <v>31</v>
      </c>
      <c r="H129" t="s">
        <v>934</v>
      </c>
      <c r="I129" t="s">
        <v>859</v>
      </c>
      <c r="J129" t="s">
        <v>447</v>
      </c>
      <c r="K129">
        <v>3</v>
      </c>
      <c r="L129" t="s">
        <v>218</v>
      </c>
      <c r="M129">
        <v>39</v>
      </c>
      <c r="N129" t="s">
        <v>503</v>
      </c>
      <c r="O129" t="s">
        <v>890</v>
      </c>
      <c r="P129" t="s">
        <v>501</v>
      </c>
      <c r="Q129">
        <v>2000</v>
      </c>
      <c r="R129" t="s">
        <v>953</v>
      </c>
      <c r="T129">
        <v>2521</v>
      </c>
      <c r="U129" t="s">
        <v>316</v>
      </c>
      <c r="V129">
        <v>0</v>
      </c>
      <c r="W129" t="s">
        <v>43</v>
      </c>
      <c r="X129" s="12">
        <v>450000</v>
      </c>
      <c r="Y129" s="12">
        <v>450000</v>
      </c>
      <c r="Z129" s="12">
        <v>435613.62</v>
      </c>
      <c r="AA129" s="12">
        <v>435613.62</v>
      </c>
      <c r="AB129" s="12">
        <v>420613.62</v>
      </c>
      <c r="AC129" s="12">
        <v>273873.62</v>
      </c>
      <c r="AD129" s="12">
        <v>273873.62</v>
      </c>
      <c r="AE129" s="12">
        <v>14386.380000000005</v>
      </c>
      <c r="AF129" s="32">
        <v>450000</v>
      </c>
      <c r="AG129" s="32">
        <v>450000</v>
      </c>
      <c r="AH129" s="32">
        <v>450000</v>
      </c>
      <c r="AI129" s="32">
        <f t="shared" si="2"/>
        <v>0</v>
      </c>
      <c r="AJ129" s="35" t="s">
        <v>512</v>
      </c>
      <c r="AK129">
        <v>0</v>
      </c>
      <c r="AL129">
        <v>0</v>
      </c>
      <c r="AM129">
        <v>0</v>
      </c>
      <c r="AN129">
        <v>0</v>
      </c>
      <c r="AO129">
        <v>0</v>
      </c>
      <c r="AP129"/>
    </row>
    <row r="130" spans="1:42" x14ac:dyDescent="0.3">
      <c r="A130" t="str">
        <f t="shared" si="3"/>
        <v>1.1-00-2305_236015_232125210</v>
      </c>
      <c r="B130" s="64" t="s">
        <v>1105</v>
      </c>
      <c r="C130" s="64" t="s">
        <v>1162</v>
      </c>
      <c r="D130" t="s">
        <v>1106</v>
      </c>
      <c r="E130" t="s">
        <v>29</v>
      </c>
      <c r="F130" t="s">
        <v>30</v>
      </c>
      <c r="G130" t="s">
        <v>31</v>
      </c>
      <c r="H130" t="s">
        <v>934</v>
      </c>
      <c r="I130" t="s">
        <v>857</v>
      </c>
      <c r="J130" t="s">
        <v>307</v>
      </c>
      <c r="K130">
        <v>6</v>
      </c>
      <c r="L130" t="s">
        <v>79</v>
      </c>
      <c r="M130">
        <v>21</v>
      </c>
      <c r="N130" t="s">
        <v>311</v>
      </c>
      <c r="O130" t="s">
        <v>884</v>
      </c>
      <c r="P130" t="s">
        <v>309</v>
      </c>
      <c r="Q130">
        <v>2000</v>
      </c>
      <c r="R130" t="s">
        <v>953</v>
      </c>
      <c r="T130">
        <v>2521</v>
      </c>
      <c r="U130" t="s">
        <v>316</v>
      </c>
      <c r="V130">
        <v>0</v>
      </c>
      <c r="W130" t="s">
        <v>43</v>
      </c>
      <c r="X130" s="12">
        <v>123580</v>
      </c>
      <c r="Y130" s="12">
        <v>50000</v>
      </c>
      <c r="Z130" s="12">
        <v>90467.34</v>
      </c>
      <c r="AA130" s="12">
        <v>90467.34</v>
      </c>
      <c r="AB130" s="12">
        <v>65467.34</v>
      </c>
      <c r="AC130" s="12">
        <v>61800</v>
      </c>
      <c r="AD130" s="12">
        <v>61800</v>
      </c>
      <c r="AE130" s="12">
        <v>33112.660000000003</v>
      </c>
      <c r="AF130" s="32">
        <v>123580</v>
      </c>
      <c r="AG130" s="32">
        <v>123580</v>
      </c>
      <c r="AH130" s="32">
        <v>123580</v>
      </c>
      <c r="AI130" s="32">
        <f t="shared" si="2"/>
        <v>0</v>
      </c>
      <c r="AJ130" s="35" t="s">
        <v>846</v>
      </c>
      <c r="AK130">
        <v>0</v>
      </c>
      <c r="AL130">
        <v>107700</v>
      </c>
      <c r="AM130">
        <v>0</v>
      </c>
      <c r="AN130">
        <v>34120</v>
      </c>
      <c r="AO130">
        <v>73580</v>
      </c>
      <c r="AP130"/>
    </row>
    <row r="131" spans="1:42" x14ac:dyDescent="0.3">
      <c r="A131" t="str">
        <f t="shared" si="3"/>
        <v>1.1-00-2309_238028_234425210</v>
      </c>
      <c r="B131" s="64" t="s">
        <v>1105</v>
      </c>
      <c r="C131" s="64" t="s">
        <v>1162</v>
      </c>
      <c r="D131" t="s">
        <v>1106</v>
      </c>
      <c r="E131" t="s">
        <v>602</v>
      </c>
      <c r="F131" t="s">
        <v>603</v>
      </c>
      <c r="G131" t="s">
        <v>31</v>
      </c>
      <c r="H131" t="s">
        <v>934</v>
      </c>
      <c r="I131" t="s">
        <v>861</v>
      </c>
      <c r="J131" t="s">
        <v>605</v>
      </c>
      <c r="K131">
        <v>8</v>
      </c>
      <c r="L131" t="s">
        <v>606</v>
      </c>
      <c r="M131">
        <v>44</v>
      </c>
      <c r="N131" t="s">
        <v>610</v>
      </c>
      <c r="O131" t="s">
        <v>894</v>
      </c>
      <c r="P131" t="s">
        <v>608</v>
      </c>
      <c r="Q131">
        <v>2000</v>
      </c>
      <c r="R131" t="s">
        <v>953</v>
      </c>
      <c r="T131">
        <v>2521</v>
      </c>
      <c r="U131" t="s">
        <v>316</v>
      </c>
      <c r="V131">
        <v>0</v>
      </c>
      <c r="W131" t="s">
        <v>43</v>
      </c>
      <c r="X131" s="12">
        <v>430000</v>
      </c>
      <c r="Y131" s="12">
        <v>500000</v>
      </c>
      <c r="Z131" s="12">
        <v>429988.8</v>
      </c>
      <c r="AA131" s="12">
        <v>429988.8</v>
      </c>
      <c r="AB131" s="12">
        <v>429988.8</v>
      </c>
      <c r="AC131" s="12">
        <v>429988.8</v>
      </c>
      <c r="AD131" s="12">
        <v>429988.8</v>
      </c>
      <c r="AE131" s="12">
        <v>11.200000000011642</v>
      </c>
      <c r="AF131" s="32">
        <v>430000</v>
      </c>
      <c r="AG131" s="32">
        <v>430000</v>
      </c>
      <c r="AH131" s="32">
        <v>500000</v>
      </c>
      <c r="AI131" s="32">
        <f t="shared" si="2"/>
        <v>70000</v>
      </c>
      <c r="AJ131" s="35" t="s">
        <v>611</v>
      </c>
      <c r="AK131">
        <v>0</v>
      </c>
      <c r="AL131">
        <v>0</v>
      </c>
      <c r="AM131">
        <v>0</v>
      </c>
      <c r="AN131">
        <v>70000</v>
      </c>
      <c r="AO131">
        <v>-70000</v>
      </c>
      <c r="AP131"/>
    </row>
    <row r="132" spans="1:42" x14ac:dyDescent="0.3">
      <c r="A132" t="str">
        <f t="shared" si="3"/>
        <v>1.1-00-2317_234037_235625310</v>
      </c>
      <c r="B132" s="64" t="s">
        <v>1105</v>
      </c>
      <c r="C132" s="64" t="s">
        <v>1162</v>
      </c>
      <c r="D132" t="s">
        <v>1106</v>
      </c>
      <c r="E132" t="s">
        <v>783</v>
      </c>
      <c r="F132" t="s">
        <v>784</v>
      </c>
      <c r="G132" t="s">
        <v>200</v>
      </c>
      <c r="H132" t="s">
        <v>957</v>
      </c>
      <c r="I132" t="s">
        <v>867</v>
      </c>
      <c r="J132" t="s">
        <v>785</v>
      </c>
      <c r="K132">
        <v>4</v>
      </c>
      <c r="L132" t="s">
        <v>667</v>
      </c>
      <c r="M132">
        <v>56</v>
      </c>
      <c r="N132" t="s">
        <v>788</v>
      </c>
      <c r="O132" t="s">
        <v>904</v>
      </c>
      <c r="P132" t="s">
        <v>959</v>
      </c>
      <c r="Q132">
        <v>2000</v>
      </c>
      <c r="R132" t="s">
        <v>953</v>
      </c>
      <c r="T132">
        <v>2531</v>
      </c>
      <c r="U132" t="s">
        <v>245</v>
      </c>
      <c r="V132">
        <v>0</v>
      </c>
      <c r="W132" t="s">
        <v>43</v>
      </c>
      <c r="X132" s="12">
        <v>884202</v>
      </c>
      <c r="Y132" s="12">
        <v>366202</v>
      </c>
      <c r="Z132" s="12">
        <v>883142</v>
      </c>
      <c r="AA132" s="12">
        <v>678439</v>
      </c>
      <c r="AB132" s="12">
        <v>614888</v>
      </c>
      <c r="AC132" s="12">
        <v>614888</v>
      </c>
      <c r="AD132" s="12">
        <v>614888</v>
      </c>
      <c r="AE132" s="12">
        <v>1060</v>
      </c>
      <c r="AF132" s="32">
        <v>826202</v>
      </c>
      <c r="AG132" s="32">
        <v>826202</v>
      </c>
      <c r="AH132" s="32">
        <v>900000</v>
      </c>
      <c r="AI132" s="32">
        <f t="shared" si="2"/>
        <v>73798</v>
      </c>
      <c r="AJ132" s="35" t="s">
        <v>792</v>
      </c>
      <c r="AK132">
        <v>0</v>
      </c>
      <c r="AL132">
        <v>518000</v>
      </c>
      <c r="AM132">
        <v>0</v>
      </c>
      <c r="AN132">
        <v>0</v>
      </c>
      <c r="AO132">
        <v>518000</v>
      </c>
      <c r="AP132"/>
    </row>
    <row r="133" spans="1:42" x14ac:dyDescent="0.3">
      <c r="A133" t="str">
        <f t="shared" si="3"/>
        <v>1.1-00-2307_233024_233925310</v>
      </c>
      <c r="B133" s="64" t="s">
        <v>1105</v>
      </c>
      <c r="C133" s="64" t="s">
        <v>1162</v>
      </c>
      <c r="D133" t="s">
        <v>1106</v>
      </c>
      <c r="E133" t="s">
        <v>498</v>
      </c>
      <c r="F133" t="s">
        <v>499</v>
      </c>
      <c r="G133" t="s">
        <v>31</v>
      </c>
      <c r="H133" t="s">
        <v>934</v>
      </c>
      <c r="I133" t="s">
        <v>859</v>
      </c>
      <c r="J133" t="s">
        <v>447</v>
      </c>
      <c r="K133">
        <v>3</v>
      </c>
      <c r="L133" t="s">
        <v>218</v>
      </c>
      <c r="M133">
        <v>39</v>
      </c>
      <c r="N133" t="s">
        <v>503</v>
      </c>
      <c r="O133" t="s">
        <v>890</v>
      </c>
      <c r="P133" t="s">
        <v>501</v>
      </c>
      <c r="Q133">
        <v>2000</v>
      </c>
      <c r="R133" t="s">
        <v>953</v>
      </c>
      <c r="T133">
        <v>2531</v>
      </c>
      <c r="U133" t="s">
        <v>245</v>
      </c>
      <c r="V133">
        <v>0</v>
      </c>
      <c r="W133" t="s">
        <v>43</v>
      </c>
      <c r="X133" s="12">
        <v>5500000</v>
      </c>
      <c r="Y133" s="12">
        <v>5000000</v>
      </c>
      <c r="Z133" s="12">
        <v>5145797.7300000004</v>
      </c>
      <c r="AA133" s="12">
        <v>4204008.43</v>
      </c>
      <c r="AB133" s="12">
        <v>3284821.95</v>
      </c>
      <c r="AC133" s="12">
        <v>3117025.69</v>
      </c>
      <c r="AD133" s="12">
        <v>3117025.69</v>
      </c>
      <c r="AE133" s="12">
        <v>354202.26999999955</v>
      </c>
      <c r="AF133" s="32">
        <v>5000000</v>
      </c>
      <c r="AG133" s="32">
        <v>5000000</v>
      </c>
      <c r="AH133" s="32">
        <v>5500000</v>
      </c>
      <c r="AI133" s="32">
        <f t="shared" si="2"/>
        <v>500000</v>
      </c>
      <c r="AJ133" s="35" t="s">
        <v>514</v>
      </c>
      <c r="AK133">
        <v>0</v>
      </c>
      <c r="AL133">
        <v>500000</v>
      </c>
      <c r="AM133">
        <v>0</v>
      </c>
      <c r="AN133">
        <v>0</v>
      </c>
      <c r="AO133">
        <v>500000</v>
      </c>
      <c r="AP133"/>
    </row>
    <row r="134" spans="1:42" x14ac:dyDescent="0.3">
      <c r="A134" t="str">
        <f t="shared" si="3"/>
        <v>1.1-00-2302_233009_231225310</v>
      </c>
      <c r="B134" s="64" t="s">
        <v>1105</v>
      </c>
      <c r="C134" s="64" t="s">
        <v>1162</v>
      </c>
      <c r="D134" t="s">
        <v>1106</v>
      </c>
      <c r="E134" t="s">
        <v>216</v>
      </c>
      <c r="F134" t="s">
        <v>217</v>
      </c>
      <c r="G134" t="s">
        <v>31</v>
      </c>
      <c r="H134" t="s">
        <v>934</v>
      </c>
      <c r="I134" t="s">
        <v>856</v>
      </c>
      <c r="J134" t="s">
        <v>189</v>
      </c>
      <c r="K134">
        <v>3</v>
      </c>
      <c r="L134" t="s">
        <v>218</v>
      </c>
      <c r="M134">
        <v>12</v>
      </c>
      <c r="N134" t="s">
        <v>244</v>
      </c>
      <c r="O134" t="s">
        <v>881</v>
      </c>
      <c r="P134" t="s">
        <v>972</v>
      </c>
      <c r="Q134">
        <v>2000</v>
      </c>
      <c r="R134" t="s">
        <v>953</v>
      </c>
      <c r="T134">
        <v>2531</v>
      </c>
      <c r="U134" t="s">
        <v>245</v>
      </c>
      <c r="V134">
        <v>0</v>
      </c>
      <c r="W134" t="s">
        <v>43</v>
      </c>
      <c r="X134" s="12">
        <v>50000</v>
      </c>
      <c r="Y134" s="12">
        <v>50000</v>
      </c>
      <c r="Z134" s="12">
        <v>25640.15</v>
      </c>
      <c r="AA134" s="12">
        <v>25640.15</v>
      </c>
      <c r="AB134" s="12">
        <v>25640.15</v>
      </c>
      <c r="AC134" s="12">
        <v>25640.15</v>
      </c>
      <c r="AD134" s="12">
        <v>25640.15</v>
      </c>
      <c r="AE134" s="12">
        <v>24359.85</v>
      </c>
      <c r="AF134" s="32">
        <v>50000</v>
      </c>
      <c r="AG134" s="32">
        <v>50000</v>
      </c>
      <c r="AH134" s="32">
        <v>50000</v>
      </c>
      <c r="AI134" s="32">
        <f t="shared" si="2"/>
        <v>0</v>
      </c>
      <c r="AJ134" s="35" t="s">
        <v>246</v>
      </c>
      <c r="AK134">
        <v>6000</v>
      </c>
      <c r="AL134">
        <v>0</v>
      </c>
      <c r="AM134">
        <v>0</v>
      </c>
      <c r="AN134">
        <v>6000</v>
      </c>
      <c r="AO134">
        <v>0</v>
      </c>
      <c r="AP134"/>
    </row>
    <row r="135" spans="1:42" x14ac:dyDescent="0.3">
      <c r="A135" t="str">
        <f t="shared" si="3"/>
        <v>1.1-00-2307_243024_235825310</v>
      </c>
      <c r="B135" s="65" t="s">
        <v>1105</v>
      </c>
      <c r="C135" s="65" t="s">
        <v>1162</v>
      </c>
      <c r="D135" t="s">
        <v>1106</v>
      </c>
      <c r="E135" s="42" t="s">
        <v>498</v>
      </c>
      <c r="F135" s="43" t="s">
        <v>499</v>
      </c>
      <c r="G135" s="42" t="s">
        <v>31</v>
      </c>
      <c r="H135" s="43" t="s">
        <v>32</v>
      </c>
      <c r="I135" s="42" t="s">
        <v>446</v>
      </c>
      <c r="J135" s="42" t="s">
        <v>447</v>
      </c>
      <c r="K135" s="42">
        <v>3</v>
      </c>
      <c r="L135" s="42" t="s">
        <v>218</v>
      </c>
      <c r="M135" s="42">
        <v>58</v>
      </c>
      <c r="N135" s="42" t="s">
        <v>1138</v>
      </c>
      <c r="O135" s="42" t="s">
        <v>890</v>
      </c>
      <c r="P135" s="42" t="s">
        <v>501</v>
      </c>
      <c r="Q135" s="42">
        <v>2000</v>
      </c>
      <c r="R135" s="42" t="s">
        <v>67</v>
      </c>
      <c r="S135" s="42"/>
      <c r="T135" s="44">
        <v>2531</v>
      </c>
      <c r="U135" s="44" t="s">
        <v>245</v>
      </c>
      <c r="V135">
        <v>0</v>
      </c>
      <c r="W135" t="s">
        <v>43</v>
      </c>
      <c r="X135" s="32">
        <v>0</v>
      </c>
      <c r="Y135" s="32">
        <v>0</v>
      </c>
      <c r="Z135" s="32">
        <v>0</v>
      </c>
      <c r="AA135" s="32">
        <v>0</v>
      </c>
      <c r="AB135" s="32">
        <v>0</v>
      </c>
      <c r="AC135" s="32">
        <v>0</v>
      </c>
      <c r="AD135" s="32">
        <v>0</v>
      </c>
      <c r="AE135" s="32">
        <v>0</v>
      </c>
      <c r="AF135" s="32">
        <v>0</v>
      </c>
      <c r="AG135" s="32">
        <v>0</v>
      </c>
      <c r="AH135" s="45">
        <v>0</v>
      </c>
      <c r="AI135" s="32">
        <f t="shared" ref="AI135:AI198" si="4">AH135-AF135</f>
        <v>0</v>
      </c>
      <c r="AJ135" s="45" t="s">
        <v>1140</v>
      </c>
      <c r="AK135" s="32">
        <v>0</v>
      </c>
      <c r="AL135" s="32">
        <v>0</v>
      </c>
      <c r="AM135" s="32">
        <v>0</v>
      </c>
      <c r="AN135" s="32">
        <v>0</v>
      </c>
      <c r="AO135" s="32">
        <v>0</v>
      </c>
      <c r="AP135"/>
    </row>
    <row r="136" spans="1:42" x14ac:dyDescent="0.3">
      <c r="A136" t="str">
        <f t="shared" si="3"/>
        <v>1.1-00-2317_234037_235625410</v>
      </c>
      <c r="B136" s="64" t="s">
        <v>1105</v>
      </c>
      <c r="C136" s="64" t="s">
        <v>1162</v>
      </c>
      <c r="D136" t="s">
        <v>1106</v>
      </c>
      <c r="E136" t="s">
        <v>783</v>
      </c>
      <c r="F136" t="s">
        <v>784</v>
      </c>
      <c r="G136" t="s">
        <v>200</v>
      </c>
      <c r="H136" t="s">
        <v>957</v>
      </c>
      <c r="I136" t="s">
        <v>867</v>
      </c>
      <c r="J136" t="s">
        <v>785</v>
      </c>
      <c r="K136">
        <v>4</v>
      </c>
      <c r="L136" t="s">
        <v>667</v>
      </c>
      <c r="M136">
        <v>56</v>
      </c>
      <c r="N136" t="s">
        <v>788</v>
      </c>
      <c r="O136" t="s">
        <v>904</v>
      </c>
      <c r="P136" t="s">
        <v>959</v>
      </c>
      <c r="Q136">
        <v>2000</v>
      </c>
      <c r="R136" t="s">
        <v>953</v>
      </c>
      <c r="T136">
        <v>2541</v>
      </c>
      <c r="U136" t="s">
        <v>247</v>
      </c>
      <c r="V136">
        <v>0</v>
      </c>
      <c r="W136" t="s">
        <v>43</v>
      </c>
      <c r="X136" s="12">
        <v>495000</v>
      </c>
      <c r="Y136" s="12">
        <v>1000000</v>
      </c>
      <c r="Z136" s="12">
        <v>489322.47</v>
      </c>
      <c r="AA136" s="12">
        <v>375651.75</v>
      </c>
      <c r="AB136" s="12">
        <v>360628.93</v>
      </c>
      <c r="AC136" s="12">
        <v>360628.93</v>
      </c>
      <c r="AD136" s="12">
        <v>360628.93</v>
      </c>
      <c r="AE136" s="12">
        <v>5677.5300000000279</v>
      </c>
      <c r="AF136" s="32">
        <v>540000</v>
      </c>
      <c r="AG136" s="32">
        <v>540000</v>
      </c>
      <c r="AH136" s="32">
        <v>600000</v>
      </c>
      <c r="AI136" s="32">
        <f t="shared" si="4"/>
        <v>60000</v>
      </c>
      <c r="AJ136" s="35" t="s">
        <v>793</v>
      </c>
      <c r="AK136">
        <v>0</v>
      </c>
      <c r="AL136">
        <v>0</v>
      </c>
      <c r="AM136">
        <v>0</v>
      </c>
      <c r="AN136">
        <v>505000</v>
      </c>
      <c r="AO136">
        <v>-505000</v>
      </c>
      <c r="AP136"/>
    </row>
    <row r="137" spans="1:42" x14ac:dyDescent="0.3">
      <c r="A137" t="str">
        <f t="shared" si="3"/>
        <v>1.1-00-2306_235017_232925410</v>
      </c>
      <c r="B137" s="64" t="s">
        <v>1105</v>
      </c>
      <c r="C137" s="64" t="s">
        <v>1162</v>
      </c>
      <c r="D137" t="s">
        <v>1106</v>
      </c>
      <c r="E137" t="s">
        <v>422</v>
      </c>
      <c r="F137" t="s">
        <v>423</v>
      </c>
      <c r="G137" t="s">
        <v>340</v>
      </c>
      <c r="H137" t="s">
        <v>964</v>
      </c>
      <c r="I137" t="s">
        <v>858</v>
      </c>
      <c r="J137" t="s">
        <v>404</v>
      </c>
      <c r="K137">
        <v>5</v>
      </c>
      <c r="L137" t="s">
        <v>62</v>
      </c>
      <c r="M137">
        <v>29</v>
      </c>
      <c r="N137" t="s">
        <v>427</v>
      </c>
      <c r="O137" t="s">
        <v>886</v>
      </c>
      <c r="P137" t="s">
        <v>425</v>
      </c>
      <c r="Q137">
        <v>2000</v>
      </c>
      <c r="R137" t="s">
        <v>953</v>
      </c>
      <c r="T137">
        <v>2541</v>
      </c>
      <c r="U137" t="s">
        <v>247</v>
      </c>
      <c r="V137">
        <v>0</v>
      </c>
      <c r="W137" t="s">
        <v>43</v>
      </c>
      <c r="X137" s="12">
        <v>2169.1999999999998</v>
      </c>
      <c r="Y137" s="12">
        <v>3000</v>
      </c>
      <c r="Z137" s="12">
        <v>2169.1999999999998</v>
      </c>
      <c r="AA137" s="12">
        <v>2169.1999999999998</v>
      </c>
      <c r="AB137" s="12">
        <v>2169.1999999999998</v>
      </c>
      <c r="AC137" s="12">
        <v>2169.1999999999998</v>
      </c>
      <c r="AD137" s="12">
        <v>2169.1999999999998</v>
      </c>
      <c r="AE137" s="12">
        <v>0</v>
      </c>
      <c r="AF137" s="32">
        <v>2169.1999999999998</v>
      </c>
      <c r="AG137" s="32">
        <v>2169.1999999999998</v>
      </c>
      <c r="AH137" s="32">
        <v>2500</v>
      </c>
      <c r="AI137" s="32">
        <f t="shared" si="4"/>
        <v>330.80000000000018</v>
      </c>
      <c r="AJ137" s="35" t="s">
        <v>846</v>
      </c>
      <c r="AK137">
        <v>0</v>
      </c>
      <c r="AL137">
        <v>0</v>
      </c>
      <c r="AM137">
        <v>0</v>
      </c>
      <c r="AN137">
        <v>830.8</v>
      </c>
      <c r="AO137">
        <v>-830.8</v>
      </c>
      <c r="AP137"/>
    </row>
    <row r="138" spans="1:42" x14ac:dyDescent="0.3">
      <c r="A138" t="str">
        <f t="shared" ref="A138:A201" si="5">CONCATENATE(B138,I138,K138,O138,M138,T138,V138)</f>
        <v>1.1-00-2307_233024_233925410</v>
      </c>
      <c r="B138" s="64" t="s">
        <v>1105</v>
      </c>
      <c r="C138" s="64" t="s">
        <v>1162</v>
      </c>
      <c r="D138" t="s">
        <v>1106</v>
      </c>
      <c r="E138" t="s">
        <v>498</v>
      </c>
      <c r="F138" t="s">
        <v>499</v>
      </c>
      <c r="G138" t="s">
        <v>31</v>
      </c>
      <c r="H138" t="s">
        <v>934</v>
      </c>
      <c r="I138" t="s">
        <v>859</v>
      </c>
      <c r="J138" t="s">
        <v>447</v>
      </c>
      <c r="K138">
        <v>3</v>
      </c>
      <c r="L138" t="s">
        <v>218</v>
      </c>
      <c r="M138">
        <v>39</v>
      </c>
      <c r="N138" t="s">
        <v>503</v>
      </c>
      <c r="O138" t="s">
        <v>890</v>
      </c>
      <c r="P138" t="s">
        <v>501</v>
      </c>
      <c r="Q138">
        <v>2000</v>
      </c>
      <c r="R138" t="s">
        <v>953</v>
      </c>
      <c r="T138">
        <v>2541</v>
      </c>
      <c r="U138" t="s">
        <v>247</v>
      </c>
      <c r="V138">
        <v>0</v>
      </c>
      <c r="W138" t="s">
        <v>43</v>
      </c>
      <c r="X138" s="12">
        <v>6200000</v>
      </c>
      <c r="Y138" s="12">
        <v>6500000</v>
      </c>
      <c r="Z138" s="12">
        <v>5964189.5199999996</v>
      </c>
      <c r="AA138" s="12">
        <v>5101501.58</v>
      </c>
      <c r="AB138" s="12">
        <v>4665239.97</v>
      </c>
      <c r="AC138" s="12">
        <v>4582160.99</v>
      </c>
      <c r="AD138" s="12">
        <v>4582160.99</v>
      </c>
      <c r="AE138" s="12">
        <v>235810.48000000045</v>
      </c>
      <c r="AF138" s="32">
        <v>6500000</v>
      </c>
      <c r="AG138" s="32">
        <v>6500000</v>
      </c>
      <c r="AH138" s="32">
        <v>6500000</v>
      </c>
      <c r="AI138" s="32">
        <f t="shared" si="4"/>
        <v>0</v>
      </c>
      <c r="AJ138" s="35" t="s">
        <v>516</v>
      </c>
      <c r="AK138">
        <v>0</v>
      </c>
      <c r="AL138">
        <v>0</v>
      </c>
      <c r="AM138">
        <v>0</v>
      </c>
      <c r="AN138">
        <v>300000</v>
      </c>
      <c r="AO138">
        <v>-300000</v>
      </c>
      <c r="AP138"/>
    </row>
    <row r="139" spans="1:42" x14ac:dyDescent="0.3">
      <c r="A139" t="str">
        <f t="shared" si="5"/>
        <v>1.1-00-2302_233009_231225410</v>
      </c>
      <c r="B139" s="64" t="s">
        <v>1105</v>
      </c>
      <c r="C139" s="64" t="s">
        <v>1162</v>
      </c>
      <c r="D139" t="s">
        <v>1106</v>
      </c>
      <c r="E139" t="s">
        <v>216</v>
      </c>
      <c r="F139" t="s">
        <v>217</v>
      </c>
      <c r="G139" t="s">
        <v>31</v>
      </c>
      <c r="H139" t="s">
        <v>934</v>
      </c>
      <c r="I139" t="s">
        <v>856</v>
      </c>
      <c r="J139" t="s">
        <v>189</v>
      </c>
      <c r="K139">
        <v>3</v>
      </c>
      <c r="L139" t="s">
        <v>218</v>
      </c>
      <c r="M139">
        <v>12</v>
      </c>
      <c r="N139" t="s">
        <v>244</v>
      </c>
      <c r="O139" t="s">
        <v>881</v>
      </c>
      <c r="P139" t="s">
        <v>972</v>
      </c>
      <c r="Q139">
        <v>2000</v>
      </c>
      <c r="R139" t="s">
        <v>953</v>
      </c>
      <c r="T139">
        <v>2541</v>
      </c>
      <c r="U139" t="s">
        <v>247</v>
      </c>
      <c r="V139">
        <v>0</v>
      </c>
      <c r="W139" t="s">
        <v>43</v>
      </c>
      <c r="X139" s="12">
        <v>52000</v>
      </c>
      <c r="Y139" s="12">
        <v>52000</v>
      </c>
      <c r="Z139" s="12">
        <v>44217.08</v>
      </c>
      <c r="AA139" s="12">
        <v>32037.08</v>
      </c>
      <c r="AB139" s="12">
        <v>23346.799999999999</v>
      </c>
      <c r="AC139" s="12">
        <v>23346.799999999999</v>
      </c>
      <c r="AD139" s="12">
        <v>23346.799999999999</v>
      </c>
      <c r="AE139" s="12">
        <v>7782.9199999999983</v>
      </c>
      <c r="AF139" s="32">
        <v>52000</v>
      </c>
      <c r="AG139" s="32">
        <v>52000</v>
      </c>
      <c r="AH139" s="32">
        <v>52000</v>
      </c>
      <c r="AI139" s="32">
        <f t="shared" si="4"/>
        <v>0</v>
      </c>
      <c r="AJ139" s="35" t="s">
        <v>246</v>
      </c>
      <c r="AK139">
        <v>0</v>
      </c>
      <c r="AL139">
        <v>0</v>
      </c>
      <c r="AM139">
        <v>0</v>
      </c>
      <c r="AN139">
        <v>0</v>
      </c>
      <c r="AO139">
        <v>0</v>
      </c>
      <c r="AP139"/>
    </row>
    <row r="140" spans="1:42" x14ac:dyDescent="0.3">
      <c r="A140" t="str">
        <f t="shared" si="5"/>
        <v>1.1-00-2307_243024_235825410</v>
      </c>
      <c r="B140" s="65" t="s">
        <v>1105</v>
      </c>
      <c r="C140" s="65" t="s">
        <v>1162</v>
      </c>
      <c r="D140" t="s">
        <v>1106</v>
      </c>
      <c r="E140" s="42" t="s">
        <v>498</v>
      </c>
      <c r="F140" s="43" t="s">
        <v>499</v>
      </c>
      <c r="G140" s="42" t="s">
        <v>31</v>
      </c>
      <c r="H140" s="43" t="s">
        <v>32</v>
      </c>
      <c r="I140" s="42" t="s">
        <v>446</v>
      </c>
      <c r="J140" s="42" t="s">
        <v>447</v>
      </c>
      <c r="K140" s="42">
        <v>3</v>
      </c>
      <c r="L140" s="42" t="s">
        <v>218</v>
      </c>
      <c r="M140" s="42">
        <v>58</v>
      </c>
      <c r="N140" s="42" t="s">
        <v>1138</v>
      </c>
      <c r="O140" s="42" t="s">
        <v>890</v>
      </c>
      <c r="P140" s="42" t="s">
        <v>501</v>
      </c>
      <c r="Q140" s="42">
        <v>2000</v>
      </c>
      <c r="R140" s="42" t="s">
        <v>67</v>
      </c>
      <c r="S140" s="42"/>
      <c r="T140" s="44">
        <v>2541</v>
      </c>
      <c r="U140" s="44" t="s">
        <v>247</v>
      </c>
      <c r="V140">
        <v>0</v>
      </c>
      <c r="W140" t="s">
        <v>43</v>
      </c>
      <c r="X140" s="32">
        <v>0</v>
      </c>
      <c r="Y140" s="32">
        <v>0</v>
      </c>
      <c r="Z140" s="32">
        <v>0</v>
      </c>
      <c r="AA140" s="32">
        <v>0</v>
      </c>
      <c r="AB140" s="32">
        <v>0</v>
      </c>
      <c r="AC140" s="32">
        <v>0</v>
      </c>
      <c r="AD140" s="32">
        <v>0</v>
      </c>
      <c r="AE140" s="32">
        <v>0</v>
      </c>
      <c r="AF140" s="32">
        <v>0</v>
      </c>
      <c r="AG140" s="32">
        <v>0</v>
      </c>
      <c r="AH140" s="45">
        <v>0</v>
      </c>
      <c r="AI140" s="32">
        <f t="shared" si="4"/>
        <v>0</v>
      </c>
      <c r="AJ140" s="45" t="s">
        <v>1141</v>
      </c>
      <c r="AK140" s="32">
        <v>0</v>
      </c>
      <c r="AL140" s="32">
        <v>0</v>
      </c>
      <c r="AM140" s="32">
        <v>0</v>
      </c>
      <c r="AN140" s="32">
        <v>0</v>
      </c>
      <c r="AO140" s="32">
        <v>0</v>
      </c>
      <c r="AP140"/>
    </row>
    <row r="141" spans="1:42" x14ac:dyDescent="0.3">
      <c r="A141" t="str">
        <f t="shared" si="5"/>
        <v>1.1-00-2307_232022_233625510</v>
      </c>
      <c r="B141" s="64" t="s">
        <v>1105</v>
      </c>
      <c r="C141" s="64" t="s">
        <v>1162</v>
      </c>
      <c r="D141" t="s">
        <v>1106</v>
      </c>
      <c r="E141" t="s">
        <v>259</v>
      </c>
      <c r="F141" t="s">
        <v>260</v>
      </c>
      <c r="G141" t="s">
        <v>31</v>
      </c>
      <c r="H141" t="s">
        <v>934</v>
      </c>
      <c r="I141" t="s">
        <v>859</v>
      </c>
      <c r="J141" t="s">
        <v>447</v>
      </c>
      <c r="K141">
        <v>2</v>
      </c>
      <c r="L141" t="s">
        <v>448</v>
      </c>
      <c r="M141">
        <v>36</v>
      </c>
      <c r="N141" t="s">
        <v>452</v>
      </c>
      <c r="O141" t="s">
        <v>888</v>
      </c>
      <c r="P141" t="s">
        <v>976</v>
      </c>
      <c r="Q141">
        <v>2000</v>
      </c>
      <c r="R141" t="s">
        <v>953</v>
      </c>
      <c r="T141">
        <v>2551</v>
      </c>
      <c r="U141" t="s">
        <v>460</v>
      </c>
      <c r="V141">
        <v>0</v>
      </c>
      <c r="W141" t="s">
        <v>43</v>
      </c>
      <c r="X141" s="12">
        <v>250000</v>
      </c>
      <c r="Y141" s="12">
        <v>200000</v>
      </c>
      <c r="Z141" s="12">
        <v>215444.39</v>
      </c>
      <c r="AA141" s="12">
        <v>215444.39</v>
      </c>
      <c r="AB141" s="12">
        <v>0</v>
      </c>
      <c r="AC141" s="12">
        <v>0</v>
      </c>
      <c r="AD141" s="12">
        <v>0</v>
      </c>
      <c r="AE141" s="12">
        <v>34555.609999999986</v>
      </c>
      <c r="AF141" s="32">
        <v>250000</v>
      </c>
      <c r="AG141" s="32">
        <v>250000</v>
      </c>
      <c r="AH141" s="32">
        <v>250000</v>
      </c>
      <c r="AI141" s="32">
        <f t="shared" si="4"/>
        <v>0</v>
      </c>
      <c r="AJ141" s="35" t="s">
        <v>461</v>
      </c>
      <c r="AK141">
        <v>0</v>
      </c>
      <c r="AL141">
        <v>50000</v>
      </c>
      <c r="AM141">
        <v>0</v>
      </c>
      <c r="AN141">
        <v>0</v>
      </c>
      <c r="AO141">
        <v>50000</v>
      </c>
      <c r="AP141"/>
    </row>
    <row r="142" spans="1:42" x14ac:dyDescent="0.3">
      <c r="A142" t="str">
        <f t="shared" si="5"/>
        <v>1.1-00-2309_238026_234225610</v>
      </c>
      <c r="B142" s="64" t="s">
        <v>1105</v>
      </c>
      <c r="C142" s="64" t="s">
        <v>1162</v>
      </c>
      <c r="D142" t="s">
        <v>1106</v>
      </c>
      <c r="E142" t="s">
        <v>602</v>
      </c>
      <c r="F142" t="s">
        <v>603</v>
      </c>
      <c r="G142" t="s">
        <v>31</v>
      </c>
      <c r="H142" t="s">
        <v>934</v>
      </c>
      <c r="I142" t="s">
        <v>861</v>
      </c>
      <c r="J142" t="s">
        <v>605</v>
      </c>
      <c r="K142">
        <v>8</v>
      </c>
      <c r="L142" t="s">
        <v>606</v>
      </c>
      <c r="M142">
        <v>42</v>
      </c>
      <c r="N142" t="s">
        <v>622</v>
      </c>
      <c r="O142" t="s">
        <v>895</v>
      </c>
      <c r="P142" t="s">
        <v>973</v>
      </c>
      <c r="Q142">
        <v>2000</v>
      </c>
      <c r="R142" t="s">
        <v>953</v>
      </c>
      <c r="T142">
        <v>2561</v>
      </c>
      <c r="U142" t="s">
        <v>317</v>
      </c>
      <c r="V142">
        <v>0</v>
      </c>
      <c r="W142" t="s">
        <v>43</v>
      </c>
      <c r="X142" s="12">
        <v>0</v>
      </c>
      <c r="Y142" s="12">
        <v>0</v>
      </c>
      <c r="Z142" s="12">
        <v>0</v>
      </c>
      <c r="AA142" s="12">
        <v>0</v>
      </c>
      <c r="AB142" s="12">
        <v>0</v>
      </c>
      <c r="AC142" s="12">
        <v>0</v>
      </c>
      <c r="AD142" s="12">
        <v>0</v>
      </c>
      <c r="AE142" s="12">
        <v>0</v>
      </c>
      <c r="AF142" s="32">
        <v>0</v>
      </c>
      <c r="AG142" s="32">
        <v>0</v>
      </c>
      <c r="AH142" s="32">
        <v>0</v>
      </c>
      <c r="AI142" s="32">
        <f t="shared" si="4"/>
        <v>0</v>
      </c>
      <c r="AJ142" s="35" t="s">
        <v>846</v>
      </c>
      <c r="AK142">
        <v>50000</v>
      </c>
      <c r="AL142">
        <v>0</v>
      </c>
      <c r="AM142">
        <v>0</v>
      </c>
      <c r="AN142">
        <v>550000</v>
      </c>
      <c r="AO142">
        <v>-500000</v>
      </c>
      <c r="AP142"/>
    </row>
    <row r="143" spans="1:42" x14ac:dyDescent="0.3">
      <c r="A143" t="str">
        <f t="shared" si="5"/>
        <v>1.1-00-2307_232022_233625610</v>
      </c>
      <c r="B143" s="64" t="s">
        <v>1105</v>
      </c>
      <c r="C143" s="64" t="s">
        <v>1162</v>
      </c>
      <c r="D143" t="s">
        <v>1106</v>
      </c>
      <c r="E143" t="s">
        <v>259</v>
      </c>
      <c r="F143" t="s">
        <v>260</v>
      </c>
      <c r="G143" t="s">
        <v>31</v>
      </c>
      <c r="H143" t="s">
        <v>934</v>
      </c>
      <c r="I143" t="s">
        <v>859</v>
      </c>
      <c r="J143" t="s">
        <v>447</v>
      </c>
      <c r="K143">
        <v>2</v>
      </c>
      <c r="L143" t="s">
        <v>448</v>
      </c>
      <c r="M143">
        <v>36</v>
      </c>
      <c r="N143" t="s">
        <v>452</v>
      </c>
      <c r="O143" t="s">
        <v>888</v>
      </c>
      <c r="P143" t="s">
        <v>976</v>
      </c>
      <c r="Q143">
        <v>2000</v>
      </c>
      <c r="R143" t="s">
        <v>953</v>
      </c>
      <c r="T143">
        <v>2561</v>
      </c>
      <c r="U143" t="s">
        <v>317</v>
      </c>
      <c r="V143">
        <v>0</v>
      </c>
      <c r="W143" t="s">
        <v>43</v>
      </c>
      <c r="X143" s="12">
        <v>2750000</v>
      </c>
      <c r="Y143" s="12">
        <v>2250000</v>
      </c>
      <c r="Z143" s="12">
        <v>2642237.75</v>
      </c>
      <c r="AA143" s="12">
        <v>2642237.75</v>
      </c>
      <c r="AB143" s="12">
        <v>1763824.96</v>
      </c>
      <c r="AC143" s="12">
        <v>1749380.64</v>
      </c>
      <c r="AD143" s="12">
        <v>1749380.64</v>
      </c>
      <c r="AE143" s="12">
        <v>107762.25</v>
      </c>
      <c r="AF143" s="32">
        <v>2750000</v>
      </c>
      <c r="AG143" s="32">
        <v>2750000</v>
      </c>
      <c r="AH143" s="32">
        <v>2750000</v>
      </c>
      <c r="AI143" s="32">
        <f t="shared" si="4"/>
        <v>0</v>
      </c>
      <c r="AJ143" s="35" t="s">
        <v>462</v>
      </c>
      <c r="AK143">
        <v>0</v>
      </c>
      <c r="AL143">
        <v>500000</v>
      </c>
      <c r="AM143">
        <v>0</v>
      </c>
      <c r="AN143">
        <v>0</v>
      </c>
      <c r="AO143">
        <v>500000</v>
      </c>
      <c r="AP143"/>
    </row>
    <row r="144" spans="1:42" x14ac:dyDescent="0.3">
      <c r="A144" t="str">
        <f t="shared" si="5"/>
        <v>1.1-00-2307_233024_233925610</v>
      </c>
      <c r="B144" s="64" t="s">
        <v>1105</v>
      </c>
      <c r="C144" s="64" t="s">
        <v>1162</v>
      </c>
      <c r="D144" t="s">
        <v>1106</v>
      </c>
      <c r="E144" t="s">
        <v>498</v>
      </c>
      <c r="F144" t="s">
        <v>499</v>
      </c>
      <c r="G144" t="s">
        <v>31</v>
      </c>
      <c r="H144" t="s">
        <v>934</v>
      </c>
      <c r="I144" t="s">
        <v>859</v>
      </c>
      <c r="J144" t="s">
        <v>447</v>
      </c>
      <c r="K144">
        <v>3</v>
      </c>
      <c r="L144" t="s">
        <v>218</v>
      </c>
      <c r="M144">
        <v>39</v>
      </c>
      <c r="N144" t="s">
        <v>503</v>
      </c>
      <c r="O144" t="s">
        <v>890</v>
      </c>
      <c r="P144" t="s">
        <v>501</v>
      </c>
      <c r="Q144">
        <v>2000</v>
      </c>
      <c r="R144" t="s">
        <v>953</v>
      </c>
      <c r="T144">
        <v>2561</v>
      </c>
      <c r="U144" t="s">
        <v>317</v>
      </c>
      <c r="V144">
        <v>0</v>
      </c>
      <c r="W144" t="s">
        <v>43</v>
      </c>
      <c r="X144" s="12">
        <v>6000</v>
      </c>
      <c r="Y144" s="12">
        <v>6000</v>
      </c>
      <c r="Z144" s="12">
        <v>5579.6</v>
      </c>
      <c r="AA144" s="12">
        <v>5579.6</v>
      </c>
      <c r="AB144" s="12">
        <v>5579.6</v>
      </c>
      <c r="AC144" s="12">
        <v>5579.6</v>
      </c>
      <c r="AD144" s="12">
        <v>5579.6</v>
      </c>
      <c r="AE144" s="12">
        <v>420.39999999999964</v>
      </c>
      <c r="AF144" s="32">
        <v>6000</v>
      </c>
      <c r="AG144" s="32">
        <v>6000</v>
      </c>
      <c r="AH144" s="32">
        <v>6000</v>
      </c>
      <c r="AI144" s="32">
        <f t="shared" si="4"/>
        <v>0</v>
      </c>
      <c r="AJ144" s="35" t="s">
        <v>518</v>
      </c>
      <c r="AK144">
        <v>0</v>
      </c>
      <c r="AL144">
        <v>0</v>
      </c>
      <c r="AM144">
        <v>0</v>
      </c>
      <c r="AN144">
        <v>0</v>
      </c>
      <c r="AO144">
        <v>0</v>
      </c>
      <c r="AP144"/>
    </row>
    <row r="145" spans="1:42" x14ac:dyDescent="0.3">
      <c r="A145" t="str">
        <f t="shared" si="5"/>
        <v>1.1-00-2305_236015_232125610</v>
      </c>
      <c r="B145" s="64" t="s">
        <v>1105</v>
      </c>
      <c r="C145" s="64" t="s">
        <v>1162</v>
      </c>
      <c r="D145" t="s">
        <v>1106</v>
      </c>
      <c r="E145" t="s">
        <v>29</v>
      </c>
      <c r="F145" t="s">
        <v>30</v>
      </c>
      <c r="G145" t="s">
        <v>31</v>
      </c>
      <c r="H145" t="s">
        <v>934</v>
      </c>
      <c r="I145" t="s">
        <v>857</v>
      </c>
      <c r="J145" t="s">
        <v>307</v>
      </c>
      <c r="K145">
        <v>6</v>
      </c>
      <c r="L145" t="s">
        <v>79</v>
      </c>
      <c r="M145">
        <v>21</v>
      </c>
      <c r="N145" t="s">
        <v>311</v>
      </c>
      <c r="O145" t="s">
        <v>884</v>
      </c>
      <c r="P145" t="s">
        <v>309</v>
      </c>
      <c r="Q145">
        <v>2000</v>
      </c>
      <c r="R145" t="s">
        <v>953</v>
      </c>
      <c r="T145">
        <v>2561</v>
      </c>
      <c r="U145" t="s">
        <v>317</v>
      </c>
      <c r="V145">
        <v>0</v>
      </c>
      <c r="W145" t="s">
        <v>43</v>
      </c>
      <c r="X145" s="12">
        <v>2807</v>
      </c>
      <c r="Y145" s="12">
        <v>0</v>
      </c>
      <c r="Z145" s="12">
        <v>2807</v>
      </c>
      <c r="AA145" s="12">
        <v>2807</v>
      </c>
      <c r="AB145" s="12">
        <v>2807</v>
      </c>
      <c r="AC145" s="12">
        <v>2807</v>
      </c>
      <c r="AD145" s="12">
        <v>2807</v>
      </c>
      <c r="AE145" s="12">
        <v>0</v>
      </c>
      <c r="AF145" s="32">
        <v>2387</v>
      </c>
      <c r="AG145" s="32">
        <v>2387</v>
      </c>
      <c r="AH145" s="32">
        <v>1500</v>
      </c>
      <c r="AI145" s="32">
        <f t="shared" si="4"/>
        <v>-887</v>
      </c>
      <c r="AJ145" s="35" t="s">
        <v>846</v>
      </c>
      <c r="AK145">
        <v>0</v>
      </c>
      <c r="AL145">
        <v>2920</v>
      </c>
      <c r="AM145">
        <v>0</v>
      </c>
      <c r="AN145">
        <v>113</v>
      </c>
      <c r="AO145">
        <v>2807</v>
      </c>
      <c r="AP145"/>
    </row>
    <row r="146" spans="1:42" x14ac:dyDescent="0.3">
      <c r="A146" t="str">
        <f t="shared" si="5"/>
        <v>1.1-00-2307_243024_235825610</v>
      </c>
      <c r="B146" s="65" t="s">
        <v>1105</v>
      </c>
      <c r="C146" s="65" t="s">
        <v>1162</v>
      </c>
      <c r="D146" t="s">
        <v>1106</v>
      </c>
      <c r="E146" s="42" t="s">
        <v>498</v>
      </c>
      <c r="F146" s="43" t="s">
        <v>499</v>
      </c>
      <c r="G146" s="42" t="s">
        <v>31</v>
      </c>
      <c r="H146" s="43" t="s">
        <v>32</v>
      </c>
      <c r="I146" s="42" t="s">
        <v>446</v>
      </c>
      <c r="J146" s="42" t="s">
        <v>447</v>
      </c>
      <c r="K146" s="42">
        <v>3</v>
      </c>
      <c r="L146" s="42" t="s">
        <v>218</v>
      </c>
      <c r="M146" s="42">
        <v>58</v>
      </c>
      <c r="N146" s="42" t="s">
        <v>1138</v>
      </c>
      <c r="O146" s="42" t="s">
        <v>890</v>
      </c>
      <c r="P146" s="42" t="s">
        <v>501</v>
      </c>
      <c r="Q146" s="42">
        <v>2000</v>
      </c>
      <c r="R146" s="42" t="s">
        <v>67</v>
      </c>
      <c r="S146" s="42"/>
      <c r="T146" s="44">
        <v>2561</v>
      </c>
      <c r="U146" s="44" t="s">
        <v>317</v>
      </c>
      <c r="V146">
        <v>0</v>
      </c>
      <c r="W146" t="s">
        <v>43</v>
      </c>
      <c r="X146" s="32">
        <v>0</v>
      </c>
      <c r="Y146" s="32">
        <v>0</v>
      </c>
      <c r="Z146" s="32">
        <v>0</v>
      </c>
      <c r="AA146" s="32">
        <v>0</v>
      </c>
      <c r="AB146" s="32">
        <v>0</v>
      </c>
      <c r="AC146" s="32">
        <v>0</v>
      </c>
      <c r="AD146" s="32">
        <v>0</v>
      </c>
      <c r="AE146" s="32">
        <v>0</v>
      </c>
      <c r="AF146" s="32">
        <v>0</v>
      </c>
      <c r="AG146" s="32">
        <v>0</v>
      </c>
      <c r="AH146" s="45">
        <v>0</v>
      </c>
      <c r="AI146" s="32">
        <f t="shared" si="4"/>
        <v>0</v>
      </c>
      <c r="AJ146" s="45" t="s">
        <v>1142</v>
      </c>
      <c r="AK146" s="32">
        <v>0</v>
      </c>
      <c r="AL146" s="32">
        <v>0</v>
      </c>
      <c r="AM146" s="32">
        <v>0</v>
      </c>
      <c r="AN146" s="32">
        <v>0</v>
      </c>
      <c r="AO146" s="32">
        <v>0</v>
      </c>
      <c r="AP146"/>
    </row>
    <row r="147" spans="1:42" x14ac:dyDescent="0.3">
      <c r="A147" t="str">
        <f t="shared" si="5"/>
        <v>1.1-00-2310_234030_234825910</v>
      </c>
      <c r="B147" s="64" t="s">
        <v>1105</v>
      </c>
      <c r="C147" s="64" t="s">
        <v>1162</v>
      </c>
      <c r="D147" t="s">
        <v>1106</v>
      </c>
      <c r="E147" t="s">
        <v>412</v>
      </c>
      <c r="F147" t="s">
        <v>411</v>
      </c>
      <c r="G147" t="s">
        <v>31</v>
      </c>
      <c r="H147" t="s">
        <v>934</v>
      </c>
      <c r="I147" t="s">
        <v>862</v>
      </c>
      <c r="J147" t="s">
        <v>967</v>
      </c>
      <c r="K147">
        <v>4</v>
      </c>
      <c r="L147" t="s">
        <v>667</v>
      </c>
      <c r="M147">
        <v>48</v>
      </c>
      <c r="N147" t="s">
        <v>968</v>
      </c>
      <c r="O147" t="s">
        <v>898</v>
      </c>
      <c r="P147" t="s">
        <v>669</v>
      </c>
      <c r="Q147">
        <v>2000</v>
      </c>
      <c r="R147" t="s">
        <v>953</v>
      </c>
      <c r="T147">
        <v>2591</v>
      </c>
      <c r="U147" t="s">
        <v>672</v>
      </c>
      <c r="V147">
        <v>0</v>
      </c>
      <c r="W147" t="s">
        <v>43</v>
      </c>
      <c r="X147" s="12">
        <v>3775271.34</v>
      </c>
      <c r="Y147" s="32">
        <v>0</v>
      </c>
      <c r="Z147" s="12">
        <v>3757792.84</v>
      </c>
      <c r="AA147" s="12">
        <v>3757792.84</v>
      </c>
      <c r="AB147" s="12">
        <v>3757792.84</v>
      </c>
      <c r="AC147" s="12">
        <v>3757792.84</v>
      </c>
      <c r="AD147" s="12">
        <v>3757792.84</v>
      </c>
      <c r="AE147" s="12">
        <v>17478.5</v>
      </c>
      <c r="AF147" s="32">
        <v>3775271.34</v>
      </c>
      <c r="AG147" s="32">
        <v>3775271.34</v>
      </c>
      <c r="AH147" s="32">
        <v>3775271.34</v>
      </c>
      <c r="AI147" s="32">
        <f t="shared" si="4"/>
        <v>0</v>
      </c>
      <c r="AJ147" s="35" t="s">
        <v>140</v>
      </c>
      <c r="AK147">
        <v>1375271.34</v>
      </c>
      <c r="AL147">
        <v>0</v>
      </c>
      <c r="AM147">
        <v>0</v>
      </c>
      <c r="AN147">
        <v>100000</v>
      </c>
      <c r="AO147">
        <v>1275271.3400000001</v>
      </c>
      <c r="AP147"/>
    </row>
    <row r="148" spans="1:42" x14ac:dyDescent="0.3">
      <c r="A148" t="str">
        <f t="shared" si="5"/>
        <v>2.5-02-2305_236015_232226110</v>
      </c>
      <c r="B148" s="64" t="s">
        <v>1095</v>
      </c>
      <c r="C148" s="64" t="s">
        <v>1162</v>
      </c>
      <c r="D148" t="s">
        <v>1096</v>
      </c>
      <c r="E148" t="s">
        <v>373</v>
      </c>
      <c r="F148" t="s">
        <v>374</v>
      </c>
      <c r="G148" t="s">
        <v>31</v>
      </c>
      <c r="H148" t="s">
        <v>934</v>
      </c>
      <c r="I148" t="s">
        <v>857</v>
      </c>
      <c r="J148" t="s">
        <v>307</v>
      </c>
      <c r="K148">
        <v>6</v>
      </c>
      <c r="L148" t="s">
        <v>79</v>
      </c>
      <c r="M148">
        <v>22</v>
      </c>
      <c r="N148" t="s">
        <v>376</v>
      </c>
      <c r="O148" t="s">
        <v>884</v>
      </c>
      <c r="P148" t="s">
        <v>309</v>
      </c>
      <c r="Q148">
        <v>2000</v>
      </c>
      <c r="R148" t="s">
        <v>953</v>
      </c>
      <c r="S148" t="s">
        <v>1159</v>
      </c>
      <c r="T148">
        <v>2611</v>
      </c>
      <c r="U148" t="s">
        <v>318</v>
      </c>
      <c r="V148">
        <v>0</v>
      </c>
      <c r="W148" t="s">
        <v>43</v>
      </c>
      <c r="X148" s="12">
        <v>35000000</v>
      </c>
      <c r="Y148" s="12">
        <v>0</v>
      </c>
      <c r="Z148" s="12">
        <v>27125463.920000002</v>
      </c>
      <c r="AA148" s="12">
        <v>27125463.920000002</v>
      </c>
      <c r="AB148" s="12">
        <v>27125463.920000002</v>
      </c>
      <c r="AC148" s="12">
        <v>27125463.920000002</v>
      </c>
      <c r="AD148" s="12">
        <v>27125463.920000002</v>
      </c>
      <c r="AE148" s="12">
        <v>7874536.0799999982</v>
      </c>
      <c r="AF148" s="32">
        <v>35000000</v>
      </c>
      <c r="AG148" s="32">
        <v>35000000</v>
      </c>
      <c r="AH148" s="32">
        <v>35000000</v>
      </c>
      <c r="AI148" s="32">
        <f t="shared" si="4"/>
        <v>0</v>
      </c>
      <c r="AJ148" s="35" t="s">
        <v>140</v>
      </c>
      <c r="AK148">
        <v>7000000</v>
      </c>
      <c r="AL148">
        <v>0</v>
      </c>
      <c r="AM148">
        <v>0</v>
      </c>
      <c r="AN148">
        <v>0</v>
      </c>
      <c r="AO148">
        <v>7000000</v>
      </c>
      <c r="AP148"/>
    </row>
    <row r="149" spans="1:42" x14ac:dyDescent="0.3">
      <c r="A149" t="str">
        <f t="shared" si="5"/>
        <v>2.5-02-2305_236015_232326110</v>
      </c>
      <c r="B149" s="64" t="s">
        <v>1095</v>
      </c>
      <c r="C149" s="64" t="s">
        <v>1162</v>
      </c>
      <c r="D149" t="s">
        <v>1096</v>
      </c>
      <c r="E149" t="s">
        <v>216</v>
      </c>
      <c r="F149" t="s">
        <v>217</v>
      </c>
      <c r="G149" t="s">
        <v>31</v>
      </c>
      <c r="H149" t="s">
        <v>934</v>
      </c>
      <c r="I149" t="s">
        <v>857</v>
      </c>
      <c r="J149" t="s">
        <v>307</v>
      </c>
      <c r="K149">
        <v>6</v>
      </c>
      <c r="L149" t="s">
        <v>79</v>
      </c>
      <c r="M149">
        <v>23</v>
      </c>
      <c r="N149" t="s">
        <v>378</v>
      </c>
      <c r="O149" t="s">
        <v>884</v>
      </c>
      <c r="P149" t="s">
        <v>309</v>
      </c>
      <c r="Q149">
        <v>2000</v>
      </c>
      <c r="R149" t="s">
        <v>953</v>
      </c>
      <c r="S149" t="s">
        <v>1159</v>
      </c>
      <c r="T149">
        <v>2611</v>
      </c>
      <c r="U149" t="s">
        <v>318</v>
      </c>
      <c r="V149">
        <v>0</v>
      </c>
      <c r="W149" t="s">
        <v>43</v>
      </c>
      <c r="X149" s="12">
        <v>9000000</v>
      </c>
      <c r="Y149" s="12">
        <v>0</v>
      </c>
      <c r="Z149" s="12">
        <v>6574917.4900000002</v>
      </c>
      <c r="AA149" s="12">
        <v>6574917.4900000002</v>
      </c>
      <c r="AB149" s="12">
        <v>6574917.4900000002</v>
      </c>
      <c r="AC149" s="12">
        <v>6574917.4900000002</v>
      </c>
      <c r="AD149" s="12">
        <v>6574917.4900000002</v>
      </c>
      <c r="AE149" s="12">
        <v>2425082.5099999998</v>
      </c>
      <c r="AF149" s="32">
        <v>9000000</v>
      </c>
      <c r="AG149" s="32">
        <v>9000000</v>
      </c>
      <c r="AH149" s="32">
        <v>9000000</v>
      </c>
      <c r="AI149" s="32">
        <f t="shared" si="4"/>
        <v>0</v>
      </c>
      <c r="AJ149" s="35" t="s">
        <v>140</v>
      </c>
      <c r="AK149">
        <v>2000000</v>
      </c>
      <c r="AL149">
        <v>0</v>
      </c>
      <c r="AM149">
        <v>0</v>
      </c>
      <c r="AN149">
        <v>0</v>
      </c>
      <c r="AO149">
        <v>2000000</v>
      </c>
      <c r="AP149"/>
    </row>
    <row r="150" spans="1:42" x14ac:dyDescent="0.3">
      <c r="A150" t="str">
        <f t="shared" si="5"/>
        <v>1.1-00-2302_231010_231526110</v>
      </c>
      <c r="B150" s="64" t="s">
        <v>1105</v>
      </c>
      <c r="C150" s="64" t="s">
        <v>1162</v>
      </c>
      <c r="D150" t="s">
        <v>1106</v>
      </c>
      <c r="E150" t="s">
        <v>29</v>
      </c>
      <c r="F150" t="s">
        <v>30</v>
      </c>
      <c r="G150" t="s">
        <v>340</v>
      </c>
      <c r="H150" t="s">
        <v>964</v>
      </c>
      <c r="I150" t="s">
        <v>856</v>
      </c>
      <c r="J150" t="s">
        <v>189</v>
      </c>
      <c r="K150">
        <v>1</v>
      </c>
      <c r="L150" t="s">
        <v>35</v>
      </c>
      <c r="M150">
        <v>15</v>
      </c>
      <c r="N150" t="s">
        <v>1135</v>
      </c>
      <c r="O150" t="s">
        <v>883</v>
      </c>
      <c r="P150" s="1" t="s">
        <v>274</v>
      </c>
      <c r="Q150" s="1">
        <v>2000</v>
      </c>
      <c r="R150" s="1" t="s">
        <v>67</v>
      </c>
      <c r="S150" t="s">
        <v>1159</v>
      </c>
      <c r="T150" s="7">
        <v>2611</v>
      </c>
      <c r="U150" s="7" t="s">
        <v>318</v>
      </c>
      <c r="V150">
        <v>0</v>
      </c>
      <c r="W150" t="s">
        <v>43</v>
      </c>
      <c r="X150" s="12">
        <v>0</v>
      </c>
      <c r="Y150" s="12">
        <v>0</v>
      </c>
      <c r="Z150" s="12">
        <v>0</v>
      </c>
      <c r="AA150" s="12">
        <v>0</v>
      </c>
      <c r="AB150" s="12">
        <v>0</v>
      </c>
      <c r="AC150" s="12">
        <v>0</v>
      </c>
      <c r="AD150" s="12">
        <v>0</v>
      </c>
      <c r="AE150" s="12">
        <v>0</v>
      </c>
      <c r="AF150" s="12">
        <v>0</v>
      </c>
      <c r="AG150" s="9">
        <v>0</v>
      </c>
      <c r="AH150" s="9">
        <v>50000</v>
      </c>
      <c r="AI150" s="32">
        <f t="shared" si="4"/>
        <v>50000</v>
      </c>
      <c r="AJ150" s="9" t="s">
        <v>352</v>
      </c>
      <c r="AK150" s="12">
        <v>0</v>
      </c>
      <c r="AL150" s="12">
        <v>0</v>
      </c>
      <c r="AM150" s="12">
        <v>0</v>
      </c>
      <c r="AN150" s="12">
        <v>0</v>
      </c>
      <c r="AO150" s="12">
        <v>0</v>
      </c>
      <c r="AP150"/>
    </row>
    <row r="151" spans="1:42" x14ac:dyDescent="0.3">
      <c r="A151" t="str">
        <f t="shared" si="5"/>
        <v>2.6-15-2305_236015_232126110</v>
      </c>
      <c r="B151" t="s">
        <v>1093</v>
      </c>
      <c r="C151" t="s">
        <v>1162</v>
      </c>
      <c r="D151" t="s">
        <v>954</v>
      </c>
      <c r="E151" t="s">
        <v>29</v>
      </c>
      <c r="F151" t="s">
        <v>30</v>
      </c>
      <c r="G151" t="s">
        <v>31</v>
      </c>
      <c r="H151" t="s">
        <v>934</v>
      </c>
      <c r="I151" t="s">
        <v>857</v>
      </c>
      <c r="J151" t="s">
        <v>307</v>
      </c>
      <c r="K151">
        <v>6</v>
      </c>
      <c r="L151" t="s">
        <v>79</v>
      </c>
      <c r="M151">
        <v>21</v>
      </c>
      <c r="N151" t="s">
        <v>311</v>
      </c>
      <c r="O151" t="s">
        <v>884</v>
      </c>
      <c r="P151" t="s">
        <v>309</v>
      </c>
      <c r="Q151">
        <v>2000</v>
      </c>
      <c r="R151" t="s">
        <v>953</v>
      </c>
      <c r="T151">
        <v>2611</v>
      </c>
      <c r="U151" t="s">
        <v>318</v>
      </c>
      <c r="V151">
        <v>0</v>
      </c>
      <c r="W151" t="s">
        <v>43</v>
      </c>
      <c r="X151" s="12">
        <v>9200</v>
      </c>
      <c r="Y151" s="12">
        <v>0</v>
      </c>
      <c r="Z151" s="12">
        <v>0</v>
      </c>
      <c r="AA151" s="12">
        <v>0</v>
      </c>
      <c r="AB151" s="12">
        <v>0</v>
      </c>
      <c r="AC151" s="12">
        <v>0</v>
      </c>
      <c r="AD151" s="12">
        <v>0</v>
      </c>
      <c r="AE151" s="12">
        <v>9200</v>
      </c>
      <c r="AF151" s="32">
        <v>0</v>
      </c>
      <c r="AG151" s="32">
        <v>0</v>
      </c>
      <c r="AH151" s="32">
        <v>0</v>
      </c>
      <c r="AI151" s="32">
        <f t="shared" si="4"/>
        <v>0</v>
      </c>
      <c r="AJ151" s="35" t="s">
        <v>846</v>
      </c>
      <c r="AK151">
        <v>9200</v>
      </c>
      <c r="AL151">
        <v>0</v>
      </c>
      <c r="AM151">
        <v>0</v>
      </c>
      <c r="AN151">
        <v>0</v>
      </c>
      <c r="AO151">
        <v>9200</v>
      </c>
      <c r="AP151"/>
    </row>
    <row r="152" spans="1:42" x14ac:dyDescent="0.3">
      <c r="A152" t="str">
        <f t="shared" si="5"/>
        <v>2.6-06-2305_236015_2321261146</v>
      </c>
      <c r="B152" t="s">
        <v>1088</v>
      </c>
      <c r="C152" t="s">
        <v>1162</v>
      </c>
      <c r="D152" t="s">
        <v>943</v>
      </c>
      <c r="E152" t="s">
        <v>29</v>
      </c>
      <c r="F152" t="s">
        <v>30</v>
      </c>
      <c r="G152" t="s">
        <v>31</v>
      </c>
      <c r="H152" t="s">
        <v>934</v>
      </c>
      <c r="I152" t="s">
        <v>857</v>
      </c>
      <c r="J152" t="s">
        <v>307</v>
      </c>
      <c r="K152">
        <v>6</v>
      </c>
      <c r="L152" t="s">
        <v>79</v>
      </c>
      <c r="M152">
        <v>21</v>
      </c>
      <c r="N152" t="s">
        <v>311</v>
      </c>
      <c r="O152" t="s">
        <v>884</v>
      </c>
      <c r="P152" t="s">
        <v>309</v>
      </c>
      <c r="Q152">
        <v>2000</v>
      </c>
      <c r="R152" t="s">
        <v>953</v>
      </c>
      <c r="T152">
        <v>2611</v>
      </c>
      <c r="U152" t="s">
        <v>318</v>
      </c>
      <c r="V152">
        <v>46</v>
      </c>
      <c r="W152" t="s">
        <v>942</v>
      </c>
      <c r="X152" s="12">
        <v>11000</v>
      </c>
      <c r="Y152" s="12">
        <v>0</v>
      </c>
      <c r="Z152" s="12">
        <v>10962</v>
      </c>
      <c r="AA152" s="12">
        <v>10962</v>
      </c>
      <c r="AB152" s="12">
        <v>0</v>
      </c>
      <c r="AC152" s="12">
        <v>0</v>
      </c>
      <c r="AD152" s="12">
        <v>0</v>
      </c>
      <c r="AE152" s="12">
        <v>38</v>
      </c>
      <c r="AF152" s="32">
        <v>0</v>
      </c>
      <c r="AG152" s="32">
        <v>0</v>
      </c>
      <c r="AH152" s="32">
        <v>0</v>
      </c>
      <c r="AI152" s="32">
        <f t="shared" si="4"/>
        <v>0</v>
      </c>
      <c r="AJ152" s="35" t="s">
        <v>846</v>
      </c>
      <c r="AK152">
        <v>11000</v>
      </c>
      <c r="AL152">
        <v>0</v>
      </c>
      <c r="AM152">
        <v>0</v>
      </c>
      <c r="AN152">
        <v>0</v>
      </c>
      <c r="AO152">
        <v>11000</v>
      </c>
      <c r="AP152"/>
    </row>
    <row r="153" spans="1:42" x14ac:dyDescent="0.3">
      <c r="A153" t="str">
        <f t="shared" si="5"/>
        <v>1.1-00-2305_236015_232126110</v>
      </c>
      <c r="B153" s="64" t="s">
        <v>1105</v>
      </c>
      <c r="C153" s="64" t="s">
        <v>1162</v>
      </c>
      <c r="D153" t="s">
        <v>1106</v>
      </c>
      <c r="E153" t="s">
        <v>29</v>
      </c>
      <c r="F153" t="s">
        <v>30</v>
      </c>
      <c r="G153" t="s">
        <v>31</v>
      </c>
      <c r="H153" t="s">
        <v>934</v>
      </c>
      <c r="I153" t="s">
        <v>857</v>
      </c>
      <c r="J153" t="s">
        <v>307</v>
      </c>
      <c r="K153">
        <v>6</v>
      </c>
      <c r="L153" t="s">
        <v>79</v>
      </c>
      <c r="M153">
        <v>21</v>
      </c>
      <c r="N153" t="s">
        <v>311</v>
      </c>
      <c r="O153" t="s">
        <v>884</v>
      </c>
      <c r="P153" t="s">
        <v>309</v>
      </c>
      <c r="Q153">
        <v>2000</v>
      </c>
      <c r="R153" t="s">
        <v>953</v>
      </c>
      <c r="S153" t="s">
        <v>1159</v>
      </c>
      <c r="T153">
        <v>2611</v>
      </c>
      <c r="U153" t="s">
        <v>318</v>
      </c>
      <c r="V153">
        <v>0</v>
      </c>
      <c r="W153" t="s">
        <v>43</v>
      </c>
      <c r="X153" s="12">
        <v>42000000</v>
      </c>
      <c r="Y153" s="12">
        <v>35000000</v>
      </c>
      <c r="Z153" s="12">
        <v>41281691.799999997</v>
      </c>
      <c r="AA153" s="12">
        <v>41228197.909999996</v>
      </c>
      <c r="AB153" s="12">
        <v>41104686.909999996</v>
      </c>
      <c r="AC153" s="12">
        <v>41104686.909999996</v>
      </c>
      <c r="AD153" s="12">
        <v>41104686.909999996</v>
      </c>
      <c r="AE153" s="12">
        <v>718308.20000000298</v>
      </c>
      <c r="AF153" s="32">
        <v>42000000</v>
      </c>
      <c r="AG153" s="32">
        <v>42000000</v>
      </c>
      <c r="AH153" s="32">
        <v>47577000</v>
      </c>
      <c r="AI153" s="32">
        <f t="shared" si="4"/>
        <v>5577000</v>
      </c>
      <c r="AJ153" s="35" t="s">
        <v>319</v>
      </c>
      <c r="AK153">
        <v>6660000</v>
      </c>
      <c r="AL153">
        <v>340000</v>
      </c>
      <c r="AM153">
        <v>0</v>
      </c>
      <c r="AN153">
        <v>0</v>
      </c>
      <c r="AO153">
        <v>7000000</v>
      </c>
      <c r="AP153"/>
    </row>
    <row r="154" spans="1:42" x14ac:dyDescent="0.3">
      <c r="A154" t="str">
        <f t="shared" si="5"/>
        <v>2.6-06-2305_236015_2321261155</v>
      </c>
      <c r="B154" t="s">
        <v>1088</v>
      </c>
      <c r="C154" t="s">
        <v>1162</v>
      </c>
      <c r="D154" t="s">
        <v>943</v>
      </c>
      <c r="E154" t="s">
        <v>29</v>
      </c>
      <c r="F154" t="s">
        <v>30</v>
      </c>
      <c r="G154" t="s">
        <v>31</v>
      </c>
      <c r="H154" t="s">
        <v>934</v>
      </c>
      <c r="I154" t="s">
        <v>857</v>
      </c>
      <c r="J154" t="s">
        <v>307</v>
      </c>
      <c r="K154">
        <v>6</v>
      </c>
      <c r="L154" t="s">
        <v>79</v>
      </c>
      <c r="M154">
        <v>21</v>
      </c>
      <c r="N154" t="s">
        <v>311</v>
      </c>
      <c r="O154" t="s">
        <v>884</v>
      </c>
      <c r="P154" t="s">
        <v>309</v>
      </c>
      <c r="Q154">
        <v>2000</v>
      </c>
      <c r="R154" t="s">
        <v>953</v>
      </c>
      <c r="T154">
        <v>2611</v>
      </c>
      <c r="U154" t="s">
        <v>318</v>
      </c>
      <c r="V154">
        <v>55</v>
      </c>
      <c r="W154" t="s">
        <v>944</v>
      </c>
      <c r="X154" s="12">
        <v>11000</v>
      </c>
      <c r="Y154" s="12">
        <v>0</v>
      </c>
      <c r="Z154" s="12">
        <v>10962</v>
      </c>
      <c r="AA154" s="12">
        <v>10962</v>
      </c>
      <c r="AB154" s="12">
        <v>0</v>
      </c>
      <c r="AC154" s="12">
        <v>0</v>
      </c>
      <c r="AD154" s="12">
        <v>0</v>
      </c>
      <c r="AE154" s="12">
        <v>38</v>
      </c>
      <c r="AF154" s="32">
        <v>0</v>
      </c>
      <c r="AG154" s="32">
        <v>0</v>
      </c>
      <c r="AH154" s="32">
        <v>0</v>
      </c>
      <c r="AI154" s="32">
        <f t="shared" si="4"/>
        <v>0</v>
      </c>
      <c r="AJ154" s="35" t="s">
        <v>846</v>
      </c>
      <c r="AK154">
        <v>11000</v>
      </c>
      <c r="AL154">
        <v>0</v>
      </c>
      <c r="AM154">
        <v>0</v>
      </c>
      <c r="AN154">
        <v>0</v>
      </c>
      <c r="AO154">
        <v>11000</v>
      </c>
      <c r="AP154"/>
    </row>
    <row r="155" spans="1:42" x14ac:dyDescent="0.3">
      <c r="A155" t="str">
        <f t="shared" si="5"/>
        <v>1.1-00-2308_237025_234127110</v>
      </c>
      <c r="B155" s="64" t="s">
        <v>1105</v>
      </c>
      <c r="C155" s="64" t="s">
        <v>1162</v>
      </c>
      <c r="D155" t="s">
        <v>1106</v>
      </c>
      <c r="E155" t="s">
        <v>373</v>
      </c>
      <c r="F155" t="s">
        <v>374</v>
      </c>
      <c r="G155" t="s">
        <v>200</v>
      </c>
      <c r="H155" t="s">
        <v>957</v>
      </c>
      <c r="I155" t="s">
        <v>860</v>
      </c>
      <c r="J155" t="s">
        <v>587</v>
      </c>
      <c r="K155">
        <v>7</v>
      </c>
      <c r="L155" t="s">
        <v>588</v>
      </c>
      <c r="M155">
        <v>41</v>
      </c>
      <c r="N155" t="s">
        <v>593</v>
      </c>
      <c r="O155" t="s">
        <v>906</v>
      </c>
      <c r="P155" t="s">
        <v>958</v>
      </c>
      <c r="Q155">
        <v>2000</v>
      </c>
      <c r="R155" t="s">
        <v>953</v>
      </c>
      <c r="T155">
        <v>2711</v>
      </c>
      <c r="U155" t="s">
        <v>84</v>
      </c>
      <c r="V155">
        <v>0</v>
      </c>
      <c r="W155" t="s">
        <v>43</v>
      </c>
      <c r="X155" s="12">
        <v>1300000</v>
      </c>
      <c r="Y155" s="12">
        <v>0</v>
      </c>
      <c r="Z155" s="12">
        <v>1093153.8400000001</v>
      </c>
      <c r="AA155" s="12">
        <v>1093153.8400000001</v>
      </c>
      <c r="AB155" s="12">
        <v>0</v>
      </c>
      <c r="AC155" s="12">
        <v>0</v>
      </c>
      <c r="AD155" s="12">
        <v>0</v>
      </c>
      <c r="AE155" s="12">
        <v>206846.15999999992</v>
      </c>
      <c r="AF155" s="32">
        <v>1300000</v>
      </c>
      <c r="AG155" s="32">
        <v>1300000</v>
      </c>
      <c r="AH155" s="32">
        <v>1300000</v>
      </c>
      <c r="AI155" s="32">
        <f t="shared" si="4"/>
        <v>0</v>
      </c>
      <c r="AJ155" s="35" t="s">
        <v>846</v>
      </c>
      <c r="AK155">
        <v>0</v>
      </c>
      <c r="AL155">
        <v>0</v>
      </c>
      <c r="AM155">
        <v>0</v>
      </c>
      <c r="AN155">
        <v>0</v>
      </c>
      <c r="AO155">
        <v>0</v>
      </c>
      <c r="AP155"/>
    </row>
    <row r="156" spans="1:42" x14ac:dyDescent="0.3">
      <c r="A156" t="str">
        <f t="shared" si="5"/>
        <v>1.1-00-2307_233021_233527110</v>
      </c>
      <c r="B156" s="64" t="s">
        <v>1105</v>
      </c>
      <c r="C156" s="64" t="s">
        <v>1162</v>
      </c>
      <c r="D156" t="s">
        <v>1106</v>
      </c>
      <c r="E156" t="s">
        <v>580</v>
      </c>
      <c r="F156" t="s">
        <v>581</v>
      </c>
      <c r="G156" t="s">
        <v>31</v>
      </c>
      <c r="H156" t="s">
        <v>934</v>
      </c>
      <c r="I156" t="s">
        <v>859</v>
      </c>
      <c r="J156" t="s">
        <v>447</v>
      </c>
      <c r="K156">
        <v>3</v>
      </c>
      <c r="L156" t="s">
        <v>218</v>
      </c>
      <c r="M156">
        <v>35</v>
      </c>
      <c r="N156" t="s">
        <v>585</v>
      </c>
      <c r="O156" t="s">
        <v>893</v>
      </c>
      <c r="P156" t="s">
        <v>583</v>
      </c>
      <c r="Q156">
        <v>2000</v>
      </c>
      <c r="R156" t="s">
        <v>953</v>
      </c>
      <c r="T156">
        <v>2711</v>
      </c>
      <c r="U156" t="s">
        <v>84</v>
      </c>
      <c r="V156">
        <v>0</v>
      </c>
      <c r="W156" t="s">
        <v>43</v>
      </c>
      <c r="X156" s="12">
        <v>0</v>
      </c>
      <c r="Y156" s="12">
        <v>150000</v>
      </c>
      <c r="Z156" s="12">
        <v>0</v>
      </c>
      <c r="AA156" s="12">
        <v>0</v>
      </c>
      <c r="AB156" s="12">
        <v>0</v>
      </c>
      <c r="AC156" s="12">
        <v>0</v>
      </c>
      <c r="AD156" s="12">
        <v>0</v>
      </c>
      <c r="AE156" s="12">
        <v>0</v>
      </c>
      <c r="AF156" s="32">
        <v>0</v>
      </c>
      <c r="AG156" s="32">
        <v>0</v>
      </c>
      <c r="AH156" s="32">
        <v>0</v>
      </c>
      <c r="AI156" s="32">
        <f t="shared" si="4"/>
        <v>0</v>
      </c>
      <c r="AJ156" s="35" t="s">
        <v>846</v>
      </c>
      <c r="AK156">
        <v>0</v>
      </c>
      <c r="AL156">
        <v>0</v>
      </c>
      <c r="AM156">
        <v>0</v>
      </c>
      <c r="AN156">
        <v>150000</v>
      </c>
      <c r="AO156">
        <v>-150000</v>
      </c>
      <c r="AP156"/>
    </row>
    <row r="157" spans="1:42" x14ac:dyDescent="0.3">
      <c r="A157" t="str">
        <f t="shared" si="5"/>
        <v>1.1-00-2307_233024_233927110</v>
      </c>
      <c r="B157" s="64" t="s">
        <v>1105</v>
      </c>
      <c r="C157" s="64" t="s">
        <v>1162</v>
      </c>
      <c r="D157" t="s">
        <v>1106</v>
      </c>
      <c r="E157" t="s">
        <v>498</v>
      </c>
      <c r="F157" t="s">
        <v>499</v>
      </c>
      <c r="G157" t="s">
        <v>31</v>
      </c>
      <c r="H157" t="s">
        <v>934</v>
      </c>
      <c r="I157" t="s">
        <v>859</v>
      </c>
      <c r="J157" t="s">
        <v>447</v>
      </c>
      <c r="K157">
        <v>3</v>
      </c>
      <c r="L157" t="s">
        <v>218</v>
      </c>
      <c r="M157">
        <v>39</v>
      </c>
      <c r="N157" t="s">
        <v>503</v>
      </c>
      <c r="O157" t="s">
        <v>890</v>
      </c>
      <c r="P157" t="s">
        <v>501</v>
      </c>
      <c r="Q157">
        <v>2000</v>
      </c>
      <c r="R157" t="s">
        <v>953</v>
      </c>
      <c r="T157">
        <v>2711</v>
      </c>
      <c r="U157" t="s">
        <v>84</v>
      </c>
      <c r="V157">
        <v>0</v>
      </c>
      <c r="W157" t="s">
        <v>43</v>
      </c>
      <c r="X157" s="12">
        <v>1187100</v>
      </c>
      <c r="Y157" s="12">
        <v>1187100</v>
      </c>
      <c r="Z157" s="12">
        <v>1195892.72</v>
      </c>
      <c r="AA157" s="12">
        <v>1195892.72</v>
      </c>
      <c r="AB157" s="12">
        <v>951624.56</v>
      </c>
      <c r="AC157" s="12">
        <v>951624.56</v>
      </c>
      <c r="AD157" s="12">
        <v>951624.56</v>
      </c>
      <c r="AE157" s="12">
        <v>-8792.7199999999721</v>
      </c>
      <c r="AF157" s="32">
        <v>1187100</v>
      </c>
      <c r="AG157" s="32">
        <v>1187100</v>
      </c>
      <c r="AH157" s="32">
        <v>1187100</v>
      </c>
      <c r="AI157" s="32">
        <f t="shared" si="4"/>
        <v>0</v>
      </c>
      <c r="AJ157" s="35" t="s">
        <v>520</v>
      </c>
      <c r="AK157">
        <v>0</v>
      </c>
      <c r="AL157">
        <v>0</v>
      </c>
      <c r="AM157">
        <v>0</v>
      </c>
      <c r="AN157">
        <v>0</v>
      </c>
      <c r="AO157">
        <v>0</v>
      </c>
      <c r="AP157"/>
    </row>
    <row r="158" spans="1:42" x14ac:dyDescent="0.3">
      <c r="A158" t="str">
        <f t="shared" si="5"/>
        <v>2.6-06-2301_236003_233271147</v>
      </c>
      <c r="B158" t="s">
        <v>1088</v>
      </c>
      <c r="C158" t="s">
        <v>1162</v>
      </c>
      <c r="D158" t="s">
        <v>943</v>
      </c>
      <c r="E158" t="s">
        <v>29</v>
      </c>
      <c r="F158" t="s">
        <v>30</v>
      </c>
      <c r="G158" t="s">
        <v>31</v>
      </c>
      <c r="H158" t="s">
        <v>934</v>
      </c>
      <c r="I158" t="s">
        <v>853</v>
      </c>
      <c r="J158" t="s">
        <v>971</v>
      </c>
      <c r="K158">
        <v>6</v>
      </c>
      <c r="L158" t="s">
        <v>79</v>
      </c>
      <c r="M158">
        <v>3</v>
      </c>
      <c r="N158" t="s">
        <v>83</v>
      </c>
      <c r="O158" t="s">
        <v>872</v>
      </c>
      <c r="P158" t="s">
        <v>81</v>
      </c>
      <c r="Q158">
        <v>2000</v>
      </c>
      <c r="R158" t="s">
        <v>953</v>
      </c>
      <c r="T158">
        <v>2711</v>
      </c>
      <c r="U158" t="s">
        <v>84</v>
      </c>
      <c r="V158">
        <v>47</v>
      </c>
      <c r="W158" t="s">
        <v>942</v>
      </c>
      <c r="X158" s="12">
        <v>0</v>
      </c>
      <c r="Y158" s="12">
        <v>0</v>
      </c>
      <c r="Z158" s="12">
        <v>0</v>
      </c>
      <c r="AA158" s="12">
        <v>0</v>
      </c>
      <c r="AB158" s="12">
        <v>0</v>
      </c>
      <c r="AC158" s="12">
        <v>0</v>
      </c>
      <c r="AD158" s="12">
        <v>0</v>
      </c>
      <c r="AE158" s="12">
        <v>0</v>
      </c>
      <c r="AF158" s="32">
        <v>0</v>
      </c>
      <c r="AG158" s="32">
        <v>0</v>
      </c>
      <c r="AH158" s="32">
        <v>0</v>
      </c>
      <c r="AI158" s="32">
        <f t="shared" si="4"/>
        <v>0</v>
      </c>
      <c r="AJ158" s="35" t="s">
        <v>846</v>
      </c>
      <c r="AK158">
        <v>0</v>
      </c>
      <c r="AL158">
        <v>0</v>
      </c>
      <c r="AM158">
        <v>0</v>
      </c>
      <c r="AN158">
        <v>0</v>
      </c>
      <c r="AO158">
        <v>0</v>
      </c>
      <c r="AP158"/>
    </row>
    <row r="159" spans="1:42" x14ac:dyDescent="0.3">
      <c r="A159" t="str">
        <f t="shared" si="5"/>
        <v>1.1-00-2301_236003_23327110</v>
      </c>
      <c r="B159" s="64" t="s">
        <v>1105</v>
      </c>
      <c r="C159" s="64" t="s">
        <v>1162</v>
      </c>
      <c r="D159" t="s">
        <v>1106</v>
      </c>
      <c r="E159" t="s">
        <v>29</v>
      </c>
      <c r="F159" t="s">
        <v>30</v>
      </c>
      <c r="G159" t="s">
        <v>31</v>
      </c>
      <c r="H159" t="s">
        <v>934</v>
      </c>
      <c r="I159" t="s">
        <v>853</v>
      </c>
      <c r="J159" t="s">
        <v>971</v>
      </c>
      <c r="K159">
        <v>6</v>
      </c>
      <c r="L159" t="s">
        <v>79</v>
      </c>
      <c r="M159">
        <v>3</v>
      </c>
      <c r="N159" t="s">
        <v>83</v>
      </c>
      <c r="O159" t="s">
        <v>872</v>
      </c>
      <c r="P159" t="s">
        <v>81</v>
      </c>
      <c r="Q159">
        <v>2000</v>
      </c>
      <c r="R159" t="s">
        <v>953</v>
      </c>
      <c r="T159">
        <v>2711</v>
      </c>
      <c r="U159" t="s">
        <v>84</v>
      </c>
      <c r="V159">
        <v>0</v>
      </c>
      <c r="W159" t="s">
        <v>43</v>
      </c>
      <c r="X159" s="12">
        <v>2926756.09</v>
      </c>
      <c r="Y159" s="12">
        <v>1500000</v>
      </c>
      <c r="Z159" s="12">
        <v>484607.4</v>
      </c>
      <c r="AA159" s="12">
        <v>484607.4</v>
      </c>
      <c r="AB159" s="12">
        <v>484607.4</v>
      </c>
      <c r="AC159" s="12">
        <v>0</v>
      </c>
      <c r="AD159" s="12">
        <v>0</v>
      </c>
      <c r="AE159" s="12">
        <v>2442148.69</v>
      </c>
      <c r="AF159" s="32">
        <v>2926756.09</v>
      </c>
      <c r="AG159" s="32">
        <v>2926756.09</v>
      </c>
      <c r="AH159" s="32">
        <v>2926756.09</v>
      </c>
      <c r="AI159" s="32">
        <f t="shared" si="4"/>
        <v>0</v>
      </c>
      <c r="AJ159" s="35" t="s">
        <v>140</v>
      </c>
      <c r="AK159">
        <v>1276756.0900000001</v>
      </c>
      <c r="AL159">
        <v>150000</v>
      </c>
      <c r="AM159">
        <v>0</v>
      </c>
      <c r="AN159">
        <v>0</v>
      </c>
      <c r="AO159">
        <v>1426756.09</v>
      </c>
      <c r="AP159"/>
    </row>
    <row r="160" spans="1:42" x14ac:dyDescent="0.3">
      <c r="A160" t="str">
        <f t="shared" si="5"/>
        <v>2.6-06-2305_236015_2321271162</v>
      </c>
      <c r="B160" t="s">
        <v>1088</v>
      </c>
      <c r="C160" t="s">
        <v>1162</v>
      </c>
      <c r="D160" t="s">
        <v>943</v>
      </c>
      <c r="E160" t="s">
        <v>29</v>
      </c>
      <c r="F160" t="s">
        <v>30</v>
      </c>
      <c r="G160" t="s">
        <v>31</v>
      </c>
      <c r="H160" t="s">
        <v>934</v>
      </c>
      <c r="I160" t="s">
        <v>857</v>
      </c>
      <c r="J160" t="s">
        <v>307</v>
      </c>
      <c r="K160">
        <v>6</v>
      </c>
      <c r="L160" t="s">
        <v>79</v>
      </c>
      <c r="M160">
        <v>21</v>
      </c>
      <c r="N160" t="s">
        <v>311</v>
      </c>
      <c r="O160" t="s">
        <v>884</v>
      </c>
      <c r="P160" t="s">
        <v>309</v>
      </c>
      <c r="Q160">
        <v>2000</v>
      </c>
      <c r="R160" t="s">
        <v>953</v>
      </c>
      <c r="T160">
        <v>2711</v>
      </c>
      <c r="U160" t="s">
        <v>84</v>
      </c>
      <c r="V160">
        <v>62</v>
      </c>
      <c r="W160" t="s">
        <v>942</v>
      </c>
      <c r="X160" s="12">
        <v>3150</v>
      </c>
      <c r="Y160" s="12">
        <v>0</v>
      </c>
      <c r="Z160" s="12">
        <v>2919.14</v>
      </c>
      <c r="AA160" s="12">
        <v>2919.14</v>
      </c>
      <c r="AB160" s="12">
        <v>0</v>
      </c>
      <c r="AC160" s="12">
        <v>0</v>
      </c>
      <c r="AD160" s="12">
        <v>0</v>
      </c>
      <c r="AE160" s="12">
        <v>230.86000000000013</v>
      </c>
      <c r="AF160" s="32">
        <v>0</v>
      </c>
      <c r="AG160" s="32">
        <v>0</v>
      </c>
      <c r="AH160" s="32">
        <v>0</v>
      </c>
      <c r="AI160" s="32">
        <f t="shared" si="4"/>
        <v>0</v>
      </c>
      <c r="AJ160" s="35" t="s">
        <v>846</v>
      </c>
      <c r="AK160">
        <v>3150</v>
      </c>
      <c r="AL160">
        <v>0</v>
      </c>
      <c r="AM160">
        <v>0</v>
      </c>
      <c r="AN160">
        <v>0</v>
      </c>
      <c r="AO160">
        <v>3150</v>
      </c>
      <c r="AP160"/>
    </row>
    <row r="161" spans="1:42" x14ac:dyDescent="0.3">
      <c r="A161" t="str">
        <f t="shared" si="5"/>
        <v>2.6-06-2305_236015_2321271164</v>
      </c>
      <c r="B161" t="s">
        <v>1088</v>
      </c>
      <c r="C161" t="s">
        <v>1162</v>
      </c>
      <c r="D161" t="s">
        <v>943</v>
      </c>
      <c r="E161" t="s">
        <v>29</v>
      </c>
      <c r="F161" t="s">
        <v>30</v>
      </c>
      <c r="G161" t="s">
        <v>31</v>
      </c>
      <c r="H161" t="s">
        <v>934</v>
      </c>
      <c r="I161" t="s">
        <v>857</v>
      </c>
      <c r="J161" t="s">
        <v>307</v>
      </c>
      <c r="K161">
        <v>6</v>
      </c>
      <c r="L161" t="s">
        <v>79</v>
      </c>
      <c r="M161">
        <v>21</v>
      </c>
      <c r="N161" t="s">
        <v>311</v>
      </c>
      <c r="O161" t="s">
        <v>884</v>
      </c>
      <c r="P161" t="s">
        <v>309</v>
      </c>
      <c r="Q161">
        <v>2000</v>
      </c>
      <c r="R161" t="s">
        <v>953</v>
      </c>
      <c r="T161">
        <v>2711</v>
      </c>
      <c r="U161" t="s">
        <v>84</v>
      </c>
      <c r="V161">
        <v>64</v>
      </c>
      <c r="W161" t="s">
        <v>944</v>
      </c>
      <c r="X161" s="12">
        <v>4500</v>
      </c>
      <c r="Y161" s="12">
        <v>0</v>
      </c>
      <c r="Z161" s="12">
        <v>4495</v>
      </c>
      <c r="AA161" s="12">
        <v>4495</v>
      </c>
      <c r="AB161" s="12">
        <v>0</v>
      </c>
      <c r="AC161" s="12">
        <v>0</v>
      </c>
      <c r="AD161" s="12">
        <v>0</v>
      </c>
      <c r="AE161" s="12">
        <v>5</v>
      </c>
      <c r="AF161" s="32">
        <v>0</v>
      </c>
      <c r="AG161" s="32">
        <v>0</v>
      </c>
      <c r="AH161" s="32">
        <v>0</v>
      </c>
      <c r="AI161" s="32">
        <f t="shared" si="4"/>
        <v>0</v>
      </c>
      <c r="AJ161" s="35" t="s">
        <v>846</v>
      </c>
      <c r="AK161">
        <v>4500</v>
      </c>
      <c r="AL161">
        <v>0</v>
      </c>
      <c r="AM161">
        <v>0</v>
      </c>
      <c r="AN161">
        <v>0</v>
      </c>
      <c r="AO161">
        <v>4500</v>
      </c>
      <c r="AP161"/>
    </row>
    <row r="162" spans="1:42" x14ac:dyDescent="0.3">
      <c r="A162" t="str">
        <f t="shared" si="5"/>
        <v>1.1-00-2302_233009_231127110</v>
      </c>
      <c r="B162" s="64" t="s">
        <v>1105</v>
      </c>
      <c r="C162" s="64" t="s">
        <v>1162</v>
      </c>
      <c r="D162" t="s">
        <v>1106</v>
      </c>
      <c r="E162" t="s">
        <v>216</v>
      </c>
      <c r="F162" t="s">
        <v>217</v>
      </c>
      <c r="G162" t="s">
        <v>31</v>
      </c>
      <c r="H162" t="s">
        <v>934</v>
      </c>
      <c r="I162" t="s">
        <v>856</v>
      </c>
      <c r="J162" t="s">
        <v>189</v>
      </c>
      <c r="K162">
        <v>3</v>
      </c>
      <c r="L162" t="s">
        <v>218</v>
      </c>
      <c r="M162">
        <v>11</v>
      </c>
      <c r="N162" t="s">
        <v>222</v>
      </c>
      <c r="O162" t="s">
        <v>881</v>
      </c>
      <c r="P162" t="s">
        <v>972</v>
      </c>
      <c r="Q162">
        <v>2000</v>
      </c>
      <c r="R162" t="s">
        <v>953</v>
      </c>
      <c r="T162" s="7">
        <v>2711</v>
      </c>
      <c r="U162" s="7" t="s">
        <v>84</v>
      </c>
      <c r="V162">
        <v>0</v>
      </c>
      <c r="W162" t="s">
        <v>43</v>
      </c>
      <c r="X162" s="12">
        <v>0</v>
      </c>
      <c r="Y162" s="12">
        <v>0</v>
      </c>
      <c r="Z162" s="12">
        <v>0</v>
      </c>
      <c r="AA162" s="12">
        <v>0</v>
      </c>
      <c r="AB162" s="12">
        <v>0</v>
      </c>
      <c r="AC162" s="12">
        <v>0</v>
      </c>
      <c r="AD162" s="12">
        <v>0</v>
      </c>
      <c r="AE162" s="12">
        <v>0</v>
      </c>
      <c r="AF162" s="32">
        <v>0</v>
      </c>
      <c r="AG162" s="32">
        <v>0</v>
      </c>
      <c r="AH162" s="10">
        <v>500000</v>
      </c>
      <c r="AI162" s="32">
        <f t="shared" si="4"/>
        <v>500000</v>
      </c>
      <c r="AJ162" s="9" t="s">
        <v>232</v>
      </c>
      <c r="AK162" s="12">
        <v>0</v>
      </c>
      <c r="AL162" s="12">
        <v>0</v>
      </c>
      <c r="AM162" s="12">
        <v>0</v>
      </c>
      <c r="AN162" s="12">
        <v>0</v>
      </c>
      <c r="AO162" s="12">
        <v>0</v>
      </c>
      <c r="AP162"/>
    </row>
    <row r="163" spans="1:42" x14ac:dyDescent="0.3">
      <c r="A163" t="str">
        <f t="shared" si="5"/>
        <v>2.6-06-2301_236003_233271156</v>
      </c>
      <c r="B163" t="s">
        <v>1088</v>
      </c>
      <c r="C163" t="s">
        <v>1162</v>
      </c>
      <c r="D163" t="s">
        <v>943</v>
      </c>
      <c r="E163" t="s">
        <v>29</v>
      </c>
      <c r="F163" t="s">
        <v>30</v>
      </c>
      <c r="G163" t="s">
        <v>31</v>
      </c>
      <c r="H163" t="s">
        <v>934</v>
      </c>
      <c r="I163" t="s">
        <v>853</v>
      </c>
      <c r="J163" t="s">
        <v>971</v>
      </c>
      <c r="K163">
        <v>6</v>
      </c>
      <c r="L163" t="s">
        <v>79</v>
      </c>
      <c r="M163">
        <v>3</v>
      </c>
      <c r="N163" t="s">
        <v>83</v>
      </c>
      <c r="O163" t="s">
        <v>872</v>
      </c>
      <c r="P163" t="s">
        <v>81</v>
      </c>
      <c r="Q163">
        <v>2000</v>
      </c>
      <c r="R163" t="s">
        <v>953</v>
      </c>
      <c r="T163">
        <v>2711</v>
      </c>
      <c r="U163" t="s">
        <v>84</v>
      </c>
      <c r="V163">
        <v>56</v>
      </c>
      <c r="W163" t="s">
        <v>944</v>
      </c>
      <c r="X163" s="12">
        <v>0</v>
      </c>
      <c r="Y163" s="12">
        <v>0</v>
      </c>
      <c r="Z163" s="12">
        <v>0</v>
      </c>
      <c r="AA163" s="12">
        <v>0</v>
      </c>
      <c r="AB163" s="12">
        <v>0</v>
      </c>
      <c r="AC163" s="12">
        <v>0</v>
      </c>
      <c r="AD163" s="12">
        <v>0</v>
      </c>
      <c r="AE163" s="12">
        <v>0</v>
      </c>
      <c r="AF163" s="32">
        <v>0</v>
      </c>
      <c r="AG163" s="32">
        <v>0</v>
      </c>
      <c r="AH163" s="32">
        <v>0</v>
      </c>
      <c r="AI163" s="32">
        <f t="shared" si="4"/>
        <v>0</v>
      </c>
      <c r="AJ163" s="35" t="s">
        <v>846</v>
      </c>
      <c r="AK163">
        <v>0</v>
      </c>
      <c r="AL163">
        <v>0</v>
      </c>
      <c r="AM163">
        <v>0</v>
      </c>
      <c r="AN163">
        <v>0</v>
      </c>
      <c r="AO163">
        <v>0</v>
      </c>
      <c r="AP163"/>
    </row>
    <row r="164" spans="1:42" x14ac:dyDescent="0.3">
      <c r="A164" t="str">
        <f t="shared" si="5"/>
        <v>1.1-00-2307_243024_235827110</v>
      </c>
      <c r="B164" s="65" t="s">
        <v>1105</v>
      </c>
      <c r="C164" s="65" t="s">
        <v>1162</v>
      </c>
      <c r="D164" t="s">
        <v>1106</v>
      </c>
      <c r="E164" s="42" t="s">
        <v>498</v>
      </c>
      <c r="F164" s="43" t="s">
        <v>499</v>
      </c>
      <c r="G164" s="42" t="s">
        <v>31</v>
      </c>
      <c r="H164" s="43" t="s">
        <v>32</v>
      </c>
      <c r="I164" s="42" t="s">
        <v>446</v>
      </c>
      <c r="J164" s="42" t="s">
        <v>447</v>
      </c>
      <c r="K164" s="42">
        <v>3</v>
      </c>
      <c r="L164" s="42" t="s">
        <v>218</v>
      </c>
      <c r="M164" s="42">
        <v>58</v>
      </c>
      <c r="N164" s="42" t="s">
        <v>1138</v>
      </c>
      <c r="O164" s="42" t="s">
        <v>890</v>
      </c>
      <c r="P164" s="42" t="s">
        <v>501</v>
      </c>
      <c r="Q164" s="42">
        <v>2000</v>
      </c>
      <c r="R164" s="42" t="s">
        <v>67</v>
      </c>
      <c r="S164" s="42"/>
      <c r="T164" s="44">
        <v>2711</v>
      </c>
      <c r="U164" s="44" t="s">
        <v>84</v>
      </c>
      <c r="V164">
        <v>0</v>
      </c>
      <c r="W164" t="s">
        <v>43</v>
      </c>
      <c r="X164" s="32">
        <v>0</v>
      </c>
      <c r="Y164" s="32">
        <v>0</v>
      </c>
      <c r="Z164" s="32">
        <v>0</v>
      </c>
      <c r="AA164" s="32">
        <v>0</v>
      </c>
      <c r="AB164" s="32">
        <v>0</v>
      </c>
      <c r="AC164" s="32">
        <v>0</v>
      </c>
      <c r="AD164" s="32">
        <v>0</v>
      </c>
      <c r="AE164" s="32">
        <v>0</v>
      </c>
      <c r="AF164" s="32">
        <v>0</v>
      </c>
      <c r="AG164" s="32">
        <v>0</v>
      </c>
      <c r="AH164" s="45">
        <v>0</v>
      </c>
      <c r="AI164" s="32">
        <f t="shared" si="4"/>
        <v>0</v>
      </c>
      <c r="AJ164" s="45" t="s">
        <v>1143</v>
      </c>
      <c r="AK164" s="32">
        <v>0</v>
      </c>
      <c r="AL164" s="32">
        <v>0</v>
      </c>
      <c r="AM164" s="32">
        <v>0</v>
      </c>
      <c r="AN164" s="32">
        <v>0</v>
      </c>
      <c r="AO164" s="32">
        <v>0</v>
      </c>
      <c r="AP164"/>
    </row>
    <row r="165" spans="1:42" x14ac:dyDescent="0.3">
      <c r="A165" t="str">
        <f t="shared" si="5"/>
        <v>1.1-00-2309_238026_234227210</v>
      </c>
      <c r="B165" s="64" t="s">
        <v>1105</v>
      </c>
      <c r="C165" s="64" t="s">
        <v>1162</v>
      </c>
      <c r="D165" t="s">
        <v>1106</v>
      </c>
      <c r="E165" t="s">
        <v>602</v>
      </c>
      <c r="F165" t="s">
        <v>603</v>
      </c>
      <c r="G165" t="s">
        <v>31</v>
      </c>
      <c r="H165" t="s">
        <v>934</v>
      </c>
      <c r="I165" t="s">
        <v>861</v>
      </c>
      <c r="J165" t="s">
        <v>605</v>
      </c>
      <c r="K165">
        <v>8</v>
      </c>
      <c r="L165" t="s">
        <v>606</v>
      </c>
      <c r="M165">
        <v>42</v>
      </c>
      <c r="N165" t="s">
        <v>622</v>
      </c>
      <c r="O165" t="s">
        <v>895</v>
      </c>
      <c r="P165" t="s">
        <v>973</v>
      </c>
      <c r="Q165">
        <v>2000</v>
      </c>
      <c r="R165" t="s">
        <v>953</v>
      </c>
      <c r="T165">
        <v>2721</v>
      </c>
      <c r="U165" t="s">
        <v>134</v>
      </c>
      <c r="V165">
        <v>0</v>
      </c>
      <c r="W165" t="s">
        <v>43</v>
      </c>
      <c r="X165" s="12">
        <v>158600</v>
      </c>
      <c r="Y165" s="12">
        <v>0</v>
      </c>
      <c r="Z165" s="12">
        <v>158350.57</v>
      </c>
      <c r="AA165" s="12">
        <v>156842.57</v>
      </c>
      <c r="AB165" s="12">
        <v>112289.41</v>
      </c>
      <c r="AC165" s="12">
        <v>101153.78</v>
      </c>
      <c r="AD165" s="12">
        <v>101153.78</v>
      </c>
      <c r="AE165" s="12">
        <v>249.42999999999302</v>
      </c>
      <c r="AF165" s="32">
        <v>200000</v>
      </c>
      <c r="AG165" s="32">
        <v>200000</v>
      </c>
      <c r="AH165" s="32">
        <v>200000</v>
      </c>
      <c r="AI165" s="32">
        <f t="shared" si="4"/>
        <v>0</v>
      </c>
      <c r="AJ165" s="35" t="s">
        <v>846</v>
      </c>
      <c r="AK165">
        <v>0</v>
      </c>
      <c r="AL165">
        <v>0</v>
      </c>
      <c r="AM165">
        <v>0</v>
      </c>
      <c r="AN165">
        <v>41400</v>
      </c>
      <c r="AO165">
        <v>-41400</v>
      </c>
      <c r="AP165"/>
    </row>
    <row r="166" spans="1:42" x14ac:dyDescent="0.3">
      <c r="A166" t="str">
        <f t="shared" si="5"/>
        <v>1.1-00-2302_231010_231627210</v>
      </c>
      <c r="B166" s="64" t="s">
        <v>1105</v>
      </c>
      <c r="C166" s="64" t="s">
        <v>1162</v>
      </c>
      <c r="D166" t="s">
        <v>1106</v>
      </c>
      <c r="E166" t="s">
        <v>259</v>
      </c>
      <c r="F166" t="s">
        <v>260</v>
      </c>
      <c r="G166" t="s">
        <v>261</v>
      </c>
      <c r="H166" t="s">
        <v>960</v>
      </c>
      <c r="I166" t="s">
        <v>856</v>
      </c>
      <c r="J166" t="s">
        <v>189</v>
      </c>
      <c r="K166">
        <v>1</v>
      </c>
      <c r="L166" t="s">
        <v>35</v>
      </c>
      <c r="M166">
        <v>16</v>
      </c>
      <c r="N166" t="s">
        <v>276</v>
      </c>
      <c r="O166" t="s">
        <v>883</v>
      </c>
      <c r="P166" s="1" t="s">
        <v>274</v>
      </c>
      <c r="Q166">
        <v>2000</v>
      </c>
      <c r="R166" t="s">
        <v>953</v>
      </c>
      <c r="T166">
        <v>2721</v>
      </c>
      <c r="U166" t="s">
        <v>134</v>
      </c>
      <c r="V166">
        <v>0</v>
      </c>
      <c r="W166" t="s">
        <v>43</v>
      </c>
      <c r="X166" s="12">
        <v>79000</v>
      </c>
      <c r="Y166" s="12">
        <v>0</v>
      </c>
      <c r="Z166" s="12">
        <v>39904</v>
      </c>
      <c r="AA166" s="12">
        <v>19952</v>
      </c>
      <c r="AB166" s="12">
        <v>0</v>
      </c>
      <c r="AC166" s="12">
        <v>0</v>
      </c>
      <c r="AD166" s="12">
        <v>0</v>
      </c>
      <c r="AE166" s="12">
        <v>39096</v>
      </c>
      <c r="AF166" s="32">
        <v>79000</v>
      </c>
      <c r="AG166" s="32">
        <v>79000</v>
      </c>
      <c r="AH166" s="32">
        <v>50000</v>
      </c>
      <c r="AI166" s="32">
        <f t="shared" si="4"/>
        <v>-29000</v>
      </c>
      <c r="AJ166" s="35" t="s">
        <v>287</v>
      </c>
      <c r="AK166">
        <v>30000</v>
      </c>
      <c r="AL166">
        <v>49000</v>
      </c>
      <c r="AM166">
        <v>0</v>
      </c>
      <c r="AN166">
        <v>0</v>
      </c>
      <c r="AO166">
        <v>79000</v>
      </c>
      <c r="AP166"/>
    </row>
    <row r="167" spans="1:42" x14ac:dyDescent="0.3">
      <c r="A167" t="str">
        <f t="shared" si="5"/>
        <v>1.1-00-2307_232022_233627210</v>
      </c>
      <c r="B167" s="64" t="s">
        <v>1105</v>
      </c>
      <c r="C167" s="64" t="s">
        <v>1162</v>
      </c>
      <c r="D167" t="s">
        <v>1106</v>
      </c>
      <c r="E167" t="s">
        <v>259</v>
      </c>
      <c r="F167" t="s">
        <v>260</v>
      </c>
      <c r="G167" t="s">
        <v>31</v>
      </c>
      <c r="H167" t="s">
        <v>934</v>
      </c>
      <c r="I167" t="s">
        <v>859</v>
      </c>
      <c r="J167" t="s">
        <v>447</v>
      </c>
      <c r="K167">
        <v>2</v>
      </c>
      <c r="L167" t="s">
        <v>448</v>
      </c>
      <c r="M167">
        <v>36</v>
      </c>
      <c r="N167" t="s">
        <v>452</v>
      </c>
      <c r="O167" t="s">
        <v>888</v>
      </c>
      <c r="P167" t="s">
        <v>976</v>
      </c>
      <c r="Q167">
        <v>2000</v>
      </c>
      <c r="R167" t="s">
        <v>953</v>
      </c>
      <c r="T167">
        <v>2721</v>
      </c>
      <c r="U167" t="s">
        <v>134</v>
      </c>
      <c r="V167">
        <v>0</v>
      </c>
      <c r="W167" t="s">
        <v>43</v>
      </c>
      <c r="X167" s="12">
        <v>336000</v>
      </c>
      <c r="Y167" s="12">
        <v>360000</v>
      </c>
      <c r="Z167" s="12">
        <v>334663.40999999997</v>
      </c>
      <c r="AA167" s="12">
        <v>334663.40999999997</v>
      </c>
      <c r="AB167" s="12">
        <v>301178.05</v>
      </c>
      <c r="AC167" s="12">
        <v>301178.05</v>
      </c>
      <c r="AD167" s="12">
        <v>301178.05</v>
      </c>
      <c r="AE167" s="12">
        <v>1336.5900000000256</v>
      </c>
      <c r="AF167" s="32">
        <v>336000</v>
      </c>
      <c r="AG167" s="32">
        <v>336000</v>
      </c>
      <c r="AH167" s="32">
        <v>480000</v>
      </c>
      <c r="AI167" s="32">
        <f t="shared" si="4"/>
        <v>144000</v>
      </c>
      <c r="AJ167" s="35" t="s">
        <v>463</v>
      </c>
      <c r="AK167">
        <v>0</v>
      </c>
      <c r="AL167">
        <v>0</v>
      </c>
      <c r="AM167">
        <v>0</v>
      </c>
      <c r="AN167">
        <v>24000</v>
      </c>
      <c r="AO167">
        <v>-24000</v>
      </c>
      <c r="AP167"/>
    </row>
    <row r="168" spans="1:42" x14ac:dyDescent="0.3">
      <c r="A168" t="str">
        <f t="shared" si="5"/>
        <v>1.1-00-2311_236031_234927210</v>
      </c>
      <c r="B168" s="64" t="s">
        <v>1105</v>
      </c>
      <c r="C168" s="64" t="s">
        <v>1162</v>
      </c>
      <c r="D168" t="s">
        <v>1106</v>
      </c>
      <c r="E168" t="s">
        <v>802</v>
      </c>
      <c r="F168" t="s">
        <v>803</v>
      </c>
      <c r="G168" t="s">
        <v>31</v>
      </c>
      <c r="H168" t="s">
        <v>934</v>
      </c>
      <c r="I168" t="s">
        <v>868</v>
      </c>
      <c r="J168" t="s">
        <v>805</v>
      </c>
      <c r="K168">
        <v>6</v>
      </c>
      <c r="L168" t="s">
        <v>79</v>
      </c>
      <c r="M168">
        <v>49</v>
      </c>
      <c r="N168" t="s">
        <v>820</v>
      </c>
      <c r="O168" t="s">
        <v>905</v>
      </c>
      <c r="P168" t="s">
        <v>963</v>
      </c>
      <c r="Q168">
        <v>2000</v>
      </c>
      <c r="R168" t="s">
        <v>953</v>
      </c>
      <c r="T168">
        <v>2721</v>
      </c>
      <c r="U168" t="s">
        <v>134</v>
      </c>
      <c r="V168">
        <v>0</v>
      </c>
      <c r="W168" t="s">
        <v>43</v>
      </c>
      <c r="X168" s="12">
        <v>18100</v>
      </c>
      <c r="Y168" s="12">
        <v>15000</v>
      </c>
      <c r="Z168" s="12">
        <v>973.7</v>
      </c>
      <c r="AA168" s="12">
        <v>973.7</v>
      </c>
      <c r="AB168" s="12">
        <v>0</v>
      </c>
      <c r="AC168" s="12">
        <v>0</v>
      </c>
      <c r="AD168" s="12">
        <v>0</v>
      </c>
      <c r="AE168" s="12">
        <v>17126.3</v>
      </c>
      <c r="AF168" s="32">
        <v>18100</v>
      </c>
      <c r="AG168" s="32">
        <v>18100</v>
      </c>
      <c r="AH168" s="32">
        <v>6780</v>
      </c>
      <c r="AI168" s="32">
        <f t="shared" si="4"/>
        <v>-11320</v>
      </c>
      <c r="AJ168" s="35" t="s">
        <v>825</v>
      </c>
      <c r="AK168">
        <v>15000</v>
      </c>
      <c r="AL168">
        <v>3100</v>
      </c>
      <c r="AM168">
        <v>0</v>
      </c>
      <c r="AN168">
        <v>15000</v>
      </c>
      <c r="AO168">
        <v>3100</v>
      </c>
      <c r="AP168"/>
    </row>
    <row r="169" spans="1:42" x14ac:dyDescent="0.3">
      <c r="A169" t="str">
        <f t="shared" si="5"/>
        <v>1.1-00-2307_233021_233527210</v>
      </c>
      <c r="B169" s="64" t="s">
        <v>1105</v>
      </c>
      <c r="C169" s="64" t="s">
        <v>1162</v>
      </c>
      <c r="D169" t="s">
        <v>1106</v>
      </c>
      <c r="E169" t="s">
        <v>580</v>
      </c>
      <c r="F169" t="s">
        <v>581</v>
      </c>
      <c r="G169" t="s">
        <v>31</v>
      </c>
      <c r="H169" t="s">
        <v>934</v>
      </c>
      <c r="I169" t="s">
        <v>859</v>
      </c>
      <c r="J169" t="s">
        <v>447</v>
      </c>
      <c r="K169">
        <v>3</v>
      </c>
      <c r="L169" t="s">
        <v>218</v>
      </c>
      <c r="M169">
        <v>35</v>
      </c>
      <c r="N169" t="s">
        <v>585</v>
      </c>
      <c r="O169" t="s">
        <v>893</v>
      </c>
      <c r="P169" t="s">
        <v>583</v>
      </c>
      <c r="Q169">
        <v>2000</v>
      </c>
      <c r="R169" t="s">
        <v>953</v>
      </c>
      <c r="T169">
        <v>2721</v>
      </c>
      <c r="U169" t="s">
        <v>134</v>
      </c>
      <c r="V169">
        <v>0</v>
      </c>
      <c r="W169" t="s">
        <v>43</v>
      </c>
      <c r="X169" s="12">
        <v>180000</v>
      </c>
      <c r="Y169" s="12">
        <v>180000</v>
      </c>
      <c r="Z169" s="12">
        <v>119808.4</v>
      </c>
      <c r="AA169" s="12">
        <v>119808.4</v>
      </c>
      <c r="AB169" s="12">
        <v>84290.240000000005</v>
      </c>
      <c r="AC169" s="12">
        <v>84290.240000000005</v>
      </c>
      <c r="AD169" s="12">
        <v>84290.240000000005</v>
      </c>
      <c r="AE169" s="12">
        <v>60191.600000000006</v>
      </c>
      <c r="AF169" s="32">
        <v>180000</v>
      </c>
      <c r="AG169" s="32">
        <v>180000</v>
      </c>
      <c r="AH169" s="32">
        <v>180000</v>
      </c>
      <c r="AI169" s="32">
        <f t="shared" si="4"/>
        <v>0</v>
      </c>
      <c r="AJ169" s="35" t="s">
        <v>140</v>
      </c>
      <c r="AK169">
        <v>0</v>
      </c>
      <c r="AL169">
        <v>0</v>
      </c>
      <c r="AM169">
        <v>0</v>
      </c>
      <c r="AN169">
        <v>0</v>
      </c>
      <c r="AO169">
        <v>0</v>
      </c>
      <c r="AP169"/>
    </row>
    <row r="170" spans="1:42" x14ac:dyDescent="0.3">
      <c r="A170" t="str">
        <f t="shared" si="5"/>
        <v>1.1-00-2307_233024_233927210</v>
      </c>
      <c r="B170" s="64" t="s">
        <v>1105</v>
      </c>
      <c r="C170" s="64" t="s">
        <v>1162</v>
      </c>
      <c r="D170" t="s">
        <v>1106</v>
      </c>
      <c r="E170" t="s">
        <v>498</v>
      </c>
      <c r="F170" t="s">
        <v>499</v>
      </c>
      <c r="G170" t="s">
        <v>31</v>
      </c>
      <c r="H170" t="s">
        <v>934</v>
      </c>
      <c r="I170" t="s">
        <v>859</v>
      </c>
      <c r="J170" t="s">
        <v>447</v>
      </c>
      <c r="K170">
        <v>3</v>
      </c>
      <c r="L170" t="s">
        <v>218</v>
      </c>
      <c r="M170">
        <v>39</v>
      </c>
      <c r="N170" t="s">
        <v>503</v>
      </c>
      <c r="O170" t="s">
        <v>890</v>
      </c>
      <c r="P170" t="s">
        <v>501</v>
      </c>
      <c r="Q170">
        <v>2000</v>
      </c>
      <c r="R170" t="s">
        <v>953</v>
      </c>
      <c r="T170">
        <v>2721</v>
      </c>
      <c r="U170" t="s">
        <v>134</v>
      </c>
      <c r="V170">
        <v>0</v>
      </c>
      <c r="W170" t="s">
        <v>43</v>
      </c>
      <c r="X170" s="12">
        <v>442200</v>
      </c>
      <c r="Y170" s="12">
        <v>442200</v>
      </c>
      <c r="Z170" s="12">
        <v>434847.5</v>
      </c>
      <c r="AA170" s="12">
        <v>423247.5</v>
      </c>
      <c r="AB170" s="12">
        <v>418155.1</v>
      </c>
      <c r="AC170" s="12">
        <v>418155.1</v>
      </c>
      <c r="AD170" s="12">
        <v>418155.1</v>
      </c>
      <c r="AE170" s="12">
        <v>7352.5</v>
      </c>
      <c r="AF170" s="32">
        <v>442200</v>
      </c>
      <c r="AG170" s="32">
        <v>442200</v>
      </c>
      <c r="AH170" s="32">
        <v>442200</v>
      </c>
      <c r="AI170" s="32">
        <f t="shared" si="4"/>
        <v>0</v>
      </c>
      <c r="AJ170" s="35" t="s">
        <v>522</v>
      </c>
      <c r="AK170">
        <v>0</v>
      </c>
      <c r="AL170">
        <v>0</v>
      </c>
      <c r="AM170">
        <v>0</v>
      </c>
      <c r="AN170">
        <v>0</v>
      </c>
      <c r="AO170">
        <v>0</v>
      </c>
      <c r="AP170"/>
    </row>
    <row r="171" spans="1:42" x14ac:dyDescent="0.3">
      <c r="A171" t="str">
        <f t="shared" si="5"/>
        <v>1.1-00-2307_233020_233427210</v>
      </c>
      <c r="B171" s="64" t="s">
        <v>1105</v>
      </c>
      <c r="C171" s="64" t="s">
        <v>1162</v>
      </c>
      <c r="D171" t="s">
        <v>1106</v>
      </c>
      <c r="E171" t="s">
        <v>573</v>
      </c>
      <c r="F171" t="s">
        <v>966</v>
      </c>
      <c r="G171" t="s">
        <v>31</v>
      </c>
      <c r="H171" t="s">
        <v>934</v>
      </c>
      <c r="I171" t="s">
        <v>859</v>
      </c>
      <c r="J171" t="s">
        <v>447</v>
      </c>
      <c r="K171">
        <v>3</v>
      </c>
      <c r="L171" t="s">
        <v>218</v>
      </c>
      <c r="M171">
        <v>34</v>
      </c>
      <c r="N171" t="s">
        <v>578</v>
      </c>
      <c r="O171" t="s">
        <v>892</v>
      </c>
      <c r="P171" t="s">
        <v>576</v>
      </c>
      <c r="Q171">
        <v>2000</v>
      </c>
      <c r="R171" t="s">
        <v>953</v>
      </c>
      <c r="T171">
        <v>2721</v>
      </c>
      <c r="U171" t="s">
        <v>134</v>
      </c>
      <c r="V171">
        <v>0</v>
      </c>
      <c r="W171" t="s">
        <v>43</v>
      </c>
      <c r="X171" s="12">
        <v>96000</v>
      </c>
      <c r="Y171" s="12">
        <v>96000</v>
      </c>
      <c r="Z171" s="12">
        <v>88525.4</v>
      </c>
      <c r="AA171" s="12">
        <v>88525.4</v>
      </c>
      <c r="AB171" s="12">
        <v>88525.4</v>
      </c>
      <c r="AC171" s="12">
        <v>88525.4</v>
      </c>
      <c r="AD171" s="12">
        <v>88525.4</v>
      </c>
      <c r="AE171" s="12">
        <v>7474.6000000000058</v>
      </c>
      <c r="AF171" s="32">
        <v>96000</v>
      </c>
      <c r="AG171" s="32">
        <v>96000</v>
      </c>
      <c r="AH171" s="32">
        <v>96000</v>
      </c>
      <c r="AI171" s="32">
        <f t="shared" si="4"/>
        <v>0</v>
      </c>
      <c r="AJ171" s="35" t="s">
        <v>140</v>
      </c>
      <c r="AK171">
        <v>0</v>
      </c>
      <c r="AL171">
        <v>0</v>
      </c>
      <c r="AM171">
        <v>0</v>
      </c>
      <c r="AN171">
        <v>0</v>
      </c>
      <c r="AO171">
        <v>0</v>
      </c>
      <c r="AP171"/>
    </row>
    <row r="172" spans="1:42" x14ac:dyDescent="0.3">
      <c r="A172" t="str">
        <f t="shared" si="5"/>
        <v>1.1-00-2302_231010_231527210</v>
      </c>
      <c r="B172" s="64" t="s">
        <v>1105</v>
      </c>
      <c r="C172" s="64" t="s">
        <v>1162</v>
      </c>
      <c r="D172" t="s">
        <v>1106</v>
      </c>
      <c r="E172" t="s">
        <v>29</v>
      </c>
      <c r="F172" t="s">
        <v>30</v>
      </c>
      <c r="G172" t="s">
        <v>340</v>
      </c>
      <c r="H172" t="s">
        <v>964</v>
      </c>
      <c r="I172" t="s">
        <v>856</v>
      </c>
      <c r="J172" t="s">
        <v>189</v>
      </c>
      <c r="K172">
        <v>1</v>
      </c>
      <c r="L172" t="s">
        <v>35</v>
      </c>
      <c r="M172">
        <v>15</v>
      </c>
      <c r="N172" t="s">
        <v>1135</v>
      </c>
      <c r="O172" t="s">
        <v>883</v>
      </c>
      <c r="P172" s="1" t="s">
        <v>274</v>
      </c>
      <c r="Q172" s="1">
        <v>2000</v>
      </c>
      <c r="R172" s="1" t="s">
        <v>67</v>
      </c>
      <c r="S172" s="1"/>
      <c r="T172" s="7">
        <v>2721</v>
      </c>
      <c r="U172" s="7" t="s">
        <v>134</v>
      </c>
      <c r="V172">
        <v>0</v>
      </c>
      <c r="W172" t="s">
        <v>43</v>
      </c>
      <c r="X172" s="12">
        <v>0</v>
      </c>
      <c r="Y172" s="12">
        <v>0</v>
      </c>
      <c r="Z172" s="12">
        <v>0</v>
      </c>
      <c r="AA172" s="12">
        <v>0</v>
      </c>
      <c r="AB172" s="12">
        <v>0</v>
      </c>
      <c r="AC172" s="12">
        <v>0</v>
      </c>
      <c r="AD172" s="12">
        <v>0</v>
      </c>
      <c r="AE172" s="12">
        <v>0</v>
      </c>
      <c r="AF172" s="12">
        <v>0</v>
      </c>
      <c r="AG172" s="9">
        <v>0</v>
      </c>
      <c r="AH172" s="9">
        <v>300000</v>
      </c>
      <c r="AI172" s="32">
        <f t="shared" si="4"/>
        <v>300000</v>
      </c>
      <c r="AJ172" s="9" t="s">
        <v>353</v>
      </c>
      <c r="AK172" s="12">
        <v>0</v>
      </c>
      <c r="AL172" s="12">
        <v>0</v>
      </c>
      <c r="AM172" s="12">
        <v>0</v>
      </c>
      <c r="AN172" s="12">
        <v>0</v>
      </c>
      <c r="AO172" s="12">
        <v>0</v>
      </c>
      <c r="AP172"/>
    </row>
    <row r="173" spans="1:42" x14ac:dyDescent="0.3">
      <c r="A173" t="str">
        <f t="shared" si="5"/>
        <v>1.1-00-2305_236015_232127210</v>
      </c>
      <c r="B173" s="64" t="s">
        <v>1105</v>
      </c>
      <c r="C173" s="64" t="s">
        <v>1162</v>
      </c>
      <c r="D173" t="s">
        <v>1106</v>
      </c>
      <c r="E173" t="s">
        <v>29</v>
      </c>
      <c r="F173" t="s">
        <v>30</v>
      </c>
      <c r="G173" t="s">
        <v>31</v>
      </c>
      <c r="H173" t="s">
        <v>934</v>
      </c>
      <c r="I173" t="s">
        <v>857</v>
      </c>
      <c r="J173" t="s">
        <v>307</v>
      </c>
      <c r="K173">
        <v>6</v>
      </c>
      <c r="L173" t="s">
        <v>79</v>
      </c>
      <c r="M173">
        <v>21</v>
      </c>
      <c r="N173" t="s">
        <v>311</v>
      </c>
      <c r="O173" t="s">
        <v>884</v>
      </c>
      <c r="P173" t="s">
        <v>309</v>
      </c>
      <c r="Q173">
        <v>2000</v>
      </c>
      <c r="R173" t="s">
        <v>953</v>
      </c>
      <c r="T173">
        <v>2721</v>
      </c>
      <c r="U173" t="s">
        <v>134</v>
      </c>
      <c r="V173">
        <v>0</v>
      </c>
      <c r="W173" t="s">
        <v>43</v>
      </c>
      <c r="X173" s="12">
        <v>15542.8</v>
      </c>
      <c r="Y173" s="12">
        <v>0</v>
      </c>
      <c r="Z173" s="12">
        <v>14697.2</v>
      </c>
      <c r="AA173" s="12">
        <v>1542.8</v>
      </c>
      <c r="AB173" s="12">
        <v>1542.8</v>
      </c>
      <c r="AC173" s="12">
        <v>1542.8</v>
      </c>
      <c r="AD173" s="12">
        <v>1542.8</v>
      </c>
      <c r="AE173" s="12">
        <v>845.59999999999854</v>
      </c>
      <c r="AF173" s="32">
        <v>1542.8</v>
      </c>
      <c r="AG173" s="32">
        <v>1542.8</v>
      </c>
      <c r="AH173" s="32">
        <v>195000</v>
      </c>
      <c r="AI173" s="32">
        <f t="shared" si="4"/>
        <v>193457.2</v>
      </c>
      <c r="AJ173" s="35" t="s">
        <v>846</v>
      </c>
      <c r="AK173">
        <v>0</v>
      </c>
      <c r="AL173">
        <v>16300</v>
      </c>
      <c r="AM173">
        <v>0</v>
      </c>
      <c r="AN173">
        <v>757.2</v>
      </c>
      <c r="AO173">
        <v>15542.8</v>
      </c>
      <c r="AP173"/>
    </row>
    <row r="174" spans="1:42" x14ac:dyDescent="0.3">
      <c r="A174" t="str">
        <f t="shared" si="5"/>
        <v>1.1-00-2307_233019_233327210</v>
      </c>
      <c r="B174" s="64" t="s">
        <v>1105</v>
      </c>
      <c r="C174" s="64" t="s">
        <v>1162</v>
      </c>
      <c r="D174" t="s">
        <v>1106</v>
      </c>
      <c r="E174" t="s">
        <v>29</v>
      </c>
      <c r="F174" t="s">
        <v>30</v>
      </c>
      <c r="G174" t="s">
        <v>31</v>
      </c>
      <c r="H174" t="s">
        <v>934</v>
      </c>
      <c r="I174" t="s">
        <v>859</v>
      </c>
      <c r="J174" t="s">
        <v>447</v>
      </c>
      <c r="K174">
        <v>3</v>
      </c>
      <c r="L174" t="s">
        <v>218</v>
      </c>
      <c r="M174">
        <v>33</v>
      </c>
      <c r="N174" t="s">
        <v>559</v>
      </c>
      <c r="O174" t="s">
        <v>891</v>
      </c>
      <c r="P174" t="s">
        <v>965</v>
      </c>
      <c r="Q174">
        <v>2000</v>
      </c>
      <c r="R174" t="s">
        <v>953</v>
      </c>
      <c r="T174">
        <v>2721</v>
      </c>
      <c r="U174" t="s">
        <v>134</v>
      </c>
      <c r="V174">
        <v>0</v>
      </c>
      <c r="W174" t="s">
        <v>43</v>
      </c>
      <c r="X174" s="12">
        <v>366490.4</v>
      </c>
      <c r="Y174" s="12">
        <v>350000</v>
      </c>
      <c r="Z174" s="12">
        <v>366490.4</v>
      </c>
      <c r="AA174" s="12">
        <v>346190.4</v>
      </c>
      <c r="AB174" s="12">
        <v>346190.4</v>
      </c>
      <c r="AC174" s="12">
        <v>346190.4</v>
      </c>
      <c r="AD174" s="12">
        <v>346190.4</v>
      </c>
      <c r="AE174" s="12">
        <v>0</v>
      </c>
      <c r="AF174" s="32">
        <v>366490.4</v>
      </c>
      <c r="AG174" s="32">
        <v>366490.4</v>
      </c>
      <c r="AH174" s="32">
        <v>366490.4</v>
      </c>
      <c r="AI174" s="32">
        <f t="shared" si="4"/>
        <v>0</v>
      </c>
      <c r="AJ174" s="35" t="s">
        <v>565</v>
      </c>
      <c r="AK174">
        <v>0</v>
      </c>
      <c r="AL174">
        <v>223880</v>
      </c>
      <c r="AM174">
        <v>0</v>
      </c>
      <c r="AN174">
        <v>207389.6</v>
      </c>
      <c r="AO174">
        <v>16490.400000000001</v>
      </c>
      <c r="AP174"/>
    </row>
    <row r="175" spans="1:42" x14ac:dyDescent="0.3">
      <c r="A175" t="str">
        <f t="shared" si="5"/>
        <v>1.1-00-2309_233027_234327210</v>
      </c>
      <c r="B175" s="64" t="s">
        <v>1105</v>
      </c>
      <c r="C175" s="64" t="s">
        <v>1162</v>
      </c>
      <c r="D175" t="s">
        <v>1106</v>
      </c>
      <c r="E175" t="s">
        <v>29</v>
      </c>
      <c r="F175" t="s">
        <v>30</v>
      </c>
      <c r="G175" t="s">
        <v>31</v>
      </c>
      <c r="H175" t="s">
        <v>934</v>
      </c>
      <c r="I175" t="s">
        <v>861</v>
      </c>
      <c r="J175" t="s">
        <v>605</v>
      </c>
      <c r="K175">
        <v>3</v>
      </c>
      <c r="L175" t="s">
        <v>218</v>
      </c>
      <c r="M175">
        <v>43</v>
      </c>
      <c r="N175" t="s">
        <v>651</v>
      </c>
      <c r="O175" t="s">
        <v>896</v>
      </c>
      <c r="P175" t="s">
        <v>649</v>
      </c>
      <c r="Q175">
        <v>2000</v>
      </c>
      <c r="R175" t="s">
        <v>953</v>
      </c>
      <c r="T175">
        <v>2721</v>
      </c>
      <c r="U175" t="s">
        <v>134</v>
      </c>
      <c r="V175">
        <v>0</v>
      </c>
      <c r="W175" t="s">
        <v>43</v>
      </c>
      <c r="X175" s="12">
        <v>34000</v>
      </c>
      <c r="Y175" s="12">
        <v>75000</v>
      </c>
      <c r="Z175" s="12">
        <v>33872.230000000003</v>
      </c>
      <c r="AA175" s="12">
        <v>33872.230000000003</v>
      </c>
      <c r="AB175" s="12">
        <v>33872.230000000003</v>
      </c>
      <c r="AC175" s="12">
        <v>33872.230000000003</v>
      </c>
      <c r="AD175" s="12">
        <v>33872.230000000003</v>
      </c>
      <c r="AE175" s="12">
        <v>127.7699999999968</v>
      </c>
      <c r="AF175" s="32">
        <v>34000</v>
      </c>
      <c r="AG175" s="32">
        <v>34000</v>
      </c>
      <c r="AH175" s="32">
        <v>50000</v>
      </c>
      <c r="AI175" s="32">
        <f t="shared" si="4"/>
        <v>16000</v>
      </c>
      <c r="AJ175" s="35" t="s">
        <v>653</v>
      </c>
      <c r="AK175">
        <v>0</v>
      </c>
      <c r="AL175">
        <v>0</v>
      </c>
      <c r="AM175">
        <v>0</v>
      </c>
      <c r="AN175">
        <v>41000</v>
      </c>
      <c r="AO175">
        <v>-41000</v>
      </c>
      <c r="AP175"/>
    </row>
    <row r="176" spans="1:42" x14ac:dyDescent="0.3">
      <c r="A176" t="str">
        <f t="shared" si="5"/>
        <v>1.1-00-2307_233023_233727210</v>
      </c>
      <c r="B176" s="64" t="s">
        <v>1105</v>
      </c>
      <c r="C176" s="64" t="s">
        <v>1162</v>
      </c>
      <c r="D176" t="s">
        <v>1106</v>
      </c>
      <c r="E176" t="s">
        <v>29</v>
      </c>
      <c r="F176" t="s">
        <v>30</v>
      </c>
      <c r="G176" t="s">
        <v>479</v>
      </c>
      <c r="H176" t="s">
        <v>981</v>
      </c>
      <c r="I176" t="s">
        <v>859</v>
      </c>
      <c r="J176" t="s">
        <v>447</v>
      </c>
      <c r="K176">
        <v>3</v>
      </c>
      <c r="L176" t="s">
        <v>218</v>
      </c>
      <c r="M176">
        <v>37</v>
      </c>
      <c r="N176" t="s">
        <v>484</v>
      </c>
      <c r="O176" t="s">
        <v>889</v>
      </c>
      <c r="P176" t="s">
        <v>482</v>
      </c>
      <c r="Q176">
        <v>2000</v>
      </c>
      <c r="R176" t="s">
        <v>953</v>
      </c>
      <c r="T176">
        <v>2721</v>
      </c>
      <c r="U176" t="s">
        <v>134</v>
      </c>
      <c r="V176">
        <v>0</v>
      </c>
      <c r="W176" t="s">
        <v>43</v>
      </c>
      <c r="X176" s="12">
        <v>20000</v>
      </c>
      <c r="Y176" s="12">
        <v>0</v>
      </c>
      <c r="Z176" s="12">
        <v>14249.95</v>
      </c>
      <c r="AA176" s="12">
        <v>14249.95</v>
      </c>
      <c r="AB176" s="12">
        <v>14249.95</v>
      </c>
      <c r="AC176" s="12">
        <v>0</v>
      </c>
      <c r="AD176" s="12">
        <v>0</v>
      </c>
      <c r="AE176" s="12">
        <v>5750.0499999999993</v>
      </c>
      <c r="AF176" s="32">
        <v>20000</v>
      </c>
      <c r="AG176" s="32">
        <v>20000</v>
      </c>
      <c r="AH176" s="32">
        <v>75000</v>
      </c>
      <c r="AI176" s="32">
        <f t="shared" si="4"/>
        <v>55000</v>
      </c>
      <c r="AJ176" s="35" t="s">
        <v>485</v>
      </c>
      <c r="AK176">
        <v>0</v>
      </c>
      <c r="AL176">
        <v>20000</v>
      </c>
      <c r="AM176">
        <v>0</v>
      </c>
      <c r="AN176">
        <v>0</v>
      </c>
      <c r="AO176">
        <v>20000</v>
      </c>
      <c r="AP176"/>
    </row>
    <row r="177" spans="1:42" x14ac:dyDescent="0.3">
      <c r="A177" t="str">
        <f t="shared" si="5"/>
        <v>1.1-00-2302_233009_231227210</v>
      </c>
      <c r="B177" s="64" t="s">
        <v>1105</v>
      </c>
      <c r="C177" s="64" t="s">
        <v>1162</v>
      </c>
      <c r="D177" t="s">
        <v>1106</v>
      </c>
      <c r="E177" t="s">
        <v>216</v>
      </c>
      <c r="F177" t="s">
        <v>217</v>
      </c>
      <c r="G177" t="s">
        <v>31</v>
      </c>
      <c r="H177" t="s">
        <v>934</v>
      </c>
      <c r="I177" t="s">
        <v>856</v>
      </c>
      <c r="J177" t="s">
        <v>189</v>
      </c>
      <c r="K177">
        <v>3</v>
      </c>
      <c r="L177" t="s">
        <v>218</v>
      </c>
      <c r="M177">
        <v>12</v>
      </c>
      <c r="N177" t="s">
        <v>244</v>
      </c>
      <c r="O177" t="s">
        <v>881</v>
      </c>
      <c r="P177" t="s">
        <v>972</v>
      </c>
      <c r="Q177">
        <v>2000</v>
      </c>
      <c r="R177" t="s">
        <v>953</v>
      </c>
      <c r="T177">
        <v>2721</v>
      </c>
      <c r="U177" t="s">
        <v>134</v>
      </c>
      <c r="V177">
        <v>0</v>
      </c>
      <c r="W177" t="s">
        <v>43</v>
      </c>
      <c r="X177" s="12">
        <v>2000000</v>
      </c>
      <c r="Y177" s="12">
        <v>2000000</v>
      </c>
      <c r="Z177" s="12">
        <v>1979577.12</v>
      </c>
      <c r="AA177" s="12">
        <v>1979577.12</v>
      </c>
      <c r="AB177" s="12">
        <v>0</v>
      </c>
      <c r="AC177" s="12">
        <v>0</v>
      </c>
      <c r="AD177" s="12">
        <v>0</v>
      </c>
      <c r="AE177" s="12">
        <v>20422.879999999888</v>
      </c>
      <c r="AF177" s="32">
        <v>2000000</v>
      </c>
      <c r="AG177" s="32">
        <v>2000000</v>
      </c>
      <c r="AH177" s="32">
        <v>2500000</v>
      </c>
      <c r="AI177" s="32">
        <f t="shared" si="4"/>
        <v>500000</v>
      </c>
      <c r="AJ177" s="35" t="s">
        <v>248</v>
      </c>
      <c r="AK177">
        <v>0</v>
      </c>
      <c r="AL177">
        <v>0</v>
      </c>
      <c r="AM177">
        <v>0</v>
      </c>
      <c r="AN177">
        <v>0</v>
      </c>
      <c r="AO177">
        <v>0</v>
      </c>
      <c r="AP177"/>
    </row>
    <row r="178" spans="1:42" x14ac:dyDescent="0.3">
      <c r="A178" t="str">
        <f t="shared" si="5"/>
        <v>1.1-00-2303_231011_231727210</v>
      </c>
      <c r="B178" s="64" t="s">
        <v>1105</v>
      </c>
      <c r="C178" s="64" t="s">
        <v>1162</v>
      </c>
      <c r="D178" t="s">
        <v>1106</v>
      </c>
      <c r="E178" t="s">
        <v>121</v>
      </c>
      <c r="F178" t="s">
        <v>122</v>
      </c>
      <c r="G178" t="s">
        <v>123</v>
      </c>
      <c r="H178" t="s">
        <v>969</v>
      </c>
      <c r="I178" t="s">
        <v>854</v>
      </c>
      <c r="J178" t="s">
        <v>126</v>
      </c>
      <c r="K178">
        <v>1</v>
      </c>
      <c r="L178" t="s">
        <v>35</v>
      </c>
      <c r="M178">
        <v>17</v>
      </c>
      <c r="N178" t="s">
        <v>130</v>
      </c>
      <c r="O178" t="s">
        <v>876</v>
      </c>
      <c r="P178" t="s">
        <v>128</v>
      </c>
      <c r="Q178">
        <v>2000</v>
      </c>
      <c r="R178" t="s">
        <v>953</v>
      </c>
      <c r="T178">
        <v>2721</v>
      </c>
      <c r="U178" t="s">
        <v>134</v>
      </c>
      <c r="V178">
        <v>0</v>
      </c>
      <c r="W178" t="s">
        <v>43</v>
      </c>
      <c r="X178" s="12">
        <v>50000</v>
      </c>
      <c r="Y178" s="12">
        <v>50000</v>
      </c>
      <c r="Z178" s="12">
        <v>0</v>
      </c>
      <c r="AA178" s="12">
        <v>0</v>
      </c>
      <c r="AB178" s="12">
        <v>0</v>
      </c>
      <c r="AC178" s="12">
        <v>0</v>
      </c>
      <c r="AD178" s="12">
        <v>0</v>
      </c>
      <c r="AE178" s="12">
        <v>50000</v>
      </c>
      <c r="AF178" s="32">
        <v>50000</v>
      </c>
      <c r="AG178" s="32">
        <v>50000</v>
      </c>
      <c r="AH178" s="32">
        <v>50000</v>
      </c>
      <c r="AI178" s="32">
        <f t="shared" si="4"/>
        <v>0</v>
      </c>
      <c r="AJ178" s="35" t="s">
        <v>135</v>
      </c>
      <c r="AK178">
        <v>0</v>
      </c>
      <c r="AL178">
        <v>0</v>
      </c>
      <c r="AM178">
        <v>0</v>
      </c>
      <c r="AN178">
        <v>0</v>
      </c>
      <c r="AO178">
        <v>0</v>
      </c>
      <c r="AP178"/>
    </row>
    <row r="179" spans="1:42" x14ac:dyDescent="0.3">
      <c r="A179" t="str">
        <f t="shared" si="5"/>
        <v>1.1-00-2307_243024_235827210</v>
      </c>
      <c r="B179" s="65" t="s">
        <v>1105</v>
      </c>
      <c r="C179" s="65" t="s">
        <v>1162</v>
      </c>
      <c r="D179" t="s">
        <v>1106</v>
      </c>
      <c r="E179" s="42" t="s">
        <v>498</v>
      </c>
      <c r="F179" s="43" t="s">
        <v>499</v>
      </c>
      <c r="G179" s="42" t="s">
        <v>31</v>
      </c>
      <c r="H179" s="43" t="s">
        <v>32</v>
      </c>
      <c r="I179" s="42" t="s">
        <v>446</v>
      </c>
      <c r="J179" s="42" t="s">
        <v>447</v>
      </c>
      <c r="K179" s="42">
        <v>3</v>
      </c>
      <c r="L179" s="42" t="s">
        <v>218</v>
      </c>
      <c r="M179" s="42">
        <v>58</v>
      </c>
      <c r="N179" s="42" t="s">
        <v>1138</v>
      </c>
      <c r="O179" s="42" t="s">
        <v>890</v>
      </c>
      <c r="P179" s="42" t="s">
        <v>501</v>
      </c>
      <c r="Q179" s="42">
        <v>2000</v>
      </c>
      <c r="R179" s="42" t="s">
        <v>67</v>
      </c>
      <c r="S179" s="42"/>
      <c r="T179" s="44">
        <v>2721</v>
      </c>
      <c r="U179" s="44" t="s">
        <v>134</v>
      </c>
      <c r="V179">
        <v>0</v>
      </c>
      <c r="W179" t="s">
        <v>43</v>
      </c>
      <c r="X179" s="32">
        <v>0</v>
      </c>
      <c r="Y179" s="32">
        <v>0</v>
      </c>
      <c r="Z179" s="32">
        <v>0</v>
      </c>
      <c r="AA179" s="32">
        <v>0</v>
      </c>
      <c r="AB179" s="32">
        <v>0</v>
      </c>
      <c r="AC179" s="32">
        <v>0</v>
      </c>
      <c r="AD179" s="32">
        <v>0</v>
      </c>
      <c r="AE179" s="32">
        <v>0</v>
      </c>
      <c r="AF179" s="32">
        <v>0</v>
      </c>
      <c r="AG179" s="32">
        <v>0</v>
      </c>
      <c r="AH179" s="45">
        <v>0</v>
      </c>
      <c r="AI179" s="32">
        <f t="shared" si="4"/>
        <v>0</v>
      </c>
      <c r="AJ179" s="45" t="s">
        <v>1144</v>
      </c>
      <c r="AK179" s="32">
        <v>0</v>
      </c>
      <c r="AL179" s="32">
        <v>0</v>
      </c>
      <c r="AM179" s="32">
        <v>0</v>
      </c>
      <c r="AN179" s="32">
        <v>0</v>
      </c>
      <c r="AO179" s="32">
        <v>0</v>
      </c>
      <c r="AP179"/>
    </row>
    <row r="180" spans="1:42" x14ac:dyDescent="0.3">
      <c r="A180" t="str">
        <f t="shared" si="5"/>
        <v>2.6-15-2306_235016_232527310</v>
      </c>
      <c r="B180" t="s">
        <v>1093</v>
      </c>
      <c r="C180" t="s">
        <v>1162</v>
      </c>
      <c r="D180" t="s">
        <v>954</v>
      </c>
      <c r="E180" t="s">
        <v>401</v>
      </c>
      <c r="F180" t="s">
        <v>402</v>
      </c>
      <c r="G180" t="s">
        <v>261</v>
      </c>
      <c r="H180" t="s">
        <v>960</v>
      </c>
      <c r="I180" t="s">
        <v>858</v>
      </c>
      <c r="J180" t="s">
        <v>404</v>
      </c>
      <c r="K180">
        <v>5</v>
      </c>
      <c r="L180" t="s">
        <v>62</v>
      </c>
      <c r="M180">
        <v>25</v>
      </c>
      <c r="N180" t="s">
        <v>408</v>
      </c>
      <c r="O180" t="s">
        <v>885</v>
      </c>
      <c r="P180" t="s">
        <v>977</v>
      </c>
      <c r="Q180">
        <v>2000</v>
      </c>
      <c r="R180" t="s">
        <v>953</v>
      </c>
      <c r="T180">
        <v>2731</v>
      </c>
      <c r="U180" t="s">
        <v>982</v>
      </c>
      <c r="V180">
        <v>0</v>
      </c>
      <c r="W180" t="s">
        <v>43</v>
      </c>
      <c r="X180" s="12">
        <v>10000</v>
      </c>
      <c r="Y180" s="12">
        <v>0</v>
      </c>
      <c r="Z180" s="12">
        <v>9999.2000000000007</v>
      </c>
      <c r="AA180" s="12">
        <v>0</v>
      </c>
      <c r="AB180" s="12">
        <v>0</v>
      </c>
      <c r="AC180" s="12">
        <v>0</v>
      </c>
      <c r="AD180" s="12">
        <v>0</v>
      </c>
      <c r="AE180" s="12">
        <v>0.7999999999992724</v>
      </c>
      <c r="AF180" s="32">
        <v>0</v>
      </c>
      <c r="AG180" s="32">
        <v>0</v>
      </c>
      <c r="AH180" s="32">
        <v>0</v>
      </c>
      <c r="AI180" s="32">
        <f t="shared" si="4"/>
        <v>0</v>
      </c>
      <c r="AJ180" s="35" t="s">
        <v>846</v>
      </c>
      <c r="AK180">
        <v>10000</v>
      </c>
      <c r="AL180">
        <v>0</v>
      </c>
      <c r="AM180">
        <v>0</v>
      </c>
      <c r="AN180">
        <v>0</v>
      </c>
      <c r="AO180">
        <v>10000</v>
      </c>
      <c r="AP180"/>
    </row>
    <row r="181" spans="1:42" x14ac:dyDescent="0.3">
      <c r="A181" t="str">
        <f t="shared" si="5"/>
        <v>1.1-00-2308_237025_234128210</v>
      </c>
      <c r="B181" s="64" t="s">
        <v>1105</v>
      </c>
      <c r="C181" s="64" t="s">
        <v>1162</v>
      </c>
      <c r="D181" t="s">
        <v>1106</v>
      </c>
      <c r="E181" t="s">
        <v>373</v>
      </c>
      <c r="F181" t="s">
        <v>374</v>
      </c>
      <c r="G181" t="s">
        <v>200</v>
      </c>
      <c r="H181" t="s">
        <v>957</v>
      </c>
      <c r="I181" t="s">
        <v>860</v>
      </c>
      <c r="J181" t="s">
        <v>587</v>
      </c>
      <c r="K181">
        <v>7</v>
      </c>
      <c r="L181" t="s">
        <v>588</v>
      </c>
      <c r="M181">
        <v>41</v>
      </c>
      <c r="N181" t="s">
        <v>593</v>
      </c>
      <c r="O181" t="s">
        <v>906</v>
      </c>
      <c r="P181" t="s">
        <v>958</v>
      </c>
      <c r="Q181">
        <v>2000</v>
      </c>
      <c r="R181" t="s">
        <v>953</v>
      </c>
      <c r="T181">
        <v>2821</v>
      </c>
      <c r="U181" t="s">
        <v>595</v>
      </c>
      <c r="V181">
        <v>0</v>
      </c>
      <c r="W181" t="s">
        <v>43</v>
      </c>
      <c r="X181" s="12">
        <v>898941.4</v>
      </c>
      <c r="Y181" s="12">
        <v>900000</v>
      </c>
      <c r="Z181" s="12">
        <v>702100.9</v>
      </c>
      <c r="AA181" s="12">
        <v>495319.3</v>
      </c>
      <c r="AB181" s="12">
        <v>35319.300000000003</v>
      </c>
      <c r="AC181" s="12">
        <v>35319.300000000003</v>
      </c>
      <c r="AD181" s="12">
        <v>35319.300000000003</v>
      </c>
      <c r="AE181" s="12">
        <v>196840.5</v>
      </c>
      <c r="AF181" s="32">
        <v>898941.4</v>
      </c>
      <c r="AG181" s="32">
        <v>898941.4</v>
      </c>
      <c r="AH181" s="32">
        <v>900000</v>
      </c>
      <c r="AI181" s="32">
        <f t="shared" si="4"/>
        <v>1058.5999999999767</v>
      </c>
      <c r="AJ181" s="35" t="s">
        <v>846</v>
      </c>
      <c r="AK181">
        <v>85456</v>
      </c>
      <c r="AL181">
        <v>0</v>
      </c>
      <c r="AM181">
        <v>0</v>
      </c>
      <c r="AN181">
        <v>86514.6</v>
      </c>
      <c r="AO181">
        <v>-1058.5999999999999</v>
      </c>
      <c r="AP181"/>
    </row>
    <row r="182" spans="1:42" x14ac:dyDescent="0.3">
      <c r="A182" t="str">
        <f t="shared" si="5"/>
        <v>2.5-02-2308_237025_234128310</v>
      </c>
      <c r="B182" s="64" t="s">
        <v>1095</v>
      </c>
      <c r="C182" s="64" t="s">
        <v>1162</v>
      </c>
      <c r="D182" t="s">
        <v>1096</v>
      </c>
      <c r="E182" t="s">
        <v>373</v>
      </c>
      <c r="F182" t="s">
        <v>374</v>
      </c>
      <c r="G182" t="s">
        <v>200</v>
      </c>
      <c r="H182" t="s">
        <v>957</v>
      </c>
      <c r="I182" t="s">
        <v>860</v>
      </c>
      <c r="J182" t="s">
        <v>587</v>
      </c>
      <c r="K182">
        <v>7</v>
      </c>
      <c r="L182" t="s">
        <v>588</v>
      </c>
      <c r="M182">
        <v>41</v>
      </c>
      <c r="N182" t="s">
        <v>593</v>
      </c>
      <c r="O182" t="s">
        <v>906</v>
      </c>
      <c r="P182" t="s">
        <v>958</v>
      </c>
      <c r="Q182">
        <v>2000</v>
      </c>
      <c r="R182" t="s">
        <v>953</v>
      </c>
      <c r="T182">
        <v>2831</v>
      </c>
      <c r="U182" t="s">
        <v>596</v>
      </c>
      <c r="V182">
        <v>0</v>
      </c>
      <c r="W182" t="s">
        <v>43</v>
      </c>
      <c r="X182" s="12">
        <v>3100000</v>
      </c>
      <c r="Y182" s="12">
        <v>3100000</v>
      </c>
      <c r="Z182" s="12">
        <v>3099900.48</v>
      </c>
      <c r="AA182" s="12">
        <v>2673936.88</v>
      </c>
      <c r="AB182" s="12">
        <v>20300</v>
      </c>
      <c r="AC182" s="12">
        <v>0</v>
      </c>
      <c r="AD182" s="12">
        <v>0</v>
      </c>
      <c r="AE182" s="12">
        <v>99.520000000018626</v>
      </c>
      <c r="AF182" s="32">
        <v>3100000</v>
      </c>
      <c r="AG182" s="32">
        <v>3100000</v>
      </c>
      <c r="AH182" s="32">
        <v>3100000</v>
      </c>
      <c r="AI182" s="32">
        <f t="shared" si="4"/>
        <v>0</v>
      </c>
      <c r="AJ182" s="35" t="s">
        <v>846</v>
      </c>
      <c r="AK182">
        <v>0</v>
      </c>
      <c r="AL182">
        <v>0</v>
      </c>
      <c r="AM182">
        <v>0</v>
      </c>
      <c r="AN182">
        <v>0</v>
      </c>
      <c r="AO182">
        <v>0</v>
      </c>
      <c r="AP182"/>
    </row>
    <row r="183" spans="1:42" x14ac:dyDescent="0.3">
      <c r="A183" t="str">
        <f t="shared" si="5"/>
        <v>1.1-00-2308_237025_234128310</v>
      </c>
      <c r="B183" s="64" t="s">
        <v>1105</v>
      </c>
      <c r="C183" s="64" t="s">
        <v>1162</v>
      </c>
      <c r="D183" t="s">
        <v>1106</v>
      </c>
      <c r="E183" t="s">
        <v>373</v>
      </c>
      <c r="F183" t="s">
        <v>374</v>
      </c>
      <c r="G183" t="s">
        <v>200</v>
      </c>
      <c r="H183" t="s">
        <v>957</v>
      </c>
      <c r="I183" t="s">
        <v>860</v>
      </c>
      <c r="J183" t="s">
        <v>587</v>
      </c>
      <c r="K183">
        <v>7</v>
      </c>
      <c r="L183" t="s">
        <v>588</v>
      </c>
      <c r="M183">
        <v>41</v>
      </c>
      <c r="N183" t="s">
        <v>593</v>
      </c>
      <c r="O183" t="s">
        <v>906</v>
      </c>
      <c r="P183" t="s">
        <v>958</v>
      </c>
      <c r="Q183">
        <v>2000</v>
      </c>
      <c r="R183" t="s">
        <v>953</v>
      </c>
      <c r="T183">
        <v>2831</v>
      </c>
      <c r="U183" t="s">
        <v>596</v>
      </c>
      <c r="V183">
        <v>0</v>
      </c>
      <c r="W183" t="s">
        <v>43</v>
      </c>
      <c r="X183" s="12">
        <v>264514.8</v>
      </c>
      <c r="Y183" s="12">
        <v>0</v>
      </c>
      <c r="Z183" s="12">
        <v>430394.8</v>
      </c>
      <c r="AA183" s="12">
        <v>430394.8</v>
      </c>
      <c r="AB183" s="12">
        <v>220666.8</v>
      </c>
      <c r="AC183" s="12">
        <v>220666.8</v>
      </c>
      <c r="AD183" s="12">
        <v>220666.8</v>
      </c>
      <c r="AE183" s="12">
        <v>-165880</v>
      </c>
      <c r="AF183" s="32">
        <v>264514.8</v>
      </c>
      <c r="AG183" s="32">
        <v>264514.8</v>
      </c>
      <c r="AH183" s="32">
        <v>264514.8</v>
      </c>
      <c r="AI183" s="32">
        <f t="shared" si="4"/>
        <v>0</v>
      </c>
      <c r="AJ183" s="35" t="s">
        <v>846</v>
      </c>
      <c r="AK183">
        <v>189414.8</v>
      </c>
      <c r="AL183">
        <v>75100</v>
      </c>
      <c r="AM183">
        <v>0</v>
      </c>
      <c r="AN183">
        <v>0</v>
      </c>
      <c r="AO183">
        <v>264514.8</v>
      </c>
      <c r="AP183"/>
    </row>
    <row r="184" spans="1:42" x14ac:dyDescent="0.3">
      <c r="A184" t="str">
        <f t="shared" si="5"/>
        <v>1.1-00-2309_238026_234229110</v>
      </c>
      <c r="B184" s="64" t="s">
        <v>1105</v>
      </c>
      <c r="C184" s="64" t="s">
        <v>1162</v>
      </c>
      <c r="D184" t="s">
        <v>1106</v>
      </c>
      <c r="E184" t="s">
        <v>602</v>
      </c>
      <c r="F184" t="s">
        <v>603</v>
      </c>
      <c r="G184" t="s">
        <v>31</v>
      </c>
      <c r="H184" t="s">
        <v>934</v>
      </c>
      <c r="I184" t="s">
        <v>861</v>
      </c>
      <c r="J184" t="s">
        <v>605</v>
      </c>
      <c r="K184">
        <v>8</v>
      </c>
      <c r="L184" t="s">
        <v>606</v>
      </c>
      <c r="M184">
        <v>42</v>
      </c>
      <c r="N184" t="s">
        <v>622</v>
      </c>
      <c r="O184" t="s">
        <v>895</v>
      </c>
      <c r="P184" t="s">
        <v>973</v>
      </c>
      <c r="Q184">
        <v>2000</v>
      </c>
      <c r="R184" t="s">
        <v>953</v>
      </c>
      <c r="T184">
        <v>2911</v>
      </c>
      <c r="U184" t="s">
        <v>150</v>
      </c>
      <c r="V184">
        <v>0</v>
      </c>
      <c r="W184" t="s">
        <v>43</v>
      </c>
      <c r="X184" s="12">
        <v>191400</v>
      </c>
      <c r="Y184" s="12">
        <v>0</v>
      </c>
      <c r="Z184" s="12">
        <v>183632.28</v>
      </c>
      <c r="AA184" s="12">
        <v>93291.48</v>
      </c>
      <c r="AB184" s="12">
        <v>76553.75</v>
      </c>
      <c r="AC184" s="12">
        <v>76553.75</v>
      </c>
      <c r="AD184" s="12">
        <v>76553.75</v>
      </c>
      <c r="AE184" s="12">
        <v>7767.7200000000012</v>
      </c>
      <c r="AF184" s="32">
        <v>150000</v>
      </c>
      <c r="AG184" s="32">
        <v>150000</v>
      </c>
      <c r="AH184" s="32">
        <v>150000</v>
      </c>
      <c r="AI184" s="32">
        <f t="shared" si="4"/>
        <v>0</v>
      </c>
      <c r="AJ184" s="35" t="s">
        <v>846</v>
      </c>
      <c r="AK184">
        <v>0</v>
      </c>
      <c r="AL184">
        <v>41400</v>
      </c>
      <c r="AM184">
        <v>0</v>
      </c>
      <c r="AN184">
        <v>0</v>
      </c>
      <c r="AO184">
        <v>41400</v>
      </c>
      <c r="AP184"/>
    </row>
    <row r="185" spans="1:42" x14ac:dyDescent="0.3">
      <c r="A185" t="str">
        <f t="shared" si="5"/>
        <v>1.1-00-2302_231010_231629110</v>
      </c>
      <c r="B185" s="64" t="s">
        <v>1105</v>
      </c>
      <c r="C185" s="64" t="s">
        <v>1162</v>
      </c>
      <c r="D185" t="s">
        <v>1106</v>
      </c>
      <c r="E185" t="s">
        <v>259</v>
      </c>
      <c r="F185" t="s">
        <v>260</v>
      </c>
      <c r="G185" t="s">
        <v>261</v>
      </c>
      <c r="H185" t="s">
        <v>960</v>
      </c>
      <c r="I185" t="s">
        <v>856</v>
      </c>
      <c r="J185" t="s">
        <v>189</v>
      </c>
      <c r="K185">
        <v>1</v>
      </c>
      <c r="L185" t="s">
        <v>35</v>
      </c>
      <c r="M185">
        <v>16</v>
      </c>
      <c r="N185" t="s">
        <v>276</v>
      </c>
      <c r="O185" t="s">
        <v>883</v>
      </c>
      <c r="P185" s="1" t="s">
        <v>274</v>
      </c>
      <c r="Q185">
        <v>2000</v>
      </c>
      <c r="R185" t="s">
        <v>953</v>
      </c>
      <c r="T185">
        <v>2911</v>
      </c>
      <c r="U185" t="s">
        <v>150</v>
      </c>
      <c r="V185">
        <v>0</v>
      </c>
      <c r="W185" t="s">
        <v>43</v>
      </c>
      <c r="X185" s="12">
        <v>107850</v>
      </c>
      <c r="Y185" s="12">
        <v>0</v>
      </c>
      <c r="Z185" s="12">
        <v>106196.94</v>
      </c>
      <c r="AA185" s="12">
        <v>96510.94</v>
      </c>
      <c r="AB185" s="12">
        <v>96510.94</v>
      </c>
      <c r="AC185" s="12">
        <v>87760.639999999999</v>
      </c>
      <c r="AD185" s="12">
        <v>87760.639999999999</v>
      </c>
      <c r="AE185" s="12">
        <v>1653.0599999999977</v>
      </c>
      <c r="AF185" s="32">
        <v>107850</v>
      </c>
      <c r="AG185" s="32">
        <v>107850</v>
      </c>
      <c r="AH185" s="32">
        <v>70000</v>
      </c>
      <c r="AI185" s="32">
        <f t="shared" si="4"/>
        <v>-37850</v>
      </c>
      <c r="AJ185" s="35" t="s">
        <v>289</v>
      </c>
      <c r="AK185">
        <v>0</v>
      </c>
      <c r="AL185">
        <v>117850</v>
      </c>
      <c r="AM185">
        <v>0</v>
      </c>
      <c r="AN185">
        <v>10000</v>
      </c>
      <c r="AO185">
        <v>107850</v>
      </c>
      <c r="AP185"/>
    </row>
    <row r="186" spans="1:42" x14ac:dyDescent="0.3">
      <c r="A186" t="str">
        <f t="shared" si="5"/>
        <v>1.1-00-2307_232022_233629110</v>
      </c>
      <c r="B186" s="64" t="s">
        <v>1105</v>
      </c>
      <c r="C186" s="64" t="s">
        <v>1162</v>
      </c>
      <c r="D186" t="s">
        <v>1106</v>
      </c>
      <c r="E186" t="s">
        <v>259</v>
      </c>
      <c r="F186" t="s">
        <v>260</v>
      </c>
      <c r="G186" t="s">
        <v>31</v>
      </c>
      <c r="H186" t="s">
        <v>934</v>
      </c>
      <c r="I186" t="s">
        <v>859</v>
      </c>
      <c r="J186" t="s">
        <v>447</v>
      </c>
      <c r="K186">
        <v>2</v>
      </c>
      <c r="L186" t="s">
        <v>448</v>
      </c>
      <c r="M186">
        <v>36</v>
      </c>
      <c r="N186" t="s">
        <v>452</v>
      </c>
      <c r="O186" t="s">
        <v>888</v>
      </c>
      <c r="P186" t="s">
        <v>976</v>
      </c>
      <c r="Q186">
        <v>2000</v>
      </c>
      <c r="R186" t="s">
        <v>953</v>
      </c>
      <c r="T186">
        <v>2911</v>
      </c>
      <c r="U186" t="s">
        <v>150</v>
      </c>
      <c r="V186">
        <v>0</v>
      </c>
      <c r="W186" t="s">
        <v>43</v>
      </c>
      <c r="X186" s="12">
        <v>1867000</v>
      </c>
      <c r="Y186" s="12">
        <v>2500000</v>
      </c>
      <c r="Z186" s="12">
        <v>1685897.75</v>
      </c>
      <c r="AA186" s="12">
        <v>1685897.75</v>
      </c>
      <c r="AB186" s="12">
        <v>1319900.82</v>
      </c>
      <c r="AC186" s="12">
        <v>1162416.3700000001</v>
      </c>
      <c r="AD186" s="12">
        <v>1162416.3700000001</v>
      </c>
      <c r="AE186" s="12">
        <v>181102.25</v>
      </c>
      <c r="AF186" s="32">
        <v>1867000</v>
      </c>
      <c r="AG186" s="32">
        <v>1867000</v>
      </c>
      <c r="AH186" s="32">
        <v>1650000</v>
      </c>
      <c r="AI186" s="32">
        <f t="shared" si="4"/>
        <v>-217000</v>
      </c>
      <c r="AJ186" s="35" t="s">
        <v>464</v>
      </c>
      <c r="AK186">
        <v>892000</v>
      </c>
      <c r="AL186">
        <v>0</v>
      </c>
      <c r="AM186">
        <v>0</v>
      </c>
      <c r="AN186">
        <v>1525000</v>
      </c>
      <c r="AO186">
        <v>-633000</v>
      </c>
      <c r="AP186"/>
    </row>
    <row r="187" spans="1:42" x14ac:dyDescent="0.3">
      <c r="A187" t="str">
        <f t="shared" si="5"/>
        <v>1.1-00-2317_234037_235629110</v>
      </c>
      <c r="B187" s="64" t="s">
        <v>1105</v>
      </c>
      <c r="C187" s="64" t="s">
        <v>1162</v>
      </c>
      <c r="D187" t="s">
        <v>1106</v>
      </c>
      <c r="E187" t="s">
        <v>783</v>
      </c>
      <c r="F187" t="s">
        <v>784</v>
      </c>
      <c r="G187" t="s">
        <v>200</v>
      </c>
      <c r="H187" t="s">
        <v>957</v>
      </c>
      <c r="I187" t="s">
        <v>867</v>
      </c>
      <c r="J187" t="s">
        <v>785</v>
      </c>
      <c r="K187">
        <v>4</v>
      </c>
      <c r="L187" t="s">
        <v>667</v>
      </c>
      <c r="M187">
        <v>56</v>
      </c>
      <c r="N187" t="s">
        <v>788</v>
      </c>
      <c r="O187" t="s">
        <v>904</v>
      </c>
      <c r="P187" t="s">
        <v>959</v>
      </c>
      <c r="Q187">
        <v>2000</v>
      </c>
      <c r="R187" t="s">
        <v>953</v>
      </c>
      <c r="T187">
        <v>2911</v>
      </c>
      <c r="U187" t="s">
        <v>150</v>
      </c>
      <c r="V187">
        <v>0</v>
      </c>
      <c r="W187" t="s">
        <v>43</v>
      </c>
      <c r="X187" s="12">
        <v>37000</v>
      </c>
      <c r="Y187" s="12">
        <v>20000</v>
      </c>
      <c r="Z187" s="12">
        <v>36540</v>
      </c>
      <c r="AA187" s="12">
        <v>0</v>
      </c>
      <c r="AB187" s="12">
        <v>0</v>
      </c>
      <c r="AC187" s="12">
        <v>0</v>
      </c>
      <c r="AD187" s="12">
        <v>0</v>
      </c>
      <c r="AE187" s="12">
        <v>460</v>
      </c>
      <c r="AF187" s="32">
        <v>20000</v>
      </c>
      <c r="AG187" s="32">
        <v>20000</v>
      </c>
      <c r="AH187" s="32">
        <v>20000</v>
      </c>
      <c r="AI187" s="32">
        <f t="shared" si="4"/>
        <v>0</v>
      </c>
      <c r="AJ187" s="35" t="s">
        <v>794</v>
      </c>
      <c r="AK187">
        <v>0</v>
      </c>
      <c r="AL187">
        <v>17000</v>
      </c>
      <c r="AM187">
        <v>0</v>
      </c>
      <c r="AN187">
        <v>0</v>
      </c>
      <c r="AO187">
        <v>17000</v>
      </c>
      <c r="AP187"/>
    </row>
    <row r="188" spans="1:42" x14ac:dyDescent="0.3">
      <c r="A188" t="str">
        <f t="shared" si="5"/>
        <v>1.1-00-2311_236031_234929110</v>
      </c>
      <c r="B188" s="64" t="s">
        <v>1105</v>
      </c>
      <c r="C188" s="64" t="s">
        <v>1162</v>
      </c>
      <c r="D188" t="s">
        <v>1106</v>
      </c>
      <c r="E188" t="s">
        <v>802</v>
      </c>
      <c r="F188" t="s">
        <v>803</v>
      </c>
      <c r="G188" t="s">
        <v>31</v>
      </c>
      <c r="H188" t="s">
        <v>934</v>
      </c>
      <c r="I188" t="s">
        <v>868</v>
      </c>
      <c r="J188" t="s">
        <v>805</v>
      </c>
      <c r="K188">
        <v>6</v>
      </c>
      <c r="L188" t="s">
        <v>79</v>
      </c>
      <c r="M188">
        <v>49</v>
      </c>
      <c r="N188" t="s">
        <v>820</v>
      </c>
      <c r="O188" t="s">
        <v>905</v>
      </c>
      <c r="P188" t="s">
        <v>963</v>
      </c>
      <c r="Q188">
        <v>2000</v>
      </c>
      <c r="R188" t="s">
        <v>953</v>
      </c>
      <c r="T188">
        <v>2911</v>
      </c>
      <c r="U188" t="s">
        <v>150</v>
      </c>
      <c r="V188">
        <v>0</v>
      </c>
      <c r="W188" t="s">
        <v>43</v>
      </c>
      <c r="X188" s="12">
        <v>50180</v>
      </c>
      <c r="Y188" s="12">
        <v>20000</v>
      </c>
      <c r="Z188" s="12">
        <v>48894</v>
      </c>
      <c r="AA188" s="12">
        <v>4999.6000000000004</v>
      </c>
      <c r="AB188" s="12">
        <v>4999.6000000000004</v>
      </c>
      <c r="AC188" s="12">
        <v>0</v>
      </c>
      <c r="AD188" s="12">
        <v>0</v>
      </c>
      <c r="AE188" s="12">
        <v>1286</v>
      </c>
      <c r="AF188" s="32">
        <v>33180</v>
      </c>
      <c r="AG188" s="32">
        <v>33180</v>
      </c>
      <c r="AH188" s="32">
        <v>44519</v>
      </c>
      <c r="AI188" s="32">
        <f t="shared" si="4"/>
        <v>11339</v>
      </c>
      <c r="AJ188" s="35" t="s">
        <v>826</v>
      </c>
      <c r="AK188">
        <v>20000</v>
      </c>
      <c r="AL188">
        <v>30180</v>
      </c>
      <c r="AM188">
        <v>0</v>
      </c>
      <c r="AN188">
        <v>20000</v>
      </c>
      <c r="AO188">
        <v>30180</v>
      </c>
      <c r="AP188"/>
    </row>
    <row r="189" spans="1:42" x14ac:dyDescent="0.3">
      <c r="A189" t="str">
        <f t="shared" si="5"/>
        <v>1.1-00-2306_235017_232929110</v>
      </c>
      <c r="B189" s="64" t="s">
        <v>1105</v>
      </c>
      <c r="C189" s="64" t="s">
        <v>1162</v>
      </c>
      <c r="D189" t="s">
        <v>1106</v>
      </c>
      <c r="E189" t="s">
        <v>422</v>
      </c>
      <c r="F189" t="s">
        <v>423</v>
      </c>
      <c r="G189" t="s">
        <v>340</v>
      </c>
      <c r="H189" t="s">
        <v>964</v>
      </c>
      <c r="I189" t="s">
        <v>858</v>
      </c>
      <c r="J189" t="s">
        <v>404</v>
      </c>
      <c r="K189">
        <v>5</v>
      </c>
      <c r="L189" t="s">
        <v>62</v>
      </c>
      <c r="M189">
        <v>29</v>
      </c>
      <c r="N189" t="s">
        <v>427</v>
      </c>
      <c r="O189" t="s">
        <v>886</v>
      </c>
      <c r="P189" t="s">
        <v>425</v>
      </c>
      <c r="Q189">
        <v>2000</v>
      </c>
      <c r="R189" t="s">
        <v>953</v>
      </c>
      <c r="T189">
        <v>2911</v>
      </c>
      <c r="U189" t="s">
        <v>150</v>
      </c>
      <c r="V189">
        <v>0</v>
      </c>
      <c r="W189" t="s">
        <v>43</v>
      </c>
      <c r="X189" s="12">
        <v>3263.12</v>
      </c>
      <c r="Y189" s="12">
        <v>7000</v>
      </c>
      <c r="Z189" s="12">
        <v>3263.12</v>
      </c>
      <c r="AA189" s="12">
        <v>3263.12</v>
      </c>
      <c r="AB189" s="12">
        <v>3263.13</v>
      </c>
      <c r="AC189" s="12">
        <v>3263.13</v>
      </c>
      <c r="AD189" s="12">
        <v>3263.13</v>
      </c>
      <c r="AE189" s="12">
        <v>0</v>
      </c>
      <c r="AF189" s="32">
        <v>3263.12</v>
      </c>
      <c r="AG189" s="32">
        <v>3263.12</v>
      </c>
      <c r="AH189" s="32">
        <v>3500</v>
      </c>
      <c r="AI189" s="32">
        <f t="shared" si="4"/>
        <v>236.88000000000011</v>
      </c>
      <c r="AJ189" s="35" t="s">
        <v>846</v>
      </c>
      <c r="AK189">
        <v>0</v>
      </c>
      <c r="AL189">
        <v>0</v>
      </c>
      <c r="AM189">
        <v>0</v>
      </c>
      <c r="AN189">
        <v>3736.88</v>
      </c>
      <c r="AO189">
        <v>-3736.88</v>
      </c>
      <c r="AP189"/>
    </row>
    <row r="190" spans="1:42" x14ac:dyDescent="0.3">
      <c r="A190" t="str">
        <f t="shared" si="5"/>
        <v>1.1-00-2307_233024_233929110</v>
      </c>
      <c r="B190" s="64" t="s">
        <v>1105</v>
      </c>
      <c r="C190" s="64" t="s">
        <v>1162</v>
      </c>
      <c r="D190" t="s">
        <v>1106</v>
      </c>
      <c r="E190" t="s">
        <v>498</v>
      </c>
      <c r="F190" t="s">
        <v>499</v>
      </c>
      <c r="G190" t="s">
        <v>31</v>
      </c>
      <c r="H190" t="s">
        <v>934</v>
      </c>
      <c r="I190" t="s">
        <v>859</v>
      </c>
      <c r="J190" t="s">
        <v>447</v>
      </c>
      <c r="K190">
        <v>3</v>
      </c>
      <c r="L190" t="s">
        <v>218</v>
      </c>
      <c r="M190">
        <v>39</v>
      </c>
      <c r="N190" t="s">
        <v>503</v>
      </c>
      <c r="O190" t="s">
        <v>890</v>
      </c>
      <c r="P190" t="s">
        <v>501</v>
      </c>
      <c r="Q190">
        <v>2000</v>
      </c>
      <c r="R190" t="s">
        <v>953</v>
      </c>
      <c r="T190">
        <v>2911</v>
      </c>
      <c r="U190" t="s">
        <v>150</v>
      </c>
      <c r="V190">
        <v>0</v>
      </c>
      <c r="W190" t="s">
        <v>43</v>
      </c>
      <c r="X190" s="12">
        <v>300000</v>
      </c>
      <c r="Y190" s="12">
        <v>150000</v>
      </c>
      <c r="Z190" s="12">
        <v>170998.29</v>
      </c>
      <c r="AA190" s="12">
        <v>169098.21</v>
      </c>
      <c r="AB190" s="12">
        <v>114633.51</v>
      </c>
      <c r="AC190" s="12">
        <v>93823.11</v>
      </c>
      <c r="AD190" s="12">
        <v>93823.11</v>
      </c>
      <c r="AE190" s="12">
        <v>129001.70999999999</v>
      </c>
      <c r="AF190" s="32">
        <v>300000</v>
      </c>
      <c r="AG190" s="32">
        <v>300000</v>
      </c>
      <c r="AH190" s="32">
        <v>300000</v>
      </c>
      <c r="AI190" s="32">
        <f t="shared" si="4"/>
        <v>0</v>
      </c>
      <c r="AJ190" s="35" t="s">
        <v>524</v>
      </c>
      <c r="AK190">
        <v>0</v>
      </c>
      <c r="AL190">
        <v>150000</v>
      </c>
      <c r="AM190">
        <v>0</v>
      </c>
      <c r="AN190">
        <v>0</v>
      </c>
      <c r="AO190">
        <v>150000</v>
      </c>
      <c r="AP190"/>
    </row>
    <row r="191" spans="1:42" x14ac:dyDescent="0.3">
      <c r="A191" t="str">
        <f t="shared" si="5"/>
        <v>1.1-00-2307_233020_233429110</v>
      </c>
      <c r="B191" s="64" t="s">
        <v>1105</v>
      </c>
      <c r="C191" s="64" t="s">
        <v>1162</v>
      </c>
      <c r="D191" t="s">
        <v>1106</v>
      </c>
      <c r="E191" t="s">
        <v>573</v>
      </c>
      <c r="F191" t="s">
        <v>966</v>
      </c>
      <c r="G191" t="s">
        <v>31</v>
      </c>
      <c r="H191" t="s">
        <v>934</v>
      </c>
      <c r="I191" t="s">
        <v>859</v>
      </c>
      <c r="J191" t="s">
        <v>447</v>
      </c>
      <c r="K191">
        <v>3</v>
      </c>
      <c r="L191" t="s">
        <v>218</v>
      </c>
      <c r="M191">
        <v>34</v>
      </c>
      <c r="N191" t="s">
        <v>578</v>
      </c>
      <c r="O191" t="s">
        <v>892</v>
      </c>
      <c r="P191" t="s">
        <v>576</v>
      </c>
      <c r="Q191">
        <v>2000</v>
      </c>
      <c r="R191" t="s">
        <v>953</v>
      </c>
      <c r="T191">
        <v>2911</v>
      </c>
      <c r="U191" t="s">
        <v>150</v>
      </c>
      <c r="V191">
        <v>0</v>
      </c>
      <c r="W191" t="s">
        <v>43</v>
      </c>
      <c r="X191" s="12">
        <v>150000</v>
      </c>
      <c r="Y191" s="12">
        <v>150000</v>
      </c>
      <c r="Z191" s="12">
        <v>99012.87</v>
      </c>
      <c r="AA191" s="12">
        <v>99012.87</v>
      </c>
      <c r="AB191" s="12">
        <v>99012.87</v>
      </c>
      <c r="AC191" s="12">
        <v>99012.87</v>
      </c>
      <c r="AD191" s="12">
        <v>99012.87</v>
      </c>
      <c r="AE191" s="12">
        <v>50987.130000000005</v>
      </c>
      <c r="AF191" s="32">
        <v>150000</v>
      </c>
      <c r="AG191" s="32">
        <v>150000</v>
      </c>
      <c r="AH191" s="32">
        <v>150000</v>
      </c>
      <c r="AI191" s="32">
        <f t="shared" si="4"/>
        <v>0</v>
      </c>
      <c r="AJ191" s="35" t="s">
        <v>140</v>
      </c>
      <c r="AK191">
        <v>0</v>
      </c>
      <c r="AL191">
        <v>0</v>
      </c>
      <c r="AM191">
        <v>0</v>
      </c>
      <c r="AN191">
        <v>0</v>
      </c>
      <c r="AO191">
        <v>0</v>
      </c>
      <c r="AP191"/>
    </row>
    <row r="192" spans="1:42" x14ac:dyDescent="0.3">
      <c r="A192" t="str">
        <f t="shared" si="5"/>
        <v>1.1-00-2304_236012_231829110</v>
      </c>
      <c r="B192" s="64" t="s">
        <v>1105</v>
      </c>
      <c r="C192" s="64" t="s">
        <v>1162</v>
      </c>
      <c r="D192" t="s">
        <v>1106</v>
      </c>
      <c r="E192" t="s">
        <v>29</v>
      </c>
      <c r="F192" t="s">
        <v>30</v>
      </c>
      <c r="G192" t="s">
        <v>141</v>
      </c>
      <c r="H192" t="s">
        <v>955</v>
      </c>
      <c r="I192" t="s">
        <v>855</v>
      </c>
      <c r="J192" t="s">
        <v>144</v>
      </c>
      <c r="K192">
        <v>6</v>
      </c>
      <c r="L192" t="s">
        <v>79</v>
      </c>
      <c r="M192">
        <v>18</v>
      </c>
      <c r="N192" t="s">
        <v>148</v>
      </c>
      <c r="O192" t="s">
        <v>877</v>
      </c>
      <c r="P192" t="s">
        <v>956</v>
      </c>
      <c r="Q192">
        <v>2000</v>
      </c>
      <c r="R192" t="s">
        <v>953</v>
      </c>
      <c r="T192">
        <v>2911</v>
      </c>
      <c r="U192" t="s">
        <v>150</v>
      </c>
      <c r="V192">
        <v>0</v>
      </c>
      <c r="W192" t="s">
        <v>43</v>
      </c>
      <c r="X192" s="12">
        <v>350</v>
      </c>
      <c r="Y192" s="12">
        <v>0</v>
      </c>
      <c r="Z192" s="12">
        <v>342.15</v>
      </c>
      <c r="AA192" s="12">
        <v>342.15</v>
      </c>
      <c r="AB192" s="12">
        <v>342.15</v>
      </c>
      <c r="AC192" s="12">
        <v>342.15</v>
      </c>
      <c r="AD192" s="12">
        <v>342.15</v>
      </c>
      <c r="AE192" s="12">
        <v>7.8500000000000227</v>
      </c>
      <c r="AF192" s="32">
        <v>350</v>
      </c>
      <c r="AG192" s="32">
        <v>350</v>
      </c>
      <c r="AH192" s="32">
        <v>350</v>
      </c>
      <c r="AI192" s="32">
        <f t="shared" si="4"/>
        <v>0</v>
      </c>
      <c r="AJ192" s="35" t="s">
        <v>846</v>
      </c>
      <c r="AK192">
        <v>0</v>
      </c>
      <c r="AL192">
        <v>350</v>
      </c>
      <c r="AM192">
        <v>0</v>
      </c>
      <c r="AN192">
        <v>0</v>
      </c>
      <c r="AO192">
        <v>350</v>
      </c>
      <c r="AP192"/>
    </row>
    <row r="193" spans="1:42" x14ac:dyDescent="0.3">
      <c r="A193" t="str">
        <f t="shared" si="5"/>
        <v>1.1-00-2305_236015_232129110</v>
      </c>
      <c r="B193" s="64" t="s">
        <v>1105</v>
      </c>
      <c r="C193" s="64" t="s">
        <v>1162</v>
      </c>
      <c r="D193" t="s">
        <v>1106</v>
      </c>
      <c r="E193" t="s">
        <v>29</v>
      </c>
      <c r="F193" t="s">
        <v>30</v>
      </c>
      <c r="G193" t="s">
        <v>31</v>
      </c>
      <c r="H193" t="s">
        <v>934</v>
      </c>
      <c r="I193" t="s">
        <v>857</v>
      </c>
      <c r="J193" t="s">
        <v>307</v>
      </c>
      <c r="K193">
        <v>6</v>
      </c>
      <c r="L193" t="s">
        <v>79</v>
      </c>
      <c r="M193">
        <v>21</v>
      </c>
      <c r="N193" t="s">
        <v>311</v>
      </c>
      <c r="O193" t="s">
        <v>884</v>
      </c>
      <c r="P193" t="s">
        <v>309</v>
      </c>
      <c r="Q193">
        <v>2000</v>
      </c>
      <c r="R193" t="s">
        <v>953</v>
      </c>
      <c r="T193">
        <v>2911</v>
      </c>
      <c r="U193" t="s">
        <v>150</v>
      </c>
      <c r="V193">
        <v>0</v>
      </c>
      <c r="W193" t="s">
        <v>43</v>
      </c>
      <c r="X193" s="12">
        <v>144985.85999999999</v>
      </c>
      <c r="Y193" s="12">
        <v>150000</v>
      </c>
      <c r="Z193" s="12">
        <v>131946.53</v>
      </c>
      <c r="AA193" s="12">
        <v>131946.53</v>
      </c>
      <c r="AB193" s="12">
        <v>122041.53</v>
      </c>
      <c r="AC193" s="12">
        <v>88480.99</v>
      </c>
      <c r="AD193" s="12">
        <v>88480.99</v>
      </c>
      <c r="AE193" s="12">
        <v>13039.329999999987</v>
      </c>
      <c r="AF193" s="32">
        <v>147560.85999999999</v>
      </c>
      <c r="AG193" s="32">
        <v>147560.85999999999</v>
      </c>
      <c r="AH193" s="32">
        <v>147560.85999999999</v>
      </c>
      <c r="AI193" s="32">
        <f t="shared" si="4"/>
        <v>0</v>
      </c>
      <c r="AJ193" s="35" t="s">
        <v>846</v>
      </c>
      <c r="AK193">
        <v>8000</v>
      </c>
      <c r="AL193">
        <v>20000</v>
      </c>
      <c r="AM193">
        <v>0</v>
      </c>
      <c r="AN193">
        <v>33014.14</v>
      </c>
      <c r="AO193">
        <v>-5014.1400000000003</v>
      </c>
      <c r="AP193"/>
    </row>
    <row r="194" spans="1:42" x14ac:dyDescent="0.3">
      <c r="A194" t="str">
        <f t="shared" si="5"/>
        <v>1.1-00-2307_233019_233329110</v>
      </c>
      <c r="B194" s="64" t="s">
        <v>1105</v>
      </c>
      <c r="C194" s="64" t="s">
        <v>1162</v>
      </c>
      <c r="D194" t="s">
        <v>1106</v>
      </c>
      <c r="E194" t="s">
        <v>29</v>
      </c>
      <c r="F194" t="s">
        <v>30</v>
      </c>
      <c r="G194" t="s">
        <v>31</v>
      </c>
      <c r="H194" t="s">
        <v>934</v>
      </c>
      <c r="I194" t="s">
        <v>859</v>
      </c>
      <c r="J194" t="s">
        <v>447</v>
      </c>
      <c r="K194">
        <v>3</v>
      </c>
      <c r="L194" t="s">
        <v>218</v>
      </c>
      <c r="M194">
        <v>33</v>
      </c>
      <c r="N194" t="s">
        <v>559</v>
      </c>
      <c r="O194" t="s">
        <v>891</v>
      </c>
      <c r="P194" t="s">
        <v>965</v>
      </c>
      <c r="Q194">
        <v>2000</v>
      </c>
      <c r="R194" t="s">
        <v>953</v>
      </c>
      <c r="T194">
        <v>2911</v>
      </c>
      <c r="U194" t="s">
        <v>150</v>
      </c>
      <c r="V194">
        <v>0</v>
      </c>
      <c r="W194" t="s">
        <v>43</v>
      </c>
      <c r="X194" s="12">
        <v>921350</v>
      </c>
      <c r="Y194" s="12">
        <v>1000000</v>
      </c>
      <c r="Z194" s="12">
        <v>996230</v>
      </c>
      <c r="AA194" s="12">
        <v>950294</v>
      </c>
      <c r="AB194" s="12">
        <v>337415.09</v>
      </c>
      <c r="AC194" s="12">
        <v>335925.09</v>
      </c>
      <c r="AD194" s="12">
        <v>335925.09</v>
      </c>
      <c r="AE194" s="12">
        <v>-74880</v>
      </c>
      <c r="AF194" s="32">
        <v>921350</v>
      </c>
      <c r="AG194" s="32">
        <v>921350</v>
      </c>
      <c r="AH194" s="32">
        <v>921350</v>
      </c>
      <c r="AI194" s="32">
        <f t="shared" si="4"/>
        <v>0</v>
      </c>
      <c r="AJ194" s="35" t="s">
        <v>566</v>
      </c>
      <c r="AK194">
        <v>223880</v>
      </c>
      <c r="AL194">
        <v>0</v>
      </c>
      <c r="AM194">
        <v>0</v>
      </c>
      <c r="AN194">
        <v>302530</v>
      </c>
      <c r="AO194">
        <v>-78650</v>
      </c>
      <c r="AP194"/>
    </row>
    <row r="195" spans="1:42" x14ac:dyDescent="0.3">
      <c r="A195" t="str">
        <f t="shared" si="5"/>
        <v>1.1-00-2309_233027_234329110</v>
      </c>
      <c r="B195" s="64" t="s">
        <v>1105</v>
      </c>
      <c r="C195" s="64" t="s">
        <v>1162</v>
      </c>
      <c r="D195" t="s">
        <v>1106</v>
      </c>
      <c r="E195" t="s">
        <v>29</v>
      </c>
      <c r="F195" t="s">
        <v>30</v>
      </c>
      <c r="G195" t="s">
        <v>31</v>
      </c>
      <c r="H195" t="s">
        <v>934</v>
      </c>
      <c r="I195" t="s">
        <v>861</v>
      </c>
      <c r="J195" t="s">
        <v>605</v>
      </c>
      <c r="K195">
        <v>3</v>
      </c>
      <c r="L195" t="s">
        <v>218</v>
      </c>
      <c r="M195">
        <v>43</v>
      </c>
      <c r="N195" t="s">
        <v>651</v>
      </c>
      <c r="O195" t="s">
        <v>896</v>
      </c>
      <c r="P195" t="s">
        <v>649</v>
      </c>
      <c r="Q195">
        <v>2000</v>
      </c>
      <c r="R195" t="s">
        <v>953</v>
      </c>
      <c r="T195">
        <v>2911</v>
      </c>
      <c r="U195" t="s">
        <v>150</v>
      </c>
      <c r="V195">
        <v>0</v>
      </c>
      <c r="W195" t="s">
        <v>43</v>
      </c>
      <c r="X195" s="12">
        <v>50000</v>
      </c>
      <c r="Y195" s="12">
        <v>50000</v>
      </c>
      <c r="Z195" s="12">
        <v>49938</v>
      </c>
      <c r="AA195" s="12">
        <v>49938</v>
      </c>
      <c r="AB195" s="12">
        <v>49938</v>
      </c>
      <c r="AC195" s="12">
        <v>0</v>
      </c>
      <c r="AD195" s="12">
        <v>0</v>
      </c>
      <c r="AE195" s="12">
        <v>62</v>
      </c>
      <c r="AF195" s="32">
        <v>50000</v>
      </c>
      <c r="AG195" s="32">
        <v>50000</v>
      </c>
      <c r="AH195" s="32">
        <v>70000</v>
      </c>
      <c r="AI195" s="32">
        <f t="shared" si="4"/>
        <v>20000</v>
      </c>
      <c r="AJ195" s="35" t="s">
        <v>654</v>
      </c>
      <c r="AK195">
        <v>0</v>
      </c>
      <c r="AL195">
        <v>0</v>
      </c>
      <c r="AM195">
        <v>0</v>
      </c>
      <c r="AN195">
        <v>0</v>
      </c>
      <c r="AO195">
        <v>0</v>
      </c>
      <c r="AP195"/>
    </row>
    <row r="196" spans="1:42" x14ac:dyDescent="0.3">
      <c r="A196" t="str">
        <f t="shared" si="5"/>
        <v>1.1-00-2302_233009_231229110</v>
      </c>
      <c r="B196" s="64" t="s">
        <v>1105</v>
      </c>
      <c r="C196" s="64" t="s">
        <v>1162</v>
      </c>
      <c r="D196" t="s">
        <v>1106</v>
      </c>
      <c r="E196" t="s">
        <v>216</v>
      </c>
      <c r="F196" t="s">
        <v>217</v>
      </c>
      <c r="G196" t="s">
        <v>31</v>
      </c>
      <c r="H196" t="s">
        <v>934</v>
      </c>
      <c r="I196" t="s">
        <v>856</v>
      </c>
      <c r="J196" t="s">
        <v>189</v>
      </c>
      <c r="K196">
        <v>3</v>
      </c>
      <c r="L196" t="s">
        <v>218</v>
      </c>
      <c r="M196">
        <v>12</v>
      </c>
      <c r="N196" t="s">
        <v>244</v>
      </c>
      <c r="O196" t="s">
        <v>881</v>
      </c>
      <c r="P196" t="s">
        <v>972</v>
      </c>
      <c r="Q196">
        <v>2000</v>
      </c>
      <c r="R196" t="s">
        <v>953</v>
      </c>
      <c r="T196">
        <v>2911</v>
      </c>
      <c r="U196" t="s">
        <v>150</v>
      </c>
      <c r="V196">
        <v>0</v>
      </c>
      <c r="W196" t="s">
        <v>43</v>
      </c>
      <c r="X196" s="12">
        <v>30000</v>
      </c>
      <c r="Y196" s="12">
        <v>30000</v>
      </c>
      <c r="Z196" s="12">
        <v>17650.86</v>
      </c>
      <c r="AA196" s="12">
        <v>17650.86</v>
      </c>
      <c r="AB196" s="12">
        <v>17650.86</v>
      </c>
      <c r="AC196" s="12">
        <v>17650.86</v>
      </c>
      <c r="AD196" s="12">
        <v>17650.86</v>
      </c>
      <c r="AE196" s="12">
        <v>12349.14</v>
      </c>
      <c r="AF196" s="32">
        <v>30000</v>
      </c>
      <c r="AG196" s="32">
        <v>30000</v>
      </c>
      <c r="AH196" s="32">
        <v>100000</v>
      </c>
      <c r="AI196" s="32">
        <f t="shared" si="4"/>
        <v>70000</v>
      </c>
      <c r="AJ196" s="35" t="s">
        <v>249</v>
      </c>
      <c r="AK196">
        <v>0</v>
      </c>
      <c r="AL196">
        <v>0</v>
      </c>
      <c r="AM196">
        <v>0</v>
      </c>
      <c r="AN196">
        <v>0</v>
      </c>
      <c r="AO196">
        <v>0</v>
      </c>
      <c r="AP196"/>
    </row>
    <row r="197" spans="1:42" x14ac:dyDescent="0.3">
      <c r="A197" t="str">
        <f t="shared" si="5"/>
        <v>1.1-00-2307_243024_235829110</v>
      </c>
      <c r="B197" s="65" t="s">
        <v>1105</v>
      </c>
      <c r="C197" s="65" t="s">
        <v>1162</v>
      </c>
      <c r="D197" t="s">
        <v>1106</v>
      </c>
      <c r="E197" s="42" t="s">
        <v>498</v>
      </c>
      <c r="F197" s="43" t="s">
        <v>499</v>
      </c>
      <c r="G197" s="42" t="s">
        <v>31</v>
      </c>
      <c r="H197" s="43" t="s">
        <v>32</v>
      </c>
      <c r="I197" s="42" t="s">
        <v>446</v>
      </c>
      <c r="J197" s="42" t="s">
        <v>447</v>
      </c>
      <c r="K197" s="42">
        <v>3</v>
      </c>
      <c r="L197" s="42" t="s">
        <v>218</v>
      </c>
      <c r="M197" s="42">
        <v>58</v>
      </c>
      <c r="N197" s="42" t="s">
        <v>1138</v>
      </c>
      <c r="O197" s="42" t="s">
        <v>890</v>
      </c>
      <c r="P197" s="42" t="s">
        <v>501</v>
      </c>
      <c r="Q197" s="42">
        <v>2000</v>
      </c>
      <c r="R197" s="42" t="s">
        <v>67</v>
      </c>
      <c r="S197" s="42"/>
      <c r="T197" s="44">
        <v>2911</v>
      </c>
      <c r="U197" s="44" t="s">
        <v>150</v>
      </c>
      <c r="V197">
        <v>0</v>
      </c>
      <c r="W197" t="s">
        <v>43</v>
      </c>
      <c r="X197" s="32">
        <v>0</v>
      </c>
      <c r="Y197" s="32">
        <v>0</v>
      </c>
      <c r="Z197" s="32">
        <v>0</v>
      </c>
      <c r="AA197" s="32">
        <v>0</v>
      </c>
      <c r="AB197" s="32">
        <v>0</v>
      </c>
      <c r="AC197" s="32">
        <v>0</v>
      </c>
      <c r="AD197" s="32">
        <v>0</v>
      </c>
      <c r="AE197" s="32">
        <v>0</v>
      </c>
      <c r="AF197" s="32">
        <v>0</v>
      </c>
      <c r="AG197" s="32">
        <v>0</v>
      </c>
      <c r="AH197" s="45">
        <v>0</v>
      </c>
      <c r="AI197" s="32">
        <f t="shared" si="4"/>
        <v>0</v>
      </c>
      <c r="AJ197" s="45" t="s">
        <v>1145</v>
      </c>
      <c r="AK197" s="32">
        <v>0</v>
      </c>
      <c r="AL197" s="32">
        <v>0</v>
      </c>
      <c r="AM197" s="32">
        <v>0</v>
      </c>
      <c r="AN197" s="32">
        <v>0</v>
      </c>
      <c r="AO197" s="32">
        <v>0</v>
      </c>
      <c r="AP197"/>
    </row>
    <row r="198" spans="1:42" x14ac:dyDescent="0.3">
      <c r="A198" t="str">
        <f t="shared" si="5"/>
        <v>1.1-00-2311_236031_234929210</v>
      </c>
      <c r="B198" s="64" t="s">
        <v>1105</v>
      </c>
      <c r="C198" s="64" t="s">
        <v>1162</v>
      </c>
      <c r="D198" t="s">
        <v>1106</v>
      </c>
      <c r="E198" t="s">
        <v>802</v>
      </c>
      <c r="F198" t="s">
        <v>803</v>
      </c>
      <c r="G198" t="s">
        <v>31</v>
      </c>
      <c r="H198" t="s">
        <v>934</v>
      </c>
      <c r="I198" t="s">
        <v>868</v>
      </c>
      <c r="J198" t="s">
        <v>805</v>
      </c>
      <c r="K198">
        <v>6</v>
      </c>
      <c r="L198" t="s">
        <v>79</v>
      </c>
      <c r="M198">
        <v>49</v>
      </c>
      <c r="N198" t="s">
        <v>820</v>
      </c>
      <c r="O198" t="s">
        <v>905</v>
      </c>
      <c r="P198" t="s">
        <v>963</v>
      </c>
      <c r="Q198">
        <v>2000</v>
      </c>
      <c r="R198" t="s">
        <v>953</v>
      </c>
      <c r="T198">
        <v>2921</v>
      </c>
      <c r="U198" t="s">
        <v>233</v>
      </c>
      <c r="V198">
        <v>0</v>
      </c>
      <c r="W198" t="s">
        <v>43</v>
      </c>
      <c r="X198" s="12">
        <v>0</v>
      </c>
      <c r="Y198" s="12">
        <v>0</v>
      </c>
      <c r="Z198" s="12">
        <v>0</v>
      </c>
      <c r="AA198" s="12">
        <v>0</v>
      </c>
      <c r="AB198" s="12">
        <v>0</v>
      </c>
      <c r="AC198" s="12">
        <v>0</v>
      </c>
      <c r="AD198" s="12">
        <v>0</v>
      </c>
      <c r="AE198" s="12">
        <v>0</v>
      </c>
      <c r="AF198" s="32">
        <v>0</v>
      </c>
      <c r="AG198" s="32">
        <v>0</v>
      </c>
      <c r="AH198" s="32">
        <v>0</v>
      </c>
      <c r="AI198" s="32">
        <f t="shared" si="4"/>
        <v>0</v>
      </c>
      <c r="AJ198" s="35" t="s">
        <v>846</v>
      </c>
      <c r="AK198">
        <v>0</v>
      </c>
      <c r="AL198">
        <v>2160</v>
      </c>
      <c r="AM198">
        <v>0</v>
      </c>
      <c r="AN198">
        <v>2160</v>
      </c>
      <c r="AO198">
        <v>0</v>
      </c>
      <c r="AP198"/>
    </row>
    <row r="199" spans="1:42" x14ac:dyDescent="0.3">
      <c r="A199" t="str">
        <f t="shared" si="5"/>
        <v>1.1-00-2306_235017_232929210</v>
      </c>
      <c r="B199" s="64" t="s">
        <v>1105</v>
      </c>
      <c r="C199" s="64" t="s">
        <v>1162</v>
      </c>
      <c r="D199" t="s">
        <v>1106</v>
      </c>
      <c r="E199" t="s">
        <v>422</v>
      </c>
      <c r="F199" t="s">
        <v>423</v>
      </c>
      <c r="G199" t="s">
        <v>340</v>
      </c>
      <c r="H199" t="s">
        <v>964</v>
      </c>
      <c r="I199" t="s">
        <v>858</v>
      </c>
      <c r="J199" t="s">
        <v>404</v>
      </c>
      <c r="K199">
        <v>5</v>
      </c>
      <c r="L199" t="s">
        <v>62</v>
      </c>
      <c r="M199">
        <v>29</v>
      </c>
      <c r="N199" t="s">
        <v>427</v>
      </c>
      <c r="O199" t="s">
        <v>886</v>
      </c>
      <c r="P199" t="s">
        <v>425</v>
      </c>
      <c r="Q199">
        <v>2000</v>
      </c>
      <c r="R199" t="s">
        <v>953</v>
      </c>
      <c r="T199">
        <v>2921</v>
      </c>
      <c r="U199" t="s">
        <v>233</v>
      </c>
      <c r="V199">
        <v>0</v>
      </c>
      <c r="W199" t="s">
        <v>43</v>
      </c>
      <c r="X199" s="12">
        <v>0</v>
      </c>
      <c r="Y199" s="12">
        <v>10000</v>
      </c>
      <c r="Z199" s="12">
        <v>0</v>
      </c>
      <c r="AA199" s="12">
        <v>0</v>
      </c>
      <c r="AB199" s="12">
        <v>0</v>
      </c>
      <c r="AC199" s="12">
        <v>0</v>
      </c>
      <c r="AD199" s="12">
        <v>0</v>
      </c>
      <c r="AE199" s="12">
        <v>0</v>
      </c>
      <c r="AF199" s="32">
        <v>0</v>
      </c>
      <c r="AG199" s="32">
        <v>0</v>
      </c>
      <c r="AH199" s="32">
        <v>0</v>
      </c>
      <c r="AI199" s="32">
        <f t="shared" ref="AI199:AI262" si="6">AH199-AF199</f>
        <v>0</v>
      </c>
      <c r="AJ199" s="35" t="s">
        <v>846</v>
      </c>
      <c r="AK199">
        <v>0</v>
      </c>
      <c r="AL199">
        <v>0</v>
      </c>
      <c r="AM199">
        <v>0</v>
      </c>
      <c r="AN199">
        <v>10000</v>
      </c>
      <c r="AO199">
        <v>-10000</v>
      </c>
      <c r="AP199"/>
    </row>
    <row r="200" spans="1:42" x14ac:dyDescent="0.3">
      <c r="A200" t="str">
        <f t="shared" si="5"/>
        <v>1.1-00-2302_231010_231429210</v>
      </c>
      <c r="B200" s="64" t="s">
        <v>1105</v>
      </c>
      <c r="C200" s="64" t="s">
        <v>1162</v>
      </c>
      <c r="D200" t="s">
        <v>1106</v>
      </c>
      <c r="E200" t="s">
        <v>29</v>
      </c>
      <c r="F200" t="s">
        <v>30</v>
      </c>
      <c r="G200" t="s">
        <v>261</v>
      </c>
      <c r="H200" t="s">
        <v>960</v>
      </c>
      <c r="I200" t="s">
        <v>856</v>
      </c>
      <c r="J200" t="s">
        <v>189</v>
      </c>
      <c r="K200">
        <v>1</v>
      </c>
      <c r="L200" t="s">
        <v>35</v>
      </c>
      <c r="M200">
        <v>14</v>
      </c>
      <c r="N200" t="s">
        <v>1134</v>
      </c>
      <c r="O200" t="s">
        <v>883</v>
      </c>
      <c r="P200" s="1" t="s">
        <v>274</v>
      </c>
      <c r="Q200" s="1">
        <v>2000</v>
      </c>
      <c r="R200" s="1" t="s">
        <v>67</v>
      </c>
      <c r="S200" s="1"/>
      <c r="T200" s="7">
        <v>2921</v>
      </c>
      <c r="U200" s="7" t="s">
        <v>233</v>
      </c>
      <c r="V200">
        <v>0</v>
      </c>
      <c r="W200" t="s">
        <v>43</v>
      </c>
      <c r="X200" s="12">
        <v>0</v>
      </c>
      <c r="Y200" s="12">
        <v>0</v>
      </c>
      <c r="Z200" s="12">
        <v>0</v>
      </c>
      <c r="AA200" s="12">
        <v>0</v>
      </c>
      <c r="AB200" s="12">
        <v>0</v>
      </c>
      <c r="AC200" s="12">
        <v>0</v>
      </c>
      <c r="AD200" s="12">
        <v>0</v>
      </c>
      <c r="AE200" s="12">
        <v>0</v>
      </c>
      <c r="AF200" s="12">
        <v>0</v>
      </c>
      <c r="AG200" s="40">
        <v>0</v>
      </c>
      <c r="AH200" s="10">
        <v>50000</v>
      </c>
      <c r="AI200" s="32">
        <f t="shared" si="6"/>
        <v>50000</v>
      </c>
      <c r="AJ200" s="9" t="s">
        <v>365</v>
      </c>
      <c r="AK200" s="12">
        <v>0</v>
      </c>
      <c r="AL200" s="12">
        <v>0</v>
      </c>
      <c r="AM200" s="12">
        <v>0</v>
      </c>
      <c r="AN200" s="12">
        <v>0</v>
      </c>
      <c r="AO200" s="12">
        <v>0</v>
      </c>
      <c r="AP200"/>
    </row>
    <row r="201" spans="1:42" x14ac:dyDescent="0.3">
      <c r="A201" t="str">
        <f t="shared" si="5"/>
        <v>1.1-00-2305_236015_232129210</v>
      </c>
      <c r="B201" s="64" t="s">
        <v>1105</v>
      </c>
      <c r="C201" s="64" t="s">
        <v>1162</v>
      </c>
      <c r="D201" t="s">
        <v>1106</v>
      </c>
      <c r="E201" t="s">
        <v>29</v>
      </c>
      <c r="F201" t="s">
        <v>30</v>
      </c>
      <c r="G201" t="s">
        <v>31</v>
      </c>
      <c r="H201" t="s">
        <v>934</v>
      </c>
      <c r="I201" t="s">
        <v>857</v>
      </c>
      <c r="J201" t="s">
        <v>307</v>
      </c>
      <c r="K201">
        <v>6</v>
      </c>
      <c r="L201" t="s">
        <v>79</v>
      </c>
      <c r="M201">
        <v>21</v>
      </c>
      <c r="N201" t="s">
        <v>311</v>
      </c>
      <c r="O201" t="s">
        <v>884</v>
      </c>
      <c r="P201" t="s">
        <v>309</v>
      </c>
      <c r="Q201">
        <v>2000</v>
      </c>
      <c r="R201" t="s">
        <v>953</v>
      </c>
      <c r="T201">
        <v>2921</v>
      </c>
      <c r="U201" t="s">
        <v>233</v>
      </c>
      <c r="V201">
        <v>0</v>
      </c>
      <c r="W201" t="s">
        <v>43</v>
      </c>
      <c r="X201" s="12">
        <v>96091.08</v>
      </c>
      <c r="Y201" s="12">
        <v>0</v>
      </c>
      <c r="Z201" s="12">
        <v>94496.28</v>
      </c>
      <c r="AA201" s="12">
        <v>88499.08</v>
      </c>
      <c r="AB201" s="12">
        <v>63791.08</v>
      </c>
      <c r="AC201" s="12">
        <v>63791.08</v>
      </c>
      <c r="AD201" s="12">
        <v>63791.08</v>
      </c>
      <c r="AE201" s="12">
        <v>1594.8000000000029</v>
      </c>
      <c r="AF201" s="32">
        <v>63791.08</v>
      </c>
      <c r="AG201" s="32">
        <v>63791.08</v>
      </c>
      <c r="AH201" s="32">
        <v>45000</v>
      </c>
      <c r="AI201" s="32">
        <f t="shared" si="6"/>
        <v>-18791.080000000002</v>
      </c>
      <c r="AJ201" s="35" t="s">
        <v>846</v>
      </c>
      <c r="AK201">
        <v>0</v>
      </c>
      <c r="AL201">
        <v>132300</v>
      </c>
      <c r="AM201">
        <v>0</v>
      </c>
      <c r="AN201">
        <v>36208.92</v>
      </c>
      <c r="AO201">
        <v>96091.08</v>
      </c>
      <c r="AP201"/>
    </row>
    <row r="202" spans="1:42" x14ac:dyDescent="0.3">
      <c r="A202" t="str">
        <f t="shared" ref="A202:A265" si="7">CONCATENATE(B202,I202,K202,O202,M202,T202,V202)</f>
        <v>1.1-00-2302_233009_231129210</v>
      </c>
      <c r="B202" s="64" t="s">
        <v>1105</v>
      </c>
      <c r="C202" s="64" t="s">
        <v>1162</v>
      </c>
      <c r="D202" t="s">
        <v>1106</v>
      </c>
      <c r="E202" t="s">
        <v>216</v>
      </c>
      <c r="F202" t="s">
        <v>217</v>
      </c>
      <c r="G202" t="s">
        <v>31</v>
      </c>
      <c r="H202" t="s">
        <v>934</v>
      </c>
      <c r="I202" t="s">
        <v>856</v>
      </c>
      <c r="J202" t="s">
        <v>189</v>
      </c>
      <c r="K202">
        <v>3</v>
      </c>
      <c r="L202" t="s">
        <v>218</v>
      </c>
      <c r="M202">
        <v>11</v>
      </c>
      <c r="N202" t="s">
        <v>222</v>
      </c>
      <c r="O202" t="s">
        <v>881</v>
      </c>
      <c r="P202" t="s">
        <v>972</v>
      </c>
      <c r="Q202">
        <v>2000</v>
      </c>
      <c r="R202" t="s">
        <v>953</v>
      </c>
      <c r="T202">
        <v>2921</v>
      </c>
      <c r="U202" t="s">
        <v>233</v>
      </c>
      <c r="V202">
        <v>0</v>
      </c>
      <c r="W202" t="s">
        <v>43</v>
      </c>
      <c r="X202" s="12">
        <v>1000</v>
      </c>
      <c r="Y202" s="12">
        <v>0</v>
      </c>
      <c r="Z202" s="12">
        <v>126.97</v>
      </c>
      <c r="AA202" s="12">
        <v>126.97</v>
      </c>
      <c r="AB202" s="12">
        <v>126.97</v>
      </c>
      <c r="AC202" s="12">
        <v>126.97</v>
      </c>
      <c r="AD202" s="12">
        <v>126.97</v>
      </c>
      <c r="AE202" s="12">
        <v>873.03</v>
      </c>
      <c r="AF202" s="32">
        <v>1000</v>
      </c>
      <c r="AG202" s="32">
        <v>1000</v>
      </c>
      <c r="AH202" s="32">
        <v>1000</v>
      </c>
      <c r="AI202" s="32">
        <f t="shared" si="6"/>
        <v>0</v>
      </c>
      <c r="AJ202" s="35" t="s">
        <v>231</v>
      </c>
      <c r="AK202">
        <v>0</v>
      </c>
      <c r="AL202">
        <v>1000</v>
      </c>
      <c r="AM202">
        <v>0</v>
      </c>
      <c r="AN202">
        <v>0</v>
      </c>
      <c r="AO202">
        <v>1000</v>
      </c>
      <c r="AP202"/>
    </row>
    <row r="203" spans="1:42" x14ac:dyDescent="0.3">
      <c r="A203" t="str">
        <f t="shared" si="7"/>
        <v>1.1-00-2306_235016_232529210</v>
      </c>
      <c r="B203" s="64" t="s">
        <v>1105</v>
      </c>
      <c r="C203" s="64" t="s">
        <v>1162</v>
      </c>
      <c r="D203" t="s">
        <v>1106</v>
      </c>
      <c r="E203" t="s">
        <v>401</v>
      </c>
      <c r="F203" t="s">
        <v>402</v>
      </c>
      <c r="G203" t="s">
        <v>261</v>
      </c>
      <c r="H203" t="s">
        <v>960</v>
      </c>
      <c r="I203" t="s">
        <v>858</v>
      </c>
      <c r="J203" t="s">
        <v>404</v>
      </c>
      <c r="K203">
        <v>5</v>
      </c>
      <c r="L203" t="s">
        <v>62</v>
      </c>
      <c r="M203">
        <v>25</v>
      </c>
      <c r="N203" t="s">
        <v>408</v>
      </c>
      <c r="O203" t="s">
        <v>885</v>
      </c>
      <c r="P203" t="s">
        <v>977</v>
      </c>
      <c r="Q203">
        <v>2000</v>
      </c>
      <c r="R203" t="s">
        <v>953</v>
      </c>
      <c r="T203">
        <v>2921</v>
      </c>
      <c r="U203" t="s">
        <v>233</v>
      </c>
      <c r="V203">
        <v>0</v>
      </c>
      <c r="W203" t="s">
        <v>43</v>
      </c>
      <c r="X203" s="12">
        <v>0</v>
      </c>
      <c r="Y203" s="12">
        <v>300000</v>
      </c>
      <c r="Z203" s="12">
        <v>0</v>
      </c>
      <c r="AA203" s="12">
        <v>0</v>
      </c>
      <c r="AB203" s="12">
        <v>0</v>
      </c>
      <c r="AC203" s="12">
        <v>0</v>
      </c>
      <c r="AD203" s="12">
        <v>0</v>
      </c>
      <c r="AE203" s="12">
        <v>0</v>
      </c>
      <c r="AF203" s="32">
        <v>0</v>
      </c>
      <c r="AG203" s="32">
        <v>0</v>
      </c>
      <c r="AH203" s="32">
        <v>0</v>
      </c>
      <c r="AI203" s="32">
        <f t="shared" si="6"/>
        <v>0</v>
      </c>
      <c r="AJ203" s="35" t="s">
        <v>846</v>
      </c>
      <c r="AK203">
        <v>300000</v>
      </c>
      <c r="AL203">
        <v>0</v>
      </c>
      <c r="AM203">
        <v>0</v>
      </c>
      <c r="AN203">
        <v>600000</v>
      </c>
      <c r="AO203">
        <v>-300000</v>
      </c>
      <c r="AP203"/>
    </row>
    <row r="204" spans="1:42" x14ac:dyDescent="0.3">
      <c r="A204" t="str">
        <f t="shared" si="7"/>
        <v>1.1-00-2311_236031_234929410</v>
      </c>
      <c r="B204" s="64" t="s">
        <v>1105</v>
      </c>
      <c r="C204" s="64" t="s">
        <v>1162</v>
      </c>
      <c r="D204" t="s">
        <v>1106</v>
      </c>
      <c r="E204" t="s">
        <v>802</v>
      </c>
      <c r="F204" t="s">
        <v>803</v>
      </c>
      <c r="G204" t="s">
        <v>31</v>
      </c>
      <c r="H204" t="s">
        <v>934</v>
      </c>
      <c r="I204" t="s">
        <v>868</v>
      </c>
      <c r="J204" t="s">
        <v>805</v>
      </c>
      <c r="K204">
        <v>6</v>
      </c>
      <c r="L204" t="s">
        <v>79</v>
      </c>
      <c r="M204">
        <v>49</v>
      </c>
      <c r="N204" t="s">
        <v>820</v>
      </c>
      <c r="O204" t="s">
        <v>905</v>
      </c>
      <c r="P204" t="s">
        <v>963</v>
      </c>
      <c r="Q204">
        <v>2000</v>
      </c>
      <c r="R204" t="s">
        <v>953</v>
      </c>
      <c r="S204" t="s">
        <v>1159</v>
      </c>
      <c r="T204">
        <v>2941</v>
      </c>
      <c r="U204" t="s">
        <v>151</v>
      </c>
      <c r="V204">
        <v>0</v>
      </c>
      <c r="W204" t="s">
        <v>43</v>
      </c>
      <c r="X204" s="12">
        <v>267385</v>
      </c>
      <c r="Y204" s="12">
        <v>210000</v>
      </c>
      <c r="Z204" s="12">
        <v>231251.44</v>
      </c>
      <c r="AA204" s="12">
        <v>228933.76000000001</v>
      </c>
      <c r="AB204" s="12">
        <v>193908.42</v>
      </c>
      <c r="AC204" s="12">
        <v>191020.4</v>
      </c>
      <c r="AD204" s="12">
        <v>191020.4</v>
      </c>
      <c r="AE204" s="12">
        <v>36133.56</v>
      </c>
      <c r="AF204" s="32">
        <v>267385</v>
      </c>
      <c r="AG204" s="32">
        <v>267385</v>
      </c>
      <c r="AH204" s="32">
        <v>1137000</v>
      </c>
      <c r="AI204" s="32">
        <f t="shared" si="6"/>
        <v>869615</v>
      </c>
      <c r="AJ204" s="35" t="s">
        <v>827</v>
      </c>
      <c r="AK204">
        <v>0</v>
      </c>
      <c r="AL204">
        <v>278265</v>
      </c>
      <c r="AM204">
        <v>0</v>
      </c>
      <c r="AN204">
        <v>220880</v>
      </c>
      <c r="AO204">
        <v>57385</v>
      </c>
      <c r="AP204"/>
    </row>
    <row r="205" spans="1:42" x14ac:dyDescent="0.3">
      <c r="A205" t="str">
        <f t="shared" si="7"/>
        <v>1.1-00-2304_236012_231829410</v>
      </c>
      <c r="B205" s="64" t="s">
        <v>1105</v>
      </c>
      <c r="C205" s="64" t="s">
        <v>1162</v>
      </c>
      <c r="D205" t="s">
        <v>1106</v>
      </c>
      <c r="E205" t="s">
        <v>29</v>
      </c>
      <c r="F205" t="s">
        <v>30</v>
      </c>
      <c r="G205" t="s">
        <v>141</v>
      </c>
      <c r="H205" t="s">
        <v>955</v>
      </c>
      <c r="I205" t="s">
        <v>855</v>
      </c>
      <c r="J205" t="s">
        <v>144</v>
      </c>
      <c r="K205">
        <v>6</v>
      </c>
      <c r="L205" t="s">
        <v>79</v>
      </c>
      <c r="M205">
        <v>18</v>
      </c>
      <c r="N205" t="s">
        <v>148</v>
      </c>
      <c r="O205" t="s">
        <v>877</v>
      </c>
      <c r="P205" t="s">
        <v>956</v>
      </c>
      <c r="Q205">
        <v>2000</v>
      </c>
      <c r="R205" t="s">
        <v>953</v>
      </c>
      <c r="S205" t="s">
        <v>1159</v>
      </c>
      <c r="T205">
        <v>2941</v>
      </c>
      <c r="U205" t="s">
        <v>151</v>
      </c>
      <c r="V205">
        <v>0</v>
      </c>
      <c r="W205" t="s">
        <v>43</v>
      </c>
      <c r="X205" s="12">
        <v>200</v>
      </c>
      <c r="Y205" s="12">
        <v>0</v>
      </c>
      <c r="Z205" s="12">
        <v>199</v>
      </c>
      <c r="AA205" s="12">
        <v>199</v>
      </c>
      <c r="AB205" s="12">
        <v>199</v>
      </c>
      <c r="AC205" s="12">
        <v>199</v>
      </c>
      <c r="AD205" s="12">
        <v>199</v>
      </c>
      <c r="AE205" s="12">
        <v>1</v>
      </c>
      <c r="AF205" s="32">
        <v>200</v>
      </c>
      <c r="AG205" s="32">
        <v>200</v>
      </c>
      <c r="AH205" s="32">
        <v>200</v>
      </c>
      <c r="AI205" s="32">
        <f t="shared" si="6"/>
        <v>0</v>
      </c>
      <c r="AJ205" s="35" t="s">
        <v>846</v>
      </c>
      <c r="AK205">
        <v>0</v>
      </c>
      <c r="AL205">
        <v>200</v>
      </c>
      <c r="AM205">
        <v>0</v>
      </c>
      <c r="AN205">
        <v>0</v>
      </c>
      <c r="AO205">
        <v>200</v>
      </c>
      <c r="AP205"/>
    </row>
    <row r="206" spans="1:42" x14ac:dyDescent="0.3">
      <c r="A206" t="str">
        <f t="shared" si="7"/>
        <v>1.1-00-2305_236015_232129610</v>
      </c>
      <c r="B206" s="64" t="s">
        <v>1105</v>
      </c>
      <c r="C206" s="64" t="s">
        <v>1162</v>
      </c>
      <c r="D206" t="s">
        <v>1106</v>
      </c>
      <c r="E206" t="s">
        <v>29</v>
      </c>
      <c r="F206" t="s">
        <v>30</v>
      </c>
      <c r="G206" t="s">
        <v>31</v>
      </c>
      <c r="H206" t="s">
        <v>934</v>
      </c>
      <c r="I206" t="s">
        <v>857</v>
      </c>
      <c r="J206" t="s">
        <v>307</v>
      </c>
      <c r="K206">
        <v>6</v>
      </c>
      <c r="L206" t="s">
        <v>79</v>
      </c>
      <c r="M206">
        <v>21</v>
      </c>
      <c r="N206" t="s">
        <v>311</v>
      </c>
      <c r="O206" t="s">
        <v>884</v>
      </c>
      <c r="P206" t="s">
        <v>309</v>
      </c>
      <c r="Q206">
        <v>2000</v>
      </c>
      <c r="R206" t="s">
        <v>953</v>
      </c>
      <c r="S206" t="s">
        <v>1159</v>
      </c>
      <c r="T206">
        <v>2961</v>
      </c>
      <c r="U206" t="s">
        <v>234</v>
      </c>
      <c r="V206">
        <v>0</v>
      </c>
      <c r="W206" t="s">
        <v>43</v>
      </c>
      <c r="X206" s="12">
        <v>1266271.83</v>
      </c>
      <c r="Y206" s="12">
        <v>800000</v>
      </c>
      <c r="Z206" s="12">
        <v>381871.3</v>
      </c>
      <c r="AA206" s="12">
        <v>369641.19</v>
      </c>
      <c r="AB206" s="12">
        <v>369641.19</v>
      </c>
      <c r="AC206" s="12">
        <v>350129.41</v>
      </c>
      <c r="AD206" s="12">
        <v>350129.41</v>
      </c>
      <c r="AE206" s="12">
        <v>884400.53</v>
      </c>
      <c r="AF206" s="32">
        <v>1429971.83</v>
      </c>
      <c r="AG206" s="32">
        <v>1429971.83</v>
      </c>
      <c r="AH206" s="32">
        <v>1000000</v>
      </c>
      <c r="AI206" s="32">
        <f t="shared" si="6"/>
        <v>-429971.83000000007</v>
      </c>
      <c r="AJ206" s="35" t="s">
        <v>846</v>
      </c>
      <c r="AK206">
        <v>710000</v>
      </c>
      <c r="AL206">
        <v>0</v>
      </c>
      <c r="AM206">
        <v>0</v>
      </c>
      <c r="AN206">
        <v>243728.17</v>
      </c>
      <c r="AO206">
        <v>466271.83</v>
      </c>
      <c r="AP206"/>
    </row>
    <row r="207" spans="1:42" x14ac:dyDescent="0.3">
      <c r="A207" t="str">
        <f t="shared" si="7"/>
        <v>1.1-00-2302_233009_231129610</v>
      </c>
      <c r="B207" s="64" t="s">
        <v>1105</v>
      </c>
      <c r="C207" s="64" t="s">
        <v>1162</v>
      </c>
      <c r="D207" t="s">
        <v>1106</v>
      </c>
      <c r="E207" t="s">
        <v>216</v>
      </c>
      <c r="F207" t="s">
        <v>217</v>
      </c>
      <c r="G207" t="s">
        <v>31</v>
      </c>
      <c r="H207" t="s">
        <v>934</v>
      </c>
      <c r="I207" t="s">
        <v>856</v>
      </c>
      <c r="J207" t="s">
        <v>189</v>
      </c>
      <c r="K207">
        <v>3</v>
      </c>
      <c r="L207" t="s">
        <v>218</v>
      </c>
      <c r="M207">
        <v>11</v>
      </c>
      <c r="N207" t="s">
        <v>222</v>
      </c>
      <c r="O207" t="s">
        <v>881</v>
      </c>
      <c r="P207" t="s">
        <v>972</v>
      </c>
      <c r="Q207">
        <v>2000</v>
      </c>
      <c r="R207" t="s">
        <v>953</v>
      </c>
      <c r="S207" t="s">
        <v>1159</v>
      </c>
      <c r="T207">
        <v>2961</v>
      </c>
      <c r="U207" t="s">
        <v>234</v>
      </c>
      <c r="V207">
        <v>0</v>
      </c>
      <c r="W207" t="s">
        <v>43</v>
      </c>
      <c r="X207" s="12">
        <v>45000</v>
      </c>
      <c r="Y207" s="12">
        <v>45000</v>
      </c>
      <c r="Z207" s="12">
        <v>11634.8</v>
      </c>
      <c r="AA207" s="12">
        <v>11634.8</v>
      </c>
      <c r="AB207" s="12">
        <v>11634.8</v>
      </c>
      <c r="AC207" s="12">
        <v>11634.8</v>
      </c>
      <c r="AD207" s="12">
        <v>11634.8</v>
      </c>
      <c r="AE207" s="12">
        <v>33365.199999999997</v>
      </c>
      <c r="AF207" s="32">
        <v>45000</v>
      </c>
      <c r="AG207" s="32">
        <v>45000</v>
      </c>
      <c r="AH207" s="32">
        <v>50000</v>
      </c>
      <c r="AI207" s="32">
        <f t="shared" si="6"/>
        <v>5000</v>
      </c>
      <c r="AJ207" s="35" t="s">
        <v>235</v>
      </c>
      <c r="AK207">
        <v>0</v>
      </c>
      <c r="AL207">
        <v>0</v>
      </c>
      <c r="AM207">
        <v>0</v>
      </c>
      <c r="AN207">
        <v>0</v>
      </c>
      <c r="AO207">
        <v>0</v>
      </c>
      <c r="AP207"/>
    </row>
    <row r="208" spans="1:42" x14ac:dyDescent="0.3">
      <c r="A208" t="str">
        <f t="shared" si="7"/>
        <v>1.1-00-2317_234037_235629710</v>
      </c>
      <c r="B208" s="64" t="s">
        <v>1105</v>
      </c>
      <c r="C208" s="64" t="s">
        <v>1162</v>
      </c>
      <c r="D208" t="s">
        <v>1106</v>
      </c>
      <c r="E208" t="s">
        <v>783</v>
      </c>
      <c r="F208" t="s">
        <v>784</v>
      </c>
      <c r="G208" t="s">
        <v>200</v>
      </c>
      <c r="H208" t="s">
        <v>957</v>
      </c>
      <c r="I208" t="s">
        <v>867</v>
      </c>
      <c r="J208" t="s">
        <v>785</v>
      </c>
      <c r="K208">
        <v>4</v>
      </c>
      <c r="L208" t="s">
        <v>667</v>
      </c>
      <c r="M208">
        <v>56</v>
      </c>
      <c r="N208" t="s">
        <v>788</v>
      </c>
      <c r="O208" t="s">
        <v>904</v>
      </c>
      <c r="P208" t="s">
        <v>959</v>
      </c>
      <c r="Q208">
        <v>2000</v>
      </c>
      <c r="R208" t="s">
        <v>953</v>
      </c>
      <c r="T208">
        <v>2971</v>
      </c>
      <c r="U208" t="s">
        <v>795</v>
      </c>
      <c r="V208">
        <v>0</v>
      </c>
      <c r="W208" t="s">
        <v>43</v>
      </c>
      <c r="X208" s="12">
        <v>12000</v>
      </c>
      <c r="Y208" s="12">
        <v>60000</v>
      </c>
      <c r="Z208" s="12">
        <v>11136</v>
      </c>
      <c r="AA208" s="12">
        <v>0</v>
      </c>
      <c r="AB208" s="12">
        <v>0</v>
      </c>
      <c r="AC208" s="12">
        <v>0</v>
      </c>
      <c r="AD208" s="12">
        <v>0</v>
      </c>
      <c r="AE208" s="12">
        <v>864</v>
      </c>
      <c r="AF208" s="32">
        <v>60000</v>
      </c>
      <c r="AG208" s="32">
        <v>60000</v>
      </c>
      <c r="AH208" s="32">
        <v>60000</v>
      </c>
      <c r="AI208" s="32">
        <f t="shared" si="6"/>
        <v>0</v>
      </c>
      <c r="AJ208" s="35" t="s">
        <v>796</v>
      </c>
      <c r="AK208">
        <v>0</v>
      </c>
      <c r="AL208">
        <v>0</v>
      </c>
      <c r="AM208">
        <v>0</v>
      </c>
      <c r="AN208">
        <v>48000</v>
      </c>
      <c r="AO208">
        <v>-48000</v>
      </c>
      <c r="AP208"/>
    </row>
    <row r="209" spans="1:42" x14ac:dyDescent="0.3">
      <c r="A209" t="str">
        <f t="shared" si="7"/>
        <v>1.1-00-2307_233019_233329710</v>
      </c>
      <c r="B209" s="64" t="s">
        <v>1105</v>
      </c>
      <c r="C209" s="64" t="s">
        <v>1162</v>
      </c>
      <c r="D209" t="s">
        <v>1106</v>
      </c>
      <c r="E209" t="s">
        <v>29</v>
      </c>
      <c r="F209" t="s">
        <v>30</v>
      </c>
      <c r="G209" t="s">
        <v>31</v>
      </c>
      <c r="H209" t="s">
        <v>934</v>
      </c>
      <c r="I209" t="s">
        <v>859</v>
      </c>
      <c r="J209" t="s">
        <v>447</v>
      </c>
      <c r="K209">
        <v>3</v>
      </c>
      <c r="L209" t="s">
        <v>218</v>
      </c>
      <c r="M209">
        <v>33</v>
      </c>
      <c r="N209" t="s">
        <v>559</v>
      </c>
      <c r="O209" t="s">
        <v>891</v>
      </c>
      <c r="P209" t="s">
        <v>965</v>
      </c>
      <c r="Q209">
        <v>2000</v>
      </c>
      <c r="R209" t="s">
        <v>953</v>
      </c>
      <c r="T209">
        <v>2971</v>
      </c>
      <c r="U209" t="s">
        <v>795</v>
      </c>
      <c r="V209">
        <v>0</v>
      </c>
      <c r="W209" t="s">
        <v>43</v>
      </c>
      <c r="X209" s="12">
        <v>0</v>
      </c>
      <c r="Y209" s="12">
        <v>400000</v>
      </c>
      <c r="Z209" s="12">
        <v>0</v>
      </c>
      <c r="AA209" s="12">
        <v>0</v>
      </c>
      <c r="AB209" s="12">
        <v>0</v>
      </c>
      <c r="AC209" s="12">
        <v>0</v>
      </c>
      <c r="AD209" s="12">
        <v>0</v>
      </c>
      <c r="AE209" s="12">
        <v>0</v>
      </c>
      <c r="AF209" s="32">
        <v>0</v>
      </c>
      <c r="AG209" s="32">
        <v>0</v>
      </c>
      <c r="AH209" s="32">
        <v>0</v>
      </c>
      <c r="AI209" s="32">
        <f t="shared" si="6"/>
        <v>0</v>
      </c>
      <c r="AJ209" s="35" t="s">
        <v>846</v>
      </c>
      <c r="AK209">
        <v>0</v>
      </c>
      <c r="AL209">
        <v>0</v>
      </c>
      <c r="AM209">
        <v>0</v>
      </c>
      <c r="AN209">
        <v>400000</v>
      </c>
      <c r="AO209">
        <v>-400000</v>
      </c>
      <c r="AP209"/>
    </row>
    <row r="210" spans="1:42" x14ac:dyDescent="0.3">
      <c r="A210" t="str">
        <f t="shared" si="7"/>
        <v>1.1-00-2302_231010_231629810</v>
      </c>
      <c r="B210" s="64" t="s">
        <v>1105</v>
      </c>
      <c r="C210" s="64" t="s">
        <v>1162</v>
      </c>
      <c r="D210" t="s">
        <v>1106</v>
      </c>
      <c r="E210" t="s">
        <v>259</v>
      </c>
      <c r="F210" t="s">
        <v>260</v>
      </c>
      <c r="G210" t="s">
        <v>261</v>
      </c>
      <c r="H210" t="s">
        <v>960</v>
      </c>
      <c r="I210" t="s">
        <v>856</v>
      </c>
      <c r="J210" t="s">
        <v>189</v>
      </c>
      <c r="K210">
        <v>1</v>
      </c>
      <c r="L210" t="s">
        <v>35</v>
      </c>
      <c r="M210">
        <v>16</v>
      </c>
      <c r="N210" t="s">
        <v>276</v>
      </c>
      <c r="O210" t="s">
        <v>883</v>
      </c>
      <c r="P210" s="1" t="s">
        <v>274</v>
      </c>
      <c r="Q210">
        <v>2000</v>
      </c>
      <c r="R210" t="s">
        <v>953</v>
      </c>
      <c r="S210" t="s">
        <v>1159</v>
      </c>
      <c r="T210">
        <v>2981</v>
      </c>
      <c r="U210" t="s">
        <v>291</v>
      </c>
      <c r="V210">
        <v>0</v>
      </c>
      <c r="W210" t="s">
        <v>43</v>
      </c>
      <c r="X210" s="12">
        <v>20000</v>
      </c>
      <c r="Y210" s="12">
        <v>0</v>
      </c>
      <c r="Z210" s="12">
        <v>0</v>
      </c>
      <c r="AA210" s="12">
        <v>0</v>
      </c>
      <c r="AB210" s="12">
        <v>0</v>
      </c>
      <c r="AC210" s="12">
        <v>0</v>
      </c>
      <c r="AD210" s="12">
        <v>0</v>
      </c>
      <c r="AE210" s="12">
        <v>20000</v>
      </c>
      <c r="AF210" s="32">
        <v>20000</v>
      </c>
      <c r="AG210" s="32">
        <v>20000</v>
      </c>
      <c r="AH210" s="32">
        <v>0</v>
      </c>
      <c r="AI210" s="32">
        <f t="shared" si="6"/>
        <v>-20000</v>
      </c>
      <c r="AJ210" s="35" t="s">
        <v>846</v>
      </c>
      <c r="AK210">
        <v>20000</v>
      </c>
      <c r="AL210">
        <v>0</v>
      </c>
      <c r="AM210">
        <v>0</v>
      </c>
      <c r="AN210">
        <v>0</v>
      </c>
      <c r="AO210">
        <v>20000</v>
      </c>
      <c r="AP210"/>
    </row>
    <row r="211" spans="1:42" x14ac:dyDescent="0.3">
      <c r="A211" t="str">
        <f t="shared" si="7"/>
        <v>1.1-00-2307_232022_233629810</v>
      </c>
      <c r="B211" s="64" t="s">
        <v>1105</v>
      </c>
      <c r="C211" s="64" t="s">
        <v>1162</v>
      </c>
      <c r="D211" t="s">
        <v>1106</v>
      </c>
      <c r="E211" t="s">
        <v>259</v>
      </c>
      <c r="F211" t="s">
        <v>260</v>
      </c>
      <c r="G211" t="s">
        <v>31</v>
      </c>
      <c r="H211" t="s">
        <v>934</v>
      </c>
      <c r="I211" t="s">
        <v>859</v>
      </c>
      <c r="J211" t="s">
        <v>447</v>
      </c>
      <c r="K211">
        <v>2</v>
      </c>
      <c r="L211" t="s">
        <v>448</v>
      </c>
      <c r="M211">
        <v>36</v>
      </c>
      <c r="N211" t="s">
        <v>452</v>
      </c>
      <c r="O211" t="s">
        <v>888</v>
      </c>
      <c r="P211" t="s">
        <v>976</v>
      </c>
      <c r="Q211">
        <v>2000</v>
      </c>
      <c r="R211" t="s">
        <v>953</v>
      </c>
      <c r="S211" t="s">
        <v>1159</v>
      </c>
      <c r="T211">
        <v>2981</v>
      </c>
      <c r="U211" t="s">
        <v>291</v>
      </c>
      <c r="V211">
        <v>0</v>
      </c>
      <c r="W211" t="s">
        <v>43</v>
      </c>
      <c r="X211" s="12">
        <v>350000</v>
      </c>
      <c r="Y211" s="12">
        <v>350000</v>
      </c>
      <c r="Z211" s="12">
        <v>87672.8</v>
      </c>
      <c r="AA211" s="12">
        <v>87672.8</v>
      </c>
      <c r="AB211" s="12">
        <v>87672.8</v>
      </c>
      <c r="AC211" s="12">
        <v>87672.8</v>
      </c>
      <c r="AD211" s="12">
        <v>87672.8</v>
      </c>
      <c r="AE211" s="12">
        <v>262327.2</v>
      </c>
      <c r="AF211" s="32">
        <v>350000</v>
      </c>
      <c r="AG211" s="32">
        <v>350000</v>
      </c>
      <c r="AH211" s="32">
        <v>200000</v>
      </c>
      <c r="AI211" s="32">
        <f t="shared" si="6"/>
        <v>-150000</v>
      </c>
      <c r="AJ211" s="35" t="s">
        <v>465</v>
      </c>
      <c r="AK211">
        <v>0</v>
      </c>
      <c r="AL211">
        <v>0</v>
      </c>
      <c r="AM211">
        <v>0</v>
      </c>
      <c r="AN211">
        <v>0</v>
      </c>
      <c r="AO211">
        <v>0</v>
      </c>
      <c r="AP211"/>
    </row>
    <row r="212" spans="1:42" x14ac:dyDescent="0.3">
      <c r="A212" t="str">
        <f t="shared" si="7"/>
        <v>1.1-00-2305_236015_232129810</v>
      </c>
      <c r="B212" s="64" t="s">
        <v>1105</v>
      </c>
      <c r="C212" s="64" t="s">
        <v>1162</v>
      </c>
      <c r="D212" t="s">
        <v>1106</v>
      </c>
      <c r="E212" t="s">
        <v>29</v>
      </c>
      <c r="F212" t="s">
        <v>30</v>
      </c>
      <c r="G212" t="s">
        <v>31</v>
      </c>
      <c r="H212" t="s">
        <v>934</v>
      </c>
      <c r="I212" t="s">
        <v>857</v>
      </c>
      <c r="J212" t="s">
        <v>307</v>
      </c>
      <c r="K212">
        <v>6</v>
      </c>
      <c r="L212" t="s">
        <v>79</v>
      </c>
      <c r="M212">
        <v>21</v>
      </c>
      <c r="N212" t="s">
        <v>311</v>
      </c>
      <c r="O212" t="s">
        <v>884</v>
      </c>
      <c r="P212" t="s">
        <v>309</v>
      </c>
      <c r="Q212">
        <v>2000</v>
      </c>
      <c r="R212" t="s">
        <v>953</v>
      </c>
      <c r="S212" t="s">
        <v>1159</v>
      </c>
      <c r="T212">
        <v>2981</v>
      </c>
      <c r="U212" t="s">
        <v>291</v>
      </c>
      <c r="V212">
        <v>0</v>
      </c>
      <c r="W212" t="s">
        <v>43</v>
      </c>
      <c r="X212" s="12">
        <v>810661.36</v>
      </c>
      <c r="Y212" s="12">
        <v>50000</v>
      </c>
      <c r="Z212" s="12">
        <v>785408.58</v>
      </c>
      <c r="AA212" s="12">
        <v>572217.98</v>
      </c>
      <c r="AB212" s="12">
        <v>464419.18</v>
      </c>
      <c r="AC212" s="12">
        <v>454063.16</v>
      </c>
      <c r="AD212" s="12">
        <v>454063.16</v>
      </c>
      <c r="AE212" s="12">
        <v>25252.780000000028</v>
      </c>
      <c r="AF212" s="32">
        <v>698350.4</v>
      </c>
      <c r="AG212" s="32">
        <v>698350.4</v>
      </c>
      <c r="AH212" s="32">
        <v>698350.4</v>
      </c>
      <c r="AI212" s="32">
        <f t="shared" si="6"/>
        <v>0</v>
      </c>
      <c r="AJ212" s="35" t="s">
        <v>846</v>
      </c>
      <c r="AK212">
        <v>0</v>
      </c>
      <c r="AL212">
        <v>760661.36</v>
      </c>
      <c r="AM212">
        <v>0</v>
      </c>
      <c r="AN212">
        <v>0</v>
      </c>
      <c r="AO212">
        <v>760661.36</v>
      </c>
      <c r="AP212"/>
    </row>
    <row r="213" spans="1:42" x14ac:dyDescent="0.3">
      <c r="A213" t="str">
        <f t="shared" si="7"/>
        <v>1.1-00-2311_236031_234929910</v>
      </c>
      <c r="B213" s="64" t="s">
        <v>1105</v>
      </c>
      <c r="C213" s="64" t="s">
        <v>1162</v>
      </c>
      <c r="D213" t="s">
        <v>1106</v>
      </c>
      <c r="E213" t="s">
        <v>802</v>
      </c>
      <c r="F213" t="s">
        <v>803</v>
      </c>
      <c r="G213" t="s">
        <v>31</v>
      </c>
      <c r="H213" t="s">
        <v>934</v>
      </c>
      <c r="I213" t="s">
        <v>868</v>
      </c>
      <c r="J213" t="s">
        <v>805</v>
      </c>
      <c r="K213">
        <v>6</v>
      </c>
      <c r="L213" t="s">
        <v>79</v>
      </c>
      <c r="M213">
        <v>49</v>
      </c>
      <c r="N213" t="s">
        <v>820</v>
      </c>
      <c r="O213" t="s">
        <v>905</v>
      </c>
      <c r="P213" t="s">
        <v>963</v>
      </c>
      <c r="Q213">
        <v>2000</v>
      </c>
      <c r="R213" t="s">
        <v>953</v>
      </c>
      <c r="T213">
        <v>2991</v>
      </c>
      <c r="U213" t="s">
        <v>828</v>
      </c>
      <c r="V213">
        <v>0</v>
      </c>
      <c r="W213" t="s">
        <v>43</v>
      </c>
      <c r="X213" s="12">
        <v>1624</v>
      </c>
      <c r="Y213" s="12">
        <v>0</v>
      </c>
      <c r="Z213" s="12">
        <v>1624</v>
      </c>
      <c r="AA213" s="12">
        <v>0</v>
      </c>
      <c r="AB213" s="12">
        <v>0</v>
      </c>
      <c r="AC213" s="12">
        <v>0</v>
      </c>
      <c r="AD213" s="12">
        <v>0</v>
      </c>
      <c r="AE213" s="12">
        <v>0</v>
      </c>
      <c r="AF213" s="32">
        <v>1624</v>
      </c>
      <c r="AG213" s="32">
        <v>1624</v>
      </c>
      <c r="AH213" s="32">
        <v>1624</v>
      </c>
      <c r="AI213" s="32">
        <f t="shared" si="6"/>
        <v>0</v>
      </c>
      <c r="AJ213" s="35" t="s">
        <v>829</v>
      </c>
      <c r="AK213">
        <v>0</v>
      </c>
      <c r="AL213">
        <v>1624</v>
      </c>
      <c r="AM213">
        <v>0</v>
      </c>
      <c r="AN213">
        <v>0</v>
      </c>
      <c r="AO213">
        <v>1624</v>
      </c>
      <c r="AP213"/>
    </row>
    <row r="214" spans="1:42" x14ac:dyDescent="0.3">
      <c r="A214" t="str">
        <f t="shared" si="7"/>
        <v>2.5-02-2307_233020_233431110</v>
      </c>
      <c r="B214" s="64" t="s">
        <v>1095</v>
      </c>
      <c r="C214" s="64" t="s">
        <v>1162</v>
      </c>
      <c r="D214" t="s">
        <v>1096</v>
      </c>
      <c r="E214" t="s">
        <v>573</v>
      </c>
      <c r="F214" t="s">
        <v>966</v>
      </c>
      <c r="G214" t="s">
        <v>31</v>
      </c>
      <c r="H214" t="s">
        <v>934</v>
      </c>
      <c r="I214" t="s">
        <v>859</v>
      </c>
      <c r="J214" t="s">
        <v>447</v>
      </c>
      <c r="K214">
        <v>3</v>
      </c>
      <c r="L214" t="s">
        <v>218</v>
      </c>
      <c r="M214">
        <v>34</v>
      </c>
      <c r="N214" t="s">
        <v>578</v>
      </c>
      <c r="O214" t="s">
        <v>892</v>
      </c>
      <c r="P214" t="s">
        <v>576</v>
      </c>
      <c r="Q214">
        <v>3000</v>
      </c>
      <c r="R214" t="s">
        <v>70</v>
      </c>
      <c r="T214">
        <v>3111</v>
      </c>
      <c r="U214" t="s">
        <v>320</v>
      </c>
      <c r="V214">
        <v>0</v>
      </c>
      <c r="W214" t="s">
        <v>43</v>
      </c>
      <c r="X214" s="12">
        <v>85500000</v>
      </c>
      <c r="Y214" s="12">
        <v>0</v>
      </c>
      <c r="Z214" s="12">
        <v>80155711.950000003</v>
      </c>
      <c r="AA214" s="12">
        <v>80155711.950000003</v>
      </c>
      <c r="AB214" s="12">
        <v>80155711.950000003</v>
      </c>
      <c r="AC214" s="12">
        <v>80155711.950000003</v>
      </c>
      <c r="AD214" s="12">
        <v>80155711.950000003</v>
      </c>
      <c r="AE214" s="12">
        <v>5344288.049999997</v>
      </c>
      <c r="AF214" s="32">
        <v>95267283.930000007</v>
      </c>
      <c r="AG214" s="32">
        <v>95267283.930000007</v>
      </c>
      <c r="AH214" s="32">
        <v>95267283.930000007</v>
      </c>
      <c r="AI214" s="32">
        <f t="shared" si="6"/>
        <v>0</v>
      </c>
      <c r="AJ214" s="35" t="s">
        <v>140</v>
      </c>
      <c r="AK214">
        <v>15500000</v>
      </c>
      <c r="AL214">
        <v>0</v>
      </c>
      <c r="AM214">
        <v>0</v>
      </c>
      <c r="AN214">
        <v>0</v>
      </c>
      <c r="AO214">
        <v>15500000</v>
      </c>
      <c r="AP214" s="39">
        <v>97000000</v>
      </c>
    </row>
    <row r="215" spans="1:42" x14ac:dyDescent="0.3">
      <c r="A215" t="str">
        <f t="shared" si="7"/>
        <v>1.1-00-2307_232022_233631110</v>
      </c>
      <c r="B215" s="64" t="s">
        <v>1105</v>
      </c>
      <c r="C215" s="64" t="s">
        <v>1162</v>
      </c>
      <c r="D215" t="s">
        <v>1106</v>
      </c>
      <c r="E215" t="s">
        <v>259</v>
      </c>
      <c r="F215" t="s">
        <v>260</v>
      </c>
      <c r="G215" t="s">
        <v>31</v>
      </c>
      <c r="H215" t="s">
        <v>934</v>
      </c>
      <c r="I215" t="s">
        <v>859</v>
      </c>
      <c r="J215" t="s">
        <v>447</v>
      </c>
      <c r="K215">
        <v>2</v>
      </c>
      <c r="L215" t="s">
        <v>448</v>
      </c>
      <c r="M215">
        <v>36</v>
      </c>
      <c r="N215" t="s">
        <v>452</v>
      </c>
      <c r="O215" t="s">
        <v>888</v>
      </c>
      <c r="P215" t="s">
        <v>976</v>
      </c>
      <c r="Q215">
        <v>3000</v>
      </c>
      <c r="R215" t="s">
        <v>70</v>
      </c>
      <c r="T215">
        <v>3111</v>
      </c>
      <c r="U215" t="s">
        <v>320</v>
      </c>
      <c r="V215">
        <v>0</v>
      </c>
      <c r="W215" t="s">
        <v>43</v>
      </c>
      <c r="X215" s="12">
        <v>203460000</v>
      </c>
      <c r="Y215" s="12">
        <v>116185349.58</v>
      </c>
      <c r="Z215" s="12">
        <v>187558130.19999999</v>
      </c>
      <c r="AA215" s="12">
        <v>187558130.19999999</v>
      </c>
      <c r="AB215" s="12">
        <v>187558130.19999999</v>
      </c>
      <c r="AC215" s="12">
        <v>187558130.19999999</v>
      </c>
      <c r="AD215" s="12">
        <v>187558130.19999999</v>
      </c>
      <c r="AE215" s="12">
        <v>15901869.800000012</v>
      </c>
      <c r="AF215" s="32">
        <v>223000000</v>
      </c>
      <c r="AG215" s="32">
        <v>223000000</v>
      </c>
      <c r="AH215" s="32">
        <v>223000000</v>
      </c>
      <c r="AI215" s="32">
        <f t="shared" si="6"/>
        <v>0</v>
      </c>
      <c r="AJ215" s="35" t="s">
        <v>466</v>
      </c>
      <c r="AK215">
        <v>79274650.420000002</v>
      </c>
      <c r="AL215">
        <v>8000000</v>
      </c>
      <c r="AM215">
        <v>0</v>
      </c>
      <c r="AN215">
        <v>0</v>
      </c>
      <c r="AO215">
        <v>87274650.420000002</v>
      </c>
      <c r="AP215" s="39">
        <v>226000000</v>
      </c>
    </row>
    <row r="216" spans="1:42" x14ac:dyDescent="0.3">
      <c r="A216" t="str">
        <f t="shared" si="7"/>
        <v>1.1-00-2311_236031_234931110</v>
      </c>
      <c r="B216" s="64" t="s">
        <v>1105</v>
      </c>
      <c r="C216" s="64" t="s">
        <v>1162</v>
      </c>
      <c r="D216" t="s">
        <v>1106</v>
      </c>
      <c r="E216" t="s">
        <v>802</v>
      </c>
      <c r="F216" t="s">
        <v>803</v>
      </c>
      <c r="G216" t="s">
        <v>31</v>
      </c>
      <c r="H216" t="s">
        <v>934</v>
      </c>
      <c r="I216" t="s">
        <v>868</v>
      </c>
      <c r="J216" t="s">
        <v>805</v>
      </c>
      <c r="K216">
        <v>6</v>
      </c>
      <c r="L216" t="s">
        <v>79</v>
      </c>
      <c r="M216">
        <v>49</v>
      </c>
      <c r="N216" t="s">
        <v>820</v>
      </c>
      <c r="O216" t="s">
        <v>905</v>
      </c>
      <c r="P216" t="s">
        <v>963</v>
      </c>
      <c r="Q216" s="1">
        <v>3000</v>
      </c>
      <c r="R216" s="1" t="s">
        <v>70</v>
      </c>
      <c r="S216" s="1"/>
      <c r="T216" s="7">
        <v>3111</v>
      </c>
      <c r="U216" s="7" t="s">
        <v>320</v>
      </c>
      <c r="V216">
        <v>0</v>
      </c>
      <c r="W216" t="s">
        <v>43</v>
      </c>
      <c r="X216" s="12">
        <v>0</v>
      </c>
      <c r="Y216" s="12">
        <v>0</v>
      </c>
      <c r="Z216" s="12">
        <v>0</v>
      </c>
      <c r="AA216" s="12">
        <v>0</v>
      </c>
      <c r="AB216" s="12">
        <v>0</v>
      </c>
      <c r="AC216" s="12">
        <v>0</v>
      </c>
      <c r="AD216" s="12">
        <v>0</v>
      </c>
      <c r="AE216" s="12">
        <v>0</v>
      </c>
      <c r="AF216" s="12">
        <v>0</v>
      </c>
      <c r="AG216" s="12">
        <v>0</v>
      </c>
      <c r="AH216" s="9">
        <v>0</v>
      </c>
      <c r="AI216" s="32">
        <f t="shared" si="6"/>
        <v>0</v>
      </c>
      <c r="AJ216" s="35" t="s">
        <v>846</v>
      </c>
      <c r="AK216" s="12">
        <v>0</v>
      </c>
      <c r="AL216" s="12">
        <v>0</v>
      </c>
      <c r="AM216" s="12">
        <v>0</v>
      </c>
      <c r="AN216" s="12">
        <v>0</v>
      </c>
      <c r="AO216" s="12">
        <v>0</v>
      </c>
    </row>
    <row r="217" spans="1:42" x14ac:dyDescent="0.3">
      <c r="A217" t="str">
        <f t="shared" si="7"/>
        <v>1.1-00-2305_236015_232131110</v>
      </c>
      <c r="B217" s="64" t="s">
        <v>1105</v>
      </c>
      <c r="C217" s="64" t="s">
        <v>1162</v>
      </c>
      <c r="D217" t="s">
        <v>1106</v>
      </c>
      <c r="E217" t="s">
        <v>29</v>
      </c>
      <c r="F217" t="s">
        <v>30</v>
      </c>
      <c r="G217" t="s">
        <v>31</v>
      </c>
      <c r="H217" t="s">
        <v>934</v>
      </c>
      <c r="I217" t="s">
        <v>857</v>
      </c>
      <c r="J217" t="s">
        <v>307</v>
      </c>
      <c r="K217">
        <v>6</v>
      </c>
      <c r="L217" t="s">
        <v>79</v>
      </c>
      <c r="M217">
        <v>21</v>
      </c>
      <c r="N217" t="s">
        <v>311</v>
      </c>
      <c r="O217" t="s">
        <v>884</v>
      </c>
      <c r="P217" t="s">
        <v>309</v>
      </c>
      <c r="Q217">
        <v>3000</v>
      </c>
      <c r="R217" t="s">
        <v>70</v>
      </c>
      <c r="T217">
        <v>3111</v>
      </c>
      <c r="U217" t="s">
        <v>320</v>
      </c>
      <c r="V217">
        <v>0</v>
      </c>
      <c r="W217" t="s">
        <v>43</v>
      </c>
      <c r="X217" s="12">
        <v>5197048</v>
      </c>
      <c r="Y217" s="12">
        <v>5197048</v>
      </c>
      <c r="Z217" s="12">
        <v>4615703.8</v>
      </c>
      <c r="AA217" s="12">
        <v>4615703.8</v>
      </c>
      <c r="AB217" s="12">
        <v>5003012</v>
      </c>
      <c r="AC217" s="12">
        <v>5003012</v>
      </c>
      <c r="AD217" s="12">
        <v>5003012</v>
      </c>
      <c r="AE217" s="12">
        <v>581344.20000000019</v>
      </c>
      <c r="AF217" s="32">
        <v>5600000</v>
      </c>
      <c r="AG217" s="32">
        <v>5600000</v>
      </c>
      <c r="AH217" s="32">
        <v>5820000</v>
      </c>
      <c r="AI217" s="32">
        <f t="shared" si="6"/>
        <v>220000</v>
      </c>
      <c r="AJ217" s="35" t="s">
        <v>846</v>
      </c>
      <c r="AK217">
        <v>0</v>
      </c>
      <c r="AL217">
        <v>0</v>
      </c>
      <c r="AM217">
        <v>0</v>
      </c>
      <c r="AN217">
        <v>0</v>
      </c>
      <c r="AO217">
        <v>0</v>
      </c>
      <c r="AP217" s="39">
        <v>6000000</v>
      </c>
    </row>
    <row r="218" spans="1:42" x14ac:dyDescent="0.3">
      <c r="A218" t="str">
        <f t="shared" si="7"/>
        <v>1.1-00-2311_236031_234931410</v>
      </c>
      <c r="B218" s="64" t="s">
        <v>1105</v>
      </c>
      <c r="C218" s="64" t="s">
        <v>1162</v>
      </c>
      <c r="D218" t="s">
        <v>1106</v>
      </c>
      <c r="E218" t="s">
        <v>802</v>
      </c>
      <c r="F218" t="s">
        <v>803</v>
      </c>
      <c r="G218" t="s">
        <v>31</v>
      </c>
      <c r="H218" t="s">
        <v>934</v>
      </c>
      <c r="I218" t="s">
        <v>868</v>
      </c>
      <c r="J218" t="s">
        <v>805</v>
      </c>
      <c r="K218">
        <v>6</v>
      </c>
      <c r="L218" t="s">
        <v>79</v>
      </c>
      <c r="M218">
        <v>49</v>
      </c>
      <c r="N218" t="s">
        <v>820</v>
      </c>
      <c r="O218" t="s">
        <v>905</v>
      </c>
      <c r="P218" t="s">
        <v>963</v>
      </c>
      <c r="Q218">
        <v>3000</v>
      </c>
      <c r="R218" t="s">
        <v>70</v>
      </c>
      <c r="T218">
        <v>3141</v>
      </c>
      <c r="U218" t="s">
        <v>321</v>
      </c>
      <c r="V218">
        <v>0</v>
      </c>
      <c r="W218" t="s">
        <v>43</v>
      </c>
      <c r="X218" s="12">
        <v>1741466.7</v>
      </c>
      <c r="Y218" s="12">
        <v>1813000</v>
      </c>
      <c r="Z218" s="12">
        <v>1741466.24</v>
      </c>
      <c r="AA218" s="12">
        <v>1741466.24</v>
      </c>
      <c r="AB218" s="12">
        <v>1148372.1599999999</v>
      </c>
      <c r="AC218" s="12">
        <v>1148372.1599999999</v>
      </c>
      <c r="AD218" s="12">
        <v>1148372.1599999999</v>
      </c>
      <c r="AE218" s="12">
        <v>0.4599999999627471</v>
      </c>
      <c r="AF218" s="32">
        <v>1824700</v>
      </c>
      <c r="AG218" s="32">
        <v>1824700</v>
      </c>
      <c r="AH218" s="32">
        <v>2000000</v>
      </c>
      <c r="AI218" s="32">
        <f t="shared" si="6"/>
        <v>175300</v>
      </c>
      <c r="AJ218" s="9" t="s">
        <v>830</v>
      </c>
      <c r="AK218">
        <v>71533.759999999995</v>
      </c>
      <c r="AL218">
        <v>11700</v>
      </c>
      <c r="AM218">
        <v>0</v>
      </c>
      <c r="AN218">
        <v>154767.06</v>
      </c>
      <c r="AO218">
        <v>-71533.3</v>
      </c>
      <c r="AP218"/>
    </row>
    <row r="219" spans="1:42" x14ac:dyDescent="0.3">
      <c r="A219" t="str">
        <f t="shared" si="7"/>
        <v>1.1-00-2305_236015_232131410</v>
      </c>
      <c r="B219" s="64" t="s">
        <v>1105</v>
      </c>
      <c r="C219" s="64" t="s">
        <v>1162</v>
      </c>
      <c r="D219" t="s">
        <v>1106</v>
      </c>
      <c r="E219" t="s">
        <v>29</v>
      </c>
      <c r="F219" t="s">
        <v>30</v>
      </c>
      <c r="G219" t="s">
        <v>31</v>
      </c>
      <c r="H219" t="s">
        <v>934</v>
      </c>
      <c r="I219" t="s">
        <v>857</v>
      </c>
      <c r="J219" t="s">
        <v>307</v>
      </c>
      <c r="K219">
        <v>6</v>
      </c>
      <c r="L219" t="s">
        <v>79</v>
      </c>
      <c r="M219">
        <v>21</v>
      </c>
      <c r="N219" t="s">
        <v>311</v>
      </c>
      <c r="O219" t="s">
        <v>884</v>
      </c>
      <c r="P219" t="s">
        <v>309</v>
      </c>
      <c r="Q219">
        <v>3000</v>
      </c>
      <c r="R219" t="s">
        <v>70</v>
      </c>
      <c r="T219">
        <v>3141</v>
      </c>
      <c r="U219" t="s">
        <v>321</v>
      </c>
      <c r="V219">
        <v>0</v>
      </c>
      <c r="W219" t="s">
        <v>43</v>
      </c>
      <c r="X219" s="12">
        <v>600000</v>
      </c>
      <c r="Y219" s="12">
        <v>600000</v>
      </c>
      <c r="Z219" s="12">
        <v>599999.56000000006</v>
      </c>
      <c r="AA219" s="12">
        <v>599999.56000000006</v>
      </c>
      <c r="AB219" s="12">
        <v>464836.67</v>
      </c>
      <c r="AC219" s="12">
        <v>464836.67</v>
      </c>
      <c r="AD219" s="12">
        <v>464836.67</v>
      </c>
      <c r="AE219" s="12">
        <v>0.43999999994412065</v>
      </c>
      <c r="AF219" s="32">
        <v>600000</v>
      </c>
      <c r="AG219" s="32">
        <v>600000</v>
      </c>
      <c r="AH219" s="32">
        <v>720000</v>
      </c>
      <c r="AI219" s="32">
        <f t="shared" si="6"/>
        <v>120000</v>
      </c>
      <c r="AJ219" s="35" t="s">
        <v>846</v>
      </c>
      <c r="AK219">
        <v>0</v>
      </c>
      <c r="AL219">
        <v>0</v>
      </c>
      <c r="AM219">
        <v>0</v>
      </c>
      <c r="AN219">
        <v>0</v>
      </c>
      <c r="AO219">
        <v>0</v>
      </c>
      <c r="AP219"/>
    </row>
    <row r="220" spans="1:42" x14ac:dyDescent="0.3">
      <c r="A220" t="str">
        <f t="shared" si="7"/>
        <v>1.1-00-2311_236031_234931510</v>
      </c>
      <c r="B220" s="64" t="s">
        <v>1105</v>
      </c>
      <c r="C220" s="64" t="s">
        <v>1162</v>
      </c>
      <c r="D220" t="s">
        <v>1106</v>
      </c>
      <c r="E220" t="s">
        <v>802</v>
      </c>
      <c r="F220" t="s">
        <v>803</v>
      </c>
      <c r="G220" t="s">
        <v>31</v>
      </c>
      <c r="H220" t="s">
        <v>934</v>
      </c>
      <c r="I220" t="s">
        <v>868</v>
      </c>
      <c r="J220" t="s">
        <v>805</v>
      </c>
      <c r="K220">
        <v>6</v>
      </c>
      <c r="L220" t="s">
        <v>79</v>
      </c>
      <c r="M220">
        <v>49</v>
      </c>
      <c r="N220" t="s">
        <v>820</v>
      </c>
      <c r="O220" t="s">
        <v>905</v>
      </c>
      <c r="P220" t="s">
        <v>963</v>
      </c>
      <c r="Q220" s="1">
        <v>3000</v>
      </c>
      <c r="R220" s="1" t="s">
        <v>70</v>
      </c>
      <c r="S220" s="1"/>
      <c r="T220" s="7">
        <v>3151</v>
      </c>
      <c r="U220" s="7" t="s">
        <v>704</v>
      </c>
      <c r="V220">
        <v>0</v>
      </c>
      <c r="W220" t="s">
        <v>43</v>
      </c>
      <c r="X220" s="12">
        <v>0</v>
      </c>
      <c r="Y220" s="12">
        <v>0</v>
      </c>
      <c r="Z220" s="12">
        <v>0</v>
      </c>
      <c r="AA220" s="12">
        <v>0</v>
      </c>
      <c r="AB220" s="12">
        <v>0</v>
      </c>
      <c r="AC220" s="12">
        <v>0</v>
      </c>
      <c r="AD220" s="12">
        <v>0</v>
      </c>
      <c r="AE220" s="12">
        <v>0</v>
      </c>
      <c r="AF220" s="12">
        <v>0</v>
      </c>
      <c r="AG220" s="12">
        <v>0</v>
      </c>
      <c r="AH220" s="9">
        <v>0</v>
      </c>
      <c r="AI220" s="32">
        <f t="shared" si="6"/>
        <v>0</v>
      </c>
      <c r="AK220" s="12">
        <v>0</v>
      </c>
      <c r="AL220" s="12">
        <v>0</v>
      </c>
      <c r="AM220" s="12">
        <v>0</v>
      </c>
      <c r="AN220" s="12">
        <v>0</v>
      </c>
      <c r="AO220" s="12">
        <v>0</v>
      </c>
      <c r="AP220"/>
    </row>
    <row r="221" spans="1:42" x14ac:dyDescent="0.3">
      <c r="A221" t="str">
        <f t="shared" si="7"/>
        <v>1.6-05-2308_237025_234131610</v>
      </c>
      <c r="B221" t="s">
        <v>1097</v>
      </c>
      <c r="C221" t="s">
        <v>1162</v>
      </c>
      <c r="D221" t="s">
        <v>986</v>
      </c>
      <c r="E221" t="s">
        <v>373</v>
      </c>
      <c r="F221" t="s">
        <v>374</v>
      </c>
      <c r="G221" t="s">
        <v>200</v>
      </c>
      <c r="H221" t="s">
        <v>957</v>
      </c>
      <c r="I221" t="s">
        <v>860</v>
      </c>
      <c r="J221" t="s">
        <v>587</v>
      </c>
      <c r="K221">
        <v>7</v>
      </c>
      <c r="L221" t="s">
        <v>588</v>
      </c>
      <c r="M221">
        <v>41</v>
      </c>
      <c r="N221" t="s">
        <v>593</v>
      </c>
      <c r="O221" t="s">
        <v>906</v>
      </c>
      <c r="P221" t="s">
        <v>958</v>
      </c>
      <c r="Q221">
        <v>3000</v>
      </c>
      <c r="R221" t="s">
        <v>70</v>
      </c>
      <c r="T221">
        <v>3161</v>
      </c>
      <c r="U221" t="s">
        <v>322</v>
      </c>
      <c r="V221">
        <v>0</v>
      </c>
      <c r="W221" t="s">
        <v>43</v>
      </c>
      <c r="X221" s="12">
        <v>55000</v>
      </c>
      <c r="Y221" s="12">
        <v>0</v>
      </c>
      <c r="Z221" s="12">
        <v>54627.3</v>
      </c>
      <c r="AA221" s="12">
        <v>54627.3</v>
      </c>
      <c r="AB221" s="12">
        <v>18209.099999999999</v>
      </c>
      <c r="AC221" s="12">
        <v>0</v>
      </c>
      <c r="AD221" s="12">
        <v>0</v>
      </c>
      <c r="AE221" s="12">
        <v>372.69999999999709</v>
      </c>
      <c r="AF221" s="32">
        <v>0</v>
      </c>
      <c r="AG221" s="32">
        <v>0</v>
      </c>
      <c r="AH221" s="32">
        <v>0</v>
      </c>
      <c r="AI221" s="32">
        <f t="shared" si="6"/>
        <v>0</v>
      </c>
      <c r="AJ221" s="35" t="s">
        <v>846</v>
      </c>
      <c r="AK221">
        <v>55000</v>
      </c>
      <c r="AL221">
        <v>0</v>
      </c>
      <c r="AM221">
        <v>0</v>
      </c>
      <c r="AN221">
        <v>0</v>
      </c>
      <c r="AO221">
        <v>55000</v>
      </c>
      <c r="AP221"/>
    </row>
    <row r="222" spans="1:42" x14ac:dyDescent="0.3">
      <c r="A222" t="str">
        <f t="shared" si="7"/>
        <v>1.1-00-2308_237025_234131610</v>
      </c>
      <c r="B222" s="64" t="s">
        <v>1105</v>
      </c>
      <c r="C222" s="64" t="s">
        <v>1162</v>
      </c>
      <c r="D222" t="s">
        <v>1106</v>
      </c>
      <c r="E222" t="s">
        <v>373</v>
      </c>
      <c r="F222" t="s">
        <v>374</v>
      </c>
      <c r="G222" t="s">
        <v>200</v>
      </c>
      <c r="H222" t="s">
        <v>957</v>
      </c>
      <c r="I222" t="s">
        <v>860</v>
      </c>
      <c r="J222" t="s">
        <v>587</v>
      </c>
      <c r="K222">
        <v>7</v>
      </c>
      <c r="L222" t="s">
        <v>588</v>
      </c>
      <c r="M222">
        <v>41</v>
      </c>
      <c r="N222" t="s">
        <v>593</v>
      </c>
      <c r="O222" t="s">
        <v>906</v>
      </c>
      <c r="P222" t="s">
        <v>958</v>
      </c>
      <c r="Q222">
        <v>3000</v>
      </c>
      <c r="R222" t="s">
        <v>70</v>
      </c>
      <c r="T222">
        <v>3161</v>
      </c>
      <c r="U222" t="s">
        <v>322</v>
      </c>
      <c r="V222">
        <v>0</v>
      </c>
      <c r="W222" t="s">
        <v>43</v>
      </c>
      <c r="X222" s="12">
        <v>200000</v>
      </c>
      <c r="Y222" s="12">
        <v>200000</v>
      </c>
      <c r="Z222" s="12">
        <v>145672.79999999999</v>
      </c>
      <c r="AA222" s="12">
        <v>145672.79999999999</v>
      </c>
      <c r="AB222" s="12">
        <v>127463.7</v>
      </c>
      <c r="AC222" s="12">
        <v>109254.6</v>
      </c>
      <c r="AD222" s="12">
        <v>109254.6</v>
      </c>
      <c r="AE222" s="12">
        <v>54327.200000000012</v>
      </c>
      <c r="AF222" s="32">
        <v>200000</v>
      </c>
      <c r="AG222" s="32">
        <v>200000</v>
      </c>
      <c r="AH222" s="32">
        <v>230000</v>
      </c>
      <c r="AI222" s="32">
        <f t="shared" si="6"/>
        <v>30000</v>
      </c>
      <c r="AJ222" s="35" t="s">
        <v>846</v>
      </c>
      <c r="AK222">
        <v>0</v>
      </c>
      <c r="AL222">
        <v>0</v>
      </c>
      <c r="AM222">
        <v>0</v>
      </c>
      <c r="AN222">
        <v>0</v>
      </c>
      <c r="AO222">
        <v>0</v>
      </c>
      <c r="AP222"/>
    </row>
    <row r="223" spans="1:42" x14ac:dyDescent="0.3">
      <c r="A223" t="str">
        <f t="shared" si="7"/>
        <v>1.1-00-2311_236031_234931610</v>
      </c>
      <c r="B223" s="64" t="s">
        <v>1105</v>
      </c>
      <c r="C223" s="64" t="s">
        <v>1162</v>
      </c>
      <c r="D223" t="s">
        <v>1106</v>
      </c>
      <c r="E223" t="s">
        <v>802</v>
      </c>
      <c r="F223" t="s">
        <v>803</v>
      </c>
      <c r="G223" t="s">
        <v>31</v>
      </c>
      <c r="H223" t="s">
        <v>934</v>
      </c>
      <c r="I223" t="s">
        <v>868</v>
      </c>
      <c r="J223" t="s">
        <v>805</v>
      </c>
      <c r="K223">
        <v>6</v>
      </c>
      <c r="L223" t="s">
        <v>79</v>
      </c>
      <c r="M223">
        <v>49</v>
      </c>
      <c r="N223" t="s">
        <v>820</v>
      </c>
      <c r="O223" t="s">
        <v>905</v>
      </c>
      <c r="P223" t="s">
        <v>963</v>
      </c>
      <c r="Q223">
        <v>3000</v>
      </c>
      <c r="R223" t="s">
        <v>70</v>
      </c>
      <c r="T223">
        <v>3161</v>
      </c>
      <c r="U223" t="s">
        <v>322</v>
      </c>
      <c r="V223">
        <v>0</v>
      </c>
      <c r="W223" t="s">
        <v>43</v>
      </c>
      <c r="X223" s="12">
        <v>97022.399999999994</v>
      </c>
      <c r="Y223" s="12">
        <v>0</v>
      </c>
      <c r="Z223" s="12">
        <v>97022.399999999994</v>
      </c>
      <c r="AA223" s="12">
        <v>97022.399999999994</v>
      </c>
      <c r="AB223" s="12">
        <v>19195.68</v>
      </c>
      <c r="AC223" s="12">
        <v>16453.439999999999</v>
      </c>
      <c r="AD223" s="12">
        <v>16453.439999999999</v>
      </c>
      <c r="AE223" s="12">
        <v>0</v>
      </c>
      <c r="AF223" s="32">
        <v>97022.399999999994</v>
      </c>
      <c r="AG223" s="32">
        <v>97022.399999999994</v>
      </c>
      <c r="AH223" s="70">
        <v>7097022.4000000004</v>
      </c>
      <c r="AI223" s="32">
        <f t="shared" si="6"/>
        <v>7000000</v>
      </c>
      <c r="AJ223" s="35" t="s">
        <v>1225</v>
      </c>
      <c r="AK223">
        <v>69022.399999999994</v>
      </c>
      <c r="AL223">
        <v>28000</v>
      </c>
      <c r="AM223">
        <v>0</v>
      </c>
      <c r="AN223">
        <v>0</v>
      </c>
      <c r="AO223">
        <v>97022.399999999994</v>
      </c>
      <c r="AP223"/>
    </row>
    <row r="224" spans="1:42" x14ac:dyDescent="0.3">
      <c r="A224" t="str">
        <f t="shared" si="7"/>
        <v>1.1-00-2305_236015_232131610</v>
      </c>
      <c r="B224" s="64" t="s">
        <v>1105</v>
      </c>
      <c r="C224" s="64" t="s">
        <v>1162</v>
      </c>
      <c r="D224" t="s">
        <v>1106</v>
      </c>
      <c r="E224" t="s">
        <v>29</v>
      </c>
      <c r="F224" t="s">
        <v>30</v>
      </c>
      <c r="G224" t="s">
        <v>31</v>
      </c>
      <c r="H224" t="s">
        <v>934</v>
      </c>
      <c r="I224" t="s">
        <v>857</v>
      </c>
      <c r="J224" t="s">
        <v>307</v>
      </c>
      <c r="K224">
        <v>6</v>
      </c>
      <c r="L224" t="s">
        <v>79</v>
      </c>
      <c r="M224">
        <v>21</v>
      </c>
      <c r="N224" t="s">
        <v>311</v>
      </c>
      <c r="O224" t="s">
        <v>884</v>
      </c>
      <c r="P224" t="s">
        <v>309</v>
      </c>
      <c r="Q224">
        <v>3000</v>
      </c>
      <c r="R224" t="s">
        <v>70</v>
      </c>
      <c r="T224">
        <v>3161</v>
      </c>
      <c r="U224" t="s">
        <v>322</v>
      </c>
      <c r="V224">
        <v>0</v>
      </c>
      <c r="W224" t="s">
        <v>43</v>
      </c>
      <c r="X224" s="12">
        <v>2700000</v>
      </c>
      <c r="Y224" s="12">
        <v>2700000</v>
      </c>
      <c r="Z224" s="12">
        <v>2593760</v>
      </c>
      <c r="AA224" s="12">
        <v>2593760</v>
      </c>
      <c r="AB224" s="12">
        <v>2368801.2000000002</v>
      </c>
      <c r="AC224" s="12">
        <v>2368801.2000000002</v>
      </c>
      <c r="AD224" s="12">
        <v>2368801.2000000002</v>
      </c>
      <c r="AE224" s="12">
        <v>106240</v>
      </c>
      <c r="AF224" s="32">
        <v>2700000</v>
      </c>
      <c r="AG224" s="32">
        <v>2700000</v>
      </c>
      <c r="AH224" s="32">
        <v>2700000</v>
      </c>
      <c r="AI224" s="32">
        <f t="shared" si="6"/>
        <v>0</v>
      </c>
      <c r="AJ224" s="35" t="s">
        <v>846</v>
      </c>
      <c r="AK224">
        <v>0</v>
      </c>
      <c r="AL224">
        <v>0</v>
      </c>
      <c r="AM224">
        <v>0</v>
      </c>
      <c r="AN224">
        <v>0</v>
      </c>
      <c r="AO224">
        <v>0</v>
      </c>
      <c r="AP224"/>
    </row>
    <row r="225" spans="1:42" x14ac:dyDescent="0.3">
      <c r="A225" t="str">
        <f t="shared" si="7"/>
        <v>1.1-00-2308_237025_234031810</v>
      </c>
      <c r="B225" s="64" t="s">
        <v>1105</v>
      </c>
      <c r="C225" s="64" t="s">
        <v>1162</v>
      </c>
      <c r="D225" t="s">
        <v>1106</v>
      </c>
      <c r="E225" t="s">
        <v>373</v>
      </c>
      <c r="F225" t="s">
        <v>374</v>
      </c>
      <c r="G225" t="s">
        <v>200</v>
      </c>
      <c r="H225" t="s">
        <v>957</v>
      </c>
      <c r="I225" t="s">
        <v>860</v>
      </c>
      <c r="J225" t="s">
        <v>587</v>
      </c>
      <c r="K225">
        <v>7</v>
      </c>
      <c r="L225" t="s">
        <v>588</v>
      </c>
      <c r="M225">
        <v>40</v>
      </c>
      <c r="N225" t="s">
        <v>591</v>
      </c>
      <c r="O225" t="s">
        <v>906</v>
      </c>
      <c r="P225" t="s">
        <v>958</v>
      </c>
      <c r="Q225">
        <v>3000</v>
      </c>
      <c r="R225" t="s">
        <v>70</v>
      </c>
      <c r="T225">
        <v>3181</v>
      </c>
      <c r="U225" t="s">
        <v>95</v>
      </c>
      <c r="V225">
        <v>0</v>
      </c>
      <c r="W225" t="s">
        <v>43</v>
      </c>
      <c r="X225" s="12">
        <v>10000</v>
      </c>
      <c r="Y225" s="12">
        <v>10000</v>
      </c>
      <c r="Z225" s="12">
        <v>0</v>
      </c>
      <c r="AA225" s="12">
        <v>0</v>
      </c>
      <c r="AB225" s="12">
        <v>0</v>
      </c>
      <c r="AC225" s="12">
        <v>0</v>
      </c>
      <c r="AD225" s="12">
        <v>0</v>
      </c>
      <c r="AE225" s="12">
        <v>10000</v>
      </c>
      <c r="AF225" s="32">
        <v>10000</v>
      </c>
      <c r="AG225" s="32">
        <v>10000</v>
      </c>
      <c r="AH225" s="32">
        <v>10000</v>
      </c>
      <c r="AI225" s="32">
        <f t="shared" si="6"/>
        <v>0</v>
      </c>
      <c r="AJ225" s="35" t="s">
        <v>846</v>
      </c>
      <c r="AK225">
        <v>0</v>
      </c>
      <c r="AL225">
        <v>0</v>
      </c>
      <c r="AM225">
        <v>0</v>
      </c>
      <c r="AN225">
        <v>0</v>
      </c>
      <c r="AO225">
        <v>0</v>
      </c>
      <c r="AP225"/>
    </row>
    <row r="226" spans="1:42" x14ac:dyDescent="0.3">
      <c r="A226" t="str">
        <f t="shared" si="7"/>
        <v>1.1-00-2311_236031_234931810</v>
      </c>
      <c r="B226" s="64" t="s">
        <v>1105</v>
      </c>
      <c r="C226" s="64" t="s">
        <v>1162</v>
      </c>
      <c r="D226" t="s">
        <v>1106</v>
      </c>
      <c r="E226" t="s">
        <v>802</v>
      </c>
      <c r="F226" t="s">
        <v>803</v>
      </c>
      <c r="G226" t="s">
        <v>31</v>
      </c>
      <c r="H226" t="s">
        <v>934</v>
      </c>
      <c r="I226" t="s">
        <v>868</v>
      </c>
      <c r="J226" t="s">
        <v>805</v>
      </c>
      <c r="K226">
        <v>6</v>
      </c>
      <c r="L226" t="s">
        <v>79</v>
      </c>
      <c r="M226">
        <v>49</v>
      </c>
      <c r="N226" t="s">
        <v>820</v>
      </c>
      <c r="O226" t="s">
        <v>905</v>
      </c>
      <c r="P226" t="s">
        <v>963</v>
      </c>
      <c r="Q226">
        <v>3000</v>
      </c>
      <c r="R226" t="s">
        <v>70</v>
      </c>
      <c r="T226">
        <v>3181</v>
      </c>
      <c r="U226" t="s">
        <v>95</v>
      </c>
      <c r="V226">
        <v>0</v>
      </c>
      <c r="W226" t="s">
        <v>43</v>
      </c>
      <c r="X226" s="12">
        <v>2897.76</v>
      </c>
      <c r="Y226" s="12">
        <v>0</v>
      </c>
      <c r="Z226" s="12">
        <v>1779.43</v>
      </c>
      <c r="AA226" s="12">
        <v>1779.43</v>
      </c>
      <c r="AB226" s="12">
        <v>1779.43</v>
      </c>
      <c r="AC226" s="12">
        <v>1779.43</v>
      </c>
      <c r="AD226" s="12">
        <v>1779.43</v>
      </c>
      <c r="AE226" s="12">
        <v>1118.3300000000002</v>
      </c>
      <c r="AF226" s="32">
        <v>2897.76</v>
      </c>
      <c r="AG226" s="32">
        <v>2897.76</v>
      </c>
      <c r="AH226" s="32">
        <v>0</v>
      </c>
      <c r="AI226" s="32">
        <f t="shared" si="6"/>
        <v>-2897.76</v>
      </c>
      <c r="AK226">
        <v>0</v>
      </c>
      <c r="AL226">
        <v>2897.76</v>
      </c>
      <c r="AM226">
        <v>0</v>
      </c>
      <c r="AN226">
        <v>0</v>
      </c>
      <c r="AO226">
        <v>2897.76</v>
      </c>
      <c r="AP226"/>
    </row>
    <row r="227" spans="1:42" x14ac:dyDescent="0.3">
      <c r="A227" t="str">
        <f t="shared" si="7"/>
        <v>1.1-00-2304_236012_231831810</v>
      </c>
      <c r="B227" s="64" t="s">
        <v>1105</v>
      </c>
      <c r="C227" s="64" t="s">
        <v>1162</v>
      </c>
      <c r="D227" t="s">
        <v>1106</v>
      </c>
      <c r="E227" t="s">
        <v>29</v>
      </c>
      <c r="F227" t="s">
        <v>30</v>
      </c>
      <c r="G227" t="s">
        <v>141</v>
      </c>
      <c r="H227" t="s">
        <v>955</v>
      </c>
      <c r="I227" t="s">
        <v>855</v>
      </c>
      <c r="J227" t="s">
        <v>144</v>
      </c>
      <c r="K227">
        <v>6</v>
      </c>
      <c r="L227" t="s">
        <v>79</v>
      </c>
      <c r="M227">
        <v>18</v>
      </c>
      <c r="N227" t="s">
        <v>148</v>
      </c>
      <c r="O227" t="s">
        <v>877</v>
      </c>
      <c r="P227" t="s">
        <v>956</v>
      </c>
      <c r="Q227">
        <v>3000</v>
      </c>
      <c r="R227" t="s">
        <v>70</v>
      </c>
      <c r="T227">
        <v>3181</v>
      </c>
      <c r="U227" t="s">
        <v>95</v>
      </c>
      <c r="V227">
        <v>0</v>
      </c>
      <c r="W227" t="s">
        <v>43</v>
      </c>
      <c r="X227" s="12">
        <v>5500</v>
      </c>
      <c r="Y227" s="12">
        <v>5500</v>
      </c>
      <c r="Z227" s="12">
        <v>3274.18</v>
      </c>
      <c r="AA227" s="12">
        <v>3274.18</v>
      </c>
      <c r="AB227" s="12">
        <v>3274.18</v>
      </c>
      <c r="AC227" s="12">
        <v>3274.18</v>
      </c>
      <c r="AD227" s="12">
        <v>3274.18</v>
      </c>
      <c r="AE227" s="12">
        <v>2225.8200000000002</v>
      </c>
      <c r="AF227" s="32">
        <v>5500</v>
      </c>
      <c r="AG227" s="32">
        <v>5500</v>
      </c>
      <c r="AH227" s="32">
        <v>5500</v>
      </c>
      <c r="AI227" s="32">
        <f t="shared" si="6"/>
        <v>0</v>
      </c>
      <c r="AJ227" s="35" t="s">
        <v>846</v>
      </c>
      <c r="AK227">
        <v>1500</v>
      </c>
      <c r="AL227">
        <v>0</v>
      </c>
      <c r="AM227">
        <v>0</v>
      </c>
      <c r="AN227">
        <v>1500</v>
      </c>
      <c r="AO227">
        <v>0</v>
      </c>
      <c r="AP227"/>
    </row>
    <row r="228" spans="1:42" x14ac:dyDescent="0.3">
      <c r="A228" t="str">
        <f t="shared" si="7"/>
        <v>1.1-00-2301_236004_23431810</v>
      </c>
      <c r="B228" s="64" t="s">
        <v>1105</v>
      </c>
      <c r="C228" s="64" t="s">
        <v>1162</v>
      </c>
      <c r="D228" t="s">
        <v>1106</v>
      </c>
      <c r="E228" t="s">
        <v>29</v>
      </c>
      <c r="F228" t="s">
        <v>30</v>
      </c>
      <c r="G228" t="s">
        <v>31</v>
      </c>
      <c r="H228" t="s">
        <v>934</v>
      </c>
      <c r="I228" t="s">
        <v>853</v>
      </c>
      <c r="J228" t="s">
        <v>971</v>
      </c>
      <c r="K228">
        <v>6</v>
      </c>
      <c r="L228" t="s">
        <v>79</v>
      </c>
      <c r="M228">
        <v>4</v>
      </c>
      <c r="N228" t="s">
        <v>94</v>
      </c>
      <c r="O228" t="s">
        <v>873</v>
      </c>
      <c r="P228" t="s">
        <v>987</v>
      </c>
      <c r="Q228">
        <v>3000</v>
      </c>
      <c r="R228" t="s">
        <v>70</v>
      </c>
      <c r="T228">
        <v>3181</v>
      </c>
      <c r="U228" t="s">
        <v>95</v>
      </c>
      <c r="V228">
        <v>0</v>
      </c>
      <c r="W228" t="s">
        <v>43</v>
      </c>
      <c r="X228" s="12">
        <v>5000</v>
      </c>
      <c r="Y228" s="12">
        <v>0</v>
      </c>
      <c r="Z228" s="12">
        <v>0</v>
      </c>
      <c r="AA228" s="12">
        <v>0</v>
      </c>
      <c r="AB228" s="12">
        <v>0</v>
      </c>
      <c r="AC228" s="12">
        <v>0</v>
      </c>
      <c r="AD228" s="12">
        <v>0</v>
      </c>
      <c r="AE228" s="12">
        <v>5000</v>
      </c>
      <c r="AF228" s="32">
        <v>5000</v>
      </c>
      <c r="AG228" s="32">
        <v>5000</v>
      </c>
      <c r="AH228" s="32">
        <v>5000</v>
      </c>
      <c r="AI228" s="32">
        <f t="shared" si="6"/>
        <v>0</v>
      </c>
      <c r="AJ228" s="35" t="s">
        <v>846</v>
      </c>
      <c r="AK228">
        <v>0</v>
      </c>
      <c r="AL228">
        <v>5000</v>
      </c>
      <c r="AM228">
        <v>0</v>
      </c>
      <c r="AN228">
        <v>0</v>
      </c>
      <c r="AO228">
        <v>5000</v>
      </c>
      <c r="AP228"/>
    </row>
    <row r="229" spans="1:42" x14ac:dyDescent="0.3">
      <c r="A229" t="str">
        <f t="shared" si="7"/>
        <v>1.1-00-2306_235017_232932210</v>
      </c>
      <c r="B229" s="64" t="s">
        <v>1105</v>
      </c>
      <c r="C229" s="64" t="s">
        <v>1162</v>
      </c>
      <c r="D229" t="s">
        <v>1106</v>
      </c>
      <c r="E229" t="s">
        <v>422</v>
      </c>
      <c r="F229" t="s">
        <v>423</v>
      </c>
      <c r="G229" t="s">
        <v>340</v>
      </c>
      <c r="H229" t="s">
        <v>964</v>
      </c>
      <c r="I229" t="s">
        <v>858</v>
      </c>
      <c r="J229" t="s">
        <v>404</v>
      </c>
      <c r="K229">
        <v>5</v>
      </c>
      <c r="L229" t="s">
        <v>62</v>
      </c>
      <c r="M229">
        <v>29</v>
      </c>
      <c r="N229" t="s">
        <v>427</v>
      </c>
      <c r="O229" t="s">
        <v>886</v>
      </c>
      <c r="P229" t="s">
        <v>425</v>
      </c>
      <c r="Q229" s="1">
        <v>3000</v>
      </c>
      <c r="R229" s="1" t="s">
        <v>70</v>
      </c>
      <c r="S229" s="1"/>
      <c r="T229">
        <v>3221</v>
      </c>
      <c r="U229" s="7" t="s">
        <v>323</v>
      </c>
      <c r="V229">
        <v>0</v>
      </c>
      <c r="W229" t="s">
        <v>43</v>
      </c>
      <c r="X229" s="12">
        <v>0</v>
      </c>
      <c r="Y229" s="12">
        <v>0</v>
      </c>
      <c r="Z229" s="12">
        <v>0</v>
      </c>
      <c r="AA229" s="12">
        <v>0</v>
      </c>
      <c r="AB229" s="12">
        <v>0</v>
      </c>
      <c r="AC229" s="12">
        <v>0</v>
      </c>
      <c r="AD229" s="12">
        <v>0</v>
      </c>
      <c r="AE229" s="12">
        <v>0</v>
      </c>
      <c r="AF229" s="12">
        <v>0</v>
      </c>
      <c r="AG229" s="9">
        <v>0</v>
      </c>
      <c r="AH229" s="9">
        <v>348000</v>
      </c>
      <c r="AI229" s="32">
        <f t="shared" si="6"/>
        <v>348000</v>
      </c>
      <c r="AJ229" s="9" t="s">
        <v>429</v>
      </c>
      <c r="AK229" s="12">
        <v>0</v>
      </c>
      <c r="AL229" s="12">
        <v>0</v>
      </c>
      <c r="AM229" s="12">
        <v>0</v>
      </c>
      <c r="AN229" s="12">
        <v>0</v>
      </c>
      <c r="AO229" s="12">
        <v>0</v>
      </c>
      <c r="AP229"/>
    </row>
    <row r="230" spans="1:42" x14ac:dyDescent="0.3">
      <c r="A230" t="str">
        <f t="shared" si="7"/>
        <v>1.1-00-2305_236015_232132210</v>
      </c>
      <c r="B230" s="64" t="s">
        <v>1105</v>
      </c>
      <c r="C230" s="64" t="s">
        <v>1162</v>
      </c>
      <c r="D230" t="s">
        <v>1106</v>
      </c>
      <c r="E230" t="s">
        <v>29</v>
      </c>
      <c r="F230" t="s">
        <v>30</v>
      </c>
      <c r="G230" t="s">
        <v>31</v>
      </c>
      <c r="H230" t="s">
        <v>934</v>
      </c>
      <c r="I230" t="s">
        <v>857</v>
      </c>
      <c r="J230" t="s">
        <v>307</v>
      </c>
      <c r="K230">
        <v>6</v>
      </c>
      <c r="L230" t="s">
        <v>79</v>
      </c>
      <c r="M230">
        <v>21</v>
      </c>
      <c r="N230" t="s">
        <v>311</v>
      </c>
      <c r="O230" t="s">
        <v>884</v>
      </c>
      <c r="P230" t="s">
        <v>309</v>
      </c>
      <c r="Q230">
        <v>3000</v>
      </c>
      <c r="R230" t="s">
        <v>70</v>
      </c>
      <c r="T230">
        <v>3221</v>
      </c>
      <c r="U230" t="s">
        <v>323</v>
      </c>
      <c r="V230">
        <v>0</v>
      </c>
      <c r="W230" t="s">
        <v>43</v>
      </c>
      <c r="X230" s="12">
        <v>2698000</v>
      </c>
      <c r="Y230" s="12">
        <v>2350000</v>
      </c>
      <c r="Z230" s="12">
        <v>2273560.91</v>
      </c>
      <c r="AA230" s="12">
        <v>2273560.91</v>
      </c>
      <c r="AB230" s="12">
        <v>1866059.17</v>
      </c>
      <c r="AC230" s="12">
        <v>1866059.17</v>
      </c>
      <c r="AD230" s="12">
        <v>1756739.17</v>
      </c>
      <c r="AE230" s="12">
        <v>424439.08999999985</v>
      </c>
      <c r="AF230" s="32">
        <v>2698000</v>
      </c>
      <c r="AG230" s="32">
        <v>2698000</v>
      </c>
      <c r="AH230" s="32">
        <v>2698000</v>
      </c>
      <c r="AI230" s="32">
        <f t="shared" si="6"/>
        <v>0</v>
      </c>
      <c r="AJ230" s="35" t="s">
        <v>846</v>
      </c>
      <c r="AK230">
        <v>448000</v>
      </c>
      <c r="AL230">
        <v>0</v>
      </c>
      <c r="AM230">
        <v>0</v>
      </c>
      <c r="AN230">
        <v>100000</v>
      </c>
      <c r="AO230">
        <v>348000</v>
      </c>
      <c r="AP230"/>
    </row>
    <row r="231" spans="1:42" x14ac:dyDescent="0.3">
      <c r="A231" t="str">
        <f t="shared" si="7"/>
        <v>1.1-00-2311_236031_235032310</v>
      </c>
      <c r="B231" s="64" t="s">
        <v>1105</v>
      </c>
      <c r="C231" s="64" t="s">
        <v>1162</v>
      </c>
      <c r="D231" t="s">
        <v>1106</v>
      </c>
      <c r="E231" t="s">
        <v>802</v>
      </c>
      <c r="F231" t="s">
        <v>803</v>
      </c>
      <c r="G231" t="s">
        <v>31</v>
      </c>
      <c r="H231" t="s">
        <v>934</v>
      </c>
      <c r="I231" t="s">
        <v>868</v>
      </c>
      <c r="J231" t="s">
        <v>805</v>
      </c>
      <c r="K231">
        <v>6</v>
      </c>
      <c r="L231" t="s">
        <v>79</v>
      </c>
      <c r="M231">
        <v>50</v>
      </c>
      <c r="N231" t="s">
        <v>809</v>
      </c>
      <c r="O231" t="s">
        <v>905</v>
      </c>
      <c r="P231" t="s">
        <v>963</v>
      </c>
      <c r="Q231">
        <v>3000</v>
      </c>
      <c r="R231" t="s">
        <v>70</v>
      </c>
      <c r="T231">
        <v>3231</v>
      </c>
      <c r="U231" t="s">
        <v>324</v>
      </c>
      <c r="V231">
        <v>0</v>
      </c>
      <c r="W231" t="s">
        <v>43</v>
      </c>
      <c r="X231" s="12">
        <v>5445198</v>
      </c>
      <c r="Y231" s="12">
        <v>750000</v>
      </c>
      <c r="Z231" s="12">
        <v>5445182.6299999999</v>
      </c>
      <c r="AA231" s="12">
        <v>5445182.6299999999</v>
      </c>
      <c r="AB231" s="12">
        <v>4597810.2699999996</v>
      </c>
      <c r="AC231" s="12">
        <v>4214544.2300000004</v>
      </c>
      <c r="AD231" s="12">
        <v>4214544.2300000004</v>
      </c>
      <c r="AE231" s="12">
        <v>15.370000000111759</v>
      </c>
      <c r="AF231" s="32">
        <v>5250000</v>
      </c>
      <c r="AG231" s="32">
        <v>5250000</v>
      </c>
      <c r="AH231" s="32">
        <v>5651997</v>
      </c>
      <c r="AI231" s="32">
        <f t="shared" si="6"/>
        <v>401997</v>
      </c>
      <c r="AJ231" s="35" t="s">
        <v>810</v>
      </c>
      <c r="AK231">
        <v>0</v>
      </c>
      <c r="AL231">
        <v>4695198</v>
      </c>
      <c r="AM231">
        <v>0</v>
      </c>
      <c r="AN231">
        <v>0</v>
      </c>
      <c r="AO231">
        <v>4695198</v>
      </c>
      <c r="AP231"/>
    </row>
    <row r="232" spans="1:42" x14ac:dyDescent="0.3">
      <c r="A232" t="str">
        <f t="shared" si="7"/>
        <v>1.1-00-2305_236015_232132310</v>
      </c>
      <c r="B232" s="64" t="s">
        <v>1105</v>
      </c>
      <c r="C232" s="64" t="s">
        <v>1162</v>
      </c>
      <c r="D232" t="s">
        <v>1106</v>
      </c>
      <c r="E232" t="s">
        <v>29</v>
      </c>
      <c r="F232" t="s">
        <v>30</v>
      </c>
      <c r="G232" t="s">
        <v>31</v>
      </c>
      <c r="H232" t="s">
        <v>934</v>
      </c>
      <c r="I232" t="s">
        <v>857</v>
      </c>
      <c r="J232" t="s">
        <v>307</v>
      </c>
      <c r="K232">
        <v>6</v>
      </c>
      <c r="L232" t="s">
        <v>79</v>
      </c>
      <c r="M232">
        <v>21</v>
      </c>
      <c r="N232" t="s">
        <v>311</v>
      </c>
      <c r="O232" t="s">
        <v>884</v>
      </c>
      <c r="P232" t="s">
        <v>309</v>
      </c>
      <c r="Q232">
        <v>3000</v>
      </c>
      <c r="R232" t="s">
        <v>70</v>
      </c>
      <c r="T232">
        <v>3231</v>
      </c>
      <c r="U232" t="s">
        <v>324</v>
      </c>
      <c r="V232">
        <v>0</v>
      </c>
      <c r="W232" t="s">
        <v>43</v>
      </c>
      <c r="X232" s="12">
        <v>3000000</v>
      </c>
      <c r="Y232" s="12">
        <v>3000000</v>
      </c>
      <c r="Z232" s="12">
        <v>0</v>
      </c>
      <c r="AA232" s="12">
        <v>0</v>
      </c>
      <c r="AB232" s="12">
        <v>0</v>
      </c>
      <c r="AC232" s="12">
        <v>0</v>
      </c>
      <c r="AD232" s="12">
        <v>0</v>
      </c>
      <c r="AE232" s="12">
        <v>3000000</v>
      </c>
      <c r="AF232" s="32">
        <v>3000000</v>
      </c>
      <c r="AG232" s="32">
        <v>3000000</v>
      </c>
      <c r="AH232" s="32">
        <v>3000000</v>
      </c>
      <c r="AI232" s="32">
        <f t="shared" si="6"/>
        <v>0</v>
      </c>
      <c r="AJ232" s="35" t="s">
        <v>846</v>
      </c>
      <c r="AK232">
        <v>3000000</v>
      </c>
      <c r="AL232">
        <v>0</v>
      </c>
      <c r="AM232">
        <v>0</v>
      </c>
      <c r="AN232">
        <v>3000000</v>
      </c>
      <c r="AO232">
        <v>0</v>
      </c>
      <c r="AP232"/>
    </row>
    <row r="233" spans="1:42" x14ac:dyDescent="0.3">
      <c r="A233" t="str">
        <f t="shared" si="7"/>
        <v>2.5-02-2302_233009_231332510</v>
      </c>
      <c r="B233" s="64" t="s">
        <v>1095</v>
      </c>
      <c r="C233" s="64" t="s">
        <v>1162</v>
      </c>
      <c r="D233" t="s">
        <v>1096</v>
      </c>
      <c r="E233" t="s">
        <v>216</v>
      </c>
      <c r="F233" t="s">
        <v>217</v>
      </c>
      <c r="G233" t="s">
        <v>31</v>
      </c>
      <c r="H233" t="s">
        <v>934</v>
      </c>
      <c r="I233" t="s">
        <v>856</v>
      </c>
      <c r="J233" t="s">
        <v>189</v>
      </c>
      <c r="K233">
        <v>3</v>
      </c>
      <c r="L233" t="s">
        <v>218</v>
      </c>
      <c r="M233">
        <v>13</v>
      </c>
      <c r="N233" t="s">
        <v>254</v>
      </c>
      <c r="O233" t="s">
        <v>881</v>
      </c>
      <c r="P233" t="s">
        <v>972</v>
      </c>
      <c r="Q233">
        <v>3000</v>
      </c>
      <c r="R233" t="s">
        <v>70</v>
      </c>
      <c r="T233">
        <v>3251</v>
      </c>
      <c r="U233" t="s">
        <v>255</v>
      </c>
      <c r="V233">
        <v>0</v>
      </c>
      <c r="W233" t="s">
        <v>43</v>
      </c>
      <c r="X233" s="12">
        <v>9003456</v>
      </c>
      <c r="Y233" s="12">
        <v>0</v>
      </c>
      <c r="Z233" s="12">
        <v>9003456</v>
      </c>
      <c r="AA233" s="12">
        <v>9003456</v>
      </c>
      <c r="AB233" s="12">
        <v>9003456</v>
      </c>
      <c r="AC233" s="12">
        <v>9003456</v>
      </c>
      <c r="AD233" s="12">
        <v>9003456</v>
      </c>
      <c r="AE233" s="12">
        <v>0</v>
      </c>
      <c r="AF233" s="32">
        <v>9003456</v>
      </c>
      <c r="AG233" s="32">
        <v>9003456</v>
      </c>
      <c r="AH233" s="32">
        <v>9003456</v>
      </c>
      <c r="AI233" s="32">
        <f t="shared" si="6"/>
        <v>0</v>
      </c>
      <c r="AJ233" s="35" t="s">
        <v>256</v>
      </c>
      <c r="AK233">
        <v>3503456</v>
      </c>
      <c r="AL233">
        <v>0</v>
      </c>
      <c r="AM233">
        <v>0</v>
      </c>
      <c r="AN233">
        <v>0</v>
      </c>
      <c r="AO233">
        <v>3503456</v>
      </c>
      <c r="AP233"/>
    </row>
    <row r="234" spans="1:42" x14ac:dyDescent="0.3">
      <c r="A234" t="str">
        <f t="shared" si="7"/>
        <v>1.1-00-2302_231010_231532510</v>
      </c>
      <c r="B234" s="64" t="s">
        <v>1105</v>
      </c>
      <c r="C234" s="64" t="s">
        <v>1162</v>
      </c>
      <c r="D234" t="s">
        <v>1106</v>
      </c>
      <c r="E234" t="s">
        <v>29</v>
      </c>
      <c r="F234" t="s">
        <v>30</v>
      </c>
      <c r="G234" t="s">
        <v>340</v>
      </c>
      <c r="H234" t="s">
        <v>964</v>
      </c>
      <c r="I234" t="s">
        <v>856</v>
      </c>
      <c r="J234" t="s">
        <v>189</v>
      </c>
      <c r="K234">
        <v>1</v>
      </c>
      <c r="L234" t="s">
        <v>35</v>
      </c>
      <c r="M234">
        <v>15</v>
      </c>
      <c r="N234" t="s">
        <v>1135</v>
      </c>
      <c r="O234" t="s">
        <v>883</v>
      </c>
      <c r="P234" s="1" t="s">
        <v>274</v>
      </c>
      <c r="Q234" s="1">
        <v>3000</v>
      </c>
      <c r="R234" s="1" t="s">
        <v>70</v>
      </c>
      <c r="S234" s="1"/>
      <c r="T234" s="7">
        <v>3251</v>
      </c>
      <c r="U234" s="7" t="s">
        <v>255</v>
      </c>
      <c r="V234">
        <v>0</v>
      </c>
      <c r="W234" t="s">
        <v>43</v>
      </c>
      <c r="X234" s="12">
        <v>0</v>
      </c>
      <c r="Y234" s="12">
        <v>0</v>
      </c>
      <c r="Z234" s="12">
        <v>0</v>
      </c>
      <c r="AA234" s="12">
        <v>0</v>
      </c>
      <c r="AB234" s="12">
        <v>0</v>
      </c>
      <c r="AC234" s="12">
        <v>0</v>
      </c>
      <c r="AD234" s="12">
        <v>0</v>
      </c>
      <c r="AE234" s="12">
        <v>0</v>
      </c>
      <c r="AF234" s="12">
        <v>0</v>
      </c>
      <c r="AG234" s="9">
        <v>0</v>
      </c>
      <c r="AH234" s="9">
        <v>100000</v>
      </c>
      <c r="AI234" s="32">
        <f t="shared" si="6"/>
        <v>100000</v>
      </c>
      <c r="AJ234" s="9" t="s">
        <v>354</v>
      </c>
      <c r="AK234" s="12">
        <v>0</v>
      </c>
      <c r="AL234" s="12">
        <v>0</v>
      </c>
      <c r="AM234" s="12">
        <v>0</v>
      </c>
      <c r="AN234" s="12">
        <v>0</v>
      </c>
      <c r="AO234" s="12">
        <v>0</v>
      </c>
      <c r="AP234"/>
    </row>
    <row r="235" spans="1:42" x14ac:dyDescent="0.3">
      <c r="A235" t="str">
        <f t="shared" si="7"/>
        <v>2.5-02-2305_236015_232132510</v>
      </c>
      <c r="B235" s="64" t="s">
        <v>1095</v>
      </c>
      <c r="C235" s="64" t="s">
        <v>1162</v>
      </c>
      <c r="D235" t="s">
        <v>1096</v>
      </c>
      <c r="E235" t="s">
        <v>29</v>
      </c>
      <c r="F235" t="s">
        <v>30</v>
      </c>
      <c r="G235" t="s">
        <v>31</v>
      </c>
      <c r="H235" t="s">
        <v>934</v>
      </c>
      <c r="I235" t="s">
        <v>857</v>
      </c>
      <c r="J235" t="s">
        <v>307</v>
      </c>
      <c r="K235">
        <v>6</v>
      </c>
      <c r="L235" t="s">
        <v>79</v>
      </c>
      <c r="M235">
        <v>21</v>
      </c>
      <c r="N235" t="s">
        <v>311</v>
      </c>
      <c r="O235" t="s">
        <v>884</v>
      </c>
      <c r="P235" t="s">
        <v>309</v>
      </c>
      <c r="Q235">
        <v>3000</v>
      </c>
      <c r="R235" t="s">
        <v>70</v>
      </c>
      <c r="T235">
        <v>3251</v>
      </c>
      <c r="U235" t="s">
        <v>255</v>
      </c>
      <c r="V235">
        <v>0</v>
      </c>
      <c r="W235" t="s">
        <v>43</v>
      </c>
      <c r="X235" s="12">
        <v>97926185.769999996</v>
      </c>
      <c r="Y235" s="12">
        <v>66696971</v>
      </c>
      <c r="Z235" s="12">
        <v>97926185.769999996</v>
      </c>
      <c r="AA235" s="12">
        <v>97926185.769999996</v>
      </c>
      <c r="AB235" s="12">
        <v>89794132.319999993</v>
      </c>
      <c r="AC235" s="12">
        <v>89794132.319999993</v>
      </c>
      <c r="AD235" s="12">
        <v>89794132.319999993</v>
      </c>
      <c r="AE235" s="12">
        <v>0</v>
      </c>
      <c r="AF235" s="32">
        <v>76833008.099999994</v>
      </c>
      <c r="AG235" s="32">
        <v>76833008.099999994</v>
      </c>
      <c r="AH235" s="32">
        <v>76833008.099999994</v>
      </c>
      <c r="AI235" s="32">
        <f t="shared" si="6"/>
        <v>0</v>
      </c>
      <c r="AJ235" s="35" t="s">
        <v>846</v>
      </c>
      <c r="AK235">
        <v>31229214.77</v>
      </c>
      <c r="AL235">
        <v>0</v>
      </c>
      <c r="AM235">
        <v>0</v>
      </c>
      <c r="AN235">
        <v>0</v>
      </c>
      <c r="AO235">
        <v>31229214.77</v>
      </c>
      <c r="AP235"/>
    </row>
    <row r="236" spans="1:42" x14ac:dyDescent="0.3">
      <c r="A236" t="str">
        <f t="shared" si="7"/>
        <v>1.1-00-2305_236015_232132510</v>
      </c>
      <c r="B236" s="64" t="s">
        <v>1105</v>
      </c>
      <c r="C236" s="64" t="s">
        <v>1162</v>
      </c>
      <c r="D236" t="s">
        <v>1106</v>
      </c>
      <c r="E236" t="s">
        <v>29</v>
      </c>
      <c r="F236" t="s">
        <v>30</v>
      </c>
      <c r="G236" t="s">
        <v>31</v>
      </c>
      <c r="H236" t="s">
        <v>934</v>
      </c>
      <c r="I236" t="s">
        <v>857</v>
      </c>
      <c r="J236" t="s">
        <v>307</v>
      </c>
      <c r="K236">
        <v>6</v>
      </c>
      <c r="L236" t="s">
        <v>79</v>
      </c>
      <c r="M236">
        <v>21</v>
      </c>
      <c r="N236" t="s">
        <v>311</v>
      </c>
      <c r="O236" t="s">
        <v>884</v>
      </c>
      <c r="P236" t="s">
        <v>309</v>
      </c>
      <c r="Q236">
        <v>3000</v>
      </c>
      <c r="R236" t="s">
        <v>70</v>
      </c>
      <c r="T236">
        <v>3251</v>
      </c>
      <c r="U236" t="s">
        <v>255</v>
      </c>
      <c r="V236">
        <v>0</v>
      </c>
      <c r="W236" t="s">
        <v>43</v>
      </c>
      <c r="X236" s="12">
        <v>0</v>
      </c>
      <c r="Y236" s="12">
        <v>0</v>
      </c>
      <c r="Z236" s="12">
        <v>9945232.6300000008</v>
      </c>
      <c r="AA236" s="12">
        <v>9945232.6300000008</v>
      </c>
      <c r="AB236" s="12">
        <v>0</v>
      </c>
      <c r="AC236" s="12">
        <v>0</v>
      </c>
      <c r="AD236" s="12">
        <v>0</v>
      </c>
      <c r="AE236" s="12">
        <v>-9945232.6300000008</v>
      </c>
      <c r="AF236" s="32">
        <v>0</v>
      </c>
      <c r="AG236" s="32">
        <v>0</v>
      </c>
      <c r="AH236" s="32">
        <v>38806666.080000013</v>
      </c>
      <c r="AI236" s="32">
        <f t="shared" si="6"/>
        <v>38806666.080000013</v>
      </c>
      <c r="AJ236" s="35" t="s">
        <v>1203</v>
      </c>
      <c r="AK236">
        <v>0</v>
      </c>
      <c r="AL236">
        <v>0</v>
      </c>
      <c r="AM236">
        <v>0</v>
      </c>
      <c r="AN236">
        <v>0</v>
      </c>
      <c r="AO236">
        <v>0</v>
      </c>
      <c r="AP236"/>
    </row>
    <row r="237" spans="1:42" x14ac:dyDescent="0.3">
      <c r="A237" t="str">
        <f t="shared" si="7"/>
        <v>1.1-00-2309_238026_2342326117</v>
      </c>
      <c r="B237" s="64" t="s">
        <v>1105</v>
      </c>
      <c r="C237" s="64" t="s">
        <v>1162</v>
      </c>
      <c r="D237" t="s">
        <v>1106</v>
      </c>
      <c r="E237" t="s">
        <v>602</v>
      </c>
      <c r="F237" t="s">
        <v>603</v>
      </c>
      <c r="G237" t="s">
        <v>31</v>
      </c>
      <c r="H237" t="s">
        <v>934</v>
      </c>
      <c r="I237" t="s">
        <v>861</v>
      </c>
      <c r="J237" t="s">
        <v>605</v>
      </c>
      <c r="K237">
        <v>8</v>
      </c>
      <c r="L237" t="s">
        <v>606</v>
      </c>
      <c r="M237">
        <v>42</v>
      </c>
      <c r="N237" t="s">
        <v>622</v>
      </c>
      <c r="O237" t="s">
        <v>895</v>
      </c>
      <c r="P237" t="s">
        <v>973</v>
      </c>
      <c r="Q237">
        <v>3000</v>
      </c>
      <c r="R237" t="s">
        <v>70</v>
      </c>
      <c r="T237">
        <v>3261</v>
      </c>
      <c r="U237" t="s">
        <v>467</v>
      </c>
      <c r="V237">
        <v>17</v>
      </c>
      <c r="W237" t="s">
        <v>989</v>
      </c>
      <c r="X237" s="12">
        <v>0</v>
      </c>
      <c r="Y237" s="32">
        <v>0</v>
      </c>
      <c r="Z237" s="12">
        <v>0</v>
      </c>
      <c r="AA237" s="12">
        <v>0</v>
      </c>
      <c r="AB237" s="12">
        <v>0</v>
      </c>
      <c r="AC237" s="12">
        <v>0</v>
      </c>
      <c r="AD237" s="12">
        <v>0</v>
      </c>
      <c r="AE237" s="12">
        <v>0</v>
      </c>
      <c r="AF237" s="32">
        <v>0</v>
      </c>
      <c r="AG237" s="32">
        <v>0</v>
      </c>
      <c r="AH237" s="32">
        <v>0</v>
      </c>
      <c r="AI237" s="32">
        <f t="shared" si="6"/>
        <v>0</v>
      </c>
      <c r="AJ237" s="35" t="s">
        <v>846</v>
      </c>
      <c r="AK237">
        <v>1000000</v>
      </c>
      <c r="AL237">
        <v>9.36</v>
      </c>
      <c r="AM237">
        <v>0</v>
      </c>
      <c r="AN237">
        <v>1500000</v>
      </c>
      <c r="AO237">
        <v>-499990.64</v>
      </c>
      <c r="AP237"/>
    </row>
    <row r="238" spans="1:42" x14ac:dyDescent="0.3">
      <c r="A238" t="str">
        <f t="shared" si="7"/>
        <v>1.1-00-2309_238026_2342326118</v>
      </c>
      <c r="B238" s="64" t="s">
        <v>1105</v>
      </c>
      <c r="C238" s="64" t="s">
        <v>1162</v>
      </c>
      <c r="D238" t="s">
        <v>1106</v>
      </c>
      <c r="E238" t="s">
        <v>602</v>
      </c>
      <c r="F238" t="s">
        <v>603</v>
      </c>
      <c r="G238" t="s">
        <v>31</v>
      </c>
      <c r="H238" t="s">
        <v>934</v>
      </c>
      <c r="I238" t="s">
        <v>861</v>
      </c>
      <c r="J238" t="s">
        <v>605</v>
      </c>
      <c r="K238">
        <v>8</v>
      </c>
      <c r="L238" t="s">
        <v>606</v>
      </c>
      <c r="M238">
        <v>42</v>
      </c>
      <c r="N238" t="s">
        <v>622</v>
      </c>
      <c r="O238" t="s">
        <v>895</v>
      </c>
      <c r="P238" t="s">
        <v>973</v>
      </c>
      <c r="Q238">
        <v>3000</v>
      </c>
      <c r="R238" t="s">
        <v>70</v>
      </c>
      <c r="T238">
        <v>3261</v>
      </c>
      <c r="U238" t="s">
        <v>467</v>
      </c>
      <c r="V238">
        <v>18</v>
      </c>
      <c r="W238" t="s">
        <v>630</v>
      </c>
      <c r="X238" s="12">
        <v>495088</v>
      </c>
      <c r="Y238" s="12">
        <v>500009.36</v>
      </c>
      <c r="Z238" s="12">
        <v>495088</v>
      </c>
      <c r="AA238" s="12">
        <v>495088</v>
      </c>
      <c r="AB238" s="12">
        <v>495088</v>
      </c>
      <c r="AC238" s="12">
        <v>495088</v>
      </c>
      <c r="AD238" s="12">
        <v>495088</v>
      </c>
      <c r="AE238" s="12">
        <v>0</v>
      </c>
      <c r="AF238" s="32">
        <v>495088</v>
      </c>
      <c r="AG238" s="32">
        <v>495088</v>
      </c>
      <c r="AH238" s="32">
        <v>800000</v>
      </c>
      <c r="AI238" s="32">
        <f t="shared" si="6"/>
        <v>304912</v>
      </c>
      <c r="AJ238" s="35" t="s">
        <v>631</v>
      </c>
      <c r="AK238">
        <v>0</v>
      </c>
      <c r="AL238">
        <v>9.36</v>
      </c>
      <c r="AM238">
        <v>0</v>
      </c>
      <c r="AN238">
        <v>4930.72</v>
      </c>
      <c r="AO238">
        <v>-4921.3599999999997</v>
      </c>
      <c r="AP238"/>
    </row>
    <row r="239" spans="1:42" x14ac:dyDescent="0.3">
      <c r="A239" t="str">
        <f t="shared" si="7"/>
        <v>1.1-00-2307_232022_233632610</v>
      </c>
      <c r="B239" s="64" t="s">
        <v>1105</v>
      </c>
      <c r="C239" s="64" t="s">
        <v>1162</v>
      </c>
      <c r="D239" t="s">
        <v>1106</v>
      </c>
      <c r="E239" t="s">
        <v>259</v>
      </c>
      <c r="F239" t="s">
        <v>260</v>
      </c>
      <c r="G239" t="s">
        <v>31</v>
      </c>
      <c r="H239" t="s">
        <v>934</v>
      </c>
      <c r="I239" t="s">
        <v>859</v>
      </c>
      <c r="J239" t="s">
        <v>447</v>
      </c>
      <c r="K239">
        <v>2</v>
      </c>
      <c r="L239" t="s">
        <v>448</v>
      </c>
      <c r="M239">
        <v>36</v>
      </c>
      <c r="N239" t="s">
        <v>452</v>
      </c>
      <c r="O239" t="s">
        <v>888</v>
      </c>
      <c r="P239" t="s">
        <v>976</v>
      </c>
      <c r="Q239">
        <v>3000</v>
      </c>
      <c r="R239" t="s">
        <v>70</v>
      </c>
      <c r="T239">
        <v>3261</v>
      </c>
      <c r="U239" t="s">
        <v>467</v>
      </c>
      <c r="V239">
        <v>0</v>
      </c>
      <c r="W239" t="s">
        <v>43</v>
      </c>
      <c r="X239" s="12">
        <v>60000000</v>
      </c>
      <c r="Y239" s="12">
        <v>30000000</v>
      </c>
      <c r="Z239" s="12">
        <v>52995828.439999998</v>
      </c>
      <c r="AA239" s="12">
        <v>50126545.240000002</v>
      </c>
      <c r="AB239" s="12">
        <v>50126545.240000002</v>
      </c>
      <c r="AC239" s="12">
        <v>49249585.240000002</v>
      </c>
      <c r="AD239" s="12">
        <v>44490818.640000001</v>
      </c>
      <c r="AE239" s="12">
        <v>7004171.5600000024</v>
      </c>
      <c r="AF239" s="32">
        <v>60000000</v>
      </c>
      <c r="AG239" s="32">
        <v>60000000</v>
      </c>
      <c r="AH239" s="70">
        <v>65000000</v>
      </c>
      <c r="AI239" s="32">
        <f t="shared" si="6"/>
        <v>5000000</v>
      </c>
      <c r="AJ239" s="35" t="s">
        <v>468</v>
      </c>
      <c r="AK239">
        <v>30000000</v>
      </c>
      <c r="AL239">
        <v>0</v>
      </c>
      <c r="AM239">
        <v>0</v>
      </c>
      <c r="AN239">
        <v>0</v>
      </c>
      <c r="AO239">
        <v>30000000</v>
      </c>
      <c r="AP239"/>
    </row>
    <row r="240" spans="1:42" x14ac:dyDescent="0.3">
      <c r="A240" t="str">
        <f t="shared" si="7"/>
        <v>1.1-00-2307_233021_233532610</v>
      </c>
      <c r="B240" s="64" t="s">
        <v>1105</v>
      </c>
      <c r="C240" s="64" t="s">
        <v>1162</v>
      </c>
      <c r="D240" t="s">
        <v>1106</v>
      </c>
      <c r="E240" t="s">
        <v>580</v>
      </c>
      <c r="F240" t="s">
        <v>581</v>
      </c>
      <c r="G240" t="s">
        <v>31</v>
      </c>
      <c r="H240" t="s">
        <v>934</v>
      </c>
      <c r="I240" t="s">
        <v>859</v>
      </c>
      <c r="J240" t="s">
        <v>447</v>
      </c>
      <c r="K240">
        <v>3</v>
      </c>
      <c r="L240" t="s">
        <v>218</v>
      </c>
      <c r="M240">
        <v>35</v>
      </c>
      <c r="N240" t="s">
        <v>585</v>
      </c>
      <c r="O240" t="s">
        <v>893</v>
      </c>
      <c r="P240" t="s">
        <v>583</v>
      </c>
      <c r="Q240">
        <v>3000</v>
      </c>
      <c r="R240" t="s">
        <v>70</v>
      </c>
      <c r="T240">
        <v>3261</v>
      </c>
      <c r="U240" t="s">
        <v>467</v>
      </c>
      <c r="V240">
        <v>0</v>
      </c>
      <c r="W240" t="s">
        <v>43</v>
      </c>
      <c r="X240" s="12">
        <v>0</v>
      </c>
      <c r="Y240" s="12">
        <v>0</v>
      </c>
      <c r="Z240" s="12">
        <v>0</v>
      </c>
      <c r="AA240" s="12">
        <v>0</v>
      </c>
      <c r="AB240" s="12">
        <v>0</v>
      </c>
      <c r="AC240" s="12">
        <v>0</v>
      </c>
      <c r="AD240" s="12">
        <v>0</v>
      </c>
      <c r="AE240" s="12">
        <v>0</v>
      </c>
      <c r="AF240" s="32">
        <v>0</v>
      </c>
      <c r="AG240" s="32">
        <v>0</v>
      </c>
      <c r="AH240" s="32">
        <v>0</v>
      </c>
      <c r="AI240" s="32">
        <f t="shared" si="6"/>
        <v>0</v>
      </c>
      <c r="AJ240" s="35" t="s">
        <v>846</v>
      </c>
      <c r="AK240">
        <v>740256</v>
      </c>
      <c r="AL240">
        <v>0</v>
      </c>
      <c r="AM240">
        <v>0</v>
      </c>
      <c r="AN240">
        <v>740256</v>
      </c>
      <c r="AO240">
        <v>0</v>
      </c>
      <c r="AP240"/>
    </row>
    <row r="241" spans="1:42" x14ac:dyDescent="0.3">
      <c r="A241" t="str">
        <f t="shared" si="7"/>
        <v>1.1-00-2307_233019_233332610</v>
      </c>
      <c r="B241" s="64" t="s">
        <v>1105</v>
      </c>
      <c r="C241" s="64" t="s">
        <v>1162</v>
      </c>
      <c r="D241" t="s">
        <v>1106</v>
      </c>
      <c r="E241" t="s">
        <v>29</v>
      </c>
      <c r="F241" t="s">
        <v>30</v>
      </c>
      <c r="G241" t="s">
        <v>31</v>
      </c>
      <c r="H241" t="s">
        <v>934</v>
      </c>
      <c r="I241" t="s">
        <v>859</v>
      </c>
      <c r="J241" t="s">
        <v>447</v>
      </c>
      <c r="K241">
        <v>3</v>
      </c>
      <c r="L241" t="s">
        <v>218</v>
      </c>
      <c r="M241">
        <v>33</v>
      </c>
      <c r="N241" t="s">
        <v>559</v>
      </c>
      <c r="O241" t="s">
        <v>891</v>
      </c>
      <c r="P241" t="s">
        <v>965</v>
      </c>
      <c r="Q241">
        <v>3000</v>
      </c>
      <c r="R241" t="s">
        <v>70</v>
      </c>
      <c r="T241">
        <v>3261</v>
      </c>
      <c r="U241" t="s">
        <v>467</v>
      </c>
      <c r="V241">
        <v>0</v>
      </c>
      <c r="W241" t="s">
        <v>43</v>
      </c>
      <c r="X241" s="12">
        <v>13740256</v>
      </c>
      <c r="Y241" s="12">
        <v>10000000</v>
      </c>
      <c r="Z241" s="12">
        <v>15431062.4</v>
      </c>
      <c r="AA241" s="12">
        <v>14143810.4</v>
      </c>
      <c r="AB241" s="12">
        <v>9902552.2799999993</v>
      </c>
      <c r="AC241" s="12">
        <v>9822489.0800000001</v>
      </c>
      <c r="AD241" s="12">
        <v>9822489.0800000001</v>
      </c>
      <c r="AE241" s="12">
        <v>-1690806.4000000004</v>
      </c>
      <c r="AF241" s="32">
        <v>13740256</v>
      </c>
      <c r="AG241" s="32">
        <v>13740256</v>
      </c>
      <c r="AH241" s="32">
        <v>13740256</v>
      </c>
      <c r="AI241" s="32">
        <f t="shared" si="6"/>
        <v>0</v>
      </c>
      <c r="AJ241" s="35" t="s">
        <v>567</v>
      </c>
      <c r="AK241">
        <v>2514123.6</v>
      </c>
      <c r="AL241">
        <v>1740256</v>
      </c>
      <c r="AM241">
        <v>0</v>
      </c>
      <c r="AN241">
        <v>514123.6</v>
      </c>
      <c r="AO241">
        <v>3740256</v>
      </c>
      <c r="AP241"/>
    </row>
    <row r="242" spans="1:42" x14ac:dyDescent="0.3">
      <c r="A242" t="str">
        <f t="shared" si="7"/>
        <v>1.1-00-2304_236012_231832910</v>
      </c>
      <c r="B242" s="64" t="s">
        <v>1105</v>
      </c>
      <c r="C242" s="64" t="s">
        <v>1162</v>
      </c>
      <c r="D242" t="s">
        <v>1106</v>
      </c>
      <c r="E242" t="s">
        <v>29</v>
      </c>
      <c r="F242" t="s">
        <v>30</v>
      </c>
      <c r="G242" t="s">
        <v>141</v>
      </c>
      <c r="H242" t="s">
        <v>955</v>
      </c>
      <c r="I242" t="s">
        <v>855</v>
      </c>
      <c r="J242" t="s">
        <v>144</v>
      </c>
      <c r="K242">
        <v>6</v>
      </c>
      <c r="L242" t="s">
        <v>79</v>
      </c>
      <c r="M242">
        <v>18</v>
      </c>
      <c r="N242" t="s">
        <v>148</v>
      </c>
      <c r="O242" t="s">
        <v>877</v>
      </c>
      <c r="P242" t="s">
        <v>956</v>
      </c>
      <c r="Q242">
        <v>3000</v>
      </c>
      <c r="R242" t="s">
        <v>70</v>
      </c>
      <c r="T242">
        <v>3291</v>
      </c>
      <c r="U242" t="s">
        <v>71</v>
      </c>
      <c r="V242">
        <v>0</v>
      </c>
      <c r="W242" t="s">
        <v>43</v>
      </c>
      <c r="X242" s="12">
        <v>126633.02</v>
      </c>
      <c r="Y242" s="12">
        <v>120000</v>
      </c>
      <c r="Z242" s="12">
        <v>126633.02</v>
      </c>
      <c r="AA242" s="12">
        <v>126633.02</v>
      </c>
      <c r="AB242" s="12">
        <v>105527.5</v>
      </c>
      <c r="AC242" s="12">
        <v>105527.5</v>
      </c>
      <c r="AD242" s="12">
        <v>105527.5</v>
      </c>
      <c r="AE242" s="12">
        <v>0</v>
      </c>
      <c r="AF242" s="32">
        <v>126633.02</v>
      </c>
      <c r="AG242" s="32">
        <v>126633.02</v>
      </c>
      <c r="AH242" s="32">
        <v>140000</v>
      </c>
      <c r="AI242" s="32">
        <f t="shared" si="6"/>
        <v>13366.979999999996</v>
      </c>
      <c r="AJ242" s="35" t="s">
        <v>846</v>
      </c>
      <c r="AK242">
        <v>0</v>
      </c>
      <c r="AL242">
        <v>6633.02</v>
      </c>
      <c r="AM242">
        <v>0</v>
      </c>
      <c r="AN242">
        <v>0</v>
      </c>
      <c r="AO242">
        <v>6633.02</v>
      </c>
      <c r="AP242"/>
    </row>
    <row r="243" spans="1:42" x14ac:dyDescent="0.3">
      <c r="A243" t="str">
        <f t="shared" si="7"/>
        <v>1.1-00-2301_235002_23232910</v>
      </c>
      <c r="B243" s="64" t="s">
        <v>1105</v>
      </c>
      <c r="C243" s="64" t="s">
        <v>1162</v>
      </c>
      <c r="D243" t="s">
        <v>1106</v>
      </c>
      <c r="E243" t="s">
        <v>29</v>
      </c>
      <c r="F243" t="s">
        <v>30</v>
      </c>
      <c r="G243" t="s">
        <v>31</v>
      </c>
      <c r="H243" t="s">
        <v>934</v>
      </c>
      <c r="I243" t="s">
        <v>853</v>
      </c>
      <c r="J243" t="s">
        <v>971</v>
      </c>
      <c r="K243">
        <v>5</v>
      </c>
      <c r="L243" t="s">
        <v>62</v>
      </c>
      <c r="M243">
        <v>2</v>
      </c>
      <c r="N243" t="s">
        <v>66</v>
      </c>
      <c r="O243" t="s">
        <v>871</v>
      </c>
      <c r="P243" t="s">
        <v>64</v>
      </c>
      <c r="Q243">
        <v>3000</v>
      </c>
      <c r="R243" t="s">
        <v>70</v>
      </c>
      <c r="T243">
        <v>3291</v>
      </c>
      <c r="U243" t="s">
        <v>71</v>
      </c>
      <c r="V243">
        <v>0</v>
      </c>
      <c r="W243" t="s">
        <v>43</v>
      </c>
      <c r="X243" s="12">
        <v>500000</v>
      </c>
      <c r="Y243" s="12">
        <v>500000</v>
      </c>
      <c r="Z243" s="12">
        <v>292646</v>
      </c>
      <c r="AA243" s="12">
        <v>292646</v>
      </c>
      <c r="AB243" s="12">
        <v>272246</v>
      </c>
      <c r="AC243" s="12">
        <v>272246</v>
      </c>
      <c r="AD243" s="12">
        <v>272246</v>
      </c>
      <c r="AE243" s="12">
        <v>207354</v>
      </c>
      <c r="AF243" s="32">
        <v>500000</v>
      </c>
      <c r="AG243" s="32">
        <v>500000</v>
      </c>
      <c r="AH243" s="32">
        <v>500000</v>
      </c>
      <c r="AI243" s="32">
        <f t="shared" si="6"/>
        <v>0</v>
      </c>
      <c r="AJ243" s="35" t="s">
        <v>140</v>
      </c>
      <c r="AK243">
        <v>0</v>
      </c>
      <c r="AL243">
        <v>0</v>
      </c>
      <c r="AM243">
        <v>0</v>
      </c>
      <c r="AN243">
        <v>0</v>
      </c>
      <c r="AO243">
        <v>0</v>
      </c>
      <c r="AP243"/>
    </row>
    <row r="244" spans="1:42" x14ac:dyDescent="0.3">
      <c r="A244" t="str">
        <f t="shared" si="7"/>
        <v>1.1-00-2305_236015_232132910</v>
      </c>
      <c r="B244" s="64" t="s">
        <v>1105</v>
      </c>
      <c r="C244" s="64" t="s">
        <v>1162</v>
      </c>
      <c r="D244" t="s">
        <v>1106</v>
      </c>
      <c r="E244" t="s">
        <v>29</v>
      </c>
      <c r="F244" t="s">
        <v>30</v>
      </c>
      <c r="G244" t="s">
        <v>31</v>
      </c>
      <c r="H244" t="s">
        <v>934</v>
      </c>
      <c r="I244" t="s">
        <v>857</v>
      </c>
      <c r="J244" t="s">
        <v>307</v>
      </c>
      <c r="K244">
        <v>6</v>
      </c>
      <c r="L244" t="s">
        <v>79</v>
      </c>
      <c r="M244">
        <v>21</v>
      </c>
      <c r="N244" t="s">
        <v>311</v>
      </c>
      <c r="O244" t="s">
        <v>884</v>
      </c>
      <c r="P244" t="s">
        <v>309</v>
      </c>
      <c r="Q244">
        <v>3000</v>
      </c>
      <c r="R244" t="s">
        <v>70</v>
      </c>
      <c r="T244">
        <v>3291</v>
      </c>
      <c r="U244" t="s">
        <v>71</v>
      </c>
      <c r="V244">
        <v>0</v>
      </c>
      <c r="W244" t="s">
        <v>43</v>
      </c>
      <c r="X244" s="12">
        <v>10000</v>
      </c>
      <c r="Y244" s="12">
        <v>0</v>
      </c>
      <c r="Z244" s="12">
        <v>0</v>
      </c>
      <c r="AA244" s="12">
        <v>0</v>
      </c>
      <c r="AB244" s="12">
        <v>0</v>
      </c>
      <c r="AC244" s="12">
        <v>0</v>
      </c>
      <c r="AD244" s="12">
        <v>0</v>
      </c>
      <c r="AE244" s="12">
        <v>10000</v>
      </c>
      <c r="AF244" s="32">
        <v>10000</v>
      </c>
      <c r="AG244" s="32">
        <v>10000</v>
      </c>
      <c r="AH244" s="32">
        <v>10000</v>
      </c>
      <c r="AI244" s="32">
        <f t="shared" si="6"/>
        <v>0</v>
      </c>
      <c r="AJ244" s="35" t="s">
        <v>846</v>
      </c>
      <c r="AK244">
        <v>0</v>
      </c>
      <c r="AL244">
        <v>10000</v>
      </c>
      <c r="AM244">
        <v>0</v>
      </c>
      <c r="AN244">
        <v>0</v>
      </c>
      <c r="AO244">
        <v>10000</v>
      </c>
      <c r="AP244"/>
    </row>
    <row r="245" spans="1:42" x14ac:dyDescent="0.3">
      <c r="A245" t="str">
        <f t="shared" si="7"/>
        <v>1.1-00-2309_238026_234232910</v>
      </c>
      <c r="B245" s="64" t="s">
        <v>1105</v>
      </c>
      <c r="C245" s="64" t="s">
        <v>1162</v>
      </c>
      <c r="D245" t="s">
        <v>1106</v>
      </c>
      <c r="E245" t="s">
        <v>602</v>
      </c>
      <c r="F245" t="s">
        <v>603</v>
      </c>
      <c r="G245" t="s">
        <v>31</v>
      </c>
      <c r="H245" t="s">
        <v>934</v>
      </c>
      <c r="I245" t="s">
        <v>861</v>
      </c>
      <c r="J245" t="s">
        <v>605</v>
      </c>
      <c r="K245">
        <v>8</v>
      </c>
      <c r="L245" t="s">
        <v>606</v>
      </c>
      <c r="M245">
        <v>42</v>
      </c>
      <c r="N245" t="s">
        <v>622</v>
      </c>
      <c r="O245" t="s">
        <v>895</v>
      </c>
      <c r="P245" t="s">
        <v>973</v>
      </c>
      <c r="Q245" s="1">
        <v>3000</v>
      </c>
      <c r="R245" s="1" t="s">
        <v>70</v>
      </c>
      <c r="S245" s="1"/>
      <c r="T245" s="7">
        <v>3291</v>
      </c>
      <c r="U245" s="7" t="s">
        <v>71</v>
      </c>
      <c r="V245">
        <v>0</v>
      </c>
      <c r="W245" t="s">
        <v>43</v>
      </c>
      <c r="X245" s="12">
        <v>0</v>
      </c>
      <c r="Y245" s="12">
        <v>0</v>
      </c>
      <c r="Z245" s="12">
        <v>0</v>
      </c>
      <c r="AA245" s="12">
        <v>0</v>
      </c>
      <c r="AB245" s="12">
        <v>0</v>
      </c>
      <c r="AC245" s="12">
        <v>0</v>
      </c>
      <c r="AD245" s="12">
        <v>0</v>
      </c>
      <c r="AE245" s="12">
        <v>0</v>
      </c>
      <c r="AF245" s="12">
        <v>42000</v>
      </c>
      <c r="AG245" s="10">
        <v>42000</v>
      </c>
      <c r="AH245" s="10">
        <v>42000</v>
      </c>
      <c r="AI245" s="32">
        <f t="shared" si="6"/>
        <v>0</v>
      </c>
      <c r="AJ245" s="5" t="s">
        <v>846</v>
      </c>
      <c r="AK245" s="12">
        <v>0</v>
      </c>
      <c r="AL245" s="12">
        <v>0</v>
      </c>
      <c r="AM245" s="12">
        <v>0</v>
      </c>
      <c r="AN245" s="12">
        <v>0</v>
      </c>
      <c r="AO245" s="12">
        <v>0</v>
      </c>
      <c r="AP245"/>
    </row>
    <row r="246" spans="1:42" x14ac:dyDescent="0.3">
      <c r="A246" t="str">
        <f t="shared" si="7"/>
        <v>1.1-00-2307_232022_233633110</v>
      </c>
      <c r="B246" s="64" t="s">
        <v>1105</v>
      </c>
      <c r="C246" s="64" t="s">
        <v>1162</v>
      </c>
      <c r="D246" t="s">
        <v>1106</v>
      </c>
      <c r="E246" t="s">
        <v>259</v>
      </c>
      <c r="F246" t="s">
        <v>260</v>
      </c>
      <c r="G246" t="s">
        <v>31</v>
      </c>
      <c r="H246" t="s">
        <v>934</v>
      </c>
      <c r="I246" t="s">
        <v>859</v>
      </c>
      <c r="J246" t="s">
        <v>447</v>
      </c>
      <c r="K246">
        <v>2</v>
      </c>
      <c r="L246" t="s">
        <v>448</v>
      </c>
      <c r="M246">
        <v>36</v>
      </c>
      <c r="N246" t="s">
        <v>452</v>
      </c>
      <c r="O246" t="s">
        <v>888</v>
      </c>
      <c r="P246" t="s">
        <v>976</v>
      </c>
      <c r="Q246">
        <v>3000</v>
      </c>
      <c r="R246" t="s">
        <v>70</v>
      </c>
      <c r="T246">
        <v>3311</v>
      </c>
      <c r="U246" t="s">
        <v>136</v>
      </c>
      <c r="V246">
        <v>0</v>
      </c>
      <c r="W246" t="s">
        <v>43</v>
      </c>
      <c r="X246" s="12">
        <v>3480000</v>
      </c>
      <c r="Y246" s="12">
        <v>3480000</v>
      </c>
      <c r="Z246" s="12">
        <v>3480000</v>
      </c>
      <c r="AA246" s="12">
        <v>3480000</v>
      </c>
      <c r="AB246" s="12">
        <v>2088000</v>
      </c>
      <c r="AC246" s="12">
        <v>2088000</v>
      </c>
      <c r="AD246" s="12">
        <v>2088000</v>
      </c>
      <c r="AE246" s="12">
        <v>0</v>
      </c>
      <c r="AF246" s="32">
        <v>3480000</v>
      </c>
      <c r="AG246" s="32">
        <v>3480000</v>
      </c>
      <c r="AH246" s="32">
        <v>3480000</v>
      </c>
      <c r="AI246" s="32">
        <f t="shared" si="6"/>
        <v>0</v>
      </c>
      <c r="AJ246" s="35" t="s">
        <v>469</v>
      </c>
      <c r="AK246">
        <v>0</v>
      </c>
      <c r="AL246">
        <v>0</v>
      </c>
      <c r="AM246">
        <v>0</v>
      </c>
      <c r="AN246">
        <v>0</v>
      </c>
      <c r="AO246">
        <v>0</v>
      </c>
      <c r="AP246"/>
    </row>
    <row r="247" spans="1:42" x14ac:dyDescent="0.3">
      <c r="A247" t="str">
        <f t="shared" si="7"/>
        <v>1.1-00-2304_236012_231833110</v>
      </c>
      <c r="B247" s="64" t="s">
        <v>1105</v>
      </c>
      <c r="C247" s="64" t="s">
        <v>1162</v>
      </c>
      <c r="D247" t="s">
        <v>1106</v>
      </c>
      <c r="E247" t="s">
        <v>29</v>
      </c>
      <c r="F247" t="s">
        <v>30</v>
      </c>
      <c r="G247" t="s">
        <v>141</v>
      </c>
      <c r="H247" t="s">
        <v>955</v>
      </c>
      <c r="I247" t="s">
        <v>855</v>
      </c>
      <c r="J247" t="s">
        <v>144</v>
      </c>
      <c r="K247">
        <v>6</v>
      </c>
      <c r="L247" t="s">
        <v>79</v>
      </c>
      <c r="M247">
        <v>18</v>
      </c>
      <c r="N247" t="s">
        <v>148</v>
      </c>
      <c r="O247" t="s">
        <v>877</v>
      </c>
      <c r="P247" t="s">
        <v>956</v>
      </c>
      <c r="Q247">
        <v>3000</v>
      </c>
      <c r="R247" t="s">
        <v>70</v>
      </c>
      <c r="T247">
        <v>3311</v>
      </c>
      <c r="U247" t="s">
        <v>136</v>
      </c>
      <c r="V247">
        <v>0</v>
      </c>
      <c r="W247" t="s">
        <v>43</v>
      </c>
      <c r="X247" s="12">
        <v>3231350</v>
      </c>
      <c r="Y247" s="12">
        <v>3900000</v>
      </c>
      <c r="Z247" s="12">
        <v>232000</v>
      </c>
      <c r="AA247" s="12">
        <v>232000</v>
      </c>
      <c r="AB247" s="12">
        <v>232000</v>
      </c>
      <c r="AC247" s="12">
        <v>232000</v>
      </c>
      <c r="AD247" s="12">
        <v>0</v>
      </c>
      <c r="AE247" s="12">
        <v>2999350</v>
      </c>
      <c r="AF247" s="32">
        <v>3325000</v>
      </c>
      <c r="AG247" s="32">
        <v>3325000</v>
      </c>
      <c r="AH247" s="32">
        <v>3325000</v>
      </c>
      <c r="AI247" s="32">
        <f t="shared" si="6"/>
        <v>0</v>
      </c>
      <c r="AJ247" s="35" t="s">
        <v>846</v>
      </c>
      <c r="AK247">
        <v>0</v>
      </c>
      <c r="AL247">
        <v>0</v>
      </c>
      <c r="AM247">
        <v>0</v>
      </c>
      <c r="AN247">
        <v>668650</v>
      </c>
      <c r="AO247">
        <v>-668650</v>
      </c>
      <c r="AP247"/>
    </row>
    <row r="248" spans="1:42" x14ac:dyDescent="0.3">
      <c r="A248" t="str">
        <f t="shared" si="7"/>
        <v>1.1-00-2305_236015_232133110</v>
      </c>
      <c r="B248" s="64" t="s">
        <v>1105</v>
      </c>
      <c r="C248" s="64" t="s">
        <v>1162</v>
      </c>
      <c r="D248" t="s">
        <v>1106</v>
      </c>
      <c r="E248" t="s">
        <v>29</v>
      </c>
      <c r="F248" t="s">
        <v>30</v>
      </c>
      <c r="G248" t="s">
        <v>31</v>
      </c>
      <c r="H248" t="s">
        <v>934</v>
      </c>
      <c r="I248" t="s">
        <v>857</v>
      </c>
      <c r="J248" t="s">
        <v>307</v>
      </c>
      <c r="K248">
        <v>6</v>
      </c>
      <c r="L248" t="s">
        <v>79</v>
      </c>
      <c r="M248">
        <v>21</v>
      </c>
      <c r="N248" t="s">
        <v>311</v>
      </c>
      <c r="O248" t="s">
        <v>884</v>
      </c>
      <c r="P248" t="s">
        <v>309</v>
      </c>
      <c r="Q248">
        <v>3000</v>
      </c>
      <c r="R248" t="s">
        <v>70</v>
      </c>
      <c r="T248">
        <v>3311</v>
      </c>
      <c r="U248" t="s">
        <v>136</v>
      </c>
      <c r="V248">
        <v>0</v>
      </c>
      <c r="W248" t="s">
        <v>43</v>
      </c>
      <c r="X248" s="12">
        <v>230000</v>
      </c>
      <c r="Y248" s="12">
        <v>230000</v>
      </c>
      <c r="Z248" s="12">
        <v>225620</v>
      </c>
      <c r="AA248" s="12">
        <v>225620</v>
      </c>
      <c r="AB248" s="12">
        <v>225620</v>
      </c>
      <c r="AC248" s="12">
        <v>225620</v>
      </c>
      <c r="AD248" s="12">
        <v>90248</v>
      </c>
      <c r="AE248" s="12">
        <v>4380</v>
      </c>
      <c r="AF248" s="32">
        <v>230000</v>
      </c>
      <c r="AG248" s="32">
        <v>230000</v>
      </c>
      <c r="AH248" s="32">
        <v>250000</v>
      </c>
      <c r="AI248" s="32">
        <f t="shared" si="6"/>
        <v>20000</v>
      </c>
      <c r="AJ248" s="35" t="s">
        <v>846</v>
      </c>
      <c r="AK248">
        <v>0</v>
      </c>
      <c r="AL248">
        <v>0</v>
      </c>
      <c r="AM248">
        <v>0</v>
      </c>
      <c r="AN248">
        <v>0</v>
      </c>
      <c r="AO248">
        <v>0</v>
      </c>
      <c r="AP248"/>
    </row>
    <row r="249" spans="1:42" x14ac:dyDescent="0.3">
      <c r="A249" t="str">
        <f t="shared" si="7"/>
        <v>1.1-00-2303_231011_231733110</v>
      </c>
      <c r="B249" s="64" t="s">
        <v>1105</v>
      </c>
      <c r="C249" s="64" t="s">
        <v>1162</v>
      </c>
      <c r="D249" t="s">
        <v>1106</v>
      </c>
      <c r="E249" t="s">
        <v>121</v>
      </c>
      <c r="F249" t="s">
        <v>122</v>
      </c>
      <c r="G249" t="s">
        <v>123</v>
      </c>
      <c r="H249" t="s">
        <v>969</v>
      </c>
      <c r="I249" t="s">
        <v>854</v>
      </c>
      <c r="J249" t="s">
        <v>126</v>
      </c>
      <c r="K249">
        <v>1</v>
      </c>
      <c r="L249" t="s">
        <v>35</v>
      </c>
      <c r="M249">
        <v>17</v>
      </c>
      <c r="N249" t="s">
        <v>130</v>
      </c>
      <c r="O249" t="s">
        <v>876</v>
      </c>
      <c r="P249" t="s">
        <v>128</v>
      </c>
      <c r="Q249">
        <v>3000</v>
      </c>
      <c r="R249" t="s">
        <v>70</v>
      </c>
      <c r="T249">
        <v>3311</v>
      </c>
      <c r="U249" t="s">
        <v>136</v>
      </c>
      <c r="V249">
        <v>0</v>
      </c>
      <c r="W249" t="s">
        <v>43</v>
      </c>
      <c r="X249" s="12">
        <v>2367000</v>
      </c>
      <c r="Y249" s="12">
        <v>2375000</v>
      </c>
      <c r="Z249" s="12">
        <v>1859400</v>
      </c>
      <c r="AA249" s="12">
        <v>1859400</v>
      </c>
      <c r="AB249" s="12">
        <v>1392000</v>
      </c>
      <c r="AC249" s="12">
        <v>1392000</v>
      </c>
      <c r="AD249" s="12">
        <v>1392000</v>
      </c>
      <c r="AE249" s="12">
        <v>507600</v>
      </c>
      <c r="AF249" s="32">
        <v>2367000</v>
      </c>
      <c r="AG249" s="32">
        <v>2367000</v>
      </c>
      <c r="AH249" s="32">
        <v>2367000</v>
      </c>
      <c r="AI249" s="32">
        <f t="shared" si="6"/>
        <v>0</v>
      </c>
      <c r="AJ249" s="35" t="s">
        <v>137</v>
      </c>
      <c r="AK249">
        <v>0</v>
      </c>
      <c r="AL249">
        <v>0</v>
      </c>
      <c r="AM249">
        <v>0</v>
      </c>
      <c r="AN249">
        <v>8000</v>
      </c>
      <c r="AO249">
        <v>-8000</v>
      </c>
      <c r="AP249"/>
    </row>
    <row r="250" spans="1:42" x14ac:dyDescent="0.3">
      <c r="A250" t="str">
        <f t="shared" si="7"/>
        <v>2.6-05-2308_237025_234133210</v>
      </c>
      <c r="B250" t="s">
        <v>1094</v>
      </c>
      <c r="C250" t="s">
        <v>1162</v>
      </c>
      <c r="D250" t="s">
        <v>962</v>
      </c>
      <c r="E250" t="s">
        <v>373</v>
      </c>
      <c r="F250" t="s">
        <v>374</v>
      </c>
      <c r="G250" t="s">
        <v>200</v>
      </c>
      <c r="H250" t="s">
        <v>957</v>
      </c>
      <c r="I250" t="s">
        <v>860</v>
      </c>
      <c r="J250" t="s">
        <v>587</v>
      </c>
      <c r="K250">
        <v>7</v>
      </c>
      <c r="L250" t="s">
        <v>588</v>
      </c>
      <c r="M250">
        <v>41</v>
      </c>
      <c r="N250" t="s">
        <v>593</v>
      </c>
      <c r="O250" t="s">
        <v>906</v>
      </c>
      <c r="P250" t="s">
        <v>958</v>
      </c>
      <c r="Q250">
        <v>3000</v>
      </c>
      <c r="R250" t="s">
        <v>70</v>
      </c>
      <c r="T250">
        <v>3321</v>
      </c>
      <c r="U250" t="s">
        <v>325</v>
      </c>
      <c r="V250">
        <v>0</v>
      </c>
      <c r="W250" t="s">
        <v>43</v>
      </c>
      <c r="X250" s="12">
        <v>148790.01</v>
      </c>
      <c r="Y250" s="12">
        <v>0</v>
      </c>
      <c r="Z250" s="12">
        <v>0</v>
      </c>
      <c r="AA250" s="12">
        <v>0</v>
      </c>
      <c r="AB250" s="12">
        <v>0</v>
      </c>
      <c r="AC250" s="12">
        <v>0</v>
      </c>
      <c r="AD250" s="12">
        <v>0</v>
      </c>
      <c r="AE250" s="12">
        <v>148790.01</v>
      </c>
      <c r="AF250" s="32">
        <v>0</v>
      </c>
      <c r="AG250" s="32">
        <v>0</v>
      </c>
      <c r="AH250" s="32">
        <v>0</v>
      </c>
      <c r="AI250" s="32">
        <f t="shared" si="6"/>
        <v>0</v>
      </c>
      <c r="AJ250" s="35" t="s">
        <v>846</v>
      </c>
      <c r="AK250">
        <v>148790.01</v>
      </c>
      <c r="AL250">
        <v>0</v>
      </c>
      <c r="AM250">
        <v>0</v>
      </c>
      <c r="AN250">
        <v>0</v>
      </c>
      <c r="AO250">
        <v>148790.01</v>
      </c>
      <c r="AP250"/>
    </row>
    <row r="251" spans="1:42" x14ac:dyDescent="0.3">
      <c r="A251" t="str">
        <f t="shared" si="7"/>
        <v>1.1-00-2307_232022_233633210</v>
      </c>
      <c r="B251" s="64" t="s">
        <v>1105</v>
      </c>
      <c r="C251" s="64" t="s">
        <v>1162</v>
      </c>
      <c r="D251" t="s">
        <v>1106</v>
      </c>
      <c r="E251" t="s">
        <v>259</v>
      </c>
      <c r="F251" t="s">
        <v>260</v>
      </c>
      <c r="G251" t="s">
        <v>31</v>
      </c>
      <c r="H251" t="s">
        <v>934</v>
      </c>
      <c r="I251" t="s">
        <v>859</v>
      </c>
      <c r="J251" t="s">
        <v>447</v>
      </c>
      <c r="K251">
        <v>2</v>
      </c>
      <c r="L251" t="s">
        <v>448</v>
      </c>
      <c r="M251">
        <v>36</v>
      </c>
      <c r="N251" t="s">
        <v>452</v>
      </c>
      <c r="O251" t="s">
        <v>888</v>
      </c>
      <c r="P251" t="s">
        <v>976</v>
      </c>
      <c r="Q251">
        <v>3000</v>
      </c>
      <c r="R251" t="s">
        <v>70</v>
      </c>
      <c r="T251">
        <v>3321</v>
      </c>
      <c r="U251" t="s">
        <v>325</v>
      </c>
      <c r="V251">
        <v>0</v>
      </c>
      <c r="W251" t="s">
        <v>43</v>
      </c>
      <c r="X251" s="12">
        <v>6775246</v>
      </c>
      <c r="Y251" s="12">
        <v>5000000</v>
      </c>
      <c r="Z251" s="12">
        <v>5555159.96</v>
      </c>
      <c r="AA251" s="12">
        <v>5555159.96</v>
      </c>
      <c r="AB251" s="12">
        <v>5555159.96</v>
      </c>
      <c r="AC251" s="12">
        <v>5555159.96</v>
      </c>
      <c r="AD251" s="12">
        <v>5555159.96</v>
      </c>
      <c r="AE251" s="12">
        <v>1220086.04</v>
      </c>
      <c r="AF251" s="32">
        <v>5400000</v>
      </c>
      <c r="AG251" s="32">
        <v>5400000</v>
      </c>
      <c r="AH251" s="32">
        <v>5400000</v>
      </c>
      <c r="AI251" s="32">
        <f t="shared" si="6"/>
        <v>0</v>
      </c>
      <c r="AJ251" s="35" t="s">
        <v>470</v>
      </c>
      <c r="AK251">
        <v>0</v>
      </c>
      <c r="AL251">
        <v>1775246</v>
      </c>
      <c r="AM251">
        <v>0</v>
      </c>
      <c r="AN251">
        <v>0</v>
      </c>
      <c r="AO251">
        <v>1775246</v>
      </c>
      <c r="AP251"/>
    </row>
    <row r="252" spans="1:42" x14ac:dyDescent="0.3">
      <c r="A252" t="str">
        <f t="shared" si="7"/>
        <v>1.1-00-2305_236015_232133210</v>
      </c>
      <c r="B252" s="64" t="s">
        <v>1105</v>
      </c>
      <c r="C252" s="64" t="s">
        <v>1162</v>
      </c>
      <c r="D252" t="s">
        <v>1106</v>
      </c>
      <c r="E252" t="s">
        <v>29</v>
      </c>
      <c r="F252" t="s">
        <v>30</v>
      </c>
      <c r="G252" t="s">
        <v>31</v>
      </c>
      <c r="H252" t="s">
        <v>934</v>
      </c>
      <c r="I252" t="s">
        <v>857</v>
      </c>
      <c r="J252" t="s">
        <v>307</v>
      </c>
      <c r="K252">
        <v>6</v>
      </c>
      <c r="L252" t="s">
        <v>79</v>
      </c>
      <c r="M252">
        <v>21</v>
      </c>
      <c r="N252" t="s">
        <v>311</v>
      </c>
      <c r="O252" t="s">
        <v>884</v>
      </c>
      <c r="P252" t="s">
        <v>309</v>
      </c>
      <c r="Q252">
        <v>3000</v>
      </c>
      <c r="R252" t="s">
        <v>70</v>
      </c>
      <c r="T252">
        <v>3321</v>
      </c>
      <c r="U252" t="s">
        <v>325</v>
      </c>
      <c r="V252">
        <v>0</v>
      </c>
      <c r="W252" t="s">
        <v>43</v>
      </c>
      <c r="X252" s="12">
        <v>69408</v>
      </c>
      <c r="Y252" s="12">
        <v>0</v>
      </c>
      <c r="Z252" s="12">
        <v>68987.75</v>
      </c>
      <c r="AA252" s="12">
        <v>68987.75</v>
      </c>
      <c r="AB252" s="12">
        <v>68987.75</v>
      </c>
      <c r="AC252" s="12">
        <v>68987.75</v>
      </c>
      <c r="AD252" s="12">
        <v>68987.75</v>
      </c>
      <c r="AE252" s="12">
        <v>420.25</v>
      </c>
      <c r="AF252" s="32">
        <v>69408</v>
      </c>
      <c r="AG252" s="32">
        <v>69408</v>
      </c>
      <c r="AH252" s="32">
        <v>69408</v>
      </c>
      <c r="AI252" s="32">
        <f t="shared" si="6"/>
        <v>0</v>
      </c>
      <c r="AJ252" s="35" t="s">
        <v>846</v>
      </c>
      <c r="AK252">
        <v>0</v>
      </c>
      <c r="AL252">
        <v>69408</v>
      </c>
      <c r="AM252">
        <v>0</v>
      </c>
      <c r="AN252">
        <v>0</v>
      </c>
      <c r="AO252">
        <v>69408</v>
      </c>
      <c r="AP252"/>
    </row>
    <row r="253" spans="1:42" x14ac:dyDescent="0.3">
      <c r="A253" t="str">
        <f t="shared" si="7"/>
        <v>1.1-14-2302_231007_23733310</v>
      </c>
      <c r="B253" t="s">
        <v>1098</v>
      </c>
      <c r="C253" t="s">
        <v>1162</v>
      </c>
      <c r="D253" t="s">
        <v>1099</v>
      </c>
      <c r="E253" t="s">
        <v>29</v>
      </c>
      <c r="F253" t="s">
        <v>30</v>
      </c>
      <c r="G253" t="s">
        <v>123</v>
      </c>
      <c r="H253" t="s">
        <v>969</v>
      </c>
      <c r="I253" t="s">
        <v>856</v>
      </c>
      <c r="J253" t="s">
        <v>189</v>
      </c>
      <c r="K253">
        <v>1</v>
      </c>
      <c r="L253" t="s">
        <v>35</v>
      </c>
      <c r="M253">
        <v>7</v>
      </c>
      <c r="N253" t="s">
        <v>995</v>
      </c>
      <c r="O253" t="s">
        <v>880</v>
      </c>
      <c r="P253" t="s">
        <v>996</v>
      </c>
      <c r="Q253">
        <v>3000</v>
      </c>
      <c r="R253" t="s">
        <v>70</v>
      </c>
      <c r="T253" s="7">
        <v>3331</v>
      </c>
      <c r="U253" s="7" t="s">
        <v>152</v>
      </c>
      <c r="V253">
        <v>0</v>
      </c>
      <c r="W253" t="s">
        <v>43</v>
      </c>
      <c r="X253" s="12">
        <v>0</v>
      </c>
      <c r="Y253" s="12">
        <v>0</v>
      </c>
      <c r="Z253" s="12">
        <v>0</v>
      </c>
      <c r="AA253" s="12">
        <v>0</v>
      </c>
      <c r="AB253" s="12">
        <v>0</v>
      </c>
      <c r="AC253" s="12">
        <v>0</v>
      </c>
      <c r="AD253" s="12">
        <v>0</v>
      </c>
      <c r="AE253" s="12">
        <v>0</v>
      </c>
      <c r="AF253" s="32">
        <v>0</v>
      </c>
      <c r="AG253" s="32">
        <v>0</v>
      </c>
      <c r="AH253" s="71">
        <v>340000</v>
      </c>
      <c r="AI253" s="32">
        <f t="shared" si="6"/>
        <v>340000</v>
      </c>
      <c r="AJ253" s="9" t="s">
        <v>194</v>
      </c>
      <c r="AK253" s="12">
        <v>0</v>
      </c>
      <c r="AL253" s="12">
        <v>0</v>
      </c>
      <c r="AM253" s="12">
        <v>0</v>
      </c>
      <c r="AN253" s="12">
        <v>0</v>
      </c>
      <c r="AO253" s="12">
        <v>0</v>
      </c>
      <c r="AP253"/>
    </row>
    <row r="254" spans="1:42" x14ac:dyDescent="0.3">
      <c r="A254" t="str">
        <f t="shared" si="7"/>
        <v>1.1-00-2311_236031_234933310</v>
      </c>
      <c r="B254" s="64" t="s">
        <v>1105</v>
      </c>
      <c r="C254" s="64" t="s">
        <v>1162</v>
      </c>
      <c r="D254" t="s">
        <v>1106</v>
      </c>
      <c r="E254" t="s">
        <v>802</v>
      </c>
      <c r="F254" t="s">
        <v>803</v>
      </c>
      <c r="G254" t="s">
        <v>31</v>
      </c>
      <c r="H254" t="s">
        <v>934</v>
      </c>
      <c r="I254" t="s">
        <v>868</v>
      </c>
      <c r="J254" t="s">
        <v>805</v>
      </c>
      <c r="K254">
        <v>6</v>
      </c>
      <c r="L254" t="s">
        <v>79</v>
      </c>
      <c r="M254">
        <v>49</v>
      </c>
      <c r="N254" t="s">
        <v>820</v>
      </c>
      <c r="O254" t="s">
        <v>905</v>
      </c>
      <c r="P254" t="s">
        <v>963</v>
      </c>
      <c r="Q254">
        <v>3000</v>
      </c>
      <c r="R254" t="s">
        <v>70</v>
      </c>
      <c r="T254">
        <v>3331</v>
      </c>
      <c r="U254" t="s">
        <v>152</v>
      </c>
      <c r="V254">
        <v>0</v>
      </c>
      <c r="W254" t="s">
        <v>43</v>
      </c>
      <c r="X254" s="12">
        <v>0</v>
      </c>
      <c r="Y254" s="12">
        <v>0</v>
      </c>
      <c r="Z254" s="12">
        <v>0</v>
      </c>
      <c r="AA254" s="12">
        <v>0</v>
      </c>
      <c r="AB254" s="12">
        <v>0</v>
      </c>
      <c r="AC254" s="12">
        <v>0</v>
      </c>
      <c r="AD254" s="12">
        <v>0</v>
      </c>
      <c r="AE254" s="12">
        <v>0</v>
      </c>
      <c r="AF254" s="32">
        <v>0</v>
      </c>
      <c r="AG254" s="32">
        <v>0</v>
      </c>
      <c r="AH254" s="32">
        <v>0</v>
      </c>
      <c r="AI254" s="32">
        <f t="shared" si="6"/>
        <v>0</v>
      </c>
      <c r="AJ254" s="35" t="s">
        <v>846</v>
      </c>
      <c r="AK254">
        <v>0</v>
      </c>
      <c r="AL254">
        <v>0</v>
      </c>
      <c r="AM254">
        <v>0</v>
      </c>
      <c r="AN254">
        <v>0</v>
      </c>
      <c r="AO254">
        <v>0</v>
      </c>
      <c r="AP254"/>
    </row>
    <row r="255" spans="1:42" x14ac:dyDescent="0.3">
      <c r="A255" t="str">
        <f t="shared" si="7"/>
        <v>1.1-00-2311_236031_235033310</v>
      </c>
      <c r="B255" s="64" t="s">
        <v>1105</v>
      </c>
      <c r="C255" s="64" t="s">
        <v>1162</v>
      </c>
      <c r="D255" t="s">
        <v>1106</v>
      </c>
      <c r="E255" t="s">
        <v>802</v>
      </c>
      <c r="F255" t="s">
        <v>803</v>
      </c>
      <c r="G255" t="s">
        <v>31</v>
      </c>
      <c r="H255" t="s">
        <v>934</v>
      </c>
      <c r="I255" t="s">
        <v>868</v>
      </c>
      <c r="J255" t="s">
        <v>805</v>
      </c>
      <c r="K255">
        <v>6</v>
      </c>
      <c r="L255" t="s">
        <v>79</v>
      </c>
      <c r="M255">
        <v>50</v>
      </c>
      <c r="N255" t="s">
        <v>809</v>
      </c>
      <c r="O255" t="s">
        <v>905</v>
      </c>
      <c r="P255" t="s">
        <v>963</v>
      </c>
      <c r="Q255">
        <v>3000</v>
      </c>
      <c r="R255" t="s">
        <v>70</v>
      </c>
      <c r="T255">
        <v>3331</v>
      </c>
      <c r="U255" t="s">
        <v>152</v>
      </c>
      <c r="V255">
        <v>0</v>
      </c>
      <c r="W255" t="s">
        <v>43</v>
      </c>
      <c r="X255" s="12">
        <v>10496425.59</v>
      </c>
      <c r="Y255" s="12">
        <v>275000</v>
      </c>
      <c r="Z255" s="12">
        <v>10493919.99</v>
      </c>
      <c r="AA255" s="12">
        <v>10493919.99</v>
      </c>
      <c r="AB255" s="12">
        <v>6013286.79</v>
      </c>
      <c r="AC255" s="12">
        <v>6013286.79</v>
      </c>
      <c r="AD255" s="12">
        <v>3875486.8</v>
      </c>
      <c r="AE255" s="12">
        <v>2505.5999999996275</v>
      </c>
      <c r="AF255" s="32">
        <v>13000000</v>
      </c>
      <c r="AG255" s="32">
        <v>13000000</v>
      </c>
      <c r="AH255" s="32">
        <v>9512245</v>
      </c>
      <c r="AI255" s="32">
        <f t="shared" si="6"/>
        <v>-3487755</v>
      </c>
      <c r="AJ255" s="35" t="s">
        <v>811</v>
      </c>
      <c r="AK255">
        <v>10221425.59</v>
      </c>
      <c r="AL255">
        <v>0</v>
      </c>
      <c r="AM255">
        <v>0</v>
      </c>
      <c r="AN255">
        <v>0</v>
      </c>
      <c r="AO255">
        <v>10221425.59</v>
      </c>
      <c r="AP255"/>
    </row>
    <row r="256" spans="1:42" x14ac:dyDescent="0.3">
      <c r="A256" t="str">
        <f t="shared" si="7"/>
        <v>1.1-00-2304_236012_231833310</v>
      </c>
      <c r="B256" s="64" t="s">
        <v>1105</v>
      </c>
      <c r="C256" s="64" t="s">
        <v>1162</v>
      </c>
      <c r="D256" t="s">
        <v>1106</v>
      </c>
      <c r="E256" t="s">
        <v>29</v>
      </c>
      <c r="F256" t="s">
        <v>30</v>
      </c>
      <c r="G256" t="s">
        <v>141</v>
      </c>
      <c r="H256" t="s">
        <v>955</v>
      </c>
      <c r="I256" t="s">
        <v>855</v>
      </c>
      <c r="J256" t="s">
        <v>144</v>
      </c>
      <c r="K256">
        <v>6</v>
      </c>
      <c r="L256" t="s">
        <v>79</v>
      </c>
      <c r="M256">
        <v>18</v>
      </c>
      <c r="N256" t="s">
        <v>148</v>
      </c>
      <c r="O256" t="s">
        <v>877</v>
      </c>
      <c r="P256" t="s">
        <v>956</v>
      </c>
      <c r="Q256">
        <v>3000</v>
      </c>
      <c r="R256" t="s">
        <v>70</v>
      </c>
      <c r="T256">
        <v>3331</v>
      </c>
      <c r="U256" t="s">
        <v>152</v>
      </c>
      <c r="V256">
        <v>0</v>
      </c>
      <c r="W256" t="s">
        <v>43</v>
      </c>
      <c r="X256" s="12">
        <v>2605267.2000000002</v>
      </c>
      <c r="Y256" s="12">
        <v>994495</v>
      </c>
      <c r="Z256" s="12">
        <v>2605267.2000000002</v>
      </c>
      <c r="AA256" s="12">
        <v>2605267.2000000002</v>
      </c>
      <c r="AB256" s="12">
        <v>2466815.4</v>
      </c>
      <c r="AC256" s="12">
        <v>2420664.7999999998</v>
      </c>
      <c r="AD256" s="12">
        <v>2420664.7999999998</v>
      </c>
      <c r="AE256" s="12">
        <v>0</v>
      </c>
      <c r="AF256" s="32">
        <v>2605267.2000000002</v>
      </c>
      <c r="AG256" s="32">
        <v>2605267.2000000002</v>
      </c>
      <c r="AH256" s="32">
        <v>2605267.2000000002</v>
      </c>
      <c r="AI256" s="32">
        <f t="shared" si="6"/>
        <v>0</v>
      </c>
      <c r="AJ256" s="35" t="s">
        <v>846</v>
      </c>
      <c r="AK256">
        <v>0</v>
      </c>
      <c r="AL256">
        <v>1610772.2</v>
      </c>
      <c r="AM256">
        <v>0</v>
      </c>
      <c r="AN256">
        <v>0</v>
      </c>
      <c r="AO256">
        <v>1610772.2</v>
      </c>
      <c r="AP256"/>
    </row>
    <row r="257" spans="1:42" x14ac:dyDescent="0.3">
      <c r="A257" t="str">
        <f t="shared" si="7"/>
        <v>1.1-00-2305_236015_232133310</v>
      </c>
      <c r="B257" s="64" t="s">
        <v>1105</v>
      </c>
      <c r="C257" s="64" t="s">
        <v>1162</v>
      </c>
      <c r="D257" t="s">
        <v>1106</v>
      </c>
      <c r="E257" t="s">
        <v>29</v>
      </c>
      <c r="F257" t="s">
        <v>30</v>
      </c>
      <c r="G257" t="s">
        <v>31</v>
      </c>
      <c r="H257" t="s">
        <v>934</v>
      </c>
      <c r="I257" t="s">
        <v>857</v>
      </c>
      <c r="J257" t="s">
        <v>307</v>
      </c>
      <c r="K257">
        <v>6</v>
      </c>
      <c r="L257" t="s">
        <v>79</v>
      </c>
      <c r="M257">
        <v>21</v>
      </c>
      <c r="N257" t="s">
        <v>311</v>
      </c>
      <c r="O257" t="s">
        <v>884</v>
      </c>
      <c r="P257" t="s">
        <v>309</v>
      </c>
      <c r="Q257">
        <v>3000</v>
      </c>
      <c r="R257" t="s">
        <v>70</v>
      </c>
      <c r="T257">
        <v>3331</v>
      </c>
      <c r="U257" t="s">
        <v>152</v>
      </c>
      <c r="V257">
        <v>0</v>
      </c>
      <c r="W257" t="s">
        <v>43</v>
      </c>
      <c r="X257" s="12">
        <v>100000</v>
      </c>
      <c r="Y257" s="12">
        <v>100000</v>
      </c>
      <c r="Z257" s="12">
        <v>69600</v>
      </c>
      <c r="AA257" s="12">
        <v>69600</v>
      </c>
      <c r="AB257" s="12">
        <v>69600</v>
      </c>
      <c r="AC257" s="12">
        <v>69600</v>
      </c>
      <c r="AD257" s="12">
        <v>69600</v>
      </c>
      <c r="AE257" s="12">
        <v>30400</v>
      </c>
      <c r="AF257" s="32">
        <v>100000</v>
      </c>
      <c r="AG257" s="32">
        <v>100000</v>
      </c>
      <c r="AH257" s="32">
        <v>100000</v>
      </c>
      <c r="AI257" s="32">
        <f t="shared" si="6"/>
        <v>0</v>
      </c>
      <c r="AJ257" s="35" t="s">
        <v>846</v>
      </c>
      <c r="AK257">
        <v>0</v>
      </c>
      <c r="AL257">
        <v>0</v>
      </c>
      <c r="AM257">
        <v>0</v>
      </c>
      <c r="AN257">
        <v>0</v>
      </c>
      <c r="AO257">
        <v>0</v>
      </c>
      <c r="AP257"/>
    </row>
    <row r="258" spans="1:42" x14ac:dyDescent="0.3">
      <c r="A258" t="str">
        <f t="shared" si="7"/>
        <v>2.5-02-2308_237025_234033410</v>
      </c>
      <c r="B258" s="64" t="s">
        <v>1095</v>
      </c>
      <c r="C258" s="64" t="s">
        <v>1162</v>
      </c>
      <c r="D258" t="s">
        <v>1096</v>
      </c>
      <c r="E258" t="s">
        <v>373</v>
      </c>
      <c r="F258" t="s">
        <v>374</v>
      </c>
      <c r="G258" t="s">
        <v>200</v>
      </c>
      <c r="H258" t="s">
        <v>957</v>
      </c>
      <c r="I258" t="s">
        <v>860</v>
      </c>
      <c r="J258" t="s">
        <v>587</v>
      </c>
      <c r="K258">
        <v>7</v>
      </c>
      <c r="L258" t="s">
        <v>588</v>
      </c>
      <c r="M258">
        <v>40</v>
      </c>
      <c r="N258" t="s">
        <v>591</v>
      </c>
      <c r="O258" t="s">
        <v>906</v>
      </c>
      <c r="P258" t="s">
        <v>958</v>
      </c>
      <c r="Q258">
        <v>3000</v>
      </c>
      <c r="R258" t="s">
        <v>70</v>
      </c>
      <c r="S258" t="s">
        <v>1159</v>
      </c>
      <c r="T258">
        <v>3341</v>
      </c>
      <c r="U258" t="s">
        <v>326</v>
      </c>
      <c r="V258">
        <v>0</v>
      </c>
      <c r="W258" t="s">
        <v>43</v>
      </c>
      <c r="X258" s="12">
        <v>3000000</v>
      </c>
      <c r="Y258" s="12">
        <v>0</v>
      </c>
      <c r="Z258" s="12">
        <v>2963000</v>
      </c>
      <c r="AA258" s="12">
        <v>2963000</v>
      </c>
      <c r="AB258" s="12">
        <v>0</v>
      </c>
      <c r="AC258" s="12">
        <v>0</v>
      </c>
      <c r="AD258" s="12">
        <v>0</v>
      </c>
      <c r="AE258" s="12">
        <v>37000</v>
      </c>
      <c r="AF258" s="32">
        <v>3000000</v>
      </c>
      <c r="AG258" s="32">
        <v>3000000</v>
      </c>
      <c r="AH258" s="32">
        <v>3000000</v>
      </c>
      <c r="AI258" s="32">
        <f t="shared" si="6"/>
        <v>0</v>
      </c>
      <c r="AJ258" s="35" t="s">
        <v>846</v>
      </c>
      <c r="AK258">
        <v>0</v>
      </c>
      <c r="AL258">
        <v>0</v>
      </c>
      <c r="AM258">
        <v>0</v>
      </c>
      <c r="AN258">
        <v>0</v>
      </c>
      <c r="AO258">
        <v>0</v>
      </c>
      <c r="AP258"/>
    </row>
    <row r="259" spans="1:42" x14ac:dyDescent="0.3">
      <c r="A259" t="str">
        <f t="shared" si="7"/>
        <v>1.1-00-2311_236031_235033410</v>
      </c>
      <c r="B259" s="64" t="s">
        <v>1105</v>
      </c>
      <c r="C259" s="64" t="s">
        <v>1162</v>
      </c>
      <c r="D259" t="s">
        <v>1106</v>
      </c>
      <c r="E259" t="s">
        <v>802</v>
      </c>
      <c r="F259" t="s">
        <v>803</v>
      </c>
      <c r="G259" t="s">
        <v>31</v>
      </c>
      <c r="H259" t="s">
        <v>934</v>
      </c>
      <c r="I259" t="s">
        <v>868</v>
      </c>
      <c r="J259" t="s">
        <v>805</v>
      </c>
      <c r="K259">
        <v>6</v>
      </c>
      <c r="L259" t="s">
        <v>79</v>
      </c>
      <c r="M259">
        <v>50</v>
      </c>
      <c r="N259" t="s">
        <v>809</v>
      </c>
      <c r="O259" t="s">
        <v>905</v>
      </c>
      <c r="P259" t="s">
        <v>963</v>
      </c>
      <c r="Q259" s="1">
        <v>3000</v>
      </c>
      <c r="R259" s="1" t="s">
        <v>70</v>
      </c>
      <c r="S259" t="s">
        <v>1159</v>
      </c>
      <c r="T259" s="7">
        <v>3341</v>
      </c>
      <c r="U259" s="7" t="s">
        <v>326</v>
      </c>
      <c r="V259">
        <v>0</v>
      </c>
      <c r="W259" t="s">
        <v>43</v>
      </c>
      <c r="X259" s="12">
        <v>0</v>
      </c>
      <c r="Y259" s="12">
        <v>0</v>
      </c>
      <c r="Z259" s="12">
        <v>0</v>
      </c>
      <c r="AA259" s="12">
        <v>0</v>
      </c>
      <c r="AB259" s="12">
        <v>0</v>
      </c>
      <c r="AC259" s="12">
        <v>0</v>
      </c>
      <c r="AD259" s="12">
        <v>0</v>
      </c>
      <c r="AE259" s="12">
        <v>0</v>
      </c>
      <c r="AF259" s="12">
        <v>0</v>
      </c>
      <c r="AG259" s="10">
        <v>0</v>
      </c>
      <c r="AH259" s="10">
        <v>300000</v>
      </c>
      <c r="AI259" s="32">
        <f t="shared" si="6"/>
        <v>300000</v>
      </c>
      <c r="AJ259" s="9" t="s">
        <v>812</v>
      </c>
      <c r="AK259" s="12">
        <v>0</v>
      </c>
      <c r="AL259" s="12">
        <v>0</v>
      </c>
      <c r="AM259" s="12">
        <v>0</v>
      </c>
      <c r="AN259" s="12">
        <v>0</v>
      </c>
      <c r="AO259" s="12">
        <v>0</v>
      </c>
      <c r="AP259"/>
    </row>
    <row r="260" spans="1:42" x14ac:dyDescent="0.3">
      <c r="A260" t="str">
        <f t="shared" si="7"/>
        <v>1.1-00-2305_236015_232133410</v>
      </c>
      <c r="B260" s="64" t="s">
        <v>1105</v>
      </c>
      <c r="C260" s="64" t="s">
        <v>1162</v>
      </c>
      <c r="D260" t="s">
        <v>1106</v>
      </c>
      <c r="E260" t="s">
        <v>29</v>
      </c>
      <c r="F260" t="s">
        <v>30</v>
      </c>
      <c r="G260" t="s">
        <v>31</v>
      </c>
      <c r="H260" t="s">
        <v>934</v>
      </c>
      <c r="I260" t="s">
        <v>857</v>
      </c>
      <c r="J260" t="s">
        <v>307</v>
      </c>
      <c r="K260">
        <v>6</v>
      </c>
      <c r="L260" t="s">
        <v>79</v>
      </c>
      <c r="M260">
        <v>21</v>
      </c>
      <c r="N260" t="s">
        <v>311</v>
      </c>
      <c r="O260" t="s">
        <v>884</v>
      </c>
      <c r="P260" t="s">
        <v>309</v>
      </c>
      <c r="Q260">
        <v>3000</v>
      </c>
      <c r="R260" t="s">
        <v>70</v>
      </c>
      <c r="S260" t="s">
        <v>1159</v>
      </c>
      <c r="T260">
        <v>3341</v>
      </c>
      <c r="U260" t="s">
        <v>326</v>
      </c>
      <c r="V260">
        <v>0</v>
      </c>
      <c r="W260" t="s">
        <v>43</v>
      </c>
      <c r="X260" s="12">
        <v>0</v>
      </c>
      <c r="Y260" s="12">
        <v>0</v>
      </c>
      <c r="Z260" s="12">
        <v>0</v>
      </c>
      <c r="AA260" s="12">
        <v>0</v>
      </c>
      <c r="AB260" s="12">
        <v>0</v>
      </c>
      <c r="AC260" s="12">
        <v>0</v>
      </c>
      <c r="AD260" s="12">
        <v>0</v>
      </c>
      <c r="AE260" s="12">
        <v>0</v>
      </c>
      <c r="AF260" s="29">
        <v>735486</v>
      </c>
      <c r="AG260" s="30">
        <v>735486</v>
      </c>
      <c r="AH260" s="32">
        <v>735486</v>
      </c>
      <c r="AI260" s="32">
        <f t="shared" si="6"/>
        <v>0</v>
      </c>
      <c r="AJ260" s="31" t="s">
        <v>846</v>
      </c>
      <c r="AK260" s="12">
        <v>0</v>
      </c>
      <c r="AL260" s="12">
        <v>0</v>
      </c>
      <c r="AM260" s="12">
        <v>0</v>
      </c>
      <c r="AN260" s="12">
        <v>0</v>
      </c>
      <c r="AO260" s="12">
        <v>0</v>
      </c>
      <c r="AP260"/>
    </row>
    <row r="261" spans="1:42" x14ac:dyDescent="0.3">
      <c r="A261" t="str">
        <f t="shared" si="7"/>
        <v>1.1-00-2305_236015_2321334133</v>
      </c>
      <c r="B261" s="64" t="s">
        <v>1105</v>
      </c>
      <c r="C261" s="64" t="s">
        <v>1162</v>
      </c>
      <c r="D261" t="s">
        <v>1106</v>
      </c>
      <c r="E261" t="s">
        <v>29</v>
      </c>
      <c r="F261" t="s">
        <v>30</v>
      </c>
      <c r="G261" t="s">
        <v>31</v>
      </c>
      <c r="H261" t="s">
        <v>934</v>
      </c>
      <c r="I261" t="s">
        <v>857</v>
      </c>
      <c r="J261" t="s">
        <v>307</v>
      </c>
      <c r="K261">
        <v>6</v>
      </c>
      <c r="L261" t="s">
        <v>79</v>
      </c>
      <c r="M261">
        <v>21</v>
      </c>
      <c r="N261" t="s">
        <v>311</v>
      </c>
      <c r="O261" t="s">
        <v>884</v>
      </c>
      <c r="P261" t="s">
        <v>309</v>
      </c>
      <c r="Q261">
        <v>3000</v>
      </c>
      <c r="R261" t="s">
        <v>70</v>
      </c>
      <c r="S261" t="s">
        <v>1159</v>
      </c>
      <c r="T261">
        <v>3341</v>
      </c>
      <c r="U261" t="s">
        <v>326</v>
      </c>
      <c r="V261">
        <v>33</v>
      </c>
      <c r="W261" t="s">
        <v>327</v>
      </c>
      <c r="X261" s="12">
        <v>139200</v>
      </c>
      <c r="Y261" s="12">
        <v>0</v>
      </c>
      <c r="Z261" s="12">
        <v>139200</v>
      </c>
      <c r="AA261" s="12">
        <v>139200</v>
      </c>
      <c r="AB261" s="12">
        <v>97440</v>
      </c>
      <c r="AC261" s="12">
        <v>83520</v>
      </c>
      <c r="AD261" s="12">
        <v>83520</v>
      </c>
      <c r="AE261" s="12">
        <v>0</v>
      </c>
      <c r="AF261" s="32">
        <v>139200</v>
      </c>
      <c r="AG261" s="32">
        <v>139200</v>
      </c>
      <c r="AH261" s="32">
        <v>139200</v>
      </c>
      <c r="AI261" s="32">
        <f t="shared" si="6"/>
        <v>0</v>
      </c>
      <c r="AJ261" s="35" t="s">
        <v>846</v>
      </c>
      <c r="AK261">
        <v>0</v>
      </c>
      <c r="AL261">
        <v>139200</v>
      </c>
      <c r="AM261">
        <v>0</v>
      </c>
      <c r="AN261">
        <v>0</v>
      </c>
      <c r="AO261">
        <v>139200</v>
      </c>
      <c r="AP261"/>
    </row>
    <row r="262" spans="1:42" x14ac:dyDescent="0.3">
      <c r="A262" t="str">
        <f t="shared" si="7"/>
        <v>1.1-00-2305_236015_2321334134</v>
      </c>
      <c r="B262" s="64" t="s">
        <v>1105</v>
      </c>
      <c r="C262" s="64" t="s">
        <v>1162</v>
      </c>
      <c r="D262" t="s">
        <v>1106</v>
      </c>
      <c r="E262" t="s">
        <v>29</v>
      </c>
      <c r="F262" t="s">
        <v>30</v>
      </c>
      <c r="G262" t="s">
        <v>31</v>
      </c>
      <c r="H262" t="s">
        <v>934</v>
      </c>
      <c r="I262" t="s">
        <v>857</v>
      </c>
      <c r="J262" t="s">
        <v>307</v>
      </c>
      <c r="K262">
        <v>6</v>
      </c>
      <c r="L262" t="s">
        <v>79</v>
      </c>
      <c r="M262">
        <v>21</v>
      </c>
      <c r="N262" t="s">
        <v>311</v>
      </c>
      <c r="O262" t="s">
        <v>884</v>
      </c>
      <c r="P262" t="s">
        <v>309</v>
      </c>
      <c r="Q262">
        <v>3000</v>
      </c>
      <c r="R262" t="s">
        <v>70</v>
      </c>
      <c r="S262" t="s">
        <v>1159</v>
      </c>
      <c r="T262">
        <v>3341</v>
      </c>
      <c r="U262" t="s">
        <v>326</v>
      </c>
      <c r="V262">
        <v>34</v>
      </c>
      <c r="W262" t="s">
        <v>991</v>
      </c>
      <c r="X262" s="12">
        <v>50386</v>
      </c>
      <c r="Y262" s="12">
        <v>0</v>
      </c>
      <c r="Z262" s="12">
        <v>40136</v>
      </c>
      <c r="AA262" s="12">
        <v>40136</v>
      </c>
      <c r="AB262" s="12">
        <v>40136</v>
      </c>
      <c r="AC262" s="12">
        <v>0</v>
      </c>
      <c r="AD262" s="12">
        <v>0</v>
      </c>
      <c r="AE262" s="12">
        <v>10250</v>
      </c>
      <c r="AF262" s="32">
        <v>0</v>
      </c>
      <c r="AG262" s="32">
        <v>0</v>
      </c>
      <c r="AH262" s="32">
        <v>0</v>
      </c>
      <c r="AI262" s="32">
        <f t="shared" si="6"/>
        <v>0</v>
      </c>
      <c r="AJ262" s="35" t="s">
        <v>846</v>
      </c>
      <c r="AK262">
        <v>0</v>
      </c>
      <c r="AL262">
        <v>50386</v>
      </c>
      <c r="AM262">
        <v>0</v>
      </c>
      <c r="AN262">
        <v>0</v>
      </c>
      <c r="AO262">
        <v>50386</v>
      </c>
      <c r="AP262"/>
    </row>
    <row r="263" spans="1:42" x14ac:dyDescent="0.3">
      <c r="A263" t="str">
        <f t="shared" si="7"/>
        <v>1.1-00-2305_236015_2321334135</v>
      </c>
      <c r="B263" s="64" t="s">
        <v>1105</v>
      </c>
      <c r="C263" s="64" t="s">
        <v>1162</v>
      </c>
      <c r="D263" t="s">
        <v>1106</v>
      </c>
      <c r="E263" t="s">
        <v>29</v>
      </c>
      <c r="F263" t="s">
        <v>30</v>
      </c>
      <c r="G263" t="s">
        <v>31</v>
      </c>
      <c r="H263" t="s">
        <v>934</v>
      </c>
      <c r="I263" t="s">
        <v>857</v>
      </c>
      <c r="J263" t="s">
        <v>307</v>
      </c>
      <c r="K263">
        <v>6</v>
      </c>
      <c r="L263" t="s">
        <v>79</v>
      </c>
      <c r="M263">
        <v>21</v>
      </c>
      <c r="N263" t="s">
        <v>311</v>
      </c>
      <c r="O263" t="s">
        <v>884</v>
      </c>
      <c r="P263" t="s">
        <v>309</v>
      </c>
      <c r="Q263">
        <v>3000</v>
      </c>
      <c r="R263" t="s">
        <v>70</v>
      </c>
      <c r="S263" t="s">
        <v>1159</v>
      </c>
      <c r="T263">
        <v>3341</v>
      </c>
      <c r="U263" t="s">
        <v>326</v>
      </c>
      <c r="V263">
        <v>35</v>
      </c>
      <c r="W263" t="s">
        <v>992</v>
      </c>
      <c r="X263" s="12">
        <v>685100</v>
      </c>
      <c r="Y263" s="12">
        <v>0</v>
      </c>
      <c r="Z263" s="12">
        <v>73044.5</v>
      </c>
      <c r="AA263" s="12">
        <v>62604.5</v>
      </c>
      <c r="AB263" s="12">
        <v>62604.5</v>
      </c>
      <c r="AC263" s="12">
        <v>62604.5</v>
      </c>
      <c r="AD263" s="12">
        <v>62604.5</v>
      </c>
      <c r="AE263" s="12">
        <v>612055.5</v>
      </c>
      <c r="AF263" s="32">
        <v>0</v>
      </c>
      <c r="AG263" s="32">
        <v>0</v>
      </c>
      <c r="AH263" s="32">
        <v>0</v>
      </c>
      <c r="AI263" s="32">
        <f t="shared" ref="AI263:AI326" si="8">AH263-AF263</f>
        <v>0</v>
      </c>
      <c r="AJ263" s="35" t="s">
        <v>846</v>
      </c>
      <c r="AK263">
        <v>619200</v>
      </c>
      <c r="AL263">
        <v>65900</v>
      </c>
      <c r="AM263">
        <v>0</v>
      </c>
      <c r="AN263">
        <v>0</v>
      </c>
      <c r="AO263">
        <v>685100</v>
      </c>
      <c r="AP263"/>
    </row>
    <row r="264" spans="1:42" x14ac:dyDescent="0.3">
      <c r="A264" t="str">
        <f t="shared" si="7"/>
        <v>1.1-00-2306_235018_233033510</v>
      </c>
      <c r="B264" s="64" t="s">
        <v>1105</v>
      </c>
      <c r="C264" s="64" t="s">
        <v>1162</v>
      </c>
      <c r="D264" t="s">
        <v>1106</v>
      </c>
      <c r="E264" t="s">
        <v>412</v>
      </c>
      <c r="F264" t="s">
        <v>411</v>
      </c>
      <c r="G264" t="s">
        <v>261</v>
      </c>
      <c r="H264" t="s">
        <v>960</v>
      </c>
      <c r="I264" t="s">
        <v>858</v>
      </c>
      <c r="J264" t="s">
        <v>404</v>
      </c>
      <c r="K264">
        <v>5</v>
      </c>
      <c r="L264" t="s">
        <v>62</v>
      </c>
      <c r="M264">
        <v>30</v>
      </c>
      <c r="N264" t="s">
        <v>993</v>
      </c>
      <c r="O264" t="s">
        <v>887</v>
      </c>
      <c r="P264" t="s">
        <v>435</v>
      </c>
      <c r="Q264">
        <v>3000</v>
      </c>
      <c r="R264" t="s">
        <v>70</v>
      </c>
      <c r="T264">
        <v>3351</v>
      </c>
      <c r="U264" t="s">
        <v>438</v>
      </c>
      <c r="V264">
        <v>0</v>
      </c>
      <c r="W264" t="s">
        <v>43</v>
      </c>
      <c r="X264" s="12">
        <v>462979.2</v>
      </c>
      <c r="Y264" s="32">
        <v>0</v>
      </c>
      <c r="Z264" s="12">
        <v>462979.2</v>
      </c>
      <c r="AA264" s="12">
        <v>462979.2</v>
      </c>
      <c r="AB264" s="12">
        <v>462979.2</v>
      </c>
      <c r="AC264" s="12">
        <v>462979.2</v>
      </c>
      <c r="AD264" s="12">
        <v>462979.2</v>
      </c>
      <c r="AE264" s="12">
        <v>0</v>
      </c>
      <c r="AF264" s="32">
        <v>462979.2</v>
      </c>
      <c r="AG264" s="32">
        <v>462979.2</v>
      </c>
      <c r="AH264" s="32">
        <v>470000</v>
      </c>
      <c r="AI264" s="32">
        <f t="shared" si="8"/>
        <v>7020.7999999999884</v>
      </c>
      <c r="AJ264" s="35" t="s">
        <v>846</v>
      </c>
      <c r="AK264">
        <v>0</v>
      </c>
      <c r="AL264">
        <v>0</v>
      </c>
      <c r="AM264">
        <v>0</v>
      </c>
      <c r="AN264">
        <v>7020.8</v>
      </c>
      <c r="AO264">
        <v>-7020.8</v>
      </c>
      <c r="AP264"/>
    </row>
    <row r="265" spans="1:42" x14ac:dyDescent="0.3">
      <c r="A265" t="str">
        <f t="shared" si="7"/>
        <v>2.6-15-2301_236003_23333610</v>
      </c>
      <c r="B265" t="s">
        <v>1093</v>
      </c>
      <c r="C265" t="s">
        <v>1162</v>
      </c>
      <c r="D265" t="s">
        <v>954</v>
      </c>
      <c r="E265" t="s">
        <v>29</v>
      </c>
      <c r="F265" t="s">
        <v>30</v>
      </c>
      <c r="G265" t="s">
        <v>31</v>
      </c>
      <c r="H265" t="s">
        <v>934</v>
      </c>
      <c r="I265" t="s">
        <v>853</v>
      </c>
      <c r="J265" t="s">
        <v>971</v>
      </c>
      <c r="K265">
        <v>6</v>
      </c>
      <c r="L265" t="s">
        <v>79</v>
      </c>
      <c r="M265">
        <v>3</v>
      </c>
      <c r="N265" t="s">
        <v>83</v>
      </c>
      <c r="O265" t="s">
        <v>872</v>
      </c>
      <c r="P265" t="s">
        <v>81</v>
      </c>
      <c r="Q265">
        <v>3000</v>
      </c>
      <c r="R265" t="s">
        <v>70</v>
      </c>
      <c r="T265">
        <v>3361</v>
      </c>
      <c r="U265" t="s">
        <v>86</v>
      </c>
      <c r="V265">
        <v>0</v>
      </c>
      <c r="W265" t="s">
        <v>43</v>
      </c>
      <c r="X265" s="12">
        <v>30000</v>
      </c>
      <c r="Y265" s="12">
        <v>0</v>
      </c>
      <c r="Z265" s="12">
        <v>0</v>
      </c>
      <c r="AA265" s="12">
        <v>0</v>
      </c>
      <c r="AB265" s="12">
        <v>0</v>
      </c>
      <c r="AC265" s="12">
        <v>0</v>
      </c>
      <c r="AD265" s="12">
        <v>0</v>
      </c>
      <c r="AE265" s="12">
        <v>30000</v>
      </c>
      <c r="AF265" s="32">
        <v>0</v>
      </c>
      <c r="AG265" s="32">
        <v>0</v>
      </c>
      <c r="AH265" s="32">
        <v>0</v>
      </c>
      <c r="AI265" s="32">
        <f t="shared" si="8"/>
        <v>0</v>
      </c>
      <c r="AJ265" s="35" t="s">
        <v>846</v>
      </c>
      <c r="AK265">
        <v>30000</v>
      </c>
      <c r="AL265">
        <v>0</v>
      </c>
      <c r="AM265">
        <v>0</v>
      </c>
      <c r="AN265">
        <v>0</v>
      </c>
      <c r="AO265">
        <v>30000</v>
      </c>
      <c r="AP265"/>
    </row>
    <row r="266" spans="1:42" x14ac:dyDescent="0.3">
      <c r="A266" t="str">
        <f t="shared" ref="A266:A329" si="9">CONCATENATE(B266,I266,K266,O266,M266,T266,V266)</f>
        <v>2.6-05-2301_236003_23333610</v>
      </c>
      <c r="B266" t="s">
        <v>1094</v>
      </c>
      <c r="C266" t="s">
        <v>1162</v>
      </c>
      <c r="D266" t="s">
        <v>962</v>
      </c>
      <c r="E266" t="s">
        <v>29</v>
      </c>
      <c r="F266" t="s">
        <v>30</v>
      </c>
      <c r="G266" t="s">
        <v>31</v>
      </c>
      <c r="H266" t="s">
        <v>934</v>
      </c>
      <c r="I266" t="s">
        <v>853</v>
      </c>
      <c r="J266" t="s">
        <v>971</v>
      </c>
      <c r="K266">
        <v>6</v>
      </c>
      <c r="L266" t="s">
        <v>79</v>
      </c>
      <c r="M266">
        <v>3</v>
      </c>
      <c r="N266" t="s">
        <v>83</v>
      </c>
      <c r="O266" t="s">
        <v>872</v>
      </c>
      <c r="P266" t="s">
        <v>81</v>
      </c>
      <c r="Q266">
        <v>3000</v>
      </c>
      <c r="R266" t="s">
        <v>70</v>
      </c>
      <c r="T266">
        <v>3361</v>
      </c>
      <c r="U266" t="s">
        <v>86</v>
      </c>
      <c r="V266">
        <v>0</v>
      </c>
      <c r="W266" t="s">
        <v>43</v>
      </c>
      <c r="X266" s="12">
        <v>27500</v>
      </c>
      <c r="Y266" s="12">
        <v>0</v>
      </c>
      <c r="Z266" s="12">
        <v>0</v>
      </c>
      <c r="AA266" s="12">
        <v>0</v>
      </c>
      <c r="AB266" s="12">
        <v>0</v>
      </c>
      <c r="AC266" s="12">
        <v>0</v>
      </c>
      <c r="AD266" s="12">
        <v>0</v>
      </c>
      <c r="AE266" s="12">
        <v>27500</v>
      </c>
      <c r="AF266" s="32">
        <v>0</v>
      </c>
      <c r="AG266" s="32">
        <v>0</v>
      </c>
      <c r="AH266" s="32">
        <v>0</v>
      </c>
      <c r="AI266" s="32">
        <f t="shared" si="8"/>
        <v>0</v>
      </c>
      <c r="AJ266" s="35" t="s">
        <v>846</v>
      </c>
      <c r="AK266">
        <v>0</v>
      </c>
      <c r="AL266">
        <v>27500</v>
      </c>
      <c r="AM266">
        <v>0</v>
      </c>
      <c r="AN266">
        <v>0</v>
      </c>
      <c r="AO266">
        <v>27500</v>
      </c>
      <c r="AP266"/>
    </row>
    <row r="267" spans="1:42" x14ac:dyDescent="0.3">
      <c r="A267" t="str">
        <f t="shared" si="9"/>
        <v>2.6-05-2301_236004_23433610</v>
      </c>
      <c r="B267" t="s">
        <v>1094</v>
      </c>
      <c r="C267" t="s">
        <v>1162</v>
      </c>
      <c r="D267" t="s">
        <v>962</v>
      </c>
      <c r="E267" t="s">
        <v>29</v>
      </c>
      <c r="F267" t="s">
        <v>30</v>
      </c>
      <c r="G267" t="s">
        <v>31</v>
      </c>
      <c r="H267" t="s">
        <v>934</v>
      </c>
      <c r="I267" t="s">
        <v>853</v>
      </c>
      <c r="J267" t="s">
        <v>971</v>
      </c>
      <c r="K267">
        <v>6</v>
      </c>
      <c r="L267" t="s">
        <v>79</v>
      </c>
      <c r="M267">
        <v>4</v>
      </c>
      <c r="N267" t="s">
        <v>94</v>
      </c>
      <c r="O267" t="s">
        <v>873</v>
      </c>
      <c r="P267" t="s">
        <v>987</v>
      </c>
      <c r="Q267">
        <v>3000</v>
      </c>
      <c r="R267" t="s">
        <v>70</v>
      </c>
      <c r="T267">
        <v>3361</v>
      </c>
      <c r="U267" t="s">
        <v>86</v>
      </c>
      <c r="V267">
        <v>0</v>
      </c>
      <c r="W267" t="s">
        <v>43</v>
      </c>
      <c r="X267" s="12">
        <v>0</v>
      </c>
      <c r="Y267" s="12">
        <v>0</v>
      </c>
      <c r="Z267" s="12">
        <v>0</v>
      </c>
      <c r="AA267" s="12">
        <v>0</v>
      </c>
      <c r="AB267" s="12">
        <v>0</v>
      </c>
      <c r="AC267" s="12">
        <v>0</v>
      </c>
      <c r="AD267" s="12">
        <v>0</v>
      </c>
      <c r="AE267" s="12">
        <v>0</v>
      </c>
      <c r="AF267" s="32">
        <v>0</v>
      </c>
      <c r="AG267" s="32">
        <v>0</v>
      </c>
      <c r="AH267" s="32">
        <v>0</v>
      </c>
      <c r="AI267" s="32">
        <f t="shared" si="8"/>
        <v>0</v>
      </c>
      <c r="AJ267" s="35" t="s">
        <v>846</v>
      </c>
      <c r="AK267">
        <v>0</v>
      </c>
      <c r="AL267">
        <v>0</v>
      </c>
      <c r="AM267">
        <v>0</v>
      </c>
      <c r="AN267">
        <v>0</v>
      </c>
      <c r="AO267">
        <v>0</v>
      </c>
      <c r="AP267"/>
    </row>
    <row r="268" spans="1:42" x14ac:dyDescent="0.3">
      <c r="A268" t="str">
        <f t="shared" si="9"/>
        <v>1.1-00-2308_237025_234133610</v>
      </c>
      <c r="B268" s="64" t="s">
        <v>1105</v>
      </c>
      <c r="C268" s="64" t="s">
        <v>1162</v>
      </c>
      <c r="D268" t="s">
        <v>1106</v>
      </c>
      <c r="E268" t="s">
        <v>373</v>
      </c>
      <c r="F268" t="s">
        <v>374</v>
      </c>
      <c r="G268" t="s">
        <v>200</v>
      </c>
      <c r="H268" t="s">
        <v>957</v>
      </c>
      <c r="I268" t="s">
        <v>860</v>
      </c>
      <c r="J268" t="s">
        <v>587</v>
      </c>
      <c r="K268">
        <v>7</v>
      </c>
      <c r="L268" t="s">
        <v>588</v>
      </c>
      <c r="M268">
        <v>41</v>
      </c>
      <c r="N268" t="s">
        <v>593</v>
      </c>
      <c r="O268" t="s">
        <v>906</v>
      </c>
      <c r="P268" t="s">
        <v>958</v>
      </c>
      <c r="Q268" s="1">
        <v>3000</v>
      </c>
      <c r="R268" s="1" t="s">
        <v>70</v>
      </c>
      <c r="S268" t="s">
        <v>1159</v>
      </c>
      <c r="T268" s="7">
        <v>3361</v>
      </c>
      <c r="U268" s="7" t="s">
        <v>86</v>
      </c>
      <c r="V268">
        <v>0</v>
      </c>
      <c r="W268" t="s">
        <v>43</v>
      </c>
      <c r="X268" s="12">
        <v>0</v>
      </c>
      <c r="Y268" s="12">
        <v>0</v>
      </c>
      <c r="Z268" s="12">
        <v>0</v>
      </c>
      <c r="AA268" s="12">
        <v>0</v>
      </c>
      <c r="AB268" s="12">
        <v>0</v>
      </c>
      <c r="AC268" s="12">
        <v>0</v>
      </c>
      <c r="AD268" s="12">
        <v>0</v>
      </c>
      <c r="AE268" s="12">
        <v>0</v>
      </c>
      <c r="AF268" s="32">
        <v>0</v>
      </c>
      <c r="AG268" s="32">
        <v>0</v>
      </c>
      <c r="AH268" s="10">
        <v>30000</v>
      </c>
      <c r="AI268" s="32">
        <f t="shared" si="8"/>
        <v>30000</v>
      </c>
      <c r="AJ268" s="9" t="s">
        <v>597</v>
      </c>
      <c r="AK268" s="12">
        <v>0</v>
      </c>
      <c r="AL268" s="12">
        <v>0</v>
      </c>
      <c r="AM268" s="12">
        <v>0</v>
      </c>
      <c r="AN268" s="12">
        <v>0</v>
      </c>
      <c r="AO268" s="12">
        <v>0</v>
      </c>
      <c r="AP268"/>
    </row>
    <row r="269" spans="1:42" x14ac:dyDescent="0.3">
      <c r="A269" t="str">
        <f t="shared" si="9"/>
        <v>1.1-00-2311_236031_234933610</v>
      </c>
      <c r="B269" s="64" t="s">
        <v>1105</v>
      </c>
      <c r="C269" s="64" t="s">
        <v>1162</v>
      </c>
      <c r="D269" t="s">
        <v>1106</v>
      </c>
      <c r="E269" t="s">
        <v>802</v>
      </c>
      <c r="F269" t="s">
        <v>803</v>
      </c>
      <c r="G269" t="s">
        <v>31</v>
      </c>
      <c r="H269" t="s">
        <v>934</v>
      </c>
      <c r="I269" t="s">
        <v>868</v>
      </c>
      <c r="J269" t="s">
        <v>805</v>
      </c>
      <c r="K269">
        <v>6</v>
      </c>
      <c r="L269" t="s">
        <v>79</v>
      </c>
      <c r="M269">
        <v>49</v>
      </c>
      <c r="N269" t="s">
        <v>820</v>
      </c>
      <c r="O269" t="s">
        <v>905</v>
      </c>
      <c r="P269" t="s">
        <v>963</v>
      </c>
      <c r="Q269">
        <v>3000</v>
      </c>
      <c r="R269" t="s">
        <v>70</v>
      </c>
      <c r="S269" t="s">
        <v>1159</v>
      </c>
      <c r="T269">
        <v>3361</v>
      </c>
      <c r="U269" t="s">
        <v>86</v>
      </c>
      <c r="V269">
        <v>0</v>
      </c>
      <c r="W269" t="s">
        <v>43</v>
      </c>
      <c r="X269" s="12">
        <v>1255</v>
      </c>
      <c r="Y269" s="12">
        <v>1500000</v>
      </c>
      <c r="Z269" s="12">
        <v>0</v>
      </c>
      <c r="AA269" s="12">
        <v>0</v>
      </c>
      <c r="AB269" s="12">
        <v>0</v>
      </c>
      <c r="AC269" s="12">
        <v>0</v>
      </c>
      <c r="AD269" s="12">
        <v>0</v>
      </c>
      <c r="AE269" s="12">
        <v>1255</v>
      </c>
      <c r="AF269" s="32">
        <v>1255</v>
      </c>
      <c r="AG269" s="32">
        <v>1255</v>
      </c>
      <c r="AH269" s="32">
        <v>0</v>
      </c>
      <c r="AI269" s="32">
        <f t="shared" si="8"/>
        <v>-1255</v>
      </c>
      <c r="AJ269" s="35" t="s">
        <v>846</v>
      </c>
      <c r="AK269">
        <v>0</v>
      </c>
      <c r="AL269">
        <v>1255</v>
      </c>
      <c r="AM269">
        <v>0</v>
      </c>
      <c r="AN269">
        <v>1500000</v>
      </c>
      <c r="AO269">
        <v>-1498745</v>
      </c>
      <c r="AP269"/>
    </row>
    <row r="270" spans="1:42" x14ac:dyDescent="0.3">
      <c r="A270" t="str">
        <f t="shared" si="9"/>
        <v>1.1-00-2307_233024_233933610</v>
      </c>
      <c r="B270" s="64" t="s">
        <v>1105</v>
      </c>
      <c r="C270" s="64" t="s">
        <v>1162</v>
      </c>
      <c r="D270" t="s">
        <v>1106</v>
      </c>
      <c r="E270" t="s">
        <v>498</v>
      </c>
      <c r="F270" t="s">
        <v>499</v>
      </c>
      <c r="G270" t="s">
        <v>31</v>
      </c>
      <c r="H270" t="s">
        <v>934</v>
      </c>
      <c r="I270" t="s">
        <v>859</v>
      </c>
      <c r="J270" t="s">
        <v>447</v>
      </c>
      <c r="K270">
        <v>3</v>
      </c>
      <c r="L270" t="s">
        <v>218</v>
      </c>
      <c r="M270">
        <v>39</v>
      </c>
      <c r="N270" t="s">
        <v>503</v>
      </c>
      <c r="O270" t="s">
        <v>890</v>
      </c>
      <c r="P270" t="s">
        <v>501</v>
      </c>
      <c r="Q270">
        <v>3000</v>
      </c>
      <c r="R270" t="s">
        <v>70</v>
      </c>
      <c r="S270" t="s">
        <v>1159</v>
      </c>
      <c r="T270">
        <v>3361</v>
      </c>
      <c r="U270" t="s">
        <v>86</v>
      </c>
      <c r="V270">
        <v>0</v>
      </c>
      <c r="W270" t="s">
        <v>43</v>
      </c>
      <c r="X270" s="12">
        <v>1100000</v>
      </c>
      <c r="Y270" s="12">
        <v>1100000</v>
      </c>
      <c r="Z270" s="12">
        <v>0</v>
      </c>
      <c r="AA270" s="12">
        <v>0</v>
      </c>
      <c r="AB270" s="12">
        <v>0</v>
      </c>
      <c r="AC270" s="12">
        <v>0</v>
      </c>
      <c r="AD270" s="12">
        <v>0</v>
      </c>
      <c r="AE270" s="12">
        <v>1100000</v>
      </c>
      <c r="AF270" s="32">
        <v>1100000</v>
      </c>
      <c r="AG270" s="32">
        <v>1100000</v>
      </c>
      <c r="AH270" s="32">
        <v>1100000</v>
      </c>
      <c r="AI270" s="32">
        <f t="shared" si="8"/>
        <v>0</v>
      </c>
      <c r="AJ270" s="35" t="s">
        <v>526</v>
      </c>
      <c r="AK270">
        <v>0</v>
      </c>
      <c r="AL270">
        <v>0</v>
      </c>
      <c r="AM270">
        <v>0</v>
      </c>
      <c r="AN270">
        <v>0</v>
      </c>
      <c r="AO270">
        <v>0</v>
      </c>
      <c r="AP270"/>
    </row>
    <row r="271" spans="1:42" x14ac:dyDescent="0.3">
      <c r="A271" t="str">
        <f t="shared" si="9"/>
        <v>1.1-00-2304_236012_231833610</v>
      </c>
      <c r="B271" s="64" t="s">
        <v>1105</v>
      </c>
      <c r="C271" s="64" t="s">
        <v>1162</v>
      </c>
      <c r="D271" t="s">
        <v>1106</v>
      </c>
      <c r="E271" t="s">
        <v>29</v>
      </c>
      <c r="F271" t="s">
        <v>30</v>
      </c>
      <c r="G271" t="s">
        <v>141</v>
      </c>
      <c r="H271" t="s">
        <v>955</v>
      </c>
      <c r="I271" t="s">
        <v>855</v>
      </c>
      <c r="J271" t="s">
        <v>144</v>
      </c>
      <c r="K271">
        <v>6</v>
      </c>
      <c r="L271" t="s">
        <v>79</v>
      </c>
      <c r="M271">
        <v>18</v>
      </c>
      <c r="N271" t="s">
        <v>148</v>
      </c>
      <c r="O271" t="s">
        <v>877</v>
      </c>
      <c r="P271" t="s">
        <v>956</v>
      </c>
      <c r="Q271">
        <v>3000</v>
      </c>
      <c r="R271" t="s">
        <v>70</v>
      </c>
      <c r="S271" t="s">
        <v>1159</v>
      </c>
      <c r="T271">
        <v>3361</v>
      </c>
      <c r="U271" t="s">
        <v>86</v>
      </c>
      <c r="V271">
        <v>0</v>
      </c>
      <c r="W271" t="s">
        <v>43</v>
      </c>
      <c r="X271" s="12">
        <v>9566</v>
      </c>
      <c r="Y271" s="12">
        <v>0</v>
      </c>
      <c r="Z271" s="12">
        <v>4566</v>
      </c>
      <c r="AA271" s="12">
        <v>4566</v>
      </c>
      <c r="AB271" s="12">
        <v>4566</v>
      </c>
      <c r="AC271" s="12">
        <v>4566</v>
      </c>
      <c r="AD271" s="12">
        <v>4566</v>
      </c>
      <c r="AE271" s="12">
        <v>5000</v>
      </c>
      <c r="AF271" s="32">
        <v>9566</v>
      </c>
      <c r="AG271" s="32">
        <v>9566</v>
      </c>
      <c r="AH271" s="32">
        <v>9566</v>
      </c>
      <c r="AI271" s="32">
        <f t="shared" si="8"/>
        <v>0</v>
      </c>
      <c r="AJ271" s="35" t="s">
        <v>846</v>
      </c>
      <c r="AK271">
        <v>0</v>
      </c>
      <c r="AL271">
        <v>9566</v>
      </c>
      <c r="AM271">
        <v>0</v>
      </c>
      <c r="AN271">
        <v>0</v>
      </c>
      <c r="AO271">
        <v>9566</v>
      </c>
      <c r="AP271"/>
    </row>
    <row r="272" spans="1:42" x14ac:dyDescent="0.3">
      <c r="A272" t="str">
        <f t="shared" si="9"/>
        <v>2.6-06-2301_236003_233336148</v>
      </c>
      <c r="B272" t="s">
        <v>1088</v>
      </c>
      <c r="C272" t="s">
        <v>1162</v>
      </c>
      <c r="D272" t="s">
        <v>943</v>
      </c>
      <c r="E272" t="s">
        <v>29</v>
      </c>
      <c r="F272" t="s">
        <v>30</v>
      </c>
      <c r="G272" t="s">
        <v>31</v>
      </c>
      <c r="H272" t="s">
        <v>934</v>
      </c>
      <c r="I272" t="s">
        <v>853</v>
      </c>
      <c r="J272" t="s">
        <v>971</v>
      </c>
      <c r="K272">
        <v>6</v>
      </c>
      <c r="L272" t="s">
        <v>79</v>
      </c>
      <c r="M272">
        <v>3</v>
      </c>
      <c r="N272" t="s">
        <v>83</v>
      </c>
      <c r="O272" t="s">
        <v>872</v>
      </c>
      <c r="P272" t="s">
        <v>81</v>
      </c>
      <c r="Q272">
        <v>3000</v>
      </c>
      <c r="R272" t="s">
        <v>70</v>
      </c>
      <c r="T272">
        <v>3361</v>
      </c>
      <c r="U272" t="s">
        <v>86</v>
      </c>
      <c r="V272">
        <v>48</v>
      </c>
      <c r="W272" t="s">
        <v>942</v>
      </c>
      <c r="X272" s="12">
        <v>0</v>
      </c>
      <c r="Y272" s="12">
        <v>0</v>
      </c>
      <c r="Z272" s="12">
        <v>0</v>
      </c>
      <c r="AA272" s="12">
        <v>0</v>
      </c>
      <c r="AB272" s="12">
        <v>0</v>
      </c>
      <c r="AC272" s="12">
        <v>0</v>
      </c>
      <c r="AD272" s="12">
        <v>0</v>
      </c>
      <c r="AE272" s="12">
        <v>0</v>
      </c>
      <c r="AF272" s="32">
        <v>0</v>
      </c>
      <c r="AG272" s="32">
        <v>0</v>
      </c>
      <c r="AH272" s="32">
        <v>0</v>
      </c>
      <c r="AI272" s="32">
        <f t="shared" si="8"/>
        <v>0</v>
      </c>
      <c r="AJ272" s="35" t="s">
        <v>846</v>
      </c>
      <c r="AK272">
        <v>0</v>
      </c>
      <c r="AL272">
        <v>0</v>
      </c>
      <c r="AM272">
        <v>0</v>
      </c>
      <c r="AN272">
        <v>0</v>
      </c>
      <c r="AO272">
        <v>0</v>
      </c>
      <c r="AP272"/>
    </row>
    <row r="273" spans="1:42" x14ac:dyDescent="0.3">
      <c r="A273" t="str">
        <f t="shared" si="9"/>
        <v>1.1-00-2301_236003_23333610</v>
      </c>
      <c r="B273" s="64" t="s">
        <v>1105</v>
      </c>
      <c r="C273" s="64" t="s">
        <v>1162</v>
      </c>
      <c r="D273" t="s">
        <v>1106</v>
      </c>
      <c r="E273" t="s">
        <v>29</v>
      </c>
      <c r="F273" t="s">
        <v>30</v>
      </c>
      <c r="G273" t="s">
        <v>31</v>
      </c>
      <c r="H273" t="s">
        <v>934</v>
      </c>
      <c r="I273" t="s">
        <v>853</v>
      </c>
      <c r="J273" t="s">
        <v>971</v>
      </c>
      <c r="K273">
        <v>6</v>
      </c>
      <c r="L273" t="s">
        <v>79</v>
      </c>
      <c r="M273">
        <v>3</v>
      </c>
      <c r="N273" t="s">
        <v>83</v>
      </c>
      <c r="O273" t="s">
        <v>872</v>
      </c>
      <c r="P273" t="s">
        <v>81</v>
      </c>
      <c r="Q273">
        <v>3000</v>
      </c>
      <c r="R273" t="s">
        <v>70</v>
      </c>
      <c r="S273" t="s">
        <v>1159</v>
      </c>
      <c r="T273">
        <v>3361</v>
      </c>
      <c r="U273" t="s">
        <v>86</v>
      </c>
      <c r="V273">
        <v>0</v>
      </c>
      <c r="W273" t="s">
        <v>43</v>
      </c>
      <c r="X273" s="12">
        <v>13485565.449999999</v>
      </c>
      <c r="Y273" s="12">
        <v>10500000</v>
      </c>
      <c r="Z273" s="12">
        <v>11885226.6</v>
      </c>
      <c r="AA273" s="12">
        <v>11885226.6</v>
      </c>
      <c r="AB273" s="12">
        <v>10653227.720000001</v>
      </c>
      <c r="AC273" s="12">
        <v>10653227.720000001</v>
      </c>
      <c r="AD273" s="12">
        <v>10653227.720000001</v>
      </c>
      <c r="AE273" s="12">
        <v>1600338.8499999996</v>
      </c>
      <c r="AF273" s="32">
        <v>13515565.449999999</v>
      </c>
      <c r="AG273" s="32">
        <v>13515565.449999999</v>
      </c>
      <c r="AH273" s="32">
        <v>13515565.449999999</v>
      </c>
      <c r="AI273" s="32">
        <f t="shared" si="8"/>
        <v>0</v>
      </c>
      <c r="AJ273" s="35" t="s">
        <v>140</v>
      </c>
      <c r="AK273">
        <v>3000000</v>
      </c>
      <c r="AL273">
        <v>37584</v>
      </c>
      <c r="AM273">
        <v>0</v>
      </c>
      <c r="AN273">
        <v>52018.55</v>
      </c>
      <c r="AO273">
        <v>2985565.45</v>
      </c>
      <c r="AP273"/>
    </row>
    <row r="274" spans="1:42" x14ac:dyDescent="0.3">
      <c r="A274" t="str">
        <f t="shared" si="9"/>
        <v>2.6-06-2305_236015_2321336163</v>
      </c>
      <c r="B274" t="s">
        <v>1088</v>
      </c>
      <c r="C274" t="s">
        <v>1162</v>
      </c>
      <c r="D274" t="s">
        <v>943</v>
      </c>
      <c r="E274" t="s">
        <v>29</v>
      </c>
      <c r="F274" t="s">
        <v>30</v>
      </c>
      <c r="G274" t="s">
        <v>31</v>
      </c>
      <c r="H274" t="s">
        <v>934</v>
      </c>
      <c r="I274" t="s">
        <v>857</v>
      </c>
      <c r="J274" t="s">
        <v>307</v>
      </c>
      <c r="K274">
        <v>6</v>
      </c>
      <c r="L274" t="s">
        <v>79</v>
      </c>
      <c r="M274">
        <v>21</v>
      </c>
      <c r="N274" t="s">
        <v>311</v>
      </c>
      <c r="O274" t="s">
        <v>884</v>
      </c>
      <c r="P274" t="s">
        <v>309</v>
      </c>
      <c r="Q274">
        <v>3000</v>
      </c>
      <c r="R274" t="s">
        <v>70</v>
      </c>
      <c r="T274">
        <v>3361</v>
      </c>
      <c r="U274" t="s">
        <v>86</v>
      </c>
      <c r="V274">
        <v>63</v>
      </c>
      <c r="W274" t="s">
        <v>942</v>
      </c>
      <c r="X274" s="12">
        <v>9846.66</v>
      </c>
      <c r="Y274" s="12">
        <v>0</v>
      </c>
      <c r="Z274" s="12">
        <v>9790.4</v>
      </c>
      <c r="AA274" s="12">
        <v>9790.4</v>
      </c>
      <c r="AB274" s="12">
        <v>0</v>
      </c>
      <c r="AC274" s="12">
        <v>0</v>
      </c>
      <c r="AD274" s="12">
        <v>0</v>
      </c>
      <c r="AE274" s="12">
        <v>56.260000000000218</v>
      </c>
      <c r="AF274" s="32">
        <v>0</v>
      </c>
      <c r="AG274" s="32">
        <v>0</v>
      </c>
      <c r="AH274" s="32">
        <v>0</v>
      </c>
      <c r="AI274" s="32">
        <f t="shared" si="8"/>
        <v>0</v>
      </c>
      <c r="AJ274" s="35" t="s">
        <v>846</v>
      </c>
      <c r="AK274">
        <v>7375</v>
      </c>
      <c r="AL274">
        <v>3346.66</v>
      </c>
      <c r="AM274">
        <v>0</v>
      </c>
      <c r="AN274">
        <v>875</v>
      </c>
      <c r="AO274">
        <v>9846.66</v>
      </c>
      <c r="AP274"/>
    </row>
    <row r="275" spans="1:42" x14ac:dyDescent="0.3">
      <c r="A275" t="str">
        <f t="shared" si="9"/>
        <v>2.6-06-2305_236015_2321336165</v>
      </c>
      <c r="B275" t="s">
        <v>1088</v>
      </c>
      <c r="C275" t="s">
        <v>1162</v>
      </c>
      <c r="D275" t="s">
        <v>943</v>
      </c>
      <c r="E275" t="s">
        <v>29</v>
      </c>
      <c r="F275" t="s">
        <v>30</v>
      </c>
      <c r="G275" t="s">
        <v>31</v>
      </c>
      <c r="H275" t="s">
        <v>934</v>
      </c>
      <c r="I275" t="s">
        <v>857</v>
      </c>
      <c r="J275" t="s">
        <v>307</v>
      </c>
      <c r="K275">
        <v>6</v>
      </c>
      <c r="L275" t="s">
        <v>79</v>
      </c>
      <c r="M275">
        <v>21</v>
      </c>
      <c r="N275" t="s">
        <v>311</v>
      </c>
      <c r="O275" t="s">
        <v>884</v>
      </c>
      <c r="P275" t="s">
        <v>309</v>
      </c>
      <c r="Q275">
        <v>3000</v>
      </c>
      <c r="R275" t="s">
        <v>70</v>
      </c>
      <c r="T275">
        <v>3361</v>
      </c>
      <c r="U275" t="s">
        <v>86</v>
      </c>
      <c r="V275">
        <v>65</v>
      </c>
      <c r="W275" t="s">
        <v>944</v>
      </c>
      <c r="X275" s="12">
        <v>6478.6</v>
      </c>
      <c r="Y275" s="12">
        <v>0</v>
      </c>
      <c r="Z275" s="12">
        <v>6478.6</v>
      </c>
      <c r="AA275" s="12">
        <v>6478.6</v>
      </c>
      <c r="AB275" s="12">
        <v>0</v>
      </c>
      <c r="AC275" s="12">
        <v>0</v>
      </c>
      <c r="AD275" s="12">
        <v>0</v>
      </c>
      <c r="AE275" s="12">
        <v>0</v>
      </c>
      <c r="AF275" s="32">
        <v>0</v>
      </c>
      <c r="AG275" s="32">
        <v>0</v>
      </c>
      <c r="AH275" s="32">
        <v>0</v>
      </c>
      <c r="AI275" s="32">
        <f t="shared" si="8"/>
        <v>0</v>
      </c>
      <c r="AJ275" s="35" t="s">
        <v>846</v>
      </c>
      <c r="AK275">
        <v>6500</v>
      </c>
      <c r="AL275">
        <v>3325.26</v>
      </c>
      <c r="AM275">
        <v>0</v>
      </c>
      <c r="AN275">
        <v>3346.66</v>
      </c>
      <c r="AO275">
        <v>6478.6</v>
      </c>
      <c r="AP275"/>
    </row>
    <row r="276" spans="1:42" x14ac:dyDescent="0.3">
      <c r="A276" t="str">
        <f t="shared" si="9"/>
        <v>1.1-00-2307_233023_233733610</v>
      </c>
      <c r="B276" s="64" t="s">
        <v>1105</v>
      </c>
      <c r="C276" s="64" t="s">
        <v>1162</v>
      </c>
      <c r="D276" t="s">
        <v>1106</v>
      </c>
      <c r="E276" t="s">
        <v>29</v>
      </c>
      <c r="F276" t="s">
        <v>30</v>
      </c>
      <c r="G276" t="s">
        <v>479</v>
      </c>
      <c r="H276" t="s">
        <v>981</v>
      </c>
      <c r="I276" t="s">
        <v>859</v>
      </c>
      <c r="J276" t="s">
        <v>447</v>
      </c>
      <c r="K276">
        <v>3</v>
      </c>
      <c r="L276" t="s">
        <v>218</v>
      </c>
      <c r="M276">
        <v>37</v>
      </c>
      <c r="N276" t="s">
        <v>484</v>
      </c>
      <c r="O276" t="s">
        <v>889</v>
      </c>
      <c r="P276" t="s">
        <v>482</v>
      </c>
      <c r="Q276">
        <v>3000</v>
      </c>
      <c r="R276" t="s">
        <v>70</v>
      </c>
      <c r="S276" t="s">
        <v>1159</v>
      </c>
      <c r="T276">
        <v>3361</v>
      </c>
      <c r="U276" t="s">
        <v>86</v>
      </c>
      <c r="V276">
        <v>0</v>
      </c>
      <c r="W276" t="s">
        <v>43</v>
      </c>
      <c r="X276" s="12">
        <v>12318.5</v>
      </c>
      <c r="Y276" s="12">
        <v>0</v>
      </c>
      <c r="Z276" s="12">
        <v>12318.5</v>
      </c>
      <c r="AA276" s="12">
        <v>12318.5</v>
      </c>
      <c r="AB276" s="12">
        <v>12318.5</v>
      </c>
      <c r="AC276" s="12">
        <v>12318.5</v>
      </c>
      <c r="AD276" s="12">
        <v>12318.5</v>
      </c>
      <c r="AE276" s="12">
        <v>0</v>
      </c>
      <c r="AF276" s="32">
        <v>12318.5</v>
      </c>
      <c r="AG276" s="32">
        <v>12318.5</v>
      </c>
      <c r="AH276" s="32">
        <v>20000</v>
      </c>
      <c r="AI276" s="32">
        <f t="shared" si="8"/>
        <v>7681.5</v>
      </c>
      <c r="AJ276" s="35" t="s">
        <v>486</v>
      </c>
      <c r="AK276">
        <v>12318.5</v>
      </c>
      <c r="AL276">
        <v>0</v>
      </c>
      <c r="AM276">
        <v>0</v>
      </c>
      <c r="AN276">
        <v>0</v>
      </c>
      <c r="AO276">
        <v>12318.5</v>
      </c>
      <c r="AP276"/>
    </row>
    <row r="277" spans="1:42" x14ac:dyDescent="0.3">
      <c r="A277" t="str">
        <f t="shared" si="9"/>
        <v>2.6-06-2301_236003_233336157</v>
      </c>
      <c r="B277" t="s">
        <v>1088</v>
      </c>
      <c r="C277" t="s">
        <v>1162</v>
      </c>
      <c r="D277" t="s">
        <v>943</v>
      </c>
      <c r="E277" t="s">
        <v>29</v>
      </c>
      <c r="F277" t="s">
        <v>30</v>
      </c>
      <c r="G277" t="s">
        <v>31</v>
      </c>
      <c r="H277" t="s">
        <v>934</v>
      </c>
      <c r="I277" t="s">
        <v>853</v>
      </c>
      <c r="J277" t="s">
        <v>971</v>
      </c>
      <c r="K277">
        <v>6</v>
      </c>
      <c r="L277" t="s">
        <v>79</v>
      </c>
      <c r="M277">
        <v>3</v>
      </c>
      <c r="N277" t="s">
        <v>83</v>
      </c>
      <c r="O277" t="s">
        <v>872</v>
      </c>
      <c r="P277" t="s">
        <v>81</v>
      </c>
      <c r="Q277">
        <v>3000</v>
      </c>
      <c r="R277" t="s">
        <v>70</v>
      </c>
      <c r="T277">
        <v>3361</v>
      </c>
      <c r="U277" t="s">
        <v>86</v>
      </c>
      <c r="V277">
        <v>57</v>
      </c>
      <c r="W277" t="s">
        <v>944</v>
      </c>
      <c r="X277" s="12">
        <v>0</v>
      </c>
      <c r="Y277" s="12">
        <v>0</v>
      </c>
      <c r="Z277" s="12">
        <v>0</v>
      </c>
      <c r="AA277" s="12">
        <v>0</v>
      </c>
      <c r="AB277" s="12">
        <v>0</v>
      </c>
      <c r="AC277" s="12">
        <v>0</v>
      </c>
      <c r="AD277" s="12">
        <v>0</v>
      </c>
      <c r="AE277" s="12">
        <v>0</v>
      </c>
      <c r="AF277" s="32">
        <v>0</v>
      </c>
      <c r="AG277" s="32">
        <v>0</v>
      </c>
      <c r="AH277" s="32">
        <v>0</v>
      </c>
      <c r="AI277" s="32">
        <f t="shared" si="8"/>
        <v>0</v>
      </c>
      <c r="AJ277" s="35" t="s">
        <v>846</v>
      </c>
      <c r="AK277">
        <v>0</v>
      </c>
      <c r="AL277">
        <v>0</v>
      </c>
      <c r="AM277">
        <v>0</v>
      </c>
      <c r="AN277">
        <v>0</v>
      </c>
      <c r="AO277">
        <v>0</v>
      </c>
      <c r="AP277"/>
    </row>
    <row r="278" spans="1:42" x14ac:dyDescent="0.3">
      <c r="A278" t="str">
        <f t="shared" si="9"/>
        <v>1.1-00-2307_243024_235833610</v>
      </c>
      <c r="B278" s="65" t="s">
        <v>1105</v>
      </c>
      <c r="C278" s="65" t="s">
        <v>1162</v>
      </c>
      <c r="D278" t="s">
        <v>1106</v>
      </c>
      <c r="E278" s="42" t="s">
        <v>498</v>
      </c>
      <c r="F278" s="43" t="s">
        <v>499</v>
      </c>
      <c r="G278" s="42" t="s">
        <v>31</v>
      </c>
      <c r="H278" s="43" t="s">
        <v>32</v>
      </c>
      <c r="I278" s="42" t="s">
        <v>446</v>
      </c>
      <c r="J278" s="42" t="s">
        <v>447</v>
      </c>
      <c r="K278" s="42">
        <v>3</v>
      </c>
      <c r="L278" s="42" t="s">
        <v>218</v>
      </c>
      <c r="M278" s="42">
        <v>58</v>
      </c>
      <c r="N278" s="42" t="s">
        <v>1138</v>
      </c>
      <c r="O278" s="42" t="s">
        <v>890</v>
      </c>
      <c r="P278" s="42" t="s">
        <v>501</v>
      </c>
      <c r="Q278" s="42">
        <v>3000</v>
      </c>
      <c r="R278" s="42" t="s">
        <v>70</v>
      </c>
      <c r="S278" t="s">
        <v>1159</v>
      </c>
      <c r="T278" s="44">
        <v>3361</v>
      </c>
      <c r="U278" s="44" t="s">
        <v>86</v>
      </c>
      <c r="V278">
        <v>0</v>
      </c>
      <c r="W278" t="s">
        <v>43</v>
      </c>
      <c r="X278" s="32">
        <v>0</v>
      </c>
      <c r="Y278" s="32">
        <v>0</v>
      </c>
      <c r="Z278" s="32">
        <v>0</v>
      </c>
      <c r="AA278" s="32">
        <v>0</v>
      </c>
      <c r="AB278" s="32">
        <v>0</v>
      </c>
      <c r="AC278" s="32">
        <v>0</v>
      </c>
      <c r="AD278" s="32">
        <v>0</v>
      </c>
      <c r="AE278" s="32">
        <v>0</v>
      </c>
      <c r="AF278" s="32">
        <v>0</v>
      </c>
      <c r="AG278" s="32">
        <v>0</v>
      </c>
      <c r="AH278" s="45">
        <v>0</v>
      </c>
      <c r="AI278" s="32">
        <f t="shared" si="8"/>
        <v>0</v>
      </c>
      <c r="AJ278" s="45" t="s">
        <v>1146</v>
      </c>
      <c r="AK278" s="32">
        <v>0</v>
      </c>
      <c r="AL278" s="32">
        <v>0</v>
      </c>
      <c r="AM278" s="32">
        <v>0</v>
      </c>
      <c r="AN278" s="32">
        <v>0</v>
      </c>
      <c r="AO278" s="32">
        <v>0</v>
      </c>
      <c r="AP278"/>
    </row>
    <row r="279" spans="1:42" x14ac:dyDescent="0.3">
      <c r="A279" t="str">
        <f t="shared" si="9"/>
        <v>1.1-00-2305_236015_232133710</v>
      </c>
      <c r="B279" s="64" t="s">
        <v>1105</v>
      </c>
      <c r="C279" s="64" t="s">
        <v>1162</v>
      </c>
      <c r="D279" t="s">
        <v>1106</v>
      </c>
      <c r="E279" t="s">
        <v>29</v>
      </c>
      <c r="F279" t="s">
        <v>30</v>
      </c>
      <c r="G279" t="s">
        <v>31</v>
      </c>
      <c r="H279" t="s">
        <v>934</v>
      </c>
      <c r="I279" t="s">
        <v>857</v>
      </c>
      <c r="J279" t="s">
        <v>307</v>
      </c>
      <c r="K279">
        <v>6</v>
      </c>
      <c r="L279" t="s">
        <v>79</v>
      </c>
      <c r="M279">
        <v>21</v>
      </c>
      <c r="N279" t="s">
        <v>311</v>
      </c>
      <c r="O279" t="s">
        <v>884</v>
      </c>
      <c r="P279" t="s">
        <v>309</v>
      </c>
      <c r="Q279">
        <v>3000</v>
      </c>
      <c r="R279" t="s">
        <v>70</v>
      </c>
      <c r="T279">
        <v>3371</v>
      </c>
      <c r="U279" t="s">
        <v>328</v>
      </c>
      <c r="V279">
        <v>0</v>
      </c>
      <c r="W279" t="s">
        <v>43</v>
      </c>
      <c r="X279" s="12">
        <v>20885568</v>
      </c>
      <c r="Y279" s="12">
        <v>0</v>
      </c>
      <c r="Z279" s="12">
        <v>20885568</v>
      </c>
      <c r="AA279" s="12">
        <v>19145104</v>
      </c>
      <c r="AB279" s="12">
        <v>17404640</v>
      </c>
      <c r="AC279" s="12">
        <v>17404640</v>
      </c>
      <c r="AD279" s="12">
        <v>17404640</v>
      </c>
      <c r="AE279" s="12">
        <v>0</v>
      </c>
      <c r="AF279" s="32">
        <v>20885568</v>
      </c>
      <c r="AG279" s="32">
        <v>20885568</v>
      </c>
      <c r="AH279" s="32">
        <v>20885568</v>
      </c>
      <c r="AI279" s="32">
        <f t="shared" si="8"/>
        <v>0</v>
      </c>
      <c r="AJ279" s="35" t="s">
        <v>846</v>
      </c>
      <c r="AK279">
        <v>0</v>
      </c>
      <c r="AL279">
        <v>20885568</v>
      </c>
      <c r="AM279">
        <v>0</v>
      </c>
      <c r="AN279">
        <v>0</v>
      </c>
      <c r="AO279">
        <v>20885568</v>
      </c>
      <c r="AP279"/>
    </row>
    <row r="280" spans="1:42" x14ac:dyDescent="0.3">
      <c r="A280" t="str">
        <f t="shared" si="9"/>
        <v>1.1-00-2307_233019_233333710</v>
      </c>
      <c r="B280" s="64" t="s">
        <v>1105</v>
      </c>
      <c r="C280" s="64" t="s">
        <v>1162</v>
      </c>
      <c r="D280" t="s">
        <v>1106</v>
      </c>
      <c r="E280" t="s">
        <v>29</v>
      </c>
      <c r="F280" t="s">
        <v>30</v>
      </c>
      <c r="G280" t="s">
        <v>31</v>
      </c>
      <c r="H280" t="s">
        <v>934</v>
      </c>
      <c r="I280" t="s">
        <v>859</v>
      </c>
      <c r="J280" t="s">
        <v>447</v>
      </c>
      <c r="K280">
        <v>3</v>
      </c>
      <c r="L280" t="s">
        <v>218</v>
      </c>
      <c r="M280">
        <v>33</v>
      </c>
      <c r="N280" t="s">
        <v>559</v>
      </c>
      <c r="O280" t="s">
        <v>891</v>
      </c>
      <c r="P280" t="s">
        <v>965</v>
      </c>
      <c r="Q280">
        <v>3000</v>
      </c>
      <c r="R280" t="s">
        <v>70</v>
      </c>
      <c r="T280">
        <v>3371</v>
      </c>
      <c r="U280" t="s">
        <v>328</v>
      </c>
      <c r="V280">
        <v>0</v>
      </c>
      <c r="W280" t="s">
        <v>43</v>
      </c>
      <c r="X280" s="12">
        <v>5006935</v>
      </c>
      <c r="Y280" s="12">
        <v>5000000</v>
      </c>
      <c r="Z280" s="12">
        <v>5006935</v>
      </c>
      <c r="AA280" s="12">
        <v>5006935</v>
      </c>
      <c r="AB280" s="12">
        <v>4171360</v>
      </c>
      <c r="AC280" s="12">
        <v>4171360</v>
      </c>
      <c r="AD280" s="12">
        <v>4171360</v>
      </c>
      <c r="AE280" s="12">
        <v>0</v>
      </c>
      <c r="AF280" s="32">
        <v>5006935</v>
      </c>
      <c r="AG280" s="32">
        <v>5006935</v>
      </c>
      <c r="AH280" s="32">
        <v>5006935</v>
      </c>
      <c r="AI280" s="32">
        <f t="shared" si="8"/>
        <v>0</v>
      </c>
      <c r="AJ280" s="35" t="s">
        <v>568</v>
      </c>
      <c r="AK280">
        <v>350000</v>
      </c>
      <c r="AL280">
        <v>0</v>
      </c>
      <c r="AM280">
        <v>0</v>
      </c>
      <c r="AN280">
        <v>343065</v>
      </c>
      <c r="AO280">
        <v>6935</v>
      </c>
      <c r="AP280"/>
    </row>
    <row r="281" spans="1:42" x14ac:dyDescent="0.3">
      <c r="A281" t="str">
        <f t="shared" si="9"/>
        <v>1.1-00-2307_232022_233633810</v>
      </c>
      <c r="B281" s="64" t="s">
        <v>1105</v>
      </c>
      <c r="C281" s="64" t="s">
        <v>1162</v>
      </c>
      <c r="D281" t="s">
        <v>1106</v>
      </c>
      <c r="E281" t="s">
        <v>259</v>
      </c>
      <c r="F281" t="s">
        <v>260</v>
      </c>
      <c r="G281" t="s">
        <v>31</v>
      </c>
      <c r="H281" t="s">
        <v>934</v>
      </c>
      <c r="I281" t="s">
        <v>859</v>
      </c>
      <c r="J281" t="s">
        <v>447</v>
      </c>
      <c r="K281">
        <v>2</v>
      </c>
      <c r="L281" t="s">
        <v>448</v>
      </c>
      <c r="M281">
        <v>36</v>
      </c>
      <c r="N281" t="s">
        <v>452</v>
      </c>
      <c r="O281" t="s">
        <v>888</v>
      </c>
      <c r="P281" t="s">
        <v>976</v>
      </c>
      <c r="Q281">
        <v>3000</v>
      </c>
      <c r="R281" t="s">
        <v>70</v>
      </c>
      <c r="T281">
        <v>3381</v>
      </c>
      <c r="U281" t="s">
        <v>366</v>
      </c>
      <c r="V281">
        <v>0</v>
      </c>
      <c r="W281" t="s">
        <v>43</v>
      </c>
      <c r="X281" s="12">
        <v>42000000</v>
      </c>
      <c r="Y281" s="12">
        <v>42000000</v>
      </c>
      <c r="Z281" s="12">
        <v>41396920</v>
      </c>
      <c r="AA281" s="12">
        <v>34355024</v>
      </c>
      <c r="AB281" s="12">
        <v>34355024</v>
      </c>
      <c r="AC281" s="12">
        <v>34355024</v>
      </c>
      <c r="AD281" s="12">
        <v>34355024</v>
      </c>
      <c r="AE281" s="12">
        <v>603080</v>
      </c>
      <c r="AF281" s="32">
        <v>42000000</v>
      </c>
      <c r="AG281" s="32">
        <v>42000000</v>
      </c>
      <c r="AH281" s="32">
        <v>42000000</v>
      </c>
      <c r="AI281" s="32">
        <f t="shared" si="8"/>
        <v>0</v>
      </c>
      <c r="AJ281" s="35" t="s">
        <v>471</v>
      </c>
      <c r="AK281">
        <v>0</v>
      </c>
      <c r="AL281">
        <v>0</v>
      </c>
      <c r="AM281">
        <v>0</v>
      </c>
      <c r="AN281">
        <v>0</v>
      </c>
      <c r="AO281">
        <v>0</v>
      </c>
      <c r="AP281"/>
    </row>
    <row r="282" spans="1:42" x14ac:dyDescent="0.3">
      <c r="A282" t="str">
        <f t="shared" si="9"/>
        <v>1.1-00-2302_231010_231433810</v>
      </c>
      <c r="B282" s="64" t="s">
        <v>1105</v>
      </c>
      <c r="C282" s="64" t="s">
        <v>1162</v>
      </c>
      <c r="D282" t="s">
        <v>1106</v>
      </c>
      <c r="E282" t="s">
        <v>29</v>
      </c>
      <c r="F282" t="s">
        <v>30</v>
      </c>
      <c r="G282" t="s">
        <v>261</v>
      </c>
      <c r="H282" t="s">
        <v>960</v>
      </c>
      <c r="I282" t="s">
        <v>856</v>
      </c>
      <c r="J282" t="s">
        <v>189</v>
      </c>
      <c r="K282">
        <v>1</v>
      </c>
      <c r="L282" t="s">
        <v>35</v>
      </c>
      <c r="M282">
        <v>14</v>
      </c>
      <c r="N282" t="s">
        <v>1134</v>
      </c>
      <c r="O282" t="s">
        <v>883</v>
      </c>
      <c r="P282" s="1" t="s">
        <v>274</v>
      </c>
      <c r="Q282" s="1">
        <v>3000</v>
      </c>
      <c r="R282" s="1" t="s">
        <v>70</v>
      </c>
      <c r="S282" s="1"/>
      <c r="T282" s="7">
        <v>3381</v>
      </c>
      <c r="U282" s="7" t="s">
        <v>366</v>
      </c>
      <c r="V282">
        <v>0</v>
      </c>
      <c r="W282" t="s">
        <v>43</v>
      </c>
      <c r="X282" s="12">
        <v>0</v>
      </c>
      <c r="Y282" s="12">
        <v>0</v>
      </c>
      <c r="Z282" s="12">
        <v>0</v>
      </c>
      <c r="AA282" s="12">
        <v>0</v>
      </c>
      <c r="AB282" s="12">
        <v>0</v>
      </c>
      <c r="AC282" s="12">
        <v>0</v>
      </c>
      <c r="AD282" s="12">
        <v>0</v>
      </c>
      <c r="AE282" s="12">
        <v>0</v>
      </c>
      <c r="AF282" s="12">
        <v>0</v>
      </c>
      <c r="AG282" s="40">
        <v>0</v>
      </c>
      <c r="AH282" s="10">
        <v>4050000</v>
      </c>
      <c r="AI282" s="32">
        <f t="shared" si="8"/>
        <v>4050000</v>
      </c>
      <c r="AJ282" s="9" t="s">
        <v>367</v>
      </c>
      <c r="AK282" s="12">
        <v>0</v>
      </c>
      <c r="AL282" s="12">
        <v>0</v>
      </c>
      <c r="AM282" s="12">
        <v>0</v>
      </c>
      <c r="AN282" s="12">
        <v>0</v>
      </c>
      <c r="AO282" s="12">
        <v>0</v>
      </c>
      <c r="AP282"/>
    </row>
    <row r="283" spans="1:42" x14ac:dyDescent="0.3">
      <c r="A283" t="str">
        <f t="shared" si="9"/>
        <v>1.1-00-2302_231008_231033910</v>
      </c>
      <c r="B283" s="64" t="s">
        <v>1105</v>
      </c>
      <c r="C283" s="64" t="s">
        <v>1162</v>
      </c>
      <c r="D283" t="s">
        <v>1106</v>
      </c>
      <c r="E283" t="s">
        <v>259</v>
      </c>
      <c r="F283" t="s">
        <v>260</v>
      </c>
      <c r="G283" t="s">
        <v>261</v>
      </c>
      <c r="H283" t="s">
        <v>960</v>
      </c>
      <c r="I283" t="s">
        <v>856</v>
      </c>
      <c r="J283" t="s">
        <v>189</v>
      </c>
      <c r="K283">
        <v>1</v>
      </c>
      <c r="L283" t="s">
        <v>35</v>
      </c>
      <c r="M283">
        <v>10</v>
      </c>
      <c r="N283" t="s">
        <v>266</v>
      </c>
      <c r="O283" t="s">
        <v>882</v>
      </c>
      <c r="P283" t="s">
        <v>264</v>
      </c>
      <c r="Q283" s="1">
        <v>3000</v>
      </c>
      <c r="R283" s="1" t="s">
        <v>70</v>
      </c>
      <c r="S283" s="1"/>
      <c r="T283" s="7">
        <v>3391</v>
      </c>
      <c r="U283" s="7" t="s">
        <v>97</v>
      </c>
      <c r="V283">
        <v>0</v>
      </c>
      <c r="W283" t="s">
        <v>43</v>
      </c>
      <c r="X283" s="12">
        <v>0</v>
      </c>
      <c r="Y283" s="12">
        <v>0</v>
      </c>
      <c r="Z283" s="12">
        <v>0</v>
      </c>
      <c r="AA283" s="12">
        <v>0</v>
      </c>
      <c r="AB283" s="12">
        <v>0</v>
      </c>
      <c r="AC283" s="12">
        <v>0</v>
      </c>
      <c r="AD283" s="12">
        <v>0</v>
      </c>
      <c r="AE283" s="12">
        <v>0</v>
      </c>
      <c r="AF283" s="32">
        <v>0</v>
      </c>
      <c r="AG283" s="32">
        <v>0</v>
      </c>
      <c r="AH283" s="10">
        <v>500000</v>
      </c>
      <c r="AI283" s="32">
        <f t="shared" si="8"/>
        <v>500000</v>
      </c>
      <c r="AJ283" s="9" t="s">
        <v>267</v>
      </c>
      <c r="AK283" s="12">
        <v>0</v>
      </c>
      <c r="AL283" s="12">
        <v>0</v>
      </c>
      <c r="AM283" s="12">
        <v>0</v>
      </c>
      <c r="AN283" s="12">
        <v>0</v>
      </c>
      <c r="AO283" s="12">
        <v>0</v>
      </c>
      <c r="AP283"/>
    </row>
    <row r="284" spans="1:42" x14ac:dyDescent="0.3">
      <c r="A284" t="str">
        <f t="shared" si="9"/>
        <v>1.1-00-2310_234030_234833910</v>
      </c>
      <c r="B284" s="64" t="s">
        <v>1105</v>
      </c>
      <c r="C284" s="64" t="s">
        <v>1162</v>
      </c>
      <c r="D284" t="s">
        <v>1106</v>
      </c>
      <c r="E284" t="s">
        <v>412</v>
      </c>
      <c r="F284" t="s">
        <v>411</v>
      </c>
      <c r="G284" t="s">
        <v>31</v>
      </c>
      <c r="H284" t="s">
        <v>934</v>
      </c>
      <c r="I284" t="s">
        <v>862</v>
      </c>
      <c r="J284" t="s">
        <v>967</v>
      </c>
      <c r="K284">
        <v>4</v>
      </c>
      <c r="L284" t="s">
        <v>667</v>
      </c>
      <c r="M284">
        <v>48</v>
      </c>
      <c r="N284" t="s">
        <v>968</v>
      </c>
      <c r="O284" t="s">
        <v>898</v>
      </c>
      <c r="P284" t="s">
        <v>669</v>
      </c>
      <c r="Q284">
        <v>3000</v>
      </c>
      <c r="R284" t="s">
        <v>70</v>
      </c>
      <c r="T284">
        <v>3391</v>
      </c>
      <c r="U284" t="s">
        <v>97</v>
      </c>
      <c r="V284">
        <v>0</v>
      </c>
      <c r="W284" t="s">
        <v>43</v>
      </c>
      <c r="X284" s="12">
        <v>600000</v>
      </c>
      <c r="Y284" s="32">
        <v>0</v>
      </c>
      <c r="Z284" s="12">
        <v>0</v>
      </c>
      <c r="AA284" s="12">
        <v>0</v>
      </c>
      <c r="AB284" s="12">
        <v>0</v>
      </c>
      <c r="AC284" s="12">
        <v>0</v>
      </c>
      <c r="AD284" s="12">
        <v>0</v>
      </c>
      <c r="AE284" s="12">
        <v>600000</v>
      </c>
      <c r="AF284" s="32">
        <v>600000</v>
      </c>
      <c r="AG284" s="32">
        <v>600000</v>
      </c>
      <c r="AH284" s="32">
        <v>600000</v>
      </c>
      <c r="AI284" s="32">
        <f t="shared" si="8"/>
        <v>0</v>
      </c>
      <c r="AJ284" s="35" t="s">
        <v>140</v>
      </c>
      <c r="AK284">
        <v>0</v>
      </c>
      <c r="AL284">
        <v>600000</v>
      </c>
      <c r="AM284">
        <v>0</v>
      </c>
      <c r="AN284">
        <v>0</v>
      </c>
      <c r="AO284">
        <v>600000</v>
      </c>
      <c r="AP284"/>
    </row>
    <row r="285" spans="1:42" x14ac:dyDescent="0.3">
      <c r="A285" t="str">
        <f t="shared" si="9"/>
        <v>1.1-00-2308_237025_234133910</v>
      </c>
      <c r="B285" s="64" t="s">
        <v>1105</v>
      </c>
      <c r="C285" s="64" t="s">
        <v>1162</v>
      </c>
      <c r="D285" t="s">
        <v>1106</v>
      </c>
      <c r="E285" t="s">
        <v>373</v>
      </c>
      <c r="F285" t="s">
        <v>374</v>
      </c>
      <c r="G285" t="s">
        <v>200</v>
      </c>
      <c r="H285" t="s">
        <v>957</v>
      </c>
      <c r="I285" t="s">
        <v>860</v>
      </c>
      <c r="J285" t="s">
        <v>587</v>
      </c>
      <c r="K285">
        <v>7</v>
      </c>
      <c r="L285" t="s">
        <v>588</v>
      </c>
      <c r="M285">
        <v>41</v>
      </c>
      <c r="N285" t="s">
        <v>593</v>
      </c>
      <c r="O285" t="s">
        <v>906</v>
      </c>
      <c r="P285" t="s">
        <v>958</v>
      </c>
      <c r="Q285">
        <v>3000</v>
      </c>
      <c r="R285" t="s">
        <v>70</v>
      </c>
      <c r="T285">
        <v>3391</v>
      </c>
      <c r="U285" t="s">
        <v>97</v>
      </c>
      <c r="V285">
        <v>0</v>
      </c>
      <c r="W285" t="s">
        <v>43</v>
      </c>
      <c r="X285" s="12">
        <v>1900000</v>
      </c>
      <c r="Y285" s="12">
        <v>1900000</v>
      </c>
      <c r="Z285" s="12">
        <v>1900000</v>
      </c>
      <c r="AA285" s="12">
        <v>1900000</v>
      </c>
      <c r="AB285" s="12">
        <v>1500000</v>
      </c>
      <c r="AC285" s="12">
        <v>1500000</v>
      </c>
      <c r="AD285" s="12">
        <v>1500000</v>
      </c>
      <c r="AE285" s="12">
        <v>0</v>
      </c>
      <c r="AF285" s="32">
        <v>1900000</v>
      </c>
      <c r="AG285" s="32">
        <v>1900000</v>
      </c>
      <c r="AH285" s="32">
        <v>1900000</v>
      </c>
      <c r="AI285" s="32">
        <f t="shared" si="8"/>
        <v>0</v>
      </c>
      <c r="AJ285" s="35" t="s">
        <v>846</v>
      </c>
      <c r="AK285">
        <v>0</v>
      </c>
      <c r="AL285">
        <v>0</v>
      </c>
      <c r="AM285">
        <v>0</v>
      </c>
      <c r="AN285">
        <v>0</v>
      </c>
      <c r="AO285">
        <v>0</v>
      </c>
      <c r="AP285"/>
    </row>
    <row r="286" spans="1:42" x14ac:dyDescent="0.3">
      <c r="A286" t="str">
        <f t="shared" si="9"/>
        <v>1.1-00-2302_231010_231633910</v>
      </c>
      <c r="B286" s="64" t="s">
        <v>1105</v>
      </c>
      <c r="C286" s="64" t="s">
        <v>1162</v>
      </c>
      <c r="D286" t="s">
        <v>1106</v>
      </c>
      <c r="E286" t="s">
        <v>259</v>
      </c>
      <c r="F286" t="s">
        <v>260</v>
      </c>
      <c r="G286" t="s">
        <v>261</v>
      </c>
      <c r="H286" t="s">
        <v>960</v>
      </c>
      <c r="I286" t="s">
        <v>856</v>
      </c>
      <c r="J286" t="s">
        <v>189</v>
      </c>
      <c r="K286">
        <v>1</v>
      </c>
      <c r="L286" t="s">
        <v>35</v>
      </c>
      <c r="M286">
        <v>16</v>
      </c>
      <c r="N286" t="s">
        <v>276</v>
      </c>
      <c r="O286" t="s">
        <v>883</v>
      </c>
      <c r="P286" s="1" t="s">
        <v>274</v>
      </c>
      <c r="Q286">
        <v>3000</v>
      </c>
      <c r="R286" t="s">
        <v>70</v>
      </c>
      <c r="T286">
        <v>3391</v>
      </c>
      <c r="U286" t="s">
        <v>97</v>
      </c>
      <c r="V286">
        <v>0</v>
      </c>
      <c r="W286" t="s">
        <v>43</v>
      </c>
      <c r="X286" s="12">
        <v>0</v>
      </c>
      <c r="Y286" s="12">
        <v>0</v>
      </c>
      <c r="Z286" s="12">
        <v>0</v>
      </c>
      <c r="AA286" s="12">
        <v>0</v>
      </c>
      <c r="AB286" s="12">
        <v>0</v>
      </c>
      <c r="AC286" s="12">
        <v>0</v>
      </c>
      <c r="AD286" s="12">
        <v>0</v>
      </c>
      <c r="AE286" s="12">
        <v>0</v>
      </c>
      <c r="AF286" s="12">
        <v>0</v>
      </c>
      <c r="AG286" s="12">
        <v>0</v>
      </c>
      <c r="AH286" s="12">
        <v>230000</v>
      </c>
      <c r="AI286" s="32">
        <f t="shared" si="8"/>
        <v>230000</v>
      </c>
      <c r="AJ286" t="s">
        <v>293</v>
      </c>
      <c r="AK286" s="12">
        <v>0</v>
      </c>
      <c r="AL286" s="12">
        <v>0</v>
      </c>
      <c r="AM286" s="12">
        <v>0</v>
      </c>
      <c r="AN286" s="12">
        <v>0</v>
      </c>
      <c r="AO286" s="12">
        <v>0</v>
      </c>
      <c r="AP286"/>
    </row>
    <row r="287" spans="1:42" x14ac:dyDescent="0.3">
      <c r="A287" t="str">
        <f t="shared" si="9"/>
        <v>1.1-00-2311_236031_235033910</v>
      </c>
      <c r="B287" s="64" t="s">
        <v>1105</v>
      </c>
      <c r="C287" s="64" t="s">
        <v>1162</v>
      </c>
      <c r="D287" t="s">
        <v>1106</v>
      </c>
      <c r="E287" t="s">
        <v>802</v>
      </c>
      <c r="F287" t="s">
        <v>803</v>
      </c>
      <c r="G287" t="s">
        <v>31</v>
      </c>
      <c r="H287" t="s">
        <v>934</v>
      </c>
      <c r="I287" t="s">
        <v>868</v>
      </c>
      <c r="J287" t="s">
        <v>805</v>
      </c>
      <c r="K287">
        <v>6</v>
      </c>
      <c r="L287" t="s">
        <v>79</v>
      </c>
      <c r="M287">
        <v>50</v>
      </c>
      <c r="N287" t="s">
        <v>809</v>
      </c>
      <c r="O287" t="s">
        <v>905</v>
      </c>
      <c r="P287" t="s">
        <v>963</v>
      </c>
      <c r="Q287">
        <v>3000</v>
      </c>
      <c r="R287" t="s">
        <v>70</v>
      </c>
      <c r="T287">
        <v>3391</v>
      </c>
      <c r="U287" t="s">
        <v>97</v>
      </c>
      <c r="V287">
        <v>0</v>
      </c>
      <c r="W287" t="s">
        <v>43</v>
      </c>
      <c r="X287" s="12">
        <v>0</v>
      </c>
      <c r="Y287" s="12">
        <v>0</v>
      </c>
      <c r="Z287" s="12">
        <v>498000</v>
      </c>
      <c r="AA287" s="12">
        <v>0</v>
      </c>
      <c r="AB287" s="12">
        <v>0</v>
      </c>
      <c r="AC287" s="12">
        <v>0</v>
      </c>
      <c r="AD287" s="12">
        <v>0</v>
      </c>
      <c r="AE287" s="12">
        <v>-498000</v>
      </c>
      <c r="AF287" s="32">
        <v>0</v>
      </c>
      <c r="AG287" s="32">
        <v>0</v>
      </c>
      <c r="AH287" s="32">
        <v>600000</v>
      </c>
      <c r="AI287" s="32">
        <f t="shared" si="8"/>
        <v>600000</v>
      </c>
      <c r="AJ287" s="35" t="s">
        <v>813</v>
      </c>
      <c r="AK287">
        <v>0</v>
      </c>
      <c r="AL287">
        <v>0</v>
      </c>
      <c r="AM287">
        <v>0</v>
      </c>
      <c r="AN287">
        <v>0</v>
      </c>
      <c r="AO287">
        <v>0</v>
      </c>
      <c r="AP287"/>
    </row>
    <row r="288" spans="1:42" x14ac:dyDescent="0.3">
      <c r="A288" t="str">
        <f t="shared" si="9"/>
        <v>1.1-00-2307_233024_233933910</v>
      </c>
      <c r="B288" s="64" t="s">
        <v>1105</v>
      </c>
      <c r="C288" s="64" t="s">
        <v>1162</v>
      </c>
      <c r="D288" t="s">
        <v>1106</v>
      </c>
      <c r="E288" t="s">
        <v>498</v>
      </c>
      <c r="F288" t="s">
        <v>499</v>
      </c>
      <c r="G288" t="s">
        <v>31</v>
      </c>
      <c r="H288" t="s">
        <v>934</v>
      </c>
      <c r="I288" t="s">
        <v>859</v>
      </c>
      <c r="J288" t="s">
        <v>447</v>
      </c>
      <c r="K288">
        <v>3</v>
      </c>
      <c r="L288" t="s">
        <v>218</v>
      </c>
      <c r="M288">
        <v>39</v>
      </c>
      <c r="N288" t="s">
        <v>503</v>
      </c>
      <c r="O288" t="s">
        <v>890</v>
      </c>
      <c r="P288" t="s">
        <v>501</v>
      </c>
      <c r="Q288">
        <v>3000</v>
      </c>
      <c r="R288" t="s">
        <v>70</v>
      </c>
      <c r="T288">
        <v>3391</v>
      </c>
      <c r="U288" t="s">
        <v>97</v>
      </c>
      <c r="V288">
        <v>0</v>
      </c>
      <c r="W288" t="s">
        <v>43</v>
      </c>
      <c r="X288" s="12">
        <v>12000000</v>
      </c>
      <c r="Y288" s="12">
        <v>4000000</v>
      </c>
      <c r="Z288" s="12">
        <v>8112179.3300000001</v>
      </c>
      <c r="AA288" s="12">
        <v>8112179.3300000001</v>
      </c>
      <c r="AB288" s="12">
        <v>8112179.3300000001</v>
      </c>
      <c r="AC288" s="12">
        <v>8112179.3300000001</v>
      </c>
      <c r="AD288" s="12">
        <v>8112179.3399999999</v>
      </c>
      <c r="AE288" s="12">
        <v>3887820.67</v>
      </c>
      <c r="AF288" s="32">
        <v>12000000</v>
      </c>
      <c r="AG288" s="32">
        <v>12000000</v>
      </c>
      <c r="AH288" s="32">
        <v>12000000</v>
      </c>
      <c r="AI288" s="32">
        <f t="shared" si="8"/>
        <v>0</v>
      </c>
      <c r="AJ288" s="35" t="s">
        <v>528</v>
      </c>
      <c r="AK288">
        <v>8000000</v>
      </c>
      <c r="AL288">
        <v>0</v>
      </c>
      <c r="AM288">
        <v>0</v>
      </c>
      <c r="AN288">
        <v>0</v>
      </c>
      <c r="AO288">
        <v>8000000</v>
      </c>
      <c r="AP288"/>
    </row>
    <row r="289" spans="1:42" x14ac:dyDescent="0.3">
      <c r="A289" t="str">
        <f t="shared" si="9"/>
        <v>1.1-00-2302_231010_231533910</v>
      </c>
      <c r="B289" s="64" t="s">
        <v>1105</v>
      </c>
      <c r="C289" s="64" t="s">
        <v>1162</v>
      </c>
      <c r="D289" t="s">
        <v>1106</v>
      </c>
      <c r="E289" t="s">
        <v>29</v>
      </c>
      <c r="F289" t="s">
        <v>30</v>
      </c>
      <c r="G289" t="s">
        <v>340</v>
      </c>
      <c r="H289" t="s">
        <v>964</v>
      </c>
      <c r="I289" t="s">
        <v>856</v>
      </c>
      <c r="J289" t="s">
        <v>189</v>
      </c>
      <c r="K289">
        <v>1</v>
      </c>
      <c r="L289" t="s">
        <v>35</v>
      </c>
      <c r="M289">
        <v>15</v>
      </c>
      <c r="N289" t="s">
        <v>1135</v>
      </c>
      <c r="O289" t="s">
        <v>883</v>
      </c>
      <c r="P289" s="1" t="s">
        <v>274</v>
      </c>
      <c r="Q289">
        <v>3000</v>
      </c>
      <c r="R289" t="s">
        <v>70</v>
      </c>
      <c r="T289">
        <v>3391</v>
      </c>
      <c r="U289" t="s">
        <v>97</v>
      </c>
      <c r="V289">
        <v>0</v>
      </c>
      <c r="W289" t="s">
        <v>43</v>
      </c>
      <c r="X289" s="12">
        <v>1000000</v>
      </c>
      <c r="Y289" s="12">
        <v>1000000</v>
      </c>
      <c r="Z289" s="12">
        <v>998992</v>
      </c>
      <c r="AA289" s="12">
        <v>0</v>
      </c>
      <c r="AB289" s="12">
        <v>0</v>
      </c>
      <c r="AC289" s="12">
        <v>0</v>
      </c>
      <c r="AD289" s="12">
        <v>0</v>
      </c>
      <c r="AE289" s="12">
        <v>1008</v>
      </c>
      <c r="AF289" s="32">
        <v>1000000</v>
      </c>
      <c r="AG289" s="32">
        <v>1000000</v>
      </c>
      <c r="AH289" s="32">
        <v>500000</v>
      </c>
      <c r="AI289" s="32">
        <f t="shared" si="8"/>
        <v>-500000</v>
      </c>
      <c r="AJ289" s="35" t="s">
        <v>355</v>
      </c>
      <c r="AK289">
        <v>1000000</v>
      </c>
      <c r="AL289">
        <v>0</v>
      </c>
      <c r="AM289">
        <v>0</v>
      </c>
      <c r="AN289">
        <v>1000000</v>
      </c>
      <c r="AO289">
        <v>0</v>
      </c>
      <c r="AP289"/>
    </row>
    <row r="290" spans="1:42" x14ac:dyDescent="0.3">
      <c r="A290" t="str">
        <f t="shared" si="9"/>
        <v>1.1-00-2302_231010_231433910</v>
      </c>
      <c r="B290" s="64" t="s">
        <v>1105</v>
      </c>
      <c r="C290" s="64" t="s">
        <v>1162</v>
      </c>
      <c r="D290" t="s">
        <v>1106</v>
      </c>
      <c r="E290" t="s">
        <v>29</v>
      </c>
      <c r="F290" t="s">
        <v>30</v>
      </c>
      <c r="G290" t="s">
        <v>261</v>
      </c>
      <c r="H290" t="s">
        <v>960</v>
      </c>
      <c r="I290" t="s">
        <v>856</v>
      </c>
      <c r="J290" t="s">
        <v>189</v>
      </c>
      <c r="K290">
        <v>1</v>
      </c>
      <c r="L290" t="s">
        <v>35</v>
      </c>
      <c r="M290">
        <v>14</v>
      </c>
      <c r="N290" t="s">
        <v>1134</v>
      </c>
      <c r="O290" t="s">
        <v>883</v>
      </c>
      <c r="P290" s="1" t="s">
        <v>274</v>
      </c>
      <c r="Q290" s="1">
        <v>3000</v>
      </c>
      <c r="R290" s="1" t="s">
        <v>70</v>
      </c>
      <c r="S290" s="1"/>
      <c r="T290" s="7">
        <v>3391</v>
      </c>
      <c r="U290" s="7" t="s">
        <v>97</v>
      </c>
      <c r="V290">
        <v>0</v>
      </c>
      <c r="W290" t="s">
        <v>43</v>
      </c>
      <c r="X290" s="12">
        <v>0</v>
      </c>
      <c r="Y290" s="12">
        <v>0</v>
      </c>
      <c r="Z290" s="12">
        <v>0</v>
      </c>
      <c r="AA290" s="12">
        <v>0</v>
      </c>
      <c r="AB290" s="12">
        <v>0</v>
      </c>
      <c r="AC290" s="12">
        <v>0</v>
      </c>
      <c r="AD290" s="12">
        <v>0</v>
      </c>
      <c r="AE290" s="12">
        <v>0</v>
      </c>
      <c r="AF290" s="12">
        <v>0</v>
      </c>
      <c r="AG290" s="40">
        <v>0</v>
      </c>
      <c r="AH290" s="10">
        <v>2000000</v>
      </c>
      <c r="AI290" s="32">
        <f t="shared" si="8"/>
        <v>2000000</v>
      </c>
      <c r="AJ290" s="9" t="s">
        <v>368</v>
      </c>
      <c r="AK290" s="12">
        <v>0</v>
      </c>
      <c r="AL290" s="12">
        <v>0</v>
      </c>
      <c r="AM290" s="12">
        <v>0</v>
      </c>
      <c r="AN290" s="12">
        <v>0</v>
      </c>
      <c r="AO290" s="12">
        <v>0</v>
      </c>
      <c r="AP290"/>
    </row>
    <row r="291" spans="1:42" x14ac:dyDescent="0.3">
      <c r="A291" t="str">
        <f t="shared" si="9"/>
        <v>1.1-00-2301_236004_23433910</v>
      </c>
      <c r="B291" s="64" t="s">
        <v>1105</v>
      </c>
      <c r="C291" s="64" t="s">
        <v>1162</v>
      </c>
      <c r="D291" t="s">
        <v>1106</v>
      </c>
      <c r="E291" t="s">
        <v>29</v>
      </c>
      <c r="F291" t="s">
        <v>30</v>
      </c>
      <c r="G291" t="s">
        <v>31</v>
      </c>
      <c r="H291" t="s">
        <v>934</v>
      </c>
      <c r="I291" t="s">
        <v>853</v>
      </c>
      <c r="J291" t="s">
        <v>971</v>
      </c>
      <c r="K291">
        <v>6</v>
      </c>
      <c r="L291" t="s">
        <v>79</v>
      </c>
      <c r="M291">
        <v>4</v>
      </c>
      <c r="N291" t="s">
        <v>94</v>
      </c>
      <c r="O291" t="s">
        <v>873</v>
      </c>
      <c r="P291" t="s">
        <v>987</v>
      </c>
      <c r="Q291">
        <v>3000</v>
      </c>
      <c r="R291" t="s">
        <v>70</v>
      </c>
      <c r="T291">
        <v>3391</v>
      </c>
      <c r="U291" t="s">
        <v>97</v>
      </c>
      <c r="V291">
        <v>0</v>
      </c>
      <c r="W291" t="s">
        <v>43</v>
      </c>
      <c r="X291" s="12">
        <v>450000</v>
      </c>
      <c r="Y291" s="12">
        <v>450000</v>
      </c>
      <c r="Z291" s="12">
        <v>350400</v>
      </c>
      <c r="AA291" s="12">
        <v>350400</v>
      </c>
      <c r="AB291" s="12">
        <v>350400</v>
      </c>
      <c r="AC291" s="12">
        <v>262800</v>
      </c>
      <c r="AD291" s="12">
        <v>262800</v>
      </c>
      <c r="AE291" s="12">
        <v>99600</v>
      </c>
      <c r="AF291" s="32">
        <v>450000</v>
      </c>
      <c r="AG291" s="32">
        <v>450000</v>
      </c>
      <c r="AH291" s="32">
        <v>450000</v>
      </c>
      <c r="AI291" s="32">
        <f t="shared" si="8"/>
        <v>0</v>
      </c>
      <c r="AJ291" s="35" t="s">
        <v>846</v>
      </c>
      <c r="AK291">
        <v>5000</v>
      </c>
      <c r="AL291">
        <v>0</v>
      </c>
      <c r="AM291">
        <v>0</v>
      </c>
      <c r="AN291">
        <v>5000</v>
      </c>
      <c r="AO291">
        <v>0</v>
      </c>
      <c r="AP291"/>
    </row>
    <row r="292" spans="1:42" x14ac:dyDescent="0.3">
      <c r="A292" t="str">
        <f t="shared" si="9"/>
        <v>2.6-15-2305_236015_232133910</v>
      </c>
      <c r="B292" t="s">
        <v>1093</v>
      </c>
      <c r="C292" t="s">
        <v>1162</v>
      </c>
      <c r="D292" t="s">
        <v>954</v>
      </c>
      <c r="E292" t="s">
        <v>29</v>
      </c>
      <c r="F292" t="s">
        <v>30</v>
      </c>
      <c r="G292" t="s">
        <v>31</v>
      </c>
      <c r="H292" t="s">
        <v>934</v>
      </c>
      <c r="I292" t="s">
        <v>857</v>
      </c>
      <c r="J292" t="s">
        <v>307</v>
      </c>
      <c r="K292">
        <v>6</v>
      </c>
      <c r="L292" t="s">
        <v>79</v>
      </c>
      <c r="M292">
        <v>21</v>
      </c>
      <c r="N292" t="s">
        <v>311</v>
      </c>
      <c r="O292" t="s">
        <v>884</v>
      </c>
      <c r="P292" t="s">
        <v>309</v>
      </c>
      <c r="Q292">
        <v>3000</v>
      </c>
      <c r="R292" t="s">
        <v>70</v>
      </c>
      <c r="T292">
        <v>3391</v>
      </c>
      <c r="U292" t="s">
        <v>97</v>
      </c>
      <c r="V292">
        <v>0</v>
      </c>
      <c r="W292" t="s">
        <v>43</v>
      </c>
      <c r="X292" s="12">
        <v>79424</v>
      </c>
      <c r="Y292" s="12">
        <v>0</v>
      </c>
      <c r="Z292" s="12">
        <v>79204.800000000003</v>
      </c>
      <c r="AA292" s="12">
        <v>68208</v>
      </c>
      <c r="AB292" s="12">
        <v>0</v>
      </c>
      <c r="AC292" s="12">
        <v>0</v>
      </c>
      <c r="AD292" s="12">
        <v>0</v>
      </c>
      <c r="AE292" s="12">
        <v>219.19999999999709</v>
      </c>
      <c r="AF292" s="32">
        <v>0</v>
      </c>
      <c r="AG292" s="32">
        <v>0</v>
      </c>
      <c r="AH292" s="32">
        <v>0</v>
      </c>
      <c r="AI292" s="32">
        <f t="shared" si="8"/>
        <v>0</v>
      </c>
      <c r="AJ292" s="35" t="s">
        <v>846</v>
      </c>
      <c r="AK292">
        <v>79424</v>
      </c>
      <c r="AL292">
        <v>0</v>
      </c>
      <c r="AM292">
        <v>0</v>
      </c>
      <c r="AN292">
        <v>0</v>
      </c>
      <c r="AO292">
        <v>79424</v>
      </c>
      <c r="AP292"/>
    </row>
    <row r="293" spans="1:42" x14ac:dyDescent="0.3">
      <c r="A293" t="str">
        <f t="shared" si="9"/>
        <v>2.6-06-2305_236015_2321339158</v>
      </c>
      <c r="B293" t="s">
        <v>1088</v>
      </c>
      <c r="C293" t="s">
        <v>1162</v>
      </c>
      <c r="D293" t="s">
        <v>943</v>
      </c>
      <c r="E293" t="s">
        <v>29</v>
      </c>
      <c r="F293" t="s">
        <v>30</v>
      </c>
      <c r="G293" t="s">
        <v>31</v>
      </c>
      <c r="H293" t="s">
        <v>934</v>
      </c>
      <c r="I293" t="s">
        <v>857</v>
      </c>
      <c r="J293" t="s">
        <v>307</v>
      </c>
      <c r="K293">
        <v>6</v>
      </c>
      <c r="L293" t="s">
        <v>79</v>
      </c>
      <c r="M293">
        <v>21</v>
      </c>
      <c r="N293" t="s">
        <v>311</v>
      </c>
      <c r="O293" t="s">
        <v>884</v>
      </c>
      <c r="P293" t="s">
        <v>309</v>
      </c>
      <c r="Q293">
        <v>3000</v>
      </c>
      <c r="R293" t="s">
        <v>70</v>
      </c>
      <c r="T293">
        <v>3391</v>
      </c>
      <c r="U293" t="s">
        <v>97</v>
      </c>
      <c r="V293">
        <v>58</v>
      </c>
      <c r="W293" t="s">
        <v>944</v>
      </c>
      <c r="X293" s="12">
        <v>2549.7399999999998</v>
      </c>
      <c r="Y293" s="12">
        <v>0</v>
      </c>
      <c r="Z293" s="12">
        <v>0</v>
      </c>
      <c r="AA293" s="12">
        <v>0</v>
      </c>
      <c r="AB293" s="12">
        <v>0</v>
      </c>
      <c r="AC293" s="12">
        <v>0</v>
      </c>
      <c r="AD293" s="12">
        <v>0</v>
      </c>
      <c r="AE293" s="12">
        <v>2549.7399999999998</v>
      </c>
      <c r="AF293" s="32">
        <v>0</v>
      </c>
      <c r="AG293" s="32">
        <v>0</v>
      </c>
      <c r="AH293" s="32">
        <v>0</v>
      </c>
      <c r="AI293" s="32">
        <f t="shared" si="8"/>
        <v>0</v>
      </c>
      <c r="AJ293" s="35" t="s">
        <v>846</v>
      </c>
      <c r="AK293">
        <v>5000</v>
      </c>
      <c r="AL293">
        <v>0</v>
      </c>
      <c r="AM293">
        <v>0</v>
      </c>
      <c r="AN293">
        <v>2450.2600000000002</v>
      </c>
      <c r="AO293">
        <v>2549.7399999999998</v>
      </c>
      <c r="AP293"/>
    </row>
    <row r="294" spans="1:42" x14ac:dyDescent="0.3">
      <c r="A294" t="str">
        <f t="shared" si="9"/>
        <v>1.1-00-2302_231007_23733910</v>
      </c>
      <c r="B294" s="64" t="s">
        <v>1105</v>
      </c>
      <c r="C294" s="64" t="s">
        <v>1162</v>
      </c>
      <c r="D294" t="s">
        <v>1106</v>
      </c>
      <c r="E294" t="s">
        <v>29</v>
      </c>
      <c r="F294" t="s">
        <v>30</v>
      </c>
      <c r="G294" t="s">
        <v>123</v>
      </c>
      <c r="H294" t="s">
        <v>969</v>
      </c>
      <c r="I294" t="s">
        <v>856</v>
      </c>
      <c r="J294" t="s">
        <v>189</v>
      </c>
      <c r="K294">
        <v>1</v>
      </c>
      <c r="L294" t="s">
        <v>35</v>
      </c>
      <c r="M294">
        <v>7</v>
      </c>
      <c r="N294" t="s">
        <v>995</v>
      </c>
      <c r="O294" t="s">
        <v>880</v>
      </c>
      <c r="P294" t="s">
        <v>996</v>
      </c>
      <c r="Q294">
        <v>3000</v>
      </c>
      <c r="R294" t="s">
        <v>70</v>
      </c>
      <c r="T294">
        <v>3391</v>
      </c>
      <c r="U294" t="s">
        <v>97</v>
      </c>
      <c r="V294">
        <v>0</v>
      </c>
      <c r="W294" t="s">
        <v>43</v>
      </c>
      <c r="X294" s="12">
        <v>812000</v>
      </c>
      <c r="Y294" s="12">
        <v>0</v>
      </c>
      <c r="Z294" s="12">
        <v>1457888</v>
      </c>
      <c r="AA294" s="12">
        <v>726508</v>
      </c>
      <c r="AB294" s="12">
        <v>726508</v>
      </c>
      <c r="AC294" s="12">
        <v>726508</v>
      </c>
      <c r="AD294" s="12">
        <v>726508</v>
      </c>
      <c r="AE294" s="12">
        <v>-645888</v>
      </c>
      <c r="AF294" s="32">
        <v>812000</v>
      </c>
      <c r="AG294" s="32">
        <v>812000</v>
      </c>
      <c r="AH294" s="32">
        <v>2000000</v>
      </c>
      <c r="AI294" s="32">
        <f t="shared" si="8"/>
        <v>1188000</v>
      </c>
      <c r="AJ294" s="35" t="s">
        <v>195</v>
      </c>
      <c r="AK294">
        <v>0</v>
      </c>
      <c r="AL294">
        <v>812000</v>
      </c>
      <c r="AM294">
        <v>0</v>
      </c>
      <c r="AN294">
        <v>0</v>
      </c>
      <c r="AO294">
        <v>812000</v>
      </c>
      <c r="AP294"/>
    </row>
    <row r="295" spans="1:42" x14ac:dyDescent="0.3">
      <c r="A295" t="str">
        <f t="shared" si="9"/>
        <v>1.1-00-2301_236006_23633910</v>
      </c>
      <c r="B295" s="64" t="s">
        <v>1105</v>
      </c>
      <c r="C295" s="64" t="s">
        <v>1162</v>
      </c>
      <c r="D295" t="s">
        <v>1106</v>
      </c>
      <c r="E295" t="s">
        <v>29</v>
      </c>
      <c r="F295" t="s">
        <v>30</v>
      </c>
      <c r="G295" t="s">
        <v>997</v>
      </c>
      <c r="H295" t="s">
        <v>998</v>
      </c>
      <c r="I295" t="s">
        <v>853</v>
      </c>
      <c r="J295" t="s">
        <v>971</v>
      </c>
      <c r="K295">
        <v>6</v>
      </c>
      <c r="L295" t="s">
        <v>79</v>
      </c>
      <c r="M295">
        <v>6</v>
      </c>
      <c r="N295" t="s">
        <v>116</v>
      </c>
      <c r="O295" t="s">
        <v>875</v>
      </c>
      <c r="P295" t="s">
        <v>999</v>
      </c>
      <c r="Q295">
        <v>3000</v>
      </c>
      <c r="R295" t="s">
        <v>70</v>
      </c>
      <c r="T295">
        <v>3391</v>
      </c>
      <c r="U295" t="s">
        <v>97</v>
      </c>
      <c r="V295">
        <v>0</v>
      </c>
      <c r="W295" t="s">
        <v>43</v>
      </c>
      <c r="X295" s="12">
        <v>2111015.56</v>
      </c>
      <c r="Y295" s="12">
        <v>1570000</v>
      </c>
      <c r="Z295" s="12">
        <v>2111015.56</v>
      </c>
      <c r="AA295" s="12">
        <v>2111015.56</v>
      </c>
      <c r="AB295" s="12">
        <v>1165416.01</v>
      </c>
      <c r="AC295" s="12">
        <v>1165416.01</v>
      </c>
      <c r="AD295" s="12">
        <v>1165416.01</v>
      </c>
      <c r="AE295" s="12">
        <v>0</v>
      </c>
      <c r="AF295" s="32">
        <v>2111015.56</v>
      </c>
      <c r="AG295" s="32">
        <v>2111015.56</v>
      </c>
      <c r="AH295" s="32">
        <v>3000000</v>
      </c>
      <c r="AI295" s="32">
        <f t="shared" si="8"/>
        <v>888984.44</v>
      </c>
      <c r="AJ295" s="35" t="s">
        <v>846</v>
      </c>
      <c r="AK295">
        <v>541015.56000000006</v>
      </c>
      <c r="AL295">
        <v>0</v>
      </c>
      <c r="AM295">
        <v>0</v>
      </c>
      <c r="AN295">
        <v>0</v>
      </c>
      <c r="AO295">
        <v>541015.56000000006</v>
      </c>
      <c r="AP295"/>
    </row>
    <row r="296" spans="1:42" s="33" customFormat="1" x14ac:dyDescent="0.3">
      <c r="A296" t="str">
        <f t="shared" si="9"/>
        <v>1.1-00-2309_238026_234233910</v>
      </c>
      <c r="B296" s="64" t="s">
        <v>1105</v>
      </c>
      <c r="C296" s="64" t="s">
        <v>1162</v>
      </c>
      <c r="D296" t="s">
        <v>1106</v>
      </c>
      <c r="E296" t="s">
        <v>602</v>
      </c>
      <c r="F296" t="s">
        <v>603</v>
      </c>
      <c r="G296" t="s">
        <v>31</v>
      </c>
      <c r="H296" t="s">
        <v>934</v>
      </c>
      <c r="I296" t="s">
        <v>861</v>
      </c>
      <c r="J296" t="s">
        <v>605</v>
      </c>
      <c r="K296">
        <v>8</v>
      </c>
      <c r="L296" t="s">
        <v>606</v>
      </c>
      <c r="M296">
        <v>42</v>
      </c>
      <c r="N296" t="s">
        <v>622</v>
      </c>
      <c r="O296" t="s">
        <v>895</v>
      </c>
      <c r="P296" t="s">
        <v>973</v>
      </c>
      <c r="Q296">
        <v>3000</v>
      </c>
      <c r="R296" t="s">
        <v>70</v>
      </c>
      <c r="S296"/>
      <c r="T296">
        <v>3391</v>
      </c>
      <c r="U296" t="s">
        <v>97</v>
      </c>
      <c r="V296">
        <v>0</v>
      </c>
      <c r="W296" t="s">
        <v>43</v>
      </c>
      <c r="X296" s="12">
        <v>42000</v>
      </c>
      <c r="Y296" s="12">
        <v>0</v>
      </c>
      <c r="Z296" s="12">
        <v>41064</v>
      </c>
      <c r="AA296" s="12">
        <v>41064</v>
      </c>
      <c r="AB296" s="12">
        <v>0</v>
      </c>
      <c r="AC296" s="12">
        <v>0</v>
      </c>
      <c r="AD296" s="12">
        <v>0</v>
      </c>
      <c r="AE296" s="12">
        <v>936</v>
      </c>
      <c r="AF296" s="32">
        <v>0</v>
      </c>
      <c r="AG296" s="32">
        <v>0</v>
      </c>
      <c r="AH296" s="32">
        <v>0</v>
      </c>
      <c r="AI296" s="32">
        <f t="shared" si="8"/>
        <v>0</v>
      </c>
      <c r="AJ296" s="35" t="s">
        <v>846</v>
      </c>
      <c r="AK296">
        <v>0</v>
      </c>
      <c r="AL296">
        <v>42000</v>
      </c>
      <c r="AM296">
        <v>0</v>
      </c>
      <c r="AN296">
        <v>0</v>
      </c>
      <c r="AO296">
        <v>42000</v>
      </c>
    </row>
    <row r="297" spans="1:42" s="33" customFormat="1" x14ac:dyDescent="0.3">
      <c r="A297" t="str">
        <f t="shared" si="9"/>
        <v>1.1-00-2307_243024_235833910</v>
      </c>
      <c r="B297" s="65" t="s">
        <v>1105</v>
      </c>
      <c r="C297" s="65" t="s">
        <v>1162</v>
      </c>
      <c r="D297" t="s">
        <v>1106</v>
      </c>
      <c r="E297" s="42" t="s">
        <v>498</v>
      </c>
      <c r="F297" s="43" t="s">
        <v>499</v>
      </c>
      <c r="G297" s="42" t="s">
        <v>31</v>
      </c>
      <c r="H297" s="43" t="s">
        <v>32</v>
      </c>
      <c r="I297" s="42" t="s">
        <v>446</v>
      </c>
      <c r="J297" s="42" t="s">
        <v>447</v>
      </c>
      <c r="K297" s="42">
        <v>3</v>
      </c>
      <c r="L297" s="42" t="s">
        <v>218</v>
      </c>
      <c r="M297" s="42">
        <v>58</v>
      </c>
      <c r="N297" s="42" t="s">
        <v>1138</v>
      </c>
      <c r="O297" s="42" t="s">
        <v>890</v>
      </c>
      <c r="P297" s="42" t="s">
        <v>501</v>
      </c>
      <c r="Q297" s="42">
        <v>3000</v>
      </c>
      <c r="R297" s="42" t="s">
        <v>70</v>
      </c>
      <c r="S297" s="42"/>
      <c r="T297" s="44">
        <v>3391</v>
      </c>
      <c r="U297" s="44" t="s">
        <v>97</v>
      </c>
      <c r="V297">
        <v>0</v>
      </c>
      <c r="W297" t="s">
        <v>43</v>
      </c>
      <c r="X297" s="32">
        <v>0</v>
      </c>
      <c r="Y297" s="32">
        <v>0</v>
      </c>
      <c r="Z297" s="32">
        <v>0</v>
      </c>
      <c r="AA297" s="32">
        <v>0</v>
      </c>
      <c r="AB297" s="32">
        <v>0</v>
      </c>
      <c r="AC297" s="32">
        <v>0</v>
      </c>
      <c r="AD297" s="32">
        <v>0</v>
      </c>
      <c r="AE297" s="32">
        <v>0</v>
      </c>
      <c r="AF297" s="32">
        <v>0</v>
      </c>
      <c r="AG297" s="32">
        <v>0</v>
      </c>
      <c r="AH297" s="45">
        <v>0</v>
      </c>
      <c r="AI297" s="32">
        <f t="shared" si="8"/>
        <v>0</v>
      </c>
      <c r="AJ297" s="45" t="s">
        <v>1147</v>
      </c>
      <c r="AK297" s="32">
        <v>0</v>
      </c>
      <c r="AL297" s="32">
        <v>0</v>
      </c>
      <c r="AM297" s="32">
        <v>0</v>
      </c>
      <c r="AN297" s="32">
        <v>0</v>
      </c>
      <c r="AO297" s="32">
        <v>0</v>
      </c>
    </row>
    <row r="298" spans="1:42" s="33" customFormat="1" x14ac:dyDescent="0.3">
      <c r="A298" t="str">
        <f t="shared" si="9"/>
        <v>1.1-00-2304_236012_231834110</v>
      </c>
      <c r="B298" s="64" t="s">
        <v>1105</v>
      </c>
      <c r="C298" s="64" t="s">
        <v>1162</v>
      </c>
      <c r="D298" t="s">
        <v>1106</v>
      </c>
      <c r="E298" t="s">
        <v>29</v>
      </c>
      <c r="F298" t="s">
        <v>30</v>
      </c>
      <c r="G298" t="s">
        <v>141</v>
      </c>
      <c r="H298" t="s">
        <v>955</v>
      </c>
      <c r="I298" t="s">
        <v>855</v>
      </c>
      <c r="J298" t="s">
        <v>144</v>
      </c>
      <c r="K298">
        <v>6</v>
      </c>
      <c r="L298" t="s">
        <v>79</v>
      </c>
      <c r="M298">
        <v>18</v>
      </c>
      <c r="N298" t="s">
        <v>148</v>
      </c>
      <c r="O298" t="s">
        <v>877</v>
      </c>
      <c r="P298" t="s">
        <v>956</v>
      </c>
      <c r="Q298">
        <v>3000</v>
      </c>
      <c r="R298" t="s">
        <v>70</v>
      </c>
      <c r="S298"/>
      <c r="T298">
        <v>3411</v>
      </c>
      <c r="U298" t="s">
        <v>153</v>
      </c>
      <c r="V298">
        <v>0</v>
      </c>
      <c r="W298" t="s">
        <v>43</v>
      </c>
      <c r="X298" s="12">
        <v>12846689.84</v>
      </c>
      <c r="Y298" s="12">
        <v>8358322.8600000003</v>
      </c>
      <c r="Z298" s="12">
        <v>10171005.529999999</v>
      </c>
      <c r="AA298" s="12">
        <v>10171005.529999999</v>
      </c>
      <c r="AB298" s="12">
        <v>10171005.529999999</v>
      </c>
      <c r="AC298" s="12">
        <v>10171005.529999999</v>
      </c>
      <c r="AD298" s="12">
        <v>10171005.529999999</v>
      </c>
      <c r="AE298" s="12">
        <v>2675684.3100000005</v>
      </c>
      <c r="AF298" s="32">
        <v>12846689.84</v>
      </c>
      <c r="AG298" s="32">
        <v>12846689.84</v>
      </c>
      <c r="AH298" s="32">
        <v>12846689.84</v>
      </c>
      <c r="AI298" s="32">
        <f t="shared" si="8"/>
        <v>0</v>
      </c>
      <c r="AJ298" s="35" t="s">
        <v>846</v>
      </c>
      <c r="AK298">
        <v>5000000</v>
      </c>
      <c r="AL298">
        <v>0</v>
      </c>
      <c r="AM298">
        <v>0</v>
      </c>
      <c r="AN298">
        <v>511633.02</v>
      </c>
      <c r="AO298">
        <v>4488366.9800000004</v>
      </c>
    </row>
    <row r="299" spans="1:42" x14ac:dyDescent="0.3">
      <c r="A299" t="str">
        <f t="shared" si="9"/>
        <v>1.1-00-2305_236015_232434110</v>
      </c>
      <c r="B299" s="64" t="s">
        <v>1105</v>
      </c>
      <c r="C299" s="64" t="s">
        <v>1162</v>
      </c>
      <c r="D299" t="s">
        <v>1106</v>
      </c>
      <c r="E299" t="s">
        <v>29</v>
      </c>
      <c r="F299" t="s">
        <v>30</v>
      </c>
      <c r="G299" t="s">
        <v>31</v>
      </c>
      <c r="H299" t="s">
        <v>934</v>
      </c>
      <c r="I299" t="s">
        <v>857</v>
      </c>
      <c r="J299" t="s">
        <v>307</v>
      </c>
      <c r="K299">
        <v>6</v>
      </c>
      <c r="L299" t="s">
        <v>79</v>
      </c>
      <c r="M299">
        <v>24</v>
      </c>
      <c r="N299" t="s">
        <v>380</v>
      </c>
      <c r="O299" t="s">
        <v>884</v>
      </c>
      <c r="P299" t="s">
        <v>309</v>
      </c>
      <c r="Q299">
        <v>3000</v>
      </c>
      <c r="R299" t="s">
        <v>70</v>
      </c>
      <c r="T299">
        <v>3411</v>
      </c>
      <c r="U299" t="s">
        <v>153</v>
      </c>
      <c r="V299">
        <v>0</v>
      </c>
      <c r="W299" t="s">
        <v>43</v>
      </c>
      <c r="X299" s="12">
        <v>5254432.8499999996</v>
      </c>
      <c r="Y299" s="12">
        <v>0</v>
      </c>
      <c r="Z299" s="12">
        <v>2924049.82</v>
      </c>
      <c r="AA299" s="12">
        <v>2924049.82</v>
      </c>
      <c r="AB299" s="12">
        <v>2924049.82</v>
      </c>
      <c r="AC299" s="12">
        <v>2924049.82</v>
      </c>
      <c r="AD299" s="12">
        <v>2924049.82</v>
      </c>
      <c r="AE299" s="12">
        <v>2330383.0299999998</v>
      </c>
      <c r="AF299" s="32">
        <v>3251192.54</v>
      </c>
      <c r="AG299" s="32">
        <v>3251192.54</v>
      </c>
      <c r="AH299" s="32">
        <v>3251192.54</v>
      </c>
      <c r="AI299" s="32">
        <f t="shared" si="8"/>
        <v>0</v>
      </c>
      <c r="AJ299" s="35" t="s">
        <v>399</v>
      </c>
      <c r="AK299">
        <v>5254432.8499999996</v>
      </c>
      <c r="AL299">
        <v>0</v>
      </c>
      <c r="AM299">
        <v>0</v>
      </c>
      <c r="AN299">
        <v>0</v>
      </c>
      <c r="AO299">
        <v>5254432.8499999996</v>
      </c>
      <c r="AP299"/>
    </row>
    <row r="300" spans="1:42" x14ac:dyDescent="0.3">
      <c r="A300" t="str">
        <f t="shared" si="9"/>
        <v>1.1-00-2302_231007_23734110</v>
      </c>
      <c r="B300" s="64" t="s">
        <v>1105</v>
      </c>
      <c r="C300" s="64" t="s">
        <v>1162</v>
      </c>
      <c r="D300" t="s">
        <v>1106</v>
      </c>
      <c r="E300" t="s">
        <v>29</v>
      </c>
      <c r="F300" t="s">
        <v>30</v>
      </c>
      <c r="G300" t="s">
        <v>123</v>
      </c>
      <c r="H300" t="s">
        <v>969</v>
      </c>
      <c r="I300" t="s">
        <v>856</v>
      </c>
      <c r="J300" t="s">
        <v>189</v>
      </c>
      <c r="K300">
        <v>1</v>
      </c>
      <c r="L300" t="s">
        <v>35</v>
      </c>
      <c r="M300">
        <v>7</v>
      </c>
      <c r="N300" t="s">
        <v>995</v>
      </c>
      <c r="O300" t="s">
        <v>880</v>
      </c>
      <c r="P300" t="s">
        <v>996</v>
      </c>
      <c r="Q300">
        <v>3000</v>
      </c>
      <c r="R300" t="s">
        <v>70</v>
      </c>
      <c r="T300">
        <v>3411</v>
      </c>
      <c r="U300" t="s">
        <v>153</v>
      </c>
      <c r="V300">
        <v>0</v>
      </c>
      <c r="W300" t="s">
        <v>43</v>
      </c>
      <c r="X300" s="12">
        <v>2112609.0699999998</v>
      </c>
      <c r="Y300" s="12">
        <v>500000</v>
      </c>
      <c r="Z300" s="12">
        <v>2053765.24</v>
      </c>
      <c r="AA300" s="12">
        <v>1248609.24</v>
      </c>
      <c r="AB300" s="12">
        <v>1248609.24</v>
      </c>
      <c r="AC300" s="12">
        <v>1248609.24</v>
      </c>
      <c r="AD300" s="12">
        <v>1248609.24</v>
      </c>
      <c r="AE300" s="12">
        <v>58843.829999999842</v>
      </c>
      <c r="AF300" s="32">
        <v>1000000</v>
      </c>
      <c r="AG300" s="32">
        <v>1000000</v>
      </c>
      <c r="AH300" s="32">
        <v>1000000</v>
      </c>
      <c r="AI300" s="32">
        <f t="shared" si="8"/>
        <v>0</v>
      </c>
      <c r="AJ300" s="35" t="s">
        <v>846</v>
      </c>
      <c r="AK300">
        <v>1612609.07</v>
      </c>
      <c r="AL300">
        <v>500000</v>
      </c>
      <c r="AM300">
        <v>0</v>
      </c>
      <c r="AN300">
        <v>500000</v>
      </c>
      <c r="AO300">
        <v>1612609.07</v>
      </c>
      <c r="AP300"/>
    </row>
    <row r="301" spans="1:42" x14ac:dyDescent="0.3">
      <c r="A301" t="str">
        <f t="shared" si="9"/>
        <v>1.1-00-2304_236012_2318341161</v>
      </c>
      <c r="B301" s="64" t="s">
        <v>1105</v>
      </c>
      <c r="C301" s="64" t="s">
        <v>1162</v>
      </c>
      <c r="D301" t="s">
        <v>1106</v>
      </c>
      <c r="E301" t="s">
        <v>29</v>
      </c>
      <c r="F301" t="s">
        <v>30</v>
      </c>
      <c r="G301" t="s">
        <v>141</v>
      </c>
      <c r="H301" t="s">
        <v>955</v>
      </c>
      <c r="I301" t="s">
        <v>855</v>
      </c>
      <c r="J301" t="s">
        <v>144</v>
      </c>
      <c r="K301">
        <v>6</v>
      </c>
      <c r="L301" t="s">
        <v>79</v>
      </c>
      <c r="M301">
        <v>18</v>
      </c>
      <c r="N301" t="s">
        <v>148</v>
      </c>
      <c r="O301" t="s">
        <v>877</v>
      </c>
      <c r="P301" t="s">
        <v>956</v>
      </c>
      <c r="Q301">
        <v>3000</v>
      </c>
      <c r="R301" t="s">
        <v>70</v>
      </c>
      <c r="T301">
        <v>3411</v>
      </c>
      <c r="U301" t="s">
        <v>153</v>
      </c>
      <c r="V301">
        <v>61</v>
      </c>
      <c r="W301" t="s">
        <v>1001</v>
      </c>
      <c r="X301" s="12">
        <v>0</v>
      </c>
      <c r="Y301" s="12">
        <v>0</v>
      </c>
      <c r="Z301" s="12">
        <v>638092.61</v>
      </c>
      <c r="AA301" s="12">
        <v>638092.61</v>
      </c>
      <c r="AB301" s="12">
        <v>638092.61</v>
      </c>
      <c r="AC301" s="12">
        <v>638092.61</v>
      </c>
      <c r="AD301" s="12">
        <v>638092.61</v>
      </c>
      <c r="AE301" s="12">
        <v>-638092.61</v>
      </c>
      <c r="AF301" s="32">
        <v>0</v>
      </c>
      <c r="AG301" s="32">
        <v>0</v>
      </c>
      <c r="AH301" s="32">
        <v>0</v>
      </c>
      <c r="AI301" s="32">
        <f t="shared" si="8"/>
        <v>0</v>
      </c>
      <c r="AJ301" s="35" t="s">
        <v>846</v>
      </c>
      <c r="AK301">
        <v>0</v>
      </c>
      <c r="AL301">
        <v>0</v>
      </c>
      <c r="AM301">
        <v>0</v>
      </c>
      <c r="AN301">
        <v>0</v>
      </c>
      <c r="AO301">
        <v>0</v>
      </c>
      <c r="AP301"/>
    </row>
    <row r="302" spans="1:42" x14ac:dyDescent="0.3">
      <c r="A302" t="str">
        <f t="shared" si="9"/>
        <v>1.1-00-2304_236012_231834210</v>
      </c>
      <c r="B302" s="64" t="s">
        <v>1105</v>
      </c>
      <c r="C302" s="64" t="s">
        <v>1162</v>
      </c>
      <c r="D302" t="s">
        <v>1106</v>
      </c>
      <c r="E302" t="s">
        <v>29</v>
      </c>
      <c r="F302" t="s">
        <v>30</v>
      </c>
      <c r="G302" t="s">
        <v>141</v>
      </c>
      <c r="H302" t="s">
        <v>955</v>
      </c>
      <c r="I302" t="s">
        <v>855</v>
      </c>
      <c r="J302" t="s">
        <v>144</v>
      </c>
      <c r="K302">
        <v>6</v>
      </c>
      <c r="L302" t="s">
        <v>79</v>
      </c>
      <c r="M302">
        <v>18</v>
      </c>
      <c r="N302" t="s">
        <v>148</v>
      </c>
      <c r="O302" t="s">
        <v>877</v>
      </c>
      <c r="P302" t="s">
        <v>956</v>
      </c>
      <c r="Q302">
        <v>3000</v>
      </c>
      <c r="R302" t="s">
        <v>70</v>
      </c>
      <c r="T302">
        <v>3421</v>
      </c>
      <c r="U302" t="s">
        <v>154</v>
      </c>
      <c r="V302">
        <v>0</v>
      </c>
      <c r="W302" t="s">
        <v>43</v>
      </c>
      <c r="X302" s="12">
        <v>67083372.82</v>
      </c>
      <c r="Y302" s="12">
        <v>37831073</v>
      </c>
      <c r="Z302" s="12">
        <v>64084142.780000001</v>
      </c>
      <c r="AA302" s="12">
        <v>64084142.780000001</v>
      </c>
      <c r="AB302" s="12">
        <v>52352096.189999998</v>
      </c>
      <c r="AC302" s="12">
        <v>50926324.899999999</v>
      </c>
      <c r="AD302" s="12">
        <v>50054515.43</v>
      </c>
      <c r="AE302" s="12">
        <v>2999230.0399999991</v>
      </c>
      <c r="AF302" s="32">
        <v>70000000</v>
      </c>
      <c r="AG302" s="32">
        <v>70000000</v>
      </c>
      <c r="AH302" s="32">
        <v>80000000</v>
      </c>
      <c r="AI302" s="32">
        <f t="shared" si="8"/>
        <v>10000000</v>
      </c>
      <c r="AJ302" s="35" t="s">
        <v>846</v>
      </c>
      <c r="AK302">
        <v>31390252.02</v>
      </c>
      <c r="AL302">
        <v>0</v>
      </c>
      <c r="AM302">
        <v>0</v>
      </c>
      <c r="AN302">
        <v>2137952.2000000002</v>
      </c>
      <c r="AO302">
        <v>29252299.82</v>
      </c>
      <c r="AP302"/>
    </row>
    <row r="303" spans="1:42" x14ac:dyDescent="0.3">
      <c r="A303" t="str">
        <f t="shared" si="9"/>
        <v>1.1-00-2304_236012_231834310</v>
      </c>
      <c r="B303" s="64" t="s">
        <v>1105</v>
      </c>
      <c r="C303" s="64" t="s">
        <v>1162</v>
      </c>
      <c r="D303" t="s">
        <v>1106</v>
      </c>
      <c r="E303" t="s">
        <v>29</v>
      </c>
      <c r="F303" t="s">
        <v>30</v>
      </c>
      <c r="G303" t="s">
        <v>141</v>
      </c>
      <c r="H303" t="s">
        <v>955</v>
      </c>
      <c r="I303" t="s">
        <v>855</v>
      </c>
      <c r="J303" t="s">
        <v>144</v>
      </c>
      <c r="K303">
        <v>6</v>
      </c>
      <c r="L303" t="s">
        <v>79</v>
      </c>
      <c r="M303">
        <v>18</v>
      </c>
      <c r="N303" t="s">
        <v>148</v>
      </c>
      <c r="O303" t="s">
        <v>877</v>
      </c>
      <c r="P303" t="s">
        <v>956</v>
      </c>
      <c r="Q303">
        <v>3000</v>
      </c>
      <c r="R303" t="s">
        <v>70</v>
      </c>
      <c r="T303">
        <v>3431</v>
      </c>
      <c r="U303" t="s">
        <v>155</v>
      </c>
      <c r="V303">
        <v>0</v>
      </c>
      <c r="W303" t="s">
        <v>43</v>
      </c>
      <c r="X303" s="12">
        <v>1850000</v>
      </c>
      <c r="Y303" s="12">
        <v>850000</v>
      </c>
      <c r="Z303" s="12">
        <v>1700000</v>
      </c>
      <c r="AA303" s="12">
        <v>1700000</v>
      </c>
      <c r="AB303" s="12">
        <v>1250070.8999999999</v>
      </c>
      <c r="AC303" s="12">
        <v>803398.88</v>
      </c>
      <c r="AD303" s="12">
        <v>803398.88</v>
      </c>
      <c r="AE303" s="12">
        <v>150000</v>
      </c>
      <c r="AF303" s="32">
        <v>1850000</v>
      </c>
      <c r="AG303" s="32">
        <v>1850000</v>
      </c>
      <c r="AH303" s="32">
        <v>1850000</v>
      </c>
      <c r="AI303" s="32">
        <f t="shared" si="8"/>
        <v>0</v>
      </c>
      <c r="AJ303" s="35" t="s">
        <v>846</v>
      </c>
      <c r="AK303">
        <v>1000000</v>
      </c>
      <c r="AL303">
        <v>0</v>
      </c>
      <c r="AM303">
        <v>0</v>
      </c>
      <c r="AN303">
        <v>0</v>
      </c>
      <c r="AO303">
        <v>1000000</v>
      </c>
      <c r="AP303"/>
    </row>
    <row r="304" spans="1:42" x14ac:dyDescent="0.3">
      <c r="A304" t="str">
        <f t="shared" si="9"/>
        <v>1.1-00-2305_236015_232134410</v>
      </c>
      <c r="B304" s="64" t="s">
        <v>1105</v>
      </c>
      <c r="C304" s="64" t="s">
        <v>1162</v>
      </c>
      <c r="D304" t="s">
        <v>1106</v>
      </c>
      <c r="E304" t="s">
        <v>29</v>
      </c>
      <c r="F304" t="s">
        <v>30</v>
      </c>
      <c r="G304" t="s">
        <v>31</v>
      </c>
      <c r="H304" t="s">
        <v>934</v>
      </c>
      <c r="I304" t="s">
        <v>857</v>
      </c>
      <c r="J304" t="s">
        <v>307</v>
      </c>
      <c r="K304">
        <v>6</v>
      </c>
      <c r="L304" t="s">
        <v>79</v>
      </c>
      <c r="M304">
        <v>21</v>
      </c>
      <c r="N304" t="s">
        <v>311</v>
      </c>
      <c r="O304" t="s">
        <v>884</v>
      </c>
      <c r="P304" t="s">
        <v>309</v>
      </c>
      <c r="Q304">
        <v>3000</v>
      </c>
      <c r="R304" t="s">
        <v>70</v>
      </c>
      <c r="T304">
        <v>3441</v>
      </c>
      <c r="U304" t="s">
        <v>329</v>
      </c>
      <c r="V304">
        <v>0</v>
      </c>
      <c r="W304" t="s">
        <v>43</v>
      </c>
      <c r="X304" s="12">
        <v>160000</v>
      </c>
      <c r="Y304" s="12">
        <v>160000</v>
      </c>
      <c r="Z304" s="12">
        <v>138003.72</v>
      </c>
      <c r="AA304" s="12">
        <v>126403.72</v>
      </c>
      <c r="AB304" s="12">
        <v>126403.72</v>
      </c>
      <c r="AC304" s="12">
        <v>126403.72</v>
      </c>
      <c r="AD304" s="12">
        <v>126403.72</v>
      </c>
      <c r="AE304" s="12">
        <v>21996.28</v>
      </c>
      <c r="AF304" s="32">
        <v>160000</v>
      </c>
      <c r="AG304" s="32">
        <v>160000</v>
      </c>
      <c r="AH304" s="32">
        <v>160000</v>
      </c>
      <c r="AI304" s="32">
        <f t="shared" si="8"/>
        <v>0</v>
      </c>
      <c r="AJ304" s="35" t="s">
        <v>846</v>
      </c>
      <c r="AK304">
        <v>7000</v>
      </c>
      <c r="AL304">
        <v>0</v>
      </c>
      <c r="AM304">
        <v>0</v>
      </c>
      <c r="AN304">
        <v>7000</v>
      </c>
      <c r="AO304">
        <v>0</v>
      </c>
      <c r="AP304"/>
    </row>
    <row r="305" spans="1:42" x14ac:dyDescent="0.3">
      <c r="A305" t="str">
        <f t="shared" si="9"/>
        <v>1.1-00-2305_236015_232134510</v>
      </c>
      <c r="B305" s="64" t="s">
        <v>1105</v>
      </c>
      <c r="C305" s="64" t="s">
        <v>1162</v>
      </c>
      <c r="D305" t="s">
        <v>1106</v>
      </c>
      <c r="E305" t="s">
        <v>29</v>
      </c>
      <c r="F305" t="s">
        <v>30</v>
      </c>
      <c r="G305" t="s">
        <v>31</v>
      </c>
      <c r="H305" t="s">
        <v>934</v>
      </c>
      <c r="I305" t="s">
        <v>857</v>
      </c>
      <c r="J305" t="s">
        <v>307</v>
      </c>
      <c r="K305">
        <v>6</v>
      </c>
      <c r="L305" t="s">
        <v>79</v>
      </c>
      <c r="M305">
        <v>21</v>
      </c>
      <c r="N305" t="s">
        <v>311</v>
      </c>
      <c r="O305" t="s">
        <v>884</v>
      </c>
      <c r="P305" t="s">
        <v>309</v>
      </c>
      <c r="Q305">
        <v>3000</v>
      </c>
      <c r="R305" t="s">
        <v>70</v>
      </c>
      <c r="T305">
        <v>3451</v>
      </c>
      <c r="U305" t="s">
        <v>330</v>
      </c>
      <c r="V305">
        <v>0</v>
      </c>
      <c r="W305" t="s">
        <v>43</v>
      </c>
      <c r="X305" s="12">
        <v>5400000</v>
      </c>
      <c r="Y305" s="12">
        <v>5000000</v>
      </c>
      <c r="Z305" s="12">
        <v>5375561.7699999996</v>
      </c>
      <c r="AA305" s="12">
        <v>5375561.7699999996</v>
      </c>
      <c r="AB305" s="12">
        <v>5374582.1200000001</v>
      </c>
      <c r="AC305" s="12">
        <v>5374582.1200000001</v>
      </c>
      <c r="AD305" s="12">
        <v>5374582.1200000001</v>
      </c>
      <c r="AE305" s="12">
        <v>24438.230000000447</v>
      </c>
      <c r="AF305" s="32">
        <v>5400000</v>
      </c>
      <c r="AG305" s="32">
        <v>5400000</v>
      </c>
      <c r="AH305" s="32">
        <v>6000000</v>
      </c>
      <c r="AI305" s="32">
        <f t="shared" si="8"/>
        <v>600000</v>
      </c>
      <c r="AJ305" s="35" t="s">
        <v>846</v>
      </c>
      <c r="AK305">
        <v>0</v>
      </c>
      <c r="AL305">
        <v>400000</v>
      </c>
      <c r="AM305">
        <v>0</v>
      </c>
      <c r="AN305">
        <v>0</v>
      </c>
      <c r="AO305">
        <v>400000</v>
      </c>
      <c r="AP305"/>
    </row>
    <row r="306" spans="1:42" x14ac:dyDescent="0.3">
      <c r="A306" t="str">
        <f t="shared" si="9"/>
        <v>1.1-00-2311_236031_234934710</v>
      </c>
      <c r="B306" s="64" t="s">
        <v>1105</v>
      </c>
      <c r="C306" s="64" t="s">
        <v>1162</v>
      </c>
      <c r="D306" t="s">
        <v>1106</v>
      </c>
      <c r="E306" t="s">
        <v>802</v>
      </c>
      <c r="F306" t="s">
        <v>803</v>
      </c>
      <c r="G306" t="s">
        <v>31</v>
      </c>
      <c r="H306" t="s">
        <v>934</v>
      </c>
      <c r="I306" t="s">
        <v>868</v>
      </c>
      <c r="J306" t="s">
        <v>805</v>
      </c>
      <c r="K306">
        <v>6</v>
      </c>
      <c r="L306" t="s">
        <v>79</v>
      </c>
      <c r="M306">
        <v>49</v>
      </c>
      <c r="N306" t="s">
        <v>820</v>
      </c>
      <c r="O306" t="s">
        <v>905</v>
      </c>
      <c r="P306" t="s">
        <v>963</v>
      </c>
      <c r="Q306">
        <v>3000</v>
      </c>
      <c r="R306" t="s">
        <v>70</v>
      </c>
      <c r="T306">
        <v>3471</v>
      </c>
      <c r="U306" t="s">
        <v>711</v>
      </c>
      <c r="V306">
        <v>0</v>
      </c>
      <c r="W306" t="s">
        <v>43</v>
      </c>
      <c r="X306" s="12">
        <v>7192</v>
      </c>
      <c r="Y306" s="12">
        <v>0</v>
      </c>
      <c r="Z306" s="12">
        <v>6960</v>
      </c>
      <c r="AA306" s="12">
        <v>6960</v>
      </c>
      <c r="AB306" s="12">
        <v>6960</v>
      </c>
      <c r="AC306" s="12">
        <v>0</v>
      </c>
      <c r="AD306" s="12">
        <v>0</v>
      </c>
      <c r="AE306" s="12">
        <v>232</v>
      </c>
      <c r="AF306" s="32">
        <v>7192</v>
      </c>
      <c r="AG306" s="32">
        <v>7192</v>
      </c>
      <c r="AH306" s="32">
        <v>400000</v>
      </c>
      <c r="AI306" s="32">
        <f t="shared" si="8"/>
        <v>392808</v>
      </c>
      <c r="AJ306" s="9" t="s">
        <v>832</v>
      </c>
      <c r="AK306">
        <v>0</v>
      </c>
      <c r="AL306">
        <v>7192</v>
      </c>
      <c r="AM306">
        <v>0</v>
      </c>
      <c r="AN306">
        <v>0</v>
      </c>
      <c r="AO306">
        <v>7192</v>
      </c>
      <c r="AP306"/>
    </row>
    <row r="307" spans="1:42" x14ac:dyDescent="0.3">
      <c r="A307" t="str">
        <f t="shared" si="9"/>
        <v>1.1-00-2305_236015_232134810</v>
      </c>
      <c r="B307" s="64" t="s">
        <v>1105</v>
      </c>
      <c r="C307" s="64" t="s">
        <v>1162</v>
      </c>
      <c r="D307" t="s">
        <v>1106</v>
      </c>
      <c r="E307" t="s">
        <v>29</v>
      </c>
      <c r="F307" t="s">
        <v>30</v>
      </c>
      <c r="G307" t="s">
        <v>31</v>
      </c>
      <c r="H307" t="s">
        <v>934</v>
      </c>
      <c r="I307" t="s">
        <v>857</v>
      </c>
      <c r="J307" t="s">
        <v>307</v>
      </c>
      <c r="K307">
        <v>6</v>
      </c>
      <c r="L307" t="s">
        <v>79</v>
      </c>
      <c r="M307">
        <v>21</v>
      </c>
      <c r="N307" t="s">
        <v>311</v>
      </c>
      <c r="O307" t="s">
        <v>884</v>
      </c>
      <c r="P307" t="s">
        <v>309</v>
      </c>
      <c r="Q307">
        <v>3000</v>
      </c>
      <c r="R307" t="s">
        <v>70</v>
      </c>
      <c r="T307">
        <v>3481</v>
      </c>
      <c r="U307" t="s">
        <v>331</v>
      </c>
      <c r="V307">
        <v>0</v>
      </c>
      <c r="W307" t="s">
        <v>43</v>
      </c>
      <c r="X307" s="12">
        <v>1080000</v>
      </c>
      <c r="Y307" s="12">
        <v>1080000</v>
      </c>
      <c r="Z307" s="12">
        <v>856935.19</v>
      </c>
      <c r="AA307" s="12">
        <v>856935.19</v>
      </c>
      <c r="AB307" s="12">
        <v>856935.19</v>
      </c>
      <c r="AC307" s="12">
        <v>856935.19</v>
      </c>
      <c r="AD307" s="12">
        <v>856935.19</v>
      </c>
      <c r="AE307" s="12">
        <v>223064.81000000006</v>
      </c>
      <c r="AF307" s="32">
        <v>1080000</v>
      </c>
      <c r="AG307" s="32">
        <v>1080000</v>
      </c>
      <c r="AH307" s="32">
        <v>1180000</v>
      </c>
      <c r="AI307" s="32">
        <f t="shared" si="8"/>
        <v>100000</v>
      </c>
      <c r="AJ307" s="35" t="s">
        <v>846</v>
      </c>
      <c r="AK307">
        <v>0</v>
      </c>
      <c r="AL307">
        <v>0</v>
      </c>
      <c r="AM307">
        <v>0</v>
      </c>
      <c r="AN307">
        <v>0</v>
      </c>
      <c r="AO307">
        <v>0</v>
      </c>
      <c r="AP307"/>
    </row>
    <row r="308" spans="1:42" x14ac:dyDescent="0.3">
      <c r="A308" t="str">
        <f t="shared" si="9"/>
        <v>1.1-00-2304_236012_231835110</v>
      </c>
      <c r="B308" s="64" t="s">
        <v>1105</v>
      </c>
      <c r="C308" s="64" t="s">
        <v>1162</v>
      </c>
      <c r="D308" t="s">
        <v>1106</v>
      </c>
      <c r="E308" t="s">
        <v>29</v>
      </c>
      <c r="F308" t="s">
        <v>30</v>
      </c>
      <c r="G308" t="s">
        <v>141</v>
      </c>
      <c r="H308" t="s">
        <v>955</v>
      </c>
      <c r="I308" t="s">
        <v>855</v>
      </c>
      <c r="J308" t="s">
        <v>144</v>
      </c>
      <c r="K308">
        <v>6</v>
      </c>
      <c r="L308" t="s">
        <v>79</v>
      </c>
      <c r="M308">
        <v>18</v>
      </c>
      <c r="N308" t="s">
        <v>148</v>
      </c>
      <c r="O308" t="s">
        <v>877</v>
      </c>
      <c r="P308" t="s">
        <v>956</v>
      </c>
      <c r="Q308">
        <v>3000</v>
      </c>
      <c r="R308" t="s">
        <v>70</v>
      </c>
      <c r="T308">
        <v>3511</v>
      </c>
      <c r="U308" t="s">
        <v>156</v>
      </c>
      <c r="V308">
        <v>0</v>
      </c>
      <c r="W308" t="s">
        <v>43</v>
      </c>
      <c r="X308" s="12">
        <v>15000000</v>
      </c>
      <c r="Y308" s="12">
        <v>36385568</v>
      </c>
      <c r="Z308" s="12">
        <v>13421854.42</v>
      </c>
      <c r="AA308" s="12">
        <v>13421854.42</v>
      </c>
      <c r="AB308" s="12">
        <v>13421854.42</v>
      </c>
      <c r="AC308" s="12">
        <v>13421854.42</v>
      </c>
      <c r="AD308" s="12">
        <v>13421854.42</v>
      </c>
      <c r="AE308" s="12">
        <v>1578145.58</v>
      </c>
      <c r="AF308" s="32">
        <v>15000000</v>
      </c>
      <c r="AG308" s="32">
        <v>15000000</v>
      </c>
      <c r="AH308" s="32">
        <v>18000000</v>
      </c>
      <c r="AI308" s="32">
        <f t="shared" si="8"/>
        <v>3000000</v>
      </c>
      <c r="AJ308" s="35" t="s">
        <v>846</v>
      </c>
      <c r="AK308">
        <v>0</v>
      </c>
      <c r="AL308">
        <v>0</v>
      </c>
      <c r="AM308">
        <v>0</v>
      </c>
      <c r="AN308">
        <v>21385568</v>
      </c>
      <c r="AO308">
        <v>-21385568</v>
      </c>
      <c r="AP308"/>
    </row>
    <row r="309" spans="1:42" x14ac:dyDescent="0.3">
      <c r="A309" t="str">
        <f t="shared" si="9"/>
        <v>1.1-00-2305_236015_232135110</v>
      </c>
      <c r="B309" s="64" t="s">
        <v>1105</v>
      </c>
      <c r="C309" s="64" t="s">
        <v>1162</v>
      </c>
      <c r="D309" t="s">
        <v>1106</v>
      </c>
      <c r="E309" t="s">
        <v>29</v>
      </c>
      <c r="F309" t="s">
        <v>30</v>
      </c>
      <c r="G309" t="s">
        <v>31</v>
      </c>
      <c r="H309" t="s">
        <v>934</v>
      </c>
      <c r="I309" t="s">
        <v>857</v>
      </c>
      <c r="J309" t="s">
        <v>307</v>
      </c>
      <c r="K309">
        <v>6</v>
      </c>
      <c r="L309" t="s">
        <v>79</v>
      </c>
      <c r="M309">
        <v>21</v>
      </c>
      <c r="N309" t="s">
        <v>311</v>
      </c>
      <c r="O309" t="s">
        <v>884</v>
      </c>
      <c r="P309" t="s">
        <v>309</v>
      </c>
      <c r="Q309">
        <v>3000</v>
      </c>
      <c r="R309" t="s">
        <v>70</v>
      </c>
      <c r="T309">
        <v>3511</v>
      </c>
      <c r="U309" t="s">
        <v>156</v>
      </c>
      <c r="V309">
        <v>0</v>
      </c>
      <c r="W309" t="s">
        <v>43</v>
      </c>
      <c r="X309" s="12">
        <v>685740</v>
      </c>
      <c r="Y309" s="12">
        <v>800000</v>
      </c>
      <c r="Z309" s="12">
        <v>126578.04</v>
      </c>
      <c r="AA309" s="12">
        <v>126578.04</v>
      </c>
      <c r="AB309" s="12">
        <v>105481.7</v>
      </c>
      <c r="AC309" s="12">
        <v>105481.7</v>
      </c>
      <c r="AD309" s="12">
        <v>105481.7</v>
      </c>
      <c r="AE309" s="12">
        <v>559161.96</v>
      </c>
      <c r="AF309" s="32">
        <v>685740</v>
      </c>
      <c r="AG309" s="32">
        <v>685740</v>
      </c>
      <c r="AH309" s="32">
        <v>685740</v>
      </c>
      <c r="AI309" s="32">
        <f t="shared" si="8"/>
        <v>0</v>
      </c>
      <c r="AJ309" s="35" t="s">
        <v>846</v>
      </c>
      <c r="AK309">
        <v>462408</v>
      </c>
      <c r="AL309">
        <v>0</v>
      </c>
      <c r="AM309">
        <v>0</v>
      </c>
      <c r="AN309">
        <v>576668</v>
      </c>
      <c r="AO309">
        <v>-114260</v>
      </c>
      <c r="AP309"/>
    </row>
    <row r="310" spans="1:42" x14ac:dyDescent="0.3">
      <c r="A310" t="str">
        <f t="shared" si="9"/>
        <v>1.1-00-2311_236031_234935210</v>
      </c>
      <c r="B310" s="64" t="s">
        <v>1105</v>
      </c>
      <c r="C310" s="64" t="s">
        <v>1162</v>
      </c>
      <c r="D310" t="s">
        <v>1106</v>
      </c>
      <c r="E310" t="s">
        <v>802</v>
      </c>
      <c r="F310" t="s">
        <v>803</v>
      </c>
      <c r="G310" t="s">
        <v>31</v>
      </c>
      <c r="H310" t="s">
        <v>934</v>
      </c>
      <c r="I310" t="s">
        <v>868</v>
      </c>
      <c r="J310" t="s">
        <v>805</v>
      </c>
      <c r="K310">
        <v>6</v>
      </c>
      <c r="L310" t="s">
        <v>79</v>
      </c>
      <c r="M310">
        <v>49</v>
      </c>
      <c r="N310" t="s">
        <v>820</v>
      </c>
      <c r="O310" t="s">
        <v>905</v>
      </c>
      <c r="P310" t="s">
        <v>963</v>
      </c>
      <c r="Q310">
        <v>3000</v>
      </c>
      <c r="R310" t="s">
        <v>70</v>
      </c>
      <c r="T310">
        <v>3521</v>
      </c>
      <c r="U310" t="s">
        <v>138</v>
      </c>
      <c r="V310">
        <v>0</v>
      </c>
      <c r="W310" t="s">
        <v>43</v>
      </c>
      <c r="X310" s="12">
        <v>5220</v>
      </c>
      <c r="Y310" s="12">
        <v>0</v>
      </c>
      <c r="Z310" s="12">
        <v>4988</v>
      </c>
      <c r="AA310" s="12">
        <v>4988</v>
      </c>
      <c r="AB310" s="12">
        <v>4988</v>
      </c>
      <c r="AC310" s="12">
        <v>4988</v>
      </c>
      <c r="AD310" s="12">
        <v>4988</v>
      </c>
      <c r="AE310" s="12">
        <v>232</v>
      </c>
      <c r="AF310" s="32">
        <v>5220</v>
      </c>
      <c r="AG310" s="32">
        <v>5220</v>
      </c>
      <c r="AH310" s="32">
        <v>25000</v>
      </c>
      <c r="AI310" s="32">
        <f t="shared" si="8"/>
        <v>19780</v>
      </c>
      <c r="AJ310" s="35" t="s">
        <v>834</v>
      </c>
      <c r="AK310">
        <v>0</v>
      </c>
      <c r="AL310">
        <v>5220</v>
      </c>
      <c r="AM310">
        <v>0</v>
      </c>
      <c r="AN310">
        <v>0</v>
      </c>
      <c r="AO310">
        <v>5220</v>
      </c>
      <c r="AP310"/>
    </row>
    <row r="311" spans="1:42" x14ac:dyDescent="0.3">
      <c r="A311" t="str">
        <f t="shared" si="9"/>
        <v>1.1-00-2305_236015_232135210</v>
      </c>
      <c r="B311" s="64" t="s">
        <v>1105</v>
      </c>
      <c r="C311" s="64" t="s">
        <v>1162</v>
      </c>
      <c r="D311" t="s">
        <v>1106</v>
      </c>
      <c r="E311" t="s">
        <v>29</v>
      </c>
      <c r="F311" t="s">
        <v>30</v>
      </c>
      <c r="G311" t="s">
        <v>31</v>
      </c>
      <c r="H311" t="s">
        <v>934</v>
      </c>
      <c r="I311" t="s">
        <v>857</v>
      </c>
      <c r="J311" t="s">
        <v>307</v>
      </c>
      <c r="K311">
        <v>6</v>
      </c>
      <c r="L311" t="s">
        <v>79</v>
      </c>
      <c r="M311">
        <v>21</v>
      </c>
      <c r="N311" t="s">
        <v>311</v>
      </c>
      <c r="O311" t="s">
        <v>884</v>
      </c>
      <c r="P311" t="s">
        <v>309</v>
      </c>
      <c r="Q311">
        <v>3000</v>
      </c>
      <c r="R311" t="s">
        <v>70</v>
      </c>
      <c r="T311">
        <v>3521</v>
      </c>
      <c r="U311" t="s">
        <v>138</v>
      </c>
      <c r="V311">
        <v>0</v>
      </c>
      <c r="W311" t="s">
        <v>43</v>
      </c>
      <c r="X311" s="12">
        <v>26000</v>
      </c>
      <c r="Y311" s="12">
        <v>0</v>
      </c>
      <c r="Z311" s="12">
        <v>14913.43</v>
      </c>
      <c r="AA311" s="12">
        <v>14913.43</v>
      </c>
      <c r="AB311" s="12">
        <v>0</v>
      </c>
      <c r="AC311" s="12">
        <v>0</v>
      </c>
      <c r="AD311" s="12">
        <v>0</v>
      </c>
      <c r="AE311" s="12">
        <v>11086.57</v>
      </c>
      <c r="AF311" s="32">
        <v>26000</v>
      </c>
      <c r="AG311" s="32">
        <v>26000</v>
      </c>
      <c r="AH311" s="32">
        <v>26000</v>
      </c>
      <c r="AI311" s="32">
        <f t="shared" si="8"/>
        <v>0</v>
      </c>
      <c r="AJ311" s="35" t="s">
        <v>846</v>
      </c>
      <c r="AK311">
        <v>0</v>
      </c>
      <c r="AL311">
        <v>26000</v>
      </c>
      <c r="AM311">
        <v>0</v>
      </c>
      <c r="AN311">
        <v>0</v>
      </c>
      <c r="AO311">
        <v>26000</v>
      </c>
      <c r="AP311"/>
    </row>
    <row r="312" spans="1:42" x14ac:dyDescent="0.3">
      <c r="A312" t="str">
        <f t="shared" si="9"/>
        <v>1.1-00-2303_231011_231735210</v>
      </c>
      <c r="B312" s="64" t="s">
        <v>1105</v>
      </c>
      <c r="C312" s="64" t="s">
        <v>1162</v>
      </c>
      <c r="D312" t="s">
        <v>1106</v>
      </c>
      <c r="E312" t="s">
        <v>121</v>
      </c>
      <c r="F312" t="s">
        <v>122</v>
      </c>
      <c r="G312" t="s">
        <v>123</v>
      </c>
      <c r="H312" t="s">
        <v>969</v>
      </c>
      <c r="I312" t="s">
        <v>854</v>
      </c>
      <c r="J312" t="s">
        <v>126</v>
      </c>
      <c r="K312">
        <v>1</v>
      </c>
      <c r="L312" t="s">
        <v>35</v>
      </c>
      <c r="M312">
        <v>17</v>
      </c>
      <c r="N312" t="s">
        <v>130</v>
      </c>
      <c r="O312" t="s">
        <v>876</v>
      </c>
      <c r="P312" t="s">
        <v>128</v>
      </c>
      <c r="Q312">
        <v>3000</v>
      </c>
      <c r="R312" t="s">
        <v>70</v>
      </c>
      <c r="T312">
        <v>3521</v>
      </c>
      <c r="U312" t="s">
        <v>138</v>
      </c>
      <c r="V312">
        <v>0</v>
      </c>
      <c r="W312" t="s">
        <v>43</v>
      </c>
      <c r="X312" s="12">
        <v>8000</v>
      </c>
      <c r="Y312" s="12">
        <v>0</v>
      </c>
      <c r="Z312" s="12">
        <v>7656</v>
      </c>
      <c r="AA312" s="12">
        <v>0</v>
      </c>
      <c r="AB312" s="12">
        <v>0</v>
      </c>
      <c r="AC312" s="12">
        <v>0</v>
      </c>
      <c r="AD312" s="12">
        <v>0</v>
      </c>
      <c r="AE312" s="12">
        <v>344</v>
      </c>
      <c r="AF312" s="32">
        <v>8000</v>
      </c>
      <c r="AG312" s="32">
        <v>8000</v>
      </c>
      <c r="AH312" s="32">
        <v>8000</v>
      </c>
      <c r="AI312" s="32">
        <f t="shared" si="8"/>
        <v>0</v>
      </c>
      <c r="AJ312" s="35" t="s">
        <v>139</v>
      </c>
      <c r="AK312">
        <v>0</v>
      </c>
      <c r="AL312">
        <v>8000</v>
      </c>
      <c r="AM312">
        <v>0</v>
      </c>
      <c r="AN312">
        <v>0</v>
      </c>
      <c r="AO312">
        <v>8000</v>
      </c>
      <c r="AP312"/>
    </row>
    <row r="313" spans="1:42" x14ac:dyDescent="0.3">
      <c r="A313" t="str">
        <f t="shared" si="9"/>
        <v>1.1-00-2311_236031_234935310</v>
      </c>
      <c r="B313" s="64" t="s">
        <v>1105</v>
      </c>
      <c r="C313" s="64" t="s">
        <v>1162</v>
      </c>
      <c r="D313" t="s">
        <v>1106</v>
      </c>
      <c r="E313" t="s">
        <v>802</v>
      </c>
      <c r="F313" t="s">
        <v>803</v>
      </c>
      <c r="G313" t="s">
        <v>31</v>
      </c>
      <c r="H313" t="s">
        <v>934</v>
      </c>
      <c r="I313" t="s">
        <v>868</v>
      </c>
      <c r="J313" t="s">
        <v>805</v>
      </c>
      <c r="K313">
        <v>6</v>
      </c>
      <c r="L313" t="s">
        <v>79</v>
      </c>
      <c r="M313">
        <v>49</v>
      </c>
      <c r="N313" t="s">
        <v>820</v>
      </c>
      <c r="O313" t="s">
        <v>905</v>
      </c>
      <c r="P313" t="s">
        <v>963</v>
      </c>
      <c r="Q313">
        <v>3000</v>
      </c>
      <c r="R313" t="s">
        <v>70</v>
      </c>
      <c r="T313">
        <v>3531</v>
      </c>
      <c r="U313" t="s">
        <v>833</v>
      </c>
      <c r="V313">
        <v>0</v>
      </c>
      <c r="W313" t="s">
        <v>43</v>
      </c>
      <c r="X313" s="12">
        <v>136550</v>
      </c>
      <c r="Y313" s="12">
        <v>275000</v>
      </c>
      <c r="Z313" s="12">
        <v>128155.02</v>
      </c>
      <c r="AA313" s="12">
        <v>128155.02</v>
      </c>
      <c r="AB313" s="12">
        <v>23998.92</v>
      </c>
      <c r="AC313" s="12">
        <v>0</v>
      </c>
      <c r="AD313" s="12">
        <v>0</v>
      </c>
      <c r="AE313" s="12">
        <v>8394.9799999999959</v>
      </c>
      <c r="AF313" s="32">
        <v>253550</v>
      </c>
      <c r="AG313" s="32">
        <v>253550</v>
      </c>
      <c r="AH313" s="32">
        <v>129193</v>
      </c>
      <c r="AI313" s="32">
        <f t="shared" si="8"/>
        <v>-124357</v>
      </c>
      <c r="AJ313" s="9" t="s">
        <v>835</v>
      </c>
      <c r="AK313">
        <v>79567</v>
      </c>
      <c r="AL313">
        <v>0</v>
      </c>
      <c r="AM313">
        <v>0</v>
      </c>
      <c r="AN313">
        <v>218017</v>
      </c>
      <c r="AO313">
        <v>-138450</v>
      </c>
      <c r="AP313"/>
    </row>
    <row r="314" spans="1:42" x14ac:dyDescent="0.3">
      <c r="A314" t="str">
        <f t="shared" si="9"/>
        <v>1.1-00-2307_233024_233935410</v>
      </c>
      <c r="B314" s="64" t="s">
        <v>1105</v>
      </c>
      <c r="C314" s="64" t="s">
        <v>1162</v>
      </c>
      <c r="D314" t="s">
        <v>1106</v>
      </c>
      <c r="E314" t="s">
        <v>498</v>
      </c>
      <c r="F314" t="s">
        <v>499</v>
      </c>
      <c r="G314" t="s">
        <v>31</v>
      </c>
      <c r="H314" t="s">
        <v>934</v>
      </c>
      <c r="I314" t="s">
        <v>859</v>
      </c>
      <c r="J314" t="s">
        <v>447</v>
      </c>
      <c r="K314">
        <v>3</v>
      </c>
      <c r="L314" t="s">
        <v>218</v>
      </c>
      <c r="M314">
        <v>39</v>
      </c>
      <c r="N314" t="s">
        <v>503</v>
      </c>
      <c r="O314" t="s">
        <v>890</v>
      </c>
      <c r="P314" t="s">
        <v>501</v>
      </c>
      <c r="Q314">
        <v>3000</v>
      </c>
      <c r="R314" t="s">
        <v>70</v>
      </c>
      <c r="T314">
        <v>3541</v>
      </c>
      <c r="U314" t="s">
        <v>530</v>
      </c>
      <c r="V314">
        <v>0</v>
      </c>
      <c r="W314" t="s">
        <v>43</v>
      </c>
      <c r="X314" s="12">
        <v>650000</v>
      </c>
      <c r="Y314" s="12">
        <v>650000</v>
      </c>
      <c r="Z314" s="12">
        <v>626843.77</v>
      </c>
      <c r="AA314" s="12">
        <v>626843.77</v>
      </c>
      <c r="AB314" s="12">
        <v>470567.82</v>
      </c>
      <c r="AC314" s="12">
        <v>417605.84</v>
      </c>
      <c r="AD314" s="12">
        <v>417605.84</v>
      </c>
      <c r="AE314" s="12">
        <v>23156.229999999981</v>
      </c>
      <c r="AF314" s="32">
        <v>650000</v>
      </c>
      <c r="AG314" s="32">
        <v>650000</v>
      </c>
      <c r="AH314" s="32">
        <v>650000</v>
      </c>
      <c r="AI314" s="32">
        <f t="shared" si="8"/>
        <v>0</v>
      </c>
      <c r="AJ314" s="35" t="s">
        <v>531</v>
      </c>
      <c r="AK314">
        <v>20000</v>
      </c>
      <c r="AL314">
        <v>0</v>
      </c>
      <c r="AM314">
        <v>0</v>
      </c>
      <c r="AN314">
        <v>20000</v>
      </c>
      <c r="AO314">
        <v>0</v>
      </c>
      <c r="AP314"/>
    </row>
    <row r="315" spans="1:42" x14ac:dyDescent="0.3">
      <c r="A315" t="str">
        <f t="shared" si="9"/>
        <v>1.1-00-2307_243024_235835410</v>
      </c>
      <c r="B315" s="65" t="s">
        <v>1105</v>
      </c>
      <c r="C315" s="65" t="s">
        <v>1162</v>
      </c>
      <c r="D315" t="s">
        <v>1106</v>
      </c>
      <c r="E315" s="42" t="s">
        <v>498</v>
      </c>
      <c r="F315" s="43" t="s">
        <v>499</v>
      </c>
      <c r="G315" s="42" t="s">
        <v>31</v>
      </c>
      <c r="H315" s="43" t="s">
        <v>32</v>
      </c>
      <c r="I315" s="42" t="s">
        <v>446</v>
      </c>
      <c r="J315" s="42" t="s">
        <v>447</v>
      </c>
      <c r="K315" s="42">
        <v>3</v>
      </c>
      <c r="L315" s="42" t="s">
        <v>218</v>
      </c>
      <c r="M315" s="42">
        <v>58</v>
      </c>
      <c r="N315" s="42" t="s">
        <v>1138</v>
      </c>
      <c r="O315" s="42" t="s">
        <v>890</v>
      </c>
      <c r="P315" s="42" t="s">
        <v>501</v>
      </c>
      <c r="Q315" s="42">
        <v>3000</v>
      </c>
      <c r="R315" s="42" t="s">
        <v>70</v>
      </c>
      <c r="S315" s="42"/>
      <c r="T315" s="44">
        <v>3541</v>
      </c>
      <c r="U315" s="44" t="s">
        <v>530</v>
      </c>
      <c r="V315">
        <v>0</v>
      </c>
      <c r="W315" t="s">
        <v>43</v>
      </c>
      <c r="X315" s="32">
        <v>0</v>
      </c>
      <c r="Y315" s="32">
        <v>0</v>
      </c>
      <c r="Z315" s="32">
        <v>0</v>
      </c>
      <c r="AA315" s="32">
        <v>0</v>
      </c>
      <c r="AB315" s="32">
        <v>0</v>
      </c>
      <c r="AC315" s="32">
        <v>0</v>
      </c>
      <c r="AD315" s="32">
        <v>0</v>
      </c>
      <c r="AE315" s="32">
        <v>0</v>
      </c>
      <c r="AF315" s="32">
        <v>0</v>
      </c>
      <c r="AG315" s="32">
        <v>0</v>
      </c>
      <c r="AH315" s="45">
        <v>0</v>
      </c>
      <c r="AI315" s="32">
        <f t="shared" si="8"/>
        <v>0</v>
      </c>
      <c r="AJ315" s="45" t="s">
        <v>1148</v>
      </c>
      <c r="AK315" s="32">
        <v>0</v>
      </c>
      <c r="AL315" s="32">
        <v>0</v>
      </c>
      <c r="AM315" s="32">
        <v>0</v>
      </c>
      <c r="AN315" s="32">
        <v>0</v>
      </c>
      <c r="AO315" s="32">
        <v>0</v>
      </c>
      <c r="AP315"/>
    </row>
    <row r="316" spans="1:42" x14ac:dyDescent="0.3">
      <c r="A316" t="str">
        <f t="shared" si="9"/>
        <v>1.1-00-2305_236015_232135510</v>
      </c>
      <c r="B316" s="64" t="s">
        <v>1105</v>
      </c>
      <c r="C316" s="64" t="s">
        <v>1162</v>
      </c>
      <c r="D316" t="s">
        <v>1106</v>
      </c>
      <c r="E316" t="s">
        <v>29</v>
      </c>
      <c r="F316" t="s">
        <v>30</v>
      </c>
      <c r="G316" t="s">
        <v>31</v>
      </c>
      <c r="H316" t="s">
        <v>934</v>
      </c>
      <c r="I316" t="s">
        <v>857</v>
      </c>
      <c r="J316" t="s">
        <v>307</v>
      </c>
      <c r="K316">
        <v>6</v>
      </c>
      <c r="L316" t="s">
        <v>79</v>
      </c>
      <c r="M316">
        <v>21</v>
      </c>
      <c r="N316" t="s">
        <v>311</v>
      </c>
      <c r="O316" t="s">
        <v>884</v>
      </c>
      <c r="P316" t="s">
        <v>309</v>
      </c>
      <c r="Q316">
        <v>3000</v>
      </c>
      <c r="R316" t="s">
        <v>70</v>
      </c>
      <c r="S316" t="s">
        <v>1159</v>
      </c>
      <c r="T316">
        <v>3551</v>
      </c>
      <c r="U316" t="s">
        <v>332</v>
      </c>
      <c r="V316">
        <v>0</v>
      </c>
      <c r="W316" t="s">
        <v>43</v>
      </c>
      <c r="X316" s="12">
        <v>16000000</v>
      </c>
      <c r="Y316" s="12">
        <v>7000000</v>
      </c>
      <c r="Z316" s="12">
        <v>14398484.73</v>
      </c>
      <c r="AA316" s="12">
        <v>14398484.73</v>
      </c>
      <c r="AB316" s="12">
        <v>14413094.41</v>
      </c>
      <c r="AC316" s="12">
        <v>13587736.5</v>
      </c>
      <c r="AD316" s="12">
        <v>12442630.59</v>
      </c>
      <c r="AE316" s="12">
        <v>1601515.2699999996</v>
      </c>
      <c r="AF316" s="32">
        <v>16000000</v>
      </c>
      <c r="AG316" s="32">
        <v>16000000</v>
      </c>
      <c r="AH316" s="32">
        <v>16000000</v>
      </c>
      <c r="AI316" s="32">
        <f t="shared" si="8"/>
        <v>0</v>
      </c>
      <c r="AJ316" s="35" t="s">
        <v>846</v>
      </c>
      <c r="AK316">
        <v>9000000</v>
      </c>
      <c r="AL316">
        <v>0</v>
      </c>
      <c r="AM316">
        <v>0</v>
      </c>
      <c r="AN316">
        <v>0</v>
      </c>
      <c r="AO316">
        <v>9000000</v>
      </c>
      <c r="AP316"/>
    </row>
    <row r="317" spans="1:42" x14ac:dyDescent="0.3">
      <c r="A317" t="str">
        <f t="shared" si="9"/>
        <v>1.1-00-2307_233024_233935610</v>
      </c>
      <c r="B317" s="64" t="s">
        <v>1105</v>
      </c>
      <c r="C317" s="64" t="s">
        <v>1162</v>
      </c>
      <c r="D317" t="s">
        <v>1106</v>
      </c>
      <c r="E317" t="s">
        <v>498</v>
      </c>
      <c r="F317" t="s">
        <v>499</v>
      </c>
      <c r="G317" t="s">
        <v>31</v>
      </c>
      <c r="H317" t="s">
        <v>934</v>
      </c>
      <c r="I317" t="s">
        <v>859</v>
      </c>
      <c r="J317" t="s">
        <v>447</v>
      </c>
      <c r="K317">
        <v>3</v>
      </c>
      <c r="L317" t="s">
        <v>218</v>
      </c>
      <c r="M317">
        <v>39</v>
      </c>
      <c r="N317" t="s">
        <v>503</v>
      </c>
      <c r="O317" t="s">
        <v>890</v>
      </c>
      <c r="P317" t="s">
        <v>501</v>
      </c>
      <c r="Q317">
        <v>3000</v>
      </c>
      <c r="R317" t="s">
        <v>70</v>
      </c>
      <c r="T317">
        <v>3561</v>
      </c>
      <c r="U317" t="s">
        <v>533</v>
      </c>
      <c r="V317">
        <v>0</v>
      </c>
      <c r="W317" t="s">
        <v>43</v>
      </c>
      <c r="X317" s="12">
        <v>30000</v>
      </c>
      <c r="Y317" s="12">
        <v>10000</v>
      </c>
      <c r="Z317" s="12">
        <v>13058.12</v>
      </c>
      <c r="AA317" s="12">
        <v>13058.12</v>
      </c>
      <c r="AB317" s="12">
        <v>13058.12</v>
      </c>
      <c r="AC317" s="12">
        <v>13058.12</v>
      </c>
      <c r="AD317" s="12">
        <v>13058.12</v>
      </c>
      <c r="AE317" s="12">
        <v>16941.879999999997</v>
      </c>
      <c r="AF317" s="32">
        <v>30000</v>
      </c>
      <c r="AG317" s="32">
        <v>30000</v>
      </c>
      <c r="AH317" s="32">
        <v>30000</v>
      </c>
      <c r="AI317" s="32">
        <f t="shared" si="8"/>
        <v>0</v>
      </c>
      <c r="AJ317" s="35" t="s">
        <v>534</v>
      </c>
      <c r="AK317">
        <v>0</v>
      </c>
      <c r="AL317">
        <v>20000</v>
      </c>
      <c r="AM317">
        <v>0</v>
      </c>
      <c r="AN317">
        <v>0</v>
      </c>
      <c r="AO317">
        <v>20000</v>
      </c>
      <c r="AP317"/>
    </row>
    <row r="318" spans="1:42" x14ac:dyDescent="0.3">
      <c r="A318" t="str">
        <f t="shared" si="9"/>
        <v>1.1-00-2307_232022_233635710</v>
      </c>
      <c r="B318" s="64" t="s">
        <v>1105</v>
      </c>
      <c r="C318" s="64" t="s">
        <v>1162</v>
      </c>
      <c r="D318" t="s">
        <v>1106</v>
      </c>
      <c r="E318" t="s">
        <v>259</v>
      </c>
      <c r="F318" t="s">
        <v>260</v>
      </c>
      <c r="G318" t="s">
        <v>31</v>
      </c>
      <c r="H318" t="s">
        <v>934</v>
      </c>
      <c r="I318" t="s">
        <v>859</v>
      </c>
      <c r="J318" t="s">
        <v>447</v>
      </c>
      <c r="K318">
        <v>2</v>
      </c>
      <c r="L318" t="s">
        <v>448</v>
      </c>
      <c r="M318">
        <v>36</v>
      </c>
      <c r="N318" t="s">
        <v>452</v>
      </c>
      <c r="O318" t="s">
        <v>888</v>
      </c>
      <c r="P318" t="s">
        <v>976</v>
      </c>
      <c r="Q318">
        <v>3000</v>
      </c>
      <c r="R318" t="s">
        <v>70</v>
      </c>
      <c r="S318" t="s">
        <v>1159</v>
      </c>
      <c r="T318">
        <v>3571</v>
      </c>
      <c r="U318" t="s">
        <v>236</v>
      </c>
      <c r="V318">
        <v>0</v>
      </c>
      <c r="W318" t="s">
        <v>43</v>
      </c>
      <c r="X318" s="12">
        <v>198664000</v>
      </c>
      <c r="Y318" s="12">
        <v>43006351</v>
      </c>
      <c r="Z318" s="12">
        <v>193073300.50999999</v>
      </c>
      <c r="AA318" s="12">
        <v>178888763.63</v>
      </c>
      <c r="AB318" s="12">
        <v>170423140.41999999</v>
      </c>
      <c r="AC318" s="12">
        <v>163840718.19</v>
      </c>
      <c r="AD318" s="12">
        <v>162021020.44</v>
      </c>
      <c r="AE318" s="12">
        <v>5590699.4900000095</v>
      </c>
      <c r="AF318" s="32">
        <v>200000000</v>
      </c>
      <c r="AG318" s="32">
        <v>200000000</v>
      </c>
      <c r="AH318" s="70">
        <v>231600000</v>
      </c>
      <c r="AI318" s="32">
        <f t="shared" si="8"/>
        <v>31600000</v>
      </c>
      <c r="AJ318" s="35" t="s">
        <v>1216</v>
      </c>
      <c r="AK318">
        <v>155657649</v>
      </c>
      <c r="AL318">
        <v>0</v>
      </c>
      <c r="AM318">
        <v>0</v>
      </c>
      <c r="AN318">
        <v>0</v>
      </c>
      <c r="AO318">
        <v>155657649</v>
      </c>
      <c r="AP318"/>
    </row>
    <row r="319" spans="1:42" x14ac:dyDescent="0.3">
      <c r="A319" t="str">
        <f t="shared" si="9"/>
        <v>1.1-00-2307_233024_233935710</v>
      </c>
      <c r="B319" s="64" t="s">
        <v>1105</v>
      </c>
      <c r="C319" s="64" t="s">
        <v>1162</v>
      </c>
      <c r="D319" t="s">
        <v>1106</v>
      </c>
      <c r="E319" t="s">
        <v>498</v>
      </c>
      <c r="F319" t="s">
        <v>499</v>
      </c>
      <c r="G319" t="s">
        <v>31</v>
      </c>
      <c r="H319" t="s">
        <v>934</v>
      </c>
      <c r="I319" t="s">
        <v>859</v>
      </c>
      <c r="J319" t="s">
        <v>447</v>
      </c>
      <c r="K319">
        <v>3</v>
      </c>
      <c r="L319" t="s">
        <v>218</v>
      </c>
      <c r="M319">
        <v>39</v>
      </c>
      <c r="N319" t="s">
        <v>503</v>
      </c>
      <c r="O319" t="s">
        <v>890</v>
      </c>
      <c r="P319" t="s">
        <v>501</v>
      </c>
      <c r="Q319">
        <v>3000</v>
      </c>
      <c r="R319" t="s">
        <v>70</v>
      </c>
      <c r="S319" t="s">
        <v>1159</v>
      </c>
      <c r="T319">
        <v>3571</v>
      </c>
      <c r="U319" t="s">
        <v>236</v>
      </c>
      <c r="V319">
        <v>0</v>
      </c>
      <c r="W319" t="s">
        <v>43</v>
      </c>
      <c r="X319" s="12">
        <v>24119</v>
      </c>
      <c r="Y319" s="12">
        <v>0</v>
      </c>
      <c r="Z319" s="12">
        <v>0</v>
      </c>
      <c r="AA319" s="12">
        <v>0</v>
      </c>
      <c r="AB319" s="12">
        <v>0</v>
      </c>
      <c r="AC319" s="12">
        <v>0</v>
      </c>
      <c r="AD319" s="12">
        <v>0</v>
      </c>
      <c r="AE319" s="12">
        <v>24119</v>
      </c>
      <c r="AF319" s="32">
        <v>24119</v>
      </c>
      <c r="AG319" s="32">
        <v>24119</v>
      </c>
      <c r="AH319" s="32">
        <v>24119</v>
      </c>
      <c r="AI319" s="32">
        <f t="shared" si="8"/>
        <v>0</v>
      </c>
      <c r="AJ319" s="35" t="s">
        <v>536</v>
      </c>
      <c r="AK319">
        <v>24119</v>
      </c>
      <c r="AL319">
        <v>0</v>
      </c>
      <c r="AM319">
        <v>0</v>
      </c>
      <c r="AN319">
        <v>0</v>
      </c>
      <c r="AO319">
        <v>24119</v>
      </c>
      <c r="AP319"/>
    </row>
    <row r="320" spans="1:42" s="33" customFormat="1" x14ac:dyDescent="0.3">
      <c r="A320" t="str">
        <f t="shared" si="9"/>
        <v>1.1-00-2305_236015_232135710</v>
      </c>
      <c r="B320" s="64" t="s">
        <v>1105</v>
      </c>
      <c r="C320" s="64" t="s">
        <v>1162</v>
      </c>
      <c r="D320" t="s">
        <v>1106</v>
      </c>
      <c r="E320" t="s">
        <v>29</v>
      </c>
      <c r="F320" t="s">
        <v>30</v>
      </c>
      <c r="G320" t="s">
        <v>31</v>
      </c>
      <c r="H320" t="s">
        <v>934</v>
      </c>
      <c r="I320" t="s">
        <v>857</v>
      </c>
      <c r="J320" t="s">
        <v>307</v>
      </c>
      <c r="K320">
        <v>6</v>
      </c>
      <c r="L320" t="s">
        <v>79</v>
      </c>
      <c r="M320">
        <v>21</v>
      </c>
      <c r="N320" t="s">
        <v>311</v>
      </c>
      <c r="O320" t="s">
        <v>884</v>
      </c>
      <c r="P320" t="s">
        <v>309</v>
      </c>
      <c r="Q320">
        <v>3000</v>
      </c>
      <c r="R320" t="s">
        <v>70</v>
      </c>
      <c r="S320" t="s">
        <v>1159</v>
      </c>
      <c r="T320">
        <v>3571</v>
      </c>
      <c r="U320" t="s">
        <v>236</v>
      </c>
      <c r="V320">
        <v>0</v>
      </c>
      <c r="W320" t="s">
        <v>43</v>
      </c>
      <c r="X320" s="12">
        <v>17150000</v>
      </c>
      <c r="Y320" s="12">
        <v>13000000</v>
      </c>
      <c r="Z320" s="12">
        <v>19944307.68</v>
      </c>
      <c r="AA320" s="12">
        <v>19944307.68</v>
      </c>
      <c r="AB320" s="12">
        <v>16636769.09</v>
      </c>
      <c r="AC320" s="12">
        <v>15562647.369999999</v>
      </c>
      <c r="AD320" s="12">
        <v>14721017.609999999</v>
      </c>
      <c r="AE320" s="12">
        <v>-2794307.6799999997</v>
      </c>
      <c r="AF320" s="32">
        <v>17150000</v>
      </c>
      <c r="AG320" s="32">
        <v>17150000</v>
      </c>
      <c r="AH320" s="32">
        <v>20000000</v>
      </c>
      <c r="AI320" s="32">
        <f t="shared" si="8"/>
        <v>2850000</v>
      </c>
      <c r="AJ320" s="35" t="s">
        <v>846</v>
      </c>
      <c r="AK320">
        <v>4176000</v>
      </c>
      <c r="AL320">
        <v>0</v>
      </c>
      <c r="AM320">
        <v>0</v>
      </c>
      <c r="AN320">
        <v>26000</v>
      </c>
      <c r="AO320">
        <v>4150000</v>
      </c>
    </row>
    <row r="321" spans="1:42" x14ac:dyDescent="0.3">
      <c r="A321" t="str">
        <f t="shared" si="9"/>
        <v>1.1-00-2309_233027_234335710</v>
      </c>
      <c r="B321" s="64" t="s">
        <v>1105</v>
      </c>
      <c r="C321" s="64" t="s">
        <v>1162</v>
      </c>
      <c r="D321" t="s">
        <v>1106</v>
      </c>
      <c r="E321" t="s">
        <v>29</v>
      </c>
      <c r="F321" t="s">
        <v>30</v>
      </c>
      <c r="G321" t="s">
        <v>31</v>
      </c>
      <c r="H321" t="s">
        <v>934</v>
      </c>
      <c r="I321" t="s">
        <v>861</v>
      </c>
      <c r="J321" t="s">
        <v>605</v>
      </c>
      <c r="K321">
        <v>3</v>
      </c>
      <c r="L321" t="s">
        <v>218</v>
      </c>
      <c r="M321">
        <v>43</v>
      </c>
      <c r="N321" t="s">
        <v>651</v>
      </c>
      <c r="O321" t="s">
        <v>896</v>
      </c>
      <c r="P321" t="s">
        <v>649</v>
      </c>
      <c r="Q321">
        <v>3000</v>
      </c>
      <c r="R321" t="s">
        <v>70</v>
      </c>
      <c r="S321" t="s">
        <v>1159</v>
      </c>
      <c r="T321">
        <v>3571</v>
      </c>
      <c r="U321" t="s">
        <v>236</v>
      </c>
      <c r="V321">
        <v>0</v>
      </c>
      <c r="W321" t="s">
        <v>43</v>
      </c>
      <c r="X321" s="12">
        <v>197664</v>
      </c>
      <c r="Y321" s="12">
        <v>200000</v>
      </c>
      <c r="Z321" s="12">
        <v>197664</v>
      </c>
      <c r="AA321" s="12">
        <v>197664</v>
      </c>
      <c r="AB321" s="12">
        <v>109736</v>
      </c>
      <c r="AC321" s="12">
        <v>109736</v>
      </c>
      <c r="AD321" s="12">
        <v>109736</v>
      </c>
      <c r="AE321" s="12">
        <v>0</v>
      </c>
      <c r="AF321" s="32">
        <v>250000</v>
      </c>
      <c r="AG321" s="32">
        <v>250000</v>
      </c>
      <c r="AH321" s="32">
        <v>300000</v>
      </c>
      <c r="AI321" s="32">
        <f t="shared" si="8"/>
        <v>50000</v>
      </c>
      <c r="AJ321" s="35" t="s">
        <v>655</v>
      </c>
      <c r="AK321">
        <v>0</v>
      </c>
      <c r="AL321">
        <v>50000</v>
      </c>
      <c r="AM321">
        <v>0</v>
      </c>
      <c r="AN321">
        <v>52336</v>
      </c>
      <c r="AO321">
        <v>-2336</v>
      </c>
      <c r="AP321"/>
    </row>
    <row r="322" spans="1:42" x14ac:dyDescent="0.3">
      <c r="A322" t="str">
        <f t="shared" si="9"/>
        <v>1.1-00-2302_233009_231135710</v>
      </c>
      <c r="B322" s="64" t="s">
        <v>1105</v>
      </c>
      <c r="C322" s="64" t="s">
        <v>1162</v>
      </c>
      <c r="D322" t="s">
        <v>1106</v>
      </c>
      <c r="E322" t="s">
        <v>216</v>
      </c>
      <c r="F322" t="s">
        <v>217</v>
      </c>
      <c r="G322" t="s">
        <v>31</v>
      </c>
      <c r="H322" t="s">
        <v>934</v>
      </c>
      <c r="I322" t="s">
        <v>856</v>
      </c>
      <c r="J322" t="s">
        <v>189</v>
      </c>
      <c r="K322">
        <v>3</v>
      </c>
      <c r="L322" t="s">
        <v>218</v>
      </c>
      <c r="M322">
        <v>11</v>
      </c>
      <c r="N322" t="s">
        <v>222</v>
      </c>
      <c r="O322" t="s">
        <v>881</v>
      </c>
      <c r="P322" t="s">
        <v>972</v>
      </c>
      <c r="Q322">
        <v>3000</v>
      </c>
      <c r="R322" t="s">
        <v>70</v>
      </c>
      <c r="S322" t="s">
        <v>1159</v>
      </c>
      <c r="T322">
        <v>3571</v>
      </c>
      <c r="U322" t="s">
        <v>236</v>
      </c>
      <c r="V322">
        <v>0</v>
      </c>
      <c r="W322" t="s">
        <v>43</v>
      </c>
      <c r="X322" s="12">
        <v>80000</v>
      </c>
      <c r="Y322" s="12">
        <v>50000</v>
      </c>
      <c r="Z322" s="12">
        <v>20000</v>
      </c>
      <c r="AA322" s="12">
        <v>20000</v>
      </c>
      <c r="AB322" s="12">
        <v>0</v>
      </c>
      <c r="AC322" s="12">
        <v>0</v>
      </c>
      <c r="AD322" s="12">
        <v>0</v>
      </c>
      <c r="AE322" s="12">
        <v>60000</v>
      </c>
      <c r="AF322" s="32">
        <v>80000</v>
      </c>
      <c r="AG322" s="32">
        <v>80000</v>
      </c>
      <c r="AH322" s="32">
        <v>80000</v>
      </c>
      <c r="AI322" s="32">
        <f t="shared" si="8"/>
        <v>0</v>
      </c>
      <c r="AJ322" s="35" t="s">
        <v>237</v>
      </c>
      <c r="AK322">
        <v>30000</v>
      </c>
      <c r="AL322">
        <v>0</v>
      </c>
      <c r="AM322">
        <v>0</v>
      </c>
      <c r="AN322">
        <v>0</v>
      </c>
      <c r="AO322">
        <v>30000</v>
      </c>
      <c r="AP322"/>
    </row>
    <row r="323" spans="1:42" x14ac:dyDescent="0.3">
      <c r="A323" t="str">
        <f t="shared" si="9"/>
        <v>2.5-02-2307_233021_233535810</v>
      </c>
      <c r="B323" s="64" t="s">
        <v>1095</v>
      </c>
      <c r="C323" s="64" t="s">
        <v>1162</v>
      </c>
      <c r="D323" t="s">
        <v>1096</v>
      </c>
      <c r="E323" t="s">
        <v>580</v>
      </c>
      <c r="F323" t="s">
        <v>581</v>
      </c>
      <c r="G323" t="s">
        <v>31</v>
      </c>
      <c r="H323" t="s">
        <v>934</v>
      </c>
      <c r="I323" t="s">
        <v>859</v>
      </c>
      <c r="J323" t="s">
        <v>447</v>
      </c>
      <c r="K323">
        <v>3</v>
      </c>
      <c r="L323" t="s">
        <v>218</v>
      </c>
      <c r="M323">
        <v>35</v>
      </c>
      <c r="N323" t="s">
        <v>585</v>
      </c>
      <c r="O323" t="s">
        <v>893</v>
      </c>
      <c r="P323" t="s">
        <v>583</v>
      </c>
      <c r="Q323">
        <v>3000</v>
      </c>
      <c r="R323" t="s">
        <v>70</v>
      </c>
      <c r="T323">
        <v>3581</v>
      </c>
      <c r="U323" t="s">
        <v>73</v>
      </c>
      <c r="V323">
        <v>0</v>
      </c>
      <c r="W323" t="s">
        <v>43</v>
      </c>
      <c r="X323" s="12">
        <v>123189238</v>
      </c>
      <c r="Y323" s="12">
        <v>0</v>
      </c>
      <c r="Z323" s="12">
        <v>123200979.23999999</v>
      </c>
      <c r="AA323" s="12">
        <v>123200979.23999999</v>
      </c>
      <c r="AB323" s="12">
        <v>123200979.23</v>
      </c>
      <c r="AC323" s="12">
        <v>123200979.23</v>
      </c>
      <c r="AD323" s="12">
        <v>123200979.23</v>
      </c>
      <c r="AE323" s="12">
        <v>-11741.239999994636</v>
      </c>
      <c r="AF323" s="32">
        <v>187220000</v>
      </c>
      <c r="AG323" s="32">
        <v>187220000</v>
      </c>
      <c r="AH323" s="32">
        <f>187220000+17020000</f>
        <v>204240000</v>
      </c>
      <c r="AI323" s="32">
        <f t="shared" si="8"/>
        <v>17020000</v>
      </c>
      <c r="AJ323" s="35" t="s">
        <v>1226</v>
      </c>
      <c r="AK323">
        <v>23189238</v>
      </c>
      <c r="AL323">
        <v>0</v>
      </c>
      <c r="AM323">
        <v>0</v>
      </c>
      <c r="AN323">
        <v>0</v>
      </c>
      <c r="AO323">
        <v>23189238</v>
      </c>
      <c r="AP323"/>
    </row>
    <row r="324" spans="1:42" x14ac:dyDescent="0.3">
      <c r="A324" t="str">
        <f t="shared" si="9"/>
        <v>1.1-00-2317_234037_235635810</v>
      </c>
      <c r="B324" s="64" t="s">
        <v>1105</v>
      </c>
      <c r="C324" s="64" t="s">
        <v>1162</v>
      </c>
      <c r="D324" t="s">
        <v>1106</v>
      </c>
      <c r="E324" t="s">
        <v>783</v>
      </c>
      <c r="F324" t="s">
        <v>784</v>
      </c>
      <c r="G324" t="s">
        <v>200</v>
      </c>
      <c r="H324" t="s">
        <v>957</v>
      </c>
      <c r="I324" t="s">
        <v>867</v>
      </c>
      <c r="J324" t="s">
        <v>785</v>
      </c>
      <c r="K324">
        <v>4</v>
      </c>
      <c r="L324" t="s">
        <v>667</v>
      </c>
      <c r="M324">
        <v>56</v>
      </c>
      <c r="N324" t="s">
        <v>788</v>
      </c>
      <c r="O324" t="s">
        <v>904</v>
      </c>
      <c r="P324" t="s">
        <v>959</v>
      </c>
      <c r="Q324" s="1">
        <v>3000</v>
      </c>
      <c r="R324" s="1" t="s">
        <v>70</v>
      </c>
      <c r="S324" s="1"/>
      <c r="T324" s="7">
        <v>3581</v>
      </c>
      <c r="U324" s="7" t="s">
        <v>73</v>
      </c>
      <c r="V324">
        <v>0</v>
      </c>
      <c r="W324" t="s">
        <v>43</v>
      </c>
      <c r="X324" s="12">
        <v>0</v>
      </c>
      <c r="Y324" s="12">
        <v>0</v>
      </c>
      <c r="Z324" s="12">
        <v>0</v>
      </c>
      <c r="AA324" s="12">
        <v>0</v>
      </c>
      <c r="AB324" s="12">
        <v>0</v>
      </c>
      <c r="AC324" s="12">
        <v>0</v>
      </c>
      <c r="AD324" s="12">
        <v>0</v>
      </c>
      <c r="AE324" s="12">
        <v>0</v>
      </c>
      <c r="AF324" s="10">
        <v>0</v>
      </c>
      <c r="AG324" s="10">
        <v>0</v>
      </c>
      <c r="AH324" s="10">
        <v>80000</v>
      </c>
      <c r="AI324" s="32">
        <f t="shared" si="8"/>
        <v>80000</v>
      </c>
      <c r="AJ324" s="9" t="s">
        <v>797</v>
      </c>
      <c r="AK324" s="12">
        <v>0</v>
      </c>
      <c r="AL324" s="12">
        <v>0</v>
      </c>
      <c r="AM324" s="12">
        <v>0</v>
      </c>
      <c r="AN324" s="12">
        <v>0</v>
      </c>
      <c r="AO324" s="12">
        <v>0</v>
      </c>
      <c r="AP324"/>
    </row>
    <row r="325" spans="1:42" x14ac:dyDescent="0.3">
      <c r="A325" t="str">
        <f t="shared" si="9"/>
        <v>1.1-00-2307_233021_233535810</v>
      </c>
      <c r="B325" s="64" t="s">
        <v>1105</v>
      </c>
      <c r="C325" s="64" t="s">
        <v>1162</v>
      </c>
      <c r="D325" t="s">
        <v>1106</v>
      </c>
      <c r="E325" t="s">
        <v>580</v>
      </c>
      <c r="F325" t="s">
        <v>581</v>
      </c>
      <c r="G325" t="s">
        <v>31</v>
      </c>
      <c r="H325" t="s">
        <v>934</v>
      </c>
      <c r="I325" t="s">
        <v>859</v>
      </c>
      <c r="J325" t="s">
        <v>447</v>
      </c>
      <c r="K325">
        <v>3</v>
      </c>
      <c r="L325" t="s">
        <v>218</v>
      </c>
      <c r="M325">
        <v>35</v>
      </c>
      <c r="N325" t="s">
        <v>585</v>
      </c>
      <c r="O325" t="s">
        <v>893</v>
      </c>
      <c r="P325" t="s">
        <v>583</v>
      </c>
      <c r="Q325">
        <v>3000</v>
      </c>
      <c r="R325" t="s">
        <v>70</v>
      </c>
      <c r="T325">
        <v>3581</v>
      </c>
      <c r="U325" t="s">
        <v>73</v>
      </c>
      <c r="V325">
        <v>0</v>
      </c>
      <c r="W325" t="s">
        <v>43</v>
      </c>
      <c r="X325" s="12">
        <v>56810762</v>
      </c>
      <c r="Y325" s="12">
        <v>0</v>
      </c>
      <c r="Z325" s="12">
        <v>27549642.34</v>
      </c>
      <c r="AA325" s="12">
        <v>27549642.34</v>
      </c>
      <c r="AB325" s="12">
        <v>26389643.5</v>
      </c>
      <c r="AC325" s="12">
        <v>26389643.5</v>
      </c>
      <c r="AD325" s="12">
        <v>26389643.5</v>
      </c>
      <c r="AE325" s="12">
        <v>29261119.66</v>
      </c>
      <c r="AF325" s="32">
        <v>0</v>
      </c>
      <c r="AG325" s="32">
        <v>17020000</v>
      </c>
      <c r="AH325" s="32">
        <v>0</v>
      </c>
      <c r="AI325" s="32">
        <f t="shared" si="8"/>
        <v>0</v>
      </c>
      <c r="AJ325" s="35"/>
      <c r="AK325">
        <v>56810762</v>
      </c>
      <c r="AL325">
        <v>0</v>
      </c>
      <c r="AM325">
        <v>0</v>
      </c>
      <c r="AN325">
        <v>0</v>
      </c>
      <c r="AO325">
        <v>56810762</v>
      </c>
      <c r="AP325"/>
    </row>
    <row r="326" spans="1:42" x14ac:dyDescent="0.3">
      <c r="A326" t="str">
        <f t="shared" si="9"/>
        <v>1.1-00-2307_233024_233935810</v>
      </c>
      <c r="B326" s="64" t="s">
        <v>1105</v>
      </c>
      <c r="C326" s="64" t="s">
        <v>1162</v>
      </c>
      <c r="D326" t="s">
        <v>1106</v>
      </c>
      <c r="E326" t="s">
        <v>498</v>
      </c>
      <c r="F326" t="s">
        <v>499</v>
      </c>
      <c r="G326" t="s">
        <v>31</v>
      </c>
      <c r="H326" t="s">
        <v>934</v>
      </c>
      <c r="I326" t="s">
        <v>859</v>
      </c>
      <c r="J326" t="s">
        <v>447</v>
      </c>
      <c r="K326">
        <v>3</v>
      </c>
      <c r="L326" t="s">
        <v>218</v>
      </c>
      <c r="M326">
        <v>39</v>
      </c>
      <c r="N326" t="s">
        <v>503</v>
      </c>
      <c r="O326" t="s">
        <v>890</v>
      </c>
      <c r="P326" t="s">
        <v>501</v>
      </c>
      <c r="Q326">
        <v>3000</v>
      </c>
      <c r="R326" t="s">
        <v>70</v>
      </c>
      <c r="T326">
        <v>3581</v>
      </c>
      <c r="U326" t="s">
        <v>73</v>
      </c>
      <c r="V326">
        <v>0</v>
      </c>
      <c r="W326" t="s">
        <v>43</v>
      </c>
      <c r="X326" s="12">
        <v>1000000</v>
      </c>
      <c r="Y326" s="12">
        <v>1000000</v>
      </c>
      <c r="Z326" s="12">
        <v>994604.12</v>
      </c>
      <c r="AA326" s="12">
        <v>994604.12</v>
      </c>
      <c r="AB326" s="12">
        <v>597801.4</v>
      </c>
      <c r="AC326" s="12">
        <v>597801.4</v>
      </c>
      <c r="AD326" s="12">
        <v>597801.4</v>
      </c>
      <c r="AE326" s="12">
        <v>5395.8800000000047</v>
      </c>
      <c r="AF326" s="32">
        <v>1000000</v>
      </c>
      <c r="AG326" s="32">
        <v>1000000</v>
      </c>
      <c r="AH326" s="32">
        <v>1000000</v>
      </c>
      <c r="AI326" s="32">
        <f t="shared" si="8"/>
        <v>0</v>
      </c>
      <c r="AJ326" s="35" t="s">
        <v>538</v>
      </c>
      <c r="AK326">
        <v>0</v>
      </c>
      <c r="AL326">
        <v>0</v>
      </c>
      <c r="AM326">
        <v>0</v>
      </c>
      <c r="AN326">
        <v>0</v>
      </c>
      <c r="AO326">
        <v>0</v>
      </c>
      <c r="AP326"/>
    </row>
    <row r="327" spans="1:42" x14ac:dyDescent="0.3">
      <c r="A327" t="str">
        <f t="shared" si="9"/>
        <v>1.1-00-2301_235002_23235810</v>
      </c>
      <c r="B327" s="64" t="s">
        <v>1105</v>
      </c>
      <c r="C327" s="64" t="s">
        <v>1162</v>
      </c>
      <c r="D327" t="s">
        <v>1106</v>
      </c>
      <c r="E327" t="s">
        <v>29</v>
      </c>
      <c r="F327" t="s">
        <v>30</v>
      </c>
      <c r="G327" t="s">
        <v>31</v>
      </c>
      <c r="H327" t="s">
        <v>934</v>
      </c>
      <c r="I327" t="s">
        <v>853</v>
      </c>
      <c r="J327" t="s">
        <v>971</v>
      </c>
      <c r="K327">
        <v>5</v>
      </c>
      <c r="L327" t="s">
        <v>62</v>
      </c>
      <c r="M327">
        <v>2</v>
      </c>
      <c r="N327" t="s">
        <v>66</v>
      </c>
      <c r="O327" t="s">
        <v>871</v>
      </c>
      <c r="P327" t="s">
        <v>64</v>
      </c>
      <c r="Q327">
        <v>3000</v>
      </c>
      <c r="R327" t="s">
        <v>70</v>
      </c>
      <c r="T327">
        <v>3581</v>
      </c>
      <c r="U327" t="s">
        <v>73</v>
      </c>
      <c r="V327">
        <v>0</v>
      </c>
      <c r="W327" t="s">
        <v>43</v>
      </c>
      <c r="X327" s="12">
        <v>5000</v>
      </c>
      <c r="Y327" s="12">
        <v>5000</v>
      </c>
      <c r="Z327" s="12">
        <v>2295.84</v>
      </c>
      <c r="AA327" s="12">
        <v>2295.84</v>
      </c>
      <c r="AB327" s="12">
        <v>2295.84</v>
      </c>
      <c r="AC327" s="12">
        <v>2087.04</v>
      </c>
      <c r="AD327" s="12">
        <v>2087.04</v>
      </c>
      <c r="AE327" s="12">
        <v>2704.16</v>
      </c>
      <c r="AF327" s="32">
        <v>5000</v>
      </c>
      <c r="AG327" s="32">
        <v>5000</v>
      </c>
      <c r="AH327" s="32">
        <v>15000</v>
      </c>
      <c r="AI327" s="32">
        <f t="shared" ref="AI327:AI390" si="10">AH327-AF327</f>
        <v>10000</v>
      </c>
      <c r="AJ327" s="35" t="s">
        <v>140</v>
      </c>
      <c r="AK327">
        <v>0</v>
      </c>
      <c r="AL327">
        <v>0</v>
      </c>
      <c r="AM327">
        <v>0</v>
      </c>
      <c r="AN327">
        <v>0</v>
      </c>
      <c r="AO327">
        <v>0</v>
      </c>
      <c r="AP327"/>
    </row>
    <row r="328" spans="1:42" x14ac:dyDescent="0.3">
      <c r="A328" t="str">
        <f t="shared" si="9"/>
        <v>1.1-00-2307_243024_235835810</v>
      </c>
      <c r="B328" s="65" t="s">
        <v>1105</v>
      </c>
      <c r="C328" s="65" t="s">
        <v>1162</v>
      </c>
      <c r="D328" t="s">
        <v>1106</v>
      </c>
      <c r="E328" s="42" t="s">
        <v>498</v>
      </c>
      <c r="F328" s="43" t="s">
        <v>499</v>
      </c>
      <c r="G328" s="42" t="s">
        <v>31</v>
      </c>
      <c r="H328" s="43" t="s">
        <v>32</v>
      </c>
      <c r="I328" s="42" t="s">
        <v>446</v>
      </c>
      <c r="J328" s="42" t="s">
        <v>447</v>
      </c>
      <c r="K328" s="42">
        <v>3</v>
      </c>
      <c r="L328" s="42" t="s">
        <v>218</v>
      </c>
      <c r="M328" s="42">
        <v>58</v>
      </c>
      <c r="N328" s="42" t="s">
        <v>1138</v>
      </c>
      <c r="O328" s="42" t="s">
        <v>890</v>
      </c>
      <c r="P328" s="42" t="s">
        <v>501</v>
      </c>
      <c r="Q328" s="42">
        <v>3000</v>
      </c>
      <c r="R328" s="42" t="s">
        <v>70</v>
      </c>
      <c r="S328" s="42"/>
      <c r="T328" s="44">
        <v>3581</v>
      </c>
      <c r="U328" s="44" t="s">
        <v>73</v>
      </c>
      <c r="V328">
        <v>0</v>
      </c>
      <c r="W328" t="s">
        <v>43</v>
      </c>
      <c r="X328" s="32">
        <v>0</v>
      </c>
      <c r="Y328" s="32">
        <v>0</v>
      </c>
      <c r="Z328" s="32">
        <v>0</v>
      </c>
      <c r="AA328" s="32">
        <v>0</v>
      </c>
      <c r="AB328" s="32">
        <v>0</v>
      </c>
      <c r="AC328" s="32">
        <v>0</v>
      </c>
      <c r="AD328" s="32">
        <v>0</v>
      </c>
      <c r="AE328" s="32">
        <v>0</v>
      </c>
      <c r="AF328" s="32">
        <v>0</v>
      </c>
      <c r="AG328" s="32">
        <v>0</v>
      </c>
      <c r="AH328" s="45">
        <v>0</v>
      </c>
      <c r="AI328" s="32">
        <f t="shared" si="10"/>
        <v>0</v>
      </c>
      <c r="AJ328" s="45" t="s">
        <v>1149</v>
      </c>
      <c r="AK328" s="32">
        <v>0</v>
      </c>
      <c r="AL328" s="32">
        <v>0</v>
      </c>
      <c r="AM328" s="32">
        <v>0</v>
      </c>
      <c r="AN328" s="32">
        <v>0</v>
      </c>
      <c r="AO328" s="32">
        <v>0</v>
      </c>
      <c r="AP328"/>
    </row>
    <row r="329" spans="1:42" x14ac:dyDescent="0.3">
      <c r="A329" t="str">
        <f t="shared" si="9"/>
        <v>1.1-00-2301_236004_23436117</v>
      </c>
      <c r="B329" s="64" t="s">
        <v>1105</v>
      </c>
      <c r="C329" s="64" t="s">
        <v>1162</v>
      </c>
      <c r="D329" t="s">
        <v>1106</v>
      </c>
      <c r="E329" t="s">
        <v>29</v>
      </c>
      <c r="F329" t="s">
        <v>30</v>
      </c>
      <c r="G329" t="s">
        <v>31</v>
      </c>
      <c r="H329" t="s">
        <v>934</v>
      </c>
      <c r="I329" t="s">
        <v>853</v>
      </c>
      <c r="J329" t="s">
        <v>971</v>
      </c>
      <c r="K329">
        <v>6</v>
      </c>
      <c r="L329" t="s">
        <v>79</v>
      </c>
      <c r="M329">
        <v>4</v>
      </c>
      <c r="N329" t="s">
        <v>94</v>
      </c>
      <c r="O329" t="s">
        <v>873</v>
      </c>
      <c r="P329" t="s">
        <v>987</v>
      </c>
      <c r="Q329">
        <v>3000</v>
      </c>
      <c r="R329" t="s">
        <v>70</v>
      </c>
      <c r="T329">
        <v>3611</v>
      </c>
      <c r="U329" t="s">
        <v>99</v>
      </c>
      <c r="V329">
        <v>7</v>
      </c>
      <c r="W329" t="s">
        <v>101</v>
      </c>
      <c r="X329" s="12">
        <v>1740000</v>
      </c>
      <c r="Y329" s="12">
        <v>1500000</v>
      </c>
      <c r="Z329" s="12">
        <v>1740000</v>
      </c>
      <c r="AA329" s="12">
        <v>0</v>
      </c>
      <c r="AB329" s="12">
        <v>0</v>
      </c>
      <c r="AC329" s="12">
        <v>0</v>
      </c>
      <c r="AD329" s="12">
        <v>0</v>
      </c>
      <c r="AE329" s="12">
        <v>0</v>
      </c>
      <c r="AF329" s="32">
        <v>1740000</v>
      </c>
      <c r="AG329" s="32">
        <v>1740000</v>
      </c>
      <c r="AH329" s="32">
        <v>1740000</v>
      </c>
      <c r="AI329" s="32">
        <f t="shared" si="10"/>
        <v>0</v>
      </c>
      <c r="AJ329" s="35" t="s">
        <v>102</v>
      </c>
      <c r="AK329">
        <v>0</v>
      </c>
      <c r="AL329">
        <v>240000</v>
      </c>
      <c r="AM329">
        <v>0</v>
      </c>
      <c r="AN329">
        <v>0</v>
      </c>
      <c r="AO329">
        <v>240000</v>
      </c>
      <c r="AP329"/>
    </row>
    <row r="330" spans="1:42" x14ac:dyDescent="0.3">
      <c r="A330" t="str">
        <f t="shared" ref="A330:A393" si="11">CONCATENATE(B330,I330,K330,O330,M330,T330,V330)</f>
        <v>2.6-05-2301_236004_23436110</v>
      </c>
      <c r="B330" t="s">
        <v>1094</v>
      </c>
      <c r="C330" t="s">
        <v>1162</v>
      </c>
      <c r="D330" t="s">
        <v>962</v>
      </c>
      <c r="E330" t="s">
        <v>29</v>
      </c>
      <c r="F330" t="s">
        <v>30</v>
      </c>
      <c r="G330" t="s">
        <v>31</v>
      </c>
      <c r="H330" t="s">
        <v>934</v>
      </c>
      <c r="I330" t="s">
        <v>853</v>
      </c>
      <c r="J330" t="s">
        <v>971</v>
      </c>
      <c r="K330">
        <v>6</v>
      </c>
      <c r="L330" t="s">
        <v>79</v>
      </c>
      <c r="M330">
        <v>4</v>
      </c>
      <c r="N330" t="s">
        <v>94</v>
      </c>
      <c r="O330" t="s">
        <v>873</v>
      </c>
      <c r="P330" t="s">
        <v>987</v>
      </c>
      <c r="Q330">
        <v>3000</v>
      </c>
      <c r="R330" t="s">
        <v>70</v>
      </c>
      <c r="T330">
        <v>3611</v>
      </c>
      <c r="U330" t="s">
        <v>99</v>
      </c>
      <c r="V330">
        <v>0</v>
      </c>
      <c r="W330" t="s">
        <v>43</v>
      </c>
      <c r="X330" s="12">
        <v>0</v>
      </c>
      <c r="Y330" s="12">
        <v>0</v>
      </c>
      <c r="Z330" s="12">
        <v>0</v>
      </c>
      <c r="AA330" s="12">
        <v>0</v>
      </c>
      <c r="AB330" s="12">
        <v>0</v>
      </c>
      <c r="AC330" s="12">
        <v>0</v>
      </c>
      <c r="AD330" s="12">
        <v>0</v>
      </c>
      <c r="AE330" s="12">
        <v>0</v>
      </c>
      <c r="AF330" s="32">
        <v>0</v>
      </c>
      <c r="AG330" s="32">
        <v>0</v>
      </c>
      <c r="AH330" s="32">
        <v>0</v>
      </c>
      <c r="AI330" s="32">
        <f t="shared" si="10"/>
        <v>0</v>
      </c>
      <c r="AJ330" s="35" t="s">
        <v>846</v>
      </c>
      <c r="AK330">
        <v>27500</v>
      </c>
      <c r="AL330">
        <v>0</v>
      </c>
      <c r="AM330">
        <v>0</v>
      </c>
      <c r="AN330">
        <v>27500</v>
      </c>
      <c r="AO330">
        <v>0</v>
      </c>
      <c r="AP330"/>
    </row>
    <row r="331" spans="1:42" x14ac:dyDescent="0.3">
      <c r="A331" t="str">
        <f t="shared" si="11"/>
        <v>1.1-00-2301_236004_23436110</v>
      </c>
      <c r="B331" s="64" t="s">
        <v>1105</v>
      </c>
      <c r="C331" s="64" t="s">
        <v>1162</v>
      </c>
      <c r="D331" t="s">
        <v>1106</v>
      </c>
      <c r="E331" t="s">
        <v>29</v>
      </c>
      <c r="F331" t="s">
        <v>30</v>
      </c>
      <c r="G331" t="s">
        <v>31</v>
      </c>
      <c r="H331" t="s">
        <v>934</v>
      </c>
      <c r="I331" t="s">
        <v>853</v>
      </c>
      <c r="J331" t="s">
        <v>971</v>
      </c>
      <c r="K331">
        <v>6</v>
      </c>
      <c r="L331" t="s">
        <v>79</v>
      </c>
      <c r="M331">
        <v>4</v>
      </c>
      <c r="N331" t="s">
        <v>94</v>
      </c>
      <c r="O331" t="s">
        <v>873</v>
      </c>
      <c r="P331" t="s">
        <v>987</v>
      </c>
      <c r="Q331">
        <v>3000</v>
      </c>
      <c r="R331" t="s">
        <v>70</v>
      </c>
      <c r="T331">
        <v>3611</v>
      </c>
      <c r="U331" t="s">
        <v>99</v>
      </c>
      <c r="V331">
        <v>0</v>
      </c>
      <c r="W331" t="s">
        <v>43</v>
      </c>
      <c r="X331" s="12">
        <v>32495912.920000002</v>
      </c>
      <c r="Y331" s="12">
        <v>30500000</v>
      </c>
      <c r="Z331" s="12">
        <v>32610043.5</v>
      </c>
      <c r="AA331" s="12">
        <v>29350076.289999999</v>
      </c>
      <c r="AB331" s="12">
        <v>26178088.370000001</v>
      </c>
      <c r="AC331" s="12">
        <v>25047985.850000001</v>
      </c>
      <c r="AD331" s="12">
        <v>24226259.309999999</v>
      </c>
      <c r="AE331" s="12">
        <v>-114130.57999999821</v>
      </c>
      <c r="AF331" s="32">
        <v>32495912.920000002</v>
      </c>
      <c r="AG331" s="32">
        <v>32495912.920000002</v>
      </c>
      <c r="AH331" s="32">
        <v>35000000</v>
      </c>
      <c r="AI331" s="32">
        <f t="shared" si="10"/>
        <v>2504087.0799999982</v>
      </c>
      <c r="AJ331" s="35" t="s">
        <v>846</v>
      </c>
      <c r="AK331">
        <v>2000000</v>
      </c>
      <c r="AL331">
        <v>0</v>
      </c>
      <c r="AM331">
        <v>0</v>
      </c>
      <c r="AN331">
        <v>4087.08</v>
      </c>
      <c r="AO331">
        <v>1995912.92</v>
      </c>
      <c r="AP331"/>
    </row>
    <row r="332" spans="1:42" x14ac:dyDescent="0.3">
      <c r="A332" t="str">
        <f t="shared" si="11"/>
        <v>1.1-00-2305_236015_232136310</v>
      </c>
      <c r="B332" s="64" t="s">
        <v>1105</v>
      </c>
      <c r="C332" s="64" t="s">
        <v>1162</v>
      </c>
      <c r="D332" t="s">
        <v>1106</v>
      </c>
      <c r="E332" t="s">
        <v>29</v>
      </c>
      <c r="F332" t="s">
        <v>30</v>
      </c>
      <c r="G332" t="s">
        <v>31</v>
      </c>
      <c r="H332" t="s">
        <v>934</v>
      </c>
      <c r="I332" t="s">
        <v>857</v>
      </c>
      <c r="J332" t="s">
        <v>307</v>
      </c>
      <c r="K332">
        <v>6</v>
      </c>
      <c r="L332" t="s">
        <v>79</v>
      </c>
      <c r="M332">
        <v>21</v>
      </c>
      <c r="N332" t="s">
        <v>311</v>
      </c>
      <c r="O332" t="s">
        <v>884</v>
      </c>
      <c r="P332" t="s">
        <v>309</v>
      </c>
      <c r="Q332">
        <v>3000</v>
      </c>
      <c r="R332" t="s">
        <v>70</v>
      </c>
      <c r="T332">
        <v>3631</v>
      </c>
      <c r="U332" t="s">
        <v>333</v>
      </c>
      <c r="V332">
        <v>0</v>
      </c>
      <c r="W332" t="s">
        <v>43</v>
      </c>
      <c r="X332" s="12">
        <v>4866666.55</v>
      </c>
      <c r="Y332" s="12">
        <v>4000000</v>
      </c>
      <c r="Z332" s="12">
        <v>4866666.55</v>
      </c>
      <c r="AA332" s="12">
        <v>4866666.55</v>
      </c>
      <c r="AB332" s="12">
        <v>4866666.5999999996</v>
      </c>
      <c r="AC332" s="12">
        <v>3649999.95</v>
      </c>
      <c r="AD332" s="12">
        <v>3649999.95</v>
      </c>
      <c r="AE332" s="12">
        <v>0</v>
      </c>
      <c r="AF332" s="32">
        <v>4866666.55</v>
      </c>
      <c r="AG332" s="32">
        <v>4866666.55</v>
      </c>
      <c r="AH332" s="32">
        <v>4866666.55</v>
      </c>
      <c r="AI332" s="32">
        <f t="shared" si="10"/>
        <v>0</v>
      </c>
      <c r="AJ332" s="35" t="s">
        <v>846</v>
      </c>
      <c r="AK332">
        <v>0</v>
      </c>
      <c r="AL332">
        <v>866666.55</v>
      </c>
      <c r="AM332">
        <v>0</v>
      </c>
      <c r="AN332">
        <v>0</v>
      </c>
      <c r="AO332">
        <v>866666.55</v>
      </c>
      <c r="AP332"/>
    </row>
    <row r="333" spans="1:42" x14ac:dyDescent="0.3">
      <c r="A333" t="str">
        <f t="shared" si="11"/>
        <v>1.1-00-2301_236004_23436510</v>
      </c>
      <c r="B333" s="64" t="s">
        <v>1105</v>
      </c>
      <c r="C333" s="64" t="s">
        <v>1162</v>
      </c>
      <c r="D333" t="s">
        <v>1106</v>
      </c>
      <c r="E333" t="s">
        <v>29</v>
      </c>
      <c r="F333" t="s">
        <v>30</v>
      </c>
      <c r="G333" t="s">
        <v>31</v>
      </c>
      <c r="H333" t="s">
        <v>934</v>
      </c>
      <c r="I333" t="s">
        <v>853</v>
      </c>
      <c r="J333" t="s">
        <v>971</v>
      </c>
      <c r="K333">
        <v>6</v>
      </c>
      <c r="L333" t="s">
        <v>79</v>
      </c>
      <c r="M333">
        <v>4</v>
      </c>
      <c r="N333" t="s">
        <v>94</v>
      </c>
      <c r="O333" t="s">
        <v>873</v>
      </c>
      <c r="P333" t="s">
        <v>987</v>
      </c>
      <c r="Q333">
        <v>3000</v>
      </c>
      <c r="R333" t="s">
        <v>70</v>
      </c>
      <c r="T333">
        <v>3651</v>
      </c>
      <c r="U333" t="s">
        <v>104</v>
      </c>
      <c r="V333">
        <v>0</v>
      </c>
      <c r="W333" t="s">
        <v>43</v>
      </c>
      <c r="X333" s="12">
        <v>4728216</v>
      </c>
      <c r="Y333" s="12">
        <v>3228216</v>
      </c>
      <c r="Z333" s="12">
        <v>3115199.95</v>
      </c>
      <c r="AA333" s="12">
        <v>3115199.95</v>
      </c>
      <c r="AB333" s="12">
        <v>2336400</v>
      </c>
      <c r="AC333" s="12">
        <v>2336400</v>
      </c>
      <c r="AD333" s="12">
        <v>2336400</v>
      </c>
      <c r="AE333" s="12">
        <v>1613016.0499999998</v>
      </c>
      <c r="AF333" s="32">
        <v>4728216</v>
      </c>
      <c r="AG333" s="32">
        <v>4728216</v>
      </c>
      <c r="AH333" s="32">
        <v>4728216</v>
      </c>
      <c r="AI333" s="32">
        <f t="shared" si="10"/>
        <v>0</v>
      </c>
      <c r="AJ333" s="35" t="s">
        <v>846</v>
      </c>
      <c r="AK333">
        <v>1500000</v>
      </c>
      <c r="AL333">
        <v>0</v>
      </c>
      <c r="AM333">
        <v>0</v>
      </c>
      <c r="AN333">
        <v>0</v>
      </c>
      <c r="AO333">
        <v>1500000</v>
      </c>
      <c r="AP333"/>
    </row>
    <row r="334" spans="1:42" x14ac:dyDescent="0.3">
      <c r="A334" t="str">
        <f t="shared" si="11"/>
        <v>1.1-00-2301_236004_23436610</v>
      </c>
      <c r="B334" s="64" t="s">
        <v>1105</v>
      </c>
      <c r="C334" s="64" t="s">
        <v>1162</v>
      </c>
      <c r="D334" t="s">
        <v>1106</v>
      </c>
      <c r="E334" t="s">
        <v>29</v>
      </c>
      <c r="F334" t="s">
        <v>30</v>
      </c>
      <c r="G334" t="s">
        <v>31</v>
      </c>
      <c r="H334" t="s">
        <v>934</v>
      </c>
      <c r="I334" t="s">
        <v>853</v>
      </c>
      <c r="J334" t="s">
        <v>971</v>
      </c>
      <c r="K334">
        <v>6</v>
      </c>
      <c r="L334" t="s">
        <v>79</v>
      </c>
      <c r="M334">
        <v>4</v>
      </c>
      <c r="N334" t="s">
        <v>94</v>
      </c>
      <c r="O334" t="s">
        <v>873</v>
      </c>
      <c r="P334" t="s">
        <v>987</v>
      </c>
      <c r="Q334">
        <v>3000</v>
      </c>
      <c r="R334" t="s">
        <v>70</v>
      </c>
      <c r="T334">
        <v>3661</v>
      </c>
      <c r="U334" t="s">
        <v>106</v>
      </c>
      <c r="V334">
        <v>0</v>
      </c>
      <c r="W334" t="s">
        <v>43</v>
      </c>
      <c r="X334" s="12">
        <v>8995784</v>
      </c>
      <c r="Y334" s="12">
        <v>7515784</v>
      </c>
      <c r="Z334" s="12">
        <v>6171220.2999999998</v>
      </c>
      <c r="AA334" s="12">
        <v>6171220.2999999998</v>
      </c>
      <c r="AB334" s="12">
        <v>6171220.2999999998</v>
      </c>
      <c r="AC334" s="12">
        <v>5364164.96</v>
      </c>
      <c r="AD334" s="12">
        <v>5364164.96</v>
      </c>
      <c r="AE334" s="12">
        <v>2824563.7</v>
      </c>
      <c r="AF334" s="32">
        <v>8995784</v>
      </c>
      <c r="AG334" s="32">
        <v>8995784</v>
      </c>
      <c r="AH334" s="32">
        <v>8995784</v>
      </c>
      <c r="AI334" s="32">
        <f t="shared" si="10"/>
        <v>0</v>
      </c>
      <c r="AJ334" s="35" t="s">
        <v>846</v>
      </c>
      <c r="AK334">
        <v>1500000</v>
      </c>
      <c r="AL334">
        <v>0</v>
      </c>
      <c r="AM334">
        <v>0</v>
      </c>
      <c r="AN334">
        <v>20000</v>
      </c>
      <c r="AO334">
        <v>1480000</v>
      </c>
      <c r="AP334"/>
    </row>
    <row r="335" spans="1:42" x14ac:dyDescent="0.3">
      <c r="A335" t="str">
        <f t="shared" si="11"/>
        <v>1.1-00-2311_236031_234937110</v>
      </c>
      <c r="B335" s="64" t="s">
        <v>1105</v>
      </c>
      <c r="C335" s="64" t="s">
        <v>1162</v>
      </c>
      <c r="D335" t="s">
        <v>1106</v>
      </c>
      <c r="E335" t="s">
        <v>802</v>
      </c>
      <c r="F335" t="s">
        <v>803</v>
      </c>
      <c r="G335" t="s">
        <v>31</v>
      </c>
      <c r="H335" t="s">
        <v>934</v>
      </c>
      <c r="I335" t="s">
        <v>868</v>
      </c>
      <c r="J335" t="s">
        <v>805</v>
      </c>
      <c r="K335">
        <v>6</v>
      </c>
      <c r="L335" t="s">
        <v>79</v>
      </c>
      <c r="M335">
        <v>49</v>
      </c>
      <c r="N335" t="s">
        <v>820</v>
      </c>
      <c r="O335" t="s">
        <v>905</v>
      </c>
      <c r="P335" t="s">
        <v>963</v>
      </c>
      <c r="Q335">
        <v>3000</v>
      </c>
      <c r="R335" t="s">
        <v>70</v>
      </c>
      <c r="T335">
        <v>3711</v>
      </c>
      <c r="U335" t="s">
        <v>157</v>
      </c>
      <c r="V335">
        <v>0</v>
      </c>
      <c r="W335" t="s">
        <v>43</v>
      </c>
      <c r="X335" s="12">
        <v>2840.3</v>
      </c>
      <c r="Y335" s="12">
        <v>0</v>
      </c>
      <c r="Z335" s="12">
        <v>2839.3</v>
      </c>
      <c r="AA335" s="12">
        <v>2839.3</v>
      </c>
      <c r="AB335" s="12">
        <v>2839.3</v>
      </c>
      <c r="AC335" s="12">
        <v>2839.3</v>
      </c>
      <c r="AD335" s="12">
        <v>2839.3</v>
      </c>
      <c r="AE335" s="12">
        <v>1</v>
      </c>
      <c r="AF335" s="32">
        <v>0</v>
      </c>
      <c r="AG335" s="32">
        <v>0</v>
      </c>
      <c r="AH335" s="32">
        <v>0</v>
      </c>
      <c r="AI335" s="32">
        <f t="shared" si="10"/>
        <v>0</v>
      </c>
      <c r="AJ335" s="35" t="s">
        <v>846</v>
      </c>
      <c r="AK335">
        <v>0</v>
      </c>
      <c r="AL335">
        <v>2840.3</v>
      </c>
      <c r="AM335">
        <v>0</v>
      </c>
      <c r="AN335">
        <v>0</v>
      </c>
      <c r="AO335">
        <v>2840.3</v>
      </c>
      <c r="AP335"/>
    </row>
    <row r="336" spans="1:42" x14ac:dyDescent="0.3">
      <c r="A336" t="str">
        <f t="shared" si="11"/>
        <v>1.1-00-2302_231010_231537110</v>
      </c>
      <c r="B336" s="64" t="s">
        <v>1105</v>
      </c>
      <c r="C336" s="64" t="s">
        <v>1162</v>
      </c>
      <c r="D336" t="s">
        <v>1106</v>
      </c>
      <c r="E336" t="s">
        <v>29</v>
      </c>
      <c r="F336" t="s">
        <v>30</v>
      </c>
      <c r="G336" t="s">
        <v>340</v>
      </c>
      <c r="H336" t="s">
        <v>964</v>
      </c>
      <c r="I336" t="s">
        <v>856</v>
      </c>
      <c r="J336" t="s">
        <v>189</v>
      </c>
      <c r="K336">
        <v>1</v>
      </c>
      <c r="L336" t="s">
        <v>35</v>
      </c>
      <c r="M336">
        <v>15</v>
      </c>
      <c r="N336" t="s">
        <v>1135</v>
      </c>
      <c r="O336" t="s">
        <v>883</v>
      </c>
      <c r="P336" s="1" t="s">
        <v>274</v>
      </c>
      <c r="Q336">
        <v>3000</v>
      </c>
      <c r="R336" t="s">
        <v>70</v>
      </c>
      <c r="T336">
        <v>3711</v>
      </c>
      <c r="U336" t="s">
        <v>157</v>
      </c>
      <c r="V336">
        <v>0</v>
      </c>
      <c r="W336" t="s">
        <v>43</v>
      </c>
      <c r="X336" s="12">
        <v>8710</v>
      </c>
      <c r="Y336" s="12">
        <v>0</v>
      </c>
      <c r="Z336" s="12">
        <v>8710</v>
      </c>
      <c r="AA336" s="12">
        <v>8710</v>
      </c>
      <c r="AB336" s="12">
        <v>8710</v>
      </c>
      <c r="AC336" s="12">
        <v>8710</v>
      </c>
      <c r="AD336" s="12">
        <v>8710</v>
      </c>
      <c r="AE336" s="12">
        <v>0</v>
      </c>
      <c r="AF336" s="32">
        <v>8710</v>
      </c>
      <c r="AG336" s="32">
        <v>8710</v>
      </c>
      <c r="AH336" s="32">
        <v>0</v>
      </c>
      <c r="AI336" s="32">
        <f t="shared" si="10"/>
        <v>-8710</v>
      </c>
      <c r="AJ336" s="35" t="s">
        <v>846</v>
      </c>
      <c r="AK336">
        <v>0</v>
      </c>
      <c r="AL336">
        <v>8710</v>
      </c>
      <c r="AM336">
        <v>0</v>
      </c>
      <c r="AN336">
        <v>0</v>
      </c>
      <c r="AO336">
        <v>8710</v>
      </c>
      <c r="AP336"/>
    </row>
    <row r="337" spans="1:42" x14ac:dyDescent="0.3">
      <c r="A337" t="str">
        <f t="shared" si="11"/>
        <v>1.1-00-2304_236012_231837110</v>
      </c>
      <c r="B337" s="64" t="s">
        <v>1105</v>
      </c>
      <c r="C337" s="64" t="s">
        <v>1162</v>
      </c>
      <c r="D337" t="s">
        <v>1106</v>
      </c>
      <c r="E337" t="s">
        <v>29</v>
      </c>
      <c r="F337" t="s">
        <v>30</v>
      </c>
      <c r="G337" t="s">
        <v>141</v>
      </c>
      <c r="H337" t="s">
        <v>955</v>
      </c>
      <c r="I337" t="s">
        <v>855</v>
      </c>
      <c r="J337" t="s">
        <v>144</v>
      </c>
      <c r="K337">
        <v>6</v>
      </c>
      <c r="L337" t="s">
        <v>79</v>
      </c>
      <c r="M337">
        <v>18</v>
      </c>
      <c r="N337" t="s">
        <v>148</v>
      </c>
      <c r="O337" t="s">
        <v>877</v>
      </c>
      <c r="P337" t="s">
        <v>956</v>
      </c>
      <c r="Q337">
        <v>3000</v>
      </c>
      <c r="R337" t="s">
        <v>70</v>
      </c>
      <c r="T337">
        <v>3711</v>
      </c>
      <c r="U337" t="s">
        <v>157</v>
      </c>
      <c r="V337">
        <v>0</v>
      </c>
      <c r="W337" t="s">
        <v>43</v>
      </c>
      <c r="X337" s="12">
        <v>16960</v>
      </c>
      <c r="Y337" s="12">
        <v>0</v>
      </c>
      <c r="Z337" s="12">
        <v>8960</v>
      </c>
      <c r="AA337" s="12">
        <v>8960</v>
      </c>
      <c r="AB337" s="12">
        <v>8960</v>
      </c>
      <c r="AC337" s="12">
        <v>8960</v>
      </c>
      <c r="AD337" s="12">
        <v>8960</v>
      </c>
      <c r="AE337" s="12">
        <v>8000</v>
      </c>
      <c r="AF337" s="32">
        <v>8960</v>
      </c>
      <c r="AG337" s="32">
        <v>8960</v>
      </c>
      <c r="AH337" s="32">
        <v>8960</v>
      </c>
      <c r="AI337" s="32">
        <f t="shared" si="10"/>
        <v>0</v>
      </c>
      <c r="AJ337" s="35" t="s">
        <v>846</v>
      </c>
      <c r="AK337">
        <v>0</v>
      </c>
      <c r="AL337">
        <v>16960</v>
      </c>
      <c r="AM337">
        <v>0</v>
      </c>
      <c r="AN337">
        <v>0</v>
      </c>
      <c r="AO337">
        <v>16960</v>
      </c>
      <c r="AP337"/>
    </row>
    <row r="338" spans="1:42" x14ac:dyDescent="0.3">
      <c r="A338" t="str">
        <f t="shared" si="11"/>
        <v>1.1-00-2301_236003_23337110</v>
      </c>
      <c r="B338" s="64" t="s">
        <v>1105</v>
      </c>
      <c r="C338" s="64" t="s">
        <v>1162</v>
      </c>
      <c r="D338" t="s">
        <v>1106</v>
      </c>
      <c r="E338" t="s">
        <v>29</v>
      </c>
      <c r="F338" t="s">
        <v>30</v>
      </c>
      <c r="G338" t="s">
        <v>31</v>
      </c>
      <c r="H338" t="s">
        <v>934</v>
      </c>
      <c r="I338" t="s">
        <v>853</v>
      </c>
      <c r="J338" t="s">
        <v>971</v>
      </c>
      <c r="K338">
        <v>6</v>
      </c>
      <c r="L338" t="s">
        <v>79</v>
      </c>
      <c r="M338">
        <v>3</v>
      </c>
      <c r="N338" t="s">
        <v>83</v>
      </c>
      <c r="O338" t="s">
        <v>872</v>
      </c>
      <c r="P338" t="s">
        <v>81</v>
      </c>
      <c r="Q338">
        <v>3000</v>
      </c>
      <c r="R338" t="s">
        <v>70</v>
      </c>
      <c r="T338">
        <v>3711</v>
      </c>
      <c r="U338" t="s">
        <v>157</v>
      </c>
      <c r="V338">
        <v>0</v>
      </c>
      <c r="W338" t="s">
        <v>43</v>
      </c>
      <c r="X338" s="12">
        <v>32707.68</v>
      </c>
      <c r="Y338" s="12">
        <v>0</v>
      </c>
      <c r="Z338" s="12">
        <v>12555.74</v>
      </c>
      <c r="AA338" s="12">
        <v>12555.74</v>
      </c>
      <c r="AB338" s="12">
        <v>12555.74</v>
      </c>
      <c r="AC338" s="12">
        <v>12555.74</v>
      </c>
      <c r="AD338" s="12">
        <v>12555.74</v>
      </c>
      <c r="AE338" s="12">
        <v>20151.940000000002</v>
      </c>
      <c r="AF338" s="32">
        <v>14707.68</v>
      </c>
      <c r="AG338" s="32">
        <v>14707.68</v>
      </c>
      <c r="AH338" s="32">
        <v>14707.68</v>
      </c>
      <c r="AI338" s="32">
        <f t="shared" si="10"/>
        <v>0</v>
      </c>
      <c r="AJ338" s="35" t="s">
        <v>140</v>
      </c>
      <c r="AK338">
        <v>0</v>
      </c>
      <c r="AL338">
        <v>33332.68</v>
      </c>
      <c r="AM338">
        <v>0</v>
      </c>
      <c r="AN338">
        <v>625</v>
      </c>
      <c r="AO338">
        <v>32707.68</v>
      </c>
      <c r="AP338"/>
    </row>
    <row r="339" spans="1:42" x14ac:dyDescent="0.3">
      <c r="A339" t="str">
        <f t="shared" si="11"/>
        <v>1.1-00-2304_236012_231837210</v>
      </c>
      <c r="B339" s="64" t="s">
        <v>1105</v>
      </c>
      <c r="C339" s="64" t="s">
        <v>1162</v>
      </c>
      <c r="D339" t="s">
        <v>1106</v>
      </c>
      <c r="E339" t="s">
        <v>29</v>
      </c>
      <c r="F339" t="s">
        <v>30</v>
      </c>
      <c r="G339" t="s">
        <v>141</v>
      </c>
      <c r="H339" t="s">
        <v>955</v>
      </c>
      <c r="I339" t="s">
        <v>855</v>
      </c>
      <c r="J339" t="s">
        <v>144</v>
      </c>
      <c r="K339">
        <v>6</v>
      </c>
      <c r="L339" t="s">
        <v>79</v>
      </c>
      <c r="M339">
        <v>18</v>
      </c>
      <c r="N339" t="s">
        <v>148</v>
      </c>
      <c r="O339" t="s">
        <v>877</v>
      </c>
      <c r="P339" t="s">
        <v>956</v>
      </c>
      <c r="Q339">
        <v>3000</v>
      </c>
      <c r="R339" t="s">
        <v>70</v>
      </c>
      <c r="T339">
        <v>3721</v>
      </c>
      <c r="U339" t="s">
        <v>88</v>
      </c>
      <c r="V339">
        <v>0</v>
      </c>
      <c r="W339" t="s">
        <v>43</v>
      </c>
      <c r="X339" s="12">
        <v>0</v>
      </c>
      <c r="Y339" s="12">
        <v>0</v>
      </c>
      <c r="Z339" s="12">
        <v>0</v>
      </c>
      <c r="AA339" s="12">
        <v>0</v>
      </c>
      <c r="AB339" s="12">
        <v>0</v>
      </c>
      <c r="AC339" s="12">
        <v>0</v>
      </c>
      <c r="AD339" s="12">
        <v>0</v>
      </c>
      <c r="AE339" s="12">
        <v>0</v>
      </c>
      <c r="AF339" s="32">
        <v>2480</v>
      </c>
      <c r="AG339" s="32">
        <v>2480</v>
      </c>
      <c r="AH339" s="32">
        <v>2480</v>
      </c>
      <c r="AI339" s="32">
        <f t="shared" si="10"/>
        <v>0</v>
      </c>
      <c r="AJ339" s="35" t="s">
        <v>846</v>
      </c>
      <c r="AK339">
        <v>0</v>
      </c>
      <c r="AL339">
        <v>0</v>
      </c>
      <c r="AM339">
        <v>0</v>
      </c>
      <c r="AN339">
        <v>0</v>
      </c>
      <c r="AO339">
        <v>0</v>
      </c>
      <c r="AP339"/>
    </row>
    <row r="340" spans="1:42" x14ac:dyDescent="0.3">
      <c r="A340" t="str">
        <f t="shared" si="11"/>
        <v>1.1-00-2311_236031_234937510</v>
      </c>
      <c r="B340" s="64" t="s">
        <v>1105</v>
      </c>
      <c r="C340" s="64" t="s">
        <v>1162</v>
      </c>
      <c r="D340" t="s">
        <v>1106</v>
      </c>
      <c r="E340" t="s">
        <v>802</v>
      </c>
      <c r="F340" t="s">
        <v>803</v>
      </c>
      <c r="G340" t="s">
        <v>31</v>
      </c>
      <c r="H340" t="s">
        <v>934</v>
      </c>
      <c r="I340" t="s">
        <v>868</v>
      </c>
      <c r="J340" t="s">
        <v>805</v>
      </c>
      <c r="K340">
        <v>6</v>
      </c>
      <c r="L340" t="s">
        <v>79</v>
      </c>
      <c r="M340">
        <v>49</v>
      </c>
      <c r="N340" t="s">
        <v>820</v>
      </c>
      <c r="O340" t="s">
        <v>905</v>
      </c>
      <c r="P340" t="s">
        <v>963</v>
      </c>
      <c r="Q340">
        <v>3000</v>
      </c>
      <c r="R340" t="s">
        <v>70</v>
      </c>
      <c r="T340">
        <v>3751</v>
      </c>
      <c r="U340" t="s">
        <v>356</v>
      </c>
      <c r="V340">
        <v>0</v>
      </c>
      <c r="W340" t="s">
        <v>43</v>
      </c>
      <c r="X340" s="12">
        <v>2195</v>
      </c>
      <c r="Y340" s="12">
        <v>0</v>
      </c>
      <c r="Z340" s="12">
        <v>2192.4</v>
      </c>
      <c r="AA340" s="12">
        <v>2192.4</v>
      </c>
      <c r="AB340" s="12">
        <v>2192.4</v>
      </c>
      <c r="AC340" s="12">
        <v>2192.4</v>
      </c>
      <c r="AD340" s="12">
        <v>2192.4</v>
      </c>
      <c r="AE340" s="12">
        <v>2.5999999999999091</v>
      </c>
      <c r="AF340" s="32">
        <v>0</v>
      </c>
      <c r="AG340" s="32">
        <v>0</v>
      </c>
      <c r="AH340" s="32">
        <v>0</v>
      </c>
      <c r="AI340" s="32">
        <f t="shared" si="10"/>
        <v>0</v>
      </c>
      <c r="AJ340" s="35" t="s">
        <v>846</v>
      </c>
      <c r="AK340">
        <v>0</v>
      </c>
      <c r="AL340">
        <v>2195</v>
      </c>
      <c r="AM340">
        <v>0</v>
      </c>
      <c r="AN340">
        <v>0</v>
      </c>
      <c r="AO340">
        <v>2195</v>
      </c>
      <c r="AP340"/>
    </row>
    <row r="341" spans="1:42" x14ac:dyDescent="0.3">
      <c r="A341" t="str">
        <f t="shared" si="11"/>
        <v>1.1-00-2302_231010_231537510</v>
      </c>
      <c r="B341" s="64" t="s">
        <v>1105</v>
      </c>
      <c r="C341" s="64" t="s">
        <v>1162</v>
      </c>
      <c r="D341" t="s">
        <v>1106</v>
      </c>
      <c r="E341" t="s">
        <v>29</v>
      </c>
      <c r="F341" t="s">
        <v>30</v>
      </c>
      <c r="G341" t="s">
        <v>340</v>
      </c>
      <c r="H341" t="s">
        <v>964</v>
      </c>
      <c r="I341" t="s">
        <v>856</v>
      </c>
      <c r="J341" t="s">
        <v>189</v>
      </c>
      <c r="K341">
        <v>1</v>
      </c>
      <c r="L341" t="s">
        <v>35</v>
      </c>
      <c r="M341">
        <v>15</v>
      </c>
      <c r="N341" t="s">
        <v>1135</v>
      </c>
      <c r="O341" t="s">
        <v>883</v>
      </c>
      <c r="P341" s="1" t="s">
        <v>274</v>
      </c>
      <c r="Q341">
        <v>3000</v>
      </c>
      <c r="R341" t="s">
        <v>70</v>
      </c>
      <c r="T341">
        <v>3751</v>
      </c>
      <c r="U341" t="s">
        <v>356</v>
      </c>
      <c r="V341">
        <v>0</v>
      </c>
      <c r="W341" t="s">
        <v>43</v>
      </c>
      <c r="X341" s="12">
        <v>1357.98</v>
      </c>
      <c r="Y341" s="12">
        <v>0</v>
      </c>
      <c r="Z341" s="12">
        <v>1357.98</v>
      </c>
      <c r="AA341" s="12">
        <v>1357.98</v>
      </c>
      <c r="AB341" s="12">
        <v>1357.98</v>
      </c>
      <c r="AC341" s="12">
        <v>1357.98</v>
      </c>
      <c r="AD341" s="12">
        <v>1357.98</v>
      </c>
      <c r="AE341" s="12">
        <v>0</v>
      </c>
      <c r="AF341" s="32">
        <v>1357.98</v>
      </c>
      <c r="AG341" s="32">
        <v>1357.98</v>
      </c>
      <c r="AH341" s="32">
        <v>0</v>
      </c>
      <c r="AI341" s="32">
        <f t="shared" si="10"/>
        <v>-1357.98</v>
      </c>
      <c r="AJ341" s="35" t="s">
        <v>846</v>
      </c>
      <c r="AK341">
        <v>0</v>
      </c>
      <c r="AL341">
        <v>1357.98</v>
      </c>
      <c r="AM341">
        <v>0</v>
      </c>
      <c r="AN341">
        <v>0</v>
      </c>
      <c r="AO341">
        <v>1357.98</v>
      </c>
      <c r="AP341"/>
    </row>
    <row r="342" spans="1:42" x14ac:dyDescent="0.3">
      <c r="A342" t="str">
        <f t="shared" si="11"/>
        <v>1.1-00-2304_236012_231837510</v>
      </c>
      <c r="B342" s="64" t="s">
        <v>1105</v>
      </c>
      <c r="C342" s="64" t="s">
        <v>1162</v>
      </c>
      <c r="D342" t="s">
        <v>1106</v>
      </c>
      <c r="E342" t="s">
        <v>29</v>
      </c>
      <c r="F342" t="s">
        <v>30</v>
      </c>
      <c r="G342" t="s">
        <v>141</v>
      </c>
      <c r="H342" t="s">
        <v>955</v>
      </c>
      <c r="I342" t="s">
        <v>855</v>
      </c>
      <c r="J342" t="s">
        <v>144</v>
      </c>
      <c r="K342">
        <v>6</v>
      </c>
      <c r="L342" t="s">
        <v>79</v>
      </c>
      <c r="M342">
        <v>18</v>
      </c>
      <c r="N342" t="s">
        <v>148</v>
      </c>
      <c r="O342" t="s">
        <v>877</v>
      </c>
      <c r="P342" t="s">
        <v>956</v>
      </c>
      <c r="Q342">
        <v>3000</v>
      </c>
      <c r="R342" t="s">
        <v>70</v>
      </c>
      <c r="T342">
        <v>3751</v>
      </c>
      <c r="U342" t="s">
        <v>356</v>
      </c>
      <c r="V342">
        <v>0</v>
      </c>
      <c r="W342" t="s">
        <v>43</v>
      </c>
      <c r="X342" s="12">
        <v>4480</v>
      </c>
      <c r="Y342" s="12">
        <v>0</v>
      </c>
      <c r="Z342" s="12">
        <v>1213</v>
      </c>
      <c r="AA342" s="12">
        <v>1213</v>
      </c>
      <c r="AB342" s="12">
        <v>1213</v>
      </c>
      <c r="AC342" s="12">
        <v>1213</v>
      </c>
      <c r="AD342" s="12">
        <v>1213</v>
      </c>
      <c r="AE342" s="12">
        <v>3267</v>
      </c>
      <c r="AF342" s="32">
        <v>0</v>
      </c>
      <c r="AG342" s="32">
        <v>0</v>
      </c>
      <c r="AH342" s="32">
        <v>0</v>
      </c>
      <c r="AI342" s="32">
        <f t="shared" si="10"/>
        <v>0</v>
      </c>
      <c r="AJ342" s="35" t="s">
        <v>846</v>
      </c>
      <c r="AK342">
        <v>0</v>
      </c>
      <c r="AL342">
        <v>4480</v>
      </c>
      <c r="AM342">
        <v>0</v>
      </c>
      <c r="AN342">
        <v>0</v>
      </c>
      <c r="AO342">
        <v>4480</v>
      </c>
      <c r="AP342"/>
    </row>
    <row r="343" spans="1:42" x14ac:dyDescent="0.3">
      <c r="A343" t="str">
        <f t="shared" si="11"/>
        <v>1.1-00-2301_236003_23337510</v>
      </c>
      <c r="B343" s="64" t="s">
        <v>1105</v>
      </c>
      <c r="C343" s="64" t="s">
        <v>1162</v>
      </c>
      <c r="D343" t="s">
        <v>1106</v>
      </c>
      <c r="E343" t="s">
        <v>29</v>
      </c>
      <c r="F343" t="s">
        <v>30</v>
      </c>
      <c r="G343" t="s">
        <v>31</v>
      </c>
      <c r="H343" t="s">
        <v>934</v>
      </c>
      <c r="I343" t="s">
        <v>853</v>
      </c>
      <c r="J343" t="s">
        <v>971</v>
      </c>
      <c r="K343">
        <v>6</v>
      </c>
      <c r="L343" t="s">
        <v>79</v>
      </c>
      <c r="M343">
        <v>3</v>
      </c>
      <c r="N343" t="s">
        <v>83</v>
      </c>
      <c r="O343" t="s">
        <v>872</v>
      </c>
      <c r="P343" t="s">
        <v>81</v>
      </c>
      <c r="Q343">
        <v>3000</v>
      </c>
      <c r="R343" t="s">
        <v>70</v>
      </c>
      <c r="T343">
        <v>3751</v>
      </c>
      <c r="U343" t="s">
        <v>356</v>
      </c>
      <c r="V343">
        <v>0</v>
      </c>
      <c r="W343" t="s">
        <v>43</v>
      </c>
      <c r="X343" s="12">
        <v>23397.95</v>
      </c>
      <c r="Y343" s="12">
        <v>0</v>
      </c>
      <c r="Z343" s="12">
        <v>10154.280000000001</v>
      </c>
      <c r="AA343" s="12">
        <v>10154.280000000001</v>
      </c>
      <c r="AB343" s="12">
        <v>10154.280000000001</v>
      </c>
      <c r="AC343" s="12">
        <v>10154.280000000001</v>
      </c>
      <c r="AD343" s="12">
        <v>10154.280000000001</v>
      </c>
      <c r="AE343" s="12">
        <v>13243.67</v>
      </c>
      <c r="AF343" s="32">
        <v>11397.95</v>
      </c>
      <c r="AG343" s="32">
        <v>11397.95</v>
      </c>
      <c r="AH343" s="32">
        <v>11397.95</v>
      </c>
      <c r="AI343" s="32">
        <f t="shared" si="10"/>
        <v>0</v>
      </c>
      <c r="AJ343" s="35" t="s">
        <v>140</v>
      </c>
      <c r="AK343">
        <v>0</v>
      </c>
      <c r="AL343">
        <v>23397.95</v>
      </c>
      <c r="AM343">
        <v>0</v>
      </c>
      <c r="AN343">
        <v>0</v>
      </c>
      <c r="AO343">
        <v>23397.95</v>
      </c>
      <c r="AP343"/>
    </row>
    <row r="344" spans="1:42" x14ac:dyDescent="0.3">
      <c r="A344" t="str">
        <f t="shared" si="11"/>
        <v>1.1-00-2306_235017_232937910</v>
      </c>
      <c r="B344" s="64" t="s">
        <v>1105</v>
      </c>
      <c r="C344" s="64" t="s">
        <v>1162</v>
      </c>
      <c r="D344" t="s">
        <v>1106</v>
      </c>
      <c r="E344" t="s">
        <v>422</v>
      </c>
      <c r="F344" t="s">
        <v>423</v>
      </c>
      <c r="G344" t="s">
        <v>340</v>
      </c>
      <c r="H344" t="s">
        <v>964</v>
      </c>
      <c r="I344" t="s">
        <v>858</v>
      </c>
      <c r="J344" t="s">
        <v>404</v>
      </c>
      <c r="K344">
        <v>5</v>
      </c>
      <c r="L344" t="s">
        <v>62</v>
      </c>
      <c r="M344">
        <v>29</v>
      </c>
      <c r="N344" t="s">
        <v>427</v>
      </c>
      <c r="O344" t="s">
        <v>886</v>
      </c>
      <c r="P344" t="s">
        <v>425</v>
      </c>
      <c r="Q344">
        <v>3000</v>
      </c>
      <c r="R344" t="s">
        <v>70</v>
      </c>
      <c r="T344">
        <v>3791</v>
      </c>
      <c r="U344" t="s">
        <v>158</v>
      </c>
      <c r="V344">
        <v>0</v>
      </c>
      <c r="W344" t="s">
        <v>43</v>
      </c>
      <c r="X344" s="12">
        <v>0</v>
      </c>
      <c r="Y344" s="12">
        <v>0</v>
      </c>
      <c r="Z344" s="12">
        <v>0</v>
      </c>
      <c r="AA344" s="12">
        <v>0</v>
      </c>
      <c r="AB344" s="12">
        <v>0</v>
      </c>
      <c r="AC344" s="12">
        <v>0</v>
      </c>
      <c r="AD344" s="12">
        <v>0</v>
      </c>
      <c r="AE344" s="12">
        <v>0</v>
      </c>
      <c r="AF344" s="32">
        <v>0</v>
      </c>
      <c r="AG344" s="32">
        <v>0</v>
      </c>
      <c r="AH344" s="32">
        <v>0</v>
      </c>
      <c r="AI344" s="32">
        <f t="shared" si="10"/>
        <v>0</v>
      </c>
      <c r="AJ344" s="35" t="s">
        <v>846</v>
      </c>
      <c r="AK344">
        <v>10000</v>
      </c>
      <c r="AL344">
        <v>0</v>
      </c>
      <c r="AM344">
        <v>0</v>
      </c>
      <c r="AN344">
        <v>10000</v>
      </c>
      <c r="AO344">
        <v>0</v>
      </c>
      <c r="AP344"/>
    </row>
    <row r="345" spans="1:42" x14ac:dyDescent="0.3">
      <c r="A345" t="str">
        <f t="shared" si="11"/>
        <v>1.1-00-2302_231010_231537910</v>
      </c>
      <c r="B345" s="64" t="s">
        <v>1105</v>
      </c>
      <c r="C345" s="64" t="s">
        <v>1162</v>
      </c>
      <c r="D345" t="s">
        <v>1106</v>
      </c>
      <c r="E345" t="s">
        <v>29</v>
      </c>
      <c r="F345" t="s">
        <v>30</v>
      </c>
      <c r="G345" t="s">
        <v>340</v>
      </c>
      <c r="H345" t="s">
        <v>964</v>
      </c>
      <c r="I345" t="s">
        <v>856</v>
      </c>
      <c r="J345" t="s">
        <v>189</v>
      </c>
      <c r="K345">
        <v>1</v>
      </c>
      <c r="L345" t="s">
        <v>35</v>
      </c>
      <c r="M345">
        <v>15</v>
      </c>
      <c r="N345" t="s">
        <v>1135</v>
      </c>
      <c r="O345" t="s">
        <v>883</v>
      </c>
      <c r="P345" s="1" t="s">
        <v>274</v>
      </c>
      <c r="Q345">
        <v>3000</v>
      </c>
      <c r="R345" t="s">
        <v>70</v>
      </c>
      <c r="T345">
        <v>3791</v>
      </c>
      <c r="U345" t="s">
        <v>158</v>
      </c>
      <c r="V345">
        <v>0</v>
      </c>
      <c r="W345" t="s">
        <v>43</v>
      </c>
      <c r="X345" s="12">
        <v>9324.6</v>
      </c>
      <c r="Y345" s="12">
        <v>0</v>
      </c>
      <c r="Z345" s="12">
        <v>9324.6</v>
      </c>
      <c r="AA345" s="12">
        <v>9324.6</v>
      </c>
      <c r="AB345" s="12">
        <v>9324.6</v>
      </c>
      <c r="AC345" s="12">
        <v>9324.6</v>
      </c>
      <c r="AD345" s="12">
        <v>9324.6</v>
      </c>
      <c r="AE345" s="12">
        <v>0</v>
      </c>
      <c r="AF345" s="32">
        <v>9324.6</v>
      </c>
      <c r="AG345" s="32">
        <v>9324.6</v>
      </c>
      <c r="AH345" s="32">
        <v>0</v>
      </c>
      <c r="AI345" s="32">
        <f t="shared" si="10"/>
        <v>-9324.6</v>
      </c>
      <c r="AJ345" s="35" t="s">
        <v>846</v>
      </c>
      <c r="AK345">
        <v>0</v>
      </c>
      <c r="AL345">
        <v>9324.6</v>
      </c>
      <c r="AM345">
        <v>0</v>
      </c>
      <c r="AN345">
        <v>0</v>
      </c>
      <c r="AO345">
        <v>9324.6</v>
      </c>
      <c r="AP345"/>
    </row>
    <row r="346" spans="1:42" x14ac:dyDescent="0.3">
      <c r="A346" t="str">
        <f t="shared" si="11"/>
        <v>1.1-00-2304_236012_231837910</v>
      </c>
      <c r="B346" s="64" t="s">
        <v>1105</v>
      </c>
      <c r="C346" s="64" t="s">
        <v>1162</v>
      </c>
      <c r="D346" t="s">
        <v>1106</v>
      </c>
      <c r="E346" t="s">
        <v>29</v>
      </c>
      <c r="F346" t="s">
        <v>30</v>
      </c>
      <c r="G346" t="s">
        <v>141</v>
      </c>
      <c r="H346" t="s">
        <v>955</v>
      </c>
      <c r="I346" t="s">
        <v>855</v>
      </c>
      <c r="J346" t="s">
        <v>144</v>
      </c>
      <c r="K346">
        <v>6</v>
      </c>
      <c r="L346" t="s">
        <v>79</v>
      </c>
      <c r="M346">
        <v>18</v>
      </c>
      <c r="N346" t="s">
        <v>148</v>
      </c>
      <c r="O346" t="s">
        <v>877</v>
      </c>
      <c r="P346" t="s">
        <v>956</v>
      </c>
      <c r="Q346">
        <v>3000</v>
      </c>
      <c r="R346" t="s">
        <v>70</v>
      </c>
      <c r="T346">
        <v>3791</v>
      </c>
      <c r="U346" t="s">
        <v>158</v>
      </c>
      <c r="V346">
        <v>0</v>
      </c>
      <c r="W346" t="s">
        <v>43</v>
      </c>
      <c r="X346" s="12">
        <v>3500</v>
      </c>
      <c r="Y346" s="12">
        <v>0</v>
      </c>
      <c r="Z346" s="12">
        <v>1771</v>
      </c>
      <c r="AA346" s="12">
        <v>1771</v>
      </c>
      <c r="AB346" s="12">
        <v>1771</v>
      </c>
      <c r="AC346" s="12">
        <v>1771</v>
      </c>
      <c r="AD346" s="12">
        <v>1771</v>
      </c>
      <c r="AE346" s="12">
        <v>1729</v>
      </c>
      <c r="AF346" s="32">
        <v>3500</v>
      </c>
      <c r="AG346" s="32">
        <v>3500</v>
      </c>
      <c r="AH346" s="32">
        <v>3500</v>
      </c>
      <c r="AI346" s="32">
        <f t="shared" si="10"/>
        <v>0</v>
      </c>
      <c r="AJ346" s="35" t="s">
        <v>846</v>
      </c>
      <c r="AK346">
        <v>0</v>
      </c>
      <c r="AL346">
        <v>3500</v>
      </c>
      <c r="AM346">
        <v>0</v>
      </c>
      <c r="AN346">
        <v>0</v>
      </c>
      <c r="AO346">
        <v>3500</v>
      </c>
      <c r="AP346"/>
    </row>
    <row r="347" spans="1:42" x14ac:dyDescent="0.3">
      <c r="A347" t="str">
        <f t="shared" si="11"/>
        <v>2.6-15-2306_235016_232538210</v>
      </c>
      <c r="B347" t="s">
        <v>1093</v>
      </c>
      <c r="C347" t="s">
        <v>1162</v>
      </c>
      <c r="D347" t="s">
        <v>954</v>
      </c>
      <c r="E347" t="s">
        <v>401</v>
      </c>
      <c r="F347" t="s">
        <v>402</v>
      </c>
      <c r="G347" t="s">
        <v>261</v>
      </c>
      <c r="H347" t="s">
        <v>960</v>
      </c>
      <c r="I347" t="s">
        <v>858</v>
      </c>
      <c r="J347" t="s">
        <v>404</v>
      </c>
      <c r="K347">
        <v>5</v>
      </c>
      <c r="L347" t="s">
        <v>62</v>
      </c>
      <c r="M347">
        <v>25</v>
      </c>
      <c r="N347" t="s">
        <v>408</v>
      </c>
      <c r="O347" t="s">
        <v>885</v>
      </c>
      <c r="P347" t="s">
        <v>977</v>
      </c>
      <c r="Q347">
        <v>3000</v>
      </c>
      <c r="R347" t="s">
        <v>70</v>
      </c>
      <c r="T347">
        <v>3821</v>
      </c>
      <c r="U347" t="s">
        <v>75</v>
      </c>
      <c r="V347">
        <v>0</v>
      </c>
      <c r="W347" t="s">
        <v>43</v>
      </c>
      <c r="X347" s="12">
        <v>243000</v>
      </c>
      <c r="Y347" s="12">
        <v>0</v>
      </c>
      <c r="Z347" s="12">
        <v>242614</v>
      </c>
      <c r="AA347" s="12">
        <v>167678</v>
      </c>
      <c r="AB347" s="12">
        <v>0</v>
      </c>
      <c r="AC347" s="12">
        <v>0</v>
      </c>
      <c r="AD347" s="12">
        <v>0</v>
      </c>
      <c r="AE347" s="12">
        <v>386</v>
      </c>
      <c r="AF347" s="32">
        <v>0</v>
      </c>
      <c r="AG347" s="32">
        <v>0</v>
      </c>
      <c r="AH347" s="32">
        <v>0</v>
      </c>
      <c r="AI347" s="32">
        <f t="shared" si="10"/>
        <v>0</v>
      </c>
      <c r="AJ347" s="35" t="s">
        <v>846</v>
      </c>
      <c r="AK347">
        <v>243000</v>
      </c>
      <c r="AL347">
        <v>0</v>
      </c>
      <c r="AM347">
        <v>0</v>
      </c>
      <c r="AN347">
        <v>0</v>
      </c>
      <c r="AO347">
        <v>243000</v>
      </c>
      <c r="AP347"/>
    </row>
    <row r="348" spans="1:42" x14ac:dyDescent="0.3">
      <c r="A348" t="str">
        <f t="shared" si="11"/>
        <v>1.1-00-2306_235016_232638210</v>
      </c>
      <c r="B348" s="64" t="s">
        <v>1105</v>
      </c>
      <c r="C348" s="64" t="s">
        <v>1162</v>
      </c>
      <c r="D348" t="s">
        <v>1106</v>
      </c>
      <c r="E348" t="s">
        <v>412</v>
      </c>
      <c r="F348" t="s">
        <v>411</v>
      </c>
      <c r="G348" t="s">
        <v>261</v>
      </c>
      <c r="H348" t="s">
        <v>960</v>
      </c>
      <c r="I348" t="s">
        <v>858</v>
      </c>
      <c r="J348" t="s">
        <v>404</v>
      </c>
      <c r="K348">
        <v>5</v>
      </c>
      <c r="L348" t="s">
        <v>62</v>
      </c>
      <c r="M348">
        <v>26</v>
      </c>
      <c r="N348" t="s">
        <v>414</v>
      </c>
      <c r="O348" t="s">
        <v>885</v>
      </c>
      <c r="P348" t="s">
        <v>977</v>
      </c>
      <c r="Q348">
        <v>3000</v>
      </c>
      <c r="R348" t="s">
        <v>70</v>
      </c>
      <c r="T348">
        <v>3821</v>
      </c>
      <c r="U348" t="s">
        <v>75</v>
      </c>
      <c r="V348">
        <v>0</v>
      </c>
      <c r="W348" t="s">
        <v>43</v>
      </c>
      <c r="X348" s="12">
        <v>4000000</v>
      </c>
      <c r="Y348" s="32">
        <v>0</v>
      </c>
      <c r="Z348" s="12">
        <v>4000000</v>
      </c>
      <c r="AA348" s="12">
        <v>4000000</v>
      </c>
      <c r="AB348" s="12">
        <v>2853600</v>
      </c>
      <c r="AC348" s="12">
        <v>2853600</v>
      </c>
      <c r="AD348" s="12">
        <v>2853600</v>
      </c>
      <c r="AE348" s="12">
        <v>0</v>
      </c>
      <c r="AF348" s="32">
        <v>4000000</v>
      </c>
      <c r="AG348" s="32">
        <v>4000000</v>
      </c>
      <c r="AH348" s="32">
        <v>4000000</v>
      </c>
      <c r="AI348" s="32">
        <f t="shared" si="10"/>
        <v>0</v>
      </c>
      <c r="AJ348" s="35" t="s">
        <v>140</v>
      </c>
      <c r="AK348">
        <v>0</v>
      </c>
      <c r="AL348">
        <v>0</v>
      </c>
      <c r="AM348">
        <v>0</v>
      </c>
      <c r="AN348">
        <v>0</v>
      </c>
      <c r="AO348">
        <v>0</v>
      </c>
      <c r="AP348"/>
    </row>
    <row r="349" spans="1:42" x14ac:dyDescent="0.3">
      <c r="A349" t="str">
        <f t="shared" si="11"/>
        <v>1.1-00-2306_235018_233038210</v>
      </c>
      <c r="B349" s="64" t="s">
        <v>1105</v>
      </c>
      <c r="C349" s="64" t="s">
        <v>1162</v>
      </c>
      <c r="D349" t="s">
        <v>1106</v>
      </c>
      <c r="E349" t="s">
        <v>412</v>
      </c>
      <c r="F349" t="s">
        <v>411</v>
      </c>
      <c r="G349" t="s">
        <v>261</v>
      </c>
      <c r="H349" t="s">
        <v>960</v>
      </c>
      <c r="I349" t="s">
        <v>858</v>
      </c>
      <c r="J349" t="s">
        <v>404</v>
      </c>
      <c r="K349">
        <v>5</v>
      </c>
      <c r="L349" t="s">
        <v>62</v>
      </c>
      <c r="M349">
        <v>30</v>
      </c>
      <c r="N349" t="s">
        <v>993</v>
      </c>
      <c r="O349" t="s">
        <v>887</v>
      </c>
      <c r="P349" t="s">
        <v>435</v>
      </c>
      <c r="Q349">
        <v>3000</v>
      </c>
      <c r="R349" t="s">
        <v>70</v>
      </c>
      <c r="T349">
        <v>3821</v>
      </c>
      <c r="U349" t="s">
        <v>75</v>
      </c>
      <c r="V349">
        <v>0</v>
      </c>
      <c r="W349" t="s">
        <v>43</v>
      </c>
      <c r="X349" s="12">
        <v>74530</v>
      </c>
      <c r="Y349" s="32">
        <v>0</v>
      </c>
      <c r="Z349" s="12">
        <v>74530</v>
      </c>
      <c r="AA349" s="12">
        <v>74530</v>
      </c>
      <c r="AB349" s="12">
        <v>74530</v>
      </c>
      <c r="AC349" s="12">
        <v>74530</v>
      </c>
      <c r="AD349" s="12">
        <v>74530</v>
      </c>
      <c r="AE349" s="12">
        <v>0</v>
      </c>
      <c r="AF349" s="32">
        <v>74530</v>
      </c>
      <c r="AG349" s="32">
        <v>74530</v>
      </c>
      <c r="AH349" s="32">
        <v>74530</v>
      </c>
      <c r="AI349" s="32">
        <f t="shared" si="10"/>
        <v>0</v>
      </c>
      <c r="AJ349" s="35" t="s">
        <v>846</v>
      </c>
      <c r="AK349">
        <v>75000</v>
      </c>
      <c r="AL349">
        <v>75000</v>
      </c>
      <c r="AM349">
        <v>0</v>
      </c>
      <c r="AN349">
        <v>75470</v>
      </c>
      <c r="AO349">
        <v>74530</v>
      </c>
      <c r="AP349"/>
    </row>
    <row r="350" spans="1:42" x14ac:dyDescent="0.3">
      <c r="A350" t="str">
        <f t="shared" si="11"/>
        <v>1.1-00-2310_234030_234838210</v>
      </c>
      <c r="B350" s="64" t="s">
        <v>1105</v>
      </c>
      <c r="C350" s="64" t="s">
        <v>1162</v>
      </c>
      <c r="D350" t="s">
        <v>1106</v>
      </c>
      <c r="E350" t="s">
        <v>412</v>
      </c>
      <c r="F350" t="s">
        <v>411</v>
      </c>
      <c r="G350" t="s">
        <v>31</v>
      </c>
      <c r="H350" t="s">
        <v>934</v>
      </c>
      <c r="I350" t="s">
        <v>862</v>
      </c>
      <c r="J350" t="s">
        <v>967</v>
      </c>
      <c r="K350">
        <v>4</v>
      </c>
      <c r="L350" t="s">
        <v>667</v>
      </c>
      <c r="M350">
        <v>48</v>
      </c>
      <c r="N350" t="s">
        <v>968</v>
      </c>
      <c r="O350" t="s">
        <v>898</v>
      </c>
      <c r="P350" t="s">
        <v>669</v>
      </c>
      <c r="Q350">
        <v>3000</v>
      </c>
      <c r="R350" t="s">
        <v>70</v>
      </c>
      <c r="T350">
        <v>3821</v>
      </c>
      <c r="U350" t="s">
        <v>75</v>
      </c>
      <c r="V350">
        <v>0</v>
      </c>
      <c r="W350" t="s">
        <v>43</v>
      </c>
      <c r="X350" s="12">
        <v>619981</v>
      </c>
      <c r="Y350" s="12">
        <v>500000</v>
      </c>
      <c r="Z350" s="12">
        <v>599981</v>
      </c>
      <c r="AA350" s="12">
        <v>599981</v>
      </c>
      <c r="AB350" s="12">
        <v>599981</v>
      </c>
      <c r="AC350" s="12">
        <v>599981</v>
      </c>
      <c r="AD350" s="12">
        <v>599981</v>
      </c>
      <c r="AE350" s="12">
        <v>20000</v>
      </c>
      <c r="AF350" s="32">
        <v>619981</v>
      </c>
      <c r="AG350" s="32">
        <v>619981</v>
      </c>
      <c r="AH350" s="32">
        <v>619981</v>
      </c>
      <c r="AI350" s="32">
        <f t="shared" si="10"/>
        <v>0</v>
      </c>
      <c r="AJ350" s="35" t="s">
        <v>140</v>
      </c>
      <c r="AK350">
        <v>19981</v>
      </c>
      <c r="AL350">
        <v>100000</v>
      </c>
      <c r="AM350">
        <v>0</v>
      </c>
      <c r="AN350">
        <v>0</v>
      </c>
      <c r="AO350">
        <v>119981</v>
      </c>
      <c r="AP350"/>
    </row>
    <row r="351" spans="1:42" x14ac:dyDescent="0.3">
      <c r="A351" t="str">
        <f t="shared" si="11"/>
        <v>1.1-00-2309_238029_2347382126</v>
      </c>
      <c r="B351" s="64" t="s">
        <v>1105</v>
      </c>
      <c r="C351" s="64" t="s">
        <v>1162</v>
      </c>
      <c r="D351" t="s">
        <v>1106</v>
      </c>
      <c r="E351" t="s">
        <v>657</v>
      </c>
      <c r="F351" t="s">
        <v>656</v>
      </c>
      <c r="G351" t="s">
        <v>31</v>
      </c>
      <c r="H351" t="s">
        <v>934</v>
      </c>
      <c r="I351" t="s">
        <v>861</v>
      </c>
      <c r="J351" t="s">
        <v>605</v>
      </c>
      <c r="K351">
        <v>8</v>
      </c>
      <c r="L351" t="s">
        <v>606</v>
      </c>
      <c r="M351">
        <v>47</v>
      </c>
      <c r="N351" t="s">
        <v>661</v>
      </c>
      <c r="O351" t="s">
        <v>897</v>
      </c>
      <c r="P351" t="s">
        <v>659</v>
      </c>
      <c r="Q351">
        <v>3000</v>
      </c>
      <c r="R351" t="s">
        <v>70</v>
      </c>
      <c r="T351">
        <v>3821</v>
      </c>
      <c r="U351" t="s">
        <v>75</v>
      </c>
      <c r="V351">
        <v>26</v>
      </c>
      <c r="W351" t="s">
        <v>662</v>
      </c>
      <c r="X351" s="12">
        <v>591600</v>
      </c>
      <c r="Y351" s="12">
        <v>700000</v>
      </c>
      <c r="Z351" s="12">
        <v>591600</v>
      </c>
      <c r="AA351" s="12">
        <v>591600</v>
      </c>
      <c r="AB351" s="12">
        <v>591600</v>
      </c>
      <c r="AC351" s="12">
        <v>591600</v>
      </c>
      <c r="AD351" s="12">
        <v>591600</v>
      </c>
      <c r="AE351" s="12">
        <v>0</v>
      </c>
      <c r="AF351" s="32">
        <v>691600</v>
      </c>
      <c r="AG351" s="32">
        <v>691600</v>
      </c>
      <c r="AH351" s="32">
        <v>700000</v>
      </c>
      <c r="AI351" s="32">
        <f t="shared" si="10"/>
        <v>8400</v>
      </c>
      <c r="AJ351" s="35" t="s">
        <v>663</v>
      </c>
      <c r="AK351">
        <v>100000</v>
      </c>
      <c r="AL351">
        <v>0</v>
      </c>
      <c r="AM351">
        <v>0</v>
      </c>
      <c r="AN351">
        <v>208400</v>
      </c>
      <c r="AO351">
        <v>-108400</v>
      </c>
      <c r="AP351"/>
    </row>
    <row r="352" spans="1:42" x14ac:dyDescent="0.3">
      <c r="A352" t="str">
        <f t="shared" si="11"/>
        <v>1.1-00-2317_234037_235638210</v>
      </c>
      <c r="B352" s="64" t="s">
        <v>1105</v>
      </c>
      <c r="C352" s="64" t="s">
        <v>1162</v>
      </c>
      <c r="D352" t="s">
        <v>1106</v>
      </c>
      <c r="E352" t="s">
        <v>783</v>
      </c>
      <c r="F352" t="s">
        <v>784</v>
      </c>
      <c r="G352" t="s">
        <v>200</v>
      </c>
      <c r="H352" t="s">
        <v>957</v>
      </c>
      <c r="I352" t="s">
        <v>867</v>
      </c>
      <c r="J352" t="s">
        <v>785</v>
      </c>
      <c r="K352">
        <v>4</v>
      </c>
      <c r="L352" t="s">
        <v>667</v>
      </c>
      <c r="M352">
        <v>56</v>
      </c>
      <c r="N352" t="s">
        <v>788</v>
      </c>
      <c r="O352" t="s">
        <v>904</v>
      </c>
      <c r="P352" t="s">
        <v>959</v>
      </c>
      <c r="Q352">
        <v>3000</v>
      </c>
      <c r="R352" t="s">
        <v>70</v>
      </c>
      <c r="T352">
        <v>3821</v>
      </c>
      <c r="U352" t="s">
        <v>75</v>
      </c>
      <c r="V352">
        <v>0</v>
      </c>
      <c r="W352" t="s">
        <v>43</v>
      </c>
      <c r="X352" s="12">
        <v>0</v>
      </c>
      <c r="Y352" s="12">
        <v>0</v>
      </c>
      <c r="Z352" s="12">
        <v>56004.800000000003</v>
      </c>
      <c r="AA352" s="12">
        <v>56004.800000000003</v>
      </c>
      <c r="AB352" s="12">
        <v>0</v>
      </c>
      <c r="AC352" s="12">
        <v>0</v>
      </c>
      <c r="AD352" s="12">
        <v>0</v>
      </c>
      <c r="AE352" s="12">
        <v>-56004.800000000003</v>
      </c>
      <c r="AF352" s="32">
        <v>0</v>
      </c>
      <c r="AG352" s="32">
        <v>0</v>
      </c>
      <c r="AH352" s="32">
        <v>100000</v>
      </c>
      <c r="AI352" s="32">
        <f t="shared" si="10"/>
        <v>100000</v>
      </c>
      <c r="AJ352" s="35" t="s">
        <v>798</v>
      </c>
      <c r="AK352">
        <v>0</v>
      </c>
      <c r="AL352">
        <v>0</v>
      </c>
      <c r="AM352">
        <v>0</v>
      </c>
      <c r="AN352">
        <v>0</v>
      </c>
      <c r="AO352">
        <v>0</v>
      </c>
      <c r="AP352"/>
    </row>
    <row r="353" spans="1:42" x14ac:dyDescent="0.3">
      <c r="A353" t="str">
        <f t="shared" si="11"/>
        <v>1.1-00-2306_235017_2329382116</v>
      </c>
      <c r="B353" s="64" t="s">
        <v>1105</v>
      </c>
      <c r="C353" s="64" t="s">
        <v>1162</v>
      </c>
      <c r="D353" t="s">
        <v>1106</v>
      </c>
      <c r="E353" t="s">
        <v>422</v>
      </c>
      <c r="F353" t="s">
        <v>423</v>
      </c>
      <c r="G353" t="s">
        <v>340</v>
      </c>
      <c r="H353" t="s">
        <v>964</v>
      </c>
      <c r="I353" t="s">
        <v>858</v>
      </c>
      <c r="J353" t="s">
        <v>404</v>
      </c>
      <c r="K353">
        <v>5</v>
      </c>
      <c r="L353" t="s">
        <v>62</v>
      </c>
      <c r="M353">
        <v>29</v>
      </c>
      <c r="N353" t="s">
        <v>427</v>
      </c>
      <c r="O353" t="s">
        <v>886</v>
      </c>
      <c r="P353" t="s">
        <v>425</v>
      </c>
      <c r="Q353">
        <v>3000</v>
      </c>
      <c r="R353" t="s">
        <v>70</v>
      </c>
      <c r="T353">
        <v>3821</v>
      </c>
      <c r="U353" t="s">
        <v>75</v>
      </c>
      <c r="V353">
        <v>16</v>
      </c>
      <c r="W353" t="s">
        <v>431</v>
      </c>
      <c r="X353" s="12">
        <v>1996400</v>
      </c>
      <c r="Y353" s="12">
        <v>1500000</v>
      </c>
      <c r="Z353" s="12">
        <v>1996400</v>
      </c>
      <c r="AA353" s="12">
        <v>1996400</v>
      </c>
      <c r="AB353" s="12">
        <v>1496400</v>
      </c>
      <c r="AC353" s="12">
        <v>1496400</v>
      </c>
      <c r="AD353" s="12">
        <v>1496400</v>
      </c>
      <c r="AE353" s="12">
        <v>0</v>
      </c>
      <c r="AF353" s="32">
        <v>1996400</v>
      </c>
      <c r="AG353" s="32">
        <v>1996400</v>
      </c>
      <c r="AH353" s="32">
        <v>2000000</v>
      </c>
      <c r="AI353" s="32">
        <f t="shared" si="10"/>
        <v>3600</v>
      </c>
      <c r="AJ353" s="35" t="s">
        <v>846</v>
      </c>
      <c r="AK353">
        <v>496400</v>
      </c>
      <c r="AL353">
        <v>0</v>
      </c>
      <c r="AM353">
        <v>0</v>
      </c>
      <c r="AN353">
        <v>0</v>
      </c>
      <c r="AO353">
        <v>496400</v>
      </c>
      <c r="AP353"/>
    </row>
    <row r="354" spans="1:42" x14ac:dyDescent="0.3">
      <c r="A354" t="str">
        <f t="shared" si="11"/>
        <v>1.1-00-2306_235017_2329382130</v>
      </c>
      <c r="B354" s="64" t="s">
        <v>1105</v>
      </c>
      <c r="C354" s="64" t="s">
        <v>1162</v>
      </c>
      <c r="D354" t="s">
        <v>1106</v>
      </c>
      <c r="E354" t="s">
        <v>422</v>
      </c>
      <c r="F354" t="s">
        <v>423</v>
      </c>
      <c r="G354" t="s">
        <v>340</v>
      </c>
      <c r="H354" t="s">
        <v>964</v>
      </c>
      <c r="I354" t="s">
        <v>858</v>
      </c>
      <c r="J354" t="s">
        <v>404</v>
      </c>
      <c r="K354">
        <v>5</v>
      </c>
      <c r="L354" t="s">
        <v>62</v>
      </c>
      <c r="M354">
        <v>29</v>
      </c>
      <c r="N354" t="s">
        <v>427</v>
      </c>
      <c r="O354" t="s">
        <v>886</v>
      </c>
      <c r="P354" t="s">
        <v>425</v>
      </c>
      <c r="Q354">
        <v>3000</v>
      </c>
      <c r="R354" t="s">
        <v>70</v>
      </c>
      <c r="T354">
        <v>3821</v>
      </c>
      <c r="U354" t="s">
        <v>75</v>
      </c>
      <c r="V354">
        <v>30</v>
      </c>
      <c r="W354" t="s">
        <v>430</v>
      </c>
      <c r="X354" s="12">
        <v>665928.16</v>
      </c>
      <c r="Y354" s="12">
        <v>600006.92000000004</v>
      </c>
      <c r="Z354" s="12">
        <v>665928.16</v>
      </c>
      <c r="AA354" s="12">
        <v>665928.16</v>
      </c>
      <c r="AB354" s="12">
        <v>665928.16</v>
      </c>
      <c r="AC354" s="12">
        <v>665928.16</v>
      </c>
      <c r="AD354" s="12">
        <v>665928.16</v>
      </c>
      <c r="AE354" s="12">
        <v>0</v>
      </c>
      <c r="AF354" s="32">
        <v>665928.16</v>
      </c>
      <c r="AG354" s="32">
        <v>665928.16</v>
      </c>
      <c r="AH354" s="32">
        <v>900000</v>
      </c>
      <c r="AI354" s="32">
        <f t="shared" si="10"/>
        <v>234071.83999999997</v>
      </c>
      <c r="AJ354" s="35" t="s">
        <v>846</v>
      </c>
      <c r="AK354">
        <v>0</v>
      </c>
      <c r="AL354">
        <v>66440.160000000003</v>
      </c>
      <c r="AM354">
        <v>0</v>
      </c>
      <c r="AN354">
        <v>518.91999999999996</v>
      </c>
      <c r="AO354">
        <v>65921.240000000005</v>
      </c>
      <c r="AP354"/>
    </row>
    <row r="355" spans="1:42" x14ac:dyDescent="0.3">
      <c r="A355" t="str">
        <f t="shared" si="11"/>
        <v>1.1-00-2306_235017_232938210</v>
      </c>
      <c r="B355" s="64" t="s">
        <v>1105</v>
      </c>
      <c r="C355" s="64" t="s">
        <v>1162</v>
      </c>
      <c r="D355" t="s">
        <v>1106</v>
      </c>
      <c r="E355" t="s">
        <v>422</v>
      </c>
      <c r="F355" t="s">
        <v>423</v>
      </c>
      <c r="G355" t="s">
        <v>340</v>
      </c>
      <c r="H355" t="s">
        <v>964</v>
      </c>
      <c r="I355" t="s">
        <v>858</v>
      </c>
      <c r="J355" t="s">
        <v>404</v>
      </c>
      <c r="K355">
        <v>5</v>
      </c>
      <c r="L355" t="s">
        <v>62</v>
      </c>
      <c r="M355">
        <v>29</v>
      </c>
      <c r="N355" t="s">
        <v>427</v>
      </c>
      <c r="O355" t="s">
        <v>886</v>
      </c>
      <c r="P355" t="s">
        <v>425</v>
      </c>
      <c r="Q355">
        <v>3000</v>
      </c>
      <c r="R355" t="s">
        <v>70</v>
      </c>
      <c r="T355">
        <v>3821</v>
      </c>
      <c r="U355" t="s">
        <v>75</v>
      </c>
      <c r="V355">
        <v>0</v>
      </c>
      <c r="W355" t="s">
        <v>43</v>
      </c>
      <c r="X355" s="12">
        <v>1305409.32</v>
      </c>
      <c r="Y355" s="12">
        <v>429793.08</v>
      </c>
      <c r="Z355" s="12">
        <v>1281400</v>
      </c>
      <c r="AA355" s="12">
        <v>376600</v>
      </c>
      <c r="AB355" s="12">
        <v>301600</v>
      </c>
      <c r="AC355" s="12">
        <v>301600</v>
      </c>
      <c r="AD355" s="12">
        <v>301600</v>
      </c>
      <c r="AE355" s="12">
        <v>24009.320000000065</v>
      </c>
      <c r="AF355" s="32">
        <v>1305409.3199999998</v>
      </c>
      <c r="AG355" s="32">
        <v>1305409.3199999998</v>
      </c>
      <c r="AH355" s="32">
        <v>1300000</v>
      </c>
      <c r="AI355" s="32">
        <f t="shared" si="10"/>
        <v>-5409.3199999998324</v>
      </c>
      <c r="AJ355" s="35" t="s">
        <v>846</v>
      </c>
      <c r="AK355">
        <v>301600</v>
      </c>
      <c r="AL355">
        <v>918816.24</v>
      </c>
      <c r="AM355">
        <v>0</v>
      </c>
      <c r="AN355">
        <v>344800</v>
      </c>
      <c r="AO355">
        <v>875616.24</v>
      </c>
      <c r="AP355"/>
    </row>
    <row r="356" spans="1:42" x14ac:dyDescent="0.3">
      <c r="A356" t="str">
        <f t="shared" si="11"/>
        <v>1.1-00-2302_231010_231538210</v>
      </c>
      <c r="B356" s="64" t="s">
        <v>1105</v>
      </c>
      <c r="C356" s="64" t="s">
        <v>1162</v>
      </c>
      <c r="D356" t="s">
        <v>1106</v>
      </c>
      <c r="E356" t="s">
        <v>29</v>
      </c>
      <c r="F356" t="s">
        <v>30</v>
      </c>
      <c r="G356" t="s">
        <v>340</v>
      </c>
      <c r="H356" t="s">
        <v>964</v>
      </c>
      <c r="I356" t="s">
        <v>856</v>
      </c>
      <c r="J356" t="s">
        <v>189</v>
      </c>
      <c r="K356">
        <v>1</v>
      </c>
      <c r="L356" t="s">
        <v>35</v>
      </c>
      <c r="M356">
        <v>15</v>
      </c>
      <c r="N356" t="s">
        <v>1135</v>
      </c>
      <c r="O356" t="s">
        <v>883</v>
      </c>
      <c r="P356" s="1" t="s">
        <v>274</v>
      </c>
      <c r="Q356">
        <v>3000</v>
      </c>
      <c r="R356" t="s">
        <v>70</v>
      </c>
      <c r="T356">
        <v>3821</v>
      </c>
      <c r="U356" t="s">
        <v>75</v>
      </c>
      <c r="V356">
        <v>0</v>
      </c>
      <c r="W356" t="s">
        <v>43</v>
      </c>
      <c r="X356" s="12">
        <v>3480607.42</v>
      </c>
      <c r="Y356" s="12">
        <v>1500000</v>
      </c>
      <c r="Z356" s="12">
        <v>3190428</v>
      </c>
      <c r="AA356" s="12">
        <v>2961928</v>
      </c>
      <c r="AB356" s="12">
        <v>2916928</v>
      </c>
      <c r="AC356" s="12">
        <v>2916928</v>
      </c>
      <c r="AD356" s="12">
        <v>2916928</v>
      </c>
      <c r="AE356" s="12">
        <v>290179.41999999993</v>
      </c>
      <c r="AF356" s="32">
        <v>3480607.42</v>
      </c>
      <c r="AG356" s="32">
        <v>3480607.42</v>
      </c>
      <c r="AH356" s="32">
        <v>2000000</v>
      </c>
      <c r="AI356" s="32">
        <f t="shared" si="10"/>
        <v>-1480607.42</v>
      </c>
      <c r="AJ356" s="35" t="s">
        <v>357</v>
      </c>
      <c r="AK356">
        <v>1000000</v>
      </c>
      <c r="AL356">
        <v>1000000</v>
      </c>
      <c r="AM356">
        <v>0</v>
      </c>
      <c r="AN356">
        <v>19392.580000000002</v>
      </c>
      <c r="AO356">
        <v>1980607.42</v>
      </c>
      <c r="AP356"/>
    </row>
    <row r="357" spans="1:42" x14ac:dyDescent="0.3">
      <c r="A357" t="str">
        <f t="shared" si="11"/>
        <v>1.1-00-2304_236012_231838210</v>
      </c>
      <c r="B357" s="64" t="s">
        <v>1105</v>
      </c>
      <c r="C357" s="64" t="s">
        <v>1162</v>
      </c>
      <c r="D357" t="s">
        <v>1106</v>
      </c>
      <c r="E357" t="s">
        <v>29</v>
      </c>
      <c r="F357" t="s">
        <v>30</v>
      </c>
      <c r="G357" t="s">
        <v>141</v>
      </c>
      <c r="H357" t="s">
        <v>955</v>
      </c>
      <c r="I357" t="s">
        <v>855</v>
      </c>
      <c r="J357" t="s">
        <v>144</v>
      </c>
      <c r="K357">
        <v>6</v>
      </c>
      <c r="L357" t="s">
        <v>79</v>
      </c>
      <c r="M357">
        <v>18</v>
      </c>
      <c r="N357" t="s">
        <v>148</v>
      </c>
      <c r="O357" t="s">
        <v>877</v>
      </c>
      <c r="P357" t="s">
        <v>956</v>
      </c>
      <c r="Q357">
        <v>3000</v>
      </c>
      <c r="R357" t="s">
        <v>70</v>
      </c>
      <c r="T357">
        <v>3821</v>
      </c>
      <c r="U357" t="s">
        <v>75</v>
      </c>
      <c r="V357">
        <v>0</v>
      </c>
      <c r="W357" t="s">
        <v>43</v>
      </c>
      <c r="X357" s="12">
        <v>1000000</v>
      </c>
      <c r="Y357" s="12">
        <v>1000000</v>
      </c>
      <c r="Z357" s="12">
        <v>0</v>
      </c>
      <c r="AA357" s="12">
        <v>0</v>
      </c>
      <c r="AB357" s="12">
        <v>0</v>
      </c>
      <c r="AC357" s="12">
        <v>0</v>
      </c>
      <c r="AD357" s="12">
        <v>0</v>
      </c>
      <c r="AE357" s="12">
        <v>1000000</v>
      </c>
      <c r="AF357" s="32">
        <v>1000000</v>
      </c>
      <c r="AG357" s="32">
        <v>1000000</v>
      </c>
      <c r="AH357" s="32">
        <v>1000000</v>
      </c>
      <c r="AI357" s="32">
        <f t="shared" si="10"/>
        <v>0</v>
      </c>
      <c r="AJ357" s="35" t="s">
        <v>846</v>
      </c>
      <c r="AK357">
        <v>0</v>
      </c>
      <c r="AL357">
        <v>0</v>
      </c>
      <c r="AM357">
        <v>0</v>
      </c>
      <c r="AN357">
        <v>0</v>
      </c>
      <c r="AO357">
        <v>0</v>
      </c>
      <c r="AP357"/>
    </row>
    <row r="358" spans="1:42" x14ac:dyDescent="0.3">
      <c r="A358" t="str">
        <f t="shared" si="11"/>
        <v>1.1-00-2302_231010_231438210</v>
      </c>
      <c r="B358" s="64" t="s">
        <v>1105</v>
      </c>
      <c r="C358" s="64" t="s">
        <v>1162</v>
      </c>
      <c r="D358" t="s">
        <v>1106</v>
      </c>
      <c r="E358" t="s">
        <v>29</v>
      </c>
      <c r="F358" t="s">
        <v>30</v>
      </c>
      <c r="G358" t="s">
        <v>261</v>
      </c>
      <c r="H358" t="s">
        <v>960</v>
      </c>
      <c r="I358" t="s">
        <v>856</v>
      </c>
      <c r="J358" t="s">
        <v>189</v>
      </c>
      <c r="K358">
        <v>1</v>
      </c>
      <c r="L358" t="s">
        <v>35</v>
      </c>
      <c r="M358">
        <v>14</v>
      </c>
      <c r="N358" t="s">
        <v>1134</v>
      </c>
      <c r="O358" t="s">
        <v>883</v>
      </c>
      <c r="P358" s="1" t="s">
        <v>274</v>
      </c>
      <c r="Q358">
        <v>3000</v>
      </c>
      <c r="R358" t="s">
        <v>70</v>
      </c>
      <c r="T358">
        <v>3821</v>
      </c>
      <c r="U358" t="s">
        <v>75</v>
      </c>
      <c r="V358">
        <v>0</v>
      </c>
      <c r="W358" t="s">
        <v>43</v>
      </c>
      <c r="X358" s="12">
        <v>4823470</v>
      </c>
      <c r="Y358" s="12">
        <v>2823470</v>
      </c>
      <c r="Z358" s="12">
        <v>4800000.08</v>
      </c>
      <c r="AA358" s="12">
        <v>4800000.08</v>
      </c>
      <c r="AB358" s="12">
        <v>0</v>
      </c>
      <c r="AC358" s="12">
        <v>0</v>
      </c>
      <c r="AD358" s="12">
        <v>0</v>
      </c>
      <c r="AE358" s="12">
        <v>23469.919999999925</v>
      </c>
      <c r="AF358" s="32">
        <v>4823470</v>
      </c>
      <c r="AG358" s="32">
        <v>4823470</v>
      </c>
      <c r="AH358" s="32">
        <v>1000000</v>
      </c>
      <c r="AI358" s="32">
        <f t="shared" si="10"/>
        <v>-3823470</v>
      </c>
      <c r="AJ358" s="35" t="s">
        <v>369</v>
      </c>
      <c r="AK358">
        <v>0</v>
      </c>
      <c r="AL358">
        <v>2000000</v>
      </c>
      <c r="AM358">
        <v>0</v>
      </c>
      <c r="AN358">
        <v>0</v>
      </c>
      <c r="AO358">
        <v>2000000</v>
      </c>
      <c r="AP358"/>
    </row>
    <row r="359" spans="1:42" x14ac:dyDescent="0.3">
      <c r="A359" t="str">
        <f t="shared" si="11"/>
        <v>1.1-00-2301_235002_2323821XX</v>
      </c>
      <c r="B359" s="64" t="s">
        <v>1105</v>
      </c>
      <c r="C359" s="64" t="s">
        <v>1162</v>
      </c>
      <c r="D359" t="s">
        <v>1106</v>
      </c>
      <c r="E359" t="s">
        <v>29</v>
      </c>
      <c r="F359" t="s">
        <v>30</v>
      </c>
      <c r="G359" t="s">
        <v>31</v>
      </c>
      <c r="H359" t="s">
        <v>934</v>
      </c>
      <c r="I359" t="s">
        <v>853</v>
      </c>
      <c r="J359" t="s">
        <v>971</v>
      </c>
      <c r="K359">
        <v>5</v>
      </c>
      <c r="L359" t="s">
        <v>62</v>
      </c>
      <c r="M359">
        <v>2</v>
      </c>
      <c r="N359" t="s">
        <v>66</v>
      </c>
      <c r="O359" t="s">
        <v>871</v>
      </c>
      <c r="P359" t="s">
        <v>64</v>
      </c>
      <c r="Q359">
        <v>3000</v>
      </c>
      <c r="R359" t="s">
        <v>70</v>
      </c>
      <c r="T359">
        <v>3821</v>
      </c>
      <c r="U359" t="s">
        <v>75</v>
      </c>
      <c r="V359" t="s">
        <v>45</v>
      </c>
      <c r="W359" t="s">
        <v>77</v>
      </c>
      <c r="X359" s="12">
        <v>0</v>
      </c>
      <c r="Y359" s="12">
        <v>0</v>
      </c>
      <c r="Z359" s="12">
        <v>0</v>
      </c>
      <c r="AA359" s="12">
        <v>0</v>
      </c>
      <c r="AB359" s="12">
        <v>0</v>
      </c>
      <c r="AC359" s="12">
        <v>0</v>
      </c>
      <c r="AD359" s="12">
        <v>0</v>
      </c>
      <c r="AE359" s="12">
        <v>0</v>
      </c>
      <c r="AF359" s="32">
        <v>1000000</v>
      </c>
      <c r="AG359" s="32">
        <v>1000000</v>
      </c>
      <c r="AH359" s="32">
        <v>1000000</v>
      </c>
      <c r="AI359" s="32">
        <f t="shared" si="10"/>
        <v>0</v>
      </c>
      <c r="AJ359" s="35" t="s">
        <v>140</v>
      </c>
      <c r="AK359" s="12">
        <v>0</v>
      </c>
      <c r="AL359" s="12">
        <v>0</v>
      </c>
      <c r="AM359" s="12">
        <v>0</v>
      </c>
      <c r="AN359" s="12">
        <v>0</v>
      </c>
      <c r="AO359" s="12">
        <v>0</v>
      </c>
      <c r="AP359"/>
    </row>
    <row r="360" spans="1:42" x14ac:dyDescent="0.3">
      <c r="A360" t="str">
        <f t="shared" si="11"/>
        <v>1.1-00-2301_235002_23238210</v>
      </c>
      <c r="B360" s="64" t="s">
        <v>1105</v>
      </c>
      <c r="C360" s="64" t="s">
        <v>1162</v>
      </c>
      <c r="D360" t="s">
        <v>1106</v>
      </c>
      <c r="E360" t="s">
        <v>29</v>
      </c>
      <c r="F360" t="s">
        <v>30</v>
      </c>
      <c r="G360" t="s">
        <v>31</v>
      </c>
      <c r="H360" t="s">
        <v>934</v>
      </c>
      <c r="I360" t="s">
        <v>853</v>
      </c>
      <c r="J360" t="s">
        <v>971</v>
      </c>
      <c r="K360">
        <v>5</v>
      </c>
      <c r="L360" t="s">
        <v>62</v>
      </c>
      <c r="M360">
        <v>2</v>
      </c>
      <c r="N360" t="s">
        <v>66</v>
      </c>
      <c r="O360" t="s">
        <v>871</v>
      </c>
      <c r="P360" t="s">
        <v>64</v>
      </c>
      <c r="Q360">
        <v>3000</v>
      </c>
      <c r="R360" t="s">
        <v>70</v>
      </c>
      <c r="T360">
        <v>3821</v>
      </c>
      <c r="U360" t="s">
        <v>75</v>
      </c>
      <c r="V360">
        <v>0</v>
      </c>
      <c r="W360" t="s">
        <v>43</v>
      </c>
      <c r="X360" s="12">
        <v>934238.4</v>
      </c>
      <c r="Y360" s="12">
        <v>492000</v>
      </c>
      <c r="Z360" s="12">
        <v>934238.23</v>
      </c>
      <c r="AA360" s="12">
        <v>934238.23</v>
      </c>
      <c r="AB360" s="12">
        <v>888638.23</v>
      </c>
      <c r="AC360" s="12">
        <v>888638.23</v>
      </c>
      <c r="AD360" s="12">
        <v>888638.23</v>
      </c>
      <c r="AE360" s="12">
        <v>0.17000000004190952</v>
      </c>
      <c r="AF360" s="32">
        <v>850588.4</v>
      </c>
      <c r="AG360" s="32">
        <v>850588.4</v>
      </c>
      <c r="AH360" s="32">
        <v>850588.4</v>
      </c>
      <c r="AI360" s="32">
        <f t="shared" si="10"/>
        <v>0</v>
      </c>
      <c r="AJ360" s="35" t="s">
        <v>140</v>
      </c>
      <c r="AK360">
        <v>358588.4</v>
      </c>
      <c r="AL360">
        <v>83650</v>
      </c>
      <c r="AM360">
        <v>0</v>
      </c>
      <c r="AN360">
        <v>0</v>
      </c>
      <c r="AO360">
        <v>442238.4</v>
      </c>
      <c r="AP360"/>
    </row>
    <row r="361" spans="1:42" x14ac:dyDescent="0.3">
      <c r="A361" t="str">
        <f t="shared" si="11"/>
        <v>1.1-00-2301_235005_23538210</v>
      </c>
      <c r="B361" s="64" t="s">
        <v>1105</v>
      </c>
      <c r="C361" s="64" t="s">
        <v>1162</v>
      </c>
      <c r="D361" t="s">
        <v>1106</v>
      </c>
      <c r="E361" t="s">
        <v>29</v>
      </c>
      <c r="F361" t="s">
        <v>30</v>
      </c>
      <c r="G361" t="s">
        <v>31</v>
      </c>
      <c r="H361" t="s">
        <v>934</v>
      </c>
      <c r="I361" t="s">
        <v>853</v>
      </c>
      <c r="J361" t="s">
        <v>971</v>
      </c>
      <c r="K361">
        <v>5</v>
      </c>
      <c r="L361" t="s">
        <v>62</v>
      </c>
      <c r="M361">
        <v>5</v>
      </c>
      <c r="N361" t="s">
        <v>110</v>
      </c>
      <c r="O361" t="s">
        <v>874</v>
      </c>
      <c r="P361" t="s">
        <v>1008</v>
      </c>
      <c r="Q361">
        <v>3000</v>
      </c>
      <c r="R361" t="s">
        <v>70</v>
      </c>
      <c r="T361">
        <v>3821</v>
      </c>
      <c r="U361" t="s">
        <v>75</v>
      </c>
      <c r="V361">
        <v>0</v>
      </c>
      <c r="W361" t="s">
        <v>43</v>
      </c>
      <c r="X361" s="12">
        <v>500000</v>
      </c>
      <c r="Y361" s="12">
        <v>500000</v>
      </c>
      <c r="Z361" s="12">
        <v>499500</v>
      </c>
      <c r="AA361" s="12">
        <v>499500</v>
      </c>
      <c r="AB361" s="12">
        <v>499500</v>
      </c>
      <c r="AC361" s="12">
        <v>499500</v>
      </c>
      <c r="AD361" s="12">
        <v>499500</v>
      </c>
      <c r="AE361" s="12">
        <v>500</v>
      </c>
      <c r="AF361" s="32">
        <v>500000</v>
      </c>
      <c r="AG361" s="32">
        <v>500000</v>
      </c>
      <c r="AH361" s="32">
        <v>500000</v>
      </c>
      <c r="AI361" s="32">
        <f t="shared" si="10"/>
        <v>0</v>
      </c>
      <c r="AJ361" s="35" t="s">
        <v>846</v>
      </c>
      <c r="AK361">
        <v>0</v>
      </c>
      <c r="AL361">
        <v>0</v>
      </c>
      <c r="AM361">
        <v>0</v>
      </c>
      <c r="AN361">
        <v>0</v>
      </c>
      <c r="AO361">
        <v>0</v>
      </c>
      <c r="AP361"/>
    </row>
    <row r="362" spans="1:42" x14ac:dyDescent="0.3">
      <c r="A362" t="str">
        <f t="shared" si="11"/>
        <v>1.1-00-2305_236015_232138210</v>
      </c>
      <c r="B362" s="64" t="s">
        <v>1105</v>
      </c>
      <c r="C362" s="64" t="s">
        <v>1162</v>
      </c>
      <c r="D362" t="s">
        <v>1106</v>
      </c>
      <c r="E362" t="s">
        <v>29</v>
      </c>
      <c r="F362" t="s">
        <v>30</v>
      </c>
      <c r="G362" t="s">
        <v>31</v>
      </c>
      <c r="H362" t="s">
        <v>934</v>
      </c>
      <c r="I362" t="s">
        <v>857</v>
      </c>
      <c r="J362" t="s">
        <v>307</v>
      </c>
      <c r="K362">
        <v>6</v>
      </c>
      <c r="L362" t="s">
        <v>79</v>
      </c>
      <c r="M362">
        <v>21</v>
      </c>
      <c r="N362" t="s">
        <v>311</v>
      </c>
      <c r="O362" t="s">
        <v>884</v>
      </c>
      <c r="P362" t="s">
        <v>309</v>
      </c>
      <c r="Q362">
        <v>3000</v>
      </c>
      <c r="R362" t="s">
        <v>70</v>
      </c>
      <c r="T362">
        <v>3821</v>
      </c>
      <c r="U362" t="s">
        <v>75</v>
      </c>
      <c r="V362">
        <v>0</v>
      </c>
      <c r="W362" t="s">
        <v>43</v>
      </c>
      <c r="X362" s="12">
        <v>639567.19999999995</v>
      </c>
      <c r="Y362" s="12">
        <v>0</v>
      </c>
      <c r="Z362" s="12">
        <v>628841.84</v>
      </c>
      <c r="AA362" s="12">
        <v>628841.84</v>
      </c>
      <c r="AB362" s="12">
        <v>525307.18999999994</v>
      </c>
      <c r="AC362" s="12">
        <v>0</v>
      </c>
      <c r="AD362" s="12">
        <v>0</v>
      </c>
      <c r="AE362" s="12">
        <v>10725.359999999986</v>
      </c>
      <c r="AF362" s="32">
        <v>639567.19999999995</v>
      </c>
      <c r="AG362" s="32">
        <v>639567.19999999995</v>
      </c>
      <c r="AH362" s="32">
        <v>639567.19999999995</v>
      </c>
      <c r="AI362" s="32">
        <f t="shared" si="10"/>
        <v>0</v>
      </c>
      <c r="AJ362" s="35" t="s">
        <v>846</v>
      </c>
      <c r="AK362">
        <v>525307.19999999995</v>
      </c>
      <c r="AL362">
        <v>114260</v>
      </c>
      <c r="AM362">
        <v>0</v>
      </c>
      <c r="AN362">
        <v>0</v>
      </c>
      <c r="AO362">
        <v>639567.19999999995</v>
      </c>
      <c r="AP362"/>
    </row>
    <row r="363" spans="1:42" x14ac:dyDescent="0.3">
      <c r="A363" t="str">
        <f t="shared" si="11"/>
        <v>1.1-00-2302_231007_23738210</v>
      </c>
      <c r="B363" s="64" t="s">
        <v>1105</v>
      </c>
      <c r="C363" s="64" t="s">
        <v>1162</v>
      </c>
      <c r="D363" t="s">
        <v>1106</v>
      </c>
      <c r="E363" t="s">
        <v>29</v>
      </c>
      <c r="F363" t="s">
        <v>30</v>
      </c>
      <c r="G363" t="s">
        <v>123</v>
      </c>
      <c r="H363" t="s">
        <v>969</v>
      </c>
      <c r="I363" t="s">
        <v>856</v>
      </c>
      <c r="J363" t="s">
        <v>189</v>
      </c>
      <c r="K363">
        <v>1</v>
      </c>
      <c r="L363" t="s">
        <v>35</v>
      </c>
      <c r="M363">
        <v>7</v>
      </c>
      <c r="N363" t="s">
        <v>995</v>
      </c>
      <c r="O363" t="s">
        <v>880</v>
      </c>
      <c r="P363" t="s">
        <v>996</v>
      </c>
      <c r="Q363">
        <v>3000</v>
      </c>
      <c r="R363" t="s">
        <v>70</v>
      </c>
      <c r="T363">
        <v>3821</v>
      </c>
      <c r="U363" t="s">
        <v>75</v>
      </c>
      <c r="V363">
        <v>0</v>
      </c>
      <c r="W363" t="s">
        <v>43</v>
      </c>
      <c r="X363" s="12">
        <v>160000</v>
      </c>
      <c r="Y363" s="12">
        <v>0</v>
      </c>
      <c r="Z363" s="12">
        <v>68208</v>
      </c>
      <c r="AA363" s="12">
        <v>0</v>
      </c>
      <c r="AB363" s="12">
        <v>0</v>
      </c>
      <c r="AC363" s="12">
        <v>0</v>
      </c>
      <c r="AD363" s="12">
        <v>0</v>
      </c>
      <c r="AE363" s="12">
        <v>91792</v>
      </c>
      <c r="AF363" s="32">
        <v>160000</v>
      </c>
      <c r="AG363" s="32">
        <v>160000</v>
      </c>
      <c r="AH363" s="32">
        <v>160000</v>
      </c>
      <c r="AI363" s="32">
        <f t="shared" si="10"/>
        <v>0</v>
      </c>
      <c r="AJ363" s="35" t="s">
        <v>196</v>
      </c>
      <c r="AK363">
        <v>160000</v>
      </c>
      <c r="AL363">
        <v>0</v>
      </c>
      <c r="AM363">
        <v>0</v>
      </c>
      <c r="AN363">
        <v>0</v>
      </c>
      <c r="AO363">
        <v>160000</v>
      </c>
      <c r="AP363"/>
    </row>
    <row r="364" spans="1:42" x14ac:dyDescent="0.3">
      <c r="A364" t="str">
        <f t="shared" si="11"/>
        <v>1.1-00-2302_233009_231138210</v>
      </c>
      <c r="B364" s="64" t="s">
        <v>1105</v>
      </c>
      <c r="C364" s="64" t="s">
        <v>1162</v>
      </c>
      <c r="D364" t="s">
        <v>1106</v>
      </c>
      <c r="E364" t="s">
        <v>216</v>
      </c>
      <c r="F364" t="s">
        <v>217</v>
      </c>
      <c r="G364" t="s">
        <v>31</v>
      </c>
      <c r="H364" t="s">
        <v>934</v>
      </c>
      <c r="I364" t="s">
        <v>856</v>
      </c>
      <c r="J364" t="s">
        <v>189</v>
      </c>
      <c r="K364">
        <v>3</v>
      </c>
      <c r="L364" t="s">
        <v>218</v>
      </c>
      <c r="M364">
        <v>11</v>
      </c>
      <c r="N364" t="s">
        <v>222</v>
      </c>
      <c r="O364" t="s">
        <v>881</v>
      </c>
      <c r="P364" t="s">
        <v>972</v>
      </c>
      <c r="Q364">
        <v>3000</v>
      </c>
      <c r="R364" t="s">
        <v>70</v>
      </c>
      <c r="T364">
        <v>3821</v>
      </c>
      <c r="U364" t="s">
        <v>75</v>
      </c>
      <c r="V364">
        <v>0</v>
      </c>
      <c r="W364" t="s">
        <v>43</v>
      </c>
      <c r="X364" s="12">
        <v>50000</v>
      </c>
      <c r="Y364" s="12">
        <v>0</v>
      </c>
      <c r="Z364" s="12">
        <v>47281.599999999999</v>
      </c>
      <c r="AA364" s="12">
        <v>47281.599999999999</v>
      </c>
      <c r="AB364" s="12">
        <v>47281.599999999999</v>
      </c>
      <c r="AC364" s="12">
        <v>47281.599999999999</v>
      </c>
      <c r="AD364" s="12">
        <v>47281.599999999999</v>
      </c>
      <c r="AE364" s="12">
        <v>2718.4000000000015</v>
      </c>
      <c r="AF364" s="32">
        <v>50000</v>
      </c>
      <c r="AG364" s="32">
        <v>50000</v>
      </c>
      <c r="AH364" s="32">
        <v>200000</v>
      </c>
      <c r="AI364" s="32">
        <f t="shared" si="10"/>
        <v>150000</v>
      </c>
      <c r="AJ364" s="35" t="s">
        <v>238</v>
      </c>
      <c r="AK364">
        <v>0</v>
      </c>
      <c r="AL364">
        <v>50000</v>
      </c>
      <c r="AM364">
        <v>0</v>
      </c>
      <c r="AN364">
        <v>0</v>
      </c>
      <c r="AO364">
        <v>50000</v>
      </c>
      <c r="AP364"/>
    </row>
    <row r="365" spans="1:42" x14ac:dyDescent="0.3">
      <c r="A365" t="str">
        <f t="shared" si="11"/>
        <v>1.1-00-2309_238026_2342382119</v>
      </c>
      <c r="B365" s="64" t="s">
        <v>1105</v>
      </c>
      <c r="C365" s="64" t="s">
        <v>1162</v>
      </c>
      <c r="D365" t="s">
        <v>1106</v>
      </c>
      <c r="E365" t="s">
        <v>602</v>
      </c>
      <c r="F365" t="s">
        <v>603</v>
      </c>
      <c r="G365" t="s">
        <v>31</v>
      </c>
      <c r="H365" t="s">
        <v>934</v>
      </c>
      <c r="I365" t="s">
        <v>861</v>
      </c>
      <c r="J365" t="s">
        <v>605</v>
      </c>
      <c r="K365">
        <v>8</v>
      </c>
      <c r="L365" t="s">
        <v>606</v>
      </c>
      <c r="M365">
        <v>42</v>
      </c>
      <c r="N365" t="s">
        <v>622</v>
      </c>
      <c r="O365" t="s">
        <v>895</v>
      </c>
      <c r="P365" t="s">
        <v>973</v>
      </c>
      <c r="Q365">
        <v>3000</v>
      </c>
      <c r="R365" t="s">
        <v>70</v>
      </c>
      <c r="T365">
        <v>3821</v>
      </c>
      <c r="U365" t="s">
        <v>75</v>
      </c>
      <c r="V365">
        <v>19</v>
      </c>
      <c r="W365" t="s">
        <v>633</v>
      </c>
      <c r="X365" s="12">
        <v>445000</v>
      </c>
      <c r="Y365" s="12">
        <v>400006.84</v>
      </c>
      <c r="Z365" s="12">
        <v>445000</v>
      </c>
      <c r="AA365" s="12">
        <v>445000</v>
      </c>
      <c r="AB365" s="12">
        <v>445000</v>
      </c>
      <c r="AC365" s="12">
        <v>445000</v>
      </c>
      <c r="AD365" s="12">
        <v>445000</v>
      </c>
      <c r="AE365" s="12">
        <v>0</v>
      </c>
      <c r="AF365" s="32">
        <v>445000</v>
      </c>
      <c r="AG365" s="32">
        <v>445000</v>
      </c>
      <c r="AH365" s="32">
        <v>500000</v>
      </c>
      <c r="AI365" s="32">
        <f t="shared" si="10"/>
        <v>55000</v>
      </c>
      <c r="AJ365" s="35" t="s">
        <v>634</v>
      </c>
      <c r="AK365">
        <v>0</v>
      </c>
      <c r="AL365">
        <v>50000</v>
      </c>
      <c r="AM365">
        <v>0</v>
      </c>
      <c r="AN365">
        <v>5006.84</v>
      </c>
      <c r="AO365">
        <v>44993.16</v>
      </c>
      <c r="AP365"/>
    </row>
    <row r="366" spans="1:42" x14ac:dyDescent="0.3">
      <c r="A366" t="str">
        <f t="shared" si="11"/>
        <v>1.1-00-2309_238026_2342382120</v>
      </c>
      <c r="B366" s="64" t="s">
        <v>1105</v>
      </c>
      <c r="C366" s="64" t="s">
        <v>1162</v>
      </c>
      <c r="D366" t="s">
        <v>1106</v>
      </c>
      <c r="E366" t="s">
        <v>602</v>
      </c>
      <c r="F366" t="s">
        <v>603</v>
      </c>
      <c r="G366" t="s">
        <v>31</v>
      </c>
      <c r="H366" t="s">
        <v>934</v>
      </c>
      <c r="I366" t="s">
        <v>861</v>
      </c>
      <c r="J366" t="s">
        <v>605</v>
      </c>
      <c r="K366">
        <v>8</v>
      </c>
      <c r="L366" t="s">
        <v>606</v>
      </c>
      <c r="M366">
        <v>42</v>
      </c>
      <c r="N366" t="s">
        <v>622</v>
      </c>
      <c r="O366" t="s">
        <v>895</v>
      </c>
      <c r="P366" t="s">
        <v>973</v>
      </c>
      <c r="Q366">
        <v>3000</v>
      </c>
      <c r="R366" t="s">
        <v>70</v>
      </c>
      <c r="T366">
        <v>3821</v>
      </c>
      <c r="U366" t="s">
        <v>75</v>
      </c>
      <c r="V366">
        <v>20</v>
      </c>
      <c r="W366" t="s">
        <v>635</v>
      </c>
      <c r="X366" s="12">
        <v>448000</v>
      </c>
      <c r="Y366" s="12">
        <v>400006.84</v>
      </c>
      <c r="Z366" s="12">
        <v>448000</v>
      </c>
      <c r="AA366" s="12">
        <v>448000</v>
      </c>
      <c r="AB366" s="12">
        <v>448000</v>
      </c>
      <c r="AC366" s="12">
        <v>448000</v>
      </c>
      <c r="AD366" s="12">
        <v>448000</v>
      </c>
      <c r="AE366" s="12">
        <v>0</v>
      </c>
      <c r="AF366" s="32">
        <v>448000</v>
      </c>
      <c r="AG366" s="32">
        <v>448000</v>
      </c>
      <c r="AH366" s="32">
        <v>500000</v>
      </c>
      <c r="AI366" s="32">
        <f t="shared" si="10"/>
        <v>52000</v>
      </c>
      <c r="AJ366" s="35" t="s">
        <v>636</v>
      </c>
      <c r="AK366">
        <v>0</v>
      </c>
      <c r="AL366">
        <v>50000</v>
      </c>
      <c r="AM366">
        <v>0</v>
      </c>
      <c r="AN366">
        <v>2006.84</v>
      </c>
      <c r="AO366">
        <v>47993.16</v>
      </c>
      <c r="AP366"/>
    </row>
    <row r="367" spans="1:42" x14ac:dyDescent="0.3">
      <c r="A367" t="str">
        <f t="shared" si="11"/>
        <v>1.1-00-2309_238026_2342382121</v>
      </c>
      <c r="B367" s="64" t="s">
        <v>1105</v>
      </c>
      <c r="C367" s="64" t="s">
        <v>1162</v>
      </c>
      <c r="D367" t="s">
        <v>1106</v>
      </c>
      <c r="E367" t="s">
        <v>602</v>
      </c>
      <c r="F367" t="s">
        <v>603</v>
      </c>
      <c r="G367" t="s">
        <v>31</v>
      </c>
      <c r="H367" t="s">
        <v>934</v>
      </c>
      <c r="I367" t="s">
        <v>861</v>
      </c>
      <c r="J367" t="s">
        <v>605</v>
      </c>
      <c r="K367">
        <v>8</v>
      </c>
      <c r="L367" t="s">
        <v>606</v>
      </c>
      <c r="M367">
        <v>42</v>
      </c>
      <c r="N367" t="s">
        <v>622</v>
      </c>
      <c r="O367" t="s">
        <v>895</v>
      </c>
      <c r="P367" t="s">
        <v>973</v>
      </c>
      <c r="Q367">
        <v>3000</v>
      </c>
      <c r="R367" t="s">
        <v>70</v>
      </c>
      <c r="T367">
        <v>3821</v>
      </c>
      <c r="U367" t="s">
        <v>75</v>
      </c>
      <c r="V367">
        <v>21</v>
      </c>
      <c r="W367" t="s">
        <v>637</v>
      </c>
      <c r="X367" s="12">
        <v>497495</v>
      </c>
      <c r="Y367" s="12">
        <v>499993.16</v>
      </c>
      <c r="Z367" s="12">
        <v>497495</v>
      </c>
      <c r="AA367" s="12">
        <v>497495</v>
      </c>
      <c r="AB367" s="12">
        <v>207495</v>
      </c>
      <c r="AC367" s="12">
        <v>207495</v>
      </c>
      <c r="AD367" s="12">
        <v>207495</v>
      </c>
      <c r="AE367" s="12">
        <v>0</v>
      </c>
      <c r="AF367" s="32">
        <v>497495</v>
      </c>
      <c r="AG367" s="32">
        <v>497495</v>
      </c>
      <c r="AH367" s="32">
        <v>600000</v>
      </c>
      <c r="AI367" s="32">
        <f t="shared" si="10"/>
        <v>102505</v>
      </c>
      <c r="AJ367" s="35" t="s">
        <v>638</v>
      </c>
      <c r="AK367">
        <v>0</v>
      </c>
      <c r="AL367">
        <v>6.84</v>
      </c>
      <c r="AM367">
        <v>0</v>
      </c>
      <c r="AN367">
        <v>2505</v>
      </c>
      <c r="AO367">
        <v>-2498.16</v>
      </c>
      <c r="AP367"/>
    </row>
    <row r="368" spans="1:42" x14ac:dyDescent="0.3">
      <c r="A368" t="str">
        <f t="shared" si="11"/>
        <v>1.1-00-2309_238026_2342382122</v>
      </c>
      <c r="B368" s="64" t="s">
        <v>1105</v>
      </c>
      <c r="C368" s="64" t="s">
        <v>1162</v>
      </c>
      <c r="D368" t="s">
        <v>1106</v>
      </c>
      <c r="E368" t="s">
        <v>602</v>
      </c>
      <c r="F368" t="s">
        <v>603</v>
      </c>
      <c r="G368" t="s">
        <v>31</v>
      </c>
      <c r="H368" t="s">
        <v>934</v>
      </c>
      <c r="I368" t="s">
        <v>861</v>
      </c>
      <c r="J368" t="s">
        <v>605</v>
      </c>
      <c r="K368">
        <v>8</v>
      </c>
      <c r="L368" t="s">
        <v>606</v>
      </c>
      <c r="M368">
        <v>42</v>
      </c>
      <c r="N368" t="s">
        <v>622</v>
      </c>
      <c r="O368" t="s">
        <v>895</v>
      </c>
      <c r="P368" t="s">
        <v>973</v>
      </c>
      <c r="Q368">
        <v>3000</v>
      </c>
      <c r="R368" t="s">
        <v>70</v>
      </c>
      <c r="T368">
        <v>3821</v>
      </c>
      <c r="U368" t="s">
        <v>75</v>
      </c>
      <c r="V368">
        <v>22</v>
      </c>
      <c r="W368" t="s">
        <v>639</v>
      </c>
      <c r="X368" s="12">
        <v>750000</v>
      </c>
      <c r="Y368" s="12">
        <v>499993.16</v>
      </c>
      <c r="Z368" s="12">
        <v>748780</v>
      </c>
      <c r="AA368" s="12">
        <v>0</v>
      </c>
      <c r="AB368" s="12">
        <v>0</v>
      </c>
      <c r="AC368" s="12">
        <v>0</v>
      </c>
      <c r="AD368" s="12">
        <v>0</v>
      </c>
      <c r="AE368" s="12">
        <v>1220</v>
      </c>
      <c r="AF368" s="32">
        <v>500000</v>
      </c>
      <c r="AG368" s="32">
        <v>500000</v>
      </c>
      <c r="AH368" s="32">
        <v>750000</v>
      </c>
      <c r="AI368" s="32">
        <f t="shared" si="10"/>
        <v>250000</v>
      </c>
      <c r="AJ368" s="35" t="s">
        <v>640</v>
      </c>
      <c r="AK368">
        <v>0</v>
      </c>
      <c r="AL368">
        <v>250006.84</v>
      </c>
      <c r="AM368">
        <v>0</v>
      </c>
      <c r="AN368">
        <v>0</v>
      </c>
      <c r="AO368">
        <v>250006.84</v>
      </c>
      <c r="AP368"/>
    </row>
    <row r="369" spans="1:42" x14ac:dyDescent="0.3">
      <c r="A369" t="str">
        <f t="shared" si="11"/>
        <v>1.1-00-2309_238026_2342382123</v>
      </c>
      <c r="B369" s="64" t="s">
        <v>1105</v>
      </c>
      <c r="C369" s="64" t="s">
        <v>1162</v>
      </c>
      <c r="D369" t="s">
        <v>1106</v>
      </c>
      <c r="E369" t="s">
        <v>602</v>
      </c>
      <c r="F369" t="s">
        <v>603</v>
      </c>
      <c r="G369" t="s">
        <v>31</v>
      </c>
      <c r="H369" t="s">
        <v>934</v>
      </c>
      <c r="I369" t="s">
        <v>861</v>
      </c>
      <c r="J369" t="s">
        <v>605</v>
      </c>
      <c r="K369">
        <v>8</v>
      </c>
      <c r="L369" t="s">
        <v>606</v>
      </c>
      <c r="M369">
        <v>42</v>
      </c>
      <c r="N369" t="s">
        <v>622</v>
      </c>
      <c r="O369" t="s">
        <v>895</v>
      </c>
      <c r="P369" t="s">
        <v>973</v>
      </c>
      <c r="Q369">
        <v>3000</v>
      </c>
      <c r="R369" t="s">
        <v>70</v>
      </c>
      <c r="T369">
        <v>3821</v>
      </c>
      <c r="U369" t="s">
        <v>75</v>
      </c>
      <c r="V369">
        <v>23</v>
      </c>
      <c r="W369" t="s">
        <v>641</v>
      </c>
      <c r="X369" s="12">
        <v>450000</v>
      </c>
      <c r="Y369" s="12">
        <v>349993.16</v>
      </c>
      <c r="Z369" s="12">
        <v>449500</v>
      </c>
      <c r="AA369" s="12">
        <v>0</v>
      </c>
      <c r="AB369" s="12">
        <v>0</v>
      </c>
      <c r="AC369" s="12">
        <v>0</v>
      </c>
      <c r="AD369" s="12">
        <v>0</v>
      </c>
      <c r="AE369" s="12">
        <v>500</v>
      </c>
      <c r="AF369" s="32">
        <v>350000</v>
      </c>
      <c r="AG369" s="32">
        <v>350000</v>
      </c>
      <c r="AH369" s="32">
        <v>450000</v>
      </c>
      <c r="AI369" s="32">
        <f t="shared" si="10"/>
        <v>100000</v>
      </c>
      <c r="AJ369" s="35" t="s">
        <v>642</v>
      </c>
      <c r="AK369">
        <v>0</v>
      </c>
      <c r="AL369">
        <v>100006.84</v>
      </c>
      <c r="AM369">
        <v>0</v>
      </c>
      <c r="AN369">
        <v>0</v>
      </c>
      <c r="AO369">
        <v>100006.84</v>
      </c>
      <c r="AP369"/>
    </row>
    <row r="370" spans="1:42" x14ac:dyDescent="0.3">
      <c r="A370" t="str">
        <f t="shared" si="11"/>
        <v>1.1-00-2309_238026_2342382124</v>
      </c>
      <c r="B370" s="64" t="s">
        <v>1105</v>
      </c>
      <c r="C370" s="64" t="s">
        <v>1162</v>
      </c>
      <c r="D370" t="s">
        <v>1106</v>
      </c>
      <c r="E370" t="s">
        <v>602</v>
      </c>
      <c r="F370" t="s">
        <v>603</v>
      </c>
      <c r="G370" t="s">
        <v>31</v>
      </c>
      <c r="H370" t="s">
        <v>934</v>
      </c>
      <c r="I370" t="s">
        <v>861</v>
      </c>
      <c r="J370" t="s">
        <v>605</v>
      </c>
      <c r="K370">
        <v>8</v>
      </c>
      <c r="L370" t="s">
        <v>606</v>
      </c>
      <c r="M370">
        <v>42</v>
      </c>
      <c r="N370" t="s">
        <v>622</v>
      </c>
      <c r="O370" t="s">
        <v>895</v>
      </c>
      <c r="P370" t="s">
        <v>973</v>
      </c>
      <c r="Q370">
        <v>3000</v>
      </c>
      <c r="R370" t="s">
        <v>70</v>
      </c>
      <c r="T370">
        <v>3821</v>
      </c>
      <c r="U370" t="s">
        <v>75</v>
      </c>
      <c r="V370">
        <v>24</v>
      </c>
      <c r="W370" t="s">
        <v>1009</v>
      </c>
      <c r="X370" s="12">
        <v>0</v>
      </c>
      <c r="Y370" s="12">
        <v>100006.84</v>
      </c>
      <c r="Z370" s="12">
        <v>0</v>
      </c>
      <c r="AA370" s="12">
        <v>0</v>
      </c>
      <c r="AB370" s="12">
        <v>0</v>
      </c>
      <c r="AC370" s="12">
        <v>0</v>
      </c>
      <c r="AD370" s="12">
        <v>0</v>
      </c>
      <c r="AE370" s="12">
        <v>0</v>
      </c>
      <c r="AF370" s="32">
        <v>0</v>
      </c>
      <c r="AG370" s="32">
        <v>0</v>
      </c>
      <c r="AH370" s="32">
        <v>0</v>
      </c>
      <c r="AI370" s="32">
        <f t="shared" si="10"/>
        <v>0</v>
      </c>
      <c r="AJ370" s="35" t="s">
        <v>846</v>
      </c>
      <c r="AK370">
        <v>0</v>
      </c>
      <c r="AL370">
        <v>0</v>
      </c>
      <c r="AM370">
        <v>0</v>
      </c>
      <c r="AN370">
        <v>100006.84</v>
      </c>
      <c r="AO370">
        <v>-100006.84</v>
      </c>
      <c r="AP370"/>
    </row>
    <row r="371" spans="1:42" x14ac:dyDescent="0.3">
      <c r="A371" t="str">
        <f t="shared" si="11"/>
        <v>1.1-00-2309_238026_2342382125</v>
      </c>
      <c r="B371" s="64" t="s">
        <v>1105</v>
      </c>
      <c r="C371" s="64" t="s">
        <v>1162</v>
      </c>
      <c r="D371" t="s">
        <v>1106</v>
      </c>
      <c r="E371" t="s">
        <v>602</v>
      </c>
      <c r="F371" t="s">
        <v>603</v>
      </c>
      <c r="G371" t="s">
        <v>31</v>
      </c>
      <c r="H371" t="s">
        <v>934</v>
      </c>
      <c r="I371" t="s">
        <v>861</v>
      </c>
      <c r="J371" t="s">
        <v>605</v>
      </c>
      <c r="K371">
        <v>8</v>
      </c>
      <c r="L371" t="s">
        <v>606</v>
      </c>
      <c r="M371">
        <v>42</v>
      </c>
      <c r="N371" t="s">
        <v>622</v>
      </c>
      <c r="O371" t="s">
        <v>895</v>
      </c>
      <c r="P371" t="s">
        <v>973</v>
      </c>
      <c r="Q371">
        <v>3000</v>
      </c>
      <c r="R371" t="s">
        <v>70</v>
      </c>
      <c r="T371">
        <v>3821</v>
      </c>
      <c r="U371" t="s">
        <v>75</v>
      </c>
      <c r="V371">
        <v>25</v>
      </c>
      <c r="W371" t="s">
        <v>1010</v>
      </c>
      <c r="X371" s="12">
        <v>0</v>
      </c>
      <c r="Y371" s="12">
        <v>199993.16</v>
      </c>
      <c r="Z371" s="12">
        <v>0</v>
      </c>
      <c r="AA371" s="12">
        <v>0</v>
      </c>
      <c r="AB371" s="12">
        <v>0</v>
      </c>
      <c r="AC371" s="12">
        <v>0</v>
      </c>
      <c r="AD371" s="12">
        <v>0</v>
      </c>
      <c r="AE371" s="12">
        <v>0</v>
      </c>
      <c r="AF371" s="32">
        <v>0</v>
      </c>
      <c r="AG371" s="32">
        <v>0</v>
      </c>
      <c r="AH371" s="32">
        <v>0</v>
      </c>
      <c r="AI371" s="32">
        <f t="shared" si="10"/>
        <v>0</v>
      </c>
      <c r="AJ371" s="35" t="s">
        <v>846</v>
      </c>
      <c r="AK371">
        <v>0</v>
      </c>
      <c r="AL371">
        <v>6.84</v>
      </c>
      <c r="AM371">
        <v>0</v>
      </c>
      <c r="AN371">
        <v>200000</v>
      </c>
      <c r="AO371">
        <v>-199993.16</v>
      </c>
      <c r="AP371"/>
    </row>
    <row r="372" spans="1:42" x14ac:dyDescent="0.3">
      <c r="A372" t="str">
        <f t="shared" si="11"/>
        <v>1.1-00-2309_238026_2342382129</v>
      </c>
      <c r="B372" s="64" t="s">
        <v>1105</v>
      </c>
      <c r="C372" s="64" t="s">
        <v>1162</v>
      </c>
      <c r="D372" t="s">
        <v>1106</v>
      </c>
      <c r="E372" t="s">
        <v>602</v>
      </c>
      <c r="F372" t="s">
        <v>603</v>
      </c>
      <c r="G372" t="s">
        <v>31</v>
      </c>
      <c r="H372" t="s">
        <v>934</v>
      </c>
      <c r="I372" t="s">
        <v>861</v>
      </c>
      <c r="J372" t="s">
        <v>605</v>
      </c>
      <c r="K372">
        <v>8</v>
      </c>
      <c r="L372" t="s">
        <v>606</v>
      </c>
      <c r="M372">
        <v>42</v>
      </c>
      <c r="N372" t="s">
        <v>622</v>
      </c>
      <c r="O372" t="s">
        <v>895</v>
      </c>
      <c r="P372" t="s">
        <v>973</v>
      </c>
      <c r="Q372">
        <v>3000</v>
      </c>
      <c r="R372" t="s">
        <v>70</v>
      </c>
      <c r="T372">
        <v>3821</v>
      </c>
      <c r="U372" t="s">
        <v>75</v>
      </c>
      <c r="V372">
        <v>29</v>
      </c>
      <c r="W372" t="s">
        <v>643</v>
      </c>
      <c r="X372" s="12">
        <v>200000</v>
      </c>
      <c r="Y372" s="12">
        <v>200000</v>
      </c>
      <c r="Z372" s="12">
        <v>200000</v>
      </c>
      <c r="AA372" s="12">
        <v>200000</v>
      </c>
      <c r="AB372" s="12">
        <v>200000</v>
      </c>
      <c r="AC372" s="12">
        <v>200000</v>
      </c>
      <c r="AD372" s="12">
        <v>200000</v>
      </c>
      <c r="AE372" s="12">
        <v>0</v>
      </c>
      <c r="AF372" s="32">
        <v>200000</v>
      </c>
      <c r="AG372" s="32">
        <v>200000</v>
      </c>
      <c r="AH372" s="32">
        <v>200000</v>
      </c>
      <c r="AI372" s="32">
        <f t="shared" si="10"/>
        <v>0</v>
      </c>
      <c r="AJ372" s="35" t="s">
        <v>846</v>
      </c>
      <c r="AK372">
        <v>0</v>
      </c>
      <c r="AL372">
        <v>0</v>
      </c>
      <c r="AM372">
        <v>0</v>
      </c>
      <c r="AN372">
        <v>0</v>
      </c>
      <c r="AO372">
        <v>0</v>
      </c>
      <c r="AP372"/>
    </row>
    <row r="373" spans="1:42" x14ac:dyDescent="0.3">
      <c r="A373" t="str">
        <f t="shared" si="11"/>
        <v>1.1-00-2309_238026_234238210</v>
      </c>
      <c r="B373" s="64" t="s">
        <v>1105</v>
      </c>
      <c r="C373" s="64" t="s">
        <v>1162</v>
      </c>
      <c r="D373" t="s">
        <v>1106</v>
      </c>
      <c r="E373" t="s">
        <v>602</v>
      </c>
      <c r="F373" t="s">
        <v>603</v>
      </c>
      <c r="G373" t="s">
        <v>31</v>
      </c>
      <c r="H373" t="s">
        <v>934</v>
      </c>
      <c r="I373" t="s">
        <v>861</v>
      </c>
      <c r="J373" t="s">
        <v>605</v>
      </c>
      <c r="K373">
        <v>8</v>
      </c>
      <c r="L373" t="s">
        <v>606</v>
      </c>
      <c r="M373">
        <v>42</v>
      </c>
      <c r="N373" t="s">
        <v>622</v>
      </c>
      <c r="O373" t="s">
        <v>895</v>
      </c>
      <c r="P373" t="s">
        <v>973</v>
      </c>
      <c r="Q373">
        <v>3000</v>
      </c>
      <c r="R373" t="s">
        <v>70</v>
      </c>
      <c r="T373">
        <v>3821</v>
      </c>
      <c r="U373" t="s">
        <v>75</v>
      </c>
      <c r="V373">
        <v>0</v>
      </c>
      <c r="W373" t="s">
        <v>43</v>
      </c>
      <c r="X373" s="12">
        <v>1133153</v>
      </c>
      <c r="Y373" s="12">
        <v>100006.84</v>
      </c>
      <c r="Z373" s="12">
        <v>1161756</v>
      </c>
      <c r="AA373" s="12">
        <v>856560</v>
      </c>
      <c r="AB373" s="12">
        <v>641960</v>
      </c>
      <c r="AC373" s="12">
        <v>641960</v>
      </c>
      <c r="AD373" s="12">
        <v>641960</v>
      </c>
      <c r="AE373" s="12">
        <v>-28603</v>
      </c>
      <c r="AF373" s="32">
        <v>1330817</v>
      </c>
      <c r="AG373" s="32">
        <v>1330817</v>
      </c>
      <c r="AH373" s="32">
        <v>1350000</v>
      </c>
      <c r="AI373" s="32">
        <f t="shared" si="10"/>
        <v>19183</v>
      </c>
      <c r="AJ373" s="35" t="s">
        <v>632</v>
      </c>
      <c r="AK373">
        <v>0</v>
      </c>
      <c r="AL373">
        <v>1325153</v>
      </c>
      <c r="AM373">
        <v>0</v>
      </c>
      <c r="AN373">
        <v>292006.84000000003</v>
      </c>
      <c r="AO373">
        <v>1033146.16</v>
      </c>
      <c r="AP373"/>
    </row>
    <row r="374" spans="1:42" x14ac:dyDescent="0.3">
      <c r="A374" t="str">
        <f t="shared" si="11"/>
        <v>1.1-00-2306_235017_232938410</v>
      </c>
      <c r="B374" s="64" t="s">
        <v>1105</v>
      </c>
      <c r="C374" s="64" t="s">
        <v>1162</v>
      </c>
      <c r="D374" t="s">
        <v>1106</v>
      </c>
      <c r="E374" t="s">
        <v>422</v>
      </c>
      <c r="F374" t="s">
        <v>423</v>
      </c>
      <c r="G374" t="s">
        <v>340</v>
      </c>
      <c r="H374" t="s">
        <v>964</v>
      </c>
      <c r="I374" t="s">
        <v>858</v>
      </c>
      <c r="J374" t="s">
        <v>404</v>
      </c>
      <c r="K374">
        <v>5</v>
      </c>
      <c r="L374" t="s">
        <v>62</v>
      </c>
      <c r="M374">
        <v>29</v>
      </c>
      <c r="N374" t="s">
        <v>427</v>
      </c>
      <c r="O374" t="s">
        <v>886</v>
      </c>
      <c r="P374" t="s">
        <v>425</v>
      </c>
      <c r="Q374">
        <v>3000</v>
      </c>
      <c r="R374" t="s">
        <v>70</v>
      </c>
      <c r="T374">
        <v>3841</v>
      </c>
      <c r="U374" t="s">
        <v>432</v>
      </c>
      <c r="V374">
        <v>0</v>
      </c>
      <c r="W374" t="s">
        <v>43</v>
      </c>
      <c r="X374" s="12">
        <v>570000</v>
      </c>
      <c r="Y374" s="12">
        <v>0</v>
      </c>
      <c r="Z374" s="12">
        <v>570000</v>
      </c>
      <c r="AA374" s="12">
        <v>570000</v>
      </c>
      <c r="AB374" s="12">
        <v>570000</v>
      </c>
      <c r="AC374" s="12">
        <v>570000</v>
      </c>
      <c r="AD374" s="12">
        <v>570000</v>
      </c>
      <c r="AE374" s="12">
        <v>0</v>
      </c>
      <c r="AF374" s="32">
        <v>570000</v>
      </c>
      <c r="AG374" s="32">
        <v>570000</v>
      </c>
      <c r="AH374" s="32">
        <v>0</v>
      </c>
      <c r="AI374" s="32">
        <f t="shared" si="10"/>
        <v>-570000</v>
      </c>
      <c r="AJ374" s="35" t="s">
        <v>846</v>
      </c>
      <c r="AK374">
        <v>570000</v>
      </c>
      <c r="AL374">
        <v>0</v>
      </c>
      <c r="AM374">
        <v>0</v>
      </c>
      <c r="AN374">
        <v>0</v>
      </c>
      <c r="AO374">
        <v>570000</v>
      </c>
      <c r="AP374"/>
    </row>
    <row r="375" spans="1:42" x14ac:dyDescent="0.3">
      <c r="A375" t="str">
        <f t="shared" si="11"/>
        <v>1.1-00-2305_236015_232139110</v>
      </c>
      <c r="B375" s="64" t="s">
        <v>1105</v>
      </c>
      <c r="C375" s="64" t="s">
        <v>1162</v>
      </c>
      <c r="D375" t="s">
        <v>1106</v>
      </c>
      <c r="E375" t="s">
        <v>29</v>
      </c>
      <c r="F375" t="s">
        <v>30</v>
      </c>
      <c r="G375" t="s">
        <v>31</v>
      </c>
      <c r="H375" t="s">
        <v>934</v>
      </c>
      <c r="I375" t="s">
        <v>857</v>
      </c>
      <c r="J375" t="s">
        <v>307</v>
      </c>
      <c r="K375">
        <v>6</v>
      </c>
      <c r="L375" t="s">
        <v>79</v>
      </c>
      <c r="M375">
        <v>21</v>
      </c>
      <c r="N375" t="s">
        <v>311</v>
      </c>
      <c r="O375" t="s">
        <v>884</v>
      </c>
      <c r="P375" t="s">
        <v>309</v>
      </c>
      <c r="Q375">
        <v>3000</v>
      </c>
      <c r="R375" t="s">
        <v>70</v>
      </c>
      <c r="T375">
        <v>3911</v>
      </c>
      <c r="U375" t="s">
        <v>334</v>
      </c>
      <c r="V375">
        <v>0</v>
      </c>
      <c r="W375" t="s">
        <v>43</v>
      </c>
      <c r="X375" s="12">
        <v>700000</v>
      </c>
      <c r="Y375" s="12">
        <v>0</v>
      </c>
      <c r="Z375" s="12">
        <v>400682.26</v>
      </c>
      <c r="AA375" s="12">
        <v>400682.26</v>
      </c>
      <c r="AB375" s="12">
        <v>400682.26</v>
      </c>
      <c r="AC375" s="12">
        <v>400682.26</v>
      </c>
      <c r="AD375" s="12">
        <v>400682.26</v>
      </c>
      <c r="AE375" s="12">
        <v>299317.74</v>
      </c>
      <c r="AF375" s="32">
        <v>700000</v>
      </c>
      <c r="AG375" s="32">
        <v>700000</v>
      </c>
      <c r="AH375" s="32">
        <v>700000</v>
      </c>
      <c r="AI375" s="32">
        <f t="shared" si="10"/>
        <v>0</v>
      </c>
      <c r="AJ375" s="35" t="s">
        <v>846</v>
      </c>
      <c r="AK375">
        <v>400000</v>
      </c>
      <c r="AL375">
        <v>300000</v>
      </c>
      <c r="AM375">
        <v>0</v>
      </c>
      <c r="AN375">
        <v>0</v>
      </c>
      <c r="AO375">
        <v>700000</v>
      </c>
      <c r="AP375"/>
    </row>
    <row r="376" spans="1:42" x14ac:dyDescent="0.3">
      <c r="A376" t="str">
        <f t="shared" si="11"/>
        <v>2.5-01-2204_236013_231939210</v>
      </c>
      <c r="B376" t="s">
        <v>1085</v>
      </c>
      <c r="C376" t="s">
        <v>1162</v>
      </c>
      <c r="D376" t="s">
        <v>1015</v>
      </c>
      <c r="E376" t="s">
        <v>29</v>
      </c>
      <c r="F376" t="s">
        <v>30</v>
      </c>
      <c r="G376" t="s">
        <v>141</v>
      </c>
      <c r="H376" t="s">
        <v>955</v>
      </c>
      <c r="I376" t="s">
        <v>855</v>
      </c>
      <c r="J376" t="s">
        <v>144</v>
      </c>
      <c r="K376">
        <v>6</v>
      </c>
      <c r="L376" t="s">
        <v>79</v>
      </c>
      <c r="M376">
        <v>19</v>
      </c>
      <c r="N376" t="s">
        <v>170</v>
      </c>
      <c r="O376" t="s">
        <v>878</v>
      </c>
      <c r="P376" t="s">
        <v>168</v>
      </c>
      <c r="Q376">
        <v>3000</v>
      </c>
      <c r="R376" t="s">
        <v>70</v>
      </c>
      <c r="T376">
        <v>3921</v>
      </c>
      <c r="U376" t="s">
        <v>1012</v>
      </c>
      <c r="V376">
        <v>0</v>
      </c>
      <c r="W376" t="s">
        <v>43</v>
      </c>
      <c r="X376" s="12">
        <v>1144594.82</v>
      </c>
      <c r="Y376" s="12">
        <v>0</v>
      </c>
      <c r="Z376" s="12">
        <v>1144594.82</v>
      </c>
      <c r="AA376" s="12">
        <v>1144594.82</v>
      </c>
      <c r="AB376" s="12">
        <v>1144594.82</v>
      </c>
      <c r="AC376" s="12">
        <v>1144594.82</v>
      </c>
      <c r="AD376" s="12">
        <v>1144594.82</v>
      </c>
      <c r="AE376" s="12">
        <v>0</v>
      </c>
      <c r="AF376" s="32">
        <v>0</v>
      </c>
      <c r="AG376" s="32">
        <v>0</v>
      </c>
      <c r="AH376" s="32">
        <v>0</v>
      </c>
      <c r="AI376" s="32">
        <f t="shared" si="10"/>
        <v>0</v>
      </c>
      <c r="AJ376" s="35" t="s">
        <v>846</v>
      </c>
      <c r="AK376">
        <v>1144594.82</v>
      </c>
      <c r="AL376">
        <v>0</v>
      </c>
      <c r="AM376">
        <v>0</v>
      </c>
      <c r="AN376">
        <v>0</v>
      </c>
      <c r="AO376">
        <v>1144594.82</v>
      </c>
      <c r="AP376"/>
    </row>
    <row r="377" spans="1:42" x14ac:dyDescent="0.3">
      <c r="A377" t="str">
        <f t="shared" si="11"/>
        <v>1.1-14-2302_231007_23739210</v>
      </c>
      <c r="B377" t="s">
        <v>1098</v>
      </c>
      <c r="C377" t="s">
        <v>1162</v>
      </c>
      <c r="D377" t="s">
        <v>1099</v>
      </c>
      <c r="E377" t="s">
        <v>29</v>
      </c>
      <c r="F377" t="s">
        <v>30</v>
      </c>
      <c r="G377" t="s">
        <v>123</v>
      </c>
      <c r="H377" t="s">
        <v>969</v>
      </c>
      <c r="I377" t="s">
        <v>856</v>
      </c>
      <c r="J377" t="s">
        <v>189</v>
      </c>
      <c r="K377">
        <v>1</v>
      </c>
      <c r="L377" t="s">
        <v>35</v>
      </c>
      <c r="M377">
        <v>7</v>
      </c>
      <c r="N377" t="s">
        <v>995</v>
      </c>
      <c r="O377" t="s">
        <v>880</v>
      </c>
      <c r="P377" t="s">
        <v>996</v>
      </c>
      <c r="Q377">
        <v>3000</v>
      </c>
      <c r="R377" t="s">
        <v>70</v>
      </c>
      <c r="T377">
        <v>3921</v>
      </c>
      <c r="U377" t="s">
        <v>1012</v>
      </c>
      <c r="V377">
        <v>0</v>
      </c>
      <c r="W377" t="s">
        <v>43</v>
      </c>
      <c r="X377" s="12">
        <v>0</v>
      </c>
      <c r="Y377" s="12">
        <v>0</v>
      </c>
      <c r="Z377" s="12">
        <v>0</v>
      </c>
      <c r="AA377" s="12">
        <v>0</v>
      </c>
      <c r="AB377" s="12">
        <v>0</v>
      </c>
      <c r="AC377" s="12">
        <v>0</v>
      </c>
      <c r="AD377" s="12">
        <v>0</v>
      </c>
      <c r="AE377" s="12">
        <v>0</v>
      </c>
      <c r="AF377" s="32">
        <v>0</v>
      </c>
      <c r="AG377" s="32">
        <v>0</v>
      </c>
      <c r="AH377" s="32">
        <v>0</v>
      </c>
      <c r="AI377" s="32">
        <f t="shared" si="10"/>
        <v>0</v>
      </c>
      <c r="AJ377" s="35" t="s">
        <v>846</v>
      </c>
      <c r="AK377">
        <v>0</v>
      </c>
      <c r="AL377">
        <v>0</v>
      </c>
      <c r="AM377">
        <v>0</v>
      </c>
      <c r="AN377">
        <v>0</v>
      </c>
      <c r="AO377">
        <v>0</v>
      </c>
      <c r="AP377"/>
    </row>
    <row r="378" spans="1:42" x14ac:dyDescent="0.3">
      <c r="A378" t="str">
        <f t="shared" si="11"/>
        <v>2.6-01-2204_236013_231939210</v>
      </c>
      <c r="B378" t="s">
        <v>1100</v>
      </c>
      <c r="C378" t="s">
        <v>1162</v>
      </c>
      <c r="D378" t="s">
        <v>951</v>
      </c>
      <c r="E378" t="s">
        <v>29</v>
      </c>
      <c r="F378" t="s">
        <v>30</v>
      </c>
      <c r="G378" t="s">
        <v>141</v>
      </c>
      <c r="H378" t="s">
        <v>955</v>
      </c>
      <c r="I378" t="s">
        <v>855</v>
      </c>
      <c r="J378" t="s">
        <v>144</v>
      </c>
      <c r="K378">
        <v>6</v>
      </c>
      <c r="L378" t="s">
        <v>79</v>
      </c>
      <c r="M378">
        <v>19</v>
      </c>
      <c r="N378" t="s">
        <v>170</v>
      </c>
      <c r="O378" t="s">
        <v>878</v>
      </c>
      <c r="P378" t="s">
        <v>168</v>
      </c>
      <c r="Q378">
        <v>3000</v>
      </c>
      <c r="R378" t="s">
        <v>70</v>
      </c>
      <c r="T378">
        <v>3921</v>
      </c>
      <c r="U378" t="s">
        <v>1012</v>
      </c>
      <c r="V378">
        <v>0</v>
      </c>
      <c r="W378" t="s">
        <v>43</v>
      </c>
      <c r="X378" s="12">
        <v>688354.49</v>
      </c>
      <c r="Y378" s="12">
        <v>0</v>
      </c>
      <c r="Z378" s="12">
        <v>688354.49</v>
      </c>
      <c r="AA378" s="12">
        <v>688354.49</v>
      </c>
      <c r="AB378" s="12">
        <v>688354.49</v>
      </c>
      <c r="AC378" s="12">
        <v>688354.49</v>
      </c>
      <c r="AD378" s="12">
        <v>688354.49</v>
      </c>
      <c r="AE378" s="12">
        <v>0</v>
      </c>
      <c r="AF378" s="32">
        <v>0</v>
      </c>
      <c r="AG378" s="32">
        <v>0</v>
      </c>
      <c r="AH378" s="32">
        <v>0</v>
      </c>
      <c r="AI378" s="32">
        <f t="shared" si="10"/>
        <v>0</v>
      </c>
      <c r="AJ378" s="35" t="s">
        <v>846</v>
      </c>
      <c r="AK378">
        <v>688354.49</v>
      </c>
      <c r="AL378">
        <v>0</v>
      </c>
      <c r="AM378">
        <v>0</v>
      </c>
      <c r="AN378">
        <v>0</v>
      </c>
      <c r="AO378">
        <v>688354.49</v>
      </c>
      <c r="AP378"/>
    </row>
    <row r="379" spans="1:42" x14ac:dyDescent="0.3">
      <c r="A379" t="str">
        <f t="shared" si="11"/>
        <v>2.6-10-2204_236013_231939210</v>
      </c>
      <c r="B379" t="s">
        <v>1101</v>
      </c>
      <c r="C379" t="s">
        <v>1162</v>
      </c>
      <c r="D379" t="s">
        <v>1014</v>
      </c>
      <c r="E379" t="s">
        <v>29</v>
      </c>
      <c r="F379" t="s">
        <v>30</v>
      </c>
      <c r="G379" t="s">
        <v>141</v>
      </c>
      <c r="H379" t="s">
        <v>955</v>
      </c>
      <c r="I379" t="s">
        <v>855</v>
      </c>
      <c r="J379" t="s">
        <v>144</v>
      </c>
      <c r="K379">
        <v>6</v>
      </c>
      <c r="L379" t="s">
        <v>79</v>
      </c>
      <c r="M379">
        <v>19</v>
      </c>
      <c r="N379" t="s">
        <v>170</v>
      </c>
      <c r="O379" t="s">
        <v>878</v>
      </c>
      <c r="P379" t="s">
        <v>168</v>
      </c>
      <c r="Q379">
        <v>3000</v>
      </c>
      <c r="R379" t="s">
        <v>70</v>
      </c>
      <c r="T379">
        <v>3921</v>
      </c>
      <c r="U379" t="s">
        <v>1012</v>
      </c>
      <c r="V379">
        <v>0</v>
      </c>
      <c r="W379" t="s">
        <v>43</v>
      </c>
      <c r="X379" s="12">
        <v>88245.29</v>
      </c>
      <c r="Y379" s="12">
        <v>0</v>
      </c>
      <c r="Z379" s="12">
        <v>88245.29</v>
      </c>
      <c r="AA379" s="12">
        <v>88245.29</v>
      </c>
      <c r="AB379" s="12">
        <v>88245.29</v>
      </c>
      <c r="AC379" s="12">
        <v>88245.29</v>
      </c>
      <c r="AD379" s="12">
        <v>88245.29</v>
      </c>
      <c r="AE379" s="12">
        <v>0</v>
      </c>
      <c r="AF379" s="32">
        <v>0</v>
      </c>
      <c r="AG379" s="32">
        <v>0</v>
      </c>
      <c r="AH379" s="32">
        <v>0</v>
      </c>
      <c r="AI379" s="32">
        <f t="shared" si="10"/>
        <v>0</v>
      </c>
      <c r="AJ379" s="35" t="s">
        <v>846</v>
      </c>
      <c r="AK379">
        <v>88245.29</v>
      </c>
      <c r="AL379">
        <v>0</v>
      </c>
      <c r="AM379">
        <v>0</v>
      </c>
      <c r="AN379">
        <v>0</v>
      </c>
      <c r="AO379">
        <v>88245.29</v>
      </c>
      <c r="AP379"/>
    </row>
    <row r="380" spans="1:42" x14ac:dyDescent="0.3">
      <c r="A380" t="str">
        <f t="shared" si="11"/>
        <v>2.6-02-2204_236013_231939210</v>
      </c>
      <c r="B380" t="s">
        <v>1102</v>
      </c>
      <c r="C380" t="s">
        <v>1162</v>
      </c>
      <c r="D380" t="s">
        <v>1016</v>
      </c>
      <c r="E380" t="s">
        <v>29</v>
      </c>
      <c r="F380" t="s">
        <v>30</v>
      </c>
      <c r="G380" t="s">
        <v>141</v>
      </c>
      <c r="H380" t="s">
        <v>955</v>
      </c>
      <c r="I380" t="s">
        <v>855</v>
      </c>
      <c r="J380" t="s">
        <v>144</v>
      </c>
      <c r="K380">
        <v>6</v>
      </c>
      <c r="L380" t="s">
        <v>79</v>
      </c>
      <c r="M380">
        <v>19</v>
      </c>
      <c r="N380" t="s">
        <v>170</v>
      </c>
      <c r="O380" t="s">
        <v>878</v>
      </c>
      <c r="P380" t="s">
        <v>168</v>
      </c>
      <c r="Q380">
        <v>3000</v>
      </c>
      <c r="R380" t="s">
        <v>70</v>
      </c>
      <c r="T380">
        <v>3921</v>
      </c>
      <c r="U380" t="s">
        <v>1012</v>
      </c>
      <c r="V380">
        <v>0</v>
      </c>
      <c r="W380" t="s">
        <v>43</v>
      </c>
      <c r="X380" s="12">
        <v>1307.25</v>
      </c>
      <c r="Y380" s="12">
        <v>0</v>
      </c>
      <c r="Z380" s="12">
        <v>1307.25</v>
      </c>
      <c r="AA380" s="12">
        <v>1307.25</v>
      </c>
      <c r="AB380" s="12">
        <v>1307.25</v>
      </c>
      <c r="AC380" s="12">
        <v>1307.25</v>
      </c>
      <c r="AD380" s="12">
        <v>1307.25</v>
      </c>
      <c r="AE380" s="12">
        <v>0</v>
      </c>
      <c r="AF380" s="32">
        <v>0</v>
      </c>
      <c r="AG380" s="32">
        <v>0</v>
      </c>
      <c r="AH380" s="32">
        <v>0</v>
      </c>
      <c r="AI380" s="32">
        <f t="shared" si="10"/>
        <v>0</v>
      </c>
      <c r="AJ380" s="35" t="s">
        <v>846</v>
      </c>
      <c r="AK380">
        <v>1307.25</v>
      </c>
      <c r="AL380">
        <v>0</v>
      </c>
      <c r="AM380">
        <v>0</v>
      </c>
      <c r="AN380">
        <v>0</v>
      </c>
      <c r="AO380">
        <v>1307.25</v>
      </c>
      <c r="AP380"/>
    </row>
    <row r="381" spans="1:42" x14ac:dyDescent="0.3">
      <c r="A381" t="str">
        <f t="shared" si="11"/>
        <v>2.5-03-2204_236013_231939210</v>
      </c>
      <c r="B381" t="s">
        <v>1103</v>
      </c>
      <c r="C381" t="s">
        <v>1162</v>
      </c>
      <c r="D381" t="s">
        <v>1013</v>
      </c>
      <c r="E381" t="s">
        <v>29</v>
      </c>
      <c r="F381" t="s">
        <v>30</v>
      </c>
      <c r="G381" t="s">
        <v>141</v>
      </c>
      <c r="H381" t="s">
        <v>955</v>
      </c>
      <c r="I381" t="s">
        <v>855</v>
      </c>
      <c r="J381" t="s">
        <v>144</v>
      </c>
      <c r="K381">
        <v>6</v>
      </c>
      <c r="L381" t="s">
        <v>79</v>
      </c>
      <c r="M381">
        <v>19</v>
      </c>
      <c r="N381" t="s">
        <v>170</v>
      </c>
      <c r="O381" t="s">
        <v>878</v>
      </c>
      <c r="P381" t="s">
        <v>168</v>
      </c>
      <c r="Q381">
        <v>3000</v>
      </c>
      <c r="R381" t="s">
        <v>70</v>
      </c>
      <c r="T381">
        <v>3921</v>
      </c>
      <c r="U381" t="s">
        <v>1012</v>
      </c>
      <c r="V381">
        <v>0</v>
      </c>
      <c r="W381" t="s">
        <v>43</v>
      </c>
      <c r="X381" s="12">
        <v>56476.45</v>
      </c>
      <c r="Y381" s="32">
        <v>0</v>
      </c>
      <c r="Z381" s="12">
        <v>56476.45</v>
      </c>
      <c r="AA381" s="12">
        <v>56476.45</v>
      </c>
      <c r="AB381" s="12">
        <v>56476.45</v>
      </c>
      <c r="AC381" s="12">
        <v>56476.45</v>
      </c>
      <c r="AD381" s="12">
        <v>56476.45</v>
      </c>
      <c r="AE381" s="12">
        <v>0</v>
      </c>
      <c r="AF381" s="32">
        <v>0</v>
      </c>
      <c r="AG381" s="32">
        <v>0</v>
      </c>
      <c r="AH381" s="32">
        <v>0</v>
      </c>
      <c r="AI381" s="32">
        <f t="shared" si="10"/>
        <v>0</v>
      </c>
      <c r="AJ381" s="35" t="s">
        <v>846</v>
      </c>
      <c r="AK381">
        <v>56476.45</v>
      </c>
      <c r="AL381">
        <v>0</v>
      </c>
      <c r="AM381">
        <v>0</v>
      </c>
      <c r="AN381">
        <v>0</v>
      </c>
      <c r="AO381">
        <v>56476.45</v>
      </c>
      <c r="AP381"/>
    </row>
    <row r="382" spans="1:42" x14ac:dyDescent="0.3">
      <c r="A382" t="str">
        <f t="shared" si="11"/>
        <v>2.6-05-2204_236013_231939210</v>
      </c>
      <c r="B382" t="s">
        <v>1104</v>
      </c>
      <c r="C382" t="s">
        <v>1162</v>
      </c>
      <c r="D382" t="s">
        <v>1017</v>
      </c>
      <c r="E382" t="s">
        <v>29</v>
      </c>
      <c r="F382" t="s">
        <v>30</v>
      </c>
      <c r="G382" t="s">
        <v>141</v>
      </c>
      <c r="H382" t="s">
        <v>955</v>
      </c>
      <c r="I382" t="s">
        <v>855</v>
      </c>
      <c r="J382" t="s">
        <v>144</v>
      </c>
      <c r="K382">
        <v>6</v>
      </c>
      <c r="L382" t="s">
        <v>79</v>
      </c>
      <c r="M382">
        <v>19</v>
      </c>
      <c r="N382" t="s">
        <v>170</v>
      </c>
      <c r="O382" t="s">
        <v>878</v>
      </c>
      <c r="P382" t="s">
        <v>168</v>
      </c>
      <c r="Q382">
        <v>3000</v>
      </c>
      <c r="R382" t="s">
        <v>70</v>
      </c>
      <c r="T382">
        <v>3921</v>
      </c>
      <c r="U382" t="s">
        <v>1012</v>
      </c>
      <c r="V382">
        <v>0</v>
      </c>
      <c r="W382" t="s">
        <v>43</v>
      </c>
      <c r="X382" s="12">
        <v>8782.65</v>
      </c>
      <c r="Y382" s="32">
        <v>0</v>
      </c>
      <c r="Z382" s="12">
        <v>8782.65</v>
      </c>
      <c r="AA382" s="12">
        <v>8782.65</v>
      </c>
      <c r="AB382" s="12">
        <v>8782.65</v>
      </c>
      <c r="AC382" s="12">
        <v>8782.65</v>
      </c>
      <c r="AD382" s="12">
        <v>8782.65</v>
      </c>
      <c r="AE382" s="12">
        <v>0</v>
      </c>
      <c r="AF382" s="32">
        <v>0</v>
      </c>
      <c r="AG382" s="32">
        <v>0</v>
      </c>
      <c r="AH382" s="32">
        <v>0</v>
      </c>
      <c r="AI382" s="32">
        <f t="shared" si="10"/>
        <v>0</v>
      </c>
      <c r="AJ382" s="35" t="s">
        <v>846</v>
      </c>
      <c r="AK382">
        <v>8782.65</v>
      </c>
      <c r="AL382">
        <v>0</v>
      </c>
      <c r="AM382">
        <v>0</v>
      </c>
      <c r="AN382">
        <v>0</v>
      </c>
      <c r="AO382">
        <v>8782.65</v>
      </c>
      <c r="AP382"/>
    </row>
    <row r="383" spans="1:42" x14ac:dyDescent="0.3">
      <c r="A383" t="str">
        <f t="shared" si="11"/>
        <v>1.1-00-2304_236013_231939210</v>
      </c>
      <c r="B383" s="64" t="s">
        <v>1105</v>
      </c>
      <c r="C383" s="64" t="s">
        <v>1162</v>
      </c>
      <c r="D383" t="s">
        <v>1106</v>
      </c>
      <c r="E383" t="s">
        <v>29</v>
      </c>
      <c r="F383" t="s">
        <v>30</v>
      </c>
      <c r="G383" t="s">
        <v>141</v>
      </c>
      <c r="H383" t="s">
        <v>955</v>
      </c>
      <c r="I383" t="s">
        <v>855</v>
      </c>
      <c r="J383" t="s">
        <v>144</v>
      </c>
      <c r="K383">
        <v>6</v>
      </c>
      <c r="L383" t="s">
        <v>79</v>
      </c>
      <c r="M383">
        <v>19</v>
      </c>
      <c r="N383" t="s">
        <v>170</v>
      </c>
      <c r="O383" t="s">
        <v>878</v>
      </c>
      <c r="P383" t="s">
        <v>168</v>
      </c>
      <c r="Q383">
        <v>3000</v>
      </c>
      <c r="R383" t="s">
        <v>70</v>
      </c>
      <c r="T383">
        <v>3921</v>
      </c>
      <c r="U383" t="s">
        <v>1012</v>
      </c>
      <c r="V383">
        <v>0</v>
      </c>
      <c r="W383" t="s">
        <v>43</v>
      </c>
      <c r="X383" s="12">
        <v>0</v>
      </c>
      <c r="Y383" s="12">
        <v>0</v>
      </c>
      <c r="Z383" s="12">
        <v>0</v>
      </c>
      <c r="AA383" s="12">
        <v>0</v>
      </c>
      <c r="AB383" s="12">
        <v>0</v>
      </c>
      <c r="AC383" s="12">
        <v>0</v>
      </c>
      <c r="AD383" s="12">
        <v>0</v>
      </c>
      <c r="AE383" s="12">
        <v>0</v>
      </c>
      <c r="AF383" s="12">
        <v>0</v>
      </c>
      <c r="AG383" s="10">
        <v>0</v>
      </c>
      <c r="AH383" s="10">
        <v>0</v>
      </c>
      <c r="AI383" s="32">
        <f t="shared" si="10"/>
        <v>0</v>
      </c>
      <c r="AJ383" s="35"/>
      <c r="AK383" s="12">
        <v>0</v>
      </c>
      <c r="AL383" s="12">
        <v>0</v>
      </c>
      <c r="AM383" s="12">
        <v>0</v>
      </c>
      <c r="AN383" s="12">
        <v>0</v>
      </c>
      <c r="AO383" s="12">
        <v>0</v>
      </c>
      <c r="AP383"/>
    </row>
    <row r="384" spans="1:42" x14ac:dyDescent="0.3">
      <c r="A384" t="str">
        <f t="shared" si="11"/>
        <v>2.6-11-2204_236013_231939210</v>
      </c>
      <c r="B384" t="s">
        <v>1108</v>
      </c>
      <c r="C384" t="s">
        <v>1162</v>
      </c>
      <c r="D384" t="s">
        <v>1018</v>
      </c>
      <c r="E384" t="s">
        <v>29</v>
      </c>
      <c r="F384" t="s">
        <v>30</v>
      </c>
      <c r="G384" t="s">
        <v>141</v>
      </c>
      <c r="H384" t="s">
        <v>955</v>
      </c>
      <c r="I384" t="s">
        <v>855</v>
      </c>
      <c r="J384" t="s">
        <v>144</v>
      </c>
      <c r="K384">
        <v>6</v>
      </c>
      <c r="L384" t="s">
        <v>79</v>
      </c>
      <c r="M384">
        <v>19</v>
      </c>
      <c r="N384" t="s">
        <v>170</v>
      </c>
      <c r="O384" t="s">
        <v>878</v>
      </c>
      <c r="P384" t="s">
        <v>168</v>
      </c>
      <c r="Q384">
        <v>3000</v>
      </c>
      <c r="R384" t="s">
        <v>70</v>
      </c>
      <c r="T384">
        <v>3921</v>
      </c>
      <c r="U384" t="s">
        <v>1012</v>
      </c>
      <c r="V384">
        <v>0</v>
      </c>
      <c r="W384" t="s">
        <v>43</v>
      </c>
      <c r="X384" s="12">
        <v>35741.68</v>
      </c>
      <c r="Y384" s="12">
        <v>0</v>
      </c>
      <c r="Z384" s="12">
        <v>35741.68</v>
      </c>
      <c r="AA384" s="12">
        <v>35741.68</v>
      </c>
      <c r="AB384" s="12">
        <v>35741.68</v>
      </c>
      <c r="AC384" s="12">
        <v>35741.68</v>
      </c>
      <c r="AD384" s="12">
        <v>35741.68</v>
      </c>
      <c r="AE384" s="12">
        <v>0</v>
      </c>
      <c r="AF384" s="32">
        <v>0</v>
      </c>
      <c r="AG384" s="32">
        <v>0</v>
      </c>
      <c r="AH384" s="32">
        <v>0</v>
      </c>
      <c r="AI384" s="32">
        <f t="shared" si="10"/>
        <v>0</v>
      </c>
      <c r="AJ384" s="35" t="s">
        <v>846</v>
      </c>
      <c r="AK384">
        <v>35741.68</v>
      </c>
      <c r="AL384">
        <v>0</v>
      </c>
      <c r="AM384">
        <v>0</v>
      </c>
      <c r="AN384">
        <v>0</v>
      </c>
      <c r="AO384">
        <v>35741.68</v>
      </c>
      <c r="AP384"/>
    </row>
    <row r="385" spans="1:42" x14ac:dyDescent="0.3">
      <c r="A385" t="str">
        <f t="shared" si="11"/>
        <v>2.5-02-2204_236013_231939210</v>
      </c>
      <c r="B385" t="s">
        <v>1109</v>
      </c>
      <c r="C385" t="s">
        <v>1162</v>
      </c>
      <c r="D385" t="s">
        <v>1019</v>
      </c>
      <c r="E385" t="s">
        <v>29</v>
      </c>
      <c r="F385" t="s">
        <v>30</v>
      </c>
      <c r="G385" t="s">
        <v>141</v>
      </c>
      <c r="H385" t="s">
        <v>955</v>
      </c>
      <c r="I385" t="s">
        <v>855</v>
      </c>
      <c r="J385" t="s">
        <v>144</v>
      </c>
      <c r="K385">
        <v>6</v>
      </c>
      <c r="L385" t="s">
        <v>79</v>
      </c>
      <c r="M385">
        <v>19</v>
      </c>
      <c r="N385" t="s">
        <v>170</v>
      </c>
      <c r="O385" t="s">
        <v>878</v>
      </c>
      <c r="P385" t="s">
        <v>168</v>
      </c>
      <c r="Q385">
        <v>3000</v>
      </c>
      <c r="R385" t="s">
        <v>70</v>
      </c>
      <c r="T385">
        <v>3921</v>
      </c>
      <c r="U385" t="s">
        <v>1012</v>
      </c>
      <c r="V385">
        <v>0</v>
      </c>
      <c r="W385" t="s">
        <v>43</v>
      </c>
      <c r="X385" s="12">
        <v>1487966.99</v>
      </c>
      <c r="Y385" s="12">
        <v>0</v>
      </c>
      <c r="Z385" s="12">
        <v>1487966.99</v>
      </c>
      <c r="AA385" s="12">
        <v>1487966.99</v>
      </c>
      <c r="AB385" s="12">
        <v>1487966.99</v>
      </c>
      <c r="AC385" s="12">
        <v>1487966.99</v>
      </c>
      <c r="AD385" s="12">
        <v>1487966.99</v>
      </c>
      <c r="AE385" s="12">
        <v>0</v>
      </c>
      <c r="AF385" s="32">
        <v>0</v>
      </c>
      <c r="AG385" s="32">
        <v>0</v>
      </c>
      <c r="AH385" s="32">
        <v>0</v>
      </c>
      <c r="AI385" s="32">
        <f t="shared" si="10"/>
        <v>0</v>
      </c>
      <c r="AJ385" s="35" t="s">
        <v>846</v>
      </c>
      <c r="AK385">
        <v>1487966.99</v>
      </c>
      <c r="AL385">
        <v>0</v>
      </c>
      <c r="AM385">
        <v>0</v>
      </c>
      <c r="AN385">
        <v>0</v>
      </c>
      <c r="AO385">
        <v>1487966.99</v>
      </c>
      <c r="AP385"/>
    </row>
    <row r="386" spans="1:42" x14ac:dyDescent="0.3">
      <c r="A386" t="str">
        <f t="shared" si="11"/>
        <v>2.6-05-2104_236013_231939210</v>
      </c>
      <c r="B386" t="s">
        <v>1110</v>
      </c>
      <c r="C386" t="s">
        <v>1162</v>
      </c>
      <c r="D386" t="s">
        <v>1111</v>
      </c>
      <c r="E386" t="s">
        <v>29</v>
      </c>
      <c r="F386" t="s">
        <v>30</v>
      </c>
      <c r="G386" t="s">
        <v>141</v>
      </c>
      <c r="H386" t="s">
        <v>955</v>
      </c>
      <c r="I386" t="s">
        <v>855</v>
      </c>
      <c r="J386" t="s">
        <v>144</v>
      </c>
      <c r="K386">
        <v>6</v>
      </c>
      <c r="L386" t="s">
        <v>79</v>
      </c>
      <c r="M386">
        <v>19</v>
      </c>
      <c r="N386" t="s">
        <v>170</v>
      </c>
      <c r="O386" t="s">
        <v>878</v>
      </c>
      <c r="P386" t="s">
        <v>168</v>
      </c>
      <c r="Q386">
        <v>3000</v>
      </c>
      <c r="R386" t="s">
        <v>70</v>
      </c>
      <c r="T386">
        <v>3921</v>
      </c>
      <c r="U386" t="s">
        <v>1012</v>
      </c>
      <c r="V386">
        <v>0</v>
      </c>
      <c r="W386" t="s">
        <v>43</v>
      </c>
      <c r="X386" s="12">
        <v>0</v>
      </c>
      <c r="Y386" s="12">
        <v>0</v>
      </c>
      <c r="Z386" s="12">
        <v>0</v>
      </c>
      <c r="AA386" s="12">
        <v>0</v>
      </c>
      <c r="AB386" s="12">
        <v>0</v>
      </c>
      <c r="AC386" s="12">
        <v>0</v>
      </c>
      <c r="AD386" s="12">
        <v>0</v>
      </c>
      <c r="AE386" s="12">
        <v>0</v>
      </c>
      <c r="AF386" s="32">
        <v>0</v>
      </c>
      <c r="AG386" s="32">
        <v>0</v>
      </c>
      <c r="AH386" s="32">
        <v>0</v>
      </c>
      <c r="AI386" s="32">
        <f t="shared" si="10"/>
        <v>0</v>
      </c>
      <c r="AJ386" s="35" t="s">
        <v>846</v>
      </c>
      <c r="AK386">
        <v>0</v>
      </c>
      <c r="AL386">
        <v>0</v>
      </c>
      <c r="AM386">
        <v>0</v>
      </c>
      <c r="AN386">
        <v>0</v>
      </c>
      <c r="AO386">
        <v>0</v>
      </c>
      <c r="AP386"/>
    </row>
    <row r="387" spans="1:42" x14ac:dyDescent="0.3">
      <c r="A387" t="str">
        <f t="shared" si="11"/>
        <v>1.1-14-2302_231007_23739220</v>
      </c>
      <c r="B387" t="s">
        <v>1098</v>
      </c>
      <c r="C387" t="s">
        <v>1162</v>
      </c>
      <c r="D387" t="s">
        <v>1099</v>
      </c>
      <c r="E387" t="s">
        <v>29</v>
      </c>
      <c r="F387" t="s">
        <v>30</v>
      </c>
      <c r="G387" t="s">
        <v>123</v>
      </c>
      <c r="H387" t="s">
        <v>969</v>
      </c>
      <c r="I387" t="s">
        <v>856</v>
      </c>
      <c r="J387" t="s">
        <v>189</v>
      </c>
      <c r="K387">
        <v>1</v>
      </c>
      <c r="L387" t="s">
        <v>35</v>
      </c>
      <c r="M387">
        <v>7</v>
      </c>
      <c r="N387" t="s">
        <v>995</v>
      </c>
      <c r="O387" t="s">
        <v>880</v>
      </c>
      <c r="P387" t="s">
        <v>996</v>
      </c>
      <c r="Q387">
        <v>3000</v>
      </c>
      <c r="R387" t="s">
        <v>70</v>
      </c>
      <c r="T387">
        <v>3922</v>
      </c>
      <c r="U387" t="s">
        <v>197</v>
      </c>
      <c r="V387">
        <v>0</v>
      </c>
      <c r="W387" t="s">
        <v>43</v>
      </c>
      <c r="X387" s="12">
        <v>812000</v>
      </c>
      <c r="Y387" s="12">
        <v>0</v>
      </c>
      <c r="Z387" s="12">
        <v>656917.01</v>
      </c>
      <c r="AA387" s="12">
        <v>493589.01</v>
      </c>
      <c r="AB387" s="12">
        <v>422859.64</v>
      </c>
      <c r="AC387" s="12">
        <v>0</v>
      </c>
      <c r="AD387" s="12">
        <v>0</v>
      </c>
      <c r="AE387" s="12">
        <v>155082.99</v>
      </c>
      <c r="AF387" s="32">
        <v>0</v>
      </c>
      <c r="AG387" s="32">
        <v>0</v>
      </c>
      <c r="AH387" s="32">
        <v>0</v>
      </c>
      <c r="AI387" s="32">
        <f t="shared" si="10"/>
        <v>0</v>
      </c>
      <c r="AJ387" s="35" t="s">
        <v>846</v>
      </c>
      <c r="AK387">
        <v>812000</v>
      </c>
      <c r="AL387">
        <v>0</v>
      </c>
      <c r="AM387">
        <v>0</v>
      </c>
      <c r="AN387">
        <v>0</v>
      </c>
      <c r="AO387">
        <v>812000</v>
      </c>
      <c r="AP387"/>
    </row>
    <row r="388" spans="1:42" x14ac:dyDescent="0.3">
      <c r="A388" t="str">
        <f t="shared" si="11"/>
        <v>1.1-00-2307_232022_233639220</v>
      </c>
      <c r="B388" s="64" t="s">
        <v>1105</v>
      </c>
      <c r="C388" s="64" t="s">
        <v>1162</v>
      </c>
      <c r="D388" t="s">
        <v>1106</v>
      </c>
      <c r="E388" t="s">
        <v>259</v>
      </c>
      <c r="F388" t="s">
        <v>260</v>
      </c>
      <c r="G388" t="s">
        <v>31</v>
      </c>
      <c r="H388" t="s">
        <v>934</v>
      </c>
      <c r="I388" t="s">
        <v>859</v>
      </c>
      <c r="J388" t="s">
        <v>447</v>
      </c>
      <c r="K388">
        <v>2</v>
      </c>
      <c r="L388" t="s">
        <v>448</v>
      </c>
      <c r="M388">
        <v>36</v>
      </c>
      <c r="N388" t="s">
        <v>452</v>
      </c>
      <c r="O388" t="s">
        <v>888</v>
      </c>
      <c r="P388" t="s">
        <v>976</v>
      </c>
      <c r="Q388">
        <v>3000</v>
      </c>
      <c r="R388" t="s">
        <v>70</v>
      </c>
      <c r="T388">
        <v>3922</v>
      </c>
      <c r="U388" t="s">
        <v>197</v>
      </c>
      <c r="V388">
        <v>0</v>
      </c>
      <c r="W388" t="s">
        <v>43</v>
      </c>
      <c r="X388" s="12">
        <v>9000000</v>
      </c>
      <c r="Y388" s="12">
        <v>9000000</v>
      </c>
      <c r="Z388" s="12">
        <v>9375698</v>
      </c>
      <c r="AA388" s="12">
        <v>9375698</v>
      </c>
      <c r="AB388" s="12">
        <v>9375698</v>
      </c>
      <c r="AC388" s="12">
        <v>6879250</v>
      </c>
      <c r="AD388" s="12">
        <v>6879250</v>
      </c>
      <c r="AE388" s="12">
        <v>-375698</v>
      </c>
      <c r="AF388" s="32">
        <v>9300000</v>
      </c>
      <c r="AG388" s="32">
        <v>9300000</v>
      </c>
      <c r="AH388" s="32">
        <v>9300000</v>
      </c>
      <c r="AI388" s="32">
        <f t="shared" si="10"/>
        <v>0</v>
      </c>
      <c r="AJ388" s="35" t="s">
        <v>473</v>
      </c>
      <c r="AK388">
        <v>0</v>
      </c>
      <c r="AL388">
        <v>0</v>
      </c>
      <c r="AM388">
        <v>0</v>
      </c>
      <c r="AN388">
        <v>0</v>
      </c>
      <c r="AO388">
        <v>0</v>
      </c>
      <c r="AP388"/>
    </row>
    <row r="389" spans="1:42" x14ac:dyDescent="0.3">
      <c r="A389" t="str">
        <f t="shared" si="11"/>
        <v>1.1-00-2305_236015_232139220</v>
      </c>
      <c r="B389" s="64" t="s">
        <v>1105</v>
      </c>
      <c r="C389" s="64" t="s">
        <v>1162</v>
      </c>
      <c r="D389" t="s">
        <v>1106</v>
      </c>
      <c r="E389" t="s">
        <v>29</v>
      </c>
      <c r="F389" t="s">
        <v>30</v>
      </c>
      <c r="G389" t="s">
        <v>31</v>
      </c>
      <c r="H389" t="s">
        <v>934</v>
      </c>
      <c r="I389" t="s">
        <v>857</v>
      </c>
      <c r="J389" t="s">
        <v>307</v>
      </c>
      <c r="K389">
        <v>6</v>
      </c>
      <c r="L389" t="s">
        <v>79</v>
      </c>
      <c r="M389">
        <v>21</v>
      </c>
      <c r="N389" t="s">
        <v>311</v>
      </c>
      <c r="O389" t="s">
        <v>884</v>
      </c>
      <c r="P389" t="s">
        <v>309</v>
      </c>
      <c r="Q389">
        <v>3000</v>
      </c>
      <c r="R389" t="s">
        <v>70</v>
      </c>
      <c r="T389">
        <v>3922</v>
      </c>
      <c r="U389" t="s">
        <v>197</v>
      </c>
      <c r="V389">
        <v>0</v>
      </c>
      <c r="W389" t="s">
        <v>43</v>
      </c>
      <c r="X389" s="12">
        <v>1000000</v>
      </c>
      <c r="Y389" s="12">
        <v>1000000</v>
      </c>
      <c r="Z389" s="12">
        <v>764694.38</v>
      </c>
      <c r="AA389" s="12">
        <v>764694.38</v>
      </c>
      <c r="AB389" s="12">
        <v>150994.38</v>
      </c>
      <c r="AC389" s="12">
        <v>150994.38</v>
      </c>
      <c r="AD389" s="12">
        <v>150994.38</v>
      </c>
      <c r="AE389" s="12">
        <v>235305.62</v>
      </c>
      <c r="AF389" s="32">
        <v>1000000</v>
      </c>
      <c r="AG389" s="32">
        <v>1000000</v>
      </c>
      <c r="AH389" s="32">
        <v>1000000</v>
      </c>
      <c r="AI389" s="32">
        <f t="shared" si="10"/>
        <v>0</v>
      </c>
      <c r="AJ389" s="35" t="s">
        <v>846</v>
      </c>
      <c r="AK389">
        <v>0</v>
      </c>
      <c r="AL389">
        <v>0</v>
      </c>
      <c r="AM389">
        <v>0</v>
      </c>
      <c r="AN389">
        <v>0</v>
      </c>
      <c r="AO389">
        <v>0</v>
      </c>
      <c r="AP389"/>
    </row>
    <row r="390" spans="1:42" x14ac:dyDescent="0.3">
      <c r="A390" t="str">
        <f t="shared" si="11"/>
        <v>1.1-00-2302_231007_23739220</v>
      </c>
      <c r="B390" s="64" t="s">
        <v>1105</v>
      </c>
      <c r="C390" s="64" t="s">
        <v>1162</v>
      </c>
      <c r="D390" t="s">
        <v>1106</v>
      </c>
      <c r="E390" t="s">
        <v>29</v>
      </c>
      <c r="F390" t="s">
        <v>30</v>
      </c>
      <c r="G390" t="s">
        <v>123</v>
      </c>
      <c r="H390" t="s">
        <v>969</v>
      </c>
      <c r="I390" t="s">
        <v>856</v>
      </c>
      <c r="J390" t="s">
        <v>189</v>
      </c>
      <c r="K390">
        <v>1</v>
      </c>
      <c r="L390" t="s">
        <v>35</v>
      </c>
      <c r="M390">
        <v>7</v>
      </c>
      <c r="N390" t="s">
        <v>995</v>
      </c>
      <c r="O390" t="s">
        <v>880</v>
      </c>
      <c r="P390" t="s">
        <v>996</v>
      </c>
      <c r="Q390">
        <v>3000</v>
      </c>
      <c r="R390" t="s">
        <v>70</v>
      </c>
      <c r="T390">
        <v>3922</v>
      </c>
      <c r="U390" t="s">
        <v>197</v>
      </c>
      <c r="V390">
        <v>0</v>
      </c>
      <c r="W390" t="s">
        <v>43</v>
      </c>
      <c r="X390" s="12">
        <v>1500000</v>
      </c>
      <c r="Y390" s="12">
        <v>0</v>
      </c>
      <c r="Z390" s="12">
        <v>654168.37</v>
      </c>
      <c r="AA390" s="12">
        <v>654168.37</v>
      </c>
      <c r="AB390" s="12">
        <v>654168.37</v>
      </c>
      <c r="AC390" s="12">
        <v>327084.45</v>
      </c>
      <c r="AD390" s="12">
        <v>327084.45</v>
      </c>
      <c r="AE390" s="12">
        <v>845831.63</v>
      </c>
      <c r="AF390" s="32">
        <v>1500000</v>
      </c>
      <c r="AG390" s="32">
        <v>1500000</v>
      </c>
      <c r="AH390" s="32">
        <v>1500000</v>
      </c>
      <c r="AI390" s="32">
        <f t="shared" si="10"/>
        <v>0</v>
      </c>
      <c r="AJ390" s="35" t="s">
        <v>198</v>
      </c>
      <c r="AK390">
        <v>1500000</v>
      </c>
      <c r="AL390">
        <v>500000</v>
      </c>
      <c r="AM390">
        <v>0</v>
      </c>
      <c r="AN390">
        <v>500000</v>
      </c>
      <c r="AO390">
        <v>1500000</v>
      </c>
      <c r="AP390"/>
    </row>
    <row r="391" spans="1:42" x14ac:dyDescent="0.3">
      <c r="A391" t="str">
        <f t="shared" si="11"/>
        <v>1.1-00-2308_237025_234039410</v>
      </c>
      <c r="B391" s="64" t="s">
        <v>1105</v>
      </c>
      <c r="C391" s="64" t="s">
        <v>1162</v>
      </c>
      <c r="D391" t="s">
        <v>1106</v>
      </c>
      <c r="E391" t="s">
        <v>373</v>
      </c>
      <c r="F391" t="s">
        <v>374</v>
      </c>
      <c r="G391" t="s">
        <v>200</v>
      </c>
      <c r="H391" t="s">
        <v>957</v>
      </c>
      <c r="I391" t="s">
        <v>860</v>
      </c>
      <c r="J391" t="s">
        <v>587</v>
      </c>
      <c r="K391">
        <v>7</v>
      </c>
      <c r="L391" t="s">
        <v>588</v>
      </c>
      <c r="M391">
        <v>40</v>
      </c>
      <c r="N391" t="s">
        <v>591</v>
      </c>
      <c r="O391" t="s">
        <v>906</v>
      </c>
      <c r="P391" t="s">
        <v>958</v>
      </c>
      <c r="Q391">
        <v>3000</v>
      </c>
      <c r="R391" t="s">
        <v>70</v>
      </c>
      <c r="T391">
        <v>3941</v>
      </c>
      <c r="U391" t="s">
        <v>172</v>
      </c>
      <c r="V391">
        <v>0</v>
      </c>
      <c r="W391" t="s">
        <v>43</v>
      </c>
      <c r="X391" s="12">
        <v>45121</v>
      </c>
      <c r="Y391" s="12">
        <v>35000</v>
      </c>
      <c r="Z391" s="12">
        <v>35121</v>
      </c>
      <c r="AA391" s="12">
        <v>35121</v>
      </c>
      <c r="AB391" s="12">
        <v>0</v>
      </c>
      <c r="AC391" s="12">
        <v>0</v>
      </c>
      <c r="AD391" s="12">
        <v>0</v>
      </c>
      <c r="AE391" s="12">
        <v>10000</v>
      </c>
      <c r="AF391" s="32">
        <v>45121</v>
      </c>
      <c r="AG391" s="32">
        <v>45121</v>
      </c>
      <c r="AH391" s="32">
        <v>50000</v>
      </c>
      <c r="AI391" s="32">
        <f t="shared" ref="AI391:AI455" si="12">AH391-AF391</f>
        <v>4879</v>
      </c>
      <c r="AJ391" s="35" t="s">
        <v>846</v>
      </c>
      <c r="AK391">
        <v>0</v>
      </c>
      <c r="AL391">
        <v>10121</v>
      </c>
      <c r="AM391">
        <v>0</v>
      </c>
      <c r="AN391">
        <v>0</v>
      </c>
      <c r="AO391">
        <v>10121</v>
      </c>
      <c r="AP391"/>
    </row>
    <row r="392" spans="1:42" x14ac:dyDescent="0.3">
      <c r="A392" t="str">
        <f t="shared" si="11"/>
        <v>1.1-00-2304_236013_231939410</v>
      </c>
      <c r="B392" s="64" t="s">
        <v>1105</v>
      </c>
      <c r="C392" s="64" t="s">
        <v>1162</v>
      </c>
      <c r="D392" t="s">
        <v>1106</v>
      </c>
      <c r="E392" t="s">
        <v>29</v>
      </c>
      <c r="F392" t="s">
        <v>30</v>
      </c>
      <c r="G392" t="s">
        <v>141</v>
      </c>
      <c r="H392" t="s">
        <v>955</v>
      </c>
      <c r="I392" t="s">
        <v>855</v>
      </c>
      <c r="J392" t="s">
        <v>144</v>
      </c>
      <c r="K392">
        <v>6</v>
      </c>
      <c r="L392" t="s">
        <v>79</v>
      </c>
      <c r="M392">
        <v>19</v>
      </c>
      <c r="N392" t="s">
        <v>170</v>
      </c>
      <c r="O392" t="s">
        <v>878</v>
      </c>
      <c r="P392" t="s">
        <v>168</v>
      </c>
      <c r="Q392">
        <v>3000</v>
      </c>
      <c r="R392" t="s">
        <v>70</v>
      </c>
      <c r="T392">
        <v>3941</v>
      </c>
      <c r="U392" t="s">
        <v>172</v>
      </c>
      <c r="V392">
        <v>0</v>
      </c>
      <c r="W392" t="s">
        <v>43</v>
      </c>
      <c r="X392" s="12">
        <v>1661937.89</v>
      </c>
      <c r="Y392" s="12">
        <v>150000</v>
      </c>
      <c r="Z392" s="12">
        <v>1661937.89</v>
      </c>
      <c r="AA392" s="12">
        <v>1661937.89</v>
      </c>
      <c r="AB392" s="12">
        <v>1661937.89</v>
      </c>
      <c r="AC392" s="12">
        <v>1661937.89</v>
      </c>
      <c r="AD392" s="12">
        <v>1661937.89</v>
      </c>
      <c r="AE392" s="12">
        <v>0</v>
      </c>
      <c r="AF392" s="32">
        <v>1661937.89</v>
      </c>
      <c r="AG392" s="32">
        <v>1661937.89</v>
      </c>
      <c r="AH392" s="32">
        <v>1661937.89</v>
      </c>
      <c r="AI392" s="32">
        <f t="shared" si="12"/>
        <v>0</v>
      </c>
      <c r="AJ392" s="35" t="s">
        <v>846</v>
      </c>
      <c r="AK392">
        <v>1511937.89</v>
      </c>
      <c r="AL392">
        <v>0</v>
      </c>
      <c r="AM392">
        <v>0</v>
      </c>
      <c r="AN392">
        <v>0</v>
      </c>
      <c r="AO392">
        <v>1511937.89</v>
      </c>
      <c r="AP392"/>
    </row>
    <row r="393" spans="1:42" x14ac:dyDescent="0.3">
      <c r="A393" t="str">
        <f t="shared" si="11"/>
        <v>1.1-00-2305_236015_232139410</v>
      </c>
      <c r="B393" s="64" t="s">
        <v>1105</v>
      </c>
      <c r="C393" s="64" t="s">
        <v>1162</v>
      </c>
      <c r="D393" t="s">
        <v>1106</v>
      </c>
      <c r="E393" t="s">
        <v>29</v>
      </c>
      <c r="F393" t="s">
        <v>30</v>
      </c>
      <c r="G393" t="s">
        <v>31</v>
      </c>
      <c r="H393" t="s">
        <v>934</v>
      </c>
      <c r="I393" t="s">
        <v>857</v>
      </c>
      <c r="J393" t="s">
        <v>307</v>
      </c>
      <c r="K393">
        <v>6</v>
      </c>
      <c r="L393" t="s">
        <v>79</v>
      </c>
      <c r="M393">
        <v>21</v>
      </c>
      <c r="N393" t="s">
        <v>311</v>
      </c>
      <c r="O393" t="s">
        <v>884</v>
      </c>
      <c r="P393" t="s">
        <v>309</v>
      </c>
      <c r="Q393">
        <v>3000</v>
      </c>
      <c r="R393" t="s">
        <v>70</v>
      </c>
      <c r="T393">
        <v>3941</v>
      </c>
      <c r="U393" t="s">
        <v>172</v>
      </c>
      <c r="V393">
        <v>0</v>
      </c>
      <c r="W393" t="s">
        <v>43</v>
      </c>
      <c r="X393" s="12">
        <v>12000000</v>
      </c>
      <c r="Y393" s="12">
        <v>10000000</v>
      </c>
      <c r="Z393" s="12">
        <v>14456950.529999999</v>
      </c>
      <c r="AA393" s="12">
        <v>14456950.529999999</v>
      </c>
      <c r="AB393" s="12">
        <v>14456950.529999999</v>
      </c>
      <c r="AC393" s="12">
        <v>14361632.720000001</v>
      </c>
      <c r="AD393" s="12">
        <v>14361632.720000001</v>
      </c>
      <c r="AE393" s="12">
        <v>-2456950.5299999993</v>
      </c>
      <c r="AF393" s="32">
        <v>12000000</v>
      </c>
      <c r="AG393" s="32">
        <v>12000000</v>
      </c>
      <c r="AH393" s="32">
        <v>12000000</v>
      </c>
      <c r="AI393" s="32">
        <f t="shared" si="12"/>
        <v>0</v>
      </c>
      <c r="AJ393" s="35" t="s">
        <v>846</v>
      </c>
      <c r="AK393">
        <v>2200000</v>
      </c>
      <c r="AL393">
        <v>0</v>
      </c>
      <c r="AM393">
        <v>0</v>
      </c>
      <c r="AN393">
        <v>200000</v>
      </c>
      <c r="AO393">
        <v>2000000</v>
      </c>
      <c r="AP393"/>
    </row>
    <row r="394" spans="1:42" x14ac:dyDescent="0.3">
      <c r="A394" t="str">
        <f t="shared" ref="A394:A458" si="13">CONCATENATE(B394,I394,K394,O394,M394,T394,V394)</f>
        <v>1.1-00-2304_236014_232039420</v>
      </c>
      <c r="B394" s="64" t="s">
        <v>1105</v>
      </c>
      <c r="C394" s="64" t="s">
        <v>1162</v>
      </c>
      <c r="D394" t="s">
        <v>1106</v>
      </c>
      <c r="E394" t="s">
        <v>29</v>
      </c>
      <c r="F394" t="s">
        <v>30</v>
      </c>
      <c r="G394" t="s">
        <v>141</v>
      </c>
      <c r="H394" t="s">
        <v>955</v>
      </c>
      <c r="I394" t="s">
        <v>855</v>
      </c>
      <c r="J394" t="s">
        <v>144</v>
      </c>
      <c r="K394">
        <v>6</v>
      </c>
      <c r="L394" t="s">
        <v>79</v>
      </c>
      <c r="M394">
        <v>20</v>
      </c>
      <c r="N394" t="s">
        <v>182</v>
      </c>
      <c r="O394" t="s">
        <v>879</v>
      </c>
      <c r="P394" t="s">
        <v>180</v>
      </c>
      <c r="Q394">
        <v>3000</v>
      </c>
      <c r="R394" t="s">
        <v>70</v>
      </c>
      <c r="T394">
        <v>3942</v>
      </c>
      <c r="U394" t="s">
        <v>185</v>
      </c>
      <c r="V394">
        <v>0</v>
      </c>
      <c r="W394" t="s">
        <v>43</v>
      </c>
      <c r="X394" s="12">
        <v>750000</v>
      </c>
      <c r="Y394" s="12">
        <v>450000</v>
      </c>
      <c r="Z394" s="12">
        <v>633851.29</v>
      </c>
      <c r="AA394" s="12">
        <v>633851.29</v>
      </c>
      <c r="AB394" s="12">
        <v>633851.29</v>
      </c>
      <c r="AC394" s="12">
        <v>633749.19999999995</v>
      </c>
      <c r="AD394" s="12">
        <v>613588.6</v>
      </c>
      <c r="AE394" s="12">
        <v>116148.70999999996</v>
      </c>
      <c r="AF394" s="32">
        <v>750000</v>
      </c>
      <c r="AG394" s="32">
        <v>750000</v>
      </c>
      <c r="AH394" s="32">
        <v>750000</v>
      </c>
      <c r="AI394" s="32">
        <f t="shared" si="12"/>
        <v>0</v>
      </c>
      <c r="AJ394" s="35" t="s">
        <v>846</v>
      </c>
      <c r="AK394">
        <v>300000</v>
      </c>
      <c r="AL394">
        <v>0</v>
      </c>
      <c r="AM394">
        <v>0</v>
      </c>
      <c r="AN394">
        <v>0</v>
      </c>
      <c r="AO394">
        <v>300000</v>
      </c>
      <c r="AP394"/>
    </row>
    <row r="395" spans="1:42" x14ac:dyDescent="0.3">
      <c r="A395" t="str">
        <f t="shared" si="13"/>
        <v>1.1-00-2307_232022_233639510</v>
      </c>
      <c r="B395" s="64" t="s">
        <v>1105</v>
      </c>
      <c r="C395" s="64" t="s">
        <v>1162</v>
      </c>
      <c r="D395" t="s">
        <v>1106</v>
      </c>
      <c r="E395" t="s">
        <v>259</v>
      </c>
      <c r="F395" t="s">
        <v>260</v>
      </c>
      <c r="G395" t="s">
        <v>31</v>
      </c>
      <c r="H395" t="s">
        <v>934</v>
      </c>
      <c r="I395" t="s">
        <v>859</v>
      </c>
      <c r="J395" t="s">
        <v>447</v>
      </c>
      <c r="K395">
        <v>2</v>
      </c>
      <c r="L395" t="s">
        <v>448</v>
      </c>
      <c r="M395">
        <v>36</v>
      </c>
      <c r="N395" t="s">
        <v>452</v>
      </c>
      <c r="O395" t="s">
        <v>888</v>
      </c>
      <c r="P395" t="s">
        <v>976</v>
      </c>
      <c r="Q395">
        <v>3000</v>
      </c>
      <c r="R395" t="s">
        <v>70</v>
      </c>
      <c r="T395">
        <v>3951</v>
      </c>
      <c r="U395" t="s">
        <v>187</v>
      </c>
      <c r="V395">
        <v>0</v>
      </c>
      <c r="W395" t="s">
        <v>43</v>
      </c>
      <c r="X395" s="12">
        <v>0</v>
      </c>
      <c r="Y395" s="12">
        <v>9775246</v>
      </c>
      <c r="Z395" s="12">
        <v>0</v>
      </c>
      <c r="AA395" s="12">
        <v>0</v>
      </c>
      <c r="AB395" s="12">
        <v>0</v>
      </c>
      <c r="AC395" s="12">
        <v>0</v>
      </c>
      <c r="AD395" s="12">
        <v>0</v>
      </c>
      <c r="AE395" s="12">
        <v>0</v>
      </c>
      <c r="AF395" s="32">
        <v>0</v>
      </c>
      <c r="AG395" s="32">
        <v>0</v>
      </c>
      <c r="AH395" s="32">
        <v>0</v>
      </c>
      <c r="AI395" s="32">
        <f t="shared" si="12"/>
        <v>0</v>
      </c>
      <c r="AJ395" s="35" t="s">
        <v>846</v>
      </c>
      <c r="AK395">
        <v>0</v>
      </c>
      <c r="AL395">
        <v>0</v>
      </c>
      <c r="AM395">
        <v>0</v>
      </c>
      <c r="AN395">
        <v>9775246</v>
      </c>
      <c r="AO395">
        <v>-9775246</v>
      </c>
      <c r="AP395"/>
    </row>
    <row r="396" spans="1:42" x14ac:dyDescent="0.3">
      <c r="A396" t="str">
        <f t="shared" si="13"/>
        <v>1.1-00-2304_236014_232039510</v>
      </c>
      <c r="B396" s="64" t="s">
        <v>1105</v>
      </c>
      <c r="C396" s="64" t="s">
        <v>1162</v>
      </c>
      <c r="D396" t="s">
        <v>1106</v>
      </c>
      <c r="E396" t="s">
        <v>29</v>
      </c>
      <c r="F396" t="s">
        <v>30</v>
      </c>
      <c r="G396" t="s">
        <v>141</v>
      </c>
      <c r="H396" t="s">
        <v>955</v>
      </c>
      <c r="I396" t="s">
        <v>855</v>
      </c>
      <c r="J396" t="s">
        <v>144</v>
      </c>
      <c r="K396">
        <v>6</v>
      </c>
      <c r="L396" t="s">
        <v>79</v>
      </c>
      <c r="M396">
        <v>20</v>
      </c>
      <c r="N396" t="s">
        <v>182</v>
      </c>
      <c r="O396" t="s">
        <v>879</v>
      </c>
      <c r="P396" t="s">
        <v>180</v>
      </c>
      <c r="Q396">
        <v>3000</v>
      </c>
      <c r="R396" t="s">
        <v>70</v>
      </c>
      <c r="T396">
        <v>3951</v>
      </c>
      <c r="U396" t="s">
        <v>187</v>
      </c>
      <c r="V396">
        <v>0</v>
      </c>
      <c r="W396" t="s">
        <v>43</v>
      </c>
      <c r="X396" s="12">
        <v>300000</v>
      </c>
      <c r="Y396" s="12">
        <v>0</v>
      </c>
      <c r="Z396" s="12">
        <v>0</v>
      </c>
      <c r="AA396" s="12">
        <v>0</v>
      </c>
      <c r="AB396" s="12">
        <v>0</v>
      </c>
      <c r="AC396" s="12">
        <v>0</v>
      </c>
      <c r="AD396" s="12">
        <v>0</v>
      </c>
      <c r="AE396" s="12">
        <v>300000</v>
      </c>
      <c r="AF396" s="32">
        <v>300000</v>
      </c>
      <c r="AG396" s="32">
        <v>300000</v>
      </c>
      <c r="AH396" s="32">
        <v>300000</v>
      </c>
      <c r="AI396" s="32">
        <f t="shared" si="12"/>
        <v>0</v>
      </c>
      <c r="AJ396" s="35" t="s">
        <v>846</v>
      </c>
      <c r="AK396">
        <v>300000</v>
      </c>
      <c r="AL396">
        <v>0</v>
      </c>
      <c r="AM396">
        <v>0</v>
      </c>
      <c r="AN396">
        <v>0</v>
      </c>
      <c r="AO396">
        <v>300000</v>
      </c>
      <c r="AP396"/>
    </row>
    <row r="397" spans="1:42" x14ac:dyDescent="0.3">
      <c r="A397" t="str">
        <f t="shared" si="13"/>
        <v>1.1-00-2304_236012_231839610</v>
      </c>
      <c r="B397" s="64" t="s">
        <v>1105</v>
      </c>
      <c r="C397" s="64" t="s">
        <v>1162</v>
      </c>
      <c r="D397" t="s">
        <v>1106</v>
      </c>
      <c r="E397" t="s">
        <v>29</v>
      </c>
      <c r="F397" t="s">
        <v>30</v>
      </c>
      <c r="G397" t="s">
        <v>141</v>
      </c>
      <c r="H397" t="s">
        <v>955</v>
      </c>
      <c r="I397" t="s">
        <v>855</v>
      </c>
      <c r="J397" t="s">
        <v>144</v>
      </c>
      <c r="K397">
        <v>6</v>
      </c>
      <c r="L397" t="s">
        <v>79</v>
      </c>
      <c r="M397">
        <v>18</v>
      </c>
      <c r="N397" t="s">
        <v>148</v>
      </c>
      <c r="O397" t="s">
        <v>877</v>
      </c>
      <c r="P397" t="s">
        <v>956</v>
      </c>
      <c r="Q397">
        <v>3000</v>
      </c>
      <c r="R397" t="s">
        <v>70</v>
      </c>
      <c r="T397">
        <v>3961</v>
      </c>
      <c r="U397" t="s">
        <v>159</v>
      </c>
      <c r="V397">
        <v>0</v>
      </c>
      <c r="W397" t="s">
        <v>43</v>
      </c>
      <c r="X397" s="12">
        <v>18000</v>
      </c>
      <c r="Y397" s="12">
        <v>0</v>
      </c>
      <c r="Z397" s="12">
        <v>15940</v>
      </c>
      <c r="AA397" s="12">
        <v>15940</v>
      </c>
      <c r="AB397" s="12">
        <v>15940</v>
      </c>
      <c r="AC397" s="12">
        <v>15940</v>
      </c>
      <c r="AD397" s="12">
        <v>15940</v>
      </c>
      <c r="AE397" s="12">
        <v>2060</v>
      </c>
      <c r="AF397" s="32">
        <v>18000</v>
      </c>
      <c r="AG397" s="32">
        <v>18000</v>
      </c>
      <c r="AH397" s="32">
        <v>18000</v>
      </c>
      <c r="AI397" s="32">
        <f t="shared" si="12"/>
        <v>0</v>
      </c>
      <c r="AJ397" s="35" t="s">
        <v>846</v>
      </c>
      <c r="AK397">
        <v>0</v>
      </c>
      <c r="AL397">
        <v>20000</v>
      </c>
      <c r="AM397">
        <v>0</v>
      </c>
      <c r="AN397">
        <v>2000</v>
      </c>
      <c r="AO397">
        <v>18000</v>
      </c>
      <c r="AP397"/>
    </row>
    <row r="398" spans="1:42" x14ac:dyDescent="0.3">
      <c r="A398" t="str">
        <f t="shared" si="13"/>
        <v>1.1-00-2308_237025_234139620</v>
      </c>
      <c r="B398" s="64" t="s">
        <v>1105</v>
      </c>
      <c r="C398" s="64" t="s">
        <v>1162</v>
      </c>
      <c r="D398" t="s">
        <v>1106</v>
      </c>
      <c r="E398" t="s">
        <v>373</v>
      </c>
      <c r="F398" t="s">
        <v>374</v>
      </c>
      <c r="G398" t="s">
        <v>200</v>
      </c>
      <c r="H398" t="s">
        <v>957</v>
      </c>
      <c r="I398" t="s">
        <v>860</v>
      </c>
      <c r="J398" t="s">
        <v>587</v>
      </c>
      <c r="K398">
        <v>7</v>
      </c>
      <c r="L398" t="s">
        <v>588</v>
      </c>
      <c r="M398">
        <v>41</v>
      </c>
      <c r="N398" t="s">
        <v>593</v>
      </c>
      <c r="O398" t="s">
        <v>906</v>
      </c>
      <c r="P398" t="s">
        <v>958</v>
      </c>
      <c r="Q398">
        <v>3000</v>
      </c>
      <c r="R398" t="s">
        <v>70</v>
      </c>
      <c r="T398">
        <v>3962</v>
      </c>
      <c r="U398" t="s">
        <v>335</v>
      </c>
      <c r="V398">
        <v>0</v>
      </c>
      <c r="W398" t="s">
        <v>43</v>
      </c>
      <c r="X398" s="12">
        <v>120000</v>
      </c>
      <c r="Y398" s="12">
        <v>120000</v>
      </c>
      <c r="Z398" s="12">
        <v>67473</v>
      </c>
      <c r="AA398" s="12">
        <v>67473</v>
      </c>
      <c r="AB398" s="12">
        <v>14796</v>
      </c>
      <c r="AC398" s="12">
        <v>14796</v>
      </c>
      <c r="AD398" s="12">
        <v>14796</v>
      </c>
      <c r="AE398" s="12">
        <v>52527</v>
      </c>
      <c r="AF398" s="32">
        <v>120000</v>
      </c>
      <c r="AG398" s="32">
        <v>120000</v>
      </c>
      <c r="AH398" s="32">
        <v>120000</v>
      </c>
      <c r="AI398" s="32">
        <f t="shared" si="12"/>
        <v>0</v>
      </c>
      <c r="AJ398" s="35" t="s">
        <v>846</v>
      </c>
      <c r="AK398">
        <v>37584</v>
      </c>
      <c r="AL398">
        <v>0</v>
      </c>
      <c r="AM398">
        <v>0</v>
      </c>
      <c r="AN398">
        <v>37584</v>
      </c>
      <c r="AO398">
        <v>0</v>
      </c>
      <c r="AP398"/>
    </row>
    <row r="399" spans="1:42" x14ac:dyDescent="0.3">
      <c r="A399" t="str">
        <f t="shared" si="13"/>
        <v>1.1-00-2305_236015_232139620</v>
      </c>
      <c r="B399" s="64" t="s">
        <v>1105</v>
      </c>
      <c r="C399" s="64" t="s">
        <v>1162</v>
      </c>
      <c r="D399" t="s">
        <v>1106</v>
      </c>
      <c r="E399" t="s">
        <v>29</v>
      </c>
      <c r="F399" t="s">
        <v>30</v>
      </c>
      <c r="G399" t="s">
        <v>31</v>
      </c>
      <c r="H399" t="s">
        <v>934</v>
      </c>
      <c r="I399" t="s">
        <v>857</v>
      </c>
      <c r="J399" t="s">
        <v>307</v>
      </c>
      <c r="K399">
        <v>6</v>
      </c>
      <c r="L399" t="s">
        <v>79</v>
      </c>
      <c r="M399">
        <v>21</v>
      </c>
      <c r="N399" t="s">
        <v>311</v>
      </c>
      <c r="O399" t="s">
        <v>884</v>
      </c>
      <c r="P399" t="s">
        <v>309</v>
      </c>
      <c r="Q399">
        <v>3000</v>
      </c>
      <c r="R399" t="s">
        <v>70</v>
      </c>
      <c r="T399">
        <v>3962</v>
      </c>
      <c r="U399" t="s">
        <v>335</v>
      </c>
      <c r="V399">
        <v>0</v>
      </c>
      <c r="W399" t="s">
        <v>43</v>
      </c>
      <c r="X399" s="12">
        <v>75000</v>
      </c>
      <c r="Y399" s="12">
        <v>75000</v>
      </c>
      <c r="Z399" s="12">
        <v>8571</v>
      </c>
      <c r="AA399" s="12">
        <v>8571</v>
      </c>
      <c r="AB399" s="12">
        <v>5256</v>
      </c>
      <c r="AC399" s="12">
        <v>5256</v>
      </c>
      <c r="AD399" s="12">
        <v>5256</v>
      </c>
      <c r="AE399" s="12">
        <v>66429</v>
      </c>
      <c r="AF399" s="32">
        <v>75000</v>
      </c>
      <c r="AG399" s="32">
        <v>75000</v>
      </c>
      <c r="AH399" s="32">
        <v>100000</v>
      </c>
      <c r="AI399" s="32">
        <f t="shared" si="12"/>
        <v>25000</v>
      </c>
      <c r="AJ399" s="35" t="s">
        <v>846</v>
      </c>
      <c r="AK399">
        <v>0</v>
      </c>
      <c r="AL399">
        <v>0</v>
      </c>
      <c r="AM399">
        <v>0</v>
      </c>
      <c r="AN399">
        <v>0</v>
      </c>
      <c r="AO399">
        <v>0</v>
      </c>
      <c r="AP399"/>
    </row>
    <row r="400" spans="1:42" x14ac:dyDescent="0.3">
      <c r="A400" t="str">
        <f t="shared" si="13"/>
        <v>1.1-00-2315_231035_235442110</v>
      </c>
      <c r="B400" s="64" t="s">
        <v>1105</v>
      </c>
      <c r="C400" s="64" t="s">
        <v>1162</v>
      </c>
      <c r="D400" t="s">
        <v>1106</v>
      </c>
      <c r="E400" t="s">
        <v>412</v>
      </c>
      <c r="F400" t="s">
        <v>411</v>
      </c>
      <c r="G400" t="s">
        <v>200</v>
      </c>
      <c r="H400" s="64" t="s">
        <v>957</v>
      </c>
      <c r="I400" t="s">
        <v>865</v>
      </c>
      <c r="J400" t="s">
        <v>739</v>
      </c>
      <c r="K400">
        <v>1</v>
      </c>
      <c r="L400" t="s">
        <v>35</v>
      </c>
      <c r="M400">
        <v>54</v>
      </c>
      <c r="N400" t="s">
        <v>742</v>
      </c>
      <c r="O400" t="s">
        <v>902</v>
      </c>
      <c r="P400" t="s">
        <v>1028</v>
      </c>
      <c r="Q400">
        <v>4000</v>
      </c>
      <c r="R400" t="s">
        <v>1022</v>
      </c>
      <c r="T400">
        <v>4211</v>
      </c>
      <c r="U400" t="s">
        <v>173</v>
      </c>
      <c r="V400">
        <v>0</v>
      </c>
      <c r="W400" t="s">
        <v>43</v>
      </c>
      <c r="X400" s="12">
        <v>14625430</v>
      </c>
      <c r="Y400" s="32">
        <v>0</v>
      </c>
      <c r="Z400" s="12">
        <v>13480882.640000001</v>
      </c>
      <c r="AA400" s="12">
        <v>13480882.640000001</v>
      </c>
      <c r="AB400" s="12">
        <v>13480882.640000001</v>
      </c>
      <c r="AC400" s="12">
        <v>13480882.640000001</v>
      </c>
      <c r="AD400" s="12">
        <v>13468281.08</v>
      </c>
      <c r="AE400" s="12">
        <v>1144547.3599999994</v>
      </c>
      <c r="AF400" s="32">
        <v>12625430</v>
      </c>
      <c r="AG400" s="32">
        <v>12625430</v>
      </c>
      <c r="AH400" s="32">
        <v>14778438.16</v>
      </c>
      <c r="AI400" s="32">
        <f t="shared" si="12"/>
        <v>2153008.16</v>
      </c>
      <c r="AJ400" s="35" t="s">
        <v>846</v>
      </c>
      <c r="AK400">
        <v>0</v>
      </c>
      <c r="AL400">
        <v>2000000</v>
      </c>
      <c r="AM400">
        <v>0</v>
      </c>
      <c r="AN400">
        <v>0</v>
      </c>
      <c r="AO400">
        <v>2000000</v>
      </c>
      <c r="AP400"/>
    </row>
    <row r="401" spans="1:42" x14ac:dyDescent="0.3">
      <c r="A401" t="str">
        <f t="shared" si="13"/>
        <v>1.1-00-2310_234030_234842110</v>
      </c>
      <c r="B401" s="64" t="s">
        <v>1105</v>
      </c>
      <c r="C401" s="64" t="s">
        <v>1162</v>
      </c>
      <c r="D401" t="s">
        <v>1106</v>
      </c>
      <c r="E401" t="s">
        <v>412</v>
      </c>
      <c r="F401" t="s">
        <v>411</v>
      </c>
      <c r="G401" t="s">
        <v>31</v>
      </c>
      <c r="H401" t="s">
        <v>934</v>
      </c>
      <c r="I401" t="s">
        <v>862</v>
      </c>
      <c r="J401" t="s">
        <v>967</v>
      </c>
      <c r="K401">
        <v>4</v>
      </c>
      <c r="L401" t="s">
        <v>667</v>
      </c>
      <c r="M401">
        <v>48</v>
      </c>
      <c r="N401" t="s">
        <v>968</v>
      </c>
      <c r="O401" t="s">
        <v>898</v>
      </c>
      <c r="P401" t="s">
        <v>669</v>
      </c>
      <c r="Q401">
        <v>4000</v>
      </c>
      <c r="R401" t="s">
        <v>1022</v>
      </c>
      <c r="T401">
        <v>4211</v>
      </c>
      <c r="U401" t="s">
        <v>173</v>
      </c>
      <c r="V401">
        <v>0</v>
      </c>
      <c r="W401" t="s">
        <v>43</v>
      </c>
      <c r="X401" s="12">
        <v>199200</v>
      </c>
      <c r="Y401" s="12">
        <v>1200000</v>
      </c>
      <c r="Z401" s="12">
        <v>398400</v>
      </c>
      <c r="AA401" s="12">
        <v>398400</v>
      </c>
      <c r="AB401" s="12">
        <v>398400</v>
      </c>
      <c r="AC401" s="12">
        <v>199200</v>
      </c>
      <c r="AD401" s="12">
        <v>199200</v>
      </c>
      <c r="AE401" s="12">
        <v>-199200</v>
      </c>
      <c r="AF401" s="32">
        <v>199200</v>
      </c>
      <c r="AG401" s="32">
        <v>199200</v>
      </c>
      <c r="AH401" s="32">
        <v>199200</v>
      </c>
      <c r="AI401" s="32">
        <f t="shared" si="12"/>
        <v>0</v>
      </c>
      <c r="AJ401" s="35" t="s">
        <v>140</v>
      </c>
      <c r="AK401">
        <v>0</v>
      </c>
      <c r="AL401">
        <v>0</v>
      </c>
      <c r="AM401">
        <v>0</v>
      </c>
      <c r="AN401">
        <v>1000800</v>
      </c>
      <c r="AO401">
        <v>-1000800</v>
      </c>
      <c r="AP401"/>
    </row>
    <row r="402" spans="1:42" x14ac:dyDescent="0.3">
      <c r="A402" t="str">
        <f t="shared" si="13"/>
        <v>1.1-00-2314_231034_235342110</v>
      </c>
      <c r="B402" s="64" t="s">
        <v>1105</v>
      </c>
      <c r="C402" s="64" t="s">
        <v>1162</v>
      </c>
      <c r="D402" t="s">
        <v>1106</v>
      </c>
      <c r="E402" t="s">
        <v>29</v>
      </c>
      <c r="F402" t="s">
        <v>30</v>
      </c>
      <c r="G402" t="s">
        <v>200</v>
      </c>
      <c r="H402" s="64" t="s">
        <v>957</v>
      </c>
      <c r="I402" t="s">
        <v>849</v>
      </c>
      <c r="J402" t="s">
        <v>734</v>
      </c>
      <c r="K402">
        <v>1</v>
      </c>
      <c r="L402" t="s">
        <v>35</v>
      </c>
      <c r="M402">
        <v>53</v>
      </c>
      <c r="N402" t="s">
        <v>1023</v>
      </c>
      <c r="O402" t="s">
        <v>901</v>
      </c>
      <c r="P402" t="s">
        <v>1024</v>
      </c>
      <c r="Q402">
        <v>4000</v>
      </c>
      <c r="R402" t="s">
        <v>1022</v>
      </c>
      <c r="T402">
        <v>4211</v>
      </c>
      <c r="U402" t="s">
        <v>173</v>
      </c>
      <c r="V402">
        <v>0</v>
      </c>
      <c r="W402" t="s">
        <v>43</v>
      </c>
      <c r="X402" s="12">
        <v>10000000</v>
      </c>
      <c r="Y402" s="12">
        <v>10000000</v>
      </c>
      <c r="Z402" s="12">
        <v>8333333.2999999998</v>
      </c>
      <c r="AA402" s="12">
        <v>8333333.2999999998</v>
      </c>
      <c r="AB402" s="12">
        <v>8333333.2999999998</v>
      </c>
      <c r="AC402" s="12">
        <v>8333333.2999999998</v>
      </c>
      <c r="AD402" s="12">
        <v>8333333.2999999998</v>
      </c>
      <c r="AE402" s="12">
        <v>1666666.7000000002</v>
      </c>
      <c r="AF402" s="32">
        <v>10000000</v>
      </c>
      <c r="AG402" s="32">
        <v>10000000</v>
      </c>
      <c r="AH402" s="32">
        <v>10523208.92</v>
      </c>
      <c r="AI402" s="32">
        <f t="shared" si="12"/>
        <v>523208.91999999993</v>
      </c>
      <c r="AJ402" s="35" t="s">
        <v>738</v>
      </c>
      <c r="AK402">
        <v>0</v>
      </c>
      <c r="AL402">
        <v>0</v>
      </c>
      <c r="AM402">
        <v>0</v>
      </c>
      <c r="AN402">
        <v>0</v>
      </c>
      <c r="AO402">
        <v>0</v>
      </c>
      <c r="AP402"/>
    </row>
    <row r="403" spans="1:42" x14ac:dyDescent="0.3">
      <c r="A403" t="str">
        <f t="shared" si="13"/>
        <v>1.1-00-2304_236013_231942110</v>
      </c>
      <c r="B403" s="64" t="s">
        <v>1105</v>
      </c>
      <c r="C403" s="64" t="s">
        <v>1162</v>
      </c>
      <c r="D403" t="s">
        <v>1106</v>
      </c>
      <c r="E403" t="s">
        <v>29</v>
      </c>
      <c r="F403" t="s">
        <v>30</v>
      </c>
      <c r="G403" t="s">
        <v>141</v>
      </c>
      <c r="H403" t="s">
        <v>955</v>
      </c>
      <c r="I403" t="s">
        <v>855</v>
      </c>
      <c r="J403" t="s">
        <v>144</v>
      </c>
      <c r="K403">
        <v>6</v>
      </c>
      <c r="L403" t="s">
        <v>79</v>
      </c>
      <c r="M403">
        <v>19</v>
      </c>
      <c r="N403" t="s">
        <v>170</v>
      </c>
      <c r="O403" t="s">
        <v>878</v>
      </c>
      <c r="P403" t="s">
        <v>168</v>
      </c>
      <c r="Q403">
        <v>4000</v>
      </c>
      <c r="R403" t="s">
        <v>1022</v>
      </c>
      <c r="T403">
        <v>4211</v>
      </c>
      <c r="U403" t="s">
        <v>173</v>
      </c>
      <c r="V403">
        <v>0</v>
      </c>
      <c r="W403" t="s">
        <v>43</v>
      </c>
      <c r="X403" s="12">
        <v>2200000</v>
      </c>
      <c r="Y403" s="12">
        <v>2200000</v>
      </c>
      <c r="Z403" s="12">
        <v>2105566.7599999998</v>
      </c>
      <c r="AA403" s="12">
        <v>2105566.7599999998</v>
      </c>
      <c r="AB403" s="12">
        <v>2105566.7599999998</v>
      </c>
      <c r="AC403" s="12">
        <v>2105566.7599999998</v>
      </c>
      <c r="AD403" s="12">
        <v>2105566.7599999998</v>
      </c>
      <c r="AE403" s="12">
        <v>94433.240000000224</v>
      </c>
      <c r="AF403" s="32">
        <v>2200000</v>
      </c>
      <c r="AG403" s="32">
        <v>2200000</v>
      </c>
      <c r="AH403" s="32">
        <v>2200000</v>
      </c>
      <c r="AI403" s="32">
        <f t="shared" si="12"/>
        <v>0</v>
      </c>
      <c r="AJ403" s="35" t="s">
        <v>846</v>
      </c>
      <c r="AK403">
        <v>0</v>
      </c>
      <c r="AL403">
        <v>0</v>
      </c>
      <c r="AM403">
        <v>0</v>
      </c>
      <c r="AN403">
        <v>0</v>
      </c>
      <c r="AO403">
        <v>0</v>
      </c>
      <c r="AP403"/>
    </row>
    <row r="404" spans="1:42" x14ac:dyDescent="0.3">
      <c r="A404" t="str">
        <f t="shared" si="13"/>
        <v>1.1-00-2316_235036_235542110</v>
      </c>
      <c r="B404" s="64" t="s">
        <v>1105</v>
      </c>
      <c r="C404" s="64" t="s">
        <v>1162</v>
      </c>
      <c r="D404" t="s">
        <v>1106</v>
      </c>
      <c r="E404" t="s">
        <v>775</v>
      </c>
      <c r="F404" t="s">
        <v>776</v>
      </c>
      <c r="G404" t="s">
        <v>340</v>
      </c>
      <c r="H404" s="64" t="s">
        <v>964</v>
      </c>
      <c r="I404" t="s">
        <v>866</v>
      </c>
      <c r="J404" t="s">
        <v>777</v>
      </c>
      <c r="K404">
        <v>5</v>
      </c>
      <c r="L404" t="s">
        <v>62</v>
      </c>
      <c r="M404">
        <v>55</v>
      </c>
      <c r="N404" t="s">
        <v>780</v>
      </c>
      <c r="O404" t="s">
        <v>903</v>
      </c>
      <c r="P404" t="s">
        <v>777</v>
      </c>
      <c r="Q404">
        <v>4000</v>
      </c>
      <c r="R404" t="s">
        <v>1022</v>
      </c>
      <c r="T404">
        <v>4211</v>
      </c>
      <c r="U404" t="s">
        <v>173</v>
      </c>
      <c r="V404">
        <v>0</v>
      </c>
      <c r="W404" t="s">
        <v>43</v>
      </c>
      <c r="X404" s="12">
        <v>16510000</v>
      </c>
      <c r="Y404" s="12">
        <v>16500000</v>
      </c>
      <c r="Z404" s="12">
        <v>13359595.02</v>
      </c>
      <c r="AA404" s="12">
        <v>13359595.02</v>
      </c>
      <c r="AB404" s="12">
        <v>13359595.02</v>
      </c>
      <c r="AC404" s="12">
        <v>13359595.02</v>
      </c>
      <c r="AD404" s="12">
        <v>13325735.99</v>
      </c>
      <c r="AE404" s="12">
        <v>3150404.9800000004</v>
      </c>
      <c r="AF404" s="32">
        <v>16510000.000000004</v>
      </c>
      <c r="AG404" s="32">
        <v>16510000.000000004</v>
      </c>
      <c r="AH404" s="32">
        <v>17059649.881200004</v>
      </c>
      <c r="AI404" s="32">
        <f t="shared" si="12"/>
        <v>549649.88120000064</v>
      </c>
      <c r="AJ404" s="35" t="s">
        <v>846</v>
      </c>
      <c r="AK404">
        <v>0</v>
      </c>
      <c r="AL404">
        <v>300000</v>
      </c>
      <c r="AM404">
        <v>0</v>
      </c>
      <c r="AN404">
        <v>290000</v>
      </c>
      <c r="AO404">
        <v>10000</v>
      </c>
      <c r="AP404"/>
    </row>
    <row r="405" spans="1:42" x14ac:dyDescent="0.3">
      <c r="A405" t="str">
        <f t="shared" si="13"/>
        <v>1.1-00-2313_231033_235242110</v>
      </c>
      <c r="B405" s="64" t="s">
        <v>1105</v>
      </c>
      <c r="C405" s="64" t="s">
        <v>1162</v>
      </c>
      <c r="D405" t="s">
        <v>1106</v>
      </c>
      <c r="E405" t="s">
        <v>724</v>
      </c>
      <c r="F405" t="s">
        <v>725</v>
      </c>
      <c r="G405" t="s">
        <v>200</v>
      </c>
      <c r="H405" s="64" t="s">
        <v>957</v>
      </c>
      <c r="I405" t="s">
        <v>864</v>
      </c>
      <c r="J405" t="s">
        <v>726</v>
      </c>
      <c r="K405">
        <v>1</v>
      </c>
      <c r="L405" t="s">
        <v>35</v>
      </c>
      <c r="M405">
        <v>52</v>
      </c>
      <c r="N405" t="s">
        <v>1025</v>
      </c>
      <c r="O405" t="s">
        <v>900</v>
      </c>
      <c r="P405" t="s">
        <v>1026</v>
      </c>
      <c r="Q405">
        <v>4000</v>
      </c>
      <c r="R405" t="s">
        <v>1022</v>
      </c>
      <c r="T405">
        <v>4211</v>
      </c>
      <c r="U405" t="s">
        <v>173</v>
      </c>
      <c r="V405">
        <v>0</v>
      </c>
      <c r="W405" t="s">
        <v>43</v>
      </c>
      <c r="X405" s="12">
        <v>5910000</v>
      </c>
      <c r="Y405" s="12">
        <v>5910000</v>
      </c>
      <c r="Z405" s="12">
        <v>3863999.52</v>
      </c>
      <c r="AA405" s="12">
        <v>3863999.52</v>
      </c>
      <c r="AB405" s="12">
        <v>3863999.52</v>
      </c>
      <c r="AC405" s="12">
        <v>3863999.52</v>
      </c>
      <c r="AD405" s="12">
        <v>3846776.01</v>
      </c>
      <c r="AE405" s="12">
        <v>2046000.48</v>
      </c>
      <c r="AF405" s="32">
        <v>5910000</v>
      </c>
      <c r="AG405" s="32">
        <v>5910000</v>
      </c>
      <c r="AH405" s="32">
        <v>6135546.4720000001</v>
      </c>
      <c r="AI405" s="32">
        <f t="shared" si="12"/>
        <v>225546.47200000007</v>
      </c>
      <c r="AJ405" s="35" t="s">
        <v>1136</v>
      </c>
      <c r="AK405">
        <v>0</v>
      </c>
      <c r="AL405">
        <v>0</v>
      </c>
      <c r="AM405">
        <v>0</v>
      </c>
      <c r="AN405">
        <v>0</v>
      </c>
      <c r="AO405">
        <v>0</v>
      </c>
      <c r="AP405"/>
    </row>
    <row r="406" spans="1:42" x14ac:dyDescent="0.3">
      <c r="A406" t="str">
        <f t="shared" si="13"/>
        <v>1.1-00-2312_231032_235142110</v>
      </c>
      <c r="B406" s="64" t="s">
        <v>1105</v>
      </c>
      <c r="C406" s="64" t="s">
        <v>1162</v>
      </c>
      <c r="D406" t="s">
        <v>1106</v>
      </c>
      <c r="E406" t="s">
        <v>676</v>
      </c>
      <c r="F406" t="s">
        <v>677</v>
      </c>
      <c r="G406" t="s">
        <v>200</v>
      </c>
      <c r="H406" s="64" t="s">
        <v>957</v>
      </c>
      <c r="I406" t="s">
        <v>863</v>
      </c>
      <c r="J406" t="s">
        <v>679</v>
      </c>
      <c r="K406">
        <v>1</v>
      </c>
      <c r="L406" t="s">
        <v>35</v>
      </c>
      <c r="M406">
        <v>51</v>
      </c>
      <c r="N406" t="s">
        <v>682</v>
      </c>
      <c r="O406" t="s">
        <v>899</v>
      </c>
      <c r="P406" t="s">
        <v>1027</v>
      </c>
      <c r="Q406">
        <v>4000</v>
      </c>
      <c r="R406" t="s">
        <v>1022</v>
      </c>
      <c r="T406">
        <v>4211</v>
      </c>
      <c r="U406" t="s">
        <v>173</v>
      </c>
      <c r="V406">
        <v>0</v>
      </c>
      <c r="W406" t="s">
        <v>43</v>
      </c>
      <c r="X406" s="12">
        <v>66533232.560000002</v>
      </c>
      <c r="Y406" s="12">
        <v>66784842</v>
      </c>
      <c r="Z406" s="12">
        <v>63793408.530000001</v>
      </c>
      <c r="AA406" s="12">
        <v>63793408.530000001</v>
      </c>
      <c r="AB406" s="12">
        <v>63245017.969999999</v>
      </c>
      <c r="AC406" s="12">
        <v>63245017.969999999</v>
      </c>
      <c r="AD406" s="12">
        <v>63245017.969999999</v>
      </c>
      <c r="AE406" s="12">
        <v>2739824.0300000012</v>
      </c>
      <c r="AF406" s="32">
        <v>66533232.560000002</v>
      </c>
      <c r="AG406" s="32">
        <v>66533232.560000002</v>
      </c>
      <c r="AH406" s="32">
        <v>68471532.384000003</v>
      </c>
      <c r="AI406" s="32">
        <f t="shared" si="12"/>
        <v>1938299.824000001</v>
      </c>
      <c r="AJ406" s="35" t="s">
        <v>846</v>
      </c>
      <c r="AK406">
        <v>0</v>
      </c>
      <c r="AL406">
        <v>0</v>
      </c>
      <c r="AM406">
        <v>0</v>
      </c>
      <c r="AN406">
        <v>251609.44</v>
      </c>
      <c r="AO406">
        <v>-251609.44</v>
      </c>
      <c r="AP406"/>
    </row>
    <row r="407" spans="1:42" x14ac:dyDescent="0.3">
      <c r="A407" t="str">
        <f t="shared" si="13"/>
        <v>1.1-00-2304_236013_231942510</v>
      </c>
      <c r="B407" s="64" t="s">
        <v>1105</v>
      </c>
      <c r="C407" s="64" t="s">
        <v>1162</v>
      </c>
      <c r="D407" t="s">
        <v>1106</v>
      </c>
      <c r="E407" t="s">
        <v>29</v>
      </c>
      <c r="F407" t="s">
        <v>30</v>
      </c>
      <c r="G407" t="s">
        <v>141</v>
      </c>
      <c r="H407" t="s">
        <v>955</v>
      </c>
      <c r="I407" t="s">
        <v>855</v>
      </c>
      <c r="J407" t="s">
        <v>144</v>
      </c>
      <c r="K407">
        <v>6</v>
      </c>
      <c r="L407" t="s">
        <v>79</v>
      </c>
      <c r="M407">
        <v>19</v>
      </c>
      <c r="N407" t="s">
        <v>170</v>
      </c>
      <c r="O407" t="s">
        <v>878</v>
      </c>
      <c r="P407" t="s">
        <v>168</v>
      </c>
      <c r="Q407">
        <v>4000</v>
      </c>
      <c r="R407" t="s">
        <v>1022</v>
      </c>
      <c r="T407">
        <v>4251</v>
      </c>
      <c r="U407" t="s">
        <v>174</v>
      </c>
      <c r="V407">
        <v>0</v>
      </c>
      <c r="W407" t="s">
        <v>43</v>
      </c>
      <c r="X407" s="12">
        <v>9400000</v>
      </c>
      <c r="Y407" s="12">
        <v>5000000</v>
      </c>
      <c r="Z407" s="12">
        <v>7477573.4100000001</v>
      </c>
      <c r="AA407" s="12">
        <v>7477573.4100000001</v>
      </c>
      <c r="AB407" s="12">
        <v>7477573.4100000001</v>
      </c>
      <c r="AC407" s="12">
        <v>7477573.4100000001</v>
      </c>
      <c r="AD407" s="12">
        <v>7477573.4100000001</v>
      </c>
      <c r="AE407" s="12">
        <v>1922426.5899999999</v>
      </c>
      <c r="AF407" s="32">
        <v>9400000</v>
      </c>
      <c r="AG407" s="32">
        <v>9400000</v>
      </c>
      <c r="AH407" s="32">
        <v>9400000</v>
      </c>
      <c r="AI407" s="32">
        <f t="shared" si="12"/>
        <v>0</v>
      </c>
      <c r="AJ407" s="35" t="s">
        <v>846</v>
      </c>
      <c r="AK407">
        <v>4400000</v>
      </c>
      <c r="AL407">
        <v>0</v>
      </c>
      <c r="AM407">
        <v>0</v>
      </c>
      <c r="AN407">
        <v>0</v>
      </c>
      <c r="AO407">
        <v>4400000</v>
      </c>
      <c r="AP407"/>
    </row>
    <row r="408" spans="1:42" x14ac:dyDescent="0.3">
      <c r="A408" t="str">
        <f t="shared" si="13"/>
        <v>1.1-00-2302_231010_231443110</v>
      </c>
      <c r="B408" s="64" t="s">
        <v>1105</v>
      </c>
      <c r="C408" s="64" t="s">
        <v>1162</v>
      </c>
      <c r="D408" t="s">
        <v>1106</v>
      </c>
      <c r="E408" t="s">
        <v>29</v>
      </c>
      <c r="F408" t="s">
        <v>30</v>
      </c>
      <c r="G408" t="s">
        <v>261</v>
      </c>
      <c r="H408" t="s">
        <v>960</v>
      </c>
      <c r="I408" t="s">
        <v>856</v>
      </c>
      <c r="J408" t="s">
        <v>189</v>
      </c>
      <c r="K408">
        <v>1</v>
      </c>
      <c r="L408" t="s">
        <v>35</v>
      </c>
      <c r="M408">
        <v>14</v>
      </c>
      <c r="N408" t="s">
        <v>1134</v>
      </c>
      <c r="O408" t="s">
        <v>883</v>
      </c>
      <c r="P408" s="1" t="s">
        <v>274</v>
      </c>
      <c r="Q408">
        <v>4000</v>
      </c>
      <c r="R408" t="s">
        <v>1022</v>
      </c>
      <c r="T408">
        <v>4311</v>
      </c>
      <c r="U408" t="s">
        <v>612</v>
      </c>
      <c r="V408">
        <v>0</v>
      </c>
      <c r="W408" t="s">
        <v>43</v>
      </c>
      <c r="X408" s="12">
        <v>0</v>
      </c>
      <c r="Y408" s="12">
        <v>2000000</v>
      </c>
      <c r="Z408" s="12">
        <v>0</v>
      </c>
      <c r="AA408" s="12">
        <v>0</v>
      </c>
      <c r="AB408" s="12">
        <v>0</v>
      </c>
      <c r="AC408" s="12">
        <v>0</v>
      </c>
      <c r="AD408" s="12">
        <v>0</v>
      </c>
      <c r="AE408" s="12">
        <v>0</v>
      </c>
      <c r="AF408" s="32">
        <v>0</v>
      </c>
      <c r="AG408" s="32">
        <v>0</v>
      </c>
      <c r="AH408" s="32">
        <v>0</v>
      </c>
      <c r="AI408" s="32">
        <f t="shared" si="12"/>
        <v>0</v>
      </c>
      <c r="AJ408" s="35" t="s">
        <v>846</v>
      </c>
      <c r="AK408">
        <v>0</v>
      </c>
      <c r="AL408">
        <v>0</v>
      </c>
      <c r="AM408">
        <v>0</v>
      </c>
      <c r="AN408">
        <v>2000000</v>
      </c>
      <c r="AO408">
        <v>-2000000</v>
      </c>
      <c r="AP408"/>
    </row>
    <row r="409" spans="1:42" x14ac:dyDescent="0.3">
      <c r="A409" t="str">
        <f t="shared" si="13"/>
        <v>1.1-00-2309_238028_234543110</v>
      </c>
      <c r="B409" s="64" t="s">
        <v>1105</v>
      </c>
      <c r="C409" s="64" t="s">
        <v>1162</v>
      </c>
      <c r="D409" t="s">
        <v>1106</v>
      </c>
      <c r="E409" t="s">
        <v>602</v>
      </c>
      <c r="F409" t="s">
        <v>603</v>
      </c>
      <c r="G409" t="s">
        <v>261</v>
      </c>
      <c r="H409" t="s">
        <v>960</v>
      </c>
      <c r="I409" t="s">
        <v>861</v>
      </c>
      <c r="J409" t="s">
        <v>605</v>
      </c>
      <c r="K409">
        <v>8</v>
      </c>
      <c r="L409" t="s">
        <v>606</v>
      </c>
      <c r="M409">
        <v>45</v>
      </c>
      <c r="N409" t="s">
        <v>1030</v>
      </c>
      <c r="O409" t="s">
        <v>894</v>
      </c>
      <c r="P409" t="s">
        <v>608</v>
      </c>
      <c r="Q409">
        <v>4000</v>
      </c>
      <c r="R409" t="s">
        <v>1022</v>
      </c>
      <c r="T409">
        <v>4311</v>
      </c>
      <c r="U409" t="s">
        <v>612</v>
      </c>
      <c r="V409">
        <v>0</v>
      </c>
      <c r="W409" t="s">
        <v>43</v>
      </c>
      <c r="X409" s="12">
        <v>2000000</v>
      </c>
      <c r="Y409" s="12">
        <v>2000000</v>
      </c>
      <c r="Z409" s="12">
        <v>1950000</v>
      </c>
      <c r="AA409" s="12">
        <v>1950000</v>
      </c>
      <c r="AB409" s="12">
        <v>1950000</v>
      </c>
      <c r="AC409" s="12">
        <v>1950000</v>
      </c>
      <c r="AD409" s="12">
        <v>1950000</v>
      </c>
      <c r="AE409" s="12">
        <v>50000</v>
      </c>
      <c r="AF409" s="32">
        <v>2000000</v>
      </c>
      <c r="AG409" s="32">
        <v>2000000</v>
      </c>
      <c r="AH409" s="32">
        <v>3000000</v>
      </c>
      <c r="AI409" s="32">
        <f t="shared" si="12"/>
        <v>1000000</v>
      </c>
      <c r="AJ409" s="35" t="s">
        <v>615</v>
      </c>
      <c r="AK409">
        <v>0</v>
      </c>
      <c r="AL409">
        <v>0</v>
      </c>
      <c r="AM409">
        <v>0</v>
      </c>
      <c r="AN409">
        <v>0</v>
      </c>
      <c r="AO409">
        <v>0</v>
      </c>
      <c r="AP409"/>
    </row>
    <row r="410" spans="1:42" x14ac:dyDescent="0.3">
      <c r="A410" t="str">
        <f t="shared" si="13"/>
        <v>1.1-00-2309_238028_234643110</v>
      </c>
      <c r="B410" s="64" t="s">
        <v>1105</v>
      </c>
      <c r="C410" s="64" t="s">
        <v>1162</v>
      </c>
      <c r="D410" t="s">
        <v>1106</v>
      </c>
      <c r="E410" t="s">
        <v>602</v>
      </c>
      <c r="F410" t="s">
        <v>603</v>
      </c>
      <c r="G410" t="s">
        <v>261</v>
      </c>
      <c r="H410" t="s">
        <v>960</v>
      </c>
      <c r="I410" t="s">
        <v>861</v>
      </c>
      <c r="J410" t="s">
        <v>605</v>
      </c>
      <c r="K410">
        <v>8</v>
      </c>
      <c r="L410" t="s">
        <v>606</v>
      </c>
      <c r="M410">
        <v>46</v>
      </c>
      <c r="N410" t="s">
        <v>1031</v>
      </c>
      <c r="O410" t="s">
        <v>894</v>
      </c>
      <c r="P410" t="s">
        <v>608</v>
      </c>
      <c r="Q410">
        <v>4000</v>
      </c>
      <c r="R410" t="s">
        <v>1022</v>
      </c>
      <c r="T410">
        <v>4311</v>
      </c>
      <c r="U410" t="s">
        <v>612</v>
      </c>
      <c r="V410">
        <v>0</v>
      </c>
      <c r="W410" t="s">
        <v>43</v>
      </c>
      <c r="X410" s="12">
        <v>300000</v>
      </c>
      <c r="Y410" s="12">
        <v>300000</v>
      </c>
      <c r="Z410" s="12">
        <v>210000</v>
      </c>
      <c r="AA410" s="12">
        <v>210000</v>
      </c>
      <c r="AB410" s="12">
        <v>210000</v>
      </c>
      <c r="AC410" s="12">
        <v>210000</v>
      </c>
      <c r="AD410" s="12">
        <v>200000</v>
      </c>
      <c r="AE410" s="12">
        <v>90000</v>
      </c>
      <c r="AF410" s="32">
        <v>300000</v>
      </c>
      <c r="AG410" s="32">
        <v>300000</v>
      </c>
      <c r="AH410" s="32">
        <v>400000</v>
      </c>
      <c r="AI410" s="32">
        <f t="shared" si="12"/>
        <v>100000</v>
      </c>
      <c r="AJ410" s="35" t="s">
        <v>618</v>
      </c>
      <c r="AK410">
        <v>0</v>
      </c>
      <c r="AL410">
        <v>0</v>
      </c>
      <c r="AM410">
        <v>0</v>
      </c>
      <c r="AN410">
        <v>0</v>
      </c>
      <c r="AO410">
        <v>0</v>
      </c>
      <c r="AP410"/>
    </row>
    <row r="411" spans="1:42" x14ac:dyDescent="0.3">
      <c r="A411" t="str">
        <f t="shared" si="13"/>
        <v>1.1-00-2302_231008_2310441111</v>
      </c>
      <c r="B411" s="64" t="s">
        <v>1105</v>
      </c>
      <c r="C411" s="64" t="s">
        <v>1162</v>
      </c>
      <c r="D411" t="s">
        <v>1106</v>
      </c>
      <c r="E411" t="s">
        <v>259</v>
      </c>
      <c r="F411" t="s">
        <v>260</v>
      </c>
      <c r="G411" t="s">
        <v>261</v>
      </c>
      <c r="H411" t="s">
        <v>960</v>
      </c>
      <c r="I411" t="s">
        <v>856</v>
      </c>
      <c r="J411" t="s">
        <v>189</v>
      </c>
      <c r="K411">
        <v>1</v>
      </c>
      <c r="L411" t="s">
        <v>35</v>
      </c>
      <c r="M411">
        <v>10</v>
      </c>
      <c r="N411" t="s">
        <v>266</v>
      </c>
      <c r="O411" t="s">
        <v>882</v>
      </c>
      <c r="P411" t="s">
        <v>264</v>
      </c>
      <c r="Q411">
        <v>4000</v>
      </c>
      <c r="R411" t="s">
        <v>1022</v>
      </c>
      <c r="T411">
        <v>4411</v>
      </c>
      <c r="U411" t="s">
        <v>41</v>
      </c>
      <c r="V411">
        <v>11</v>
      </c>
      <c r="W411" t="s">
        <v>268</v>
      </c>
      <c r="X411" s="12">
        <v>3432000</v>
      </c>
      <c r="Y411" s="12">
        <v>0</v>
      </c>
      <c r="Z411" s="12">
        <v>2217686.46</v>
      </c>
      <c r="AA411" s="12">
        <v>2217686.46</v>
      </c>
      <c r="AB411" s="12">
        <v>1491004.46</v>
      </c>
      <c r="AC411" s="12">
        <v>950326.45</v>
      </c>
      <c r="AD411" s="12">
        <v>950326.45</v>
      </c>
      <c r="AE411" s="12">
        <v>1214313.54</v>
      </c>
      <c r="AF411" s="32">
        <v>3432000</v>
      </c>
      <c r="AG411" s="32">
        <v>3432000</v>
      </c>
      <c r="AH411" s="32">
        <v>3500000</v>
      </c>
      <c r="AI411" s="32">
        <f t="shared" si="12"/>
        <v>68000</v>
      </c>
      <c r="AJ411" s="35" t="s">
        <v>269</v>
      </c>
      <c r="AK411">
        <v>0</v>
      </c>
      <c r="AL411">
        <v>9.8800000000000008</v>
      </c>
      <c r="AM411">
        <v>0</v>
      </c>
      <c r="AN411">
        <v>0</v>
      </c>
      <c r="AO411">
        <v>9.8800000000000008</v>
      </c>
      <c r="AP411"/>
    </row>
    <row r="412" spans="1:42" x14ac:dyDescent="0.3">
      <c r="A412" t="str">
        <f t="shared" si="13"/>
        <v>1.1-00-2302_231008_2310441112</v>
      </c>
      <c r="B412" s="64" t="s">
        <v>1105</v>
      </c>
      <c r="C412" s="64" t="s">
        <v>1162</v>
      </c>
      <c r="D412" t="s">
        <v>1106</v>
      </c>
      <c r="E412" t="s">
        <v>259</v>
      </c>
      <c r="F412" t="s">
        <v>260</v>
      </c>
      <c r="G412" t="s">
        <v>261</v>
      </c>
      <c r="H412" t="s">
        <v>960</v>
      </c>
      <c r="I412" t="s">
        <v>856</v>
      </c>
      <c r="J412" t="s">
        <v>189</v>
      </c>
      <c r="K412">
        <v>1</v>
      </c>
      <c r="L412" t="s">
        <v>35</v>
      </c>
      <c r="M412">
        <v>10</v>
      </c>
      <c r="N412" t="s">
        <v>266</v>
      </c>
      <c r="O412" t="s">
        <v>882</v>
      </c>
      <c r="P412" t="s">
        <v>264</v>
      </c>
      <c r="Q412">
        <v>4000</v>
      </c>
      <c r="R412" t="s">
        <v>1022</v>
      </c>
      <c r="T412">
        <v>4411</v>
      </c>
      <c r="U412" t="s">
        <v>41</v>
      </c>
      <c r="V412">
        <v>12</v>
      </c>
      <c r="W412" t="s">
        <v>1036</v>
      </c>
      <c r="X412" s="12">
        <v>1000000</v>
      </c>
      <c r="Y412" s="12">
        <v>0</v>
      </c>
      <c r="Z412" s="12">
        <v>991162</v>
      </c>
      <c r="AA412" s="12">
        <v>991162</v>
      </c>
      <c r="AB412" s="12">
        <v>320542.8</v>
      </c>
      <c r="AC412" s="12">
        <v>0</v>
      </c>
      <c r="AD412" s="12">
        <v>0</v>
      </c>
      <c r="AE412" s="12">
        <v>8838</v>
      </c>
      <c r="AF412" s="32">
        <v>1000000</v>
      </c>
      <c r="AG412" s="32">
        <v>1000000</v>
      </c>
      <c r="AH412" s="32">
        <v>1000000</v>
      </c>
      <c r="AI412" s="32">
        <f t="shared" si="12"/>
        <v>0</v>
      </c>
      <c r="AJ412" s="35" t="s">
        <v>271</v>
      </c>
      <c r="AK412">
        <v>0</v>
      </c>
      <c r="AL412">
        <v>0</v>
      </c>
      <c r="AM412">
        <v>0</v>
      </c>
      <c r="AN412">
        <v>9.8800000000000008</v>
      </c>
      <c r="AO412">
        <v>-9.8800000000000008</v>
      </c>
      <c r="AP412"/>
    </row>
    <row r="413" spans="1:42" x14ac:dyDescent="0.3">
      <c r="A413" t="str">
        <f t="shared" si="13"/>
        <v>1.1-00-2306_235016_232744110</v>
      </c>
      <c r="B413" s="64" t="s">
        <v>1105</v>
      </c>
      <c r="C413" s="64" t="s">
        <v>1162</v>
      </c>
      <c r="D413" t="s">
        <v>1106</v>
      </c>
      <c r="E413" t="s">
        <v>412</v>
      </c>
      <c r="F413" t="s">
        <v>411</v>
      </c>
      <c r="G413" t="s">
        <v>261</v>
      </c>
      <c r="H413" t="s">
        <v>960</v>
      </c>
      <c r="I413" t="s">
        <v>858</v>
      </c>
      <c r="J413" t="s">
        <v>404</v>
      </c>
      <c r="K413">
        <v>5</v>
      </c>
      <c r="L413" t="s">
        <v>62</v>
      </c>
      <c r="M413">
        <v>27</v>
      </c>
      <c r="N413" t="s">
        <v>1037</v>
      </c>
      <c r="O413" t="s">
        <v>885</v>
      </c>
      <c r="P413" t="s">
        <v>977</v>
      </c>
      <c r="Q413">
        <v>4000</v>
      </c>
      <c r="R413" t="s">
        <v>1022</v>
      </c>
      <c r="T413">
        <v>4411</v>
      </c>
      <c r="U413" t="s">
        <v>41</v>
      </c>
      <c r="V413">
        <v>0</v>
      </c>
      <c r="W413" t="s">
        <v>43</v>
      </c>
      <c r="X413" s="12">
        <v>1000000</v>
      </c>
      <c r="Y413" s="32">
        <v>0</v>
      </c>
      <c r="Z413" s="12">
        <v>301466.42</v>
      </c>
      <c r="AA413" s="12">
        <v>301466.42</v>
      </c>
      <c r="AB413" s="12">
        <v>301466.42</v>
      </c>
      <c r="AC413" s="12">
        <v>291966.42</v>
      </c>
      <c r="AD413" s="12">
        <v>291966.42</v>
      </c>
      <c r="AE413" s="12">
        <v>698533.58000000007</v>
      </c>
      <c r="AF413" s="32">
        <v>1000000</v>
      </c>
      <c r="AG413" s="32">
        <v>1000000</v>
      </c>
      <c r="AH413" s="32">
        <v>1000000</v>
      </c>
      <c r="AI413" s="32">
        <f t="shared" si="12"/>
        <v>0</v>
      </c>
      <c r="AJ413" s="35" t="s">
        <v>140</v>
      </c>
      <c r="AK413">
        <v>0</v>
      </c>
      <c r="AL413">
        <v>0</v>
      </c>
      <c r="AM413">
        <v>0</v>
      </c>
      <c r="AN413">
        <v>0</v>
      </c>
      <c r="AO413">
        <v>0</v>
      </c>
      <c r="AP413"/>
    </row>
    <row r="414" spans="1:42" x14ac:dyDescent="0.3">
      <c r="A414" t="str">
        <f t="shared" si="13"/>
        <v>1.1-00-2306_235018_233044110</v>
      </c>
      <c r="B414" s="64" t="s">
        <v>1105</v>
      </c>
      <c r="C414" s="64" t="s">
        <v>1162</v>
      </c>
      <c r="D414" t="s">
        <v>1106</v>
      </c>
      <c r="E414" t="s">
        <v>412</v>
      </c>
      <c r="F414" t="s">
        <v>411</v>
      </c>
      <c r="G414" t="s">
        <v>261</v>
      </c>
      <c r="H414" t="s">
        <v>960</v>
      </c>
      <c r="I414" t="s">
        <v>858</v>
      </c>
      <c r="J414" t="s">
        <v>404</v>
      </c>
      <c r="K414">
        <v>5</v>
      </c>
      <c r="L414" t="s">
        <v>62</v>
      </c>
      <c r="M414">
        <v>30</v>
      </c>
      <c r="N414" t="s">
        <v>993</v>
      </c>
      <c r="O414" t="s">
        <v>887</v>
      </c>
      <c r="P414" t="s">
        <v>435</v>
      </c>
      <c r="Q414">
        <v>4000</v>
      </c>
      <c r="R414" t="s">
        <v>1022</v>
      </c>
      <c r="T414">
        <v>4411</v>
      </c>
      <c r="U414" t="s">
        <v>41</v>
      </c>
      <c r="V414">
        <v>0</v>
      </c>
      <c r="W414" t="s">
        <v>43</v>
      </c>
      <c r="X414" s="12">
        <v>10000000</v>
      </c>
      <c r="Y414" s="32">
        <v>0</v>
      </c>
      <c r="Z414" s="12">
        <v>9990000</v>
      </c>
      <c r="AA414" s="12">
        <v>9990000</v>
      </c>
      <c r="AB414" s="12">
        <v>9990000</v>
      </c>
      <c r="AC414" s="12">
        <v>9990000</v>
      </c>
      <c r="AD414" s="12">
        <v>9990000</v>
      </c>
      <c r="AE414" s="12">
        <v>10000</v>
      </c>
      <c r="AF414" s="32">
        <v>10000000</v>
      </c>
      <c r="AG414" s="32">
        <v>10000000</v>
      </c>
      <c r="AH414" s="32">
        <v>12000000</v>
      </c>
      <c r="AI414" s="32">
        <f t="shared" si="12"/>
        <v>2000000</v>
      </c>
      <c r="AJ414" s="35" t="s">
        <v>439</v>
      </c>
      <c r="AK414">
        <v>0</v>
      </c>
      <c r="AL414">
        <v>0</v>
      </c>
      <c r="AM414">
        <v>0</v>
      </c>
      <c r="AN414">
        <v>0</v>
      </c>
      <c r="AO414">
        <v>0</v>
      </c>
      <c r="AP414"/>
    </row>
    <row r="415" spans="1:42" x14ac:dyDescent="0.3">
      <c r="A415" t="str">
        <f t="shared" si="13"/>
        <v>1.1-00-2306_235018_233144110</v>
      </c>
      <c r="B415" s="64" t="s">
        <v>1105</v>
      </c>
      <c r="C415" s="64" t="s">
        <v>1162</v>
      </c>
      <c r="D415" t="s">
        <v>1106</v>
      </c>
      <c r="E415" t="s">
        <v>412</v>
      </c>
      <c r="F415" t="s">
        <v>411</v>
      </c>
      <c r="G415" t="s">
        <v>261</v>
      </c>
      <c r="H415" t="s">
        <v>960</v>
      </c>
      <c r="I415" t="s">
        <v>858</v>
      </c>
      <c r="J415" t="s">
        <v>404</v>
      </c>
      <c r="K415">
        <v>5</v>
      </c>
      <c r="L415" t="s">
        <v>62</v>
      </c>
      <c r="M415">
        <v>31</v>
      </c>
      <c r="N415" t="s">
        <v>441</v>
      </c>
      <c r="O415" t="s">
        <v>887</v>
      </c>
      <c r="P415" t="s">
        <v>435</v>
      </c>
      <c r="Q415">
        <v>4000</v>
      </c>
      <c r="R415" t="s">
        <v>1022</v>
      </c>
      <c r="T415">
        <v>4411</v>
      </c>
      <c r="U415" t="s">
        <v>41</v>
      </c>
      <c r="V415">
        <v>0</v>
      </c>
      <c r="W415" t="s">
        <v>43</v>
      </c>
      <c r="X415" s="12">
        <v>54793475.799999997</v>
      </c>
      <c r="Y415" s="32">
        <v>0</v>
      </c>
      <c r="Z415" s="12">
        <v>54729972.289999999</v>
      </c>
      <c r="AA415" s="12">
        <v>54729972.289999999</v>
      </c>
      <c r="AB415" s="12">
        <v>54729972.289999999</v>
      </c>
      <c r="AC415" s="12">
        <v>54554449.479999997</v>
      </c>
      <c r="AD415" s="12">
        <v>54554449.479999997</v>
      </c>
      <c r="AE415" s="12">
        <v>63503.509999997914</v>
      </c>
      <c r="AF415" s="32">
        <v>54793475.799999997</v>
      </c>
      <c r="AG415" s="32">
        <v>54793475.799999997</v>
      </c>
      <c r="AH415" s="32">
        <v>54793475.799999997</v>
      </c>
      <c r="AI415" s="32">
        <f t="shared" si="12"/>
        <v>0</v>
      </c>
      <c r="AJ415" s="35" t="s">
        <v>444</v>
      </c>
      <c r="AK415">
        <v>0</v>
      </c>
      <c r="AL415">
        <v>4226577.58</v>
      </c>
      <c r="AM415">
        <v>0</v>
      </c>
      <c r="AN415">
        <v>0</v>
      </c>
      <c r="AO415">
        <v>4226577.58</v>
      </c>
      <c r="AP415"/>
    </row>
    <row r="416" spans="1:42" x14ac:dyDescent="0.3">
      <c r="A416" t="str">
        <f t="shared" si="13"/>
        <v>1.1-00-2306_235018_233244110</v>
      </c>
      <c r="B416" s="64" t="s">
        <v>1105</v>
      </c>
      <c r="C416" s="64" t="s">
        <v>1162</v>
      </c>
      <c r="D416" t="s">
        <v>1106</v>
      </c>
      <c r="E416" t="s">
        <v>412</v>
      </c>
      <c r="F416" t="s">
        <v>411</v>
      </c>
      <c r="G416" t="s">
        <v>261</v>
      </c>
      <c r="H416" t="s">
        <v>960</v>
      </c>
      <c r="I416" t="s">
        <v>858</v>
      </c>
      <c r="J416" t="s">
        <v>404</v>
      </c>
      <c r="K416">
        <v>5</v>
      </c>
      <c r="L416" t="s">
        <v>62</v>
      </c>
      <c r="M416">
        <v>32</v>
      </c>
      <c r="N416" t="s">
        <v>1038</v>
      </c>
      <c r="O416" t="s">
        <v>887</v>
      </c>
      <c r="P416" t="s">
        <v>435</v>
      </c>
      <c r="Q416">
        <v>4000</v>
      </c>
      <c r="R416" t="s">
        <v>1022</v>
      </c>
      <c r="T416">
        <v>4411</v>
      </c>
      <c r="U416" t="s">
        <v>41</v>
      </c>
      <c r="V416">
        <v>0</v>
      </c>
      <c r="W416" t="s">
        <v>43</v>
      </c>
      <c r="X416" s="12">
        <v>14162986.199999999</v>
      </c>
      <c r="Y416" s="32">
        <v>0</v>
      </c>
      <c r="Z416" s="12">
        <v>14162986.199999999</v>
      </c>
      <c r="AA416" s="12">
        <v>14162986.199999999</v>
      </c>
      <c r="AB416" s="12">
        <v>14162986.199999999</v>
      </c>
      <c r="AC416" s="12">
        <v>14162986.199999999</v>
      </c>
      <c r="AD416" s="12">
        <v>14162986.199999999</v>
      </c>
      <c r="AE416" s="12">
        <v>0</v>
      </c>
      <c r="AF416" s="32">
        <v>15085424.199999999</v>
      </c>
      <c r="AG416" s="32">
        <v>15085424.199999999</v>
      </c>
      <c r="AH416" s="32">
        <v>15085424.199999999</v>
      </c>
      <c r="AI416" s="32">
        <f t="shared" si="12"/>
        <v>0</v>
      </c>
      <c r="AJ416" s="35" t="s">
        <v>444</v>
      </c>
      <c r="AK416">
        <v>266186.2</v>
      </c>
      <c r="AL416">
        <v>3163698.22</v>
      </c>
      <c r="AM416">
        <v>0</v>
      </c>
      <c r="AN416">
        <v>0</v>
      </c>
      <c r="AO416">
        <v>3429884.42</v>
      </c>
      <c r="AP416"/>
    </row>
    <row r="417" spans="1:42" x14ac:dyDescent="0.3">
      <c r="A417" t="str">
        <f t="shared" si="13"/>
        <v>1.1-00-2309_238029_2347441127</v>
      </c>
      <c r="B417" s="64" t="s">
        <v>1105</v>
      </c>
      <c r="C417" s="64" t="s">
        <v>1162</v>
      </c>
      <c r="D417" t="s">
        <v>1106</v>
      </c>
      <c r="E417" t="s">
        <v>657</v>
      </c>
      <c r="F417" t="s">
        <v>656</v>
      </c>
      <c r="G417" t="s">
        <v>31</v>
      </c>
      <c r="H417" t="s">
        <v>934</v>
      </c>
      <c r="I417" t="s">
        <v>861</v>
      </c>
      <c r="J417" t="s">
        <v>605</v>
      </c>
      <c r="K417">
        <v>8</v>
      </c>
      <c r="L417" t="s">
        <v>606</v>
      </c>
      <c r="M417">
        <v>47</v>
      </c>
      <c r="N417" t="s">
        <v>661</v>
      </c>
      <c r="O417" t="s">
        <v>897</v>
      </c>
      <c r="P417" t="s">
        <v>659</v>
      </c>
      <c r="Q417">
        <v>4000</v>
      </c>
      <c r="R417" t="s">
        <v>1022</v>
      </c>
      <c r="T417">
        <v>4411</v>
      </c>
      <c r="U417" t="s">
        <v>41</v>
      </c>
      <c r="V417">
        <v>27</v>
      </c>
      <c r="W417" t="s">
        <v>664</v>
      </c>
      <c r="X417" s="12">
        <v>50000</v>
      </c>
      <c r="Y417" s="12">
        <v>50000</v>
      </c>
      <c r="Z417" s="12">
        <v>50000</v>
      </c>
      <c r="AA417" s="12">
        <v>50000</v>
      </c>
      <c r="AB417" s="12">
        <v>50000</v>
      </c>
      <c r="AC417" s="12">
        <v>50000</v>
      </c>
      <c r="AD417" s="12">
        <v>50000</v>
      </c>
      <c r="AE417" s="12">
        <v>0</v>
      </c>
      <c r="AF417" s="32">
        <v>50000</v>
      </c>
      <c r="AG417" s="32">
        <v>50000</v>
      </c>
      <c r="AH417" s="32">
        <v>100000</v>
      </c>
      <c r="AI417" s="32">
        <f t="shared" si="12"/>
        <v>50000</v>
      </c>
      <c r="AJ417" s="35" t="s">
        <v>665</v>
      </c>
      <c r="AK417">
        <v>0</v>
      </c>
      <c r="AL417">
        <v>0</v>
      </c>
      <c r="AM417">
        <v>0</v>
      </c>
      <c r="AN417">
        <v>0</v>
      </c>
      <c r="AO417">
        <v>0</v>
      </c>
      <c r="AP417"/>
    </row>
    <row r="418" spans="1:42" x14ac:dyDescent="0.3">
      <c r="A418" t="str">
        <f t="shared" si="13"/>
        <v>1.1-00-2302_231010_231644110</v>
      </c>
      <c r="B418" s="64" t="s">
        <v>1105</v>
      </c>
      <c r="C418" s="64" t="s">
        <v>1162</v>
      </c>
      <c r="D418" t="s">
        <v>1106</v>
      </c>
      <c r="E418" t="s">
        <v>259</v>
      </c>
      <c r="F418" t="s">
        <v>260</v>
      </c>
      <c r="G418" t="s">
        <v>261</v>
      </c>
      <c r="H418" t="s">
        <v>960</v>
      </c>
      <c r="I418" t="s">
        <v>856</v>
      </c>
      <c r="J418" t="s">
        <v>189</v>
      </c>
      <c r="K418">
        <v>1</v>
      </c>
      <c r="L418" t="s">
        <v>35</v>
      </c>
      <c r="M418">
        <v>16</v>
      </c>
      <c r="N418" t="s">
        <v>276</v>
      </c>
      <c r="O418" t="s">
        <v>883</v>
      </c>
      <c r="P418" s="1" t="s">
        <v>274</v>
      </c>
      <c r="Q418">
        <v>4000</v>
      </c>
      <c r="R418" t="s">
        <v>1022</v>
      </c>
      <c r="T418">
        <v>4411</v>
      </c>
      <c r="U418" t="s">
        <v>41</v>
      </c>
      <c r="V418">
        <v>0</v>
      </c>
      <c r="W418" t="s">
        <v>43</v>
      </c>
      <c r="X418" s="12">
        <v>5689448.2000000002</v>
      </c>
      <c r="Y418" s="12">
        <v>4200000</v>
      </c>
      <c r="Z418" s="12">
        <v>2800000</v>
      </c>
      <c r="AA418" s="12">
        <v>2800000</v>
      </c>
      <c r="AB418" s="12">
        <v>2800000</v>
      </c>
      <c r="AC418" s="12">
        <v>2660000</v>
      </c>
      <c r="AD418" s="12">
        <v>2540000</v>
      </c>
      <c r="AE418" s="12">
        <v>2889448.2</v>
      </c>
      <c r="AF418" s="32">
        <v>5689448.2000000002</v>
      </c>
      <c r="AG418" s="32">
        <v>5689448.2000000002</v>
      </c>
      <c r="AH418" s="32">
        <v>5600000</v>
      </c>
      <c r="AI418" s="32">
        <f t="shared" si="12"/>
        <v>-89448.200000000186</v>
      </c>
      <c r="AJ418" s="35" t="s">
        <v>295</v>
      </c>
      <c r="AK418">
        <v>2189448.2000000002</v>
      </c>
      <c r="AL418">
        <v>0</v>
      </c>
      <c r="AM418">
        <v>0</v>
      </c>
      <c r="AN418">
        <v>700000</v>
      </c>
      <c r="AO418">
        <v>1489448.2</v>
      </c>
      <c r="AP418"/>
    </row>
    <row r="419" spans="1:42" x14ac:dyDescent="0.3">
      <c r="A419" t="str">
        <f t="shared" si="13"/>
        <v>1.1-00-2302_231010_2316441131</v>
      </c>
      <c r="B419" s="64" t="s">
        <v>1105</v>
      </c>
      <c r="C419" s="64" t="s">
        <v>1162</v>
      </c>
      <c r="D419" t="s">
        <v>1106</v>
      </c>
      <c r="E419" t="s">
        <v>259</v>
      </c>
      <c r="F419" t="s">
        <v>260</v>
      </c>
      <c r="G419" t="s">
        <v>261</v>
      </c>
      <c r="H419" t="s">
        <v>960</v>
      </c>
      <c r="I419" t="s">
        <v>856</v>
      </c>
      <c r="J419" t="s">
        <v>189</v>
      </c>
      <c r="K419">
        <v>1</v>
      </c>
      <c r="L419" t="s">
        <v>35</v>
      </c>
      <c r="M419">
        <v>16</v>
      </c>
      <c r="N419" t="s">
        <v>276</v>
      </c>
      <c r="O419" t="s">
        <v>883</v>
      </c>
      <c r="P419" s="1" t="s">
        <v>274</v>
      </c>
      <c r="Q419">
        <v>4000</v>
      </c>
      <c r="R419" t="s">
        <v>1022</v>
      </c>
      <c r="T419">
        <v>4411</v>
      </c>
      <c r="U419" t="s">
        <v>41</v>
      </c>
      <c r="V419">
        <v>31</v>
      </c>
      <c r="W419" t="s">
        <v>304</v>
      </c>
      <c r="X419" s="12">
        <v>200000</v>
      </c>
      <c r="Y419" s="12">
        <v>0</v>
      </c>
      <c r="Z419" s="12">
        <v>0</v>
      </c>
      <c r="AA419" s="12">
        <v>0</v>
      </c>
      <c r="AB419" s="12">
        <v>0</v>
      </c>
      <c r="AC419" s="12">
        <v>0</v>
      </c>
      <c r="AD419" s="12">
        <v>0</v>
      </c>
      <c r="AE419" s="12">
        <v>200000</v>
      </c>
      <c r="AF419" s="32">
        <v>0</v>
      </c>
      <c r="AG419" s="32">
        <v>0</v>
      </c>
      <c r="AH419" s="32">
        <v>0</v>
      </c>
      <c r="AI419" s="32">
        <f t="shared" si="12"/>
        <v>0</v>
      </c>
      <c r="AJ419" s="35" t="s">
        <v>846</v>
      </c>
      <c r="AK419">
        <v>0</v>
      </c>
      <c r="AL419">
        <v>200000</v>
      </c>
      <c r="AM419">
        <v>0</v>
      </c>
      <c r="AN419">
        <v>0</v>
      </c>
      <c r="AO419">
        <v>200000</v>
      </c>
      <c r="AP419"/>
    </row>
    <row r="420" spans="1:42" x14ac:dyDescent="0.3">
      <c r="A420" t="str">
        <f t="shared" si="13"/>
        <v>1.1-00-2310_234030_2348441132</v>
      </c>
      <c r="B420" s="64" t="s">
        <v>1105</v>
      </c>
      <c r="C420" s="64" t="s">
        <v>1162</v>
      </c>
      <c r="D420" t="s">
        <v>1106</v>
      </c>
      <c r="E420" t="s">
        <v>412</v>
      </c>
      <c r="F420" t="s">
        <v>411</v>
      </c>
      <c r="G420" t="s">
        <v>31</v>
      </c>
      <c r="H420" t="s">
        <v>934</v>
      </c>
      <c r="I420" t="s">
        <v>862</v>
      </c>
      <c r="J420" t="s">
        <v>967</v>
      </c>
      <c r="K420">
        <v>4</v>
      </c>
      <c r="L420" t="s">
        <v>667</v>
      </c>
      <c r="M420">
        <v>48</v>
      </c>
      <c r="N420" t="s">
        <v>968</v>
      </c>
      <c r="O420" t="s">
        <v>898</v>
      </c>
      <c r="P420" t="s">
        <v>669</v>
      </c>
      <c r="Q420">
        <v>4000</v>
      </c>
      <c r="R420" t="s">
        <v>1022</v>
      </c>
      <c r="T420">
        <v>4411</v>
      </c>
      <c r="U420" t="s">
        <v>41</v>
      </c>
      <c r="V420">
        <v>32</v>
      </c>
      <c r="W420" t="s">
        <v>673</v>
      </c>
      <c r="X420" s="12">
        <v>450000</v>
      </c>
      <c r="Y420" s="12">
        <v>0</v>
      </c>
      <c r="Z420" s="12">
        <v>0</v>
      </c>
      <c r="AA420" s="12">
        <v>0</v>
      </c>
      <c r="AB420" s="12">
        <v>0</v>
      </c>
      <c r="AC420" s="12">
        <v>0</v>
      </c>
      <c r="AD420" s="12">
        <v>0</v>
      </c>
      <c r="AE420" s="12">
        <v>450000</v>
      </c>
      <c r="AF420" s="32">
        <v>450000</v>
      </c>
      <c r="AG420" s="32">
        <v>450000</v>
      </c>
      <c r="AH420" s="32">
        <v>450000</v>
      </c>
      <c r="AI420" s="32">
        <f t="shared" si="12"/>
        <v>0</v>
      </c>
      <c r="AJ420" s="35" t="s">
        <v>140</v>
      </c>
      <c r="AK420">
        <v>0</v>
      </c>
      <c r="AL420">
        <v>450000</v>
      </c>
      <c r="AM420">
        <v>0</v>
      </c>
      <c r="AN420">
        <v>0</v>
      </c>
      <c r="AO420">
        <v>450000</v>
      </c>
      <c r="AP420"/>
    </row>
    <row r="421" spans="1:42" x14ac:dyDescent="0.3">
      <c r="A421" t="str">
        <f t="shared" si="13"/>
        <v>1.1-00-2301_231001_231441136</v>
      </c>
      <c r="B421" s="64" t="s">
        <v>1105</v>
      </c>
      <c r="C421" s="64" t="s">
        <v>1162</v>
      </c>
      <c r="D421" t="s">
        <v>1106</v>
      </c>
      <c r="E421" t="s">
        <v>29</v>
      </c>
      <c r="F421" t="s">
        <v>30</v>
      </c>
      <c r="G421" t="s">
        <v>31</v>
      </c>
      <c r="H421" t="s">
        <v>934</v>
      </c>
      <c r="I421" t="s">
        <v>853</v>
      </c>
      <c r="J421" t="s">
        <v>971</v>
      </c>
      <c r="K421">
        <v>1</v>
      </c>
      <c r="L421" t="s">
        <v>35</v>
      </c>
      <c r="M421">
        <v>1</v>
      </c>
      <c r="N421" t="s">
        <v>39</v>
      </c>
      <c r="O421" t="s">
        <v>870</v>
      </c>
      <c r="P421" t="s">
        <v>37</v>
      </c>
      <c r="Q421">
        <v>4000</v>
      </c>
      <c r="R421" t="s">
        <v>1022</v>
      </c>
      <c r="T421">
        <v>4411</v>
      </c>
      <c r="U421" t="s">
        <v>41</v>
      </c>
      <c r="V421">
        <v>36</v>
      </c>
      <c r="W421" t="s">
        <v>46</v>
      </c>
      <c r="X421" s="12">
        <v>211500</v>
      </c>
      <c r="Y421" s="12">
        <v>0</v>
      </c>
      <c r="Z421" s="12">
        <v>109500</v>
      </c>
      <c r="AA421" s="12">
        <v>109500</v>
      </c>
      <c r="AB421" s="12">
        <v>109500</v>
      </c>
      <c r="AC421" s="12">
        <v>108000</v>
      </c>
      <c r="AD421" s="12">
        <v>108000</v>
      </c>
      <c r="AE421" s="12">
        <v>102000</v>
      </c>
      <c r="AF421" s="32">
        <v>324000</v>
      </c>
      <c r="AG421" s="32">
        <v>324000</v>
      </c>
      <c r="AH421" s="32">
        <v>324000</v>
      </c>
      <c r="AI421" s="32">
        <f t="shared" si="12"/>
        <v>0</v>
      </c>
      <c r="AJ421" s="35" t="s">
        <v>47</v>
      </c>
      <c r="AK421">
        <v>0</v>
      </c>
      <c r="AL421">
        <v>324000</v>
      </c>
      <c r="AM421">
        <v>0</v>
      </c>
      <c r="AN421">
        <v>112500</v>
      </c>
      <c r="AO421">
        <v>211500</v>
      </c>
      <c r="AP421"/>
    </row>
    <row r="422" spans="1:42" x14ac:dyDescent="0.3">
      <c r="A422" s="33" t="str">
        <f t="shared" si="13"/>
        <v>1.1-00-2301_231001_231441138</v>
      </c>
      <c r="B422" s="64" t="s">
        <v>1105</v>
      </c>
      <c r="C422" s="64" t="s">
        <v>1162</v>
      </c>
      <c r="D422" s="33" t="s">
        <v>1106</v>
      </c>
      <c r="E422" s="33" t="s">
        <v>29</v>
      </c>
      <c r="F422" s="33" t="s">
        <v>30</v>
      </c>
      <c r="G422" s="33" t="s">
        <v>31</v>
      </c>
      <c r="H422" s="33" t="s">
        <v>934</v>
      </c>
      <c r="I422" s="33" t="s">
        <v>853</v>
      </c>
      <c r="J422" s="33" t="s">
        <v>971</v>
      </c>
      <c r="K422" s="33">
        <v>1</v>
      </c>
      <c r="L422" s="33" t="s">
        <v>35</v>
      </c>
      <c r="M422" s="33">
        <v>1</v>
      </c>
      <c r="N422" s="33" t="s">
        <v>39</v>
      </c>
      <c r="O422" s="33" t="s">
        <v>870</v>
      </c>
      <c r="P422" s="33" t="s">
        <v>37</v>
      </c>
      <c r="Q422" s="33">
        <v>4000</v>
      </c>
      <c r="R422" s="33" t="s">
        <v>1022</v>
      </c>
      <c r="S422" s="33"/>
      <c r="T422" s="33">
        <v>4411</v>
      </c>
      <c r="U422" s="33" t="s">
        <v>41</v>
      </c>
      <c r="V422" s="33">
        <v>38</v>
      </c>
      <c r="W422" s="33" t="s">
        <v>1034</v>
      </c>
      <c r="X422" s="34">
        <v>0</v>
      </c>
      <c r="Y422" s="34">
        <v>0</v>
      </c>
      <c r="Z422" s="34">
        <v>0</v>
      </c>
      <c r="AA422" s="34">
        <v>0</v>
      </c>
      <c r="AB422" s="34">
        <v>0</v>
      </c>
      <c r="AC422" s="34">
        <v>0</v>
      </c>
      <c r="AD422" s="34">
        <v>0</v>
      </c>
      <c r="AE422" s="34">
        <v>0</v>
      </c>
      <c r="AF422" s="32">
        <v>0</v>
      </c>
      <c r="AG422" s="32">
        <v>0</v>
      </c>
      <c r="AH422" s="32">
        <v>0</v>
      </c>
      <c r="AI422" s="32">
        <f t="shared" si="12"/>
        <v>0</v>
      </c>
      <c r="AJ422" s="35" t="s">
        <v>846</v>
      </c>
      <c r="AK422">
        <v>0</v>
      </c>
      <c r="AL422">
        <v>0</v>
      </c>
      <c r="AM422">
        <v>0</v>
      </c>
      <c r="AN422">
        <v>0</v>
      </c>
      <c r="AO422">
        <v>0</v>
      </c>
      <c r="AP422"/>
    </row>
    <row r="423" spans="1:42" x14ac:dyDescent="0.3">
      <c r="A423" s="33" t="str">
        <f t="shared" si="13"/>
        <v>1.1-00-2301_231001_231441139</v>
      </c>
      <c r="B423" s="64" t="s">
        <v>1105</v>
      </c>
      <c r="C423" s="64" t="s">
        <v>1162</v>
      </c>
      <c r="D423" s="33" t="s">
        <v>1106</v>
      </c>
      <c r="E423" s="33" t="s">
        <v>29</v>
      </c>
      <c r="F423" s="33" t="s">
        <v>30</v>
      </c>
      <c r="G423" s="33" t="s">
        <v>31</v>
      </c>
      <c r="H423" s="33" t="s">
        <v>934</v>
      </c>
      <c r="I423" s="33" t="s">
        <v>853</v>
      </c>
      <c r="J423" s="33" t="s">
        <v>971</v>
      </c>
      <c r="K423" s="33">
        <v>1</v>
      </c>
      <c r="L423" s="33" t="s">
        <v>35</v>
      </c>
      <c r="M423" s="33">
        <v>1</v>
      </c>
      <c r="N423" s="33" t="s">
        <v>39</v>
      </c>
      <c r="O423" s="33" t="s">
        <v>870</v>
      </c>
      <c r="P423" s="33" t="s">
        <v>37</v>
      </c>
      <c r="Q423" s="33">
        <v>4000</v>
      </c>
      <c r="R423" s="33" t="s">
        <v>1022</v>
      </c>
      <c r="S423" s="33"/>
      <c r="T423" s="33">
        <v>4411</v>
      </c>
      <c r="U423" s="33" t="s">
        <v>41</v>
      </c>
      <c r="V423" s="33">
        <v>39</v>
      </c>
      <c r="W423" s="33" t="s">
        <v>1035</v>
      </c>
      <c r="X423" s="34">
        <v>80899</v>
      </c>
      <c r="Y423" s="34">
        <v>0</v>
      </c>
      <c r="Z423" s="34">
        <v>80899</v>
      </c>
      <c r="AA423" s="34">
        <v>80899</v>
      </c>
      <c r="AB423" s="34">
        <v>80899</v>
      </c>
      <c r="AC423" s="34">
        <v>80899</v>
      </c>
      <c r="AD423" s="34">
        <v>80899</v>
      </c>
      <c r="AE423" s="34">
        <v>0</v>
      </c>
      <c r="AF423" s="32">
        <v>0</v>
      </c>
      <c r="AG423" s="32">
        <v>0</v>
      </c>
      <c r="AH423" s="32">
        <v>0</v>
      </c>
      <c r="AI423" s="32">
        <f t="shared" si="12"/>
        <v>0</v>
      </c>
      <c r="AJ423" s="35" t="s">
        <v>846</v>
      </c>
      <c r="AK423" s="33">
        <v>80899</v>
      </c>
      <c r="AL423" s="33">
        <v>0</v>
      </c>
      <c r="AM423" s="33">
        <v>0</v>
      </c>
      <c r="AN423" s="33">
        <v>0</v>
      </c>
      <c r="AO423" s="33">
        <v>80899</v>
      </c>
      <c r="AP423"/>
    </row>
    <row r="424" spans="1:42" x14ac:dyDescent="0.3">
      <c r="A424" t="str">
        <f t="shared" si="13"/>
        <v>1.1-00-2301_231001_23144110</v>
      </c>
      <c r="B424" s="64" t="s">
        <v>1105</v>
      </c>
      <c r="C424" s="64" t="s">
        <v>1162</v>
      </c>
      <c r="D424" t="s">
        <v>1106</v>
      </c>
      <c r="E424" t="s">
        <v>29</v>
      </c>
      <c r="F424" t="s">
        <v>30</v>
      </c>
      <c r="G424" t="s">
        <v>31</v>
      </c>
      <c r="H424" t="s">
        <v>934</v>
      </c>
      <c r="I424" t="s">
        <v>853</v>
      </c>
      <c r="J424" t="s">
        <v>971</v>
      </c>
      <c r="K424">
        <v>1</v>
      </c>
      <c r="L424" t="s">
        <v>35</v>
      </c>
      <c r="M424">
        <v>1</v>
      </c>
      <c r="N424" t="s">
        <v>39</v>
      </c>
      <c r="O424" t="s">
        <v>870</v>
      </c>
      <c r="P424" t="s">
        <v>37</v>
      </c>
      <c r="Q424">
        <v>4000</v>
      </c>
      <c r="R424" t="s">
        <v>1022</v>
      </c>
      <c r="T424">
        <v>4411</v>
      </c>
      <c r="U424" t="s">
        <v>41</v>
      </c>
      <c r="V424">
        <v>0</v>
      </c>
      <c r="W424" t="s">
        <v>43</v>
      </c>
      <c r="X424" s="12">
        <v>2207847</v>
      </c>
      <c r="Y424" s="12">
        <v>1082347</v>
      </c>
      <c r="Z424" s="12">
        <v>2207698</v>
      </c>
      <c r="AA424" s="12">
        <v>2207698</v>
      </c>
      <c r="AB424" s="12">
        <v>2207698</v>
      </c>
      <c r="AC424" s="12">
        <v>2147120</v>
      </c>
      <c r="AD424" s="12">
        <v>2139955</v>
      </c>
      <c r="AE424" s="12">
        <v>149</v>
      </c>
      <c r="AF424" s="32">
        <v>2163246</v>
      </c>
      <c r="AG424" s="32">
        <v>2163246</v>
      </c>
      <c r="AH424" s="32">
        <v>2163246</v>
      </c>
      <c r="AI424" s="32">
        <f t="shared" si="12"/>
        <v>0</v>
      </c>
      <c r="AJ424" s="35" t="s">
        <v>846</v>
      </c>
      <c r="AK424">
        <v>1000000</v>
      </c>
      <c r="AL424">
        <v>125500</v>
      </c>
      <c r="AM424">
        <v>0</v>
      </c>
      <c r="AN424">
        <v>0</v>
      </c>
      <c r="AO424">
        <v>1125500</v>
      </c>
      <c r="AP424"/>
    </row>
    <row r="425" spans="1:42" x14ac:dyDescent="0.3">
      <c r="A425" t="str">
        <f t="shared" si="13"/>
        <v>1.1-00-2301_231001_2314411XX</v>
      </c>
      <c r="B425" s="64" t="s">
        <v>1105</v>
      </c>
      <c r="C425" s="64" t="s">
        <v>1162</v>
      </c>
      <c r="D425" t="s">
        <v>1106</v>
      </c>
      <c r="E425" t="s">
        <v>29</v>
      </c>
      <c r="F425" t="s">
        <v>30</v>
      </c>
      <c r="G425" t="s">
        <v>31</v>
      </c>
      <c r="H425" t="s">
        <v>934</v>
      </c>
      <c r="I425" t="s">
        <v>853</v>
      </c>
      <c r="J425" t="s">
        <v>971</v>
      </c>
      <c r="K425">
        <v>1</v>
      </c>
      <c r="L425" t="s">
        <v>35</v>
      </c>
      <c r="M425">
        <v>1</v>
      </c>
      <c r="N425" t="s">
        <v>39</v>
      </c>
      <c r="O425" t="s">
        <v>870</v>
      </c>
      <c r="P425" t="s">
        <v>37</v>
      </c>
      <c r="Q425">
        <v>4000</v>
      </c>
      <c r="R425" t="s">
        <v>1022</v>
      </c>
      <c r="T425">
        <v>4411</v>
      </c>
      <c r="U425" t="s">
        <v>41</v>
      </c>
      <c r="V425" t="s">
        <v>45</v>
      </c>
      <c r="W425" t="s">
        <v>118</v>
      </c>
      <c r="X425" s="12">
        <v>0</v>
      </c>
      <c r="Y425" s="12">
        <v>0</v>
      </c>
      <c r="Z425" s="12">
        <v>0</v>
      </c>
      <c r="AA425" s="12">
        <v>0</v>
      </c>
      <c r="AB425" s="12">
        <v>0</v>
      </c>
      <c r="AC425" s="12">
        <v>0</v>
      </c>
      <c r="AD425" s="12">
        <v>0</v>
      </c>
      <c r="AE425" s="12">
        <v>0</v>
      </c>
      <c r="AF425" s="32">
        <v>0</v>
      </c>
      <c r="AG425" s="32">
        <v>0</v>
      </c>
      <c r="AH425" s="32">
        <v>0</v>
      </c>
      <c r="AI425" s="32">
        <f t="shared" si="12"/>
        <v>0</v>
      </c>
      <c r="AJ425" s="35" t="s">
        <v>120</v>
      </c>
      <c r="AK425" s="12">
        <v>0</v>
      </c>
      <c r="AL425" s="12">
        <v>0</v>
      </c>
      <c r="AM425" s="12">
        <v>0</v>
      </c>
      <c r="AN425" s="12">
        <v>0</v>
      </c>
      <c r="AO425" s="12">
        <v>0</v>
      </c>
      <c r="AP425"/>
    </row>
    <row r="426" spans="1:42" x14ac:dyDescent="0.3">
      <c r="A426" t="str">
        <f t="shared" si="13"/>
        <v>1.1-00-2301_231001_2314411XX</v>
      </c>
      <c r="B426" s="64" t="s">
        <v>1105</v>
      </c>
      <c r="C426" s="64" t="s">
        <v>1162</v>
      </c>
      <c r="D426" t="s">
        <v>1106</v>
      </c>
      <c r="E426" t="s">
        <v>29</v>
      </c>
      <c r="F426" t="s">
        <v>30</v>
      </c>
      <c r="G426" t="s">
        <v>31</v>
      </c>
      <c r="H426" t="s">
        <v>934</v>
      </c>
      <c r="I426" t="s">
        <v>853</v>
      </c>
      <c r="J426" t="s">
        <v>971</v>
      </c>
      <c r="K426">
        <v>1</v>
      </c>
      <c r="L426" t="s">
        <v>35</v>
      </c>
      <c r="M426">
        <v>1</v>
      </c>
      <c r="N426" t="s">
        <v>39</v>
      </c>
      <c r="O426" t="s">
        <v>870</v>
      </c>
      <c r="P426" t="s">
        <v>37</v>
      </c>
      <c r="Q426">
        <v>4000</v>
      </c>
      <c r="R426" t="s">
        <v>1022</v>
      </c>
      <c r="T426">
        <v>4411</v>
      </c>
      <c r="U426" t="s">
        <v>41</v>
      </c>
      <c r="V426" t="s">
        <v>45</v>
      </c>
      <c r="W426" t="s">
        <v>119</v>
      </c>
      <c r="X426" s="12">
        <v>0</v>
      </c>
      <c r="Y426" s="12">
        <v>0</v>
      </c>
      <c r="Z426" s="12">
        <v>0</v>
      </c>
      <c r="AA426" s="12">
        <v>0</v>
      </c>
      <c r="AB426" s="12">
        <v>0</v>
      </c>
      <c r="AC426" s="12">
        <v>0</v>
      </c>
      <c r="AD426" s="12">
        <v>0</v>
      </c>
      <c r="AE426" s="12">
        <v>0</v>
      </c>
      <c r="AF426" s="32">
        <v>0</v>
      </c>
      <c r="AG426" s="32">
        <v>0</v>
      </c>
      <c r="AH426" s="32">
        <v>0</v>
      </c>
      <c r="AI426" s="32">
        <f t="shared" si="12"/>
        <v>0</v>
      </c>
      <c r="AJ426" s="35" t="s">
        <v>120</v>
      </c>
      <c r="AK426" s="12">
        <v>0</v>
      </c>
      <c r="AL426" s="12">
        <v>0</v>
      </c>
      <c r="AM426" s="12">
        <v>0</v>
      </c>
      <c r="AN426" s="12">
        <v>0</v>
      </c>
      <c r="AO426" s="12">
        <v>0</v>
      </c>
      <c r="AP426"/>
    </row>
    <row r="427" spans="1:42" x14ac:dyDescent="0.3">
      <c r="A427" t="str">
        <f t="shared" si="13"/>
        <v>2.6-15-2306_235016_2325441160</v>
      </c>
      <c r="B427" t="s">
        <v>1093</v>
      </c>
      <c r="C427" t="s">
        <v>1162</v>
      </c>
      <c r="D427" t="s">
        <v>954</v>
      </c>
      <c r="E427" t="s">
        <v>401</v>
      </c>
      <c r="F427" t="s">
        <v>402</v>
      </c>
      <c r="G427" t="s">
        <v>261</v>
      </c>
      <c r="H427" t="s">
        <v>960</v>
      </c>
      <c r="I427" t="s">
        <v>858</v>
      </c>
      <c r="J427" t="s">
        <v>404</v>
      </c>
      <c r="K427">
        <v>5</v>
      </c>
      <c r="L427" t="s">
        <v>62</v>
      </c>
      <c r="M427">
        <v>25</v>
      </c>
      <c r="N427" t="s">
        <v>408</v>
      </c>
      <c r="O427" t="s">
        <v>885</v>
      </c>
      <c r="P427" t="s">
        <v>977</v>
      </c>
      <c r="Q427">
        <v>4000</v>
      </c>
      <c r="R427" t="s">
        <v>1022</v>
      </c>
      <c r="T427">
        <v>4411</v>
      </c>
      <c r="U427" t="s">
        <v>41</v>
      </c>
      <c r="V427">
        <v>60</v>
      </c>
      <c r="W427" t="s">
        <v>1033</v>
      </c>
      <c r="X427" s="12">
        <v>60000</v>
      </c>
      <c r="Y427" s="12">
        <v>0</v>
      </c>
      <c r="Z427" s="12">
        <v>59995.199999999997</v>
      </c>
      <c r="AA427" s="12">
        <v>0</v>
      </c>
      <c r="AB427" s="12">
        <v>0</v>
      </c>
      <c r="AC427" s="12">
        <v>0</v>
      </c>
      <c r="AD427" s="12">
        <v>0</v>
      </c>
      <c r="AE427" s="12">
        <v>4.8000000000029104</v>
      </c>
      <c r="AF427" s="32">
        <v>0</v>
      </c>
      <c r="AG427" s="32">
        <v>0</v>
      </c>
      <c r="AH427" s="32">
        <v>0</v>
      </c>
      <c r="AI427" s="32">
        <f t="shared" si="12"/>
        <v>0</v>
      </c>
      <c r="AJ427" s="35" t="s">
        <v>846</v>
      </c>
      <c r="AK427">
        <v>60000</v>
      </c>
      <c r="AL427">
        <v>0</v>
      </c>
      <c r="AM427">
        <v>0</v>
      </c>
      <c r="AN427">
        <v>0</v>
      </c>
      <c r="AO427">
        <v>60000</v>
      </c>
      <c r="AP427"/>
    </row>
    <row r="428" spans="1:42" x14ac:dyDescent="0.3">
      <c r="A428" t="str">
        <f t="shared" si="13"/>
        <v>1.1-00-2306_235016_232544110</v>
      </c>
      <c r="B428" s="64" t="s">
        <v>1105</v>
      </c>
      <c r="C428" s="64" t="s">
        <v>1162</v>
      </c>
      <c r="D428" t="s">
        <v>1106</v>
      </c>
      <c r="E428" t="s">
        <v>401</v>
      </c>
      <c r="F428" t="s">
        <v>402</v>
      </c>
      <c r="G428" t="s">
        <v>261</v>
      </c>
      <c r="H428" t="s">
        <v>960</v>
      </c>
      <c r="I428" t="s">
        <v>858</v>
      </c>
      <c r="J428" t="s">
        <v>404</v>
      </c>
      <c r="K428">
        <v>5</v>
      </c>
      <c r="L428" t="s">
        <v>62</v>
      </c>
      <c r="M428">
        <v>25</v>
      </c>
      <c r="N428" t="s">
        <v>408</v>
      </c>
      <c r="O428" t="s">
        <v>885</v>
      </c>
      <c r="P428" t="s">
        <v>977</v>
      </c>
      <c r="Q428">
        <v>4000</v>
      </c>
      <c r="R428" t="s">
        <v>1022</v>
      </c>
      <c r="T428">
        <v>4411</v>
      </c>
      <c r="U428" t="s">
        <v>41</v>
      </c>
      <c r="V428">
        <v>0</v>
      </c>
      <c r="W428" t="s">
        <v>43</v>
      </c>
      <c r="X428" s="12">
        <v>100000</v>
      </c>
      <c r="Y428" s="12">
        <v>100000</v>
      </c>
      <c r="Z428" s="12">
        <v>0</v>
      </c>
      <c r="AA428" s="12">
        <v>0</v>
      </c>
      <c r="AB428" s="12">
        <v>0</v>
      </c>
      <c r="AC428" s="12">
        <v>0</v>
      </c>
      <c r="AD428" s="12">
        <v>0</v>
      </c>
      <c r="AE428" s="12">
        <v>100000</v>
      </c>
      <c r="AF428" s="32">
        <v>100000</v>
      </c>
      <c r="AG428" s="32">
        <v>100000</v>
      </c>
      <c r="AH428" s="32">
        <v>100000</v>
      </c>
      <c r="AI428" s="32">
        <f t="shared" si="12"/>
        <v>0</v>
      </c>
      <c r="AJ428" s="35" t="s">
        <v>846</v>
      </c>
      <c r="AK428">
        <v>100000</v>
      </c>
      <c r="AL428">
        <v>0</v>
      </c>
      <c r="AM428">
        <v>0</v>
      </c>
      <c r="AN428">
        <v>100000</v>
      </c>
      <c r="AO428">
        <v>0</v>
      </c>
      <c r="AP428"/>
    </row>
    <row r="429" spans="1:42" x14ac:dyDescent="0.3">
      <c r="A429" t="str">
        <f t="shared" si="13"/>
        <v>1.1-00-2302_231010_235744110</v>
      </c>
      <c r="B429" s="65" t="s">
        <v>1105</v>
      </c>
      <c r="C429" s="65" t="s">
        <v>1162</v>
      </c>
      <c r="D429" t="s">
        <v>1106</v>
      </c>
      <c r="E429" s="1" t="s">
        <v>259</v>
      </c>
      <c r="F429" s="6" t="s">
        <v>260</v>
      </c>
      <c r="G429" s="1" t="s">
        <v>261</v>
      </c>
      <c r="H429" s="6" t="s">
        <v>262</v>
      </c>
      <c r="I429" s="1" t="s">
        <v>856</v>
      </c>
      <c r="J429" s="1" t="s">
        <v>189</v>
      </c>
      <c r="K429" s="1">
        <v>1</v>
      </c>
      <c r="L429" s="1" t="s">
        <v>35</v>
      </c>
      <c r="M429">
        <v>57</v>
      </c>
      <c r="N429" s="1" t="s">
        <v>304</v>
      </c>
      <c r="O429" s="1" t="s">
        <v>883</v>
      </c>
      <c r="P429" s="1" t="s">
        <v>274</v>
      </c>
      <c r="Q429" s="1">
        <v>4000</v>
      </c>
      <c r="R429" s="1" t="s">
        <v>40</v>
      </c>
      <c r="S429" s="1"/>
      <c r="T429" s="7">
        <v>4411</v>
      </c>
      <c r="U429" s="7" t="s">
        <v>41</v>
      </c>
      <c r="V429">
        <v>0</v>
      </c>
      <c r="W429" t="s">
        <v>43</v>
      </c>
      <c r="X429" s="12">
        <v>0</v>
      </c>
      <c r="Y429" s="12">
        <v>0</v>
      </c>
      <c r="Z429" s="12">
        <v>0</v>
      </c>
      <c r="AA429" s="12">
        <v>0</v>
      </c>
      <c r="AB429" s="12">
        <v>0</v>
      </c>
      <c r="AC429" s="12">
        <v>0</v>
      </c>
      <c r="AD429" s="12">
        <v>0</v>
      </c>
      <c r="AE429" s="12">
        <v>0</v>
      </c>
      <c r="AF429" s="12">
        <v>200000</v>
      </c>
      <c r="AG429" s="10">
        <v>200000</v>
      </c>
      <c r="AH429" s="9">
        <v>1200000</v>
      </c>
      <c r="AI429" s="32">
        <f t="shared" si="12"/>
        <v>1000000</v>
      </c>
      <c r="AJ429" s="9" t="s">
        <v>305</v>
      </c>
      <c r="AK429" s="12">
        <v>0</v>
      </c>
      <c r="AL429" s="12">
        <v>0</v>
      </c>
      <c r="AM429" s="12">
        <v>0</v>
      </c>
      <c r="AN429" s="12">
        <v>0</v>
      </c>
      <c r="AO429" s="12">
        <v>0</v>
      </c>
      <c r="AP429"/>
    </row>
    <row r="430" spans="1:42" x14ac:dyDescent="0.3">
      <c r="A430" t="str">
        <f t="shared" si="13"/>
        <v>1.1-00-2306_235016_232844210</v>
      </c>
      <c r="B430" s="64" t="s">
        <v>1105</v>
      </c>
      <c r="C430" s="64" t="s">
        <v>1162</v>
      </c>
      <c r="D430" t="s">
        <v>1106</v>
      </c>
      <c r="E430" t="s">
        <v>401</v>
      </c>
      <c r="F430" t="s">
        <v>402</v>
      </c>
      <c r="G430" t="s">
        <v>261</v>
      </c>
      <c r="H430" t="s">
        <v>960</v>
      </c>
      <c r="I430" t="s">
        <v>858</v>
      </c>
      <c r="J430" t="s">
        <v>404</v>
      </c>
      <c r="K430">
        <v>5</v>
      </c>
      <c r="L430" t="s">
        <v>62</v>
      </c>
      <c r="M430">
        <v>28</v>
      </c>
      <c r="N430" t="s">
        <v>419</v>
      </c>
      <c r="O430" t="s">
        <v>885</v>
      </c>
      <c r="P430" t="s">
        <v>977</v>
      </c>
      <c r="Q430">
        <v>4000</v>
      </c>
      <c r="R430" t="s">
        <v>1022</v>
      </c>
      <c r="T430">
        <v>4421</v>
      </c>
      <c r="U430" t="s">
        <v>420</v>
      </c>
      <c r="V430">
        <v>0</v>
      </c>
      <c r="W430" t="s">
        <v>43</v>
      </c>
      <c r="X430" s="12">
        <v>200000</v>
      </c>
      <c r="Y430" s="12">
        <v>200000</v>
      </c>
      <c r="Z430" s="12">
        <v>81300</v>
      </c>
      <c r="AA430" s="12">
        <v>81300</v>
      </c>
      <c r="AB430" s="12">
        <v>81300</v>
      </c>
      <c r="AC430" s="12">
        <v>81300</v>
      </c>
      <c r="AD430" s="12">
        <v>81300</v>
      </c>
      <c r="AE430" s="12">
        <v>118700</v>
      </c>
      <c r="AF430" s="32">
        <v>200000</v>
      </c>
      <c r="AG430" s="32">
        <v>200000</v>
      </c>
      <c r="AH430" s="32">
        <v>200000</v>
      </c>
      <c r="AI430" s="32">
        <f t="shared" si="12"/>
        <v>0</v>
      </c>
      <c r="AJ430" s="35" t="s">
        <v>140</v>
      </c>
      <c r="AK430">
        <v>0</v>
      </c>
      <c r="AL430">
        <v>0</v>
      </c>
      <c r="AM430">
        <v>0</v>
      </c>
      <c r="AN430">
        <v>0</v>
      </c>
      <c r="AO430">
        <v>0</v>
      </c>
      <c r="AP430"/>
    </row>
    <row r="431" spans="1:42" x14ac:dyDescent="0.3">
      <c r="A431" t="str">
        <f t="shared" si="13"/>
        <v>1.1-00-2306_235018_233044310</v>
      </c>
      <c r="B431" s="64" t="s">
        <v>1105</v>
      </c>
      <c r="C431" s="64" t="s">
        <v>1162</v>
      </c>
      <c r="D431" t="s">
        <v>1106</v>
      </c>
      <c r="E431" t="s">
        <v>412</v>
      </c>
      <c r="F431" t="s">
        <v>411</v>
      </c>
      <c r="G431" t="s">
        <v>261</v>
      </c>
      <c r="H431" t="s">
        <v>960</v>
      </c>
      <c r="I431" t="s">
        <v>858</v>
      </c>
      <c r="J431" t="s">
        <v>404</v>
      </c>
      <c r="K431">
        <v>5</v>
      </c>
      <c r="L431" t="s">
        <v>62</v>
      </c>
      <c r="M431">
        <v>30</v>
      </c>
      <c r="N431" t="s">
        <v>993</v>
      </c>
      <c r="O431" t="s">
        <v>887</v>
      </c>
      <c r="P431" t="s">
        <v>435</v>
      </c>
      <c r="Q431">
        <v>4000</v>
      </c>
      <c r="R431" t="s">
        <v>1022</v>
      </c>
      <c r="T431">
        <v>4431</v>
      </c>
      <c r="U431" t="s">
        <v>409</v>
      </c>
      <c r="V431">
        <v>0</v>
      </c>
      <c r="W431" t="s">
        <v>43</v>
      </c>
      <c r="X431" s="12">
        <v>0</v>
      </c>
      <c r="Y431" s="32">
        <v>0</v>
      </c>
      <c r="Z431" s="12">
        <v>0</v>
      </c>
      <c r="AA431" s="12">
        <v>0</v>
      </c>
      <c r="AB431" s="12">
        <v>0</v>
      </c>
      <c r="AC431" s="12">
        <v>0</v>
      </c>
      <c r="AD431" s="12">
        <v>0</v>
      </c>
      <c r="AE431" s="12">
        <v>0</v>
      </c>
      <c r="AF431" s="32">
        <v>0</v>
      </c>
      <c r="AG431" s="32">
        <v>0</v>
      </c>
      <c r="AH431" s="32">
        <v>0</v>
      </c>
      <c r="AI431" s="32">
        <f t="shared" si="12"/>
        <v>0</v>
      </c>
      <c r="AJ431" s="35" t="s">
        <v>846</v>
      </c>
      <c r="AK431">
        <v>0</v>
      </c>
      <c r="AL431">
        <v>0</v>
      </c>
      <c r="AM431">
        <v>0</v>
      </c>
      <c r="AN431">
        <v>0</v>
      </c>
      <c r="AO431">
        <v>0</v>
      </c>
      <c r="AP431"/>
    </row>
    <row r="432" spans="1:42" x14ac:dyDescent="0.3">
      <c r="A432" t="str">
        <f t="shared" si="13"/>
        <v>1.1-00-2306_235016_2325443141</v>
      </c>
      <c r="B432" s="64" t="s">
        <v>1105</v>
      </c>
      <c r="C432" s="64" t="s">
        <v>1162</v>
      </c>
      <c r="D432" t="s">
        <v>1106</v>
      </c>
      <c r="E432" t="s">
        <v>401</v>
      </c>
      <c r="F432" t="s">
        <v>402</v>
      </c>
      <c r="G432" t="s">
        <v>261</v>
      </c>
      <c r="H432" t="s">
        <v>960</v>
      </c>
      <c r="I432" t="s">
        <v>858</v>
      </c>
      <c r="J432" t="s">
        <v>404</v>
      </c>
      <c r="K432">
        <v>5</v>
      </c>
      <c r="L432" t="s">
        <v>62</v>
      </c>
      <c r="M432">
        <v>25</v>
      </c>
      <c r="N432" t="s">
        <v>408</v>
      </c>
      <c r="O432" t="s">
        <v>885</v>
      </c>
      <c r="P432" t="s">
        <v>977</v>
      </c>
      <c r="Q432">
        <v>4000</v>
      </c>
      <c r="R432" t="s">
        <v>1022</v>
      </c>
      <c r="T432">
        <v>4431</v>
      </c>
      <c r="U432" t="s">
        <v>409</v>
      </c>
      <c r="V432">
        <v>41</v>
      </c>
      <c r="W432" t="s">
        <v>1039</v>
      </c>
      <c r="X432" s="12">
        <v>400000</v>
      </c>
      <c r="Y432" s="12">
        <v>0</v>
      </c>
      <c r="Z432" s="12">
        <v>298941.28000000003</v>
      </c>
      <c r="AA432" s="12">
        <v>298941.28000000003</v>
      </c>
      <c r="AB432" s="12">
        <v>0</v>
      </c>
      <c r="AC432" s="12">
        <v>0</v>
      </c>
      <c r="AD432" s="12">
        <v>0</v>
      </c>
      <c r="AE432" s="12">
        <v>101058.71999999997</v>
      </c>
      <c r="AF432" s="32">
        <v>0</v>
      </c>
      <c r="AG432" s="32">
        <v>0</v>
      </c>
      <c r="AH432" s="32">
        <v>0</v>
      </c>
      <c r="AI432" s="32">
        <f t="shared" si="12"/>
        <v>0</v>
      </c>
      <c r="AJ432" s="35" t="s">
        <v>846</v>
      </c>
      <c r="AK432">
        <v>400000</v>
      </c>
      <c r="AL432">
        <v>0</v>
      </c>
      <c r="AM432">
        <v>0</v>
      </c>
      <c r="AN432">
        <v>0</v>
      </c>
      <c r="AO432">
        <v>400000</v>
      </c>
      <c r="AP432"/>
    </row>
    <row r="433" spans="1:42" x14ac:dyDescent="0.3">
      <c r="A433" t="str">
        <f t="shared" si="13"/>
        <v>1.1-00-2306_235016_232544310</v>
      </c>
      <c r="B433" s="64" t="s">
        <v>1105</v>
      </c>
      <c r="C433" s="64" t="s">
        <v>1162</v>
      </c>
      <c r="D433" t="s">
        <v>1106</v>
      </c>
      <c r="E433" t="s">
        <v>401</v>
      </c>
      <c r="F433" t="s">
        <v>402</v>
      </c>
      <c r="G433" t="s">
        <v>261</v>
      </c>
      <c r="H433" t="s">
        <v>960</v>
      </c>
      <c r="I433" t="s">
        <v>858</v>
      </c>
      <c r="J433" t="s">
        <v>404</v>
      </c>
      <c r="K433">
        <v>5</v>
      </c>
      <c r="L433" t="s">
        <v>62</v>
      </c>
      <c r="M433">
        <v>25</v>
      </c>
      <c r="N433" t="s">
        <v>408</v>
      </c>
      <c r="O433" t="s">
        <v>885</v>
      </c>
      <c r="P433" t="s">
        <v>977</v>
      </c>
      <c r="Q433">
        <v>4000</v>
      </c>
      <c r="R433" t="s">
        <v>1022</v>
      </c>
      <c r="T433">
        <v>4431</v>
      </c>
      <c r="U433" t="s">
        <v>409</v>
      </c>
      <c r="V433">
        <v>0</v>
      </c>
      <c r="W433" t="s">
        <v>43</v>
      </c>
      <c r="X433" s="12">
        <v>3900000</v>
      </c>
      <c r="Y433" s="12">
        <v>3800000</v>
      </c>
      <c r="Z433" s="12">
        <v>3156102</v>
      </c>
      <c r="AA433" s="12">
        <v>3156102</v>
      </c>
      <c r="AB433" s="12">
        <v>3156102</v>
      </c>
      <c r="AC433" s="12">
        <v>2244093</v>
      </c>
      <c r="AD433" s="12">
        <v>2244093</v>
      </c>
      <c r="AE433" s="12">
        <v>743898</v>
      </c>
      <c r="AF433" s="32">
        <v>3900000</v>
      </c>
      <c r="AG433" s="32">
        <v>3900000</v>
      </c>
      <c r="AH433" s="32">
        <v>3900000</v>
      </c>
      <c r="AI433" s="32">
        <f t="shared" si="12"/>
        <v>0</v>
      </c>
      <c r="AJ433" s="35" t="s">
        <v>846</v>
      </c>
      <c r="AK433">
        <v>0</v>
      </c>
      <c r="AL433">
        <v>100000</v>
      </c>
      <c r="AM433">
        <v>0</v>
      </c>
      <c r="AN433">
        <v>0</v>
      </c>
      <c r="AO433">
        <v>100000</v>
      </c>
      <c r="AP433"/>
    </row>
    <row r="434" spans="1:42" x14ac:dyDescent="0.3">
      <c r="A434" t="str">
        <f t="shared" si="13"/>
        <v>1.1-00-2306_235016_23254431XX</v>
      </c>
      <c r="B434" s="64" t="s">
        <v>1105</v>
      </c>
      <c r="C434" s="64" t="s">
        <v>1162</v>
      </c>
      <c r="D434" t="s">
        <v>1106</v>
      </c>
      <c r="E434" t="s">
        <v>401</v>
      </c>
      <c r="F434" t="s">
        <v>402</v>
      </c>
      <c r="G434" t="s">
        <v>261</v>
      </c>
      <c r="H434" t="s">
        <v>960</v>
      </c>
      <c r="I434" t="s">
        <v>858</v>
      </c>
      <c r="J434" t="s">
        <v>404</v>
      </c>
      <c r="K434">
        <v>5</v>
      </c>
      <c r="L434" t="s">
        <v>62</v>
      </c>
      <c r="M434">
        <v>25</v>
      </c>
      <c r="N434" t="s">
        <v>408</v>
      </c>
      <c r="O434" t="s">
        <v>885</v>
      </c>
      <c r="P434" t="s">
        <v>977</v>
      </c>
      <c r="Q434">
        <v>4000</v>
      </c>
      <c r="R434" t="s">
        <v>1022</v>
      </c>
      <c r="T434">
        <v>4431</v>
      </c>
      <c r="U434" t="s">
        <v>409</v>
      </c>
      <c r="V434" s="8" t="s">
        <v>45</v>
      </c>
      <c r="W434" s="1" t="s">
        <v>410</v>
      </c>
      <c r="X434" s="12">
        <v>0</v>
      </c>
      <c r="Y434" s="12">
        <v>0</v>
      </c>
      <c r="Z434" s="12">
        <v>0</v>
      </c>
      <c r="AA434" s="12">
        <v>0</v>
      </c>
      <c r="AB434" s="12">
        <v>0</v>
      </c>
      <c r="AC434" s="12">
        <v>0</v>
      </c>
      <c r="AD434" s="12">
        <v>0</v>
      </c>
      <c r="AE434" s="12">
        <v>0</v>
      </c>
      <c r="AF434" s="12">
        <v>400000</v>
      </c>
      <c r="AG434" s="10">
        <v>400000</v>
      </c>
      <c r="AH434" s="10">
        <v>400000</v>
      </c>
      <c r="AI434" s="32">
        <f t="shared" si="12"/>
        <v>0</v>
      </c>
      <c r="AJ434" s="35" t="s">
        <v>846</v>
      </c>
      <c r="AK434" s="12">
        <v>0</v>
      </c>
      <c r="AL434" s="12">
        <v>0</v>
      </c>
      <c r="AM434" s="12">
        <v>0</v>
      </c>
      <c r="AN434" s="12">
        <v>0</v>
      </c>
      <c r="AO434" s="12">
        <v>0</v>
      </c>
      <c r="AP434"/>
    </row>
    <row r="435" spans="1:42" x14ac:dyDescent="0.3">
      <c r="A435" t="str">
        <f t="shared" si="13"/>
        <v>1.1-00-2301_231001_23144511</v>
      </c>
      <c r="B435" s="64" t="s">
        <v>1105</v>
      </c>
      <c r="C435" s="64" t="s">
        <v>1162</v>
      </c>
      <c r="D435" t="s">
        <v>1106</v>
      </c>
      <c r="E435" t="s">
        <v>29</v>
      </c>
      <c r="F435" t="s">
        <v>30</v>
      </c>
      <c r="G435" t="s">
        <v>31</v>
      </c>
      <c r="H435" t="s">
        <v>934</v>
      </c>
      <c r="I435" t="s">
        <v>853</v>
      </c>
      <c r="J435" t="s">
        <v>971</v>
      </c>
      <c r="K435">
        <v>1</v>
      </c>
      <c r="L435" t="s">
        <v>35</v>
      </c>
      <c r="M435">
        <v>1</v>
      </c>
      <c r="N435" t="s">
        <v>39</v>
      </c>
      <c r="O435" t="s">
        <v>870</v>
      </c>
      <c r="P435" t="s">
        <v>37</v>
      </c>
      <c r="Q435">
        <v>4000</v>
      </c>
      <c r="R435" t="s">
        <v>1022</v>
      </c>
      <c r="T435">
        <v>4451</v>
      </c>
      <c r="U435" t="s">
        <v>49</v>
      </c>
      <c r="V435">
        <v>1</v>
      </c>
      <c r="W435" t="s">
        <v>52</v>
      </c>
      <c r="X435" s="12">
        <v>180000</v>
      </c>
      <c r="Y435" s="12">
        <v>180000</v>
      </c>
      <c r="Z435" s="12">
        <v>165000</v>
      </c>
      <c r="AA435" s="12">
        <v>165000</v>
      </c>
      <c r="AB435" s="12">
        <v>165000</v>
      </c>
      <c r="AC435" s="12">
        <v>150000</v>
      </c>
      <c r="AD435" s="12">
        <v>150000</v>
      </c>
      <c r="AE435" s="12">
        <v>15000</v>
      </c>
      <c r="AF435" s="32">
        <v>180000</v>
      </c>
      <c r="AG435" s="32">
        <v>180000</v>
      </c>
      <c r="AH435" s="32">
        <v>180000</v>
      </c>
      <c r="AI435" s="32">
        <f t="shared" si="12"/>
        <v>0</v>
      </c>
      <c r="AJ435" s="35" t="s">
        <v>53</v>
      </c>
      <c r="AK435">
        <v>0</v>
      </c>
      <c r="AL435">
        <v>0</v>
      </c>
      <c r="AM435">
        <v>0</v>
      </c>
      <c r="AN435">
        <v>0</v>
      </c>
      <c r="AO435">
        <v>0</v>
      </c>
      <c r="AP435"/>
    </row>
    <row r="436" spans="1:42" x14ac:dyDescent="0.3">
      <c r="A436" t="str">
        <f t="shared" si="13"/>
        <v>1.1-00-2301_231001_23144512</v>
      </c>
      <c r="B436" s="64" t="s">
        <v>1105</v>
      </c>
      <c r="C436" s="64" t="s">
        <v>1162</v>
      </c>
      <c r="D436" t="s">
        <v>1106</v>
      </c>
      <c r="E436" t="s">
        <v>29</v>
      </c>
      <c r="F436" t="s">
        <v>30</v>
      </c>
      <c r="G436" t="s">
        <v>31</v>
      </c>
      <c r="H436" t="s">
        <v>934</v>
      </c>
      <c r="I436" t="s">
        <v>853</v>
      </c>
      <c r="J436" t="s">
        <v>971</v>
      </c>
      <c r="K436">
        <v>1</v>
      </c>
      <c r="L436" t="s">
        <v>35</v>
      </c>
      <c r="M436">
        <v>1</v>
      </c>
      <c r="N436" t="s">
        <v>39</v>
      </c>
      <c r="O436" t="s">
        <v>870</v>
      </c>
      <c r="P436" t="s">
        <v>37</v>
      </c>
      <c r="Q436">
        <v>4000</v>
      </c>
      <c r="R436" t="s">
        <v>1022</v>
      </c>
      <c r="T436">
        <v>4451</v>
      </c>
      <c r="U436" t="s">
        <v>49</v>
      </c>
      <c r="V436">
        <v>2</v>
      </c>
      <c r="W436" t="s">
        <v>54</v>
      </c>
      <c r="X436" s="12">
        <v>300000</v>
      </c>
      <c r="Y436" s="12">
        <v>299965.92</v>
      </c>
      <c r="Z436" s="12">
        <v>0</v>
      </c>
      <c r="AA436" s="12">
        <v>0</v>
      </c>
      <c r="AB436" s="12">
        <v>0</v>
      </c>
      <c r="AC436" s="12">
        <v>0</v>
      </c>
      <c r="AD436" s="12">
        <v>0</v>
      </c>
      <c r="AE436" s="12">
        <v>300000</v>
      </c>
      <c r="AF436" s="32">
        <v>300000</v>
      </c>
      <c r="AG436" s="32">
        <v>300000</v>
      </c>
      <c r="AH436" s="32">
        <v>300000</v>
      </c>
      <c r="AI436" s="32">
        <f t="shared" si="12"/>
        <v>0</v>
      </c>
      <c r="AJ436" s="35" t="s">
        <v>55</v>
      </c>
      <c r="AK436">
        <v>0</v>
      </c>
      <c r="AL436">
        <v>34.08</v>
      </c>
      <c r="AM436">
        <v>0</v>
      </c>
      <c r="AN436">
        <v>0</v>
      </c>
      <c r="AO436">
        <v>34.08</v>
      </c>
      <c r="AP436"/>
    </row>
    <row r="437" spans="1:42" x14ac:dyDescent="0.3">
      <c r="A437" t="str">
        <f t="shared" si="13"/>
        <v>1.1-00-2301_231001_23144513</v>
      </c>
      <c r="B437" s="64" t="s">
        <v>1105</v>
      </c>
      <c r="C437" s="64" t="s">
        <v>1162</v>
      </c>
      <c r="D437" t="s">
        <v>1106</v>
      </c>
      <c r="E437" t="s">
        <v>29</v>
      </c>
      <c r="F437" t="s">
        <v>30</v>
      </c>
      <c r="G437" t="s">
        <v>31</v>
      </c>
      <c r="H437" t="s">
        <v>934</v>
      </c>
      <c r="I437" t="s">
        <v>853</v>
      </c>
      <c r="J437" t="s">
        <v>971</v>
      </c>
      <c r="K437">
        <v>1</v>
      </c>
      <c r="L437" t="s">
        <v>35</v>
      </c>
      <c r="M437">
        <v>1</v>
      </c>
      <c r="N437" t="s">
        <v>39</v>
      </c>
      <c r="O437" t="s">
        <v>870</v>
      </c>
      <c r="P437" t="s">
        <v>37</v>
      </c>
      <c r="Q437">
        <v>4000</v>
      </c>
      <c r="R437" t="s">
        <v>1022</v>
      </c>
      <c r="T437">
        <v>4451</v>
      </c>
      <c r="U437" t="s">
        <v>49</v>
      </c>
      <c r="V437">
        <v>3</v>
      </c>
      <c r="W437" t="s">
        <v>56</v>
      </c>
      <c r="X437" s="12">
        <v>1000000</v>
      </c>
      <c r="Y437" s="12">
        <v>1000008.52</v>
      </c>
      <c r="Z437" s="12">
        <v>0</v>
      </c>
      <c r="AA437" s="12">
        <v>0</v>
      </c>
      <c r="AB437" s="12">
        <v>0</v>
      </c>
      <c r="AC437" s="12">
        <v>0</v>
      </c>
      <c r="AD437" s="12">
        <v>0</v>
      </c>
      <c r="AE437" s="12">
        <v>1000000</v>
      </c>
      <c r="AF437" s="32">
        <v>1000000</v>
      </c>
      <c r="AG437" s="32">
        <v>1000000</v>
      </c>
      <c r="AH437" s="32">
        <v>1000000</v>
      </c>
      <c r="AI437" s="32">
        <f t="shared" si="12"/>
        <v>0</v>
      </c>
      <c r="AJ437" s="35" t="s">
        <v>57</v>
      </c>
      <c r="AK437">
        <v>0</v>
      </c>
      <c r="AL437">
        <v>0</v>
      </c>
      <c r="AM437">
        <v>0</v>
      </c>
      <c r="AN437">
        <v>8.52</v>
      </c>
      <c r="AO437">
        <v>-8.52</v>
      </c>
      <c r="AP437"/>
    </row>
    <row r="438" spans="1:42" x14ac:dyDescent="0.3">
      <c r="A438" t="str">
        <f t="shared" si="13"/>
        <v>1.1-00-2301_231001_23144514</v>
      </c>
      <c r="B438" s="64" t="s">
        <v>1105</v>
      </c>
      <c r="C438" s="64" t="s">
        <v>1162</v>
      </c>
      <c r="D438" t="s">
        <v>1106</v>
      </c>
      <c r="E438" t="s">
        <v>29</v>
      </c>
      <c r="F438" t="s">
        <v>30</v>
      </c>
      <c r="G438" t="s">
        <v>31</v>
      </c>
      <c r="H438" t="s">
        <v>934</v>
      </c>
      <c r="I438" t="s">
        <v>853</v>
      </c>
      <c r="J438" t="s">
        <v>971</v>
      </c>
      <c r="K438">
        <v>1</v>
      </c>
      <c r="L438" t="s">
        <v>35</v>
      </c>
      <c r="M438">
        <v>1</v>
      </c>
      <c r="N438" t="s">
        <v>39</v>
      </c>
      <c r="O438" t="s">
        <v>870</v>
      </c>
      <c r="P438" t="s">
        <v>37</v>
      </c>
      <c r="Q438">
        <v>4000</v>
      </c>
      <c r="R438" t="s">
        <v>1022</v>
      </c>
      <c r="T438">
        <v>4451</v>
      </c>
      <c r="U438" t="s">
        <v>49</v>
      </c>
      <c r="V438">
        <v>4</v>
      </c>
      <c r="W438" t="s">
        <v>58</v>
      </c>
      <c r="X438" s="12">
        <v>1000000</v>
      </c>
      <c r="Y438" s="12">
        <v>1000008.52</v>
      </c>
      <c r="Z438" s="12">
        <v>0</v>
      </c>
      <c r="AA438" s="12">
        <v>0</v>
      </c>
      <c r="AB438" s="12">
        <v>0</v>
      </c>
      <c r="AC438" s="12">
        <v>0</v>
      </c>
      <c r="AD438" s="12">
        <v>0</v>
      </c>
      <c r="AE438" s="12">
        <v>1000000</v>
      </c>
      <c r="AF438" s="32">
        <v>1000000</v>
      </c>
      <c r="AG438" s="32">
        <v>1000000</v>
      </c>
      <c r="AH438" s="32">
        <v>1000000</v>
      </c>
      <c r="AI438" s="32">
        <f t="shared" si="12"/>
        <v>0</v>
      </c>
      <c r="AJ438" s="35" t="s">
        <v>59</v>
      </c>
      <c r="AK438">
        <v>0</v>
      </c>
      <c r="AL438">
        <v>0</v>
      </c>
      <c r="AM438">
        <v>0</v>
      </c>
      <c r="AN438">
        <v>8.52</v>
      </c>
      <c r="AO438">
        <v>-8.52</v>
      </c>
      <c r="AP438"/>
    </row>
    <row r="439" spans="1:42" x14ac:dyDescent="0.3">
      <c r="A439" t="str">
        <f t="shared" si="13"/>
        <v>1.1-00-2301_231001_23144515</v>
      </c>
      <c r="B439" s="64" t="s">
        <v>1105</v>
      </c>
      <c r="C439" s="64" t="s">
        <v>1162</v>
      </c>
      <c r="D439" t="s">
        <v>1106</v>
      </c>
      <c r="E439" t="s">
        <v>29</v>
      </c>
      <c r="F439" t="s">
        <v>30</v>
      </c>
      <c r="G439" t="s">
        <v>31</v>
      </c>
      <c r="H439" t="s">
        <v>934</v>
      </c>
      <c r="I439" t="s">
        <v>853</v>
      </c>
      <c r="J439" t="s">
        <v>971</v>
      </c>
      <c r="K439">
        <v>1</v>
      </c>
      <c r="L439" t="s">
        <v>35</v>
      </c>
      <c r="M439">
        <v>1</v>
      </c>
      <c r="N439" t="s">
        <v>39</v>
      </c>
      <c r="O439" t="s">
        <v>870</v>
      </c>
      <c r="P439" t="s">
        <v>37</v>
      </c>
      <c r="Q439">
        <v>4000</v>
      </c>
      <c r="R439" t="s">
        <v>1022</v>
      </c>
      <c r="T439">
        <v>4451</v>
      </c>
      <c r="U439" t="s">
        <v>49</v>
      </c>
      <c r="V439">
        <v>5</v>
      </c>
      <c r="W439" t="s">
        <v>1041</v>
      </c>
      <c r="X439" s="12">
        <v>70000</v>
      </c>
      <c r="Y439" s="12">
        <v>70008.52</v>
      </c>
      <c r="Z439" s="12">
        <v>70000</v>
      </c>
      <c r="AA439" s="12">
        <v>70000</v>
      </c>
      <c r="AB439" s="12">
        <v>70000</v>
      </c>
      <c r="AC439" s="12">
        <v>70000</v>
      </c>
      <c r="AD439" s="12">
        <v>70000</v>
      </c>
      <c r="AE439" s="12">
        <v>0</v>
      </c>
      <c r="AF439" s="32">
        <v>70000</v>
      </c>
      <c r="AG439" s="32">
        <v>70000</v>
      </c>
      <c r="AH439" s="32">
        <v>70000</v>
      </c>
      <c r="AI439" s="32">
        <f t="shared" si="12"/>
        <v>0</v>
      </c>
      <c r="AJ439" s="35" t="s">
        <v>60</v>
      </c>
      <c r="AK439">
        <v>0</v>
      </c>
      <c r="AL439">
        <v>0</v>
      </c>
      <c r="AM439">
        <v>0</v>
      </c>
      <c r="AN439">
        <v>8.52</v>
      </c>
      <c r="AO439">
        <v>-8.52</v>
      </c>
      <c r="AP439"/>
    </row>
    <row r="440" spans="1:42" x14ac:dyDescent="0.3">
      <c r="A440" t="str">
        <f t="shared" si="13"/>
        <v>1.1-00-2301_231001_23144516</v>
      </c>
      <c r="B440" s="64" t="s">
        <v>1105</v>
      </c>
      <c r="C440" s="64" t="s">
        <v>1162</v>
      </c>
      <c r="D440" t="s">
        <v>1106</v>
      </c>
      <c r="E440" t="s">
        <v>29</v>
      </c>
      <c r="F440" t="s">
        <v>30</v>
      </c>
      <c r="G440" t="s">
        <v>31</v>
      </c>
      <c r="H440" t="s">
        <v>934</v>
      </c>
      <c r="I440" t="s">
        <v>853</v>
      </c>
      <c r="J440" t="s">
        <v>971</v>
      </c>
      <c r="K440">
        <v>1</v>
      </c>
      <c r="L440" t="s">
        <v>35</v>
      </c>
      <c r="M440">
        <v>1</v>
      </c>
      <c r="N440" t="s">
        <v>39</v>
      </c>
      <c r="O440" t="s">
        <v>870</v>
      </c>
      <c r="P440" t="s">
        <v>37</v>
      </c>
      <c r="Q440">
        <v>4000</v>
      </c>
      <c r="R440" t="s">
        <v>1022</v>
      </c>
      <c r="T440">
        <v>4451</v>
      </c>
      <c r="U440" t="s">
        <v>49</v>
      </c>
      <c r="V440">
        <v>6</v>
      </c>
      <c r="W440" t="s">
        <v>46</v>
      </c>
      <c r="X440" s="12">
        <v>0</v>
      </c>
      <c r="Y440" s="12">
        <v>324000</v>
      </c>
      <c r="Z440" s="12">
        <v>0</v>
      </c>
      <c r="AA440" s="12">
        <v>0</v>
      </c>
      <c r="AB440" s="12">
        <v>0</v>
      </c>
      <c r="AC440" s="12">
        <v>0</v>
      </c>
      <c r="AD440" s="12">
        <v>0</v>
      </c>
      <c r="AE440" s="12">
        <v>0</v>
      </c>
      <c r="AF440" s="32">
        <v>0</v>
      </c>
      <c r="AG440" s="32">
        <v>0</v>
      </c>
      <c r="AH440" s="32">
        <v>0</v>
      </c>
      <c r="AI440" s="32">
        <f t="shared" si="12"/>
        <v>0</v>
      </c>
      <c r="AJ440" s="35" t="s">
        <v>846</v>
      </c>
      <c r="AK440">
        <v>0</v>
      </c>
      <c r="AL440">
        <v>0</v>
      </c>
      <c r="AM440">
        <v>0</v>
      </c>
      <c r="AN440">
        <v>324000</v>
      </c>
      <c r="AO440">
        <v>-324000</v>
      </c>
      <c r="AP440"/>
    </row>
    <row r="441" spans="1:42" x14ac:dyDescent="0.3">
      <c r="A441" t="str">
        <f t="shared" si="13"/>
        <v>1.1-00-2302_231007_23844518</v>
      </c>
      <c r="B441" s="64" t="s">
        <v>1105</v>
      </c>
      <c r="C441" s="64" t="s">
        <v>1162</v>
      </c>
      <c r="D441" t="s">
        <v>1106</v>
      </c>
      <c r="E441" t="s">
        <v>29</v>
      </c>
      <c r="F441" t="s">
        <v>30</v>
      </c>
      <c r="G441" t="s">
        <v>200</v>
      </c>
      <c r="H441" t="s">
        <v>957</v>
      </c>
      <c r="I441" t="s">
        <v>856</v>
      </c>
      <c r="J441" t="s">
        <v>189</v>
      </c>
      <c r="K441">
        <v>1</v>
      </c>
      <c r="L441" t="s">
        <v>35</v>
      </c>
      <c r="M441">
        <v>8</v>
      </c>
      <c r="N441" t="s">
        <v>203</v>
      </c>
      <c r="O441" t="s">
        <v>880</v>
      </c>
      <c r="P441" t="s">
        <v>996</v>
      </c>
      <c r="Q441">
        <v>4000</v>
      </c>
      <c r="R441" t="s">
        <v>1022</v>
      </c>
      <c r="T441">
        <v>4451</v>
      </c>
      <c r="U441" t="s">
        <v>49</v>
      </c>
      <c r="V441">
        <v>8</v>
      </c>
      <c r="W441" t="s">
        <v>204</v>
      </c>
      <c r="X441" s="12">
        <v>700000</v>
      </c>
      <c r="Y441" s="12">
        <v>700008.48</v>
      </c>
      <c r="Z441" s="12">
        <v>0</v>
      </c>
      <c r="AA441" s="12">
        <v>0</v>
      </c>
      <c r="AB441" s="12">
        <v>0</v>
      </c>
      <c r="AC441" s="12">
        <v>0</v>
      </c>
      <c r="AD441" s="12">
        <v>0</v>
      </c>
      <c r="AE441" s="12">
        <v>700000</v>
      </c>
      <c r="AF441" s="32">
        <v>700000</v>
      </c>
      <c r="AG441" s="32">
        <v>700000</v>
      </c>
      <c r="AH441" s="32">
        <v>750000</v>
      </c>
      <c r="AI441" s="32">
        <f t="shared" si="12"/>
        <v>50000</v>
      </c>
      <c r="AJ441" s="35" t="s">
        <v>205</v>
      </c>
      <c r="AK441">
        <v>0</v>
      </c>
      <c r="AL441">
        <v>0</v>
      </c>
      <c r="AM441">
        <v>0</v>
      </c>
      <c r="AN441">
        <v>8.48</v>
      </c>
      <c r="AO441">
        <v>-8.48</v>
      </c>
      <c r="AP441"/>
    </row>
    <row r="442" spans="1:42" x14ac:dyDescent="0.3">
      <c r="A442" t="str">
        <f t="shared" si="13"/>
        <v>1.1-00-2302_231007_23844519</v>
      </c>
      <c r="B442" s="64" t="s">
        <v>1105</v>
      </c>
      <c r="C442" s="64" t="s">
        <v>1162</v>
      </c>
      <c r="D442" t="s">
        <v>1106</v>
      </c>
      <c r="E442" t="s">
        <v>29</v>
      </c>
      <c r="F442" t="s">
        <v>30</v>
      </c>
      <c r="G442" t="s">
        <v>200</v>
      </c>
      <c r="H442" t="s">
        <v>957</v>
      </c>
      <c r="I442" t="s">
        <v>856</v>
      </c>
      <c r="J442" t="s">
        <v>189</v>
      </c>
      <c r="K442">
        <v>1</v>
      </c>
      <c r="L442" t="s">
        <v>35</v>
      </c>
      <c r="M442">
        <v>8</v>
      </c>
      <c r="N442" t="s">
        <v>203</v>
      </c>
      <c r="O442" t="s">
        <v>880</v>
      </c>
      <c r="P442" t="s">
        <v>996</v>
      </c>
      <c r="Q442">
        <v>4000</v>
      </c>
      <c r="R442" t="s">
        <v>1022</v>
      </c>
      <c r="T442">
        <v>4451</v>
      </c>
      <c r="U442" t="s">
        <v>49</v>
      </c>
      <c r="V442">
        <v>9</v>
      </c>
      <c r="W442" t="s">
        <v>206</v>
      </c>
      <c r="X442" s="12">
        <v>210000</v>
      </c>
      <c r="Y442" s="12">
        <v>210000</v>
      </c>
      <c r="Z442" s="12">
        <v>0</v>
      </c>
      <c r="AA442" s="12">
        <v>0</v>
      </c>
      <c r="AB442" s="12">
        <v>0</v>
      </c>
      <c r="AC442" s="12">
        <v>0</v>
      </c>
      <c r="AD442" s="12">
        <v>0</v>
      </c>
      <c r="AE442" s="12">
        <v>210000</v>
      </c>
      <c r="AF442" s="32">
        <v>210000</v>
      </c>
      <c r="AG442" s="32">
        <v>210000</v>
      </c>
      <c r="AH442" s="32">
        <v>210000</v>
      </c>
      <c r="AI442" s="32">
        <f t="shared" si="12"/>
        <v>0</v>
      </c>
      <c r="AJ442" s="35" t="s">
        <v>207</v>
      </c>
      <c r="AK442">
        <v>0</v>
      </c>
      <c r="AL442">
        <v>0</v>
      </c>
      <c r="AM442">
        <v>0</v>
      </c>
      <c r="AN442">
        <v>0</v>
      </c>
      <c r="AO442">
        <v>0</v>
      </c>
      <c r="AP442"/>
    </row>
    <row r="443" spans="1:42" x14ac:dyDescent="0.3">
      <c r="A443" t="str">
        <f t="shared" si="13"/>
        <v>1.1-00-2302_231007_238445110</v>
      </c>
      <c r="B443" s="64" t="s">
        <v>1105</v>
      </c>
      <c r="C443" s="64" t="s">
        <v>1162</v>
      </c>
      <c r="D443" t="s">
        <v>1106</v>
      </c>
      <c r="E443" t="s">
        <v>29</v>
      </c>
      <c r="F443" t="s">
        <v>30</v>
      </c>
      <c r="G443" t="s">
        <v>200</v>
      </c>
      <c r="H443" t="s">
        <v>957</v>
      </c>
      <c r="I443" t="s">
        <v>856</v>
      </c>
      <c r="J443" t="s">
        <v>189</v>
      </c>
      <c r="K443">
        <v>1</v>
      </c>
      <c r="L443" t="s">
        <v>35</v>
      </c>
      <c r="M443">
        <v>8</v>
      </c>
      <c r="N443" t="s">
        <v>203</v>
      </c>
      <c r="O443" t="s">
        <v>880</v>
      </c>
      <c r="P443" t="s">
        <v>996</v>
      </c>
      <c r="Q443">
        <v>4000</v>
      </c>
      <c r="R443" t="s">
        <v>1022</v>
      </c>
      <c r="T443">
        <v>4451</v>
      </c>
      <c r="U443" t="s">
        <v>49</v>
      </c>
      <c r="V443">
        <v>10</v>
      </c>
      <c r="W443" t="s">
        <v>1040</v>
      </c>
      <c r="X443" s="12">
        <v>50000</v>
      </c>
      <c r="Y443" s="12">
        <v>49991.519999999997</v>
      </c>
      <c r="Z443" s="12">
        <v>0</v>
      </c>
      <c r="AA443" s="12">
        <v>0</v>
      </c>
      <c r="AB443" s="12">
        <v>0</v>
      </c>
      <c r="AC443" s="12">
        <v>0</v>
      </c>
      <c r="AD443" s="12">
        <v>0</v>
      </c>
      <c r="AE443" s="12">
        <v>50000</v>
      </c>
      <c r="AF443" s="32">
        <v>50000</v>
      </c>
      <c r="AG443" s="32">
        <v>50000</v>
      </c>
      <c r="AH443" s="32">
        <v>0</v>
      </c>
      <c r="AI443" s="32">
        <f t="shared" si="12"/>
        <v>-50000</v>
      </c>
      <c r="AJ443" s="35" t="s">
        <v>242</v>
      </c>
      <c r="AK443">
        <v>0</v>
      </c>
      <c r="AL443">
        <v>8.48</v>
      </c>
      <c r="AM443">
        <v>0</v>
      </c>
      <c r="AN443">
        <v>0</v>
      </c>
      <c r="AO443">
        <v>8.48</v>
      </c>
      <c r="AP443"/>
    </row>
    <row r="444" spans="1:42" x14ac:dyDescent="0.3">
      <c r="A444" t="str">
        <f t="shared" si="13"/>
        <v>1.1-00-2306_235016_2326445115</v>
      </c>
      <c r="B444" s="64" t="s">
        <v>1105</v>
      </c>
      <c r="C444" s="64" t="s">
        <v>1162</v>
      </c>
      <c r="D444" t="s">
        <v>1106</v>
      </c>
      <c r="E444" t="s">
        <v>412</v>
      </c>
      <c r="F444" t="s">
        <v>411</v>
      </c>
      <c r="G444" t="s">
        <v>261</v>
      </c>
      <c r="H444" t="s">
        <v>960</v>
      </c>
      <c r="I444" t="s">
        <v>858</v>
      </c>
      <c r="J444" t="s">
        <v>404</v>
      </c>
      <c r="K444">
        <v>5</v>
      </c>
      <c r="L444" t="s">
        <v>62</v>
      </c>
      <c r="M444">
        <v>26</v>
      </c>
      <c r="N444" t="s">
        <v>414</v>
      </c>
      <c r="O444" t="s">
        <v>885</v>
      </c>
      <c r="P444" t="s">
        <v>977</v>
      </c>
      <c r="Q444">
        <v>4000</v>
      </c>
      <c r="R444" t="s">
        <v>1022</v>
      </c>
      <c r="T444">
        <v>4451</v>
      </c>
      <c r="U444" t="s">
        <v>49</v>
      </c>
      <c r="V444">
        <v>15</v>
      </c>
      <c r="W444" t="s">
        <v>415</v>
      </c>
      <c r="X444" s="12">
        <v>30000000</v>
      </c>
      <c r="Y444" s="12">
        <v>0</v>
      </c>
      <c r="Z444" s="12">
        <v>25370579.079999998</v>
      </c>
      <c r="AA444" s="12">
        <v>25370579.079999998</v>
      </c>
      <c r="AB444" s="12">
        <v>25370579.079999998</v>
      </c>
      <c r="AC444" s="12">
        <v>25370579.079999998</v>
      </c>
      <c r="AD444" s="12">
        <v>25370579.079999998</v>
      </c>
      <c r="AE444" s="12">
        <v>4629420.9200000018</v>
      </c>
      <c r="AF444" s="32">
        <v>30000000</v>
      </c>
      <c r="AG444" s="32">
        <v>30000000</v>
      </c>
      <c r="AH444" s="32">
        <v>30000000</v>
      </c>
      <c r="AI444" s="32">
        <f t="shared" si="12"/>
        <v>0</v>
      </c>
      <c r="AJ444" s="35" t="s">
        <v>140</v>
      </c>
      <c r="AK444">
        <v>20000000</v>
      </c>
      <c r="AL444">
        <v>0</v>
      </c>
      <c r="AM444">
        <v>0</v>
      </c>
      <c r="AN444">
        <v>0</v>
      </c>
      <c r="AO444">
        <v>20000000</v>
      </c>
      <c r="AP444"/>
    </row>
    <row r="445" spans="1:42" x14ac:dyDescent="0.3">
      <c r="A445" s="33" t="str">
        <f t="shared" si="13"/>
        <v>1.1-00-2301_231001_231445140</v>
      </c>
      <c r="B445" s="64" t="s">
        <v>1105</v>
      </c>
      <c r="C445" s="64" t="s">
        <v>1162</v>
      </c>
      <c r="D445" s="33" t="s">
        <v>1106</v>
      </c>
      <c r="E445" s="33" t="s">
        <v>29</v>
      </c>
      <c r="F445" s="33" t="s">
        <v>30</v>
      </c>
      <c r="G445" s="33" t="s">
        <v>31</v>
      </c>
      <c r="H445" s="33" t="s">
        <v>934</v>
      </c>
      <c r="I445" s="33" t="s">
        <v>853</v>
      </c>
      <c r="J445" s="33" t="s">
        <v>971</v>
      </c>
      <c r="K445" s="33">
        <v>1</v>
      </c>
      <c r="L445" s="33" t="s">
        <v>35</v>
      </c>
      <c r="M445" s="33">
        <v>1</v>
      </c>
      <c r="N445" s="33" t="s">
        <v>39</v>
      </c>
      <c r="O445" s="33" t="s">
        <v>870</v>
      </c>
      <c r="P445" s="33" t="s">
        <v>37</v>
      </c>
      <c r="Q445" s="33">
        <v>4000</v>
      </c>
      <c r="R445" s="33" t="s">
        <v>1022</v>
      </c>
      <c r="S445" s="33"/>
      <c r="T445" s="33">
        <v>4451</v>
      </c>
      <c r="U445" s="33" t="s">
        <v>49</v>
      </c>
      <c r="V445" s="33">
        <v>40</v>
      </c>
      <c r="W445" s="33" t="s">
        <v>1034</v>
      </c>
      <c r="X445" s="34">
        <v>165000</v>
      </c>
      <c r="Y445" s="34">
        <v>0</v>
      </c>
      <c r="Z445" s="34">
        <v>165000</v>
      </c>
      <c r="AA445" s="34">
        <v>165000</v>
      </c>
      <c r="AB445" s="34">
        <v>165000</v>
      </c>
      <c r="AC445" s="34">
        <v>165000</v>
      </c>
      <c r="AD445" s="34">
        <v>165000</v>
      </c>
      <c r="AE445" s="34">
        <v>0</v>
      </c>
      <c r="AF445" s="32">
        <v>0</v>
      </c>
      <c r="AG445" s="32">
        <v>0</v>
      </c>
      <c r="AH445" s="32">
        <v>0</v>
      </c>
      <c r="AI445" s="32">
        <f t="shared" si="12"/>
        <v>0</v>
      </c>
      <c r="AJ445" s="35" t="s">
        <v>846</v>
      </c>
      <c r="AK445" s="33">
        <v>165000</v>
      </c>
      <c r="AL445" s="33">
        <v>0</v>
      </c>
      <c r="AM445" s="33">
        <v>0</v>
      </c>
      <c r="AN445" s="33">
        <v>0</v>
      </c>
      <c r="AO445" s="33">
        <v>165000</v>
      </c>
      <c r="AP445"/>
    </row>
    <row r="446" spans="1:42" x14ac:dyDescent="0.3">
      <c r="A446" t="str">
        <f t="shared" si="13"/>
        <v>1.1-00-2301_231001_2314451XX</v>
      </c>
      <c r="B446" s="64" t="s">
        <v>1105</v>
      </c>
      <c r="C446" s="64" t="s">
        <v>1162</v>
      </c>
      <c r="D446" t="s">
        <v>1106</v>
      </c>
      <c r="E446" t="s">
        <v>29</v>
      </c>
      <c r="F446" t="s">
        <v>30</v>
      </c>
      <c r="G446" t="s">
        <v>31</v>
      </c>
      <c r="H446" t="s">
        <v>934</v>
      </c>
      <c r="I446" t="s">
        <v>853</v>
      </c>
      <c r="J446" t="s">
        <v>971</v>
      </c>
      <c r="K446">
        <v>1</v>
      </c>
      <c r="L446" t="s">
        <v>35</v>
      </c>
      <c r="M446">
        <v>1</v>
      </c>
      <c r="N446" t="s">
        <v>39</v>
      </c>
      <c r="O446" t="s">
        <v>870</v>
      </c>
      <c r="P446" t="s">
        <v>37</v>
      </c>
      <c r="Q446">
        <v>4000</v>
      </c>
      <c r="R446" t="s">
        <v>1022</v>
      </c>
      <c r="T446">
        <v>4451</v>
      </c>
      <c r="U446" t="s">
        <v>49</v>
      </c>
      <c r="V446" t="s">
        <v>45</v>
      </c>
      <c r="W446" s="33" t="s">
        <v>117</v>
      </c>
      <c r="X446" s="12">
        <v>0</v>
      </c>
      <c r="Y446" s="12">
        <v>0</v>
      </c>
      <c r="Z446" s="12">
        <v>0</v>
      </c>
      <c r="AA446" s="12">
        <v>0</v>
      </c>
      <c r="AB446" s="12">
        <v>0</v>
      </c>
      <c r="AC446" s="12">
        <v>0</v>
      </c>
      <c r="AD446" s="12">
        <v>0</v>
      </c>
      <c r="AE446" s="12">
        <v>0</v>
      </c>
      <c r="AF446" s="32">
        <v>0</v>
      </c>
      <c r="AG446" s="32">
        <v>0</v>
      </c>
      <c r="AH446" s="32">
        <v>0</v>
      </c>
      <c r="AI446" s="32">
        <f t="shared" si="12"/>
        <v>0</v>
      </c>
      <c r="AJ446" s="35"/>
      <c r="AK446" s="12">
        <v>0</v>
      </c>
      <c r="AL446" s="12">
        <v>0</v>
      </c>
      <c r="AM446" s="12">
        <v>0</v>
      </c>
      <c r="AN446" s="12">
        <v>0</v>
      </c>
      <c r="AO446" s="12">
        <v>0</v>
      </c>
      <c r="AP446"/>
    </row>
    <row r="447" spans="1:42" x14ac:dyDescent="0.3">
      <c r="A447" t="str">
        <f t="shared" si="13"/>
        <v>1.1-00-2301_231001_23144510</v>
      </c>
      <c r="B447" s="64" t="s">
        <v>1105</v>
      </c>
      <c r="C447" s="64" t="s">
        <v>1162</v>
      </c>
      <c r="D447" t="s">
        <v>1106</v>
      </c>
      <c r="E447" t="s">
        <v>29</v>
      </c>
      <c r="F447" t="s">
        <v>30</v>
      </c>
      <c r="G447" t="s">
        <v>31</v>
      </c>
      <c r="H447" t="s">
        <v>934</v>
      </c>
      <c r="I447" t="s">
        <v>853</v>
      </c>
      <c r="J447" t="s">
        <v>971</v>
      </c>
      <c r="K447">
        <v>1</v>
      </c>
      <c r="L447" t="s">
        <v>35</v>
      </c>
      <c r="M447">
        <v>1</v>
      </c>
      <c r="N447" t="s">
        <v>39</v>
      </c>
      <c r="O447" t="s">
        <v>870</v>
      </c>
      <c r="P447" t="s">
        <v>37</v>
      </c>
      <c r="Q447">
        <v>4000</v>
      </c>
      <c r="R447" t="s">
        <v>1022</v>
      </c>
      <c r="T447">
        <v>4451</v>
      </c>
      <c r="U447" t="s">
        <v>49</v>
      </c>
      <c r="V447">
        <v>0</v>
      </c>
      <c r="W447" t="s">
        <v>43</v>
      </c>
      <c r="X447" s="12">
        <v>462000</v>
      </c>
      <c r="Y447" s="12">
        <v>475008.52</v>
      </c>
      <c r="Z447" s="12">
        <v>95000</v>
      </c>
      <c r="AA447" s="12">
        <v>95000</v>
      </c>
      <c r="AB447" s="12">
        <v>95000</v>
      </c>
      <c r="AC447" s="12">
        <v>70000</v>
      </c>
      <c r="AD447" s="12">
        <v>70000</v>
      </c>
      <c r="AE447" s="12">
        <v>367000</v>
      </c>
      <c r="AF447" s="32">
        <v>640000</v>
      </c>
      <c r="AG447" s="32">
        <v>640000</v>
      </c>
      <c r="AH447" s="32">
        <v>640000</v>
      </c>
      <c r="AI447" s="32">
        <f t="shared" si="12"/>
        <v>0</v>
      </c>
      <c r="AJ447" s="35" t="s">
        <v>50</v>
      </c>
      <c r="AK447">
        <v>0</v>
      </c>
      <c r="AL447">
        <v>0</v>
      </c>
      <c r="AM447">
        <v>0</v>
      </c>
      <c r="AN447">
        <v>13008.52</v>
      </c>
      <c r="AO447">
        <v>-13008.52</v>
      </c>
      <c r="AP447"/>
    </row>
    <row r="448" spans="1:42" x14ac:dyDescent="0.3">
      <c r="A448" t="str">
        <f t="shared" si="13"/>
        <v>1.1-00-2302_231007_23944810</v>
      </c>
      <c r="B448" s="64" t="s">
        <v>1105</v>
      </c>
      <c r="C448" s="64" t="s">
        <v>1162</v>
      </c>
      <c r="D448" t="s">
        <v>1106</v>
      </c>
      <c r="E448" t="s">
        <v>29</v>
      </c>
      <c r="F448" t="s">
        <v>30</v>
      </c>
      <c r="G448" t="s">
        <v>209</v>
      </c>
      <c r="H448" t="s">
        <v>1107</v>
      </c>
      <c r="I448" t="s">
        <v>856</v>
      </c>
      <c r="J448" t="s">
        <v>189</v>
      </c>
      <c r="K448">
        <v>1</v>
      </c>
      <c r="L448" t="s">
        <v>35</v>
      </c>
      <c r="M448">
        <v>9</v>
      </c>
      <c r="N448" t="s">
        <v>212</v>
      </c>
      <c r="O448" t="s">
        <v>880</v>
      </c>
      <c r="P448" t="s">
        <v>996</v>
      </c>
      <c r="Q448">
        <v>4000</v>
      </c>
      <c r="R448" t="s">
        <v>1022</v>
      </c>
      <c r="T448">
        <v>4481</v>
      </c>
      <c r="U448" t="s">
        <v>213</v>
      </c>
      <c r="V448">
        <v>0</v>
      </c>
      <c r="W448" t="s">
        <v>43</v>
      </c>
      <c r="X448" s="12">
        <v>751609.44</v>
      </c>
      <c r="Y448" s="12">
        <v>500000</v>
      </c>
      <c r="Z448" s="12">
        <v>1089485.31</v>
      </c>
      <c r="AA448" s="12">
        <v>1089485.31</v>
      </c>
      <c r="AB448" s="12">
        <v>1089485.31</v>
      </c>
      <c r="AC448" s="12">
        <v>1089485.31</v>
      </c>
      <c r="AD448" s="12">
        <v>1089485.31</v>
      </c>
      <c r="AE448" s="12">
        <v>-337875.87000000011</v>
      </c>
      <c r="AF448" s="32">
        <v>750000</v>
      </c>
      <c r="AG448" s="32">
        <v>750000</v>
      </c>
      <c r="AH448" s="32">
        <v>1089485.31</v>
      </c>
      <c r="AI448" s="32">
        <f t="shared" si="12"/>
        <v>339485.31000000006</v>
      </c>
      <c r="AJ448" s="35" t="s">
        <v>214</v>
      </c>
      <c r="AK448">
        <v>0</v>
      </c>
      <c r="AL448">
        <v>251609.44</v>
      </c>
      <c r="AM448">
        <v>0</v>
      </c>
      <c r="AN448">
        <v>0</v>
      </c>
      <c r="AO448">
        <v>251609.44</v>
      </c>
      <c r="AP448"/>
    </row>
    <row r="449" spans="1:42" x14ac:dyDescent="0.3">
      <c r="A449" t="str">
        <f t="shared" si="13"/>
        <v>2.6-05-2308_237025_234151110</v>
      </c>
      <c r="B449" t="s">
        <v>1094</v>
      </c>
      <c r="C449" t="s">
        <v>1162</v>
      </c>
      <c r="D449" t="s">
        <v>962</v>
      </c>
      <c r="E449" t="s">
        <v>373</v>
      </c>
      <c r="F449" t="s">
        <v>374</v>
      </c>
      <c r="G449" t="s">
        <v>200</v>
      </c>
      <c r="H449" t="s">
        <v>957</v>
      </c>
      <c r="I449" t="s">
        <v>860</v>
      </c>
      <c r="J449" t="s">
        <v>587</v>
      </c>
      <c r="K449">
        <v>7</v>
      </c>
      <c r="L449" t="s">
        <v>588</v>
      </c>
      <c r="M449">
        <v>41</v>
      </c>
      <c r="N449" t="s">
        <v>593</v>
      </c>
      <c r="O449" t="s">
        <v>906</v>
      </c>
      <c r="P449" t="s">
        <v>958</v>
      </c>
      <c r="Q449" s="1">
        <v>5000</v>
      </c>
      <c r="R449" s="1" t="s">
        <v>111</v>
      </c>
      <c r="S449" s="1"/>
      <c r="T449" s="7">
        <v>5111</v>
      </c>
      <c r="U449" s="7" t="s">
        <v>160</v>
      </c>
      <c r="V449">
        <v>0</v>
      </c>
      <c r="W449" t="s">
        <v>43</v>
      </c>
      <c r="X449" s="12">
        <v>0</v>
      </c>
      <c r="Y449" s="12">
        <v>0</v>
      </c>
      <c r="Z449" s="12">
        <v>0</v>
      </c>
      <c r="AA449" s="12">
        <v>0</v>
      </c>
      <c r="AB449" s="12">
        <v>0</v>
      </c>
      <c r="AC449" s="12">
        <v>0</v>
      </c>
      <c r="AD449" s="12">
        <v>0</v>
      </c>
      <c r="AE449" s="12">
        <v>0</v>
      </c>
      <c r="AF449" s="12">
        <v>0</v>
      </c>
      <c r="AG449" s="12">
        <v>0</v>
      </c>
      <c r="AH449" s="10">
        <v>200000</v>
      </c>
      <c r="AI449" s="32">
        <f t="shared" si="12"/>
        <v>200000</v>
      </c>
      <c r="AJ449" s="9" t="s">
        <v>598</v>
      </c>
      <c r="AK449" s="12">
        <v>0</v>
      </c>
      <c r="AL449" s="12">
        <v>0</v>
      </c>
      <c r="AM449" s="12">
        <v>0</v>
      </c>
      <c r="AN449" s="12">
        <v>0</v>
      </c>
      <c r="AO449" s="12">
        <v>0</v>
      </c>
      <c r="AP449"/>
    </row>
    <row r="450" spans="1:42" x14ac:dyDescent="0.3">
      <c r="A450" t="str">
        <f t="shared" si="13"/>
        <v>1.1-00-2311_236031_234951110</v>
      </c>
      <c r="B450" s="64" t="s">
        <v>1105</v>
      </c>
      <c r="C450" s="64" t="s">
        <v>1162</v>
      </c>
      <c r="D450" t="s">
        <v>1106</v>
      </c>
      <c r="E450" t="s">
        <v>802</v>
      </c>
      <c r="F450" t="s">
        <v>803</v>
      </c>
      <c r="G450" t="s">
        <v>31</v>
      </c>
      <c r="H450" t="s">
        <v>934</v>
      </c>
      <c r="I450" t="s">
        <v>868</v>
      </c>
      <c r="J450" t="s">
        <v>805</v>
      </c>
      <c r="K450">
        <v>6</v>
      </c>
      <c r="L450" t="s">
        <v>79</v>
      </c>
      <c r="M450">
        <v>49</v>
      </c>
      <c r="N450" t="s">
        <v>820</v>
      </c>
      <c r="O450" t="s">
        <v>905</v>
      </c>
      <c r="P450" t="s">
        <v>963</v>
      </c>
      <c r="Q450">
        <v>5000</v>
      </c>
      <c r="R450" t="s">
        <v>111</v>
      </c>
      <c r="S450" t="s">
        <v>1159</v>
      </c>
      <c r="T450">
        <v>5111</v>
      </c>
      <c r="U450" t="s">
        <v>160</v>
      </c>
      <c r="V450">
        <v>0</v>
      </c>
      <c r="W450" t="s">
        <v>43</v>
      </c>
      <c r="X450" s="12">
        <v>0</v>
      </c>
      <c r="Y450" s="12">
        <v>0</v>
      </c>
      <c r="Z450" s="12">
        <v>0</v>
      </c>
      <c r="AA450" s="12">
        <v>0</v>
      </c>
      <c r="AB450" s="12">
        <v>0</v>
      </c>
      <c r="AC450" s="12">
        <v>0</v>
      </c>
      <c r="AD450" s="12">
        <v>0</v>
      </c>
      <c r="AE450" s="12">
        <v>0</v>
      </c>
      <c r="AF450" s="12">
        <v>0</v>
      </c>
      <c r="AG450" s="12">
        <v>0</v>
      </c>
      <c r="AH450" s="12">
        <v>300000</v>
      </c>
      <c r="AI450" s="32">
        <f t="shared" si="12"/>
        <v>300000</v>
      </c>
      <c r="AJ450" s="35" t="s">
        <v>1227</v>
      </c>
      <c r="AK450" s="12">
        <v>0</v>
      </c>
      <c r="AL450" s="12">
        <v>0</v>
      </c>
      <c r="AM450" s="12">
        <v>0</v>
      </c>
      <c r="AN450" s="12">
        <v>0</v>
      </c>
      <c r="AO450" s="12">
        <v>0</v>
      </c>
      <c r="AP450"/>
    </row>
    <row r="451" spans="1:42" x14ac:dyDescent="0.3">
      <c r="A451" t="str">
        <f t="shared" si="13"/>
        <v>1.1-00-2302_231010_231651110</v>
      </c>
      <c r="B451" s="64" t="s">
        <v>1105</v>
      </c>
      <c r="C451" s="64" t="s">
        <v>1162</v>
      </c>
      <c r="D451" t="s">
        <v>1106</v>
      </c>
      <c r="E451" t="s">
        <v>259</v>
      </c>
      <c r="F451" t="s">
        <v>260</v>
      </c>
      <c r="G451" t="s">
        <v>261</v>
      </c>
      <c r="H451" t="s">
        <v>960</v>
      </c>
      <c r="I451" t="s">
        <v>856</v>
      </c>
      <c r="J451" t="s">
        <v>189</v>
      </c>
      <c r="K451">
        <v>1</v>
      </c>
      <c r="L451" t="s">
        <v>35</v>
      </c>
      <c r="M451">
        <v>16</v>
      </c>
      <c r="N451" t="s">
        <v>276</v>
      </c>
      <c r="O451" t="s">
        <v>883</v>
      </c>
      <c r="P451" s="1" t="s">
        <v>274</v>
      </c>
      <c r="Q451">
        <v>5000</v>
      </c>
      <c r="R451" t="s">
        <v>111</v>
      </c>
      <c r="S451" t="s">
        <v>1159</v>
      </c>
      <c r="T451">
        <v>5111</v>
      </c>
      <c r="U451" t="s">
        <v>160</v>
      </c>
      <c r="V451">
        <v>0</v>
      </c>
      <c r="W451" t="s">
        <v>43</v>
      </c>
      <c r="X451" s="12">
        <v>0</v>
      </c>
      <c r="Y451" s="12">
        <v>0</v>
      </c>
      <c r="Z451" s="12">
        <v>0</v>
      </c>
      <c r="AA451" s="12">
        <v>0</v>
      </c>
      <c r="AB451" s="12">
        <v>0</v>
      </c>
      <c r="AC451" s="12">
        <v>0</v>
      </c>
      <c r="AD451" s="12">
        <v>0</v>
      </c>
      <c r="AE451" s="12">
        <v>0</v>
      </c>
      <c r="AF451" s="12">
        <v>0</v>
      </c>
      <c r="AG451" s="12">
        <v>0</v>
      </c>
      <c r="AH451" s="12">
        <v>15000</v>
      </c>
      <c r="AI451" s="32">
        <f t="shared" si="12"/>
        <v>15000</v>
      </c>
      <c r="AJ451" t="s">
        <v>297</v>
      </c>
      <c r="AK451" s="12">
        <v>0</v>
      </c>
      <c r="AL451" s="12">
        <v>0</v>
      </c>
      <c r="AM451" s="12">
        <v>0</v>
      </c>
      <c r="AN451" s="12">
        <v>0</v>
      </c>
      <c r="AO451" s="12">
        <v>0</v>
      </c>
      <c r="AP451"/>
    </row>
    <row r="452" spans="1:42" x14ac:dyDescent="0.3">
      <c r="A452" t="str">
        <f t="shared" si="13"/>
        <v>1.1-00-2307_233024_233951110</v>
      </c>
      <c r="B452" s="64" t="s">
        <v>1105</v>
      </c>
      <c r="C452" s="64" t="s">
        <v>1162</v>
      </c>
      <c r="D452" t="s">
        <v>1106</v>
      </c>
      <c r="E452" t="s">
        <v>498</v>
      </c>
      <c r="F452" t="s">
        <v>499</v>
      </c>
      <c r="G452" t="s">
        <v>31</v>
      </c>
      <c r="H452" t="s">
        <v>934</v>
      </c>
      <c r="I452" t="s">
        <v>859</v>
      </c>
      <c r="J452" t="s">
        <v>447</v>
      </c>
      <c r="K452">
        <v>3</v>
      </c>
      <c r="L452" t="s">
        <v>218</v>
      </c>
      <c r="M452">
        <v>39</v>
      </c>
      <c r="N452" t="s">
        <v>503</v>
      </c>
      <c r="O452" t="s">
        <v>890</v>
      </c>
      <c r="P452" t="s">
        <v>501</v>
      </c>
      <c r="Q452">
        <v>5000</v>
      </c>
      <c r="R452" t="s">
        <v>111</v>
      </c>
      <c r="S452" t="s">
        <v>1159</v>
      </c>
      <c r="T452">
        <v>5111</v>
      </c>
      <c r="U452" t="s">
        <v>160</v>
      </c>
      <c r="V452">
        <v>0</v>
      </c>
      <c r="W452" t="s">
        <v>43</v>
      </c>
      <c r="X452" s="12">
        <v>150000</v>
      </c>
      <c r="Y452" s="12">
        <v>0</v>
      </c>
      <c r="Z452" s="12">
        <v>162539.20000000001</v>
      </c>
      <c r="AA452" s="12">
        <v>162539.20000000001</v>
      </c>
      <c r="AB452" s="12">
        <v>30415.200000000001</v>
      </c>
      <c r="AC452" s="12">
        <v>0</v>
      </c>
      <c r="AD452" s="12">
        <v>0</v>
      </c>
      <c r="AE452" s="12">
        <v>-12539.200000000012</v>
      </c>
      <c r="AF452" s="32">
        <v>150000</v>
      </c>
      <c r="AG452" s="32">
        <v>150000</v>
      </c>
      <c r="AH452" s="32">
        <v>150000</v>
      </c>
      <c r="AI452" s="32">
        <f t="shared" si="12"/>
        <v>0</v>
      </c>
      <c r="AJ452" s="35" t="s">
        <v>540</v>
      </c>
      <c r="AK452">
        <v>50000</v>
      </c>
      <c r="AL452">
        <v>100000</v>
      </c>
      <c r="AM452">
        <v>0</v>
      </c>
      <c r="AN452">
        <v>0</v>
      </c>
      <c r="AO452">
        <v>150000</v>
      </c>
      <c r="AP452"/>
    </row>
    <row r="453" spans="1:42" x14ac:dyDescent="0.3">
      <c r="A453" t="str">
        <f t="shared" si="13"/>
        <v>1.1-00-2304_236012_231851110</v>
      </c>
      <c r="B453" s="64" t="s">
        <v>1105</v>
      </c>
      <c r="C453" s="64" t="s">
        <v>1162</v>
      </c>
      <c r="D453" t="s">
        <v>1106</v>
      </c>
      <c r="E453" t="s">
        <v>29</v>
      </c>
      <c r="F453" t="s">
        <v>30</v>
      </c>
      <c r="G453" t="s">
        <v>141</v>
      </c>
      <c r="H453" t="s">
        <v>955</v>
      </c>
      <c r="I453" t="s">
        <v>855</v>
      </c>
      <c r="J453" t="s">
        <v>144</v>
      </c>
      <c r="K453">
        <v>6</v>
      </c>
      <c r="L453" t="s">
        <v>79</v>
      </c>
      <c r="M453">
        <v>18</v>
      </c>
      <c r="N453" t="s">
        <v>148</v>
      </c>
      <c r="O453" t="s">
        <v>877</v>
      </c>
      <c r="P453" t="s">
        <v>956</v>
      </c>
      <c r="Q453">
        <v>5000</v>
      </c>
      <c r="R453" t="s">
        <v>111</v>
      </c>
      <c r="S453" t="s">
        <v>1159</v>
      </c>
      <c r="T453">
        <v>5111</v>
      </c>
      <c r="U453" t="s">
        <v>160</v>
      </c>
      <c r="V453">
        <v>0</v>
      </c>
      <c r="W453" t="s">
        <v>43</v>
      </c>
      <c r="X453" s="12">
        <v>317000</v>
      </c>
      <c r="Y453" s="12">
        <v>0</v>
      </c>
      <c r="Z453" s="12">
        <v>7598</v>
      </c>
      <c r="AA453" s="12">
        <v>7598</v>
      </c>
      <c r="AB453" s="12">
        <v>7598</v>
      </c>
      <c r="AC453" s="12">
        <v>7598</v>
      </c>
      <c r="AD453" s="12">
        <v>7598</v>
      </c>
      <c r="AE453" s="12">
        <v>309402</v>
      </c>
      <c r="AF453" s="32">
        <v>320000</v>
      </c>
      <c r="AG453" s="32">
        <v>320000</v>
      </c>
      <c r="AH453" s="32">
        <v>320000</v>
      </c>
      <c r="AI453" s="32">
        <f t="shared" si="12"/>
        <v>0</v>
      </c>
      <c r="AJ453" s="35" t="s">
        <v>846</v>
      </c>
      <c r="AK453">
        <v>300000</v>
      </c>
      <c r="AL453">
        <v>20000</v>
      </c>
      <c r="AM453">
        <v>0</v>
      </c>
      <c r="AN453">
        <v>3000</v>
      </c>
      <c r="AO453">
        <v>317000</v>
      </c>
      <c r="AP453"/>
    </row>
    <row r="454" spans="1:42" x14ac:dyDescent="0.3">
      <c r="A454" t="str">
        <f t="shared" si="13"/>
        <v>2.6-06-2305_236015_2321511149</v>
      </c>
      <c r="B454" t="s">
        <v>1088</v>
      </c>
      <c r="C454" t="s">
        <v>1162</v>
      </c>
      <c r="D454" t="s">
        <v>943</v>
      </c>
      <c r="E454" t="s">
        <v>29</v>
      </c>
      <c r="F454" t="s">
        <v>30</v>
      </c>
      <c r="G454" t="s">
        <v>31</v>
      </c>
      <c r="H454" t="s">
        <v>934</v>
      </c>
      <c r="I454" t="s">
        <v>857</v>
      </c>
      <c r="J454" t="s">
        <v>307</v>
      </c>
      <c r="K454">
        <v>6</v>
      </c>
      <c r="L454" t="s">
        <v>79</v>
      </c>
      <c r="M454">
        <v>21</v>
      </c>
      <c r="N454" t="s">
        <v>311</v>
      </c>
      <c r="O454" t="s">
        <v>884</v>
      </c>
      <c r="P454" t="s">
        <v>309</v>
      </c>
      <c r="Q454">
        <v>5000</v>
      </c>
      <c r="R454" t="s">
        <v>111</v>
      </c>
      <c r="T454">
        <v>5111</v>
      </c>
      <c r="U454" t="s">
        <v>160</v>
      </c>
      <c r="V454">
        <v>49</v>
      </c>
      <c r="W454" t="s">
        <v>942</v>
      </c>
      <c r="X454" s="12">
        <v>6449.6</v>
      </c>
      <c r="Y454" s="12">
        <v>0</v>
      </c>
      <c r="Z454" s="12">
        <v>6449.6</v>
      </c>
      <c r="AA454" s="12">
        <v>0</v>
      </c>
      <c r="AB454" s="12">
        <v>0</v>
      </c>
      <c r="AC454" s="12">
        <v>0</v>
      </c>
      <c r="AD454" s="12">
        <v>0</v>
      </c>
      <c r="AE454" s="12">
        <v>0</v>
      </c>
      <c r="AF454" s="32">
        <v>0</v>
      </c>
      <c r="AG454" s="32">
        <v>0</v>
      </c>
      <c r="AH454" s="32">
        <v>0</v>
      </c>
      <c r="AI454" s="32">
        <f t="shared" si="12"/>
        <v>0</v>
      </c>
      <c r="AJ454" s="35" t="s">
        <v>846</v>
      </c>
      <c r="AK454">
        <v>4980</v>
      </c>
      <c r="AL454">
        <v>1469.6</v>
      </c>
      <c r="AM454">
        <v>0</v>
      </c>
      <c r="AN454">
        <v>0</v>
      </c>
      <c r="AO454">
        <v>6449.6</v>
      </c>
      <c r="AP454"/>
    </row>
    <row r="455" spans="1:42" x14ac:dyDescent="0.3">
      <c r="A455" t="str">
        <f t="shared" si="13"/>
        <v>1.1-00-2305_236015_232151110</v>
      </c>
      <c r="B455" s="64" t="s">
        <v>1105</v>
      </c>
      <c r="C455" s="64" t="s">
        <v>1162</v>
      </c>
      <c r="D455" t="s">
        <v>1106</v>
      </c>
      <c r="E455" t="s">
        <v>29</v>
      </c>
      <c r="F455" t="s">
        <v>30</v>
      </c>
      <c r="G455" t="s">
        <v>31</v>
      </c>
      <c r="H455" t="s">
        <v>934</v>
      </c>
      <c r="I455" t="s">
        <v>857</v>
      </c>
      <c r="J455" t="s">
        <v>307</v>
      </c>
      <c r="K455">
        <v>6</v>
      </c>
      <c r="L455" t="s">
        <v>79</v>
      </c>
      <c r="M455">
        <v>21</v>
      </c>
      <c r="N455" t="s">
        <v>311</v>
      </c>
      <c r="O455" t="s">
        <v>884</v>
      </c>
      <c r="P455" t="s">
        <v>309</v>
      </c>
      <c r="Q455">
        <v>5000</v>
      </c>
      <c r="R455" t="s">
        <v>111</v>
      </c>
      <c r="S455" t="s">
        <v>1159</v>
      </c>
      <c r="T455">
        <v>5111</v>
      </c>
      <c r="U455" t="s">
        <v>160</v>
      </c>
      <c r="V455">
        <v>0</v>
      </c>
      <c r="W455" t="s">
        <v>43</v>
      </c>
      <c r="X455" s="12">
        <v>637033.72</v>
      </c>
      <c r="Y455" s="12">
        <v>100000</v>
      </c>
      <c r="Z455" s="12">
        <v>621837.72</v>
      </c>
      <c r="AA455" s="12">
        <v>621837.72</v>
      </c>
      <c r="AB455" s="12">
        <v>379836.2</v>
      </c>
      <c r="AC455" s="12">
        <v>376240.2</v>
      </c>
      <c r="AD455" s="12">
        <v>376240.2</v>
      </c>
      <c r="AE455" s="12">
        <v>15196</v>
      </c>
      <c r="AF455" s="32">
        <v>397740.2</v>
      </c>
      <c r="AG455" s="32">
        <v>397740.2</v>
      </c>
      <c r="AH455" s="32">
        <v>549000</v>
      </c>
      <c r="AI455" s="32">
        <f t="shared" si="12"/>
        <v>151259.79999999999</v>
      </c>
      <c r="AJ455" s="35" t="s">
        <v>846</v>
      </c>
      <c r="AK455">
        <v>312740.2</v>
      </c>
      <c r="AL455">
        <v>324293.52</v>
      </c>
      <c r="AM455">
        <v>0</v>
      </c>
      <c r="AN455">
        <v>100000</v>
      </c>
      <c r="AO455">
        <v>537033.72</v>
      </c>
      <c r="AP455"/>
    </row>
    <row r="456" spans="1:42" x14ac:dyDescent="0.3">
      <c r="A456" t="str">
        <f t="shared" si="13"/>
        <v>2.6-06-2305_236015_2321511159</v>
      </c>
      <c r="B456" t="s">
        <v>1088</v>
      </c>
      <c r="C456" t="s">
        <v>1162</v>
      </c>
      <c r="D456" t="s">
        <v>943</v>
      </c>
      <c r="E456" t="s">
        <v>29</v>
      </c>
      <c r="F456" t="s">
        <v>30</v>
      </c>
      <c r="G456" t="s">
        <v>31</v>
      </c>
      <c r="H456" t="s">
        <v>934</v>
      </c>
      <c r="I456" t="s">
        <v>857</v>
      </c>
      <c r="J456" t="s">
        <v>307</v>
      </c>
      <c r="K456">
        <v>6</v>
      </c>
      <c r="L456" t="s">
        <v>79</v>
      </c>
      <c r="M456">
        <v>21</v>
      </c>
      <c r="N456" t="s">
        <v>311</v>
      </c>
      <c r="O456" t="s">
        <v>884</v>
      </c>
      <c r="P456" t="s">
        <v>309</v>
      </c>
      <c r="Q456">
        <v>5000</v>
      </c>
      <c r="R456" t="s">
        <v>111</v>
      </c>
      <c r="T456">
        <v>5111</v>
      </c>
      <c r="U456" t="s">
        <v>160</v>
      </c>
      <c r="V456">
        <v>59</v>
      </c>
      <c r="W456" t="s">
        <v>944</v>
      </c>
      <c r="X456" s="12">
        <v>8220.4</v>
      </c>
      <c r="Y456" s="12">
        <v>0</v>
      </c>
      <c r="Z456" s="12">
        <v>6388.24</v>
      </c>
      <c r="AA456" s="12">
        <v>6388.24</v>
      </c>
      <c r="AB456" s="12">
        <v>6388.24</v>
      </c>
      <c r="AC456" s="12">
        <v>6388.24</v>
      </c>
      <c r="AD456" s="12">
        <v>6388.24</v>
      </c>
      <c r="AE456" s="12">
        <v>1832.1599999999999</v>
      </c>
      <c r="AF456" s="32">
        <v>0</v>
      </c>
      <c r="AG456" s="32">
        <v>0</v>
      </c>
      <c r="AH456" s="32">
        <v>0</v>
      </c>
      <c r="AI456" s="32">
        <f t="shared" ref="AI456:AI519" si="14">AH456-AF456</f>
        <v>0</v>
      </c>
      <c r="AJ456" s="35" t="s">
        <v>846</v>
      </c>
      <c r="AK456">
        <v>9690</v>
      </c>
      <c r="AL456">
        <v>0</v>
      </c>
      <c r="AM456">
        <v>0</v>
      </c>
      <c r="AN456">
        <v>1469.6</v>
      </c>
      <c r="AO456">
        <v>8220.4</v>
      </c>
      <c r="AP456"/>
    </row>
    <row r="457" spans="1:42" x14ac:dyDescent="0.3">
      <c r="A457" t="str">
        <f t="shared" si="13"/>
        <v>1.1-00-2307_243024_235851110</v>
      </c>
      <c r="B457" s="65" t="s">
        <v>1105</v>
      </c>
      <c r="C457" s="65" t="s">
        <v>1162</v>
      </c>
      <c r="D457" t="s">
        <v>1106</v>
      </c>
      <c r="E457" s="42" t="s">
        <v>498</v>
      </c>
      <c r="F457" s="43" t="s">
        <v>499</v>
      </c>
      <c r="G457" s="42" t="s">
        <v>31</v>
      </c>
      <c r="H457" s="43" t="s">
        <v>32</v>
      </c>
      <c r="I457" s="42" t="s">
        <v>446</v>
      </c>
      <c r="J457" s="42" t="s">
        <v>447</v>
      </c>
      <c r="K457" s="42">
        <v>3</v>
      </c>
      <c r="L457" s="42" t="s">
        <v>218</v>
      </c>
      <c r="M457" s="42">
        <v>58</v>
      </c>
      <c r="N457" s="42" t="s">
        <v>1138</v>
      </c>
      <c r="O457" s="42" t="s">
        <v>890</v>
      </c>
      <c r="P457" s="42" t="s">
        <v>501</v>
      </c>
      <c r="Q457" s="42">
        <v>5000</v>
      </c>
      <c r="R457" s="42" t="s">
        <v>111</v>
      </c>
      <c r="S457" t="s">
        <v>1159</v>
      </c>
      <c r="T457" s="44">
        <v>5111</v>
      </c>
      <c r="U457" s="44" t="s">
        <v>160</v>
      </c>
      <c r="V457">
        <v>0</v>
      </c>
      <c r="W457" t="s">
        <v>43</v>
      </c>
      <c r="X457" s="32">
        <v>0</v>
      </c>
      <c r="Y457" s="32">
        <v>0</v>
      </c>
      <c r="Z457" s="32">
        <v>0</v>
      </c>
      <c r="AA457" s="32">
        <v>0</v>
      </c>
      <c r="AB457" s="32">
        <v>0</v>
      </c>
      <c r="AC457" s="32">
        <v>0</v>
      </c>
      <c r="AD457" s="32">
        <v>0</v>
      </c>
      <c r="AE457" s="32">
        <v>0</v>
      </c>
      <c r="AF457" s="32">
        <v>0</v>
      </c>
      <c r="AG457" s="32">
        <v>0</v>
      </c>
      <c r="AH457" s="45">
        <v>0</v>
      </c>
      <c r="AI457" s="32">
        <f t="shared" si="14"/>
        <v>0</v>
      </c>
      <c r="AJ457" s="45" t="s">
        <v>1150</v>
      </c>
      <c r="AK457" s="32">
        <v>0</v>
      </c>
      <c r="AL457" s="32">
        <v>0</v>
      </c>
      <c r="AM457" s="32">
        <v>0</v>
      </c>
      <c r="AN457" s="32">
        <v>0</v>
      </c>
      <c r="AO457" s="32">
        <v>0</v>
      </c>
      <c r="AP457"/>
    </row>
    <row r="458" spans="1:42" x14ac:dyDescent="0.3">
      <c r="A458" t="str">
        <f t="shared" si="13"/>
        <v>1.6-08-2309_238026_234251210</v>
      </c>
      <c r="B458" t="s">
        <v>1114</v>
      </c>
      <c r="C458" t="s">
        <v>1162</v>
      </c>
      <c r="D458" t="s">
        <v>1115</v>
      </c>
      <c r="E458" t="s">
        <v>602</v>
      </c>
      <c r="F458" t="s">
        <v>603</v>
      </c>
      <c r="G458" t="s">
        <v>31</v>
      </c>
      <c r="H458" t="s">
        <v>934</v>
      </c>
      <c r="I458" t="s">
        <v>861</v>
      </c>
      <c r="J458" t="s">
        <v>605</v>
      </c>
      <c r="K458">
        <v>8</v>
      </c>
      <c r="L458" t="s">
        <v>606</v>
      </c>
      <c r="M458">
        <v>42</v>
      </c>
      <c r="N458" t="s">
        <v>622</v>
      </c>
      <c r="O458" t="s">
        <v>895</v>
      </c>
      <c r="P458" t="s">
        <v>973</v>
      </c>
      <c r="Q458" s="1">
        <v>5000</v>
      </c>
      <c r="R458" s="1" t="s">
        <v>111</v>
      </c>
      <c r="S458" s="1"/>
      <c r="T458" s="7">
        <v>5121</v>
      </c>
      <c r="U458" s="7" t="s">
        <v>644</v>
      </c>
      <c r="V458">
        <v>0</v>
      </c>
      <c r="W458" t="s">
        <v>43</v>
      </c>
      <c r="X458" s="12">
        <v>0</v>
      </c>
      <c r="Y458" s="12">
        <v>0</v>
      </c>
      <c r="Z458" s="12">
        <v>0</v>
      </c>
      <c r="AA458" s="12">
        <v>0</v>
      </c>
      <c r="AB458" s="12">
        <v>0</v>
      </c>
      <c r="AC458" s="12">
        <v>0</v>
      </c>
      <c r="AD458" s="12">
        <v>0</v>
      </c>
      <c r="AE458" s="12">
        <v>0</v>
      </c>
      <c r="AF458" s="12">
        <v>0</v>
      </c>
      <c r="AG458" s="10">
        <v>0</v>
      </c>
      <c r="AH458" s="10">
        <v>100000</v>
      </c>
      <c r="AI458" s="32">
        <f t="shared" si="14"/>
        <v>100000</v>
      </c>
      <c r="AJ458" s="9" t="s">
        <v>645</v>
      </c>
      <c r="AK458" s="12">
        <v>0</v>
      </c>
      <c r="AL458" s="12">
        <v>0</v>
      </c>
      <c r="AM458" s="12">
        <v>0</v>
      </c>
      <c r="AN458" s="12">
        <v>0</v>
      </c>
      <c r="AO458" s="12">
        <v>0</v>
      </c>
      <c r="AP458"/>
    </row>
    <row r="459" spans="1:42" x14ac:dyDescent="0.3">
      <c r="A459" t="str">
        <f t="shared" ref="A459:A523" si="15">CONCATENATE(B459,I459,K459,O459,M459,T459,V459)</f>
        <v>2.6-05-2308_237025_234151510</v>
      </c>
      <c r="B459" t="s">
        <v>1094</v>
      </c>
      <c r="C459" t="s">
        <v>1162</v>
      </c>
      <c r="D459" t="s">
        <v>962</v>
      </c>
      <c r="E459" t="s">
        <v>373</v>
      </c>
      <c r="F459" t="s">
        <v>374</v>
      </c>
      <c r="G459" t="s">
        <v>200</v>
      </c>
      <c r="H459" t="s">
        <v>957</v>
      </c>
      <c r="I459" t="s">
        <v>860</v>
      </c>
      <c r="J459" t="s">
        <v>587</v>
      </c>
      <c r="K459">
        <v>7</v>
      </c>
      <c r="L459" t="s">
        <v>588</v>
      </c>
      <c r="M459">
        <v>41</v>
      </c>
      <c r="N459" t="s">
        <v>593</v>
      </c>
      <c r="O459" t="s">
        <v>906</v>
      </c>
      <c r="P459" t="s">
        <v>958</v>
      </c>
      <c r="Q459" s="1">
        <v>5000</v>
      </c>
      <c r="R459" s="1" t="s">
        <v>111</v>
      </c>
      <c r="S459" s="1"/>
      <c r="T459" s="7">
        <v>5151</v>
      </c>
      <c r="U459" s="7" t="s">
        <v>161</v>
      </c>
      <c r="V459">
        <v>0</v>
      </c>
      <c r="W459" t="s">
        <v>43</v>
      </c>
      <c r="X459" s="12">
        <v>0</v>
      </c>
      <c r="Y459" s="12">
        <v>0</v>
      </c>
      <c r="Z459" s="12">
        <v>0</v>
      </c>
      <c r="AA459" s="12">
        <v>0</v>
      </c>
      <c r="AB459" s="12">
        <v>0</v>
      </c>
      <c r="AC459" s="12">
        <v>0</v>
      </c>
      <c r="AD459" s="12">
        <v>0</v>
      </c>
      <c r="AE459" s="12">
        <v>0</v>
      </c>
      <c r="AF459" s="12">
        <v>0</v>
      </c>
      <c r="AG459" s="12">
        <v>0</v>
      </c>
      <c r="AH459" s="10">
        <v>80000</v>
      </c>
      <c r="AI459" s="32">
        <f t="shared" si="14"/>
        <v>80000</v>
      </c>
      <c r="AJ459" s="9" t="s">
        <v>599</v>
      </c>
      <c r="AK459" s="12">
        <v>0</v>
      </c>
      <c r="AL459" s="12">
        <v>0</v>
      </c>
      <c r="AM459" s="12">
        <v>0</v>
      </c>
      <c r="AN459" s="12">
        <v>0</v>
      </c>
      <c r="AO459" s="12">
        <v>0</v>
      </c>
      <c r="AP459"/>
    </row>
    <row r="460" spans="1:42" x14ac:dyDescent="0.3">
      <c r="A460" t="str">
        <f t="shared" si="15"/>
        <v>1.1-00-2311_236031_234951510</v>
      </c>
      <c r="B460" s="64" t="s">
        <v>1105</v>
      </c>
      <c r="C460" s="64" t="s">
        <v>1162</v>
      </c>
      <c r="D460" t="s">
        <v>1106</v>
      </c>
      <c r="E460" t="s">
        <v>802</v>
      </c>
      <c r="F460" t="s">
        <v>803</v>
      </c>
      <c r="G460" t="s">
        <v>31</v>
      </c>
      <c r="H460" t="s">
        <v>934</v>
      </c>
      <c r="I460" t="s">
        <v>868</v>
      </c>
      <c r="J460" t="s">
        <v>805</v>
      </c>
      <c r="K460">
        <v>6</v>
      </c>
      <c r="L460" t="s">
        <v>79</v>
      </c>
      <c r="M460">
        <v>49</v>
      </c>
      <c r="N460" t="s">
        <v>820</v>
      </c>
      <c r="O460" t="s">
        <v>905</v>
      </c>
      <c r="P460" t="s">
        <v>963</v>
      </c>
      <c r="Q460">
        <v>5000</v>
      </c>
      <c r="R460" t="s">
        <v>111</v>
      </c>
      <c r="S460" t="s">
        <v>1159</v>
      </c>
      <c r="T460">
        <v>5151</v>
      </c>
      <c r="U460" t="s">
        <v>161</v>
      </c>
      <c r="V460">
        <v>0</v>
      </c>
      <c r="W460" t="s">
        <v>43</v>
      </c>
      <c r="X460" s="12">
        <v>902943.48</v>
      </c>
      <c r="Y460" s="12">
        <v>500000</v>
      </c>
      <c r="Z460" s="12">
        <v>1053723.26</v>
      </c>
      <c r="AA460" s="12">
        <v>737855.26</v>
      </c>
      <c r="AB460" s="12">
        <v>737855.25</v>
      </c>
      <c r="AC460" s="12">
        <v>632960.72</v>
      </c>
      <c r="AD460" s="12">
        <v>632960.72</v>
      </c>
      <c r="AE460" s="12">
        <v>-150779.78000000003</v>
      </c>
      <c r="AF460" s="32">
        <v>1777947.48</v>
      </c>
      <c r="AG460" s="32">
        <v>1777947.48</v>
      </c>
      <c r="AH460" s="70">
        <v>1123400</v>
      </c>
      <c r="AI460" s="32">
        <f t="shared" si="14"/>
        <v>-654547.48</v>
      </c>
      <c r="AJ460" s="35" t="s">
        <v>837</v>
      </c>
      <c r="AK460">
        <v>472739</v>
      </c>
      <c r="AL460">
        <v>258221</v>
      </c>
      <c r="AM460">
        <v>0</v>
      </c>
      <c r="AN460">
        <v>328016.52</v>
      </c>
      <c r="AO460">
        <v>402943.48</v>
      </c>
      <c r="AP460"/>
    </row>
    <row r="461" spans="1:42" x14ac:dyDescent="0.3">
      <c r="A461" t="str">
        <f t="shared" si="15"/>
        <v>1.1-00-2304_236012_231851510</v>
      </c>
      <c r="B461" s="64" t="s">
        <v>1105</v>
      </c>
      <c r="C461" s="64" t="s">
        <v>1162</v>
      </c>
      <c r="D461" t="s">
        <v>1106</v>
      </c>
      <c r="E461" t="s">
        <v>29</v>
      </c>
      <c r="F461" t="s">
        <v>30</v>
      </c>
      <c r="G461" t="s">
        <v>141</v>
      </c>
      <c r="H461" t="s">
        <v>955</v>
      </c>
      <c r="I461" t="s">
        <v>855</v>
      </c>
      <c r="J461" t="s">
        <v>144</v>
      </c>
      <c r="K461">
        <v>6</v>
      </c>
      <c r="L461" t="s">
        <v>79</v>
      </c>
      <c r="M461">
        <v>18</v>
      </c>
      <c r="N461" t="s">
        <v>148</v>
      </c>
      <c r="O461" t="s">
        <v>877</v>
      </c>
      <c r="P461" t="s">
        <v>956</v>
      </c>
      <c r="Q461">
        <v>5000</v>
      </c>
      <c r="R461" t="s">
        <v>111</v>
      </c>
      <c r="S461" t="s">
        <v>1159</v>
      </c>
      <c r="T461">
        <v>5151</v>
      </c>
      <c r="U461" t="s">
        <v>161</v>
      </c>
      <c r="V461">
        <v>0</v>
      </c>
      <c r="W461" t="s">
        <v>43</v>
      </c>
      <c r="X461" s="12">
        <v>5445.69</v>
      </c>
      <c r="Y461" s="12">
        <v>0</v>
      </c>
      <c r="Z461" s="12">
        <v>3852.81</v>
      </c>
      <c r="AA461" s="12">
        <v>3852.81</v>
      </c>
      <c r="AB461" s="12">
        <v>3852.81</v>
      </c>
      <c r="AC461" s="12">
        <v>3852.81</v>
      </c>
      <c r="AD461" s="12">
        <v>3852.81</v>
      </c>
      <c r="AE461" s="12">
        <v>1592.8799999999997</v>
      </c>
      <c r="AF461" s="32">
        <v>332880.39</v>
      </c>
      <c r="AG461" s="32">
        <v>332880.39</v>
      </c>
      <c r="AH461" s="32">
        <v>332880.39</v>
      </c>
      <c r="AI461" s="32">
        <f t="shared" si="14"/>
        <v>0</v>
      </c>
      <c r="AJ461" s="35" t="s">
        <v>846</v>
      </c>
      <c r="AK461">
        <v>450000</v>
      </c>
      <c r="AL461">
        <v>23000</v>
      </c>
      <c r="AM461">
        <v>0</v>
      </c>
      <c r="AN461">
        <v>467554.31</v>
      </c>
      <c r="AO461">
        <v>5445.69</v>
      </c>
      <c r="AP461"/>
    </row>
    <row r="462" spans="1:42" x14ac:dyDescent="0.3">
      <c r="A462" t="str">
        <f t="shared" si="15"/>
        <v>1.1-00-2311_236031_2349515137</v>
      </c>
      <c r="B462" s="64" t="s">
        <v>1105</v>
      </c>
      <c r="C462" s="64" t="s">
        <v>1162</v>
      </c>
      <c r="D462" t="s">
        <v>1106</v>
      </c>
      <c r="E462" t="s">
        <v>802</v>
      </c>
      <c r="F462" t="s">
        <v>803</v>
      </c>
      <c r="G462" t="s">
        <v>31</v>
      </c>
      <c r="H462" t="s">
        <v>934</v>
      </c>
      <c r="I462" t="s">
        <v>868</v>
      </c>
      <c r="J462" t="s">
        <v>805</v>
      </c>
      <c r="K462">
        <v>6</v>
      </c>
      <c r="L462" t="s">
        <v>79</v>
      </c>
      <c r="M462">
        <v>49</v>
      </c>
      <c r="N462" t="s">
        <v>820</v>
      </c>
      <c r="O462" t="s">
        <v>905</v>
      </c>
      <c r="P462" t="s">
        <v>963</v>
      </c>
      <c r="Q462">
        <v>5000</v>
      </c>
      <c r="R462" t="s">
        <v>111</v>
      </c>
      <c r="S462" t="s">
        <v>1159</v>
      </c>
      <c r="T462">
        <v>5151</v>
      </c>
      <c r="U462" t="s">
        <v>161</v>
      </c>
      <c r="V462">
        <v>37</v>
      </c>
      <c r="W462" t="s">
        <v>1046</v>
      </c>
      <c r="X462" s="12">
        <v>165489.07999999999</v>
      </c>
      <c r="Y462" s="12">
        <v>0</v>
      </c>
      <c r="Z462" s="12">
        <v>165489.07999999999</v>
      </c>
      <c r="AA462" s="12">
        <v>165489.07999999999</v>
      </c>
      <c r="AB462" s="12">
        <v>165489.07999999999</v>
      </c>
      <c r="AC462" s="12">
        <v>0</v>
      </c>
      <c r="AD462" s="12">
        <v>0</v>
      </c>
      <c r="AE462" s="12">
        <v>0</v>
      </c>
      <c r="AF462" s="32">
        <v>0</v>
      </c>
      <c r="AG462" s="32">
        <v>0</v>
      </c>
      <c r="AH462" s="32">
        <v>0</v>
      </c>
      <c r="AI462" s="32">
        <f t="shared" si="14"/>
        <v>0</v>
      </c>
      <c r="AJ462" s="35" t="s">
        <v>846</v>
      </c>
      <c r="AK462">
        <v>0</v>
      </c>
      <c r="AL462">
        <v>165489.07999999999</v>
      </c>
      <c r="AM462">
        <v>0</v>
      </c>
      <c r="AN462">
        <v>0</v>
      </c>
      <c r="AO462">
        <v>165489.07999999999</v>
      </c>
      <c r="AP462"/>
    </row>
    <row r="463" spans="1:42" x14ac:dyDescent="0.3">
      <c r="A463" t="str">
        <f t="shared" si="15"/>
        <v>1.1-00-2302_231007_23751510</v>
      </c>
      <c r="B463" s="64" t="s">
        <v>1105</v>
      </c>
      <c r="C463" s="64" t="s">
        <v>1162</v>
      </c>
      <c r="D463" t="s">
        <v>1106</v>
      </c>
      <c r="E463" t="s">
        <v>29</v>
      </c>
      <c r="F463" t="s">
        <v>30</v>
      </c>
      <c r="G463" t="s">
        <v>123</v>
      </c>
      <c r="H463" t="s">
        <v>969</v>
      </c>
      <c r="I463" t="s">
        <v>856</v>
      </c>
      <c r="J463" t="s">
        <v>189</v>
      </c>
      <c r="K463">
        <v>1</v>
      </c>
      <c r="L463" t="s">
        <v>35</v>
      </c>
      <c r="M463">
        <v>7</v>
      </c>
      <c r="N463" t="s">
        <v>995</v>
      </c>
      <c r="O463" t="s">
        <v>880</v>
      </c>
      <c r="P463" t="s">
        <v>996</v>
      </c>
      <c r="Q463">
        <v>5000</v>
      </c>
      <c r="R463" t="s">
        <v>111</v>
      </c>
      <c r="S463" t="s">
        <v>1159</v>
      </c>
      <c r="T463" s="7">
        <v>5151</v>
      </c>
      <c r="U463" s="7" t="s">
        <v>161</v>
      </c>
      <c r="V463">
        <v>0</v>
      </c>
      <c r="W463" t="s">
        <v>43</v>
      </c>
      <c r="X463" s="12">
        <v>0</v>
      </c>
      <c r="Y463" s="12">
        <v>0</v>
      </c>
      <c r="Z463" s="12">
        <v>0</v>
      </c>
      <c r="AA463" s="12">
        <v>0</v>
      </c>
      <c r="AB463" s="12">
        <v>0</v>
      </c>
      <c r="AC463" s="12">
        <v>0</v>
      </c>
      <c r="AD463" s="12">
        <v>0</v>
      </c>
      <c r="AE463" s="12">
        <v>0</v>
      </c>
      <c r="AF463" s="32">
        <v>0</v>
      </c>
      <c r="AG463" s="32">
        <v>0</v>
      </c>
      <c r="AH463" s="10">
        <v>400000</v>
      </c>
      <c r="AI463" s="32">
        <f t="shared" si="14"/>
        <v>400000</v>
      </c>
      <c r="AJ463" s="9" t="s">
        <v>199</v>
      </c>
      <c r="AK463" s="12">
        <v>0</v>
      </c>
      <c r="AL463" s="12">
        <v>0</v>
      </c>
      <c r="AM463" s="12">
        <v>0</v>
      </c>
      <c r="AN463" s="12">
        <v>0</v>
      </c>
      <c r="AO463" s="12">
        <v>0</v>
      </c>
      <c r="AP463"/>
    </row>
    <row r="464" spans="1:42" x14ac:dyDescent="0.3">
      <c r="A464" t="str">
        <f t="shared" si="15"/>
        <v>1.1-00-2302_233009_231151510</v>
      </c>
      <c r="B464" s="64" t="s">
        <v>1105</v>
      </c>
      <c r="C464" s="64" t="s">
        <v>1162</v>
      </c>
      <c r="D464" t="s">
        <v>1106</v>
      </c>
      <c r="E464" t="s">
        <v>216</v>
      </c>
      <c r="F464" t="s">
        <v>217</v>
      </c>
      <c r="G464" t="s">
        <v>31</v>
      </c>
      <c r="H464" t="s">
        <v>934</v>
      </c>
      <c r="I464" t="s">
        <v>856</v>
      </c>
      <c r="J464" t="s">
        <v>189</v>
      </c>
      <c r="K464">
        <v>3</v>
      </c>
      <c r="L464" t="s">
        <v>218</v>
      </c>
      <c r="M464">
        <v>11</v>
      </c>
      <c r="N464" t="s">
        <v>222</v>
      </c>
      <c r="O464" t="s">
        <v>881</v>
      </c>
      <c r="P464" t="s">
        <v>972</v>
      </c>
      <c r="Q464" s="1">
        <v>5000</v>
      </c>
      <c r="R464" s="1" t="s">
        <v>111</v>
      </c>
      <c r="S464" t="s">
        <v>1159</v>
      </c>
      <c r="T464" s="7">
        <v>5151</v>
      </c>
      <c r="U464" s="7" t="s">
        <v>161</v>
      </c>
      <c r="V464">
        <v>0</v>
      </c>
      <c r="W464" t="s">
        <v>43</v>
      </c>
      <c r="X464" s="12">
        <v>0</v>
      </c>
      <c r="Y464" s="10">
        <v>0</v>
      </c>
      <c r="Z464" s="10">
        <v>0</v>
      </c>
      <c r="AA464" s="10">
        <v>0</v>
      </c>
      <c r="AB464" s="10">
        <v>0</v>
      </c>
      <c r="AC464" s="10">
        <v>0</v>
      </c>
      <c r="AD464" s="10">
        <v>0</v>
      </c>
      <c r="AE464" s="10">
        <v>0</v>
      </c>
      <c r="AF464" s="32">
        <v>0</v>
      </c>
      <c r="AG464" s="32">
        <v>0</v>
      </c>
      <c r="AH464" s="10">
        <v>200000</v>
      </c>
      <c r="AI464" s="32">
        <f t="shared" si="14"/>
        <v>200000</v>
      </c>
      <c r="AJ464" s="9" t="s">
        <v>239</v>
      </c>
      <c r="AP464"/>
    </row>
    <row r="465" spans="1:42" x14ac:dyDescent="0.3">
      <c r="A465" t="str">
        <f t="shared" si="15"/>
        <v>2.5-01-2311_236031_234951510</v>
      </c>
      <c r="B465" s="64" t="s">
        <v>1112</v>
      </c>
      <c r="C465" s="64" t="s">
        <v>1162</v>
      </c>
      <c r="D465" t="s">
        <v>1113</v>
      </c>
      <c r="E465" t="s">
        <v>802</v>
      </c>
      <c r="F465" t="s">
        <v>803</v>
      </c>
      <c r="G465" t="s">
        <v>31</v>
      </c>
      <c r="H465" t="s">
        <v>934</v>
      </c>
      <c r="I465" t="s">
        <v>868</v>
      </c>
      <c r="J465" t="s">
        <v>805</v>
      </c>
      <c r="K465">
        <v>6</v>
      </c>
      <c r="L465" t="s">
        <v>79</v>
      </c>
      <c r="M465">
        <v>49</v>
      </c>
      <c r="N465" t="s">
        <v>820</v>
      </c>
      <c r="O465" t="s">
        <v>905</v>
      </c>
      <c r="P465" t="s">
        <v>963</v>
      </c>
      <c r="Q465">
        <v>5000</v>
      </c>
      <c r="R465" t="s">
        <v>111</v>
      </c>
      <c r="S465" t="s">
        <v>1159</v>
      </c>
      <c r="T465">
        <v>5151</v>
      </c>
      <c r="U465" t="s">
        <v>161</v>
      </c>
      <c r="V465">
        <v>0</v>
      </c>
      <c r="W465" t="s">
        <v>43</v>
      </c>
      <c r="X465" s="12">
        <v>800000</v>
      </c>
      <c r="Y465" s="12">
        <v>0</v>
      </c>
      <c r="Z465" s="12">
        <v>800000</v>
      </c>
      <c r="AA465" s="12">
        <v>0</v>
      </c>
      <c r="AB465" s="12">
        <v>0</v>
      </c>
      <c r="AC465" s="12">
        <v>0</v>
      </c>
      <c r="AD465" s="12">
        <v>0</v>
      </c>
      <c r="AE465" s="12">
        <v>0</v>
      </c>
      <c r="AF465" s="32">
        <v>0</v>
      </c>
      <c r="AG465" s="32">
        <v>0</v>
      </c>
      <c r="AH465" s="32">
        <v>0</v>
      </c>
      <c r="AI465" s="32">
        <f t="shared" si="14"/>
        <v>0</v>
      </c>
      <c r="AJ465" s="35" t="s">
        <v>846</v>
      </c>
      <c r="AK465">
        <v>800000</v>
      </c>
      <c r="AL465">
        <v>0</v>
      </c>
      <c r="AM465">
        <v>0</v>
      </c>
      <c r="AN465">
        <v>0</v>
      </c>
      <c r="AO465">
        <v>800000</v>
      </c>
      <c r="AP465"/>
    </row>
    <row r="466" spans="1:42" x14ac:dyDescent="0.3">
      <c r="A466" t="str">
        <f t="shared" si="15"/>
        <v>1.1-00-2311_236031_234951910</v>
      </c>
      <c r="B466" s="64" t="s">
        <v>1105</v>
      </c>
      <c r="C466" s="64" t="s">
        <v>1162</v>
      </c>
      <c r="D466" t="s">
        <v>1106</v>
      </c>
      <c r="E466" t="s">
        <v>802</v>
      </c>
      <c r="F466" t="s">
        <v>803</v>
      </c>
      <c r="G466" t="s">
        <v>31</v>
      </c>
      <c r="H466" t="s">
        <v>934</v>
      </c>
      <c r="I466" t="s">
        <v>868</v>
      </c>
      <c r="J466" t="s">
        <v>805</v>
      </c>
      <c r="K466">
        <v>6</v>
      </c>
      <c r="L466" t="s">
        <v>79</v>
      </c>
      <c r="M466">
        <v>49</v>
      </c>
      <c r="N466" t="s">
        <v>820</v>
      </c>
      <c r="O466" t="s">
        <v>905</v>
      </c>
      <c r="P466" t="s">
        <v>963</v>
      </c>
      <c r="Q466">
        <v>5000</v>
      </c>
      <c r="R466" t="s">
        <v>111</v>
      </c>
      <c r="T466">
        <v>5191</v>
      </c>
      <c r="U466" t="s">
        <v>336</v>
      </c>
      <c r="V466">
        <v>0</v>
      </c>
      <c r="W466" t="s">
        <v>43</v>
      </c>
      <c r="X466" s="12">
        <v>16200</v>
      </c>
      <c r="Y466" s="12">
        <v>0</v>
      </c>
      <c r="Z466" s="12">
        <v>13618.4</v>
      </c>
      <c r="AA466" s="12">
        <v>13618.4</v>
      </c>
      <c r="AB466" s="12">
        <v>13618.4</v>
      </c>
      <c r="AC466" s="12">
        <v>13618.4</v>
      </c>
      <c r="AD466" s="12">
        <v>13618.4</v>
      </c>
      <c r="AE466" s="12">
        <v>2581.6000000000004</v>
      </c>
      <c r="AF466" s="32">
        <v>16200</v>
      </c>
      <c r="AG466" s="32">
        <v>16200</v>
      </c>
      <c r="AH466" s="70">
        <v>7212000</v>
      </c>
      <c r="AI466" s="32">
        <f t="shared" si="14"/>
        <v>7195800</v>
      </c>
      <c r="AJ466" s="9" t="s">
        <v>839</v>
      </c>
      <c r="AK466">
        <v>0</v>
      </c>
      <c r="AL466">
        <v>16200</v>
      </c>
      <c r="AM466">
        <v>0</v>
      </c>
      <c r="AN466">
        <v>0</v>
      </c>
      <c r="AO466">
        <v>16200</v>
      </c>
      <c r="AP466"/>
    </row>
    <row r="467" spans="1:42" x14ac:dyDescent="0.3">
      <c r="A467" t="str">
        <f t="shared" si="15"/>
        <v>2.6-06-2305_236015_2321519150</v>
      </c>
      <c r="B467" t="s">
        <v>1088</v>
      </c>
      <c r="C467" t="s">
        <v>1162</v>
      </c>
      <c r="D467" t="s">
        <v>943</v>
      </c>
      <c r="E467" t="s">
        <v>29</v>
      </c>
      <c r="F467" t="s">
        <v>30</v>
      </c>
      <c r="G467" t="s">
        <v>31</v>
      </c>
      <c r="H467" t="s">
        <v>934</v>
      </c>
      <c r="I467" t="s">
        <v>857</v>
      </c>
      <c r="J467" t="s">
        <v>307</v>
      </c>
      <c r="K467">
        <v>6</v>
      </c>
      <c r="L467" t="s">
        <v>79</v>
      </c>
      <c r="M467">
        <v>21</v>
      </c>
      <c r="N467" t="s">
        <v>311</v>
      </c>
      <c r="O467" t="s">
        <v>884</v>
      </c>
      <c r="P467" t="s">
        <v>309</v>
      </c>
      <c r="Q467">
        <v>5000</v>
      </c>
      <c r="R467" t="s">
        <v>111</v>
      </c>
      <c r="T467">
        <v>5191</v>
      </c>
      <c r="U467" t="s">
        <v>336</v>
      </c>
      <c r="V467">
        <v>50</v>
      </c>
      <c r="W467" t="s">
        <v>942</v>
      </c>
      <c r="X467" s="12">
        <v>5060</v>
      </c>
      <c r="Y467" s="12">
        <v>0</v>
      </c>
      <c r="Z467" s="12">
        <v>3869.99</v>
      </c>
      <c r="AA467" s="12">
        <v>3869.99</v>
      </c>
      <c r="AB467" s="12">
        <v>0</v>
      </c>
      <c r="AC467" s="12">
        <v>0</v>
      </c>
      <c r="AD467" s="12">
        <v>0</v>
      </c>
      <c r="AE467" s="12">
        <v>1190.0100000000002</v>
      </c>
      <c r="AF467" s="32">
        <v>0</v>
      </c>
      <c r="AG467" s="32">
        <v>0</v>
      </c>
      <c r="AH467" s="32">
        <v>0</v>
      </c>
      <c r="AI467" s="32">
        <f t="shared" si="14"/>
        <v>0</v>
      </c>
      <c r="AJ467" s="35" t="s">
        <v>846</v>
      </c>
      <c r="AK467">
        <v>6800</v>
      </c>
      <c r="AL467">
        <v>0</v>
      </c>
      <c r="AM467">
        <v>0</v>
      </c>
      <c r="AN467">
        <v>1740</v>
      </c>
      <c r="AO467">
        <v>5060</v>
      </c>
      <c r="AP467"/>
    </row>
    <row r="468" spans="1:42" x14ac:dyDescent="0.3">
      <c r="A468" t="str">
        <f t="shared" si="15"/>
        <v>1.1-00-2305_236015_232151910</v>
      </c>
      <c r="B468" s="64" t="s">
        <v>1105</v>
      </c>
      <c r="C468" s="64" t="s">
        <v>1162</v>
      </c>
      <c r="D468" t="s">
        <v>1106</v>
      </c>
      <c r="E468" t="s">
        <v>29</v>
      </c>
      <c r="F468" t="s">
        <v>30</v>
      </c>
      <c r="G468" t="s">
        <v>31</v>
      </c>
      <c r="H468" t="s">
        <v>934</v>
      </c>
      <c r="I468" t="s">
        <v>857</v>
      </c>
      <c r="J468" t="s">
        <v>307</v>
      </c>
      <c r="K468">
        <v>6</v>
      </c>
      <c r="L468" t="s">
        <v>79</v>
      </c>
      <c r="M468">
        <v>21</v>
      </c>
      <c r="N468" t="s">
        <v>311</v>
      </c>
      <c r="O468" t="s">
        <v>884</v>
      </c>
      <c r="P468" t="s">
        <v>309</v>
      </c>
      <c r="Q468">
        <v>5000</v>
      </c>
      <c r="R468" t="s">
        <v>111</v>
      </c>
      <c r="T468">
        <v>5191</v>
      </c>
      <c r="U468" t="s">
        <v>336</v>
      </c>
      <c r="V468">
        <v>0</v>
      </c>
      <c r="W468" t="s">
        <v>43</v>
      </c>
      <c r="X468" s="12">
        <v>68041</v>
      </c>
      <c r="Y468" s="12">
        <v>68041</v>
      </c>
      <c r="Z468" s="12">
        <v>0</v>
      </c>
      <c r="AA468" s="12">
        <v>0</v>
      </c>
      <c r="AB468" s="12">
        <v>0</v>
      </c>
      <c r="AC468" s="12">
        <v>0</v>
      </c>
      <c r="AD468" s="12">
        <v>0</v>
      </c>
      <c r="AE468" s="12">
        <v>68041</v>
      </c>
      <c r="AF468" s="32">
        <v>68041</v>
      </c>
      <c r="AG468" s="32">
        <v>68041</v>
      </c>
      <c r="AH468" s="32">
        <v>68041</v>
      </c>
      <c r="AI468" s="32">
        <f t="shared" si="14"/>
        <v>0</v>
      </c>
      <c r="AJ468" s="35" t="s">
        <v>846</v>
      </c>
      <c r="AK468">
        <v>68041</v>
      </c>
      <c r="AL468">
        <v>0</v>
      </c>
      <c r="AM468">
        <v>0</v>
      </c>
      <c r="AN468">
        <v>68041</v>
      </c>
      <c r="AO468">
        <v>0</v>
      </c>
      <c r="AP468"/>
    </row>
    <row r="469" spans="1:42" x14ac:dyDescent="0.3">
      <c r="A469" t="str">
        <f t="shared" si="15"/>
        <v>2.6-06-2305_236015_2321519167</v>
      </c>
      <c r="B469" t="s">
        <v>1088</v>
      </c>
      <c r="C469" t="s">
        <v>1162</v>
      </c>
      <c r="D469" t="s">
        <v>943</v>
      </c>
      <c r="E469" t="s">
        <v>29</v>
      </c>
      <c r="F469" t="s">
        <v>30</v>
      </c>
      <c r="G469" t="s">
        <v>31</v>
      </c>
      <c r="H469" t="s">
        <v>934</v>
      </c>
      <c r="I469" t="s">
        <v>857</v>
      </c>
      <c r="J469" t="s">
        <v>307</v>
      </c>
      <c r="K469">
        <v>6</v>
      </c>
      <c r="L469" t="s">
        <v>79</v>
      </c>
      <c r="M469">
        <v>21</v>
      </c>
      <c r="N469" t="s">
        <v>311</v>
      </c>
      <c r="O469" t="s">
        <v>884</v>
      </c>
      <c r="P469" t="s">
        <v>309</v>
      </c>
      <c r="Q469">
        <v>5000</v>
      </c>
      <c r="R469" t="s">
        <v>111</v>
      </c>
      <c r="T469">
        <v>5191</v>
      </c>
      <c r="U469" t="s">
        <v>336</v>
      </c>
      <c r="V469">
        <v>67</v>
      </c>
      <c r="W469" t="s">
        <v>944</v>
      </c>
      <c r="X469" s="12">
        <v>1740</v>
      </c>
      <c r="Y469" s="12">
        <v>0</v>
      </c>
      <c r="Z469" s="12">
        <v>1935</v>
      </c>
      <c r="AA469" s="12">
        <v>1935</v>
      </c>
      <c r="AB469" s="12">
        <v>1935</v>
      </c>
      <c r="AC469" s="12">
        <v>0</v>
      </c>
      <c r="AD469" s="12">
        <v>0</v>
      </c>
      <c r="AE469" s="12">
        <v>-195</v>
      </c>
      <c r="AF469" s="32">
        <v>0</v>
      </c>
      <c r="AG469" s="32">
        <v>0</v>
      </c>
      <c r="AH469" s="32">
        <v>0</v>
      </c>
      <c r="AI469" s="32">
        <f t="shared" si="14"/>
        <v>0</v>
      </c>
      <c r="AJ469" s="35" t="s">
        <v>846</v>
      </c>
      <c r="AK469">
        <v>0</v>
      </c>
      <c r="AL469">
        <v>1740</v>
      </c>
      <c r="AM469">
        <v>0</v>
      </c>
      <c r="AN469">
        <v>0</v>
      </c>
      <c r="AO469">
        <v>1740</v>
      </c>
      <c r="AP469"/>
    </row>
    <row r="470" spans="1:42" x14ac:dyDescent="0.3">
      <c r="A470" t="str">
        <f t="shared" si="15"/>
        <v>1.1-00-2307_243024_235851910</v>
      </c>
      <c r="B470" s="65" t="s">
        <v>1105</v>
      </c>
      <c r="C470" s="65" t="s">
        <v>1162</v>
      </c>
      <c r="D470" t="s">
        <v>1106</v>
      </c>
      <c r="E470" s="42" t="s">
        <v>498</v>
      </c>
      <c r="F470" s="43" t="s">
        <v>499</v>
      </c>
      <c r="G470" s="42" t="s">
        <v>31</v>
      </c>
      <c r="H470" s="43" t="s">
        <v>32</v>
      </c>
      <c r="I470" s="42" t="s">
        <v>446</v>
      </c>
      <c r="J470" s="42" t="s">
        <v>447</v>
      </c>
      <c r="K470" s="42">
        <v>3</v>
      </c>
      <c r="L470" s="42" t="s">
        <v>218</v>
      </c>
      <c r="M470" s="42">
        <v>58</v>
      </c>
      <c r="N470" s="42" t="s">
        <v>1138</v>
      </c>
      <c r="O470" s="42" t="s">
        <v>890</v>
      </c>
      <c r="P470" s="42" t="s">
        <v>501</v>
      </c>
      <c r="Q470" s="42">
        <v>5000</v>
      </c>
      <c r="R470" s="42" t="s">
        <v>111</v>
      </c>
      <c r="S470" s="42"/>
      <c r="T470" s="44">
        <v>5191</v>
      </c>
      <c r="U470" s="44" t="s">
        <v>336</v>
      </c>
      <c r="V470">
        <v>0</v>
      </c>
      <c r="W470" t="s">
        <v>43</v>
      </c>
      <c r="X470" s="32">
        <v>0</v>
      </c>
      <c r="Y470" s="32">
        <v>0</v>
      </c>
      <c r="Z470" s="32">
        <v>0</v>
      </c>
      <c r="AA470" s="32">
        <v>0</v>
      </c>
      <c r="AB470" s="32">
        <v>0</v>
      </c>
      <c r="AC470" s="32">
        <v>0</v>
      </c>
      <c r="AD470" s="32">
        <v>0</v>
      </c>
      <c r="AE470" s="32">
        <v>0</v>
      </c>
      <c r="AF470" s="32">
        <v>0</v>
      </c>
      <c r="AG470" s="32">
        <v>0</v>
      </c>
      <c r="AH470" s="45">
        <v>0</v>
      </c>
      <c r="AI470" s="32">
        <f t="shared" si="14"/>
        <v>0</v>
      </c>
      <c r="AJ470" s="45" t="s">
        <v>1151</v>
      </c>
      <c r="AK470" s="32">
        <v>0</v>
      </c>
      <c r="AL470" s="32">
        <v>0</v>
      </c>
      <c r="AM470" s="32">
        <v>0</v>
      </c>
      <c r="AN470" s="32">
        <v>0</v>
      </c>
      <c r="AO470" s="32">
        <v>0</v>
      </c>
      <c r="AP470"/>
    </row>
    <row r="471" spans="1:42" x14ac:dyDescent="0.3">
      <c r="A471" t="str">
        <f t="shared" si="15"/>
        <v>1.1-00-2311_236031_234952110</v>
      </c>
      <c r="B471" s="64" t="s">
        <v>1105</v>
      </c>
      <c r="C471" s="64" t="s">
        <v>1162</v>
      </c>
      <c r="D471" t="s">
        <v>1106</v>
      </c>
      <c r="E471" t="s">
        <v>802</v>
      </c>
      <c r="F471" t="s">
        <v>803</v>
      </c>
      <c r="G471" t="s">
        <v>31</v>
      </c>
      <c r="H471" t="s">
        <v>934</v>
      </c>
      <c r="I471" t="s">
        <v>868</v>
      </c>
      <c r="J471" t="s">
        <v>805</v>
      </c>
      <c r="K471">
        <v>6</v>
      </c>
      <c r="L471" t="s">
        <v>79</v>
      </c>
      <c r="M471">
        <v>49</v>
      </c>
      <c r="N471" t="s">
        <v>820</v>
      </c>
      <c r="O471" t="s">
        <v>905</v>
      </c>
      <c r="P471" t="s">
        <v>963</v>
      </c>
      <c r="Q471">
        <v>5000</v>
      </c>
      <c r="R471" t="s">
        <v>111</v>
      </c>
      <c r="T471">
        <v>5211</v>
      </c>
      <c r="U471" t="s">
        <v>337</v>
      </c>
      <c r="V471">
        <v>0</v>
      </c>
      <c r="W471" t="s">
        <v>43</v>
      </c>
      <c r="X471" s="12">
        <v>25052.52</v>
      </c>
      <c r="Y471" s="12">
        <v>0</v>
      </c>
      <c r="Z471" s="12">
        <v>30750.44</v>
      </c>
      <c r="AA471" s="12">
        <v>14290.04</v>
      </c>
      <c r="AB471" s="12">
        <v>0</v>
      </c>
      <c r="AC471" s="12">
        <v>0</v>
      </c>
      <c r="AD471" s="12">
        <v>0</v>
      </c>
      <c r="AE471" s="12">
        <v>-5697.9199999999983</v>
      </c>
      <c r="AF471" s="32">
        <v>25052.52</v>
      </c>
      <c r="AG471" s="32">
        <v>25052.52</v>
      </c>
      <c r="AH471" s="32">
        <v>0</v>
      </c>
      <c r="AI471" s="32">
        <f t="shared" si="14"/>
        <v>-25052.52</v>
      </c>
      <c r="AJ471" s="35" t="s">
        <v>846</v>
      </c>
      <c r="AK471">
        <v>23000</v>
      </c>
      <c r="AL471">
        <v>2052.52</v>
      </c>
      <c r="AM471">
        <v>0</v>
      </c>
      <c r="AN471">
        <v>0</v>
      </c>
      <c r="AO471">
        <v>25052.52</v>
      </c>
      <c r="AP471"/>
    </row>
    <row r="472" spans="1:42" x14ac:dyDescent="0.3">
      <c r="A472" t="str">
        <f t="shared" si="15"/>
        <v>1.1-00-2305_236015_232152110</v>
      </c>
      <c r="B472" s="64" t="s">
        <v>1105</v>
      </c>
      <c r="C472" s="64" t="s">
        <v>1162</v>
      </c>
      <c r="D472" t="s">
        <v>1106</v>
      </c>
      <c r="E472" t="s">
        <v>29</v>
      </c>
      <c r="F472" t="s">
        <v>30</v>
      </c>
      <c r="G472" t="s">
        <v>31</v>
      </c>
      <c r="H472" t="s">
        <v>934</v>
      </c>
      <c r="I472" t="s">
        <v>857</v>
      </c>
      <c r="J472" t="s">
        <v>307</v>
      </c>
      <c r="K472">
        <v>6</v>
      </c>
      <c r="L472" t="s">
        <v>79</v>
      </c>
      <c r="M472">
        <v>21</v>
      </c>
      <c r="N472" t="s">
        <v>311</v>
      </c>
      <c r="O472" t="s">
        <v>884</v>
      </c>
      <c r="P472" t="s">
        <v>309</v>
      </c>
      <c r="Q472">
        <v>5000</v>
      </c>
      <c r="R472" t="s">
        <v>111</v>
      </c>
      <c r="T472">
        <v>5211</v>
      </c>
      <c r="U472" t="s">
        <v>337</v>
      </c>
      <c r="V472">
        <v>0</v>
      </c>
      <c r="W472" t="s">
        <v>43</v>
      </c>
      <c r="X472" s="12">
        <v>108130.56</v>
      </c>
      <c r="Y472" s="12">
        <v>0</v>
      </c>
      <c r="Z472" s="12">
        <v>108130.56</v>
      </c>
      <c r="AA472" s="12">
        <v>108130.56</v>
      </c>
      <c r="AB472" s="12">
        <v>108130.56</v>
      </c>
      <c r="AC472" s="12">
        <v>108130.56</v>
      </c>
      <c r="AD472" s="12">
        <v>108130.56</v>
      </c>
      <c r="AE472" s="12">
        <v>0</v>
      </c>
      <c r="AF472" s="32">
        <v>108130.56</v>
      </c>
      <c r="AG472" s="32">
        <v>108130.56</v>
      </c>
      <c r="AH472" s="32">
        <v>0</v>
      </c>
      <c r="AI472" s="32">
        <f t="shared" si="14"/>
        <v>-108130.56</v>
      </c>
      <c r="AJ472" s="35" t="s">
        <v>846</v>
      </c>
      <c r="AK472">
        <v>108130.56</v>
      </c>
      <c r="AL472">
        <v>0</v>
      </c>
      <c r="AM472">
        <v>0</v>
      </c>
      <c r="AN472">
        <v>0</v>
      </c>
      <c r="AO472">
        <v>108130.56</v>
      </c>
      <c r="AP472"/>
    </row>
    <row r="473" spans="1:42" x14ac:dyDescent="0.3">
      <c r="A473" t="str">
        <f t="shared" si="15"/>
        <v>1.6-08-2309_238026_234252110</v>
      </c>
      <c r="B473" t="s">
        <v>1114</v>
      </c>
      <c r="C473" t="s">
        <v>1162</v>
      </c>
      <c r="D473" t="s">
        <v>1115</v>
      </c>
      <c r="E473" t="s">
        <v>602</v>
      </c>
      <c r="F473" t="s">
        <v>603</v>
      </c>
      <c r="G473" t="s">
        <v>31</v>
      </c>
      <c r="H473" t="s">
        <v>934</v>
      </c>
      <c r="I473" t="s">
        <v>861</v>
      </c>
      <c r="J473" t="s">
        <v>605</v>
      </c>
      <c r="K473">
        <v>8</v>
      </c>
      <c r="L473" t="s">
        <v>606</v>
      </c>
      <c r="M473">
        <v>42</v>
      </c>
      <c r="N473" t="s">
        <v>622</v>
      </c>
      <c r="O473" t="s">
        <v>895</v>
      </c>
      <c r="P473" t="s">
        <v>973</v>
      </c>
      <c r="Q473">
        <v>5000</v>
      </c>
      <c r="R473" t="s">
        <v>111</v>
      </c>
      <c r="T473">
        <v>5211</v>
      </c>
      <c r="U473" t="s">
        <v>337</v>
      </c>
      <c r="V473">
        <v>0</v>
      </c>
      <c r="W473" t="s">
        <v>43</v>
      </c>
      <c r="X473" s="12">
        <v>1373020</v>
      </c>
      <c r="Y473" s="12">
        <v>0</v>
      </c>
      <c r="Z473" s="12">
        <v>1373020</v>
      </c>
      <c r="AA473" s="12">
        <v>0</v>
      </c>
      <c r="AB473" s="12">
        <v>0</v>
      </c>
      <c r="AC473" s="12">
        <v>0</v>
      </c>
      <c r="AD473" s="12">
        <v>0</v>
      </c>
      <c r="AE473" s="12">
        <v>0</v>
      </c>
      <c r="AF473" s="32">
        <v>0</v>
      </c>
      <c r="AG473" s="32">
        <v>0</v>
      </c>
      <c r="AH473" s="32">
        <v>0</v>
      </c>
      <c r="AI473" s="32">
        <f t="shared" si="14"/>
        <v>0</v>
      </c>
      <c r="AJ473" s="35" t="s">
        <v>846</v>
      </c>
      <c r="AK473">
        <v>1373020</v>
      </c>
      <c r="AL473">
        <v>0</v>
      </c>
      <c r="AM473">
        <v>0</v>
      </c>
      <c r="AN473">
        <v>0</v>
      </c>
      <c r="AO473">
        <v>1373020</v>
      </c>
      <c r="AP473"/>
    </row>
    <row r="474" spans="1:42" x14ac:dyDescent="0.3">
      <c r="A474" t="str">
        <f t="shared" si="15"/>
        <v>2.6-13-2309_238026_234252110</v>
      </c>
      <c r="B474" t="s">
        <v>1116</v>
      </c>
      <c r="C474" t="s">
        <v>1162</v>
      </c>
      <c r="D474" t="s">
        <v>1117</v>
      </c>
      <c r="E474" t="s">
        <v>602</v>
      </c>
      <c r="F474" t="s">
        <v>603</v>
      </c>
      <c r="G474" t="s">
        <v>31</v>
      </c>
      <c r="H474" t="s">
        <v>934</v>
      </c>
      <c r="I474" t="s">
        <v>861</v>
      </c>
      <c r="J474" t="s">
        <v>605</v>
      </c>
      <c r="K474">
        <v>8</v>
      </c>
      <c r="L474" t="s">
        <v>606</v>
      </c>
      <c r="M474">
        <v>42</v>
      </c>
      <c r="N474" t="s">
        <v>622</v>
      </c>
      <c r="O474" t="s">
        <v>895</v>
      </c>
      <c r="P474" t="s">
        <v>973</v>
      </c>
      <c r="Q474">
        <v>5000</v>
      </c>
      <c r="R474" t="s">
        <v>111</v>
      </c>
      <c r="T474">
        <v>5211</v>
      </c>
      <c r="U474" t="s">
        <v>337</v>
      </c>
      <c r="V474">
        <v>0</v>
      </c>
      <c r="W474" t="s">
        <v>43</v>
      </c>
      <c r="X474" s="12">
        <v>2000000</v>
      </c>
      <c r="Y474" s="12">
        <v>0</v>
      </c>
      <c r="Z474" s="12">
        <v>2000000</v>
      </c>
      <c r="AA474" s="12">
        <v>0</v>
      </c>
      <c r="AB474" s="12">
        <v>0</v>
      </c>
      <c r="AC474" s="12">
        <v>0</v>
      </c>
      <c r="AD474" s="12">
        <v>0</v>
      </c>
      <c r="AE474" s="12">
        <v>0</v>
      </c>
      <c r="AF474" s="32">
        <v>0</v>
      </c>
      <c r="AG474" s="32">
        <v>0</v>
      </c>
      <c r="AH474" s="32">
        <v>0</v>
      </c>
      <c r="AI474" s="32">
        <f t="shared" si="14"/>
        <v>0</v>
      </c>
      <c r="AJ474" s="35" t="s">
        <v>846</v>
      </c>
      <c r="AK474">
        <v>2000000</v>
      </c>
      <c r="AL474">
        <v>0</v>
      </c>
      <c r="AM474">
        <v>0</v>
      </c>
      <c r="AN474">
        <v>0</v>
      </c>
      <c r="AO474">
        <v>2000000</v>
      </c>
      <c r="AP474"/>
    </row>
    <row r="475" spans="1:42" x14ac:dyDescent="0.3">
      <c r="A475" t="str">
        <f t="shared" si="15"/>
        <v>1.1-00-2311_236031_234952310</v>
      </c>
      <c r="B475" s="64" t="s">
        <v>1105</v>
      </c>
      <c r="C475" s="64" t="s">
        <v>1162</v>
      </c>
      <c r="D475" t="s">
        <v>1106</v>
      </c>
      <c r="E475" t="s">
        <v>802</v>
      </c>
      <c r="F475" t="s">
        <v>803</v>
      </c>
      <c r="G475" t="s">
        <v>31</v>
      </c>
      <c r="H475" t="s">
        <v>934</v>
      </c>
      <c r="I475" t="s">
        <v>868</v>
      </c>
      <c r="J475" t="s">
        <v>805</v>
      </c>
      <c r="K475">
        <v>6</v>
      </c>
      <c r="L475" t="s">
        <v>79</v>
      </c>
      <c r="M475">
        <v>49</v>
      </c>
      <c r="N475" t="s">
        <v>820</v>
      </c>
      <c r="O475" t="s">
        <v>905</v>
      </c>
      <c r="P475" t="s">
        <v>963</v>
      </c>
      <c r="Q475">
        <v>5000</v>
      </c>
      <c r="R475" t="s">
        <v>111</v>
      </c>
      <c r="T475">
        <v>5231</v>
      </c>
      <c r="U475" t="s">
        <v>370</v>
      </c>
      <c r="V475">
        <v>0</v>
      </c>
      <c r="W475" t="s">
        <v>43</v>
      </c>
      <c r="X475" s="12">
        <v>237054.45</v>
      </c>
      <c r="Y475" s="12">
        <v>0</v>
      </c>
      <c r="Z475" s="12">
        <v>237054.45</v>
      </c>
      <c r="AA475" s="12">
        <v>237054.45</v>
      </c>
      <c r="AB475" s="12">
        <v>191746.02</v>
      </c>
      <c r="AC475" s="12">
        <v>170335.85</v>
      </c>
      <c r="AD475" s="12">
        <v>170335.85</v>
      </c>
      <c r="AE475" s="12">
        <v>0</v>
      </c>
      <c r="AF475" s="32">
        <v>236398.35</v>
      </c>
      <c r="AG475" s="32">
        <v>236398.35</v>
      </c>
      <c r="AH475" s="32">
        <v>147400</v>
      </c>
      <c r="AI475" s="32">
        <f t="shared" si="14"/>
        <v>-88998.35</v>
      </c>
      <c r="AJ475" s="9" t="s">
        <v>840</v>
      </c>
      <c r="AK475">
        <v>50000</v>
      </c>
      <c r="AL475">
        <v>198306.45</v>
      </c>
      <c r="AM475">
        <v>0</v>
      </c>
      <c r="AN475">
        <v>11252</v>
      </c>
      <c r="AO475">
        <v>237054.45</v>
      </c>
      <c r="AP475"/>
    </row>
    <row r="476" spans="1:42" x14ac:dyDescent="0.3">
      <c r="A476" t="str">
        <f t="shared" si="15"/>
        <v>1.1-00-2302_231010_231452310</v>
      </c>
      <c r="B476" s="64" t="s">
        <v>1105</v>
      </c>
      <c r="C476" s="64" t="s">
        <v>1162</v>
      </c>
      <c r="D476" t="s">
        <v>1106</v>
      </c>
      <c r="E476" t="s">
        <v>29</v>
      </c>
      <c r="F476" t="s">
        <v>30</v>
      </c>
      <c r="G476" t="s">
        <v>261</v>
      </c>
      <c r="H476" t="s">
        <v>960</v>
      </c>
      <c r="I476" t="s">
        <v>856</v>
      </c>
      <c r="J476" t="s">
        <v>189</v>
      </c>
      <c r="K476">
        <v>1</v>
      </c>
      <c r="L476" t="s">
        <v>35</v>
      </c>
      <c r="M476">
        <v>14</v>
      </c>
      <c r="N476" t="s">
        <v>1134</v>
      </c>
      <c r="O476" t="s">
        <v>883</v>
      </c>
      <c r="P476" s="1" t="s">
        <v>274</v>
      </c>
      <c r="Q476" s="1">
        <v>5000</v>
      </c>
      <c r="R476" s="1" t="s">
        <v>111</v>
      </c>
      <c r="S476" s="1"/>
      <c r="T476" s="7">
        <v>5231</v>
      </c>
      <c r="U476" s="7" t="s">
        <v>370</v>
      </c>
      <c r="V476">
        <v>0</v>
      </c>
      <c r="W476" t="s">
        <v>43</v>
      </c>
      <c r="X476" s="12">
        <v>0</v>
      </c>
      <c r="Y476" s="12">
        <v>0</v>
      </c>
      <c r="Z476" s="12">
        <v>0</v>
      </c>
      <c r="AA476" s="12">
        <v>0</v>
      </c>
      <c r="AB476" s="12">
        <v>0</v>
      </c>
      <c r="AC476" s="12">
        <v>0</v>
      </c>
      <c r="AD476" s="12">
        <v>0</v>
      </c>
      <c r="AE476" s="12">
        <v>0</v>
      </c>
      <c r="AF476" s="12">
        <v>0</v>
      </c>
      <c r="AG476" s="10">
        <v>0</v>
      </c>
      <c r="AH476" s="10">
        <v>125000</v>
      </c>
      <c r="AI476" s="32">
        <f t="shared" si="14"/>
        <v>125000</v>
      </c>
      <c r="AJ476" s="9" t="s">
        <v>371</v>
      </c>
      <c r="AK476" s="12">
        <v>0</v>
      </c>
      <c r="AL476" s="12">
        <v>0</v>
      </c>
      <c r="AM476" s="12">
        <v>0</v>
      </c>
      <c r="AN476" s="12">
        <v>0</v>
      </c>
      <c r="AO476" s="12">
        <v>0</v>
      </c>
      <c r="AP476"/>
    </row>
    <row r="477" spans="1:42" x14ac:dyDescent="0.3">
      <c r="A477" t="str">
        <f t="shared" si="15"/>
        <v>1.1-00-2311_236031_234952910</v>
      </c>
      <c r="B477" s="64" t="s">
        <v>1105</v>
      </c>
      <c r="C477" s="64" t="s">
        <v>1162</v>
      </c>
      <c r="D477" t="s">
        <v>1106</v>
      </c>
      <c r="E477" t="s">
        <v>802</v>
      </c>
      <c r="F477" t="s">
        <v>803</v>
      </c>
      <c r="G477" t="s">
        <v>31</v>
      </c>
      <c r="H477" t="s">
        <v>934</v>
      </c>
      <c r="I477" t="s">
        <v>868</v>
      </c>
      <c r="J477" t="s">
        <v>805</v>
      </c>
      <c r="K477">
        <v>6</v>
      </c>
      <c r="L477" t="s">
        <v>79</v>
      </c>
      <c r="M477">
        <v>49</v>
      </c>
      <c r="N477" t="s">
        <v>820</v>
      </c>
      <c r="O477" t="s">
        <v>905</v>
      </c>
      <c r="P477" t="s">
        <v>963</v>
      </c>
      <c r="Q477" s="1">
        <v>5000</v>
      </c>
      <c r="R477" s="1" t="s">
        <v>111</v>
      </c>
      <c r="S477" s="1"/>
      <c r="T477" s="7">
        <v>5291</v>
      </c>
      <c r="U477" s="7" t="s">
        <v>838</v>
      </c>
      <c r="V477">
        <v>0</v>
      </c>
      <c r="W477" t="s">
        <v>43</v>
      </c>
      <c r="X477" s="12">
        <v>0</v>
      </c>
      <c r="Y477" s="12">
        <v>0</v>
      </c>
      <c r="Z477" s="12">
        <v>0</v>
      </c>
      <c r="AA477" s="12">
        <v>0</v>
      </c>
      <c r="AB477" s="12">
        <v>0</v>
      </c>
      <c r="AC477" s="12">
        <v>0</v>
      </c>
      <c r="AD477" s="12">
        <v>0</v>
      </c>
      <c r="AE477" s="12">
        <v>0</v>
      </c>
      <c r="AF477" s="32">
        <v>0</v>
      </c>
      <c r="AG477" s="32">
        <v>0</v>
      </c>
      <c r="AH477" s="12">
        <v>0</v>
      </c>
      <c r="AI477" s="32">
        <f t="shared" si="14"/>
        <v>0</v>
      </c>
      <c r="AK477" s="12">
        <v>0</v>
      </c>
      <c r="AL477" s="12">
        <v>0</v>
      </c>
      <c r="AM477" s="12">
        <v>0</v>
      </c>
      <c r="AN477" s="12">
        <v>0</v>
      </c>
      <c r="AO477" s="12">
        <v>0</v>
      </c>
      <c r="AP477"/>
    </row>
    <row r="478" spans="1:42" x14ac:dyDescent="0.3">
      <c r="A478" t="str">
        <f t="shared" si="15"/>
        <v>1.1-00-2317_234037_235653110</v>
      </c>
      <c r="B478" s="64" t="s">
        <v>1105</v>
      </c>
      <c r="C478" s="64" t="s">
        <v>1162</v>
      </c>
      <c r="D478" t="s">
        <v>1106</v>
      </c>
      <c r="E478" t="s">
        <v>783</v>
      </c>
      <c r="F478" t="s">
        <v>784</v>
      </c>
      <c r="G478" t="s">
        <v>200</v>
      </c>
      <c r="H478" t="s">
        <v>957</v>
      </c>
      <c r="I478" t="s">
        <v>867</v>
      </c>
      <c r="J478" t="s">
        <v>785</v>
      </c>
      <c r="K478">
        <v>4</v>
      </c>
      <c r="L478" t="s">
        <v>667</v>
      </c>
      <c r="M478">
        <v>56</v>
      </c>
      <c r="N478" t="s">
        <v>788</v>
      </c>
      <c r="O478" t="s">
        <v>904</v>
      </c>
      <c r="P478" t="s">
        <v>959</v>
      </c>
      <c r="Q478">
        <v>5000</v>
      </c>
      <c r="R478" t="s">
        <v>111</v>
      </c>
      <c r="T478">
        <v>5311</v>
      </c>
      <c r="U478" t="s">
        <v>542</v>
      </c>
      <c r="V478">
        <v>0</v>
      </c>
      <c r="W478" t="s">
        <v>43</v>
      </c>
      <c r="X478" s="12">
        <v>80000</v>
      </c>
      <c r="Y478" s="12">
        <v>110000</v>
      </c>
      <c r="Z478" s="12">
        <v>74356</v>
      </c>
      <c r="AA478" s="12">
        <v>0</v>
      </c>
      <c r="AB478" s="12">
        <v>0</v>
      </c>
      <c r="AC478" s="12">
        <v>0</v>
      </c>
      <c r="AD478" s="12">
        <v>0</v>
      </c>
      <c r="AE478" s="12">
        <v>5644</v>
      </c>
      <c r="AF478" s="32">
        <v>110000</v>
      </c>
      <c r="AG478" s="32">
        <v>110000</v>
      </c>
      <c r="AH478" s="32">
        <v>200000</v>
      </c>
      <c r="AI478" s="32">
        <f t="shared" si="14"/>
        <v>90000</v>
      </c>
      <c r="AJ478" s="9" t="s">
        <v>799</v>
      </c>
      <c r="AK478">
        <v>0</v>
      </c>
      <c r="AL478">
        <v>0</v>
      </c>
      <c r="AM478">
        <v>0</v>
      </c>
      <c r="AN478">
        <v>30000</v>
      </c>
      <c r="AO478">
        <v>-30000</v>
      </c>
      <c r="AP478"/>
    </row>
    <row r="479" spans="1:42" x14ac:dyDescent="0.3">
      <c r="A479" t="str">
        <f t="shared" si="15"/>
        <v>1.1-00-2307_233024_233953110</v>
      </c>
      <c r="B479" s="64" t="s">
        <v>1105</v>
      </c>
      <c r="C479" s="64" t="s">
        <v>1162</v>
      </c>
      <c r="D479" t="s">
        <v>1106</v>
      </c>
      <c r="E479" t="s">
        <v>498</v>
      </c>
      <c r="F479" t="s">
        <v>499</v>
      </c>
      <c r="G479" t="s">
        <v>31</v>
      </c>
      <c r="H479" t="s">
        <v>934</v>
      </c>
      <c r="I479" t="s">
        <v>859</v>
      </c>
      <c r="J479" t="s">
        <v>447</v>
      </c>
      <c r="K479">
        <v>3</v>
      </c>
      <c r="L479" t="s">
        <v>218</v>
      </c>
      <c r="M479">
        <v>39</v>
      </c>
      <c r="N479" t="s">
        <v>503</v>
      </c>
      <c r="O479" t="s">
        <v>890</v>
      </c>
      <c r="P479" t="s">
        <v>501</v>
      </c>
      <c r="Q479">
        <v>5000</v>
      </c>
      <c r="R479" t="s">
        <v>111</v>
      </c>
      <c r="T479">
        <v>5311</v>
      </c>
      <c r="U479" t="s">
        <v>542</v>
      </c>
      <c r="V479">
        <v>0</v>
      </c>
      <c r="W479" t="s">
        <v>43</v>
      </c>
      <c r="X479" s="12">
        <v>3966039</v>
      </c>
      <c r="Y479" s="12">
        <v>3966039</v>
      </c>
      <c r="Z479" s="12">
        <v>3921858.01</v>
      </c>
      <c r="AA479" s="12">
        <v>2586666.21</v>
      </c>
      <c r="AB479" s="12">
        <v>2586666.21</v>
      </c>
      <c r="AC479" s="12">
        <v>2498591.73</v>
      </c>
      <c r="AD479" s="12">
        <v>2498591.73</v>
      </c>
      <c r="AE479" s="12">
        <v>44180.990000000224</v>
      </c>
      <c r="AF479" s="32">
        <v>3966039</v>
      </c>
      <c r="AG479" s="32">
        <v>3966039</v>
      </c>
      <c r="AH479" s="32">
        <v>3966039</v>
      </c>
      <c r="AI479" s="32">
        <f t="shared" si="14"/>
        <v>0</v>
      </c>
      <c r="AJ479" s="35" t="s">
        <v>543</v>
      </c>
      <c r="AK479">
        <v>0</v>
      </c>
      <c r="AL479">
        <v>0</v>
      </c>
      <c r="AM479">
        <v>0</v>
      </c>
      <c r="AN479">
        <v>0</v>
      </c>
      <c r="AO479">
        <v>0</v>
      </c>
      <c r="AP479"/>
    </row>
    <row r="480" spans="1:42" x14ac:dyDescent="0.3">
      <c r="A480" t="str">
        <f t="shared" si="15"/>
        <v>1.1-00-2309_238026_234253110</v>
      </c>
      <c r="B480" s="64" t="s">
        <v>1105</v>
      </c>
      <c r="C480" s="64" t="s">
        <v>1162</v>
      </c>
      <c r="D480" t="s">
        <v>1106</v>
      </c>
      <c r="E480" t="s">
        <v>602</v>
      </c>
      <c r="F480" t="s">
        <v>603</v>
      </c>
      <c r="G480" t="s">
        <v>31</v>
      </c>
      <c r="H480" t="s">
        <v>934</v>
      </c>
      <c r="I480" t="s">
        <v>861</v>
      </c>
      <c r="J480" t="s">
        <v>605</v>
      </c>
      <c r="K480">
        <v>8</v>
      </c>
      <c r="L480" t="s">
        <v>606</v>
      </c>
      <c r="M480">
        <v>42</v>
      </c>
      <c r="N480" t="s">
        <v>622</v>
      </c>
      <c r="O480" t="s">
        <v>895</v>
      </c>
      <c r="P480" t="s">
        <v>973</v>
      </c>
      <c r="Q480">
        <v>5000</v>
      </c>
      <c r="R480" t="s">
        <v>111</v>
      </c>
      <c r="T480">
        <v>5311</v>
      </c>
      <c r="U480" t="s">
        <v>542</v>
      </c>
      <c r="V480">
        <v>0</v>
      </c>
      <c r="W480" t="s">
        <v>43</v>
      </c>
      <c r="X480" s="12">
        <v>173919.61</v>
      </c>
      <c r="Y480" s="12">
        <v>86000</v>
      </c>
      <c r="Z480" s="12">
        <v>187410.41</v>
      </c>
      <c r="AA480" s="12">
        <v>187410.41</v>
      </c>
      <c r="AB480" s="12">
        <v>115919.61</v>
      </c>
      <c r="AC480" s="12">
        <v>115919.61</v>
      </c>
      <c r="AD480" s="12">
        <v>115919.61</v>
      </c>
      <c r="AE480" s="12">
        <v>-13490.800000000017</v>
      </c>
      <c r="AF480" s="32">
        <v>173919.61</v>
      </c>
      <c r="AG480" s="32">
        <v>173919.61</v>
      </c>
      <c r="AH480" s="32">
        <v>250000</v>
      </c>
      <c r="AI480" s="32">
        <f t="shared" si="14"/>
        <v>76080.390000000014</v>
      </c>
      <c r="AJ480" s="35" t="s">
        <v>646</v>
      </c>
      <c r="AK480">
        <v>0</v>
      </c>
      <c r="AL480">
        <v>87919.61</v>
      </c>
      <c r="AM480">
        <v>0</v>
      </c>
      <c r="AN480">
        <v>0</v>
      </c>
      <c r="AO480">
        <v>87919.61</v>
      </c>
      <c r="AP480"/>
    </row>
    <row r="481" spans="1:42" x14ac:dyDescent="0.3">
      <c r="A481" t="str">
        <f t="shared" si="15"/>
        <v>1.1-00-2307_243024_235853110</v>
      </c>
      <c r="B481" s="65" t="s">
        <v>1105</v>
      </c>
      <c r="C481" s="65" t="s">
        <v>1162</v>
      </c>
      <c r="D481" t="s">
        <v>1106</v>
      </c>
      <c r="E481" s="42" t="s">
        <v>498</v>
      </c>
      <c r="F481" s="43" t="s">
        <v>499</v>
      </c>
      <c r="G481" s="42" t="s">
        <v>31</v>
      </c>
      <c r="H481" s="43" t="s">
        <v>32</v>
      </c>
      <c r="I481" s="42" t="s">
        <v>446</v>
      </c>
      <c r="J481" s="42" t="s">
        <v>447</v>
      </c>
      <c r="K481" s="42">
        <v>3</v>
      </c>
      <c r="L481" s="42" t="s">
        <v>218</v>
      </c>
      <c r="M481" s="42">
        <v>58</v>
      </c>
      <c r="N481" s="42" t="s">
        <v>1138</v>
      </c>
      <c r="O481" s="42" t="s">
        <v>890</v>
      </c>
      <c r="P481" s="42" t="s">
        <v>501</v>
      </c>
      <c r="Q481" s="42">
        <v>5000</v>
      </c>
      <c r="R481" s="42" t="s">
        <v>111</v>
      </c>
      <c r="S481" s="42"/>
      <c r="T481" s="44">
        <v>5311</v>
      </c>
      <c r="U481" s="44" t="s">
        <v>542</v>
      </c>
      <c r="V481">
        <v>0</v>
      </c>
      <c r="W481" t="s">
        <v>43</v>
      </c>
      <c r="X481" s="32">
        <v>0</v>
      </c>
      <c r="Y481" s="32">
        <v>0</v>
      </c>
      <c r="Z481" s="32">
        <v>0</v>
      </c>
      <c r="AA481" s="32">
        <v>0</v>
      </c>
      <c r="AB481" s="32">
        <v>0</v>
      </c>
      <c r="AC481" s="32">
        <v>0</v>
      </c>
      <c r="AD481" s="32">
        <v>0</v>
      </c>
      <c r="AE481" s="32">
        <v>0</v>
      </c>
      <c r="AF481" s="32">
        <v>0</v>
      </c>
      <c r="AG481" s="32">
        <v>0</v>
      </c>
      <c r="AH481" s="32">
        <v>0</v>
      </c>
      <c r="AI481" s="32">
        <f t="shared" si="14"/>
        <v>0</v>
      </c>
      <c r="AJ481" s="45" t="s">
        <v>1152</v>
      </c>
      <c r="AK481" s="32">
        <v>0</v>
      </c>
      <c r="AL481" s="32">
        <v>0</v>
      </c>
      <c r="AM481" s="32">
        <v>0</v>
      </c>
      <c r="AN481" s="32">
        <v>0</v>
      </c>
      <c r="AO481" s="32">
        <v>0</v>
      </c>
      <c r="AP481"/>
    </row>
    <row r="482" spans="1:42" x14ac:dyDescent="0.3">
      <c r="A482" t="str">
        <f t="shared" si="15"/>
        <v>1.1-00-2317_234037_235653210</v>
      </c>
      <c r="B482" s="64" t="s">
        <v>1105</v>
      </c>
      <c r="C482" s="64" t="s">
        <v>1162</v>
      </c>
      <c r="D482" t="s">
        <v>1106</v>
      </c>
      <c r="E482" t="s">
        <v>783</v>
      </c>
      <c r="F482" t="s">
        <v>784</v>
      </c>
      <c r="G482" t="s">
        <v>200</v>
      </c>
      <c r="H482" t="s">
        <v>957</v>
      </c>
      <c r="I482" t="s">
        <v>867</v>
      </c>
      <c r="J482" t="s">
        <v>785</v>
      </c>
      <c r="K482">
        <v>4</v>
      </c>
      <c r="L482" t="s">
        <v>667</v>
      </c>
      <c r="M482">
        <v>56</v>
      </c>
      <c r="N482" t="s">
        <v>788</v>
      </c>
      <c r="O482" t="s">
        <v>904</v>
      </c>
      <c r="P482" t="s">
        <v>959</v>
      </c>
      <c r="Q482">
        <v>5000</v>
      </c>
      <c r="R482" t="s">
        <v>111</v>
      </c>
      <c r="T482">
        <v>5321</v>
      </c>
      <c r="U482" t="s">
        <v>545</v>
      </c>
      <c r="V482">
        <v>0</v>
      </c>
      <c r="W482" t="s">
        <v>43</v>
      </c>
      <c r="X482" s="12">
        <v>10000</v>
      </c>
      <c r="Y482" s="12">
        <v>10000</v>
      </c>
      <c r="Z482" s="12">
        <v>3712</v>
      </c>
      <c r="AA482" s="12">
        <v>0</v>
      </c>
      <c r="AB482" s="12">
        <v>0</v>
      </c>
      <c r="AC482" s="12">
        <v>0</v>
      </c>
      <c r="AD482" s="12">
        <v>0</v>
      </c>
      <c r="AE482" s="12">
        <v>6288</v>
      </c>
      <c r="AF482" s="32">
        <v>10000</v>
      </c>
      <c r="AG482" s="32">
        <v>10000</v>
      </c>
      <c r="AH482" s="32">
        <v>100000</v>
      </c>
      <c r="AI482" s="32">
        <f t="shared" si="14"/>
        <v>90000</v>
      </c>
      <c r="AJ482" s="9" t="s">
        <v>800</v>
      </c>
      <c r="AK482">
        <v>0</v>
      </c>
      <c r="AL482">
        <v>0</v>
      </c>
      <c r="AM482">
        <v>0</v>
      </c>
      <c r="AN482">
        <v>0</v>
      </c>
      <c r="AO482">
        <v>0</v>
      </c>
      <c r="AP482"/>
    </row>
    <row r="483" spans="1:42" x14ac:dyDescent="0.3">
      <c r="A483" t="str">
        <f t="shared" si="15"/>
        <v>1.1-00-2311_236031_234953210</v>
      </c>
      <c r="B483" s="64" t="s">
        <v>1105</v>
      </c>
      <c r="C483" s="64" t="s">
        <v>1162</v>
      </c>
      <c r="D483" t="s">
        <v>1106</v>
      </c>
      <c r="E483" t="s">
        <v>802</v>
      </c>
      <c r="F483" t="s">
        <v>803</v>
      </c>
      <c r="G483" t="s">
        <v>31</v>
      </c>
      <c r="H483" t="s">
        <v>934</v>
      </c>
      <c r="I483" t="s">
        <v>868</v>
      </c>
      <c r="J483" t="s">
        <v>805</v>
      </c>
      <c r="K483">
        <v>6</v>
      </c>
      <c r="L483" t="s">
        <v>79</v>
      </c>
      <c r="M483">
        <v>49</v>
      </c>
      <c r="N483" t="s">
        <v>820</v>
      </c>
      <c r="O483" t="s">
        <v>905</v>
      </c>
      <c r="P483" t="s">
        <v>963</v>
      </c>
      <c r="Q483" s="1">
        <v>5000</v>
      </c>
      <c r="R483" s="1" t="s">
        <v>111</v>
      </c>
      <c r="S483" s="1"/>
      <c r="T483" s="7">
        <v>5321</v>
      </c>
      <c r="U483" s="7" t="s">
        <v>545</v>
      </c>
      <c r="V483">
        <v>0</v>
      </c>
      <c r="W483" t="s">
        <v>43</v>
      </c>
      <c r="X483" s="12">
        <v>0</v>
      </c>
      <c r="Y483" s="12">
        <v>0</v>
      </c>
      <c r="Z483" s="12">
        <v>0</v>
      </c>
      <c r="AA483" s="12">
        <v>0</v>
      </c>
      <c r="AB483" s="12">
        <v>0</v>
      </c>
      <c r="AC483" s="12">
        <v>0</v>
      </c>
      <c r="AD483" s="12">
        <v>0</v>
      </c>
      <c r="AE483" s="12">
        <v>0</v>
      </c>
      <c r="AF483" s="32">
        <v>0</v>
      </c>
      <c r="AG483" s="32">
        <v>0</v>
      </c>
      <c r="AH483" s="12">
        <v>0</v>
      </c>
      <c r="AI483" s="32">
        <f t="shared" si="14"/>
        <v>0</v>
      </c>
      <c r="AK483" s="12">
        <v>0</v>
      </c>
      <c r="AL483" s="12">
        <v>0</v>
      </c>
      <c r="AM483" s="12">
        <v>0</v>
      </c>
      <c r="AN483" s="12">
        <v>0</v>
      </c>
      <c r="AO483" s="12">
        <v>0</v>
      </c>
      <c r="AP483"/>
    </row>
    <row r="484" spans="1:42" x14ac:dyDescent="0.3">
      <c r="A484" t="str">
        <f t="shared" si="15"/>
        <v>1.1-00-2307_233024_233953210</v>
      </c>
      <c r="B484" s="64" t="s">
        <v>1105</v>
      </c>
      <c r="C484" s="64" t="s">
        <v>1162</v>
      </c>
      <c r="D484" t="s">
        <v>1106</v>
      </c>
      <c r="E484" t="s">
        <v>498</v>
      </c>
      <c r="F484" t="s">
        <v>499</v>
      </c>
      <c r="G484" t="s">
        <v>31</v>
      </c>
      <c r="H484" t="s">
        <v>934</v>
      </c>
      <c r="I484" t="s">
        <v>859</v>
      </c>
      <c r="J484" t="s">
        <v>447</v>
      </c>
      <c r="K484">
        <v>3</v>
      </c>
      <c r="L484" t="s">
        <v>218</v>
      </c>
      <c r="M484">
        <v>39</v>
      </c>
      <c r="N484" t="s">
        <v>503</v>
      </c>
      <c r="O484" t="s">
        <v>890</v>
      </c>
      <c r="P484" t="s">
        <v>501</v>
      </c>
      <c r="Q484">
        <v>5000</v>
      </c>
      <c r="R484" t="s">
        <v>111</v>
      </c>
      <c r="T484">
        <v>5321</v>
      </c>
      <c r="U484" t="s">
        <v>545</v>
      </c>
      <c r="V484">
        <v>0</v>
      </c>
      <c r="W484" t="s">
        <v>43</v>
      </c>
      <c r="X484" s="12">
        <v>1005112</v>
      </c>
      <c r="Y484" s="12">
        <v>1005112</v>
      </c>
      <c r="Z484" s="12">
        <v>990060.77</v>
      </c>
      <c r="AA484" s="12">
        <v>656038.77</v>
      </c>
      <c r="AB484" s="12">
        <v>656038.77</v>
      </c>
      <c r="AC484" s="12">
        <v>642422.79</v>
      </c>
      <c r="AD484" s="12">
        <v>642422.79</v>
      </c>
      <c r="AE484" s="12">
        <v>15051.229999999981</v>
      </c>
      <c r="AF484" s="32">
        <v>1005112</v>
      </c>
      <c r="AG484" s="32">
        <v>1005112</v>
      </c>
      <c r="AH484" s="32">
        <v>1005112</v>
      </c>
      <c r="AI484" s="32">
        <f t="shared" si="14"/>
        <v>0</v>
      </c>
      <c r="AJ484" s="35" t="s">
        <v>546</v>
      </c>
      <c r="AK484">
        <v>0</v>
      </c>
      <c r="AL484">
        <v>0</v>
      </c>
      <c r="AM484">
        <v>0</v>
      </c>
      <c r="AN484">
        <v>0</v>
      </c>
      <c r="AO484">
        <v>0</v>
      </c>
      <c r="AP484"/>
    </row>
    <row r="485" spans="1:42" x14ac:dyDescent="0.3">
      <c r="A485" t="str">
        <f t="shared" si="15"/>
        <v>1.1-00-2307_243024_235853210</v>
      </c>
      <c r="B485" s="65" t="s">
        <v>1105</v>
      </c>
      <c r="C485" s="65" t="s">
        <v>1162</v>
      </c>
      <c r="D485" t="s">
        <v>1106</v>
      </c>
      <c r="E485" s="42" t="s">
        <v>498</v>
      </c>
      <c r="F485" s="43" t="s">
        <v>499</v>
      </c>
      <c r="G485" s="42" t="s">
        <v>31</v>
      </c>
      <c r="H485" s="43" t="s">
        <v>32</v>
      </c>
      <c r="I485" s="42" t="s">
        <v>446</v>
      </c>
      <c r="J485" s="42" t="s">
        <v>447</v>
      </c>
      <c r="K485" s="42">
        <v>3</v>
      </c>
      <c r="L485" s="42" t="s">
        <v>218</v>
      </c>
      <c r="M485" s="42">
        <v>58</v>
      </c>
      <c r="N485" s="42" t="s">
        <v>1138</v>
      </c>
      <c r="O485" s="42" t="s">
        <v>890</v>
      </c>
      <c r="P485" s="42" t="s">
        <v>501</v>
      </c>
      <c r="Q485" s="42">
        <v>5000</v>
      </c>
      <c r="R485" s="42" t="s">
        <v>111</v>
      </c>
      <c r="S485" s="42"/>
      <c r="T485" s="44">
        <v>5321</v>
      </c>
      <c r="U485" s="44" t="s">
        <v>545</v>
      </c>
      <c r="V485">
        <v>0</v>
      </c>
      <c r="W485" t="s">
        <v>43</v>
      </c>
      <c r="X485" s="32">
        <v>0</v>
      </c>
      <c r="Y485" s="32">
        <v>0</v>
      </c>
      <c r="Z485" s="32">
        <v>0</v>
      </c>
      <c r="AA485" s="32">
        <v>0</v>
      </c>
      <c r="AB485" s="32">
        <v>0</v>
      </c>
      <c r="AC485" s="32">
        <v>0</v>
      </c>
      <c r="AD485" s="32">
        <v>0</v>
      </c>
      <c r="AE485" s="32">
        <v>0</v>
      </c>
      <c r="AF485" s="32">
        <v>0</v>
      </c>
      <c r="AG485" s="32">
        <v>0</v>
      </c>
      <c r="AH485" s="32">
        <v>0</v>
      </c>
      <c r="AI485" s="32">
        <f t="shared" si="14"/>
        <v>0</v>
      </c>
      <c r="AJ485" s="45" t="s">
        <v>1153</v>
      </c>
      <c r="AK485" s="32">
        <v>0</v>
      </c>
      <c r="AL485" s="32">
        <v>0</v>
      </c>
      <c r="AM485" s="32">
        <v>0</v>
      </c>
      <c r="AN485" s="32">
        <v>0</v>
      </c>
      <c r="AO485" s="32">
        <v>0</v>
      </c>
      <c r="AP485"/>
    </row>
    <row r="486" spans="1:42" x14ac:dyDescent="0.3">
      <c r="A486" t="str">
        <f t="shared" si="15"/>
        <v>1.1-00-2302_233009_231154110</v>
      </c>
      <c r="B486" s="64" t="s">
        <v>1105</v>
      </c>
      <c r="C486" s="64" t="s">
        <v>1162</v>
      </c>
      <c r="D486" t="s">
        <v>1106</v>
      </c>
      <c r="E486" t="s">
        <v>216</v>
      </c>
      <c r="F486" t="s">
        <v>217</v>
      </c>
      <c r="G486" t="s">
        <v>31</v>
      </c>
      <c r="H486" t="s">
        <v>934</v>
      </c>
      <c r="I486" t="s">
        <v>856</v>
      </c>
      <c r="J486" t="s">
        <v>189</v>
      </c>
      <c r="K486">
        <v>3</v>
      </c>
      <c r="L486" t="s">
        <v>218</v>
      </c>
      <c r="M486">
        <v>11</v>
      </c>
      <c r="N486" t="s">
        <v>222</v>
      </c>
      <c r="O486" t="s">
        <v>881</v>
      </c>
      <c r="P486" t="s">
        <v>972</v>
      </c>
      <c r="Q486" s="1">
        <v>5000</v>
      </c>
      <c r="R486" s="1" t="s">
        <v>111</v>
      </c>
      <c r="S486" t="s">
        <v>1159</v>
      </c>
      <c r="T486" s="7">
        <v>5411</v>
      </c>
      <c r="U486" s="7" t="s">
        <v>240</v>
      </c>
      <c r="V486">
        <v>0</v>
      </c>
      <c r="W486" t="s">
        <v>43</v>
      </c>
      <c r="X486" s="12">
        <v>0</v>
      </c>
      <c r="Y486" s="10">
        <v>0</v>
      </c>
      <c r="Z486" s="10">
        <v>0</v>
      </c>
      <c r="AA486" s="10">
        <v>0</v>
      </c>
      <c r="AB486" s="10">
        <v>0</v>
      </c>
      <c r="AC486" s="10">
        <v>0</v>
      </c>
      <c r="AD486" s="10">
        <v>0</v>
      </c>
      <c r="AE486" s="10">
        <v>0</v>
      </c>
      <c r="AF486" s="32">
        <v>0</v>
      </c>
      <c r="AG486" s="32">
        <v>0</v>
      </c>
      <c r="AH486" s="32">
        <v>2000000</v>
      </c>
      <c r="AI486" s="32">
        <f t="shared" si="14"/>
        <v>2000000</v>
      </c>
      <c r="AJ486" s="9" t="s">
        <v>241</v>
      </c>
      <c r="AP486"/>
    </row>
    <row r="487" spans="1:42" x14ac:dyDescent="0.3">
      <c r="A487" t="str">
        <f t="shared" si="15"/>
        <v>2.6-05-2305_236015_232154110</v>
      </c>
      <c r="B487" t="s">
        <v>1094</v>
      </c>
      <c r="C487" t="s">
        <v>1162</v>
      </c>
      <c r="D487" t="s">
        <v>962</v>
      </c>
      <c r="E487" t="s">
        <v>29</v>
      </c>
      <c r="F487" t="s">
        <v>30</v>
      </c>
      <c r="G487" t="s">
        <v>31</v>
      </c>
      <c r="H487" t="s">
        <v>934</v>
      </c>
      <c r="I487" t="s">
        <v>857</v>
      </c>
      <c r="J487" t="s">
        <v>307</v>
      </c>
      <c r="K487">
        <v>6</v>
      </c>
      <c r="L487" t="s">
        <v>79</v>
      </c>
      <c r="M487">
        <v>21</v>
      </c>
      <c r="N487" t="s">
        <v>311</v>
      </c>
      <c r="O487" t="s">
        <v>884</v>
      </c>
      <c r="P487" t="s">
        <v>309</v>
      </c>
      <c r="Q487">
        <v>5000</v>
      </c>
      <c r="R487" t="s">
        <v>111</v>
      </c>
      <c r="T487">
        <v>5411</v>
      </c>
      <c r="U487" t="s">
        <v>240</v>
      </c>
      <c r="V487">
        <v>0</v>
      </c>
      <c r="W487" t="s">
        <v>43</v>
      </c>
      <c r="X487" s="12">
        <v>361499.99</v>
      </c>
      <c r="Y487" s="12">
        <v>0</v>
      </c>
      <c r="Z487" s="12">
        <v>351399.99</v>
      </c>
      <c r="AA487" s="12">
        <v>351399.99</v>
      </c>
      <c r="AB487" s="12">
        <v>0</v>
      </c>
      <c r="AC487" s="12">
        <v>0</v>
      </c>
      <c r="AD487" s="12">
        <v>0</v>
      </c>
      <c r="AE487" s="12">
        <v>10100</v>
      </c>
      <c r="AF487" s="32">
        <v>0</v>
      </c>
      <c r="AG487" s="32">
        <v>0</v>
      </c>
      <c r="AH487" s="32">
        <v>0</v>
      </c>
      <c r="AI487" s="32">
        <f t="shared" si="14"/>
        <v>0</v>
      </c>
      <c r="AJ487" s="35" t="s">
        <v>846</v>
      </c>
      <c r="AK487">
        <v>361499.99</v>
      </c>
      <c r="AL487">
        <v>0</v>
      </c>
      <c r="AM487">
        <v>0</v>
      </c>
      <c r="AN487">
        <v>0</v>
      </c>
      <c r="AO487">
        <v>361499.99</v>
      </c>
      <c r="AP487"/>
    </row>
    <row r="488" spans="1:42" x14ac:dyDescent="0.3">
      <c r="A488" t="str">
        <f t="shared" si="15"/>
        <v>1.1-00-2305_236015_232154110</v>
      </c>
      <c r="B488" s="64" t="s">
        <v>1105</v>
      </c>
      <c r="C488" s="64" t="s">
        <v>1162</v>
      </c>
      <c r="D488" t="s">
        <v>1106</v>
      </c>
      <c r="E488" t="s">
        <v>29</v>
      </c>
      <c r="F488" t="s">
        <v>30</v>
      </c>
      <c r="G488" t="s">
        <v>31</v>
      </c>
      <c r="H488" t="s">
        <v>934</v>
      </c>
      <c r="I488" t="s">
        <v>857</v>
      </c>
      <c r="J488" t="s">
        <v>307</v>
      </c>
      <c r="K488">
        <v>6</v>
      </c>
      <c r="L488" t="s">
        <v>79</v>
      </c>
      <c r="M488">
        <v>21</v>
      </c>
      <c r="N488" t="s">
        <v>311</v>
      </c>
      <c r="O488" t="s">
        <v>884</v>
      </c>
      <c r="P488" t="s">
        <v>309</v>
      </c>
      <c r="Q488">
        <v>5000</v>
      </c>
      <c r="R488" t="s">
        <v>111</v>
      </c>
      <c r="S488" t="s">
        <v>1159</v>
      </c>
      <c r="T488">
        <v>5411</v>
      </c>
      <c r="U488" t="s">
        <v>240</v>
      </c>
      <c r="V488">
        <v>0</v>
      </c>
      <c r="W488" t="s">
        <v>43</v>
      </c>
      <c r="X488" s="12">
        <v>3380000</v>
      </c>
      <c r="Y488" s="12">
        <v>0</v>
      </c>
      <c r="Z488" s="12">
        <v>3380000</v>
      </c>
      <c r="AA488" s="12">
        <v>3380000</v>
      </c>
      <c r="AB488" s="12">
        <v>3380000</v>
      </c>
      <c r="AC488" s="12">
        <v>3380000</v>
      </c>
      <c r="AD488" s="12">
        <v>3380000</v>
      </c>
      <c r="AE488" s="12">
        <v>0</v>
      </c>
      <c r="AF488" s="32">
        <v>0</v>
      </c>
      <c r="AG488" s="32">
        <v>0</v>
      </c>
      <c r="AH488" s="32">
        <v>0</v>
      </c>
      <c r="AI488" s="32">
        <f t="shared" si="14"/>
        <v>0</v>
      </c>
      <c r="AJ488" s="35" t="s">
        <v>846</v>
      </c>
      <c r="AK488">
        <v>3380000</v>
      </c>
      <c r="AL488">
        <v>0</v>
      </c>
      <c r="AM488">
        <v>0</v>
      </c>
      <c r="AN488">
        <v>0</v>
      </c>
      <c r="AO488">
        <v>3380000</v>
      </c>
      <c r="AP488"/>
    </row>
    <row r="489" spans="1:42" x14ac:dyDescent="0.3">
      <c r="A489" t="str">
        <f t="shared" si="15"/>
        <v>1.1-00-2307_243024_235854110</v>
      </c>
      <c r="B489" s="65" t="s">
        <v>1105</v>
      </c>
      <c r="C489" s="65" t="s">
        <v>1162</v>
      </c>
      <c r="D489" t="s">
        <v>1106</v>
      </c>
      <c r="E489" s="42" t="s">
        <v>498</v>
      </c>
      <c r="F489" s="43" t="s">
        <v>499</v>
      </c>
      <c r="G489" s="42" t="s">
        <v>31</v>
      </c>
      <c r="H489" s="43" t="s">
        <v>32</v>
      </c>
      <c r="I489" s="42" t="s">
        <v>446</v>
      </c>
      <c r="J489" s="42" t="s">
        <v>447</v>
      </c>
      <c r="K489" s="42">
        <v>3</v>
      </c>
      <c r="L489" s="42" t="s">
        <v>218</v>
      </c>
      <c r="M489" s="42">
        <v>58</v>
      </c>
      <c r="N489" s="42" t="s">
        <v>1138</v>
      </c>
      <c r="O489" s="42" t="s">
        <v>890</v>
      </c>
      <c r="P489" s="42" t="s">
        <v>501</v>
      </c>
      <c r="Q489" s="42">
        <v>5000</v>
      </c>
      <c r="R489" s="42" t="s">
        <v>111</v>
      </c>
      <c r="S489" t="s">
        <v>1159</v>
      </c>
      <c r="T489" s="44">
        <v>5411</v>
      </c>
      <c r="U489" s="44" t="s">
        <v>240</v>
      </c>
      <c r="V489">
        <v>0</v>
      </c>
      <c r="W489" t="s">
        <v>43</v>
      </c>
      <c r="X489" s="32">
        <v>0</v>
      </c>
      <c r="Y489" s="32">
        <v>0</v>
      </c>
      <c r="Z489" s="32">
        <v>0</v>
      </c>
      <c r="AA489" s="32">
        <v>0</v>
      </c>
      <c r="AB489" s="32">
        <v>0</v>
      </c>
      <c r="AC489" s="32">
        <v>0</v>
      </c>
      <c r="AD489" s="32">
        <v>0</v>
      </c>
      <c r="AE489" s="32">
        <v>0</v>
      </c>
      <c r="AF489" s="32">
        <v>0</v>
      </c>
      <c r="AG489" s="32">
        <v>0</v>
      </c>
      <c r="AH489" s="32">
        <v>0</v>
      </c>
      <c r="AI489" s="32">
        <f t="shared" si="14"/>
        <v>0</v>
      </c>
      <c r="AJ489" s="45" t="s">
        <v>1154</v>
      </c>
      <c r="AK489" s="32">
        <v>0</v>
      </c>
      <c r="AL489" s="32">
        <v>0</v>
      </c>
      <c r="AM489" s="32">
        <v>0</v>
      </c>
      <c r="AN489" s="32">
        <v>0</v>
      </c>
      <c r="AO489" s="32">
        <v>0</v>
      </c>
      <c r="AP489"/>
    </row>
    <row r="490" spans="1:42" x14ac:dyDescent="0.3">
      <c r="A490" t="str">
        <f t="shared" si="15"/>
        <v>1.1-00-2309_238026_234254510</v>
      </c>
      <c r="B490" s="64" t="s">
        <v>1105</v>
      </c>
      <c r="C490" s="64" t="s">
        <v>1162</v>
      </c>
      <c r="D490" t="s">
        <v>1106</v>
      </c>
      <c r="E490" t="s">
        <v>602</v>
      </c>
      <c r="F490" t="s">
        <v>603</v>
      </c>
      <c r="G490" t="s">
        <v>31</v>
      </c>
      <c r="H490" t="s">
        <v>934</v>
      </c>
      <c r="I490" t="s">
        <v>861</v>
      </c>
      <c r="J490" t="s">
        <v>605</v>
      </c>
      <c r="K490">
        <v>8</v>
      </c>
      <c r="L490" t="s">
        <v>606</v>
      </c>
      <c r="M490">
        <v>42</v>
      </c>
      <c r="N490" t="s">
        <v>622</v>
      </c>
      <c r="O490" t="s">
        <v>895</v>
      </c>
      <c r="P490" t="s">
        <v>973</v>
      </c>
      <c r="Q490">
        <v>5000</v>
      </c>
      <c r="R490" t="s">
        <v>111</v>
      </c>
      <c r="T490">
        <v>5451</v>
      </c>
      <c r="U490" t="s">
        <v>647</v>
      </c>
      <c r="V490">
        <v>0</v>
      </c>
      <c r="W490" t="s">
        <v>43</v>
      </c>
      <c r="X490" s="12">
        <v>120000</v>
      </c>
      <c r="Y490" s="12">
        <v>0</v>
      </c>
      <c r="Z490" s="12">
        <v>119712</v>
      </c>
      <c r="AA490" s="12">
        <v>0</v>
      </c>
      <c r="AB490" s="12">
        <v>0</v>
      </c>
      <c r="AC490" s="12">
        <v>0</v>
      </c>
      <c r="AD490" s="12">
        <v>0</v>
      </c>
      <c r="AE490" s="12">
        <v>288</v>
      </c>
      <c r="AF490" s="32">
        <v>120000</v>
      </c>
      <c r="AG490" s="32">
        <v>120000</v>
      </c>
      <c r="AH490" s="32">
        <v>120000</v>
      </c>
      <c r="AI490" s="32">
        <f t="shared" si="14"/>
        <v>0</v>
      </c>
      <c r="AJ490" s="35" t="s">
        <v>846</v>
      </c>
      <c r="AK490">
        <v>120000</v>
      </c>
      <c r="AL490">
        <v>0</v>
      </c>
      <c r="AM490">
        <v>0</v>
      </c>
      <c r="AN490">
        <v>0</v>
      </c>
      <c r="AO490">
        <v>120000</v>
      </c>
      <c r="AP490"/>
    </row>
    <row r="491" spans="1:42" x14ac:dyDescent="0.3">
      <c r="A491" t="str">
        <f t="shared" si="15"/>
        <v>1.1-00-2311_236031_234954910</v>
      </c>
      <c r="B491" s="64" t="s">
        <v>1105</v>
      </c>
      <c r="C491" s="64" t="s">
        <v>1162</v>
      </c>
      <c r="D491" t="s">
        <v>1106</v>
      </c>
      <c r="E491" t="s">
        <v>802</v>
      </c>
      <c r="F491" t="s">
        <v>803</v>
      </c>
      <c r="G491" t="s">
        <v>31</v>
      </c>
      <c r="H491" t="s">
        <v>934</v>
      </c>
      <c r="I491" t="s">
        <v>868</v>
      </c>
      <c r="J491" t="s">
        <v>805</v>
      </c>
      <c r="K491">
        <v>6</v>
      </c>
      <c r="L491" t="s">
        <v>79</v>
      </c>
      <c r="M491">
        <v>49</v>
      </c>
      <c r="N491" t="s">
        <v>820</v>
      </c>
      <c r="O491" t="s">
        <v>905</v>
      </c>
      <c r="P491" t="s">
        <v>963</v>
      </c>
      <c r="Q491" s="1">
        <v>5000</v>
      </c>
      <c r="R491" s="1" t="s">
        <v>111</v>
      </c>
      <c r="S491" s="1"/>
      <c r="T491" s="7">
        <v>5491</v>
      </c>
      <c r="U491" s="7" t="s">
        <v>841</v>
      </c>
      <c r="V491">
        <v>0</v>
      </c>
      <c r="W491" t="s">
        <v>43</v>
      </c>
      <c r="X491" s="12">
        <v>0</v>
      </c>
      <c r="Y491" s="12">
        <v>0</v>
      </c>
      <c r="Z491" s="12">
        <v>0</v>
      </c>
      <c r="AA491" s="12">
        <v>0</v>
      </c>
      <c r="AB491" s="12">
        <v>0</v>
      </c>
      <c r="AC491" s="12">
        <v>0</v>
      </c>
      <c r="AD491" s="12">
        <v>0</v>
      </c>
      <c r="AE491" s="12">
        <v>0</v>
      </c>
      <c r="AF491" s="32">
        <v>0</v>
      </c>
      <c r="AG491" s="32">
        <v>0</v>
      </c>
      <c r="AH491" s="70">
        <v>1200000</v>
      </c>
      <c r="AI491" s="32">
        <f t="shared" si="14"/>
        <v>1200000</v>
      </c>
      <c r="AJ491" s="9" t="s">
        <v>842</v>
      </c>
      <c r="AK491" s="12">
        <v>0</v>
      </c>
      <c r="AL491" s="12">
        <v>0</v>
      </c>
      <c r="AM491" s="12">
        <v>0</v>
      </c>
      <c r="AN491" s="12">
        <v>0</v>
      </c>
      <c r="AO491" s="12">
        <v>0</v>
      </c>
      <c r="AP491"/>
    </row>
    <row r="492" spans="1:42" x14ac:dyDescent="0.3">
      <c r="A492" t="str">
        <f t="shared" si="15"/>
        <v>1.1-00-2307_232022_233656110</v>
      </c>
      <c r="B492" s="64" t="s">
        <v>1105</v>
      </c>
      <c r="C492" s="64" t="s">
        <v>1162</v>
      </c>
      <c r="D492" t="s">
        <v>1106</v>
      </c>
      <c r="E492" t="s">
        <v>259</v>
      </c>
      <c r="F492" t="s">
        <v>260</v>
      </c>
      <c r="G492" t="s">
        <v>31</v>
      </c>
      <c r="H492" t="s">
        <v>934</v>
      </c>
      <c r="I492" t="s">
        <v>859</v>
      </c>
      <c r="J492" t="s">
        <v>447</v>
      </c>
      <c r="K492">
        <v>2</v>
      </c>
      <c r="L492" t="s">
        <v>448</v>
      </c>
      <c r="M492">
        <v>36</v>
      </c>
      <c r="N492" t="s">
        <v>452</v>
      </c>
      <c r="O492" t="s">
        <v>888</v>
      </c>
      <c r="P492" t="s">
        <v>976</v>
      </c>
      <c r="Q492">
        <v>5000</v>
      </c>
      <c r="R492" t="s">
        <v>111</v>
      </c>
      <c r="T492">
        <v>5611</v>
      </c>
      <c r="U492" t="s">
        <v>474</v>
      </c>
      <c r="V492">
        <v>0</v>
      </c>
      <c r="W492" t="s">
        <v>43</v>
      </c>
      <c r="X492" s="12">
        <v>128500</v>
      </c>
      <c r="Y492" s="12">
        <v>150000</v>
      </c>
      <c r="Z492" s="12">
        <v>0</v>
      </c>
      <c r="AA492" s="12">
        <v>0</v>
      </c>
      <c r="AB492" s="12">
        <v>0</v>
      </c>
      <c r="AC492" s="12">
        <v>0</v>
      </c>
      <c r="AD492" s="12">
        <v>0</v>
      </c>
      <c r="AE492" s="12">
        <v>128500</v>
      </c>
      <c r="AF492" s="32">
        <v>128500</v>
      </c>
      <c r="AG492" s="32">
        <v>128500</v>
      </c>
      <c r="AH492" s="32">
        <v>128500</v>
      </c>
      <c r="AI492" s="32">
        <f t="shared" si="14"/>
        <v>0</v>
      </c>
      <c r="AJ492" s="35" t="s">
        <v>475</v>
      </c>
      <c r="AK492">
        <v>0</v>
      </c>
      <c r="AL492">
        <v>0</v>
      </c>
      <c r="AM492">
        <v>0</v>
      </c>
      <c r="AN492">
        <v>21500</v>
      </c>
      <c r="AO492">
        <v>-21500</v>
      </c>
      <c r="AP492"/>
    </row>
    <row r="493" spans="1:42" x14ac:dyDescent="0.3">
      <c r="A493" t="str">
        <f t="shared" si="15"/>
        <v>1.1-00-2307_233019_233356110</v>
      </c>
      <c r="B493" s="64" t="s">
        <v>1105</v>
      </c>
      <c r="C493" s="64" t="s">
        <v>1162</v>
      </c>
      <c r="D493" t="s">
        <v>1106</v>
      </c>
      <c r="E493" t="s">
        <v>29</v>
      </c>
      <c r="F493" t="s">
        <v>30</v>
      </c>
      <c r="G493" t="s">
        <v>31</v>
      </c>
      <c r="H493" t="s">
        <v>934</v>
      </c>
      <c r="I493" t="s">
        <v>859</v>
      </c>
      <c r="J493" t="s">
        <v>447</v>
      </c>
      <c r="K493">
        <v>3</v>
      </c>
      <c r="L493" t="s">
        <v>218</v>
      </c>
      <c r="M493">
        <v>33</v>
      </c>
      <c r="N493" t="s">
        <v>559</v>
      </c>
      <c r="O493" t="s">
        <v>891</v>
      </c>
      <c r="P493" t="s">
        <v>965</v>
      </c>
      <c r="Q493">
        <v>5000</v>
      </c>
      <c r="R493" t="s">
        <v>111</v>
      </c>
      <c r="T493">
        <v>5611</v>
      </c>
      <c r="U493" t="s">
        <v>474</v>
      </c>
      <c r="V493">
        <v>0</v>
      </c>
      <c r="W493" t="s">
        <v>43</v>
      </c>
      <c r="X493" s="12">
        <v>70064.399999999994</v>
      </c>
      <c r="Y493" s="12">
        <v>0</v>
      </c>
      <c r="Z493" s="12">
        <v>131869.20000000001</v>
      </c>
      <c r="AA493" s="12">
        <v>70064.399999999994</v>
      </c>
      <c r="AB493" s="12">
        <v>48178.99</v>
      </c>
      <c r="AC493" s="12">
        <v>48178.99</v>
      </c>
      <c r="AD493" s="12">
        <v>48178.99</v>
      </c>
      <c r="AE493" s="12">
        <v>-61804.800000000017</v>
      </c>
      <c r="AF493" s="32">
        <v>70064.399999999994</v>
      </c>
      <c r="AG493" s="32">
        <v>70064.399999999994</v>
      </c>
      <c r="AH493" s="32">
        <v>70064.399999999994</v>
      </c>
      <c r="AI493" s="32">
        <f t="shared" si="14"/>
        <v>0</v>
      </c>
      <c r="AJ493" s="35" t="s">
        <v>569</v>
      </c>
      <c r="AK493">
        <v>150000</v>
      </c>
      <c r="AL493">
        <v>0</v>
      </c>
      <c r="AM493">
        <v>0</v>
      </c>
      <c r="AN493">
        <v>79935.600000000006</v>
      </c>
      <c r="AO493">
        <v>70064.399999999994</v>
      </c>
      <c r="AP493"/>
    </row>
    <row r="494" spans="1:42" x14ac:dyDescent="0.3">
      <c r="A494" t="str">
        <f t="shared" si="15"/>
        <v>1.1-00-2309_238026_234256110</v>
      </c>
      <c r="B494" s="64" t="s">
        <v>1105</v>
      </c>
      <c r="C494" s="64" t="s">
        <v>1162</v>
      </c>
      <c r="D494" t="s">
        <v>1106</v>
      </c>
      <c r="E494" t="s">
        <v>602</v>
      </c>
      <c r="F494" t="s">
        <v>603</v>
      </c>
      <c r="G494" t="s">
        <v>31</v>
      </c>
      <c r="H494" t="s">
        <v>934</v>
      </c>
      <c r="I494" t="s">
        <v>861</v>
      </c>
      <c r="J494" t="s">
        <v>605</v>
      </c>
      <c r="K494">
        <v>8</v>
      </c>
      <c r="L494" t="s">
        <v>606</v>
      </c>
      <c r="M494">
        <v>42</v>
      </c>
      <c r="N494" t="s">
        <v>622</v>
      </c>
      <c r="O494" t="s">
        <v>895</v>
      </c>
      <c r="P494" t="s">
        <v>973</v>
      </c>
      <c r="Q494">
        <v>5000</v>
      </c>
      <c r="R494" t="s">
        <v>111</v>
      </c>
      <c r="T494">
        <v>5611</v>
      </c>
      <c r="U494" t="s">
        <v>474</v>
      </c>
      <c r="V494">
        <v>0</v>
      </c>
      <c r="W494" t="s">
        <v>43</v>
      </c>
      <c r="X494" s="12">
        <v>0</v>
      </c>
      <c r="Y494" s="12">
        <v>0</v>
      </c>
      <c r="Z494" s="12">
        <v>0</v>
      </c>
      <c r="AA494" s="12">
        <v>0</v>
      </c>
      <c r="AB494" s="12">
        <v>0</v>
      </c>
      <c r="AC494" s="12">
        <v>0</v>
      </c>
      <c r="AD494" s="12">
        <v>0</v>
      </c>
      <c r="AE494" s="12">
        <v>0</v>
      </c>
      <c r="AF494" s="32">
        <v>0</v>
      </c>
      <c r="AG494" s="32">
        <v>0</v>
      </c>
      <c r="AH494" s="32">
        <v>0</v>
      </c>
      <c r="AI494" s="32">
        <f t="shared" si="14"/>
        <v>0</v>
      </c>
      <c r="AJ494" s="35" t="s">
        <v>846</v>
      </c>
      <c r="AK494">
        <v>150000</v>
      </c>
      <c r="AL494">
        <v>0</v>
      </c>
      <c r="AM494">
        <v>0</v>
      </c>
      <c r="AN494">
        <v>150000</v>
      </c>
      <c r="AO494">
        <v>0</v>
      </c>
      <c r="AP494"/>
    </row>
    <row r="495" spans="1:42" x14ac:dyDescent="0.3">
      <c r="A495" t="str">
        <f t="shared" si="15"/>
        <v>1.1-00-2307_233024_233956210</v>
      </c>
      <c r="B495" s="64" t="s">
        <v>1105</v>
      </c>
      <c r="C495" s="64" t="s">
        <v>1162</v>
      </c>
      <c r="D495" t="s">
        <v>1106</v>
      </c>
      <c r="E495" t="s">
        <v>498</v>
      </c>
      <c r="F495" t="s">
        <v>499</v>
      </c>
      <c r="G495" t="s">
        <v>31</v>
      </c>
      <c r="H495" t="s">
        <v>934</v>
      </c>
      <c r="I495" t="s">
        <v>859</v>
      </c>
      <c r="J495" t="s">
        <v>447</v>
      </c>
      <c r="K495">
        <v>3</v>
      </c>
      <c r="L495" t="s">
        <v>218</v>
      </c>
      <c r="M495">
        <v>39</v>
      </c>
      <c r="N495" t="s">
        <v>503</v>
      </c>
      <c r="O495" t="s">
        <v>890</v>
      </c>
      <c r="P495" t="s">
        <v>501</v>
      </c>
      <c r="Q495">
        <v>5000</v>
      </c>
      <c r="R495" t="s">
        <v>111</v>
      </c>
      <c r="T495">
        <v>5621</v>
      </c>
      <c r="U495" t="s">
        <v>548</v>
      </c>
      <c r="V495">
        <v>0</v>
      </c>
      <c r="W495" t="s">
        <v>43</v>
      </c>
      <c r="X495" s="12">
        <v>90000</v>
      </c>
      <c r="Y495" s="12">
        <v>90000</v>
      </c>
      <c r="Z495" s="12">
        <v>0</v>
      </c>
      <c r="AA495" s="12">
        <v>0</v>
      </c>
      <c r="AB495" s="12">
        <v>0</v>
      </c>
      <c r="AC495" s="12">
        <v>0</v>
      </c>
      <c r="AD495" s="12">
        <v>0</v>
      </c>
      <c r="AE495" s="12">
        <v>90000</v>
      </c>
      <c r="AF495" s="32">
        <v>90000</v>
      </c>
      <c r="AG495" s="32">
        <v>90000</v>
      </c>
      <c r="AH495" s="32">
        <v>90000</v>
      </c>
      <c r="AI495" s="32">
        <f t="shared" si="14"/>
        <v>0</v>
      </c>
      <c r="AJ495" s="35" t="s">
        <v>549</v>
      </c>
      <c r="AK495">
        <v>0</v>
      </c>
      <c r="AL495">
        <v>0</v>
      </c>
      <c r="AM495">
        <v>0</v>
      </c>
      <c r="AN495">
        <v>0</v>
      </c>
      <c r="AO495">
        <v>0</v>
      </c>
      <c r="AP495"/>
    </row>
    <row r="496" spans="1:42" x14ac:dyDescent="0.3">
      <c r="A496" t="str">
        <f t="shared" si="15"/>
        <v>1.1-00-2307_233019_233356310</v>
      </c>
      <c r="B496" s="64" t="s">
        <v>1105</v>
      </c>
      <c r="C496" s="64" t="s">
        <v>1162</v>
      </c>
      <c r="D496" t="s">
        <v>1106</v>
      </c>
      <c r="E496" t="s">
        <v>29</v>
      </c>
      <c r="F496" t="s">
        <v>30</v>
      </c>
      <c r="G496" t="s">
        <v>31</v>
      </c>
      <c r="H496" t="s">
        <v>934</v>
      </c>
      <c r="I496" t="s">
        <v>859</v>
      </c>
      <c r="J496" t="s">
        <v>447</v>
      </c>
      <c r="K496">
        <v>3</v>
      </c>
      <c r="L496" t="s">
        <v>218</v>
      </c>
      <c r="M496">
        <v>33</v>
      </c>
      <c r="N496" t="s">
        <v>559</v>
      </c>
      <c r="O496" t="s">
        <v>891</v>
      </c>
      <c r="P496" t="s">
        <v>965</v>
      </c>
      <c r="Q496">
        <v>5000</v>
      </c>
      <c r="R496" t="s">
        <v>111</v>
      </c>
      <c r="T496">
        <v>5631</v>
      </c>
      <c r="U496" t="s">
        <v>570</v>
      </c>
      <c r="V496">
        <v>0</v>
      </c>
      <c r="W496" t="s">
        <v>43</v>
      </c>
      <c r="X496" s="12">
        <v>45765</v>
      </c>
      <c r="Y496" s="12">
        <v>0</v>
      </c>
      <c r="Z496" s="12">
        <v>45765</v>
      </c>
      <c r="AA496" s="12">
        <v>45765</v>
      </c>
      <c r="AB496" s="12">
        <v>41050</v>
      </c>
      <c r="AC496" s="12">
        <v>41050</v>
      </c>
      <c r="AD496" s="12">
        <v>41050</v>
      </c>
      <c r="AE496" s="12">
        <v>0</v>
      </c>
      <c r="AF496" s="32">
        <v>45765</v>
      </c>
      <c r="AG496" s="32">
        <v>45765</v>
      </c>
      <c r="AH496" s="32">
        <v>45765</v>
      </c>
      <c r="AI496" s="32">
        <f t="shared" si="14"/>
        <v>0</v>
      </c>
      <c r="AJ496" s="35" t="s">
        <v>571</v>
      </c>
      <c r="AK496">
        <v>0</v>
      </c>
      <c r="AL496">
        <v>45765</v>
      </c>
      <c r="AM496">
        <v>0</v>
      </c>
      <c r="AN496">
        <v>0</v>
      </c>
      <c r="AO496">
        <v>45765</v>
      </c>
      <c r="AP496"/>
    </row>
    <row r="497" spans="1:42" x14ac:dyDescent="0.3">
      <c r="A497" t="str">
        <f t="shared" si="15"/>
        <v>2.6-05-2308_237025_234156410</v>
      </c>
      <c r="B497" t="s">
        <v>1094</v>
      </c>
      <c r="C497" t="s">
        <v>1162</v>
      </c>
      <c r="D497" t="s">
        <v>962</v>
      </c>
      <c r="E497" t="s">
        <v>373</v>
      </c>
      <c r="F497" t="s">
        <v>374</v>
      </c>
      <c r="G497" t="s">
        <v>200</v>
      </c>
      <c r="H497" t="s">
        <v>957</v>
      </c>
      <c r="I497" t="s">
        <v>860</v>
      </c>
      <c r="J497" t="s">
        <v>587</v>
      </c>
      <c r="K497">
        <v>7</v>
      </c>
      <c r="L497" t="s">
        <v>588</v>
      </c>
      <c r="M497">
        <v>41</v>
      </c>
      <c r="N497" t="s">
        <v>593</v>
      </c>
      <c r="O497" t="s">
        <v>906</v>
      </c>
      <c r="P497" t="s">
        <v>958</v>
      </c>
      <c r="Q497">
        <v>5000</v>
      </c>
      <c r="R497" t="s">
        <v>111</v>
      </c>
      <c r="T497">
        <v>5641</v>
      </c>
      <c r="U497" t="s">
        <v>338</v>
      </c>
      <c r="V497">
        <v>0</v>
      </c>
      <c r="W497" t="s">
        <v>43</v>
      </c>
      <c r="X497" s="12">
        <v>3960</v>
      </c>
      <c r="Y497" s="12">
        <v>0</v>
      </c>
      <c r="Z497" s="12">
        <v>3960</v>
      </c>
      <c r="AA497" s="12">
        <v>0</v>
      </c>
      <c r="AB497" s="12">
        <v>0</v>
      </c>
      <c r="AC497" s="12">
        <v>0</v>
      </c>
      <c r="AD497" s="12">
        <v>0</v>
      </c>
      <c r="AE497" s="12">
        <v>0</v>
      </c>
      <c r="AF497" s="32">
        <v>0</v>
      </c>
      <c r="AG497" s="32">
        <v>0</v>
      </c>
      <c r="AH497" s="32">
        <v>0</v>
      </c>
      <c r="AI497" s="32">
        <f t="shared" si="14"/>
        <v>0</v>
      </c>
      <c r="AJ497" s="35" t="s">
        <v>846</v>
      </c>
      <c r="AK497">
        <v>3960</v>
      </c>
      <c r="AL497">
        <v>0</v>
      </c>
      <c r="AM497">
        <v>0</v>
      </c>
      <c r="AN497">
        <v>0</v>
      </c>
      <c r="AO497">
        <v>3960</v>
      </c>
      <c r="AP497"/>
    </row>
    <row r="498" spans="1:42" x14ac:dyDescent="0.3">
      <c r="A498" t="str">
        <f t="shared" si="15"/>
        <v>1.1-00-2307_233024_233956410</v>
      </c>
      <c r="B498" s="64" t="s">
        <v>1105</v>
      </c>
      <c r="C498" s="64" t="s">
        <v>1162</v>
      </c>
      <c r="D498" t="s">
        <v>1106</v>
      </c>
      <c r="E498" t="s">
        <v>498</v>
      </c>
      <c r="F498" t="s">
        <v>499</v>
      </c>
      <c r="G498" t="s">
        <v>31</v>
      </c>
      <c r="H498" t="s">
        <v>934</v>
      </c>
      <c r="I498" t="s">
        <v>859</v>
      </c>
      <c r="J498" t="s">
        <v>447</v>
      </c>
      <c r="K498">
        <v>3</v>
      </c>
      <c r="L498" t="s">
        <v>218</v>
      </c>
      <c r="M498">
        <v>39</v>
      </c>
      <c r="N498" t="s">
        <v>503</v>
      </c>
      <c r="O498" t="s">
        <v>890</v>
      </c>
      <c r="P498" t="s">
        <v>501</v>
      </c>
      <c r="Q498">
        <v>5000</v>
      </c>
      <c r="R498" t="s">
        <v>111</v>
      </c>
      <c r="T498">
        <v>5641</v>
      </c>
      <c r="U498" t="s">
        <v>338</v>
      </c>
      <c r="V498">
        <v>0</v>
      </c>
      <c r="W498" t="s">
        <v>43</v>
      </c>
      <c r="X498" s="12">
        <v>400000</v>
      </c>
      <c r="Y498" s="12">
        <v>0</v>
      </c>
      <c r="Z498" s="12">
        <v>367720</v>
      </c>
      <c r="AA498" s="12">
        <v>0</v>
      </c>
      <c r="AB498" s="12">
        <v>0</v>
      </c>
      <c r="AC498" s="12">
        <v>0</v>
      </c>
      <c r="AD498" s="12">
        <v>0</v>
      </c>
      <c r="AE498" s="12">
        <v>32280</v>
      </c>
      <c r="AF498" s="32">
        <v>400000</v>
      </c>
      <c r="AG498" s="32">
        <v>400000</v>
      </c>
      <c r="AH498" s="32">
        <v>400000</v>
      </c>
      <c r="AI498" s="32">
        <f t="shared" si="14"/>
        <v>0</v>
      </c>
      <c r="AJ498" s="35" t="s">
        <v>551</v>
      </c>
      <c r="AK498">
        <v>0</v>
      </c>
      <c r="AL498">
        <v>500000</v>
      </c>
      <c r="AM498">
        <v>0</v>
      </c>
      <c r="AN498">
        <v>100000</v>
      </c>
      <c r="AO498">
        <v>400000</v>
      </c>
      <c r="AP498"/>
    </row>
    <row r="499" spans="1:42" x14ac:dyDescent="0.3">
      <c r="A499" t="str">
        <f t="shared" si="15"/>
        <v>1.1-00-2305_236015_232156410</v>
      </c>
      <c r="B499" s="64" t="s">
        <v>1105</v>
      </c>
      <c r="C499" s="64" t="s">
        <v>1162</v>
      </c>
      <c r="D499" t="s">
        <v>1106</v>
      </c>
      <c r="E499" t="s">
        <v>29</v>
      </c>
      <c r="F499" t="s">
        <v>30</v>
      </c>
      <c r="G499" t="s">
        <v>31</v>
      </c>
      <c r="H499" t="s">
        <v>934</v>
      </c>
      <c r="I499" t="s">
        <v>857</v>
      </c>
      <c r="J499" t="s">
        <v>307</v>
      </c>
      <c r="K499">
        <v>6</v>
      </c>
      <c r="L499" t="s">
        <v>79</v>
      </c>
      <c r="M499">
        <v>21</v>
      </c>
      <c r="N499" t="s">
        <v>311</v>
      </c>
      <c r="O499" t="s">
        <v>884</v>
      </c>
      <c r="P499" t="s">
        <v>309</v>
      </c>
      <c r="Q499">
        <v>5000</v>
      </c>
      <c r="R499" t="s">
        <v>111</v>
      </c>
      <c r="T499">
        <v>5641</v>
      </c>
      <c r="U499" t="s">
        <v>338</v>
      </c>
      <c r="V499">
        <v>0</v>
      </c>
      <c r="W499" t="s">
        <v>43</v>
      </c>
      <c r="X499" s="12">
        <v>61745.64</v>
      </c>
      <c r="Y499" s="12">
        <v>0</v>
      </c>
      <c r="Z499" s="12">
        <v>61745.64</v>
      </c>
      <c r="AA499" s="12">
        <v>61745.64</v>
      </c>
      <c r="AB499" s="12">
        <v>61745.64</v>
      </c>
      <c r="AC499" s="12">
        <v>61745.64</v>
      </c>
      <c r="AD499" s="12">
        <v>61745.64</v>
      </c>
      <c r="AE499" s="12">
        <v>0</v>
      </c>
      <c r="AF499" s="32">
        <v>61745.64</v>
      </c>
      <c r="AG499" s="32">
        <v>61745.64</v>
      </c>
      <c r="AH499" s="32">
        <v>61745.64</v>
      </c>
      <c r="AI499" s="32">
        <f t="shared" si="14"/>
        <v>0</v>
      </c>
      <c r="AJ499" s="35" t="s">
        <v>846</v>
      </c>
      <c r="AK499">
        <v>61745.64</v>
      </c>
      <c r="AL499">
        <v>0</v>
      </c>
      <c r="AM499">
        <v>0</v>
      </c>
      <c r="AN499">
        <v>0</v>
      </c>
      <c r="AO499">
        <v>61745.64</v>
      </c>
      <c r="AP499"/>
    </row>
    <row r="500" spans="1:42" x14ac:dyDescent="0.3">
      <c r="A500" t="str">
        <f t="shared" si="15"/>
        <v>1.1-00-2311_236031_234956510</v>
      </c>
      <c r="B500" s="64" t="s">
        <v>1105</v>
      </c>
      <c r="C500" s="64" t="s">
        <v>1162</v>
      </c>
      <c r="D500" t="s">
        <v>1106</v>
      </c>
      <c r="E500" t="s">
        <v>802</v>
      </c>
      <c r="F500" t="s">
        <v>803</v>
      </c>
      <c r="G500" t="s">
        <v>31</v>
      </c>
      <c r="H500" t="s">
        <v>934</v>
      </c>
      <c r="I500" t="s">
        <v>868</v>
      </c>
      <c r="J500" t="s">
        <v>805</v>
      </c>
      <c r="K500">
        <v>6</v>
      </c>
      <c r="L500" t="s">
        <v>79</v>
      </c>
      <c r="M500">
        <v>49</v>
      </c>
      <c r="N500" t="s">
        <v>820</v>
      </c>
      <c r="O500" t="s">
        <v>905</v>
      </c>
      <c r="P500" t="s">
        <v>963</v>
      </c>
      <c r="Q500">
        <v>5000</v>
      </c>
      <c r="R500" t="s">
        <v>111</v>
      </c>
      <c r="T500">
        <v>5651</v>
      </c>
      <c r="U500" t="s">
        <v>112</v>
      </c>
      <c r="V500">
        <v>0</v>
      </c>
      <c r="W500" t="s">
        <v>43</v>
      </c>
      <c r="X500" s="12">
        <v>1911252</v>
      </c>
      <c r="Y500" s="12">
        <v>170000</v>
      </c>
      <c r="Z500" s="12">
        <v>3214151.2</v>
      </c>
      <c r="AA500" s="12">
        <v>3214151.2</v>
      </c>
      <c r="AB500" s="12">
        <v>11020</v>
      </c>
      <c r="AC500" s="12">
        <v>0</v>
      </c>
      <c r="AD500" s="12">
        <v>0</v>
      </c>
      <c r="AE500" s="12">
        <v>-1302899.2000000002</v>
      </c>
      <c r="AF500" s="32">
        <v>0</v>
      </c>
      <c r="AG500" s="32">
        <v>0</v>
      </c>
      <c r="AH500" s="32">
        <v>0</v>
      </c>
      <c r="AI500" s="32">
        <f t="shared" si="14"/>
        <v>0</v>
      </c>
      <c r="AJ500" s="35" t="s">
        <v>846</v>
      </c>
      <c r="AK500">
        <v>1900000</v>
      </c>
      <c r="AL500">
        <v>11252</v>
      </c>
      <c r="AM500">
        <v>0</v>
      </c>
      <c r="AN500">
        <v>170000</v>
      </c>
      <c r="AO500">
        <v>1741252</v>
      </c>
      <c r="AP500"/>
    </row>
    <row r="501" spans="1:42" x14ac:dyDescent="0.3">
      <c r="A501" t="str">
        <f t="shared" si="15"/>
        <v>1.1-00-2311_236031_235056510</v>
      </c>
      <c r="B501" s="64" t="s">
        <v>1105</v>
      </c>
      <c r="C501" s="64" t="s">
        <v>1162</v>
      </c>
      <c r="D501" t="s">
        <v>1106</v>
      </c>
      <c r="E501" t="s">
        <v>802</v>
      </c>
      <c r="F501" t="s">
        <v>803</v>
      </c>
      <c r="G501" t="s">
        <v>31</v>
      </c>
      <c r="H501" t="s">
        <v>934</v>
      </c>
      <c r="I501" t="s">
        <v>868</v>
      </c>
      <c r="J501" t="s">
        <v>805</v>
      </c>
      <c r="K501">
        <v>6</v>
      </c>
      <c r="L501" t="s">
        <v>79</v>
      </c>
      <c r="M501">
        <v>50</v>
      </c>
      <c r="N501" t="s">
        <v>809</v>
      </c>
      <c r="O501" t="s">
        <v>905</v>
      </c>
      <c r="P501" t="s">
        <v>963</v>
      </c>
      <c r="Q501" s="1">
        <v>5000</v>
      </c>
      <c r="R501" s="1" t="s">
        <v>111</v>
      </c>
      <c r="S501" s="1"/>
      <c r="T501" s="7">
        <v>5651</v>
      </c>
      <c r="U501" s="7" t="s">
        <v>112</v>
      </c>
      <c r="V501">
        <v>0</v>
      </c>
      <c r="W501" t="s">
        <v>43</v>
      </c>
      <c r="X501" s="12">
        <v>0</v>
      </c>
      <c r="Y501" s="12">
        <v>0</v>
      </c>
      <c r="Z501" s="12">
        <v>0</v>
      </c>
      <c r="AA501" s="12">
        <v>0</v>
      </c>
      <c r="AB501" s="12">
        <v>0</v>
      </c>
      <c r="AC501" s="12">
        <v>0</v>
      </c>
      <c r="AD501" s="12">
        <v>0</v>
      </c>
      <c r="AE501" s="12">
        <v>0</v>
      </c>
      <c r="AF501" s="12">
        <v>0</v>
      </c>
      <c r="AG501" s="10">
        <v>0</v>
      </c>
      <c r="AH501" s="70">
        <v>3230790</v>
      </c>
      <c r="AI501" s="32">
        <f t="shared" si="14"/>
        <v>3230790</v>
      </c>
      <c r="AJ501" s="9" t="s">
        <v>814</v>
      </c>
      <c r="AK501" s="12">
        <v>0</v>
      </c>
      <c r="AL501" s="12">
        <v>0</v>
      </c>
      <c r="AM501" s="12">
        <v>0</v>
      </c>
      <c r="AN501" s="12">
        <v>0</v>
      </c>
      <c r="AO501" s="12">
        <v>0</v>
      </c>
      <c r="AP501"/>
    </row>
    <row r="502" spans="1:42" x14ac:dyDescent="0.3">
      <c r="A502" t="str">
        <f t="shared" si="15"/>
        <v>1.1-00-2302_231010_231656510</v>
      </c>
      <c r="B502" s="64" t="s">
        <v>1105</v>
      </c>
      <c r="C502" s="64" t="s">
        <v>1162</v>
      </c>
      <c r="D502" t="s">
        <v>1106</v>
      </c>
      <c r="E502" t="s">
        <v>259</v>
      </c>
      <c r="F502" t="s">
        <v>260</v>
      </c>
      <c r="G502" t="s">
        <v>261</v>
      </c>
      <c r="H502" t="s">
        <v>960</v>
      </c>
      <c r="I502" t="s">
        <v>856</v>
      </c>
      <c r="J502" t="s">
        <v>189</v>
      </c>
      <c r="K502">
        <v>1</v>
      </c>
      <c r="L502" t="s">
        <v>35</v>
      </c>
      <c r="M502">
        <v>16</v>
      </c>
      <c r="N502" t="s">
        <v>276</v>
      </c>
      <c r="O502" t="s">
        <v>883</v>
      </c>
      <c r="P502" s="1" t="s">
        <v>274</v>
      </c>
      <c r="Q502">
        <v>5000</v>
      </c>
      <c r="R502" t="s">
        <v>111</v>
      </c>
      <c r="T502">
        <v>5651</v>
      </c>
      <c r="U502" t="s">
        <v>112</v>
      </c>
      <c r="V502">
        <v>0</v>
      </c>
      <c r="W502" t="s">
        <v>43</v>
      </c>
      <c r="X502" s="12">
        <v>0</v>
      </c>
      <c r="Y502" s="12">
        <v>0</v>
      </c>
      <c r="Z502" s="12">
        <v>0</v>
      </c>
      <c r="AA502" s="12">
        <v>0</v>
      </c>
      <c r="AB502" s="12">
        <v>0</v>
      </c>
      <c r="AC502" s="12">
        <v>0</v>
      </c>
      <c r="AD502" s="12">
        <v>0</v>
      </c>
      <c r="AE502" s="12">
        <v>0</v>
      </c>
      <c r="AF502" s="12">
        <v>0</v>
      </c>
      <c r="AG502" s="12">
        <v>0</v>
      </c>
      <c r="AH502" s="32">
        <v>10000</v>
      </c>
      <c r="AI502" s="32">
        <f t="shared" si="14"/>
        <v>10000</v>
      </c>
      <c r="AJ502" t="s">
        <v>299</v>
      </c>
      <c r="AK502" s="12">
        <v>0</v>
      </c>
      <c r="AL502" s="12">
        <v>0</v>
      </c>
      <c r="AM502" s="12">
        <v>0</v>
      </c>
      <c r="AN502" s="12">
        <v>0</v>
      </c>
      <c r="AO502" s="12">
        <v>0</v>
      </c>
      <c r="AP502"/>
    </row>
    <row r="503" spans="1:42" x14ac:dyDescent="0.3">
      <c r="A503" t="str">
        <f t="shared" si="15"/>
        <v>1.1-00-2302_231010_231456510</v>
      </c>
      <c r="B503" s="64" t="s">
        <v>1105</v>
      </c>
      <c r="C503" s="64" t="s">
        <v>1162</v>
      </c>
      <c r="D503" t="s">
        <v>1106</v>
      </c>
      <c r="E503" t="s">
        <v>29</v>
      </c>
      <c r="F503" t="s">
        <v>30</v>
      </c>
      <c r="G503" t="s">
        <v>261</v>
      </c>
      <c r="H503" t="s">
        <v>960</v>
      </c>
      <c r="I503" t="s">
        <v>856</v>
      </c>
      <c r="J503" t="s">
        <v>189</v>
      </c>
      <c r="K503">
        <v>1</v>
      </c>
      <c r="L503" t="s">
        <v>35</v>
      </c>
      <c r="M503">
        <v>14</v>
      </c>
      <c r="N503" t="s">
        <v>1134</v>
      </c>
      <c r="O503" t="s">
        <v>883</v>
      </c>
      <c r="P503" s="1" t="s">
        <v>274</v>
      </c>
      <c r="Q503" s="1">
        <v>5000</v>
      </c>
      <c r="R503" s="1" t="s">
        <v>111</v>
      </c>
      <c r="S503" s="1"/>
      <c r="T503" s="7">
        <v>5651</v>
      </c>
      <c r="U503" s="7" t="s">
        <v>112</v>
      </c>
      <c r="V503">
        <v>0</v>
      </c>
      <c r="W503" t="s">
        <v>43</v>
      </c>
      <c r="X503" s="12">
        <v>0</v>
      </c>
      <c r="Y503" s="12">
        <v>0</v>
      </c>
      <c r="Z503" s="12">
        <v>0</v>
      </c>
      <c r="AA503" s="12">
        <v>0</v>
      </c>
      <c r="AB503" s="12">
        <v>0</v>
      </c>
      <c r="AC503" s="12">
        <v>0</v>
      </c>
      <c r="AD503" s="12">
        <v>0</v>
      </c>
      <c r="AE503" s="12">
        <v>0</v>
      </c>
      <c r="AF503" s="12">
        <v>0</v>
      </c>
      <c r="AG503" s="10">
        <v>0</v>
      </c>
      <c r="AH503" s="32">
        <v>10000</v>
      </c>
      <c r="AI503" s="32">
        <f t="shared" si="14"/>
        <v>10000</v>
      </c>
      <c r="AJ503" s="9" t="s">
        <v>372</v>
      </c>
      <c r="AK503" s="12">
        <v>0</v>
      </c>
      <c r="AL503" s="12">
        <v>0</v>
      </c>
      <c r="AM503" s="12">
        <v>0</v>
      </c>
      <c r="AN503" s="12">
        <v>0</v>
      </c>
      <c r="AO503" s="12">
        <v>0</v>
      </c>
      <c r="AP503"/>
    </row>
    <row r="504" spans="1:42" x14ac:dyDescent="0.3">
      <c r="A504" t="str">
        <f t="shared" si="15"/>
        <v>1.1-00-2301_236006_23656510</v>
      </c>
      <c r="B504" t="s">
        <v>1105</v>
      </c>
      <c r="C504" t="s">
        <v>1162</v>
      </c>
      <c r="E504" s="1" t="s">
        <v>29</v>
      </c>
      <c r="F504" s="6" t="s">
        <v>30</v>
      </c>
      <c r="G504" s="1" t="s">
        <v>31</v>
      </c>
      <c r="H504" s="6" t="s">
        <v>32</v>
      </c>
      <c r="I504" t="s">
        <v>853</v>
      </c>
      <c r="J504" t="s">
        <v>971</v>
      </c>
      <c r="K504">
        <v>6</v>
      </c>
      <c r="L504" t="s">
        <v>79</v>
      </c>
      <c r="M504">
        <v>6</v>
      </c>
      <c r="N504" t="s">
        <v>116</v>
      </c>
      <c r="O504" t="s">
        <v>875</v>
      </c>
      <c r="P504" t="s">
        <v>999</v>
      </c>
      <c r="Q504">
        <v>5000</v>
      </c>
      <c r="R504" t="s">
        <v>111</v>
      </c>
      <c r="T504" s="7">
        <v>5651</v>
      </c>
      <c r="U504" s="7" t="s">
        <v>112</v>
      </c>
      <c r="V504">
        <v>0</v>
      </c>
      <c r="W504" t="s">
        <v>43</v>
      </c>
      <c r="X504" s="12">
        <v>0</v>
      </c>
      <c r="Y504" s="12">
        <v>0</v>
      </c>
      <c r="Z504" s="12">
        <v>0</v>
      </c>
      <c r="AA504" s="12">
        <v>0</v>
      </c>
      <c r="AB504" s="12">
        <v>0</v>
      </c>
      <c r="AC504" s="12">
        <v>0</v>
      </c>
      <c r="AD504" s="12">
        <v>0</v>
      </c>
      <c r="AE504" s="12">
        <v>0</v>
      </c>
      <c r="AF504" s="32">
        <v>0</v>
      </c>
      <c r="AG504" s="32">
        <v>0</v>
      </c>
      <c r="AH504" s="32">
        <v>90000</v>
      </c>
      <c r="AI504" s="32">
        <f t="shared" si="14"/>
        <v>90000</v>
      </c>
      <c r="AJ504" s="35" t="s">
        <v>846</v>
      </c>
      <c r="AK504" s="12">
        <v>0</v>
      </c>
      <c r="AL504" s="12">
        <v>0</v>
      </c>
      <c r="AM504" s="12">
        <v>0</v>
      </c>
      <c r="AN504" s="12">
        <v>0</v>
      </c>
      <c r="AO504" s="12">
        <v>0</v>
      </c>
      <c r="AP504"/>
    </row>
    <row r="505" spans="1:42" x14ac:dyDescent="0.3">
      <c r="A505" t="str">
        <f t="shared" si="15"/>
        <v>1.1-00-2302_233009_231256510</v>
      </c>
      <c r="B505" s="64" t="s">
        <v>1105</v>
      </c>
      <c r="C505" s="64" t="s">
        <v>1162</v>
      </c>
      <c r="D505" t="s">
        <v>1106</v>
      </c>
      <c r="E505" t="s">
        <v>216</v>
      </c>
      <c r="F505" t="s">
        <v>217</v>
      </c>
      <c r="G505" t="s">
        <v>31</v>
      </c>
      <c r="H505" t="s">
        <v>934</v>
      </c>
      <c r="I505" t="s">
        <v>856</v>
      </c>
      <c r="J505" t="s">
        <v>189</v>
      </c>
      <c r="K505">
        <v>3</v>
      </c>
      <c r="L505" t="s">
        <v>218</v>
      </c>
      <c r="M505">
        <v>12</v>
      </c>
      <c r="N505" t="s">
        <v>244</v>
      </c>
      <c r="O505" t="s">
        <v>881</v>
      </c>
      <c r="P505" t="s">
        <v>972</v>
      </c>
      <c r="Q505">
        <v>5000</v>
      </c>
      <c r="R505" t="s">
        <v>111</v>
      </c>
      <c r="T505">
        <v>5651</v>
      </c>
      <c r="U505" t="s">
        <v>112</v>
      </c>
      <c r="V505">
        <v>0</v>
      </c>
      <c r="W505" t="s">
        <v>43</v>
      </c>
      <c r="X505" s="12">
        <v>100000</v>
      </c>
      <c r="Y505" s="12">
        <v>100000</v>
      </c>
      <c r="Z505" s="12">
        <v>71050</v>
      </c>
      <c r="AA505" s="12">
        <v>71050</v>
      </c>
      <c r="AB505" s="12">
        <v>71050</v>
      </c>
      <c r="AC505" s="12">
        <v>71050</v>
      </c>
      <c r="AD505" s="12">
        <v>71050</v>
      </c>
      <c r="AE505" s="12">
        <v>28950</v>
      </c>
      <c r="AF505" s="32">
        <v>100000</v>
      </c>
      <c r="AG505" s="32">
        <v>100000</v>
      </c>
      <c r="AH505" s="32">
        <v>200000</v>
      </c>
      <c r="AI505" s="32">
        <f t="shared" si="14"/>
        <v>100000</v>
      </c>
      <c r="AJ505" s="35" t="s">
        <v>250</v>
      </c>
      <c r="AK505">
        <v>0</v>
      </c>
      <c r="AL505">
        <v>0</v>
      </c>
      <c r="AM505">
        <v>0</v>
      </c>
      <c r="AN505">
        <v>0</v>
      </c>
      <c r="AO505">
        <v>0</v>
      </c>
      <c r="AP505"/>
    </row>
    <row r="506" spans="1:42" x14ac:dyDescent="0.3">
      <c r="A506" t="str">
        <f t="shared" si="15"/>
        <v>1.1-00-2307_233024_233956610</v>
      </c>
      <c r="B506" s="64" t="s">
        <v>1105</v>
      </c>
      <c r="C506" s="64" t="s">
        <v>1162</v>
      </c>
      <c r="D506" t="s">
        <v>1106</v>
      </c>
      <c r="E506" t="s">
        <v>498</v>
      </c>
      <c r="F506" t="s">
        <v>499</v>
      </c>
      <c r="G506" t="s">
        <v>31</v>
      </c>
      <c r="H506" t="s">
        <v>934</v>
      </c>
      <c r="I506" t="s">
        <v>859</v>
      </c>
      <c r="J506" t="s">
        <v>447</v>
      </c>
      <c r="K506">
        <v>3</v>
      </c>
      <c r="L506" t="s">
        <v>218</v>
      </c>
      <c r="M506">
        <v>39</v>
      </c>
      <c r="N506" t="s">
        <v>503</v>
      </c>
      <c r="O506" t="s">
        <v>890</v>
      </c>
      <c r="P506" t="s">
        <v>501</v>
      </c>
      <c r="Q506">
        <v>5000</v>
      </c>
      <c r="R506" t="s">
        <v>111</v>
      </c>
      <c r="T506">
        <v>5661</v>
      </c>
      <c r="U506" t="s">
        <v>553</v>
      </c>
      <c r="V506">
        <v>0</v>
      </c>
      <c r="W506" t="s">
        <v>43</v>
      </c>
      <c r="X506" s="12">
        <v>81805</v>
      </c>
      <c r="Y506" s="12">
        <v>581805</v>
      </c>
      <c r="Z506" s="12">
        <v>27747.200000000001</v>
      </c>
      <c r="AA506" s="12">
        <v>27747.200000000001</v>
      </c>
      <c r="AB506" s="12">
        <v>27747.200000000001</v>
      </c>
      <c r="AC506" s="12">
        <v>27747.200000000001</v>
      </c>
      <c r="AD506" s="12">
        <v>27747.200000000001</v>
      </c>
      <c r="AE506" s="12">
        <v>54057.8</v>
      </c>
      <c r="AF506" s="32">
        <v>81805</v>
      </c>
      <c r="AG506" s="32">
        <v>81805</v>
      </c>
      <c r="AH506" s="32">
        <v>81805</v>
      </c>
      <c r="AI506" s="32">
        <f t="shared" si="14"/>
        <v>0</v>
      </c>
      <c r="AJ506" s="35" t="s">
        <v>846</v>
      </c>
      <c r="AK506">
        <v>45000</v>
      </c>
      <c r="AL506">
        <v>0</v>
      </c>
      <c r="AM506">
        <v>0</v>
      </c>
      <c r="AN506">
        <v>545000</v>
      </c>
      <c r="AO506">
        <v>-500000</v>
      </c>
      <c r="AP506"/>
    </row>
    <row r="507" spans="1:42" x14ac:dyDescent="0.3">
      <c r="A507" t="str">
        <f t="shared" si="15"/>
        <v>1.1-00-2307_243024_235856610</v>
      </c>
      <c r="B507" s="65" t="s">
        <v>1105</v>
      </c>
      <c r="C507" s="65" t="s">
        <v>1162</v>
      </c>
      <c r="D507" t="s">
        <v>1106</v>
      </c>
      <c r="E507" s="42" t="s">
        <v>498</v>
      </c>
      <c r="F507" s="43" t="s">
        <v>499</v>
      </c>
      <c r="G507" s="42" t="s">
        <v>31</v>
      </c>
      <c r="H507" s="43" t="s">
        <v>32</v>
      </c>
      <c r="I507" s="42" t="s">
        <v>446</v>
      </c>
      <c r="J507" s="42" t="s">
        <v>447</v>
      </c>
      <c r="K507" s="42">
        <v>3</v>
      </c>
      <c r="L507" s="42" t="s">
        <v>218</v>
      </c>
      <c r="M507" s="42">
        <v>58</v>
      </c>
      <c r="N507" s="42" t="s">
        <v>1138</v>
      </c>
      <c r="O507" s="42" t="s">
        <v>890</v>
      </c>
      <c r="P507" s="42" t="s">
        <v>501</v>
      </c>
      <c r="Q507" s="42">
        <v>5000</v>
      </c>
      <c r="R507" s="42" t="s">
        <v>111</v>
      </c>
      <c r="S507" s="42"/>
      <c r="T507" s="44">
        <v>5661</v>
      </c>
      <c r="U507" s="44" t="s">
        <v>553</v>
      </c>
      <c r="V507">
        <v>0</v>
      </c>
      <c r="W507" t="s">
        <v>43</v>
      </c>
      <c r="X507" s="32">
        <v>0</v>
      </c>
      <c r="Y507" s="32">
        <v>0</v>
      </c>
      <c r="Z507" s="32">
        <v>0</v>
      </c>
      <c r="AA507" s="32">
        <v>0</v>
      </c>
      <c r="AB507" s="32">
        <v>0</v>
      </c>
      <c r="AC507" s="32">
        <v>0</v>
      </c>
      <c r="AD507" s="32">
        <v>0</v>
      </c>
      <c r="AE507" s="32">
        <v>0</v>
      </c>
      <c r="AF507" s="32">
        <v>0</v>
      </c>
      <c r="AG507" s="32">
        <v>0</v>
      </c>
      <c r="AH507" s="32">
        <v>0</v>
      </c>
      <c r="AI507" s="32">
        <f t="shared" si="14"/>
        <v>0</v>
      </c>
      <c r="AJ507" s="45" t="s">
        <v>1155</v>
      </c>
      <c r="AK507" s="32">
        <v>0</v>
      </c>
      <c r="AL507" s="32">
        <v>0</v>
      </c>
      <c r="AM507" s="32">
        <v>0</v>
      </c>
      <c r="AN507" s="32">
        <v>0</v>
      </c>
      <c r="AO507" s="32">
        <v>0</v>
      </c>
      <c r="AP507"/>
    </row>
    <row r="508" spans="1:42" x14ac:dyDescent="0.3">
      <c r="A508" t="str">
        <f t="shared" si="15"/>
        <v>1.1-00-2305_236015_232156620</v>
      </c>
      <c r="B508" s="64" t="s">
        <v>1105</v>
      </c>
      <c r="C508" s="64" t="s">
        <v>1162</v>
      </c>
      <c r="D508" t="s">
        <v>1106</v>
      </c>
      <c r="E508" t="s">
        <v>29</v>
      </c>
      <c r="F508" t="s">
        <v>30</v>
      </c>
      <c r="G508" t="s">
        <v>31</v>
      </c>
      <c r="H508" t="s">
        <v>934</v>
      </c>
      <c r="I508" t="s">
        <v>857</v>
      </c>
      <c r="J508" t="s">
        <v>307</v>
      </c>
      <c r="K508">
        <v>6</v>
      </c>
      <c r="L508" t="s">
        <v>79</v>
      </c>
      <c r="M508">
        <v>21</v>
      </c>
      <c r="N508" t="s">
        <v>311</v>
      </c>
      <c r="O508" t="s">
        <v>884</v>
      </c>
      <c r="P508" t="s">
        <v>309</v>
      </c>
      <c r="Q508">
        <v>5000</v>
      </c>
      <c r="R508" t="s">
        <v>111</v>
      </c>
      <c r="T508">
        <v>5662</v>
      </c>
      <c r="U508" t="s">
        <v>339</v>
      </c>
      <c r="V508">
        <v>0</v>
      </c>
      <c r="W508" t="s">
        <v>43</v>
      </c>
      <c r="X508" s="12">
        <v>42224</v>
      </c>
      <c r="Y508" s="12">
        <v>0</v>
      </c>
      <c r="Z508" s="12">
        <v>42224</v>
      </c>
      <c r="AA508" s="12">
        <v>42224</v>
      </c>
      <c r="AB508" s="12">
        <v>42224</v>
      </c>
      <c r="AC508" s="12">
        <v>42224</v>
      </c>
      <c r="AD508" s="12">
        <v>42224</v>
      </c>
      <c r="AE508" s="12">
        <v>0</v>
      </c>
      <c r="AF508" s="32">
        <v>42224</v>
      </c>
      <c r="AG508" s="32">
        <v>42224</v>
      </c>
      <c r="AH508" s="32">
        <v>0</v>
      </c>
      <c r="AI508" s="32">
        <f t="shared" si="14"/>
        <v>-42224</v>
      </c>
      <c r="AJ508" s="35" t="s">
        <v>846</v>
      </c>
      <c r="AK508">
        <v>42224</v>
      </c>
      <c r="AL508">
        <v>0</v>
      </c>
      <c r="AM508">
        <v>0</v>
      </c>
      <c r="AN508">
        <v>0</v>
      </c>
      <c r="AO508">
        <v>42224</v>
      </c>
      <c r="AP508"/>
    </row>
    <row r="509" spans="1:42" x14ac:dyDescent="0.3">
      <c r="A509" t="str">
        <f t="shared" si="15"/>
        <v>1.1-00-2310_234030_234856710</v>
      </c>
      <c r="B509" s="64" t="s">
        <v>1105</v>
      </c>
      <c r="C509" s="64" t="s">
        <v>1162</v>
      </c>
      <c r="D509" t="s">
        <v>1106</v>
      </c>
      <c r="E509" t="s">
        <v>412</v>
      </c>
      <c r="F509" t="s">
        <v>411</v>
      </c>
      <c r="G509" t="s">
        <v>31</v>
      </c>
      <c r="H509" t="s">
        <v>934</v>
      </c>
      <c r="I509" t="s">
        <v>862</v>
      </c>
      <c r="J509" t="s">
        <v>967</v>
      </c>
      <c r="K509">
        <v>4</v>
      </c>
      <c r="L509" t="s">
        <v>667</v>
      </c>
      <c r="M509">
        <v>48</v>
      </c>
      <c r="N509" t="s">
        <v>968</v>
      </c>
      <c r="O509" t="s">
        <v>898</v>
      </c>
      <c r="P509" t="s">
        <v>669</v>
      </c>
      <c r="Q509">
        <v>5000</v>
      </c>
      <c r="R509" t="s">
        <v>111</v>
      </c>
      <c r="T509">
        <v>5671</v>
      </c>
      <c r="U509" t="s">
        <v>301</v>
      </c>
      <c r="V509">
        <v>0</v>
      </c>
      <c r="W509" t="s">
        <v>43</v>
      </c>
      <c r="X509" s="12">
        <v>100000</v>
      </c>
      <c r="Y509" s="12">
        <v>100000</v>
      </c>
      <c r="Z509" s="12">
        <v>0</v>
      </c>
      <c r="AA509" s="12">
        <v>0</v>
      </c>
      <c r="AB509" s="12">
        <v>0</v>
      </c>
      <c r="AC509" s="12">
        <v>0</v>
      </c>
      <c r="AD509" s="12">
        <v>0</v>
      </c>
      <c r="AE509" s="12">
        <v>100000</v>
      </c>
      <c r="AF509" s="32">
        <v>100000</v>
      </c>
      <c r="AG509" s="32">
        <v>100000</v>
      </c>
      <c r="AH509" s="32">
        <v>100000</v>
      </c>
      <c r="AI509" s="32">
        <f t="shared" si="14"/>
        <v>0</v>
      </c>
      <c r="AJ509" s="35" t="s">
        <v>140</v>
      </c>
      <c r="AK509">
        <v>0</v>
      </c>
      <c r="AL509">
        <v>0</v>
      </c>
      <c r="AM509">
        <v>0</v>
      </c>
      <c r="AN509">
        <v>0</v>
      </c>
      <c r="AO509">
        <v>0</v>
      </c>
      <c r="AP509"/>
    </row>
    <row r="510" spans="1:42" x14ac:dyDescent="0.3">
      <c r="A510" t="str">
        <f>CONCATENATE(B510,I510,K510,O510,M510,T510,V510)</f>
        <v>1.1-00-2317_234037_235656710</v>
      </c>
      <c r="B510" s="64" t="s">
        <v>1105</v>
      </c>
      <c r="C510" s="64" t="s">
        <v>1162</v>
      </c>
      <c r="D510" t="s">
        <v>1106</v>
      </c>
      <c r="E510" t="s">
        <v>783</v>
      </c>
      <c r="F510" t="s">
        <v>784</v>
      </c>
      <c r="G510" t="s">
        <v>200</v>
      </c>
      <c r="H510" t="s">
        <v>957</v>
      </c>
      <c r="I510" t="s">
        <v>867</v>
      </c>
      <c r="J510" t="s">
        <v>785</v>
      </c>
      <c r="K510">
        <v>4</v>
      </c>
      <c r="L510" t="s">
        <v>667</v>
      </c>
      <c r="M510">
        <v>56</v>
      </c>
      <c r="N510" t="s">
        <v>788</v>
      </c>
      <c r="O510" t="s">
        <v>904</v>
      </c>
      <c r="P510" t="s">
        <v>959</v>
      </c>
      <c r="Q510">
        <v>5000</v>
      </c>
      <c r="R510" t="s">
        <v>111</v>
      </c>
      <c r="T510">
        <v>5671</v>
      </c>
      <c r="U510" t="s">
        <v>301</v>
      </c>
      <c r="V510">
        <v>0</v>
      </c>
      <c r="W510" t="s">
        <v>43</v>
      </c>
      <c r="X510" s="12">
        <v>10000</v>
      </c>
      <c r="Y510" s="12">
        <v>0</v>
      </c>
      <c r="Z510" s="12">
        <v>9860</v>
      </c>
      <c r="AA510" s="12">
        <v>0</v>
      </c>
      <c r="AB510" s="12">
        <v>0</v>
      </c>
      <c r="AC510" s="12">
        <v>0</v>
      </c>
      <c r="AD510" s="12">
        <v>0</v>
      </c>
      <c r="AE510" s="12">
        <v>140</v>
      </c>
      <c r="AF510" s="32">
        <v>0</v>
      </c>
      <c r="AG510" s="32">
        <v>0</v>
      </c>
      <c r="AH510" s="32">
        <v>0</v>
      </c>
      <c r="AI510" s="32">
        <f t="shared" si="14"/>
        <v>0</v>
      </c>
      <c r="AJ510" s="35" t="s">
        <v>846</v>
      </c>
      <c r="AK510">
        <v>0</v>
      </c>
      <c r="AL510">
        <v>10000</v>
      </c>
      <c r="AM510">
        <v>0</v>
      </c>
      <c r="AN510">
        <v>0</v>
      </c>
      <c r="AO510">
        <v>10000</v>
      </c>
      <c r="AP510"/>
    </row>
    <row r="511" spans="1:42" x14ac:dyDescent="0.3">
      <c r="A511" t="str">
        <f t="shared" si="15"/>
        <v>1.1-00-2311_236031_234956710</v>
      </c>
      <c r="B511" s="64" t="s">
        <v>1105</v>
      </c>
      <c r="C511" s="64" t="s">
        <v>1162</v>
      </c>
      <c r="D511" t="s">
        <v>1106</v>
      </c>
      <c r="E511" t="s">
        <v>802</v>
      </c>
      <c r="F511" t="s">
        <v>803</v>
      </c>
      <c r="G511" t="s">
        <v>31</v>
      </c>
      <c r="H511" t="s">
        <v>934</v>
      </c>
      <c r="I511" t="s">
        <v>868</v>
      </c>
      <c r="J511" t="s">
        <v>805</v>
      </c>
      <c r="K511">
        <v>6</v>
      </c>
      <c r="L511" t="s">
        <v>79</v>
      </c>
      <c r="M511">
        <v>49</v>
      </c>
      <c r="N511" t="s">
        <v>820</v>
      </c>
      <c r="O511" t="s">
        <v>905</v>
      </c>
      <c r="P511" t="s">
        <v>963</v>
      </c>
      <c r="Q511" s="1">
        <v>5000</v>
      </c>
      <c r="R511" s="1" t="s">
        <v>111</v>
      </c>
      <c r="S511" s="1"/>
      <c r="T511" s="7">
        <v>5671</v>
      </c>
      <c r="U511" s="7" t="s">
        <v>301</v>
      </c>
      <c r="V511">
        <v>0</v>
      </c>
      <c r="W511" t="s">
        <v>43</v>
      </c>
      <c r="X511" s="12">
        <v>0</v>
      </c>
      <c r="Y511" s="12">
        <v>0</v>
      </c>
      <c r="Z511" s="12">
        <v>0</v>
      </c>
      <c r="AA511" s="12">
        <v>0</v>
      </c>
      <c r="AB511" s="12">
        <v>0</v>
      </c>
      <c r="AC511" s="12">
        <v>0</v>
      </c>
      <c r="AD511" s="12">
        <v>0</v>
      </c>
      <c r="AE511" s="12">
        <v>0</v>
      </c>
      <c r="AF511" s="32">
        <v>0</v>
      </c>
      <c r="AG511" s="32">
        <v>0</v>
      </c>
      <c r="AH511" s="32">
        <v>600000</v>
      </c>
      <c r="AI511" s="32">
        <f t="shared" si="14"/>
        <v>600000</v>
      </c>
      <c r="AJ511" s="9" t="s">
        <v>843</v>
      </c>
      <c r="AK511" s="12">
        <v>0</v>
      </c>
      <c r="AL511" s="12">
        <v>0</v>
      </c>
      <c r="AM511" s="12">
        <v>0</v>
      </c>
      <c r="AN511" s="12">
        <v>0</v>
      </c>
      <c r="AO511" s="12">
        <v>0</v>
      </c>
      <c r="AP511"/>
    </row>
    <row r="512" spans="1:42" x14ac:dyDescent="0.3">
      <c r="A512" t="str">
        <f t="shared" si="15"/>
        <v>1.1-00-2302_231010_231656710</v>
      </c>
      <c r="B512" s="64" t="s">
        <v>1105</v>
      </c>
      <c r="C512" s="64" t="s">
        <v>1162</v>
      </c>
      <c r="D512" t="s">
        <v>1106</v>
      </c>
      <c r="E512" t="s">
        <v>259</v>
      </c>
      <c r="F512" t="s">
        <v>260</v>
      </c>
      <c r="G512" t="s">
        <v>261</v>
      </c>
      <c r="H512" t="s">
        <v>960</v>
      </c>
      <c r="I512" t="s">
        <v>856</v>
      </c>
      <c r="J512" t="s">
        <v>189</v>
      </c>
      <c r="K512">
        <v>1</v>
      </c>
      <c r="L512" t="s">
        <v>35</v>
      </c>
      <c r="M512">
        <v>16</v>
      </c>
      <c r="N512" t="s">
        <v>276</v>
      </c>
      <c r="O512" t="s">
        <v>883</v>
      </c>
      <c r="P512" s="1" t="s">
        <v>274</v>
      </c>
      <c r="Q512">
        <v>5000</v>
      </c>
      <c r="R512" t="s">
        <v>111</v>
      </c>
      <c r="T512">
        <v>5671</v>
      </c>
      <c r="U512" t="s">
        <v>301</v>
      </c>
      <c r="V512">
        <v>0</v>
      </c>
      <c r="W512" t="s">
        <v>43</v>
      </c>
      <c r="X512" s="12">
        <v>0</v>
      </c>
      <c r="Y512" s="12">
        <v>0</v>
      </c>
      <c r="Z512" s="12">
        <v>0</v>
      </c>
      <c r="AA512" s="12">
        <v>0</v>
      </c>
      <c r="AB512" s="12">
        <v>0</v>
      </c>
      <c r="AC512" s="12">
        <v>0</v>
      </c>
      <c r="AD512" s="12">
        <v>0</v>
      </c>
      <c r="AE512" s="12">
        <v>0</v>
      </c>
      <c r="AF512" s="12">
        <v>0</v>
      </c>
      <c r="AG512" s="12">
        <v>0</v>
      </c>
      <c r="AH512" s="32">
        <v>70000</v>
      </c>
      <c r="AI512" s="32">
        <f t="shared" si="14"/>
        <v>70000</v>
      </c>
      <c r="AJ512" t="s">
        <v>302</v>
      </c>
      <c r="AK512" s="12">
        <v>0</v>
      </c>
      <c r="AL512" s="12">
        <v>0</v>
      </c>
      <c r="AM512" s="12">
        <v>0</v>
      </c>
      <c r="AN512" s="12">
        <v>0</v>
      </c>
      <c r="AO512" s="12">
        <v>0</v>
      </c>
      <c r="AP512"/>
    </row>
    <row r="513" spans="1:42" x14ac:dyDescent="0.3">
      <c r="A513" t="str">
        <f t="shared" si="15"/>
        <v>1.1-00-2307_233019_233356710</v>
      </c>
      <c r="B513" s="64" t="s">
        <v>1105</v>
      </c>
      <c r="C513" s="64" t="s">
        <v>1162</v>
      </c>
      <c r="D513" t="s">
        <v>1106</v>
      </c>
      <c r="E513" t="s">
        <v>29</v>
      </c>
      <c r="F513" t="s">
        <v>30</v>
      </c>
      <c r="G513" t="s">
        <v>31</v>
      </c>
      <c r="H513" t="s">
        <v>934</v>
      </c>
      <c r="I513" t="s">
        <v>859</v>
      </c>
      <c r="J513" t="s">
        <v>447</v>
      </c>
      <c r="K513">
        <v>3</v>
      </c>
      <c r="L513" t="s">
        <v>218</v>
      </c>
      <c r="M513">
        <v>33</v>
      </c>
      <c r="N513" t="s">
        <v>559</v>
      </c>
      <c r="O513" t="s">
        <v>891</v>
      </c>
      <c r="P513" t="s">
        <v>965</v>
      </c>
      <c r="Q513">
        <v>5000</v>
      </c>
      <c r="R513" t="s">
        <v>111</v>
      </c>
      <c r="T513">
        <v>5671</v>
      </c>
      <c r="U513" t="s">
        <v>301</v>
      </c>
      <c r="V513">
        <v>0</v>
      </c>
      <c r="W513" t="s">
        <v>43</v>
      </c>
      <c r="X513" s="12">
        <v>2006747.12</v>
      </c>
      <c r="Y513" s="12">
        <v>0</v>
      </c>
      <c r="Z513" s="12">
        <v>1985171.12</v>
      </c>
      <c r="AA513" s="12">
        <v>1985171.12</v>
      </c>
      <c r="AB513" s="12">
        <v>1833237.48</v>
      </c>
      <c r="AC513" s="12">
        <v>1219600.68</v>
      </c>
      <c r="AD513" s="12">
        <v>1219600.68</v>
      </c>
      <c r="AE513" s="12">
        <v>21576</v>
      </c>
      <c r="AF513" s="32">
        <v>2006747.12</v>
      </c>
      <c r="AG513" s="32">
        <v>2006747.12</v>
      </c>
      <c r="AH513" s="32">
        <v>2006747.12</v>
      </c>
      <c r="AI513" s="32">
        <f t="shared" si="14"/>
        <v>0</v>
      </c>
      <c r="AJ513" s="35" t="s">
        <v>572</v>
      </c>
      <c r="AK513">
        <v>1000000</v>
      </c>
      <c r="AL513">
        <v>1006747.12</v>
      </c>
      <c r="AM513">
        <v>0</v>
      </c>
      <c r="AN513">
        <v>0</v>
      </c>
      <c r="AO513">
        <v>2006747.12</v>
      </c>
      <c r="AP513"/>
    </row>
    <row r="514" spans="1:42" x14ac:dyDescent="0.3">
      <c r="A514" t="str">
        <f t="shared" si="15"/>
        <v>1.1-00-2306_235016_232556710</v>
      </c>
      <c r="B514" s="64" t="s">
        <v>1105</v>
      </c>
      <c r="C514" s="64" t="s">
        <v>1162</v>
      </c>
      <c r="D514" t="s">
        <v>1106</v>
      </c>
      <c r="E514" t="s">
        <v>401</v>
      </c>
      <c r="F514" t="s">
        <v>402</v>
      </c>
      <c r="G514" t="s">
        <v>261</v>
      </c>
      <c r="H514" t="s">
        <v>960</v>
      </c>
      <c r="I514" t="s">
        <v>858</v>
      </c>
      <c r="J514" t="s">
        <v>404</v>
      </c>
      <c r="K514">
        <v>5</v>
      </c>
      <c r="L514" t="s">
        <v>62</v>
      </c>
      <c r="M514">
        <v>25</v>
      </c>
      <c r="N514" t="s">
        <v>408</v>
      </c>
      <c r="O514" t="s">
        <v>885</v>
      </c>
      <c r="P514" t="s">
        <v>977</v>
      </c>
      <c r="Q514">
        <v>5000</v>
      </c>
      <c r="R514" t="s">
        <v>111</v>
      </c>
      <c r="T514">
        <v>5671</v>
      </c>
      <c r="U514" t="s">
        <v>301</v>
      </c>
      <c r="V514">
        <v>0</v>
      </c>
      <c r="W514" t="s">
        <v>43</v>
      </c>
      <c r="X514" s="12">
        <v>250000</v>
      </c>
      <c r="Y514" s="12">
        <v>250000</v>
      </c>
      <c r="Z514" s="12">
        <v>186600</v>
      </c>
      <c r="AA514" s="12">
        <v>186600</v>
      </c>
      <c r="AB514" s="12">
        <v>186600</v>
      </c>
      <c r="AC514" s="12">
        <v>186600</v>
      </c>
      <c r="AD514" s="12">
        <v>186600</v>
      </c>
      <c r="AE514" s="12">
        <v>63400</v>
      </c>
      <c r="AF514" s="32">
        <v>250000</v>
      </c>
      <c r="AG514" s="32">
        <v>250000</v>
      </c>
      <c r="AH514" s="32">
        <v>250000</v>
      </c>
      <c r="AI514" s="32">
        <f t="shared" si="14"/>
        <v>0</v>
      </c>
      <c r="AJ514" s="35" t="s">
        <v>846</v>
      </c>
      <c r="AK514">
        <v>0</v>
      </c>
      <c r="AL514">
        <v>0</v>
      </c>
      <c r="AM514">
        <v>0</v>
      </c>
      <c r="AN514">
        <v>0</v>
      </c>
      <c r="AO514">
        <v>0</v>
      </c>
      <c r="AP514"/>
    </row>
    <row r="515" spans="1:42" x14ac:dyDescent="0.3">
      <c r="A515" t="str">
        <f t="shared" si="15"/>
        <v>1.1-00-2309_238026_234256710</v>
      </c>
      <c r="B515" s="64" t="s">
        <v>1105</v>
      </c>
      <c r="C515" s="64" t="s">
        <v>1162</v>
      </c>
      <c r="D515" t="s">
        <v>1106</v>
      </c>
      <c r="E515" t="s">
        <v>602</v>
      </c>
      <c r="F515" t="s">
        <v>603</v>
      </c>
      <c r="G515" t="s">
        <v>31</v>
      </c>
      <c r="H515" t="s">
        <v>934</v>
      </c>
      <c r="I515" t="s">
        <v>861</v>
      </c>
      <c r="J515" t="s">
        <v>605</v>
      </c>
      <c r="K515">
        <v>8</v>
      </c>
      <c r="L515" t="s">
        <v>606</v>
      </c>
      <c r="M515">
        <v>42</v>
      </c>
      <c r="N515" t="s">
        <v>622</v>
      </c>
      <c r="O515" t="s">
        <v>895</v>
      </c>
      <c r="P515" t="s">
        <v>973</v>
      </c>
      <c r="Q515">
        <v>5000</v>
      </c>
      <c r="R515" t="s">
        <v>111</v>
      </c>
      <c r="T515">
        <v>5671</v>
      </c>
      <c r="U515" t="s">
        <v>301</v>
      </c>
      <c r="V515">
        <v>0</v>
      </c>
      <c r="W515" t="s">
        <v>43</v>
      </c>
      <c r="X515" s="12">
        <v>150000</v>
      </c>
      <c r="Y515" s="12">
        <v>0</v>
      </c>
      <c r="Z515" s="12">
        <v>149872</v>
      </c>
      <c r="AA515" s="12">
        <v>0</v>
      </c>
      <c r="AB515" s="12">
        <v>0</v>
      </c>
      <c r="AC515" s="12">
        <v>0</v>
      </c>
      <c r="AD515" s="12">
        <v>0</v>
      </c>
      <c r="AE515" s="12">
        <v>128</v>
      </c>
      <c r="AF515" s="32">
        <v>150000</v>
      </c>
      <c r="AG515" s="32">
        <v>150000</v>
      </c>
      <c r="AH515" s="32">
        <v>150000</v>
      </c>
      <c r="AI515" s="32">
        <f t="shared" si="14"/>
        <v>0</v>
      </c>
      <c r="AJ515" s="35" t="s">
        <v>846</v>
      </c>
      <c r="AK515">
        <v>0</v>
      </c>
      <c r="AL515">
        <v>150000</v>
      </c>
      <c r="AM515">
        <v>0</v>
      </c>
      <c r="AN515">
        <v>0</v>
      </c>
      <c r="AO515">
        <v>150000</v>
      </c>
      <c r="AP515"/>
    </row>
    <row r="516" spans="1:42" x14ac:dyDescent="0.3">
      <c r="A516" t="str">
        <f t="shared" si="15"/>
        <v>1.1-00-2307_243023_245961310</v>
      </c>
      <c r="B516" t="s">
        <v>1105</v>
      </c>
      <c r="C516" t="s">
        <v>1162</v>
      </c>
      <c r="D516" s="42" t="s">
        <v>1106</v>
      </c>
      <c r="E516" s="42" t="str">
        <f>[1]Plantilla!$I$20</f>
        <v>1.3.4</v>
      </c>
      <c r="F516" s="43" t="str">
        <f>[1]Plantilla!$K$20</f>
        <v>FUNCIÓN PÚBLICA</v>
      </c>
      <c r="G516" s="42" t="str">
        <f>[1]Plantilla!$I$17</f>
        <v>K</v>
      </c>
      <c r="H516" s="43" t="str">
        <f>[1]Plantilla!$K$17</f>
        <v>Proyectos de Inversión</v>
      </c>
      <c r="I516" s="42" t="str">
        <f>[1]Plantilla!$I$9</f>
        <v>07_24</v>
      </c>
      <c r="J516" s="42" t="str">
        <f>[1]Plantilla!$K$9</f>
        <v>GABINETE INTEGRAL DE INFRAESTRUCTURA Y SERVICIOS PÚBLICOS</v>
      </c>
      <c r="K516" s="42">
        <f>[1]Plantilla!$I$21</f>
        <v>3</v>
      </c>
      <c r="L516" s="42" t="str">
        <f>[1]Plantilla!$K$21</f>
        <v>INFRAESTRUCTURA Y SERVICIOS PÚBLICOS</v>
      </c>
      <c r="M516" s="42">
        <v>59</v>
      </c>
      <c r="N516" s="42" t="s">
        <v>1214</v>
      </c>
      <c r="O516" s="42" t="str">
        <f>[1]Plantilla!$I$10</f>
        <v>023_24</v>
      </c>
      <c r="P516" s="42" t="str">
        <f>[1]Plantilla!$K$10</f>
        <v>DIRECCIÓN GENERAL DE OBRAS PÚBLICAS</v>
      </c>
      <c r="Q516" s="42">
        <v>6000</v>
      </c>
      <c r="R516" s="42" t="s">
        <v>162</v>
      </c>
      <c r="T516" s="44">
        <v>6131</v>
      </c>
      <c r="U516" s="44" t="s">
        <v>163</v>
      </c>
      <c r="V516">
        <v>0</v>
      </c>
      <c r="W516" t="s">
        <v>43</v>
      </c>
      <c r="X516" s="32">
        <f>[1]Plantilla!Z603</f>
        <v>0</v>
      </c>
      <c r="Y516" s="32">
        <f>[1]Plantilla!AA603</f>
        <v>0</v>
      </c>
      <c r="Z516" s="32">
        <f>[1]Plantilla!AB603</f>
        <v>0</v>
      </c>
      <c r="AA516" s="32">
        <f>[1]Plantilla!AC603</f>
        <v>0</v>
      </c>
      <c r="AB516" s="32">
        <f>[1]Plantilla!AD603</f>
        <v>0</v>
      </c>
      <c r="AC516" s="32">
        <f>[1]Plantilla!AE603</f>
        <v>0</v>
      </c>
      <c r="AD516" s="32">
        <f>[1]Plantilla!AF603</f>
        <v>0</v>
      </c>
      <c r="AE516" s="32">
        <f>[1]Plantilla!AG603</f>
        <v>0</v>
      </c>
      <c r="AF516" s="32">
        <f>[1]Plantilla!AH603</f>
        <v>0</v>
      </c>
      <c r="AG516" s="32"/>
      <c r="AH516" s="74">
        <v>55000000</v>
      </c>
      <c r="AI516" s="32">
        <f t="shared" si="14"/>
        <v>55000000</v>
      </c>
      <c r="AJ516" s="35" t="s">
        <v>1229</v>
      </c>
      <c r="AK516" s="63">
        <f>[1]Plantilla!AM603</f>
        <v>0</v>
      </c>
      <c r="AL516" s="63">
        <f>[1]Plantilla!AN603</f>
        <v>0</v>
      </c>
      <c r="AM516" s="63">
        <f>[1]Plantilla!AO603</f>
        <v>0</v>
      </c>
      <c r="AN516" s="63">
        <f>[1]Plantilla!AP603</f>
        <v>0</v>
      </c>
      <c r="AO516" s="63">
        <f>[1]Plantilla!AQ603</f>
        <v>0</v>
      </c>
      <c r="AP516"/>
    </row>
    <row r="517" spans="1:42" x14ac:dyDescent="0.3">
      <c r="A517" t="str">
        <f t="shared" si="15"/>
        <v>1.1-00-2317_234037_235656910</v>
      </c>
      <c r="B517" s="64" t="s">
        <v>1105</v>
      </c>
      <c r="C517" s="64" t="s">
        <v>1162</v>
      </c>
      <c r="D517" t="s">
        <v>1106</v>
      </c>
      <c r="E517" t="s">
        <v>783</v>
      </c>
      <c r="F517" t="s">
        <v>784</v>
      </c>
      <c r="G517" t="s">
        <v>200</v>
      </c>
      <c r="H517" t="s">
        <v>957</v>
      </c>
      <c r="I517" t="s">
        <v>867</v>
      </c>
      <c r="J517" t="s">
        <v>785</v>
      </c>
      <c r="K517">
        <v>4</v>
      </c>
      <c r="L517" t="s">
        <v>667</v>
      </c>
      <c r="M517">
        <v>56</v>
      </c>
      <c r="N517" t="s">
        <v>788</v>
      </c>
      <c r="O517" t="s">
        <v>904</v>
      </c>
      <c r="P517" t="s">
        <v>959</v>
      </c>
      <c r="Q517">
        <v>5000</v>
      </c>
      <c r="R517" t="s">
        <v>111</v>
      </c>
      <c r="T517">
        <v>5691</v>
      </c>
      <c r="U517" t="s">
        <v>251</v>
      </c>
      <c r="V517">
        <v>0</v>
      </c>
      <c r="W517" t="s">
        <v>43</v>
      </c>
      <c r="X517" s="12">
        <v>20000</v>
      </c>
      <c r="Y517" s="12">
        <v>0</v>
      </c>
      <c r="Z517" s="12">
        <v>19140</v>
      </c>
      <c r="AA517" s="12">
        <v>0</v>
      </c>
      <c r="AB517" s="12">
        <v>0</v>
      </c>
      <c r="AC517" s="12">
        <v>0</v>
      </c>
      <c r="AD517" s="12">
        <v>0</v>
      </c>
      <c r="AE517" s="12">
        <v>860</v>
      </c>
      <c r="AF517" s="32">
        <v>200000</v>
      </c>
      <c r="AG517" s="32">
        <v>0</v>
      </c>
      <c r="AH517" s="32">
        <v>500000</v>
      </c>
      <c r="AI517" s="32">
        <f t="shared" si="14"/>
        <v>300000</v>
      </c>
      <c r="AJ517" s="35" t="s">
        <v>1215</v>
      </c>
      <c r="AK517">
        <v>0</v>
      </c>
      <c r="AL517">
        <v>20000</v>
      </c>
      <c r="AM517">
        <v>0</v>
      </c>
      <c r="AN517">
        <v>0</v>
      </c>
      <c r="AO517">
        <v>20000</v>
      </c>
      <c r="AP517"/>
    </row>
    <row r="518" spans="1:42" x14ac:dyDescent="0.3">
      <c r="A518" t="str">
        <f t="shared" si="15"/>
        <v>2.5-02-2311_236031_235056910</v>
      </c>
      <c r="B518" s="64" t="s">
        <v>1095</v>
      </c>
      <c r="C518" s="64" t="s">
        <v>1162</v>
      </c>
      <c r="D518" t="s">
        <v>1096</v>
      </c>
      <c r="E518" t="s">
        <v>802</v>
      </c>
      <c r="F518" t="s">
        <v>803</v>
      </c>
      <c r="G518" t="s">
        <v>31</v>
      </c>
      <c r="H518" t="s">
        <v>934</v>
      </c>
      <c r="I518" t="s">
        <v>868</v>
      </c>
      <c r="J518" t="s">
        <v>805</v>
      </c>
      <c r="K518">
        <v>6</v>
      </c>
      <c r="L518" t="s">
        <v>79</v>
      </c>
      <c r="M518">
        <v>50</v>
      </c>
      <c r="N518" t="s">
        <v>809</v>
      </c>
      <c r="O518" t="s">
        <v>905</v>
      </c>
      <c r="P518" t="s">
        <v>963</v>
      </c>
      <c r="Q518">
        <v>5000</v>
      </c>
      <c r="R518" t="s">
        <v>111</v>
      </c>
      <c r="T518">
        <v>5691</v>
      </c>
      <c r="U518" t="s">
        <v>251</v>
      </c>
      <c r="V518">
        <v>0</v>
      </c>
      <c r="W518" t="s">
        <v>43</v>
      </c>
      <c r="X518" s="12">
        <v>70724000</v>
      </c>
      <c r="Y518" s="12">
        <v>34907948</v>
      </c>
      <c r="Z518" s="12">
        <v>70723059.019999996</v>
      </c>
      <c r="AA518" s="12">
        <v>70723059.019999996</v>
      </c>
      <c r="AB518" s="12">
        <v>70723059.019999996</v>
      </c>
      <c r="AC518" s="12">
        <v>0</v>
      </c>
      <c r="AD518" s="12">
        <v>0</v>
      </c>
      <c r="AE518" s="12">
        <v>940.98000000417233</v>
      </c>
      <c r="AF518" s="32">
        <v>70724000</v>
      </c>
      <c r="AG518" s="32">
        <v>70724000</v>
      </c>
      <c r="AH518" s="32">
        <v>70724000</v>
      </c>
      <c r="AI518" s="32">
        <f t="shared" si="14"/>
        <v>0</v>
      </c>
      <c r="AJ518" s="35" t="s">
        <v>815</v>
      </c>
      <c r="AK518">
        <v>35816052</v>
      </c>
      <c r="AL518">
        <v>0</v>
      </c>
      <c r="AM518">
        <v>0</v>
      </c>
      <c r="AN518">
        <v>0</v>
      </c>
      <c r="AO518">
        <v>35816052</v>
      </c>
      <c r="AP518"/>
    </row>
    <row r="519" spans="1:42" x14ac:dyDescent="0.3">
      <c r="A519" t="str">
        <f t="shared" si="15"/>
        <v>1.1-00-2307_233024_233956910</v>
      </c>
      <c r="B519" s="64" t="s">
        <v>1105</v>
      </c>
      <c r="C519" s="64" t="s">
        <v>1162</v>
      </c>
      <c r="D519" t="s">
        <v>1106</v>
      </c>
      <c r="E519" t="s">
        <v>498</v>
      </c>
      <c r="F519" t="s">
        <v>499</v>
      </c>
      <c r="G519" t="s">
        <v>31</v>
      </c>
      <c r="H519" t="s">
        <v>934</v>
      </c>
      <c r="I519" t="s">
        <v>859</v>
      </c>
      <c r="J519" t="s">
        <v>447</v>
      </c>
      <c r="K519">
        <v>3</v>
      </c>
      <c r="L519" t="s">
        <v>218</v>
      </c>
      <c r="M519">
        <v>39</v>
      </c>
      <c r="N519" t="s">
        <v>503</v>
      </c>
      <c r="O519" t="s">
        <v>890</v>
      </c>
      <c r="P519" t="s">
        <v>501</v>
      </c>
      <c r="Q519">
        <v>5000</v>
      </c>
      <c r="R519" t="s">
        <v>111</v>
      </c>
      <c r="T519">
        <v>5691</v>
      </c>
      <c r="U519" t="s">
        <v>251</v>
      </c>
      <c r="V519">
        <v>0</v>
      </c>
      <c r="W519" t="s">
        <v>43</v>
      </c>
      <c r="X519" s="12">
        <v>92000</v>
      </c>
      <c r="Y519" s="12">
        <v>92000</v>
      </c>
      <c r="Z519" s="12">
        <v>66575.839999999997</v>
      </c>
      <c r="AA519" s="12">
        <v>66575.839999999997</v>
      </c>
      <c r="AB519" s="12">
        <v>66575.839999999997</v>
      </c>
      <c r="AC519" s="12">
        <v>66575.839999999997</v>
      </c>
      <c r="AD519" s="12">
        <v>66575.839999999997</v>
      </c>
      <c r="AE519" s="12">
        <v>25424.160000000003</v>
      </c>
      <c r="AF519" s="32">
        <v>92000</v>
      </c>
      <c r="AG519" s="32">
        <v>92000</v>
      </c>
      <c r="AH519" s="32">
        <v>92000</v>
      </c>
      <c r="AI519" s="32">
        <f t="shared" si="14"/>
        <v>0</v>
      </c>
      <c r="AJ519" s="35" t="s">
        <v>555</v>
      </c>
      <c r="AK519">
        <v>0</v>
      </c>
      <c r="AL519">
        <v>0</v>
      </c>
      <c r="AM519">
        <v>0</v>
      </c>
      <c r="AN519">
        <v>0</v>
      </c>
      <c r="AO519">
        <v>0</v>
      </c>
      <c r="AP519"/>
    </row>
    <row r="520" spans="1:42" x14ac:dyDescent="0.3">
      <c r="A520" t="str">
        <f t="shared" si="15"/>
        <v>1.1-00-2302_233009_231256910</v>
      </c>
      <c r="B520" s="64" t="s">
        <v>1105</v>
      </c>
      <c r="C520" s="64" t="s">
        <v>1162</v>
      </c>
      <c r="D520" t="s">
        <v>1106</v>
      </c>
      <c r="E520" t="s">
        <v>216</v>
      </c>
      <c r="F520" t="s">
        <v>217</v>
      </c>
      <c r="G520" t="s">
        <v>31</v>
      </c>
      <c r="H520" t="s">
        <v>934</v>
      </c>
      <c r="I520" t="s">
        <v>856</v>
      </c>
      <c r="J520" t="s">
        <v>189</v>
      </c>
      <c r="K520">
        <v>3</v>
      </c>
      <c r="L520" t="s">
        <v>218</v>
      </c>
      <c r="M520">
        <v>12</v>
      </c>
      <c r="N520" t="s">
        <v>244</v>
      </c>
      <c r="O520" t="s">
        <v>881</v>
      </c>
      <c r="P520" t="s">
        <v>972</v>
      </c>
      <c r="Q520">
        <v>5000</v>
      </c>
      <c r="R520" t="s">
        <v>111</v>
      </c>
      <c r="T520">
        <v>5691</v>
      </c>
      <c r="U520" t="s">
        <v>251</v>
      </c>
      <c r="V520">
        <v>0</v>
      </c>
      <c r="W520" t="s">
        <v>43</v>
      </c>
      <c r="X520" s="12">
        <v>1581950</v>
      </c>
      <c r="Y520" s="12">
        <v>1000000</v>
      </c>
      <c r="Z520" s="12">
        <v>1581950</v>
      </c>
      <c r="AA520" s="12">
        <v>1581950</v>
      </c>
      <c r="AB520" s="12">
        <v>1581950</v>
      </c>
      <c r="AC520" s="12">
        <v>1581950</v>
      </c>
      <c r="AD520" s="12">
        <v>1581950</v>
      </c>
      <c r="AE520" s="12">
        <v>0</v>
      </c>
      <c r="AF520" s="32">
        <v>1581950</v>
      </c>
      <c r="AG520" s="32">
        <v>1581950</v>
      </c>
      <c r="AH520" s="32">
        <v>2000000</v>
      </c>
      <c r="AI520" s="32">
        <f t="shared" ref="AI520:AI556" si="16">AH520-AF520</f>
        <v>418050</v>
      </c>
      <c r="AJ520" s="35" t="s">
        <v>252</v>
      </c>
      <c r="AK520">
        <v>581950</v>
      </c>
      <c r="AL520">
        <v>0</v>
      </c>
      <c r="AM520">
        <v>0</v>
      </c>
      <c r="AN520">
        <v>0</v>
      </c>
      <c r="AO520">
        <v>581950</v>
      </c>
      <c r="AP520"/>
    </row>
    <row r="521" spans="1:42" x14ac:dyDescent="0.3">
      <c r="A521" t="str">
        <f t="shared" si="15"/>
        <v>1.1-00-2311_236031_234957710</v>
      </c>
      <c r="B521" s="64" t="s">
        <v>1105</v>
      </c>
      <c r="C521" s="64" t="s">
        <v>1162</v>
      </c>
      <c r="D521" t="s">
        <v>1106</v>
      </c>
      <c r="E521" t="s">
        <v>802</v>
      </c>
      <c r="F521" t="s">
        <v>803</v>
      </c>
      <c r="G521" t="s">
        <v>31</v>
      </c>
      <c r="H521" t="s">
        <v>934</v>
      </c>
      <c r="I521" t="s">
        <v>868</v>
      </c>
      <c r="J521" t="s">
        <v>805</v>
      </c>
      <c r="K521">
        <v>6</v>
      </c>
      <c r="L521" t="s">
        <v>79</v>
      </c>
      <c r="M521">
        <v>49</v>
      </c>
      <c r="N521" t="s">
        <v>820</v>
      </c>
      <c r="O521" t="s">
        <v>905</v>
      </c>
      <c r="P521" t="s">
        <v>963</v>
      </c>
      <c r="Q521" s="1">
        <v>5000</v>
      </c>
      <c r="R521" s="1" t="s">
        <v>111</v>
      </c>
      <c r="S521" s="1"/>
      <c r="T521" s="7">
        <v>5771</v>
      </c>
      <c r="U521" s="7" t="s">
        <v>844</v>
      </c>
      <c r="V521">
        <v>0</v>
      </c>
      <c r="W521" t="s">
        <v>43</v>
      </c>
      <c r="X521" s="12">
        <v>0</v>
      </c>
      <c r="Y521" s="12">
        <v>0</v>
      </c>
      <c r="Z521" s="12">
        <v>0</v>
      </c>
      <c r="AA521" s="12">
        <v>0</v>
      </c>
      <c r="AB521" s="12">
        <v>0</v>
      </c>
      <c r="AC521" s="12">
        <v>0</v>
      </c>
      <c r="AD521" s="12">
        <v>0</v>
      </c>
      <c r="AE521" s="12">
        <v>0</v>
      </c>
      <c r="AF521" s="32">
        <v>0</v>
      </c>
      <c r="AG521" s="32">
        <v>0</v>
      </c>
      <c r="AH521" s="32">
        <v>45000</v>
      </c>
      <c r="AI521" s="32">
        <f t="shared" si="16"/>
        <v>45000</v>
      </c>
      <c r="AJ521" s="9" t="s">
        <v>845</v>
      </c>
      <c r="AK521" s="12">
        <v>0</v>
      </c>
      <c r="AL521" s="12">
        <v>0</v>
      </c>
      <c r="AM521" s="12">
        <v>0</v>
      </c>
      <c r="AN521" s="12">
        <v>0</v>
      </c>
      <c r="AO521" s="12">
        <v>0</v>
      </c>
      <c r="AP521"/>
    </row>
    <row r="522" spans="1:42" x14ac:dyDescent="0.3">
      <c r="A522" t="str">
        <f t="shared" si="15"/>
        <v>1.1-00-2310_234030_234857810</v>
      </c>
      <c r="B522" s="64" t="s">
        <v>1105</v>
      </c>
      <c r="C522" s="64" t="s">
        <v>1162</v>
      </c>
      <c r="D522" t="s">
        <v>1106</v>
      </c>
      <c r="E522" t="s">
        <v>412</v>
      </c>
      <c r="F522" t="s">
        <v>411</v>
      </c>
      <c r="G522" t="s">
        <v>31</v>
      </c>
      <c r="H522" t="s">
        <v>934</v>
      </c>
      <c r="I522" t="s">
        <v>862</v>
      </c>
      <c r="J522" t="s">
        <v>967</v>
      </c>
      <c r="K522">
        <v>4</v>
      </c>
      <c r="L522" t="s">
        <v>667</v>
      </c>
      <c r="M522">
        <v>48</v>
      </c>
      <c r="N522" t="s">
        <v>968</v>
      </c>
      <c r="O522" t="s">
        <v>898</v>
      </c>
      <c r="P522" t="s">
        <v>669</v>
      </c>
      <c r="Q522">
        <v>5000</v>
      </c>
      <c r="R522" t="s">
        <v>111</v>
      </c>
      <c r="T522">
        <v>5781</v>
      </c>
      <c r="U522" t="s">
        <v>674</v>
      </c>
      <c r="V522">
        <v>0</v>
      </c>
      <c r="W522" t="s">
        <v>43</v>
      </c>
      <c r="X522" s="12">
        <v>50000</v>
      </c>
      <c r="Y522" s="12">
        <v>50000</v>
      </c>
      <c r="Z522" s="12">
        <v>0</v>
      </c>
      <c r="AA522" s="12">
        <v>0</v>
      </c>
      <c r="AB522" s="12">
        <v>0</v>
      </c>
      <c r="AC522" s="12">
        <v>0</v>
      </c>
      <c r="AD522" s="12">
        <v>0</v>
      </c>
      <c r="AE522" s="12">
        <v>50000</v>
      </c>
      <c r="AF522" s="32">
        <v>50000</v>
      </c>
      <c r="AG522" s="32">
        <v>50000</v>
      </c>
      <c r="AH522" s="32">
        <v>50000</v>
      </c>
      <c r="AI522" s="32">
        <f t="shared" si="16"/>
        <v>0</v>
      </c>
      <c r="AJ522" s="35" t="s">
        <v>140</v>
      </c>
      <c r="AK522">
        <v>0</v>
      </c>
      <c r="AL522">
        <v>0</v>
      </c>
      <c r="AM522">
        <v>0</v>
      </c>
      <c r="AN522">
        <v>0</v>
      </c>
      <c r="AO522">
        <v>0</v>
      </c>
      <c r="AP522"/>
    </row>
    <row r="523" spans="1:42" x14ac:dyDescent="0.3">
      <c r="A523" t="str">
        <f t="shared" si="15"/>
        <v>1.1-14-2304_236013_231958110</v>
      </c>
      <c r="B523" t="s">
        <v>1098</v>
      </c>
      <c r="C523" t="s">
        <v>1162</v>
      </c>
      <c r="D523" t="s">
        <v>1099</v>
      </c>
      <c r="E523" t="s">
        <v>29</v>
      </c>
      <c r="F523" t="s">
        <v>30</v>
      </c>
      <c r="G523" t="s">
        <v>141</v>
      </c>
      <c r="H523" t="s">
        <v>955</v>
      </c>
      <c r="I523" t="s">
        <v>855</v>
      </c>
      <c r="J523" t="s">
        <v>144</v>
      </c>
      <c r="K523">
        <v>6</v>
      </c>
      <c r="L523" t="s">
        <v>79</v>
      </c>
      <c r="M523">
        <v>19</v>
      </c>
      <c r="N523" t="s">
        <v>170</v>
      </c>
      <c r="O523" t="s">
        <v>878</v>
      </c>
      <c r="P523" t="s">
        <v>168</v>
      </c>
      <c r="Q523">
        <v>5000</v>
      </c>
      <c r="R523" t="s">
        <v>111</v>
      </c>
      <c r="T523">
        <v>5811</v>
      </c>
      <c r="U523" t="s">
        <v>1055</v>
      </c>
      <c r="V523">
        <v>0</v>
      </c>
      <c r="W523" t="s">
        <v>43</v>
      </c>
      <c r="X523" s="12">
        <v>0</v>
      </c>
      <c r="Y523" s="12">
        <v>0</v>
      </c>
      <c r="Z523" s="12">
        <v>0</v>
      </c>
      <c r="AA523" s="12">
        <v>0</v>
      </c>
      <c r="AB523" s="12">
        <v>0</v>
      </c>
      <c r="AC523" s="12">
        <v>0</v>
      </c>
      <c r="AD523" s="12">
        <v>0</v>
      </c>
      <c r="AE523" s="12">
        <v>0</v>
      </c>
      <c r="AF523" s="32">
        <v>0</v>
      </c>
      <c r="AG523" s="32">
        <v>0</v>
      </c>
      <c r="AH523" s="32">
        <v>0</v>
      </c>
      <c r="AI523" s="32">
        <f t="shared" si="16"/>
        <v>0</v>
      </c>
      <c r="AJ523" s="35" t="s">
        <v>846</v>
      </c>
      <c r="AK523">
        <v>0</v>
      </c>
      <c r="AL523">
        <v>0</v>
      </c>
      <c r="AM523">
        <v>0</v>
      </c>
      <c r="AN523">
        <v>8000000</v>
      </c>
      <c r="AO523">
        <v>-8000000</v>
      </c>
      <c r="AP523"/>
    </row>
    <row r="524" spans="1:42" x14ac:dyDescent="0.3">
      <c r="A524" t="str">
        <f t="shared" ref="A524:A556" si="17">CONCATENATE(B524,I524,K524,O524,M524,T524,V524)</f>
        <v>1.1-14-2302_231007_23758110</v>
      </c>
      <c r="B524" t="s">
        <v>1098</v>
      </c>
      <c r="C524" t="s">
        <v>1162</v>
      </c>
      <c r="D524" t="s">
        <v>1099</v>
      </c>
      <c r="E524" t="s">
        <v>29</v>
      </c>
      <c r="F524" t="s">
        <v>30</v>
      </c>
      <c r="G524" t="s">
        <v>123</v>
      </c>
      <c r="H524" t="s">
        <v>969</v>
      </c>
      <c r="I524" t="s">
        <v>856</v>
      </c>
      <c r="J524" t="s">
        <v>189</v>
      </c>
      <c r="K524">
        <v>1</v>
      </c>
      <c r="L524" t="s">
        <v>35</v>
      </c>
      <c r="M524">
        <v>7</v>
      </c>
      <c r="N524" t="s">
        <v>995</v>
      </c>
      <c r="O524" t="s">
        <v>880</v>
      </c>
      <c r="P524" t="s">
        <v>996</v>
      </c>
      <c r="Q524">
        <v>5000</v>
      </c>
      <c r="R524" t="s">
        <v>111</v>
      </c>
      <c r="T524">
        <v>5811</v>
      </c>
      <c r="U524" t="s">
        <v>1055</v>
      </c>
      <c r="V524">
        <v>0</v>
      </c>
      <c r="W524" t="s">
        <v>43</v>
      </c>
      <c r="X524" s="12">
        <v>8970600</v>
      </c>
      <c r="Y524" s="12">
        <v>0</v>
      </c>
      <c r="Z524" s="12">
        <v>8970600</v>
      </c>
      <c r="AA524" s="12">
        <v>8970600</v>
      </c>
      <c r="AB524" s="12">
        <v>8970600</v>
      </c>
      <c r="AC524" s="12">
        <v>8970600</v>
      </c>
      <c r="AD524" s="12">
        <v>8970600</v>
      </c>
      <c r="AE524" s="12">
        <v>0</v>
      </c>
      <c r="AF524" s="32">
        <v>0</v>
      </c>
      <c r="AG524" s="32">
        <v>0</v>
      </c>
      <c r="AH524" s="32">
        <v>9000000</v>
      </c>
      <c r="AI524" s="32">
        <f t="shared" si="16"/>
        <v>9000000</v>
      </c>
      <c r="AJ524" s="35" t="s">
        <v>1219</v>
      </c>
      <c r="AK524">
        <v>970600</v>
      </c>
      <c r="AL524">
        <v>8000000</v>
      </c>
      <c r="AM524">
        <v>0</v>
      </c>
      <c r="AN524">
        <v>0</v>
      </c>
      <c r="AO524">
        <v>8970600</v>
      </c>
      <c r="AP524"/>
    </row>
    <row r="525" spans="1:42" x14ac:dyDescent="0.3">
      <c r="A525" t="str">
        <f t="shared" si="17"/>
        <v>1.1-00-2304_236013_231958110</v>
      </c>
      <c r="B525" s="64" t="s">
        <v>1105</v>
      </c>
      <c r="C525" s="64" t="s">
        <v>1162</v>
      </c>
      <c r="D525" t="s">
        <v>1106</v>
      </c>
      <c r="E525" t="s">
        <v>29</v>
      </c>
      <c r="F525" t="s">
        <v>30</v>
      </c>
      <c r="G525" t="s">
        <v>141</v>
      </c>
      <c r="H525" t="s">
        <v>955</v>
      </c>
      <c r="I525" t="s">
        <v>855</v>
      </c>
      <c r="J525" t="s">
        <v>144</v>
      </c>
      <c r="K525">
        <v>6</v>
      </c>
      <c r="L525" t="s">
        <v>79</v>
      </c>
      <c r="M525">
        <v>19</v>
      </c>
      <c r="N525" t="s">
        <v>170</v>
      </c>
      <c r="O525" t="s">
        <v>878</v>
      </c>
      <c r="P525" t="s">
        <v>168</v>
      </c>
      <c r="Q525">
        <v>5000</v>
      </c>
      <c r="R525" t="s">
        <v>111</v>
      </c>
      <c r="T525">
        <v>5811</v>
      </c>
      <c r="U525" t="s">
        <v>1055</v>
      </c>
      <c r="V525">
        <v>0</v>
      </c>
      <c r="W525" t="s">
        <v>43</v>
      </c>
      <c r="X525" s="12">
        <v>4750138.99</v>
      </c>
      <c r="Y525" s="12">
        <v>0</v>
      </c>
      <c r="Z525" s="12">
        <v>1750138.99</v>
      </c>
      <c r="AA525" s="12">
        <v>1750138.99</v>
      </c>
      <c r="AB525" s="12">
        <v>1750138.99</v>
      </c>
      <c r="AC525" s="12">
        <v>1750138.99</v>
      </c>
      <c r="AD525" s="12">
        <v>1750138.99</v>
      </c>
      <c r="AE525" s="12">
        <v>3000000</v>
      </c>
      <c r="AF525" s="32">
        <v>0</v>
      </c>
      <c r="AG525" s="32">
        <v>0</v>
      </c>
      <c r="AH525" s="32">
        <v>2000000</v>
      </c>
      <c r="AI525" s="32">
        <f t="shared" si="16"/>
        <v>2000000</v>
      </c>
      <c r="AJ525" s="35" t="s">
        <v>1220</v>
      </c>
      <c r="AK525">
        <v>4750138.99</v>
      </c>
      <c r="AL525">
        <v>0</v>
      </c>
      <c r="AM525">
        <v>0</v>
      </c>
      <c r="AN525">
        <v>0</v>
      </c>
      <c r="AO525">
        <v>4750138.99</v>
      </c>
      <c r="AP525"/>
    </row>
    <row r="526" spans="1:42" x14ac:dyDescent="0.3">
      <c r="A526" t="str">
        <f t="shared" si="17"/>
        <v>1.1-00-2302_231007_23758110</v>
      </c>
      <c r="B526" s="64" t="s">
        <v>1105</v>
      </c>
      <c r="C526" s="64" t="s">
        <v>1162</v>
      </c>
      <c r="D526" t="s">
        <v>1106</v>
      </c>
      <c r="E526" t="s">
        <v>29</v>
      </c>
      <c r="F526" t="s">
        <v>30</v>
      </c>
      <c r="G526" t="s">
        <v>123</v>
      </c>
      <c r="H526" t="s">
        <v>969</v>
      </c>
      <c r="I526" t="s">
        <v>856</v>
      </c>
      <c r="J526" t="s">
        <v>189</v>
      </c>
      <c r="K526">
        <v>1</v>
      </c>
      <c r="L526" t="s">
        <v>35</v>
      </c>
      <c r="M526">
        <v>7</v>
      </c>
      <c r="N526" t="s">
        <v>995</v>
      </c>
      <c r="O526" t="s">
        <v>880</v>
      </c>
      <c r="P526" t="s">
        <v>996</v>
      </c>
      <c r="Q526">
        <v>5000</v>
      </c>
      <c r="R526" t="s">
        <v>111</v>
      </c>
      <c r="T526">
        <v>5811</v>
      </c>
      <c r="U526" t="s">
        <v>1055</v>
      </c>
      <c r="V526">
        <v>0</v>
      </c>
      <c r="W526" t="s">
        <v>43</v>
      </c>
      <c r="X526" s="12">
        <v>30325555.600000001</v>
      </c>
      <c r="Y526" s="12">
        <v>0</v>
      </c>
      <c r="Z526" s="12">
        <v>26218852.010000002</v>
      </c>
      <c r="AA526" s="12">
        <v>26218852.010000002</v>
      </c>
      <c r="AB526" s="12">
        <v>26218852.010000002</v>
      </c>
      <c r="AC526" s="12">
        <v>26218852.010000002</v>
      </c>
      <c r="AD526" s="12">
        <v>26218852.010000002</v>
      </c>
      <c r="AE526" s="12">
        <v>4106703.59</v>
      </c>
      <c r="AF526" s="32">
        <v>0</v>
      </c>
      <c r="AG526" s="32">
        <v>0</v>
      </c>
      <c r="AH526" s="32">
        <v>30000000</v>
      </c>
      <c r="AI526" s="32">
        <f t="shared" si="16"/>
        <v>30000000</v>
      </c>
      <c r="AJ526" s="35" t="s">
        <v>1221</v>
      </c>
      <c r="AK526">
        <v>30325555.600000001</v>
      </c>
      <c r="AL526">
        <v>0</v>
      </c>
      <c r="AM526">
        <v>0</v>
      </c>
      <c r="AN526">
        <v>0</v>
      </c>
      <c r="AO526">
        <v>30325555.600000001</v>
      </c>
      <c r="AP526"/>
    </row>
    <row r="527" spans="1:42" x14ac:dyDescent="0.3">
      <c r="A527" t="str">
        <f t="shared" si="17"/>
        <v>1.1-00-2311_236031_235059110</v>
      </c>
      <c r="B527" s="64" t="s">
        <v>1105</v>
      </c>
      <c r="C527" s="64" t="s">
        <v>1162</v>
      </c>
      <c r="D527" t="s">
        <v>1106</v>
      </c>
      <c r="E527" t="s">
        <v>802</v>
      </c>
      <c r="F527" t="s">
        <v>803</v>
      </c>
      <c r="G527" t="s">
        <v>31</v>
      </c>
      <c r="H527" t="s">
        <v>934</v>
      </c>
      <c r="I527" t="s">
        <v>868</v>
      </c>
      <c r="J527" t="s">
        <v>805</v>
      </c>
      <c r="K527">
        <v>6</v>
      </c>
      <c r="L527" t="s">
        <v>79</v>
      </c>
      <c r="M527">
        <v>50</v>
      </c>
      <c r="N527" t="s">
        <v>809</v>
      </c>
      <c r="O527" t="s">
        <v>905</v>
      </c>
      <c r="P527" t="s">
        <v>963</v>
      </c>
      <c r="Q527">
        <v>5000</v>
      </c>
      <c r="R527" t="s">
        <v>111</v>
      </c>
      <c r="T527">
        <v>5911</v>
      </c>
      <c r="U527" t="s">
        <v>722</v>
      </c>
      <c r="V527">
        <v>0</v>
      </c>
      <c r="W527" t="s">
        <v>43</v>
      </c>
      <c r="X527" s="12">
        <v>6020779.5999999996</v>
      </c>
      <c r="Y527" s="12">
        <v>5841164</v>
      </c>
      <c r="Z527" s="12">
        <v>6020779.5999999996</v>
      </c>
      <c r="AA527" s="12">
        <v>6020779.5999999996</v>
      </c>
      <c r="AB527" s="12">
        <v>4515584.67</v>
      </c>
      <c r="AC527" s="12">
        <v>4405616.67</v>
      </c>
      <c r="AD527" s="12">
        <v>4405616.67</v>
      </c>
      <c r="AE527" s="12">
        <v>0</v>
      </c>
      <c r="AF527" s="32">
        <v>6020779.5999999996</v>
      </c>
      <c r="AG527" s="32">
        <v>6020779.5999999996</v>
      </c>
      <c r="AH527" s="70">
        <v>42021000</v>
      </c>
      <c r="AI527" s="32">
        <f t="shared" si="16"/>
        <v>36000220.399999999</v>
      </c>
      <c r="AJ527" s="35" t="s">
        <v>816</v>
      </c>
      <c r="AK527">
        <v>150000</v>
      </c>
      <c r="AL527">
        <v>29615.599999999999</v>
      </c>
      <c r="AM527">
        <v>0</v>
      </c>
      <c r="AN527">
        <v>0</v>
      </c>
      <c r="AO527">
        <v>179615.6</v>
      </c>
      <c r="AP527"/>
    </row>
    <row r="528" spans="1:42" x14ac:dyDescent="0.3">
      <c r="A528" t="str">
        <f t="shared" si="17"/>
        <v>1.1-00-2311_236031_235059710</v>
      </c>
      <c r="B528" s="64" t="s">
        <v>1105</v>
      </c>
      <c r="C528" s="64" t="s">
        <v>1162</v>
      </c>
      <c r="D528" t="s">
        <v>1106</v>
      </c>
      <c r="E528" t="s">
        <v>802</v>
      </c>
      <c r="F528" t="s">
        <v>803</v>
      </c>
      <c r="G528" t="s">
        <v>31</v>
      </c>
      <c r="H528" t="s">
        <v>934</v>
      </c>
      <c r="I528" t="s">
        <v>868</v>
      </c>
      <c r="J528" t="s">
        <v>805</v>
      </c>
      <c r="K528">
        <v>6</v>
      </c>
      <c r="L528" t="s">
        <v>79</v>
      </c>
      <c r="M528">
        <v>50</v>
      </c>
      <c r="N528" t="s">
        <v>809</v>
      </c>
      <c r="O528" t="s">
        <v>905</v>
      </c>
      <c r="P528" t="s">
        <v>963</v>
      </c>
      <c r="Q528">
        <v>5000</v>
      </c>
      <c r="R528" t="s">
        <v>111</v>
      </c>
      <c r="T528">
        <v>5971</v>
      </c>
      <c r="U528" t="s">
        <v>817</v>
      </c>
      <c r="V528">
        <v>0</v>
      </c>
      <c r="W528" t="s">
        <v>43</v>
      </c>
      <c r="X528" s="12">
        <v>4972314.42</v>
      </c>
      <c r="Y528" s="12">
        <v>4091000</v>
      </c>
      <c r="Z528" s="12">
        <v>5003679.0199999996</v>
      </c>
      <c r="AA528" s="12">
        <v>5003679.0199999996</v>
      </c>
      <c r="AB528" s="12">
        <v>5003679.0199999996</v>
      </c>
      <c r="AC528" s="12">
        <v>4874456.62</v>
      </c>
      <c r="AD528" s="12">
        <v>4874456.62</v>
      </c>
      <c r="AE528" s="12">
        <v>-31364.599999999627</v>
      </c>
      <c r="AF528" s="32">
        <f>SUBTOTAL(9,AF50:AF527)</f>
        <v>1804354112.7800004</v>
      </c>
      <c r="AG528" s="32">
        <f>SUBTOTAL(9,AG50:AG527)</f>
        <v>1821174112.7800004</v>
      </c>
      <c r="AH528" s="32">
        <f>SUBTOTAL(9,AH50:AH527)</f>
        <v>2096750972.4172008</v>
      </c>
      <c r="AI528" s="32">
        <f t="shared" si="16"/>
        <v>292396859.63720036</v>
      </c>
      <c r="AJ528" s="35" t="s">
        <v>818</v>
      </c>
      <c r="AK528">
        <v>822538.02</v>
      </c>
      <c r="AL528">
        <v>88392</v>
      </c>
      <c r="AM528">
        <v>0</v>
      </c>
      <c r="AN528">
        <v>29615.599999999999</v>
      </c>
      <c r="AO528">
        <v>881314.42</v>
      </c>
      <c r="AP528"/>
    </row>
    <row r="529" spans="1:42" x14ac:dyDescent="0.3">
      <c r="A529" t="str">
        <f t="shared" si="17"/>
        <v>2.5-02-2307_233023_233761210</v>
      </c>
      <c r="B529" s="64" t="s">
        <v>1095</v>
      </c>
      <c r="C529" s="64" t="s">
        <v>1162</v>
      </c>
      <c r="D529" t="s">
        <v>1096</v>
      </c>
      <c r="E529" t="s">
        <v>29</v>
      </c>
      <c r="F529" t="s">
        <v>30</v>
      </c>
      <c r="G529" t="s">
        <v>479</v>
      </c>
      <c r="H529" t="s">
        <v>981</v>
      </c>
      <c r="I529" t="s">
        <v>859</v>
      </c>
      <c r="J529" t="s">
        <v>447</v>
      </c>
      <c r="K529">
        <v>3</v>
      </c>
      <c r="L529" t="s">
        <v>218</v>
      </c>
      <c r="M529">
        <v>37</v>
      </c>
      <c r="N529" t="s">
        <v>484</v>
      </c>
      <c r="O529" t="s">
        <v>889</v>
      </c>
      <c r="P529" t="s">
        <v>482</v>
      </c>
      <c r="Q529">
        <v>6000</v>
      </c>
      <c r="R529" t="s">
        <v>1059</v>
      </c>
      <c r="T529">
        <v>6121</v>
      </c>
      <c r="U529" t="s">
        <v>487</v>
      </c>
      <c r="V529">
        <v>0</v>
      </c>
      <c r="W529" t="s">
        <v>43</v>
      </c>
      <c r="X529" s="12">
        <v>32222274.07</v>
      </c>
      <c r="Y529" s="12">
        <v>0</v>
      </c>
      <c r="Z529" s="12">
        <v>27078287.640000001</v>
      </c>
      <c r="AA529" s="12">
        <v>27078287.640000001</v>
      </c>
      <c r="AB529" s="12">
        <v>13420495.970000001</v>
      </c>
      <c r="AC529" s="12">
        <v>11994763.07</v>
      </c>
      <c r="AD529" s="12">
        <v>11994763.07</v>
      </c>
      <c r="AE529" s="12">
        <v>5143986.43</v>
      </c>
      <c r="AF529" s="32">
        <v>40000000</v>
      </c>
      <c r="AG529" s="32">
        <v>40000000</v>
      </c>
      <c r="AH529" s="75">
        <v>40000000</v>
      </c>
      <c r="AI529" s="32">
        <f t="shared" si="16"/>
        <v>0</v>
      </c>
      <c r="AJ529" s="35" t="s">
        <v>488</v>
      </c>
      <c r="AK529">
        <v>53414250.359999999</v>
      </c>
      <c r="AL529">
        <v>0</v>
      </c>
      <c r="AM529">
        <v>0</v>
      </c>
      <c r="AN529">
        <v>31191977.57</v>
      </c>
      <c r="AO529">
        <v>22222272.789999999</v>
      </c>
      <c r="AP529"/>
    </row>
    <row r="530" spans="1:42" x14ac:dyDescent="0.3">
      <c r="A530" t="str">
        <f t="shared" si="17"/>
        <v>1.1-00-2307_233023_233761210</v>
      </c>
      <c r="B530" s="64" t="s">
        <v>1105</v>
      </c>
      <c r="C530" s="64" t="s">
        <v>1162</v>
      </c>
      <c r="D530" t="s">
        <v>1106</v>
      </c>
      <c r="E530" t="s">
        <v>29</v>
      </c>
      <c r="F530" t="s">
        <v>30</v>
      </c>
      <c r="G530" t="s">
        <v>479</v>
      </c>
      <c r="H530" t="s">
        <v>981</v>
      </c>
      <c r="I530" t="s">
        <v>859</v>
      </c>
      <c r="J530" t="s">
        <v>447</v>
      </c>
      <c r="K530">
        <v>3</v>
      </c>
      <c r="L530" t="s">
        <v>218</v>
      </c>
      <c r="M530">
        <v>37</v>
      </c>
      <c r="N530" t="s">
        <v>484</v>
      </c>
      <c r="O530" t="s">
        <v>889</v>
      </c>
      <c r="P530" t="s">
        <v>482</v>
      </c>
      <c r="Q530">
        <v>6000</v>
      </c>
      <c r="R530" t="s">
        <v>1059</v>
      </c>
      <c r="T530">
        <v>6121</v>
      </c>
      <c r="U530" t="s">
        <v>487</v>
      </c>
      <c r="V530">
        <v>0</v>
      </c>
      <c r="W530" t="s">
        <v>43</v>
      </c>
      <c r="X530" s="12">
        <v>0</v>
      </c>
      <c r="Y530" s="12">
        <v>20466278.190000001</v>
      </c>
      <c r="Z530" s="12">
        <v>0</v>
      </c>
      <c r="AA530" s="12">
        <v>0</v>
      </c>
      <c r="AB530" s="12">
        <v>0</v>
      </c>
      <c r="AC530" s="12">
        <v>0</v>
      </c>
      <c r="AD530" s="12">
        <v>0</v>
      </c>
      <c r="AE530" s="12">
        <v>0</v>
      </c>
      <c r="AF530" s="32">
        <v>0</v>
      </c>
      <c r="AG530" s="32">
        <v>0</v>
      </c>
      <c r="AH530" s="32">
        <v>0</v>
      </c>
      <c r="AI530" s="32">
        <f t="shared" si="16"/>
        <v>0</v>
      </c>
      <c r="AJ530" s="35" t="s">
        <v>846</v>
      </c>
      <c r="AK530">
        <v>0</v>
      </c>
      <c r="AL530">
        <v>1.28</v>
      </c>
      <c r="AM530">
        <v>0</v>
      </c>
      <c r="AN530">
        <v>20466279.469999999</v>
      </c>
      <c r="AO530">
        <v>-20466278.190000001</v>
      </c>
      <c r="AP530"/>
    </row>
    <row r="531" spans="1:42" x14ac:dyDescent="0.3">
      <c r="A531" t="str">
        <f t="shared" si="17"/>
        <v>1.1-00-2307_233023_23376121XX</v>
      </c>
      <c r="B531" s="64" t="s">
        <v>1105</v>
      </c>
      <c r="C531" s="64" t="s">
        <v>1162</v>
      </c>
      <c r="D531" t="s">
        <v>1106</v>
      </c>
      <c r="E531" t="s">
        <v>29</v>
      </c>
      <c r="F531" t="s">
        <v>30</v>
      </c>
      <c r="G531" t="s">
        <v>479</v>
      </c>
      <c r="H531" t="s">
        <v>981</v>
      </c>
      <c r="I531" t="s">
        <v>859</v>
      </c>
      <c r="J531" t="s">
        <v>447</v>
      </c>
      <c r="K531">
        <v>3</v>
      </c>
      <c r="L531" t="s">
        <v>218</v>
      </c>
      <c r="M531">
        <v>37</v>
      </c>
      <c r="N531" t="s">
        <v>484</v>
      </c>
      <c r="O531" t="s">
        <v>889</v>
      </c>
      <c r="P531" t="s">
        <v>482</v>
      </c>
      <c r="Q531">
        <v>6000</v>
      </c>
      <c r="R531" t="s">
        <v>1059</v>
      </c>
      <c r="T531">
        <v>6121</v>
      </c>
      <c r="U531" t="s">
        <v>487</v>
      </c>
      <c r="V531" s="8" t="s">
        <v>45</v>
      </c>
      <c r="W531" s="1" t="s">
        <v>489</v>
      </c>
      <c r="X531" s="12">
        <v>0</v>
      </c>
      <c r="Y531" s="12">
        <v>0</v>
      </c>
      <c r="Z531" s="12">
        <v>0</v>
      </c>
      <c r="AA531" s="12">
        <v>0</v>
      </c>
      <c r="AB531" s="12">
        <v>0</v>
      </c>
      <c r="AC531" s="12">
        <v>0</v>
      </c>
      <c r="AD531" s="12">
        <v>0</v>
      </c>
      <c r="AE531" s="12">
        <v>0</v>
      </c>
      <c r="AF531" s="12">
        <v>125000000</v>
      </c>
      <c r="AG531" s="9">
        <v>65000000</v>
      </c>
      <c r="AH531" s="75">
        <v>65000000</v>
      </c>
      <c r="AI531" s="32">
        <f t="shared" si="16"/>
        <v>-60000000</v>
      </c>
      <c r="AJ531" s="5" t="s">
        <v>846</v>
      </c>
      <c r="AK531" s="12">
        <v>0</v>
      </c>
      <c r="AL531" s="12">
        <v>0</v>
      </c>
      <c r="AM531" s="12">
        <v>0</v>
      </c>
      <c r="AN531" s="12">
        <v>0</v>
      </c>
      <c r="AO531" s="12">
        <v>0</v>
      </c>
      <c r="AP531"/>
    </row>
    <row r="532" spans="1:42" x14ac:dyDescent="0.3">
      <c r="A532" t="str">
        <f t="shared" si="17"/>
        <v>1.1-00-2307_233023_233861210</v>
      </c>
      <c r="B532" s="64" t="s">
        <v>1105</v>
      </c>
      <c r="C532" s="64" t="s">
        <v>1162</v>
      </c>
      <c r="D532" t="s">
        <v>1106</v>
      </c>
      <c r="E532" t="s">
        <v>29</v>
      </c>
      <c r="F532" t="s">
        <v>30</v>
      </c>
      <c r="G532" t="s">
        <v>479</v>
      </c>
      <c r="H532" t="s">
        <v>981</v>
      </c>
      <c r="I532" t="s">
        <v>859</v>
      </c>
      <c r="J532" t="s">
        <v>447</v>
      </c>
      <c r="K532">
        <v>3</v>
      </c>
      <c r="L532" t="s">
        <v>218</v>
      </c>
      <c r="M532">
        <v>38</v>
      </c>
      <c r="N532" t="s">
        <v>495</v>
      </c>
      <c r="O532" t="s">
        <v>889</v>
      </c>
      <c r="P532" t="s">
        <v>482</v>
      </c>
      <c r="Q532">
        <v>6000</v>
      </c>
      <c r="R532" t="s">
        <v>1059</v>
      </c>
      <c r="T532">
        <v>6121</v>
      </c>
      <c r="U532" t="s">
        <v>487</v>
      </c>
      <c r="V532">
        <v>0</v>
      </c>
      <c r="W532" t="s">
        <v>43</v>
      </c>
      <c r="X532" s="12">
        <v>5724717.4800000004</v>
      </c>
      <c r="Y532" s="12">
        <v>16000000</v>
      </c>
      <c r="Z532" s="12">
        <v>3998966.69</v>
      </c>
      <c r="AA532" s="12">
        <v>3998966.69</v>
      </c>
      <c r="AB532" s="12">
        <v>3686713.17</v>
      </c>
      <c r="AC532" s="12">
        <v>999741.67</v>
      </c>
      <c r="AD532" s="12">
        <v>999741.67</v>
      </c>
      <c r="AE532" s="12">
        <v>1725750.7900000005</v>
      </c>
      <c r="AF532" s="32">
        <v>0</v>
      </c>
      <c r="AG532" s="32">
        <v>0</v>
      </c>
      <c r="AH532" s="32">
        <v>0</v>
      </c>
      <c r="AI532" s="32">
        <f t="shared" si="16"/>
        <v>0</v>
      </c>
      <c r="AJ532" s="35" t="s">
        <v>846</v>
      </c>
      <c r="AK532">
        <v>0</v>
      </c>
      <c r="AL532">
        <v>0</v>
      </c>
      <c r="AM532">
        <v>0</v>
      </c>
      <c r="AN532">
        <v>10275282.52</v>
      </c>
      <c r="AO532">
        <v>-10275282.52</v>
      </c>
      <c r="AP532"/>
    </row>
    <row r="533" spans="1:42" x14ac:dyDescent="0.3">
      <c r="A533" t="str">
        <f t="shared" si="17"/>
        <v>1.1-00-2307_233023_2337612168</v>
      </c>
      <c r="B533" s="64" t="s">
        <v>1105</v>
      </c>
      <c r="C533" s="64" t="s">
        <v>1162</v>
      </c>
      <c r="D533" t="s">
        <v>1106</v>
      </c>
      <c r="E533" t="s">
        <v>29</v>
      </c>
      <c r="F533" t="s">
        <v>30</v>
      </c>
      <c r="G533" t="s">
        <v>479</v>
      </c>
      <c r="H533" t="s">
        <v>981</v>
      </c>
      <c r="I533" t="s">
        <v>859</v>
      </c>
      <c r="J533" t="s">
        <v>447</v>
      </c>
      <c r="K533">
        <v>3</v>
      </c>
      <c r="L533" t="s">
        <v>218</v>
      </c>
      <c r="M533">
        <v>37</v>
      </c>
      <c r="N533" t="s">
        <v>484</v>
      </c>
      <c r="O533" t="s">
        <v>889</v>
      </c>
      <c r="P533" t="s">
        <v>482</v>
      </c>
      <c r="Q533">
        <v>6000</v>
      </c>
      <c r="R533" t="s">
        <v>1059</v>
      </c>
      <c r="T533">
        <v>6121</v>
      </c>
      <c r="U533" t="s">
        <v>487</v>
      </c>
      <c r="V533">
        <v>68</v>
      </c>
      <c r="W533" t="s">
        <v>489</v>
      </c>
      <c r="X533" s="12">
        <v>75000000</v>
      </c>
      <c r="Y533" s="12">
        <v>0</v>
      </c>
      <c r="Z533" s="12">
        <v>0</v>
      </c>
      <c r="AA533" s="12">
        <v>0</v>
      </c>
      <c r="AB533" s="12">
        <v>0</v>
      </c>
      <c r="AC533" s="12">
        <v>0</v>
      </c>
      <c r="AD533" s="12">
        <v>0</v>
      </c>
      <c r="AE533" s="12">
        <v>75000000</v>
      </c>
      <c r="AF533" s="32">
        <v>0</v>
      </c>
      <c r="AG533" s="32">
        <v>0</v>
      </c>
      <c r="AH533" s="32">
        <v>0</v>
      </c>
      <c r="AI533" s="32">
        <f t="shared" si="16"/>
        <v>0</v>
      </c>
      <c r="AJ533" s="35" t="s">
        <v>846</v>
      </c>
      <c r="AK533">
        <v>75000000</v>
      </c>
      <c r="AL533">
        <v>0</v>
      </c>
      <c r="AM533">
        <v>0</v>
      </c>
      <c r="AN533">
        <v>0</v>
      </c>
      <c r="AO533">
        <v>75000000</v>
      </c>
      <c r="AP533"/>
    </row>
    <row r="534" spans="1:42" x14ac:dyDescent="0.3">
      <c r="A534" t="str">
        <f t="shared" si="17"/>
        <v>2.5-01-2307_233023_233761210</v>
      </c>
      <c r="B534" s="64" t="s">
        <v>1112</v>
      </c>
      <c r="C534" s="64" t="s">
        <v>1162</v>
      </c>
      <c r="D534" t="s">
        <v>1113</v>
      </c>
      <c r="E534" t="s">
        <v>29</v>
      </c>
      <c r="F534" t="s">
        <v>30</v>
      </c>
      <c r="G534" t="s">
        <v>479</v>
      </c>
      <c r="H534" t="s">
        <v>981</v>
      </c>
      <c r="I534" t="s">
        <v>859</v>
      </c>
      <c r="J534" t="s">
        <v>447</v>
      </c>
      <c r="K534">
        <v>3</v>
      </c>
      <c r="L534" t="s">
        <v>218</v>
      </c>
      <c r="M534">
        <v>37</v>
      </c>
      <c r="N534" t="s">
        <v>484</v>
      </c>
      <c r="O534" t="s">
        <v>889</v>
      </c>
      <c r="P534" t="s">
        <v>482</v>
      </c>
      <c r="Q534">
        <v>6000</v>
      </c>
      <c r="R534" t="s">
        <v>1059</v>
      </c>
      <c r="T534">
        <v>6121</v>
      </c>
      <c r="U534" t="s">
        <v>487</v>
      </c>
      <c r="V534">
        <v>0</v>
      </c>
      <c r="W534" t="s">
        <v>43</v>
      </c>
      <c r="X534" s="12">
        <v>3200000</v>
      </c>
      <c r="Y534" s="12">
        <v>0</v>
      </c>
      <c r="Z534" s="12">
        <v>1192184.73</v>
      </c>
      <c r="AA534" s="12">
        <v>1192184.73</v>
      </c>
      <c r="AB534" s="12">
        <v>298046.18</v>
      </c>
      <c r="AC534" s="12">
        <v>298046.18</v>
      </c>
      <c r="AD534" s="12">
        <v>298046.18</v>
      </c>
      <c r="AE534" s="12">
        <v>2007815.27</v>
      </c>
      <c r="AF534" s="32">
        <v>3200000</v>
      </c>
      <c r="AG534" s="32">
        <v>3200000</v>
      </c>
      <c r="AH534" s="75">
        <v>3200000</v>
      </c>
      <c r="AI534" s="32">
        <f t="shared" si="16"/>
        <v>0</v>
      </c>
      <c r="AJ534" s="35" t="s">
        <v>490</v>
      </c>
      <c r="AK534">
        <v>0</v>
      </c>
      <c r="AL534">
        <v>3200000</v>
      </c>
      <c r="AM534">
        <v>0</v>
      </c>
      <c r="AN534">
        <v>0</v>
      </c>
      <c r="AO534">
        <v>3200000</v>
      </c>
      <c r="AP534"/>
    </row>
    <row r="535" spans="1:42" x14ac:dyDescent="0.3">
      <c r="A535" t="str">
        <f t="shared" si="17"/>
        <v>2.5-02-2307_233023_233761310</v>
      </c>
      <c r="B535" s="64" t="s">
        <v>1095</v>
      </c>
      <c r="C535" s="64" t="s">
        <v>1162</v>
      </c>
      <c r="D535" t="s">
        <v>1096</v>
      </c>
      <c r="E535" t="s">
        <v>29</v>
      </c>
      <c r="F535" t="s">
        <v>30</v>
      </c>
      <c r="G535" t="s">
        <v>479</v>
      </c>
      <c r="H535" t="s">
        <v>981</v>
      </c>
      <c r="I535" t="s">
        <v>859</v>
      </c>
      <c r="J535" t="s">
        <v>447</v>
      </c>
      <c r="K535">
        <v>3</v>
      </c>
      <c r="L535" t="s">
        <v>218</v>
      </c>
      <c r="M535">
        <v>37</v>
      </c>
      <c r="N535" t="s">
        <v>484</v>
      </c>
      <c r="O535" t="s">
        <v>889</v>
      </c>
      <c r="P535" t="s">
        <v>482</v>
      </c>
      <c r="Q535">
        <v>6000</v>
      </c>
      <c r="R535" t="s">
        <v>1059</v>
      </c>
      <c r="T535">
        <v>6131</v>
      </c>
      <c r="U535" t="s">
        <v>163</v>
      </c>
      <c r="V535">
        <v>0</v>
      </c>
      <c r="W535" t="s">
        <v>43</v>
      </c>
      <c r="X535" s="12">
        <v>65098326.170000002</v>
      </c>
      <c r="Y535" s="12">
        <v>0</v>
      </c>
      <c r="Z535" s="12">
        <v>58429691.229999997</v>
      </c>
      <c r="AA535" s="12">
        <v>58429691.229999997</v>
      </c>
      <c r="AB535" s="12">
        <v>34633027.939999998</v>
      </c>
      <c r="AC535" s="12">
        <v>34633027.939999998</v>
      </c>
      <c r="AD535" s="12">
        <v>34633027.939999998</v>
      </c>
      <c r="AE535" s="12">
        <v>6668634.9400000051</v>
      </c>
      <c r="AF535" s="32">
        <v>60000000</v>
      </c>
      <c r="AG535" s="32">
        <v>60000000</v>
      </c>
      <c r="AH535" s="75">
        <v>50000000</v>
      </c>
      <c r="AI535" s="32">
        <f t="shared" si="16"/>
        <v>-10000000</v>
      </c>
      <c r="AJ535" s="35" t="s">
        <v>490</v>
      </c>
      <c r="AK535">
        <v>22563366.170000002</v>
      </c>
      <c r="AL535">
        <v>22534960.559999999</v>
      </c>
      <c r="AM535">
        <v>0</v>
      </c>
      <c r="AN535">
        <v>0</v>
      </c>
      <c r="AO535">
        <v>45098326.729999997</v>
      </c>
      <c r="AP535"/>
    </row>
    <row r="536" spans="1:42" x14ac:dyDescent="0.3">
      <c r="A536" t="str">
        <f t="shared" si="17"/>
        <v>1.1-00-2307_233023_2337613128</v>
      </c>
      <c r="B536" s="64" t="s">
        <v>1105</v>
      </c>
      <c r="C536" s="64" t="s">
        <v>1162</v>
      </c>
      <c r="D536" t="s">
        <v>1106</v>
      </c>
      <c r="E536" t="s">
        <v>29</v>
      </c>
      <c r="F536" t="s">
        <v>30</v>
      </c>
      <c r="G536" t="s">
        <v>479</v>
      </c>
      <c r="H536" t="s">
        <v>981</v>
      </c>
      <c r="I536" t="s">
        <v>859</v>
      </c>
      <c r="J536" t="s">
        <v>447</v>
      </c>
      <c r="K536">
        <v>3</v>
      </c>
      <c r="L536" t="s">
        <v>218</v>
      </c>
      <c r="M536">
        <v>37</v>
      </c>
      <c r="N536" t="s">
        <v>484</v>
      </c>
      <c r="O536" t="s">
        <v>889</v>
      </c>
      <c r="P536" t="s">
        <v>482</v>
      </c>
      <c r="Q536">
        <v>6000</v>
      </c>
      <c r="R536" t="s">
        <v>1059</v>
      </c>
      <c r="T536">
        <v>6131</v>
      </c>
      <c r="U536" t="s">
        <v>163</v>
      </c>
      <c r="V536">
        <v>28</v>
      </c>
      <c r="W536" t="s">
        <v>1062</v>
      </c>
      <c r="X536" s="12">
        <v>70368847.280000001</v>
      </c>
      <c r="Y536" s="12">
        <v>34090909.229999997</v>
      </c>
      <c r="Z536" s="12">
        <v>68181818.180000007</v>
      </c>
      <c r="AA536" s="12">
        <v>68181818.180000007</v>
      </c>
      <c r="AB536" s="12">
        <v>39771373.950000003</v>
      </c>
      <c r="AC536" s="12">
        <v>39771373.950000003</v>
      </c>
      <c r="AD536" s="12">
        <v>39771373.950000003</v>
      </c>
      <c r="AE536" s="12">
        <v>2187029.099999994</v>
      </c>
      <c r="AF536" s="32">
        <v>0</v>
      </c>
      <c r="AG536" s="32">
        <v>0</v>
      </c>
      <c r="AH536" s="32">
        <v>0</v>
      </c>
      <c r="AI536" s="32">
        <f t="shared" si="16"/>
        <v>0</v>
      </c>
      <c r="AJ536" s="35" t="s">
        <v>846</v>
      </c>
      <c r="AK536">
        <v>22794702.18</v>
      </c>
      <c r="AL536">
        <v>13483236.01</v>
      </c>
      <c r="AM536">
        <v>0</v>
      </c>
      <c r="AN536">
        <v>0.14000000000000001</v>
      </c>
      <c r="AO536">
        <v>36277938.049999997</v>
      </c>
      <c r="AP536"/>
    </row>
    <row r="537" spans="1:42" x14ac:dyDescent="0.3">
      <c r="A537" t="str">
        <f t="shared" si="17"/>
        <v>1.1-00-2304_236012_231861310</v>
      </c>
      <c r="B537" s="64" t="s">
        <v>1105</v>
      </c>
      <c r="C537" s="64" t="s">
        <v>1162</v>
      </c>
      <c r="D537" t="s">
        <v>1106</v>
      </c>
      <c r="E537" t="s">
        <v>29</v>
      </c>
      <c r="F537" t="s">
        <v>30</v>
      </c>
      <c r="G537" t="s">
        <v>141</v>
      </c>
      <c r="H537" t="s">
        <v>955</v>
      </c>
      <c r="I537" t="s">
        <v>855</v>
      </c>
      <c r="J537" t="s">
        <v>144</v>
      </c>
      <c r="K537">
        <v>6</v>
      </c>
      <c r="L537" t="s">
        <v>79</v>
      </c>
      <c r="M537">
        <v>18</v>
      </c>
      <c r="N537" t="s">
        <v>148</v>
      </c>
      <c r="O537" t="s">
        <v>877</v>
      </c>
      <c r="P537" t="s">
        <v>956</v>
      </c>
      <c r="Q537">
        <v>6000</v>
      </c>
      <c r="R537" t="s">
        <v>1059</v>
      </c>
      <c r="T537">
        <v>6131</v>
      </c>
      <c r="U537" t="s">
        <v>163</v>
      </c>
      <c r="V537">
        <v>0</v>
      </c>
      <c r="W537" t="s">
        <v>43</v>
      </c>
      <c r="X537" s="12">
        <v>0</v>
      </c>
      <c r="Y537" s="12">
        <v>0</v>
      </c>
      <c r="Z537" s="12">
        <v>0</v>
      </c>
      <c r="AA537" s="12">
        <v>0</v>
      </c>
      <c r="AB537" s="12">
        <v>0</v>
      </c>
      <c r="AC537" s="12">
        <v>0</v>
      </c>
      <c r="AD537" s="12">
        <v>0</v>
      </c>
      <c r="AE537" s="12">
        <v>0</v>
      </c>
      <c r="AF537" s="32">
        <v>15105020.039999999</v>
      </c>
      <c r="AG537" s="32">
        <v>15105020.039999999</v>
      </c>
      <c r="AH537" s="32">
        <v>15105020.039999999</v>
      </c>
      <c r="AI537" s="32">
        <f t="shared" si="16"/>
        <v>0</v>
      </c>
      <c r="AJ537" s="35" t="s">
        <v>846</v>
      </c>
      <c r="AK537">
        <v>0</v>
      </c>
      <c r="AL537">
        <v>0</v>
      </c>
      <c r="AM537">
        <v>0</v>
      </c>
      <c r="AN537">
        <v>0</v>
      </c>
      <c r="AO537">
        <v>0</v>
      </c>
      <c r="AP537"/>
    </row>
    <row r="538" spans="1:42" x14ac:dyDescent="0.3">
      <c r="A538" t="str">
        <f t="shared" si="17"/>
        <v>1.1-00-2307_233023_233761310</v>
      </c>
      <c r="B538" s="64" t="s">
        <v>1105</v>
      </c>
      <c r="C538" s="64" t="s">
        <v>1162</v>
      </c>
      <c r="D538" t="s">
        <v>1106</v>
      </c>
      <c r="E538" t="s">
        <v>29</v>
      </c>
      <c r="F538" t="s">
        <v>30</v>
      </c>
      <c r="G538" t="s">
        <v>479</v>
      </c>
      <c r="H538" t="s">
        <v>981</v>
      </c>
      <c r="I538" t="s">
        <v>859</v>
      </c>
      <c r="J538" t="s">
        <v>447</v>
      </c>
      <c r="K538">
        <v>3</v>
      </c>
      <c r="L538" t="s">
        <v>218</v>
      </c>
      <c r="M538">
        <v>37</v>
      </c>
      <c r="N538" t="s">
        <v>484</v>
      </c>
      <c r="O538" t="s">
        <v>889</v>
      </c>
      <c r="P538" t="s">
        <v>482</v>
      </c>
      <c r="Q538">
        <v>6000</v>
      </c>
      <c r="R538" t="s">
        <v>1059</v>
      </c>
      <c r="T538">
        <v>6131</v>
      </c>
      <c r="U538" t="s">
        <v>163</v>
      </c>
      <c r="V538">
        <v>0</v>
      </c>
      <c r="W538" t="s">
        <v>43</v>
      </c>
      <c r="X538" s="12">
        <v>33683296.25</v>
      </c>
      <c r="Y538" s="12">
        <v>0</v>
      </c>
      <c r="Z538" s="12">
        <v>13683065.539999999</v>
      </c>
      <c r="AA538" s="12">
        <v>13683065.539999999</v>
      </c>
      <c r="AB538" s="12">
        <v>2453511.9</v>
      </c>
      <c r="AC538" s="12">
        <v>2453511.9</v>
      </c>
      <c r="AD538" s="12">
        <v>2453511.9</v>
      </c>
      <c r="AE538" s="12">
        <v>20000230.710000001</v>
      </c>
      <c r="AF538" s="32">
        <v>56816248.500000007</v>
      </c>
      <c r="AG538" s="32">
        <v>56816248.500000007</v>
      </c>
      <c r="AH538" s="75">
        <v>56816248.500000007</v>
      </c>
      <c r="AI538" s="32">
        <f t="shared" si="16"/>
        <v>0</v>
      </c>
      <c r="AJ538" s="35" t="s">
        <v>491</v>
      </c>
      <c r="AK538">
        <v>28683296.25</v>
      </c>
      <c r="AL538">
        <v>5000000</v>
      </c>
      <c r="AM538">
        <v>0</v>
      </c>
      <c r="AN538">
        <v>0</v>
      </c>
      <c r="AO538">
        <v>33683296.25</v>
      </c>
      <c r="AP538"/>
    </row>
    <row r="539" spans="1:42" x14ac:dyDescent="0.3">
      <c r="A539" t="str">
        <f t="shared" si="17"/>
        <v>1.1-00-2304_236012_2318613166</v>
      </c>
      <c r="B539" s="64" t="s">
        <v>1105</v>
      </c>
      <c r="C539" s="64" t="s">
        <v>1162</v>
      </c>
      <c r="D539" t="s">
        <v>1106</v>
      </c>
      <c r="E539" t="s">
        <v>29</v>
      </c>
      <c r="F539" t="s">
        <v>30</v>
      </c>
      <c r="G539" t="s">
        <v>141</v>
      </c>
      <c r="H539" t="s">
        <v>955</v>
      </c>
      <c r="I539" t="s">
        <v>855</v>
      </c>
      <c r="J539" t="s">
        <v>144</v>
      </c>
      <c r="K539">
        <v>6</v>
      </c>
      <c r="L539" t="s">
        <v>79</v>
      </c>
      <c r="M539">
        <v>18</v>
      </c>
      <c r="N539" t="s">
        <v>148</v>
      </c>
      <c r="O539" t="s">
        <v>877</v>
      </c>
      <c r="P539" t="s">
        <v>956</v>
      </c>
      <c r="Q539">
        <v>6000</v>
      </c>
      <c r="R539" t="s">
        <v>1059</v>
      </c>
      <c r="T539">
        <v>6131</v>
      </c>
      <c r="U539" t="s">
        <v>163</v>
      </c>
      <c r="V539">
        <v>66</v>
      </c>
      <c r="W539" t="s">
        <v>1061</v>
      </c>
      <c r="X539" s="12">
        <v>15105020.039999999</v>
      </c>
      <c r="Y539" s="12">
        <v>0</v>
      </c>
      <c r="Z539" s="12">
        <v>28299479.25</v>
      </c>
      <c r="AA539" s="12">
        <v>28299479.25</v>
      </c>
      <c r="AB539" s="12">
        <v>28299479.25</v>
      </c>
      <c r="AC539" s="12">
        <v>28299479.25</v>
      </c>
      <c r="AD539" s="12">
        <v>28299479.25</v>
      </c>
      <c r="AE539" s="12">
        <v>-13194459.210000001</v>
      </c>
      <c r="AF539" s="32">
        <v>0</v>
      </c>
      <c r="AG539" s="32">
        <v>0</v>
      </c>
      <c r="AH539" s="32">
        <v>0</v>
      </c>
      <c r="AI539" s="32">
        <f t="shared" si="16"/>
        <v>0</v>
      </c>
      <c r="AJ539" s="35" t="s">
        <v>846</v>
      </c>
      <c r="AK539">
        <v>15105020.039999999</v>
      </c>
      <c r="AL539">
        <v>0</v>
      </c>
      <c r="AM539">
        <v>0</v>
      </c>
      <c r="AN539">
        <v>0</v>
      </c>
      <c r="AO539">
        <v>15105020.039999999</v>
      </c>
      <c r="AP539"/>
    </row>
    <row r="540" spans="1:42" x14ac:dyDescent="0.3">
      <c r="A540" t="str">
        <f t="shared" si="17"/>
        <v>2.5-01-2307_233023_233761310</v>
      </c>
      <c r="B540" s="64" t="s">
        <v>1112</v>
      </c>
      <c r="C540" s="64" t="s">
        <v>1162</v>
      </c>
      <c r="D540" t="s">
        <v>1113</v>
      </c>
      <c r="E540" t="s">
        <v>29</v>
      </c>
      <c r="F540" t="s">
        <v>30</v>
      </c>
      <c r="G540" t="s">
        <v>479</v>
      </c>
      <c r="H540" t="s">
        <v>981</v>
      </c>
      <c r="I540" t="s">
        <v>859</v>
      </c>
      <c r="J540" t="s">
        <v>447</v>
      </c>
      <c r="K540">
        <v>3</v>
      </c>
      <c r="L540" t="s">
        <v>218</v>
      </c>
      <c r="M540">
        <v>37</v>
      </c>
      <c r="N540" t="s">
        <v>484</v>
      </c>
      <c r="O540" t="s">
        <v>889</v>
      </c>
      <c r="P540" t="s">
        <v>482</v>
      </c>
      <c r="Q540">
        <v>6000</v>
      </c>
      <c r="R540" t="s">
        <v>1059</v>
      </c>
      <c r="T540">
        <v>6131</v>
      </c>
      <c r="U540" t="s">
        <v>163</v>
      </c>
      <c r="V540">
        <v>0</v>
      </c>
      <c r="W540" t="s">
        <v>43</v>
      </c>
      <c r="X540" s="12">
        <v>65790616</v>
      </c>
      <c r="Y540" s="12">
        <v>33091667.420000002</v>
      </c>
      <c r="Z540" s="12">
        <v>32400395.149999999</v>
      </c>
      <c r="AA540" s="12">
        <v>32400395.149999999</v>
      </c>
      <c r="AB540" s="12">
        <v>17328415.859999999</v>
      </c>
      <c r="AC540" s="12">
        <v>17271595.600000001</v>
      </c>
      <c r="AD540" s="12">
        <v>17271595.600000001</v>
      </c>
      <c r="AE540" s="12">
        <v>33390220.850000001</v>
      </c>
      <c r="AF540" s="32">
        <v>65790616</v>
      </c>
      <c r="AG540" s="32">
        <v>65790616</v>
      </c>
      <c r="AH540" s="75">
        <v>65790616</v>
      </c>
      <c r="AI540" s="32">
        <f t="shared" si="16"/>
        <v>0</v>
      </c>
      <c r="AJ540" s="35" t="s">
        <v>492</v>
      </c>
      <c r="AK540">
        <v>32698949</v>
      </c>
      <c r="AL540">
        <v>0</v>
      </c>
      <c r="AM540">
        <v>0</v>
      </c>
      <c r="AN540">
        <v>0.42</v>
      </c>
      <c r="AO540">
        <v>32698948.579999998</v>
      </c>
      <c r="AP540"/>
    </row>
    <row r="541" spans="1:42" x14ac:dyDescent="0.3">
      <c r="A541" t="str">
        <f t="shared" si="17"/>
        <v>2.5-03-2307_233023_233761310</v>
      </c>
      <c r="B541" t="s">
        <v>1118</v>
      </c>
      <c r="C541" t="s">
        <v>1162</v>
      </c>
      <c r="D541" t="s">
        <v>1065</v>
      </c>
      <c r="E541" t="s">
        <v>29</v>
      </c>
      <c r="F541" t="s">
        <v>30</v>
      </c>
      <c r="G541" t="s">
        <v>479</v>
      </c>
      <c r="H541" t="s">
        <v>981</v>
      </c>
      <c r="I541" t="s">
        <v>859</v>
      </c>
      <c r="J541" t="s">
        <v>447</v>
      </c>
      <c r="K541">
        <v>3</v>
      </c>
      <c r="L541" t="s">
        <v>218</v>
      </c>
      <c r="M541">
        <v>37</v>
      </c>
      <c r="N541" t="s">
        <v>484</v>
      </c>
      <c r="O541" t="s">
        <v>889</v>
      </c>
      <c r="P541" t="s">
        <v>482</v>
      </c>
      <c r="Q541">
        <v>6000</v>
      </c>
      <c r="R541" t="s">
        <v>1059</v>
      </c>
      <c r="T541">
        <v>6131</v>
      </c>
      <c r="U541" t="s">
        <v>163</v>
      </c>
      <c r="V541">
        <v>0</v>
      </c>
      <c r="W541" t="s">
        <v>43</v>
      </c>
      <c r="X541" s="12">
        <v>8000000</v>
      </c>
      <c r="Y541" s="12">
        <v>0</v>
      </c>
      <c r="Z541" s="12">
        <v>0</v>
      </c>
      <c r="AA541" s="12">
        <v>0</v>
      </c>
      <c r="AB541" s="12">
        <v>0</v>
      </c>
      <c r="AC541" s="12">
        <v>0</v>
      </c>
      <c r="AD541" s="12">
        <v>0</v>
      </c>
      <c r="AE541" s="12">
        <v>8000000</v>
      </c>
      <c r="AF541" s="32">
        <v>0</v>
      </c>
      <c r="AG541" s="32">
        <v>0</v>
      </c>
      <c r="AH541" s="32">
        <v>0</v>
      </c>
      <c r="AI541" s="32">
        <f t="shared" si="16"/>
        <v>0</v>
      </c>
      <c r="AJ541" s="35" t="s">
        <v>846</v>
      </c>
      <c r="AK541">
        <v>8000000</v>
      </c>
      <c r="AL541">
        <v>0</v>
      </c>
      <c r="AM541">
        <v>0</v>
      </c>
      <c r="AN541">
        <v>0</v>
      </c>
      <c r="AO541">
        <v>8000000</v>
      </c>
      <c r="AP541"/>
    </row>
    <row r="542" spans="1:42" x14ac:dyDescent="0.3">
      <c r="A542" t="str">
        <f t="shared" si="17"/>
        <v>2.6-14-2307_233023_233761310</v>
      </c>
      <c r="B542" t="s">
        <v>1119</v>
      </c>
      <c r="C542" t="s">
        <v>1162</v>
      </c>
      <c r="D542" t="s">
        <v>1120</v>
      </c>
      <c r="E542" t="s">
        <v>29</v>
      </c>
      <c r="F542" t="s">
        <v>30</v>
      </c>
      <c r="G542" t="s">
        <v>479</v>
      </c>
      <c r="H542" t="s">
        <v>981</v>
      </c>
      <c r="I542" t="s">
        <v>859</v>
      </c>
      <c r="J542" t="s">
        <v>447</v>
      </c>
      <c r="K542">
        <v>3</v>
      </c>
      <c r="L542" t="s">
        <v>218</v>
      </c>
      <c r="M542">
        <v>37</v>
      </c>
      <c r="N542" t="s">
        <v>484</v>
      </c>
      <c r="O542" t="s">
        <v>889</v>
      </c>
      <c r="P542" t="s">
        <v>482</v>
      </c>
      <c r="Q542">
        <v>6000</v>
      </c>
      <c r="R542" t="s">
        <v>1059</v>
      </c>
      <c r="T542">
        <v>6131</v>
      </c>
      <c r="U542" t="s">
        <v>163</v>
      </c>
      <c r="V542">
        <v>0</v>
      </c>
      <c r="W542" t="s">
        <v>43</v>
      </c>
      <c r="X542" s="12">
        <v>15000000</v>
      </c>
      <c r="Y542" s="12">
        <v>0</v>
      </c>
      <c r="Z542" s="12">
        <v>0</v>
      </c>
      <c r="AA542" s="12">
        <v>0</v>
      </c>
      <c r="AB542" s="12">
        <v>0</v>
      </c>
      <c r="AC542" s="12">
        <v>0</v>
      </c>
      <c r="AD542" s="12">
        <v>0</v>
      </c>
      <c r="AE542" s="12">
        <v>15000000</v>
      </c>
      <c r="AF542" s="32">
        <v>0</v>
      </c>
      <c r="AG542" s="32">
        <v>0</v>
      </c>
      <c r="AH542" s="32">
        <v>0</v>
      </c>
      <c r="AI542" s="32">
        <f t="shared" si="16"/>
        <v>0</v>
      </c>
      <c r="AJ542" s="35" t="s">
        <v>846</v>
      </c>
      <c r="AK542">
        <v>15000000</v>
      </c>
      <c r="AL542">
        <v>0</v>
      </c>
      <c r="AM542">
        <v>0</v>
      </c>
      <c r="AN542">
        <v>0</v>
      </c>
      <c r="AO542">
        <v>15000000</v>
      </c>
      <c r="AP542"/>
    </row>
    <row r="543" spans="1:42" x14ac:dyDescent="0.3">
      <c r="A543" t="str">
        <f t="shared" si="17"/>
        <v>1.1-01-2307_233023_233761310</v>
      </c>
      <c r="B543" t="s">
        <v>1121</v>
      </c>
      <c r="C543" t="s">
        <v>1162</v>
      </c>
      <c r="D543" t="s">
        <v>1122</v>
      </c>
      <c r="E543" t="s">
        <v>29</v>
      </c>
      <c r="F543" t="s">
        <v>30</v>
      </c>
      <c r="G543" t="s">
        <v>479</v>
      </c>
      <c r="H543" t="s">
        <v>981</v>
      </c>
      <c r="I543" t="s">
        <v>859</v>
      </c>
      <c r="J543" t="s">
        <v>447</v>
      </c>
      <c r="K543">
        <v>3</v>
      </c>
      <c r="L543" t="s">
        <v>218</v>
      </c>
      <c r="M543">
        <v>37</v>
      </c>
      <c r="N543" t="s">
        <v>484</v>
      </c>
      <c r="O543" t="s">
        <v>889</v>
      </c>
      <c r="P543" t="s">
        <v>482</v>
      </c>
      <c r="Q543">
        <v>6000</v>
      </c>
      <c r="R543" t="s">
        <v>1059</v>
      </c>
      <c r="T543">
        <v>6131</v>
      </c>
      <c r="U543" t="s">
        <v>163</v>
      </c>
      <c r="V543">
        <v>0</v>
      </c>
      <c r="W543" t="s">
        <v>43</v>
      </c>
      <c r="X543" s="12">
        <v>11200000</v>
      </c>
      <c r="Y543" s="12">
        <v>0</v>
      </c>
      <c r="Z543" s="12">
        <v>0</v>
      </c>
      <c r="AA543" s="12">
        <v>0</v>
      </c>
      <c r="AB543" s="12">
        <v>0</v>
      </c>
      <c r="AC543" s="12">
        <v>0</v>
      </c>
      <c r="AD543" s="12">
        <v>0</v>
      </c>
      <c r="AE543" s="12">
        <v>11200000</v>
      </c>
      <c r="AF543" s="32">
        <v>0</v>
      </c>
      <c r="AG543" s="32">
        <v>0</v>
      </c>
      <c r="AH543" s="32">
        <v>0</v>
      </c>
      <c r="AI543" s="32">
        <f t="shared" si="16"/>
        <v>0</v>
      </c>
      <c r="AJ543" s="35" t="s">
        <v>846</v>
      </c>
      <c r="AK543">
        <v>11200000</v>
      </c>
      <c r="AL543">
        <v>0</v>
      </c>
      <c r="AM543">
        <v>0</v>
      </c>
      <c r="AN543">
        <v>0</v>
      </c>
      <c r="AO543">
        <v>11200000</v>
      </c>
      <c r="AP543"/>
    </row>
    <row r="544" spans="1:42" x14ac:dyDescent="0.3">
      <c r="A544" t="str">
        <f t="shared" si="17"/>
        <v>1.5-03-2307_233023_233761310</v>
      </c>
      <c r="B544" t="s">
        <v>1123</v>
      </c>
      <c r="C544" t="s">
        <v>1162</v>
      </c>
      <c r="D544" t="s">
        <v>1064</v>
      </c>
      <c r="E544" t="s">
        <v>29</v>
      </c>
      <c r="F544" t="s">
        <v>30</v>
      </c>
      <c r="G544" t="s">
        <v>479</v>
      </c>
      <c r="H544" t="s">
        <v>981</v>
      </c>
      <c r="I544" t="s">
        <v>859</v>
      </c>
      <c r="J544" t="s">
        <v>447</v>
      </c>
      <c r="K544">
        <v>3</v>
      </c>
      <c r="L544" t="s">
        <v>218</v>
      </c>
      <c r="M544">
        <v>37</v>
      </c>
      <c r="N544" t="s">
        <v>484</v>
      </c>
      <c r="O544" t="s">
        <v>889</v>
      </c>
      <c r="P544" t="s">
        <v>482</v>
      </c>
      <c r="Q544">
        <v>6000</v>
      </c>
      <c r="R544" t="s">
        <v>1059</v>
      </c>
      <c r="T544">
        <v>6131</v>
      </c>
      <c r="U544" t="s">
        <v>163</v>
      </c>
      <c r="V544">
        <v>0</v>
      </c>
      <c r="W544" t="s">
        <v>43</v>
      </c>
      <c r="X544" s="12">
        <v>8000000</v>
      </c>
      <c r="Y544" s="12">
        <v>0</v>
      </c>
      <c r="Z544" s="12">
        <v>0</v>
      </c>
      <c r="AA544" s="12">
        <v>0</v>
      </c>
      <c r="AB544" s="12">
        <v>0</v>
      </c>
      <c r="AC544" s="12">
        <v>0</v>
      </c>
      <c r="AD544" s="12">
        <v>0</v>
      </c>
      <c r="AE544" s="12">
        <v>8000000</v>
      </c>
      <c r="AF544" s="32">
        <v>0</v>
      </c>
      <c r="AG544" s="32">
        <v>0</v>
      </c>
      <c r="AH544" s="32">
        <v>0</v>
      </c>
      <c r="AI544" s="32">
        <f t="shared" si="16"/>
        <v>0</v>
      </c>
      <c r="AJ544" s="35" t="s">
        <v>846</v>
      </c>
      <c r="AK544">
        <v>8000000</v>
      </c>
      <c r="AL544">
        <v>0</v>
      </c>
      <c r="AM544">
        <v>0</v>
      </c>
      <c r="AN544">
        <v>0</v>
      </c>
      <c r="AO544">
        <v>8000000</v>
      </c>
      <c r="AP544"/>
    </row>
    <row r="545" spans="1:42" x14ac:dyDescent="0.3">
      <c r="A545" t="str">
        <f t="shared" si="17"/>
        <v>2.5-02-2307_233023_233761510</v>
      </c>
      <c r="B545" s="64" t="s">
        <v>1095</v>
      </c>
      <c r="C545" s="64" t="s">
        <v>1162</v>
      </c>
      <c r="D545" t="s">
        <v>1096</v>
      </c>
      <c r="E545" t="s">
        <v>29</v>
      </c>
      <c r="F545" t="s">
        <v>30</v>
      </c>
      <c r="G545" t="s">
        <v>479</v>
      </c>
      <c r="H545" t="s">
        <v>981</v>
      </c>
      <c r="I545" t="s">
        <v>859</v>
      </c>
      <c r="J545" t="s">
        <v>447</v>
      </c>
      <c r="K545">
        <v>3</v>
      </c>
      <c r="L545" t="s">
        <v>218</v>
      </c>
      <c r="M545">
        <v>37</v>
      </c>
      <c r="N545" t="s">
        <v>484</v>
      </c>
      <c r="O545" t="s">
        <v>889</v>
      </c>
      <c r="P545" t="s">
        <v>482</v>
      </c>
      <c r="Q545">
        <v>6000</v>
      </c>
      <c r="R545" t="s">
        <v>1059</v>
      </c>
      <c r="T545">
        <v>6151</v>
      </c>
      <c r="U545" t="s">
        <v>493</v>
      </c>
      <c r="V545">
        <v>0</v>
      </c>
      <c r="W545" t="s">
        <v>43</v>
      </c>
      <c r="X545" s="12">
        <v>47679399.759999998</v>
      </c>
      <c r="Y545" s="12">
        <v>0</v>
      </c>
      <c r="Z545" s="12">
        <v>46616019.539999999</v>
      </c>
      <c r="AA545" s="12">
        <v>46616019.539999999</v>
      </c>
      <c r="AB545" s="12">
        <v>33875615.479999997</v>
      </c>
      <c r="AC545" s="12">
        <v>33089091.120000001</v>
      </c>
      <c r="AD545" s="12">
        <v>33089091.120000001</v>
      </c>
      <c r="AE545" s="12">
        <v>1063380.2199999988</v>
      </c>
      <c r="AF545" s="32">
        <v>40000000</v>
      </c>
      <c r="AG545" s="32">
        <v>70000000</v>
      </c>
      <c r="AH545" s="75">
        <v>50000000</v>
      </c>
      <c r="AI545" s="32">
        <f t="shared" si="16"/>
        <v>10000000</v>
      </c>
      <c r="AJ545" s="35" t="s">
        <v>490</v>
      </c>
      <c r="AK545">
        <v>24022383.469999999</v>
      </c>
      <c r="AL545">
        <v>8657016.2899999991</v>
      </c>
      <c r="AM545">
        <v>0</v>
      </c>
      <c r="AN545">
        <v>3.8</v>
      </c>
      <c r="AO545">
        <v>32679395.960000001</v>
      </c>
      <c r="AP545"/>
    </row>
    <row r="546" spans="1:42" x14ac:dyDescent="0.3">
      <c r="A546" t="str">
        <f t="shared" si="17"/>
        <v>1.1-00-2307_233023_233761510</v>
      </c>
      <c r="B546" s="64" t="s">
        <v>1105</v>
      </c>
      <c r="C546" s="64" t="s">
        <v>1162</v>
      </c>
      <c r="D546" t="s">
        <v>1106</v>
      </c>
      <c r="E546" t="s">
        <v>29</v>
      </c>
      <c r="F546" t="s">
        <v>30</v>
      </c>
      <c r="G546" t="s">
        <v>479</v>
      </c>
      <c r="H546" t="s">
        <v>981</v>
      </c>
      <c r="I546" t="s">
        <v>859</v>
      </c>
      <c r="J546" t="s">
        <v>447</v>
      </c>
      <c r="K546">
        <v>3</v>
      </c>
      <c r="L546" t="s">
        <v>218</v>
      </c>
      <c r="M546">
        <v>37</v>
      </c>
      <c r="N546" t="s">
        <v>484</v>
      </c>
      <c r="O546" t="s">
        <v>889</v>
      </c>
      <c r="P546" t="s">
        <v>482</v>
      </c>
      <c r="Q546">
        <v>6000</v>
      </c>
      <c r="R546" t="s">
        <v>1059</v>
      </c>
      <c r="T546">
        <v>6151</v>
      </c>
      <c r="U546" t="s">
        <v>493</v>
      </c>
      <c r="V546">
        <v>0</v>
      </c>
      <c r="W546" t="s">
        <v>43</v>
      </c>
      <c r="X546" s="12">
        <v>2833043.46</v>
      </c>
      <c r="Y546" s="12">
        <v>0</v>
      </c>
      <c r="Z546" s="12">
        <v>1983043.46</v>
      </c>
      <c r="AA546" s="12">
        <v>1983043.46</v>
      </c>
      <c r="AB546" s="12">
        <v>1983043.46</v>
      </c>
      <c r="AC546" s="12">
        <v>1983043.46</v>
      </c>
      <c r="AD546" s="12">
        <v>1983043.46</v>
      </c>
      <c r="AE546" s="12">
        <v>850000</v>
      </c>
      <c r="AF546" s="32">
        <v>0</v>
      </c>
      <c r="AG546" s="32">
        <v>0</v>
      </c>
      <c r="AH546" s="75">
        <v>30000000</v>
      </c>
      <c r="AI546" s="32">
        <f t="shared" si="16"/>
        <v>30000000</v>
      </c>
      <c r="AJ546" s="35" t="s">
        <v>846</v>
      </c>
      <c r="AK546">
        <v>0</v>
      </c>
      <c r="AL546">
        <v>10000000</v>
      </c>
      <c r="AM546">
        <v>0</v>
      </c>
      <c r="AN546">
        <v>7166956.54</v>
      </c>
      <c r="AO546">
        <v>2833043.46</v>
      </c>
      <c r="AP546"/>
    </row>
    <row r="547" spans="1:42" x14ac:dyDescent="0.3">
      <c r="A547" t="str">
        <f t="shared" si="17"/>
        <v>1.1-00-2307_233023_233861510</v>
      </c>
      <c r="B547" s="64" t="s">
        <v>1105</v>
      </c>
      <c r="C547" s="64" t="s">
        <v>1162</v>
      </c>
      <c r="D547" t="s">
        <v>1106</v>
      </c>
      <c r="E547" t="s">
        <v>29</v>
      </c>
      <c r="F547" t="s">
        <v>30</v>
      </c>
      <c r="G547" t="s">
        <v>479</v>
      </c>
      <c r="H547" t="s">
        <v>981</v>
      </c>
      <c r="I547" t="s">
        <v>859</v>
      </c>
      <c r="J547" t="s">
        <v>447</v>
      </c>
      <c r="K547">
        <v>3</v>
      </c>
      <c r="L547" t="s">
        <v>218</v>
      </c>
      <c r="M547">
        <v>38</v>
      </c>
      <c r="N547" t="s">
        <v>495</v>
      </c>
      <c r="O547" t="s">
        <v>889</v>
      </c>
      <c r="P547" t="s">
        <v>482</v>
      </c>
      <c r="Q547">
        <v>6000</v>
      </c>
      <c r="R547" t="s">
        <v>1059</v>
      </c>
      <c r="T547">
        <v>6151</v>
      </c>
      <c r="U547" t="s">
        <v>493</v>
      </c>
      <c r="V547">
        <v>0</v>
      </c>
      <c r="W547" t="s">
        <v>43</v>
      </c>
      <c r="X547" s="12">
        <v>25425282.52</v>
      </c>
      <c r="Y547" s="12">
        <v>16000000</v>
      </c>
      <c r="Z547" s="12">
        <v>23808526.710000001</v>
      </c>
      <c r="AA547" s="12">
        <v>23808526.710000001</v>
      </c>
      <c r="AB547" s="12">
        <v>14133802.82</v>
      </c>
      <c r="AC547" s="12">
        <v>14133802.82</v>
      </c>
      <c r="AD547" s="12">
        <v>14133802.82</v>
      </c>
      <c r="AE547" s="12">
        <v>1616755.8099999987</v>
      </c>
      <c r="AF547" s="32">
        <v>60000000</v>
      </c>
      <c r="AG547" s="32">
        <v>30000000</v>
      </c>
      <c r="AH547" s="75">
        <v>30000000</v>
      </c>
      <c r="AI547" s="32">
        <f t="shared" si="16"/>
        <v>-30000000</v>
      </c>
      <c r="AJ547" s="35" t="s">
        <v>488</v>
      </c>
      <c r="AK547">
        <v>0</v>
      </c>
      <c r="AL547">
        <v>10275282.52</v>
      </c>
      <c r="AM547">
        <v>0</v>
      </c>
      <c r="AN547">
        <v>850000</v>
      </c>
      <c r="AO547">
        <v>9425282.5199999996</v>
      </c>
      <c r="AP547"/>
    </row>
    <row r="548" spans="1:42" x14ac:dyDescent="0.3">
      <c r="A548" t="str">
        <f t="shared" si="17"/>
        <v>2.5-01-2307_233023_233761510</v>
      </c>
      <c r="B548" s="64" t="s">
        <v>1112</v>
      </c>
      <c r="C548" s="64" t="s">
        <v>1162</v>
      </c>
      <c r="D548" t="s">
        <v>1113</v>
      </c>
      <c r="E548" t="s">
        <v>29</v>
      </c>
      <c r="F548" t="s">
        <v>30</v>
      </c>
      <c r="G548" t="s">
        <v>479</v>
      </c>
      <c r="H548" t="s">
        <v>981</v>
      </c>
      <c r="I548" t="s">
        <v>859</v>
      </c>
      <c r="J548" t="s">
        <v>447</v>
      </c>
      <c r="K548">
        <v>3</v>
      </c>
      <c r="L548" t="s">
        <v>218</v>
      </c>
      <c r="M548">
        <v>37</v>
      </c>
      <c r="N548" t="s">
        <v>484</v>
      </c>
      <c r="O548" t="s">
        <v>889</v>
      </c>
      <c r="P548" t="s">
        <v>482</v>
      </c>
      <c r="Q548">
        <v>6000</v>
      </c>
      <c r="R548" t="s">
        <v>1059</v>
      </c>
      <c r="T548">
        <v>6151</v>
      </c>
      <c r="U548" t="s">
        <v>493</v>
      </c>
      <c r="V548">
        <v>0</v>
      </c>
      <c r="W548" t="s">
        <v>43</v>
      </c>
      <c r="X548" s="12">
        <v>56800000</v>
      </c>
      <c r="Y548" s="12">
        <v>19999996.199999999</v>
      </c>
      <c r="Z548" s="12">
        <v>40604651.090000004</v>
      </c>
      <c r="AA548" s="12">
        <v>40604651.090000004</v>
      </c>
      <c r="AB548" s="12">
        <v>25627696.620000001</v>
      </c>
      <c r="AC548" s="12">
        <v>23826671.149999999</v>
      </c>
      <c r="AD548" s="12">
        <v>23826671.149999999</v>
      </c>
      <c r="AE548" s="12">
        <v>16195348.909999996</v>
      </c>
      <c r="AF548" s="32">
        <v>56800000</v>
      </c>
      <c r="AG548" s="32">
        <v>56800000</v>
      </c>
      <c r="AH548" s="75">
        <v>56800000</v>
      </c>
      <c r="AI548" s="32">
        <f t="shared" si="16"/>
        <v>0</v>
      </c>
      <c r="AJ548" s="35" t="s">
        <v>492</v>
      </c>
      <c r="AK548">
        <v>40000000</v>
      </c>
      <c r="AL548">
        <v>3.8</v>
      </c>
      <c r="AM548">
        <v>0</v>
      </c>
      <c r="AN548">
        <v>3200000</v>
      </c>
      <c r="AO548">
        <v>36800003.799999997</v>
      </c>
      <c r="AP548"/>
    </row>
    <row r="549" spans="1:42" x14ac:dyDescent="0.3">
      <c r="A549" t="str">
        <f t="shared" si="17"/>
        <v>1.6-07-2307_233023_233761510</v>
      </c>
      <c r="B549" t="s">
        <v>1124</v>
      </c>
      <c r="C549" t="s">
        <v>1162</v>
      </c>
      <c r="D549" t="s">
        <v>1067</v>
      </c>
      <c r="E549" t="s">
        <v>29</v>
      </c>
      <c r="F549" t="s">
        <v>30</v>
      </c>
      <c r="G549" t="s">
        <v>479</v>
      </c>
      <c r="H549" t="s">
        <v>981</v>
      </c>
      <c r="I549" t="s">
        <v>859</v>
      </c>
      <c r="J549" t="s">
        <v>447</v>
      </c>
      <c r="K549">
        <v>3</v>
      </c>
      <c r="L549" t="s">
        <v>218</v>
      </c>
      <c r="M549">
        <v>37</v>
      </c>
      <c r="N549" t="s">
        <v>484</v>
      </c>
      <c r="O549" t="s">
        <v>889</v>
      </c>
      <c r="P549" t="s">
        <v>482</v>
      </c>
      <c r="Q549">
        <v>6000</v>
      </c>
      <c r="R549" t="s">
        <v>1059</v>
      </c>
      <c r="T549">
        <v>6151</v>
      </c>
      <c r="U549" t="s">
        <v>493</v>
      </c>
      <c r="V549">
        <v>0</v>
      </c>
      <c r="W549" t="s">
        <v>43</v>
      </c>
      <c r="X549" s="12">
        <v>1500000</v>
      </c>
      <c r="Y549" s="12">
        <v>0</v>
      </c>
      <c r="Z549" s="12">
        <v>0</v>
      </c>
      <c r="AA549" s="12">
        <v>0</v>
      </c>
      <c r="AB549" s="12">
        <v>0</v>
      </c>
      <c r="AC549" s="12">
        <v>0</v>
      </c>
      <c r="AD549" s="12">
        <v>0</v>
      </c>
      <c r="AE549" s="12">
        <v>1500000</v>
      </c>
      <c r="AF549" s="32">
        <v>0</v>
      </c>
      <c r="AG549" s="32">
        <v>0</v>
      </c>
      <c r="AH549" s="32">
        <v>0</v>
      </c>
      <c r="AI549" s="32">
        <f t="shared" si="16"/>
        <v>0</v>
      </c>
      <c r="AJ549" s="35" t="s">
        <v>846</v>
      </c>
      <c r="AK549">
        <v>1500000</v>
      </c>
      <c r="AL549">
        <v>0</v>
      </c>
      <c r="AM549">
        <v>0</v>
      </c>
      <c r="AN549">
        <v>0</v>
      </c>
      <c r="AO549">
        <v>1500000</v>
      </c>
      <c r="AP549"/>
    </row>
    <row r="550" spans="1:42" x14ac:dyDescent="0.3">
      <c r="A550" t="str">
        <f t="shared" si="17"/>
        <v>1.6-09-2307_233023_233761510</v>
      </c>
      <c r="B550" t="s">
        <v>1125</v>
      </c>
      <c r="C550" t="s">
        <v>1162</v>
      </c>
      <c r="D550" t="s">
        <v>1069</v>
      </c>
      <c r="E550" t="s">
        <v>29</v>
      </c>
      <c r="F550" t="s">
        <v>30</v>
      </c>
      <c r="G550" t="s">
        <v>479</v>
      </c>
      <c r="H550" t="s">
        <v>981</v>
      </c>
      <c r="I550" t="s">
        <v>859</v>
      </c>
      <c r="J550" t="s">
        <v>447</v>
      </c>
      <c r="K550">
        <v>3</v>
      </c>
      <c r="L550" t="s">
        <v>218</v>
      </c>
      <c r="M550">
        <v>37</v>
      </c>
      <c r="N550" t="s">
        <v>484</v>
      </c>
      <c r="O550" t="s">
        <v>889</v>
      </c>
      <c r="P550" t="s">
        <v>482</v>
      </c>
      <c r="Q550">
        <v>6000</v>
      </c>
      <c r="R550" t="s">
        <v>1059</v>
      </c>
      <c r="T550">
        <v>6151</v>
      </c>
      <c r="U550" t="s">
        <v>493</v>
      </c>
      <c r="V550">
        <v>0</v>
      </c>
      <c r="W550" t="s">
        <v>43</v>
      </c>
      <c r="X550" s="12">
        <v>15000000</v>
      </c>
      <c r="Y550" s="12">
        <v>0</v>
      </c>
      <c r="Z550" s="12">
        <v>12935820.300000001</v>
      </c>
      <c r="AA550" s="12">
        <v>12935820.300000001</v>
      </c>
      <c r="AB550" s="12">
        <v>4456497.24</v>
      </c>
      <c r="AC550" s="12">
        <v>4456497.24</v>
      </c>
      <c r="AD550" s="12">
        <v>4456497.24</v>
      </c>
      <c r="AE550" s="12">
        <v>2064179.6999999993</v>
      </c>
      <c r="AF550" s="32">
        <v>0</v>
      </c>
      <c r="AG550" s="32">
        <v>0</v>
      </c>
      <c r="AH550" s="32">
        <v>0</v>
      </c>
      <c r="AI550" s="32">
        <f t="shared" si="16"/>
        <v>0</v>
      </c>
      <c r="AJ550" s="35" t="s">
        <v>846</v>
      </c>
      <c r="AK550">
        <v>15000000</v>
      </c>
      <c r="AL550">
        <v>0</v>
      </c>
      <c r="AM550">
        <v>0</v>
      </c>
      <c r="AN550">
        <v>0</v>
      </c>
      <c r="AO550">
        <v>15000000</v>
      </c>
      <c r="AP550"/>
    </row>
    <row r="551" spans="1:42" x14ac:dyDescent="0.3">
      <c r="A551" t="str">
        <f t="shared" si="17"/>
        <v>2.6-12-2307_233023_233761510</v>
      </c>
      <c r="B551" t="s">
        <v>1126</v>
      </c>
      <c r="C551" t="s">
        <v>1162</v>
      </c>
      <c r="D551" t="s">
        <v>1068</v>
      </c>
      <c r="E551" t="s">
        <v>29</v>
      </c>
      <c r="F551" t="s">
        <v>30</v>
      </c>
      <c r="G551" t="s">
        <v>479</v>
      </c>
      <c r="H551" t="s">
        <v>981</v>
      </c>
      <c r="I551" t="s">
        <v>859</v>
      </c>
      <c r="J551" t="s">
        <v>447</v>
      </c>
      <c r="K551">
        <v>3</v>
      </c>
      <c r="L551" t="s">
        <v>218</v>
      </c>
      <c r="M551">
        <v>37</v>
      </c>
      <c r="N551" t="s">
        <v>484</v>
      </c>
      <c r="O551" t="s">
        <v>889</v>
      </c>
      <c r="P551" t="s">
        <v>482</v>
      </c>
      <c r="Q551">
        <v>6000</v>
      </c>
      <c r="R551" t="s">
        <v>1059</v>
      </c>
      <c r="T551">
        <v>6151</v>
      </c>
      <c r="U551" t="s">
        <v>493</v>
      </c>
      <c r="V551">
        <v>0</v>
      </c>
      <c r="W551" t="s">
        <v>43</v>
      </c>
      <c r="X551" s="12">
        <v>50000000</v>
      </c>
      <c r="Y551" s="12">
        <v>0</v>
      </c>
      <c r="Z551" s="12">
        <v>42395073.920000002</v>
      </c>
      <c r="AA551" s="12">
        <v>42395073.920000002</v>
      </c>
      <c r="AB551" s="12">
        <v>10598768.48</v>
      </c>
      <c r="AC551" s="12">
        <v>10598768.48</v>
      </c>
      <c r="AD551" s="12">
        <v>10598768.48</v>
      </c>
      <c r="AE551" s="12">
        <v>7604926.0799999982</v>
      </c>
      <c r="AF551" s="32">
        <v>0</v>
      </c>
      <c r="AG551" s="32">
        <v>0</v>
      </c>
      <c r="AH551" s="32">
        <v>0</v>
      </c>
      <c r="AI551" s="32">
        <f t="shared" si="16"/>
        <v>0</v>
      </c>
      <c r="AJ551" s="35" t="s">
        <v>846</v>
      </c>
      <c r="AK551">
        <v>50000000</v>
      </c>
      <c r="AL551">
        <v>0</v>
      </c>
      <c r="AM551">
        <v>0</v>
      </c>
      <c r="AN551">
        <v>0</v>
      </c>
      <c r="AO551">
        <v>50000000</v>
      </c>
      <c r="AP551"/>
    </row>
    <row r="552" spans="1:42" x14ac:dyDescent="0.3">
      <c r="A552" t="str">
        <f t="shared" si="17"/>
        <v>2.6-11-2307_233023_233761510</v>
      </c>
      <c r="B552" t="s">
        <v>1127</v>
      </c>
      <c r="C552" t="s">
        <v>1162</v>
      </c>
      <c r="D552" t="s">
        <v>1066</v>
      </c>
      <c r="E552" t="s">
        <v>29</v>
      </c>
      <c r="F552" t="s">
        <v>30</v>
      </c>
      <c r="G552" t="s">
        <v>479</v>
      </c>
      <c r="H552" t="s">
        <v>981</v>
      </c>
      <c r="I552" t="s">
        <v>859</v>
      </c>
      <c r="J552" t="s">
        <v>447</v>
      </c>
      <c r="K552">
        <v>3</v>
      </c>
      <c r="L552" t="s">
        <v>218</v>
      </c>
      <c r="M552">
        <v>37</v>
      </c>
      <c r="N552" t="s">
        <v>484</v>
      </c>
      <c r="O552" t="s">
        <v>889</v>
      </c>
      <c r="P552" t="s">
        <v>482</v>
      </c>
      <c r="Q552">
        <v>6000</v>
      </c>
      <c r="R552" t="s">
        <v>1059</v>
      </c>
      <c r="T552">
        <v>6151</v>
      </c>
      <c r="U552" t="s">
        <v>493</v>
      </c>
      <c r="V552">
        <v>0</v>
      </c>
      <c r="W552" t="s">
        <v>43</v>
      </c>
      <c r="X552" s="12">
        <v>1500000</v>
      </c>
      <c r="Y552" s="12">
        <v>0</v>
      </c>
      <c r="Z552" s="12">
        <v>0</v>
      </c>
      <c r="AA552" s="12">
        <v>0</v>
      </c>
      <c r="AB552" s="12">
        <v>0</v>
      </c>
      <c r="AC552" s="12">
        <v>0</v>
      </c>
      <c r="AD552" s="12">
        <v>0</v>
      </c>
      <c r="AE552" s="12">
        <v>1500000</v>
      </c>
      <c r="AF552" s="32">
        <v>0</v>
      </c>
      <c r="AG552" s="32">
        <v>0</v>
      </c>
      <c r="AH552" s="32">
        <v>0</v>
      </c>
      <c r="AI552" s="32">
        <f t="shared" si="16"/>
        <v>0</v>
      </c>
      <c r="AJ552" s="35" t="s">
        <v>846</v>
      </c>
      <c r="AK552">
        <v>1500000</v>
      </c>
      <c r="AL552">
        <v>0</v>
      </c>
      <c r="AM552">
        <v>0</v>
      </c>
      <c r="AN552">
        <v>0</v>
      </c>
      <c r="AO552">
        <v>1500000</v>
      </c>
      <c r="AP552"/>
    </row>
    <row r="553" spans="1:42" x14ac:dyDescent="0.3">
      <c r="A553" t="str">
        <f t="shared" si="17"/>
        <v>1.1-00-2304_236012_2318632113</v>
      </c>
      <c r="B553" s="64" t="s">
        <v>1105</v>
      </c>
      <c r="C553" s="64" t="s">
        <v>1162</v>
      </c>
      <c r="D553" t="s">
        <v>1106</v>
      </c>
      <c r="E553" t="s">
        <v>29</v>
      </c>
      <c r="F553" t="s">
        <v>30</v>
      </c>
      <c r="G553" t="s">
        <v>141</v>
      </c>
      <c r="H553" t="s">
        <v>955</v>
      </c>
      <c r="I553" t="s">
        <v>855</v>
      </c>
      <c r="J553" t="s">
        <v>144</v>
      </c>
      <c r="K553">
        <v>6</v>
      </c>
      <c r="L553" t="s">
        <v>79</v>
      </c>
      <c r="M553">
        <v>18</v>
      </c>
      <c r="N553" t="s">
        <v>148</v>
      </c>
      <c r="O553" t="s">
        <v>877</v>
      </c>
      <c r="P553" t="s">
        <v>956</v>
      </c>
      <c r="Q553">
        <v>6000</v>
      </c>
      <c r="R553" t="s">
        <v>1059</v>
      </c>
      <c r="T553">
        <v>6321</v>
      </c>
      <c r="U553" t="s">
        <v>164</v>
      </c>
      <c r="V553">
        <v>13</v>
      </c>
      <c r="W553" t="s">
        <v>165</v>
      </c>
      <c r="X553" s="12">
        <v>25108364</v>
      </c>
      <c r="Y553" s="12">
        <v>0</v>
      </c>
      <c r="Z553" s="12">
        <v>19650300</v>
      </c>
      <c r="AA553" s="12">
        <v>19650300</v>
      </c>
      <c r="AB553" s="12">
        <v>19650300</v>
      </c>
      <c r="AC553" s="12">
        <v>19650300</v>
      </c>
      <c r="AD553" s="12">
        <v>19650300</v>
      </c>
      <c r="AE553" s="12">
        <v>5458064</v>
      </c>
      <c r="AF553" s="32">
        <v>28000000</v>
      </c>
      <c r="AG553" s="32">
        <v>28000000</v>
      </c>
      <c r="AH553" s="32">
        <v>28000000</v>
      </c>
      <c r="AI553" s="32">
        <f t="shared" si="16"/>
        <v>0</v>
      </c>
      <c r="AJ553" s="35" t="s">
        <v>846</v>
      </c>
      <c r="AK553">
        <v>0</v>
      </c>
      <c r="AL553">
        <v>17.600000000000001</v>
      </c>
      <c r="AM553">
        <v>0</v>
      </c>
      <c r="AN553">
        <v>0</v>
      </c>
      <c r="AO553">
        <v>17.600000000000001</v>
      </c>
      <c r="AP553"/>
    </row>
    <row r="554" spans="1:42" x14ac:dyDescent="0.3">
      <c r="A554" t="str">
        <f t="shared" si="17"/>
        <v>1.1-00-2304_236012_2318632114</v>
      </c>
      <c r="B554" s="64" t="s">
        <v>1105</v>
      </c>
      <c r="C554" s="64" t="s">
        <v>1162</v>
      </c>
      <c r="D554" t="s">
        <v>1106</v>
      </c>
      <c r="E554" t="s">
        <v>29</v>
      </c>
      <c r="F554" t="s">
        <v>30</v>
      </c>
      <c r="G554" t="s">
        <v>141</v>
      </c>
      <c r="H554" t="s">
        <v>955</v>
      </c>
      <c r="I554" t="s">
        <v>855</v>
      </c>
      <c r="J554" t="s">
        <v>144</v>
      </c>
      <c r="K554">
        <v>6</v>
      </c>
      <c r="L554" t="s">
        <v>79</v>
      </c>
      <c r="M554">
        <v>18</v>
      </c>
      <c r="N554" t="s">
        <v>148</v>
      </c>
      <c r="O554" t="s">
        <v>877</v>
      </c>
      <c r="P554" t="s">
        <v>956</v>
      </c>
      <c r="Q554">
        <v>6000</v>
      </c>
      <c r="R554" t="s">
        <v>1059</v>
      </c>
      <c r="T554">
        <v>6321</v>
      </c>
      <c r="U554" t="s">
        <v>164</v>
      </c>
      <c r="V554">
        <v>14</v>
      </c>
      <c r="W554" t="s">
        <v>166</v>
      </c>
      <c r="X554" s="12">
        <v>75524560.140000001</v>
      </c>
      <c r="Y554" s="12">
        <v>0</v>
      </c>
      <c r="Z554" s="12">
        <v>55380297.270000003</v>
      </c>
      <c r="AA554" s="12">
        <v>55380297.270000003</v>
      </c>
      <c r="AB554" s="12">
        <v>55380297.270000003</v>
      </c>
      <c r="AC554" s="12">
        <v>55380297.270000003</v>
      </c>
      <c r="AD554" s="12">
        <v>55380297.270000003</v>
      </c>
      <c r="AE554" s="12">
        <v>20144262.869999997</v>
      </c>
      <c r="AF554" s="32">
        <v>80000000</v>
      </c>
      <c r="AG554" s="32">
        <v>80000000</v>
      </c>
      <c r="AH554" s="32">
        <v>80000000</v>
      </c>
      <c r="AI554" s="32">
        <f t="shared" si="16"/>
        <v>0</v>
      </c>
      <c r="AJ554" s="35" t="s">
        <v>846</v>
      </c>
      <c r="AK554">
        <v>4524560.1399999997</v>
      </c>
      <c r="AL554">
        <v>0</v>
      </c>
      <c r="AM554">
        <v>0</v>
      </c>
      <c r="AN554">
        <v>17.600000000000001</v>
      </c>
      <c r="AO554">
        <v>4524542.54</v>
      </c>
      <c r="AP554"/>
    </row>
    <row r="555" spans="1:42" x14ac:dyDescent="0.3">
      <c r="A555" t="str">
        <f t="shared" si="17"/>
        <v>2.5-02-2304_236013_231991110</v>
      </c>
      <c r="B555" s="64" t="s">
        <v>1095</v>
      </c>
      <c r="C555" s="64" t="s">
        <v>1162</v>
      </c>
      <c r="D555" t="s">
        <v>1096</v>
      </c>
      <c r="E555" t="s">
        <v>29</v>
      </c>
      <c r="F555" t="s">
        <v>30</v>
      </c>
      <c r="G555" t="s">
        <v>141</v>
      </c>
      <c r="H555" t="s">
        <v>955</v>
      </c>
      <c r="I555" t="s">
        <v>855</v>
      </c>
      <c r="J555" t="s">
        <v>144</v>
      </c>
      <c r="K555">
        <v>6</v>
      </c>
      <c r="L555" t="s">
        <v>79</v>
      </c>
      <c r="M555">
        <v>19</v>
      </c>
      <c r="N555" t="s">
        <v>170</v>
      </c>
      <c r="O555" t="s">
        <v>878</v>
      </c>
      <c r="P555" t="s">
        <v>168</v>
      </c>
      <c r="Q555">
        <v>9000</v>
      </c>
      <c r="R555" t="s">
        <v>1074</v>
      </c>
      <c r="T555">
        <v>9111</v>
      </c>
      <c r="U555" t="s">
        <v>176</v>
      </c>
      <c r="V555">
        <v>0</v>
      </c>
      <c r="W555" t="s">
        <v>43</v>
      </c>
      <c r="X555" s="12">
        <v>43522784.549999997</v>
      </c>
      <c r="Y555" s="12">
        <v>0</v>
      </c>
      <c r="Z555" s="12">
        <v>32105256.98</v>
      </c>
      <c r="AA555" s="12">
        <v>32105256.98</v>
      </c>
      <c r="AB555" s="12">
        <v>32105256.98</v>
      </c>
      <c r="AC555" s="12">
        <v>32105256.98</v>
      </c>
      <c r="AD555" s="12">
        <v>32105256.98</v>
      </c>
      <c r="AE555" s="12">
        <v>11417527.569999997</v>
      </c>
      <c r="AF555" s="32">
        <v>43522784.549999997</v>
      </c>
      <c r="AG555" s="32">
        <v>43522784.549999997</v>
      </c>
      <c r="AH555" s="32">
        <v>43522784.549999997</v>
      </c>
      <c r="AI555" s="32">
        <f t="shared" si="16"/>
        <v>0</v>
      </c>
      <c r="AJ555" s="35" t="s">
        <v>846</v>
      </c>
      <c r="AK555">
        <v>8522784.5500000007</v>
      </c>
      <c r="AL555">
        <v>0</v>
      </c>
      <c r="AM555">
        <v>0</v>
      </c>
      <c r="AN555">
        <v>0</v>
      </c>
      <c r="AO555">
        <v>8522784.5500000007</v>
      </c>
      <c r="AP555"/>
    </row>
    <row r="556" spans="1:42" x14ac:dyDescent="0.3">
      <c r="A556" t="str">
        <f t="shared" si="17"/>
        <v>2.5-02-2304_236013_231992110</v>
      </c>
      <c r="B556" s="64" t="s">
        <v>1095</v>
      </c>
      <c r="C556" s="64" t="s">
        <v>1162</v>
      </c>
      <c r="D556" t="s">
        <v>1096</v>
      </c>
      <c r="E556" t="s">
        <v>29</v>
      </c>
      <c r="F556" t="s">
        <v>30</v>
      </c>
      <c r="G556" t="s">
        <v>141</v>
      </c>
      <c r="H556" t="s">
        <v>955</v>
      </c>
      <c r="I556" t="s">
        <v>855</v>
      </c>
      <c r="J556" t="s">
        <v>144</v>
      </c>
      <c r="K556">
        <v>6</v>
      </c>
      <c r="L556" t="s">
        <v>79</v>
      </c>
      <c r="M556">
        <v>19</v>
      </c>
      <c r="N556" t="s">
        <v>170</v>
      </c>
      <c r="O556" t="s">
        <v>878</v>
      </c>
      <c r="P556" t="s">
        <v>168</v>
      </c>
      <c r="Q556">
        <v>9000</v>
      </c>
      <c r="R556" t="s">
        <v>1074</v>
      </c>
      <c r="T556">
        <v>9211</v>
      </c>
      <c r="U556" t="s">
        <v>177</v>
      </c>
      <c r="V556">
        <v>0</v>
      </c>
      <c r="W556" t="s">
        <v>43</v>
      </c>
      <c r="X556" s="12">
        <v>26300000</v>
      </c>
      <c r="Y556" s="12">
        <v>0</v>
      </c>
      <c r="Z556" s="12">
        <v>19214139.960000001</v>
      </c>
      <c r="AA556" s="12">
        <v>19214139.960000001</v>
      </c>
      <c r="AB556" s="12">
        <v>19214139.960000001</v>
      </c>
      <c r="AC556" s="12">
        <v>19214139.960000001</v>
      </c>
      <c r="AD556" s="12">
        <v>19214139.960000001</v>
      </c>
      <c r="AE556" s="12">
        <v>7085860.0399999991</v>
      </c>
      <c r="AF556" s="32">
        <v>26300000</v>
      </c>
      <c r="AG556" s="32">
        <v>26300000</v>
      </c>
      <c r="AH556" s="32">
        <v>26300000</v>
      </c>
      <c r="AI556" s="32">
        <f t="shared" si="16"/>
        <v>0</v>
      </c>
      <c r="AJ556" s="35" t="s">
        <v>846</v>
      </c>
      <c r="AK556">
        <v>6300000</v>
      </c>
      <c r="AL556">
        <v>0</v>
      </c>
      <c r="AM556">
        <v>0</v>
      </c>
      <c r="AN556">
        <v>0</v>
      </c>
      <c r="AO556">
        <v>6300000</v>
      </c>
      <c r="AP556"/>
    </row>
    <row r="557" spans="1:42" x14ac:dyDescent="0.3">
      <c r="X557" s="12">
        <f t="shared" ref="X557:AI557" si="18">SUM(X2:X556)</f>
        <v>4049789448.1999984</v>
      </c>
      <c r="Y557" s="12">
        <f t="shared" si="18"/>
        <v>2209271330.2399998</v>
      </c>
      <c r="Z557" s="12">
        <f t="shared" si="18"/>
        <v>3282914742.6599994</v>
      </c>
      <c r="AA557" s="12">
        <f t="shared" si="18"/>
        <v>3233032289.6599994</v>
      </c>
      <c r="AB557" s="12">
        <f t="shared" si="18"/>
        <v>2945507545.6599989</v>
      </c>
      <c r="AC557" s="12">
        <f t="shared" si="18"/>
        <v>2842709214.7999969</v>
      </c>
      <c r="AD557" s="12">
        <f t="shared" si="18"/>
        <v>2825169012.909997</v>
      </c>
      <c r="AE557" s="12">
        <f t="shared" si="18"/>
        <v>766874705.5400002</v>
      </c>
      <c r="AF557" s="12">
        <f t="shared" si="18"/>
        <v>5729788716.749999</v>
      </c>
      <c r="AG557" s="12">
        <f t="shared" si="18"/>
        <v>5794341479.6499987</v>
      </c>
      <c r="AH557" s="12">
        <f t="shared" si="18"/>
        <v>6400415743.6967993</v>
      </c>
      <c r="AI557" s="12">
        <f t="shared" si="18"/>
        <v>554028652.58680046</v>
      </c>
      <c r="AP557"/>
    </row>
    <row r="558" spans="1:42" x14ac:dyDescent="0.3">
      <c r="X558" s="32">
        <f t="shared" ref="X558:AE558" si="19">SUBTOTAL(9,X3:X27)</f>
        <v>1371519653.2499998</v>
      </c>
      <c r="Y558" s="32">
        <f t="shared" si="19"/>
        <v>1197666471.5599999</v>
      </c>
      <c r="Z558" s="32">
        <f t="shared" si="19"/>
        <v>1005748227.3899999</v>
      </c>
      <c r="AA558" s="32">
        <f t="shared" si="19"/>
        <v>1005748227.3899999</v>
      </c>
      <c r="AB558" s="32">
        <f t="shared" si="19"/>
        <v>993233858.00999987</v>
      </c>
      <c r="AC558" s="32">
        <f t="shared" si="19"/>
        <v>993194719.14999986</v>
      </c>
      <c r="AD558" s="32">
        <f t="shared" si="19"/>
        <v>989283205.27999985</v>
      </c>
      <c r="AE558" s="32">
        <f t="shared" si="19"/>
        <v>365771425.86000001</v>
      </c>
      <c r="AF558" s="32"/>
      <c r="AG558" s="32"/>
      <c r="AH558" s="32"/>
      <c r="AI558" s="32"/>
    </row>
    <row r="559" spans="1:42" x14ac:dyDescent="0.3">
      <c r="AH559" s="12">
        <f>AH557-AF557</f>
        <v>670627026.94680023</v>
      </c>
      <c r="AI559" s="39"/>
    </row>
    <row r="560" spans="1:42" x14ac:dyDescent="0.3">
      <c r="Z560" s="69">
        <f>X558+Z352</f>
        <v>1371575658.0499997</v>
      </c>
      <c r="AB560" s="39"/>
      <c r="AH560" s="39"/>
    </row>
    <row r="561" spans="22:35" x14ac:dyDescent="0.3">
      <c r="X561" s="39">
        <v>8849526</v>
      </c>
      <c r="AB561" s="39"/>
      <c r="AH561" s="12"/>
    </row>
    <row r="562" spans="22:35" x14ac:dyDescent="0.3">
      <c r="X562" s="39">
        <v>118047924</v>
      </c>
      <c r="AG562" s="39"/>
      <c r="AH562" s="12"/>
    </row>
    <row r="563" spans="22:35" x14ac:dyDescent="0.3">
      <c r="X563" s="39">
        <f>SUBTOTAL(9,X561:X562)</f>
        <v>126897450</v>
      </c>
      <c r="AF563" s="39">
        <f>SUBTOTAL(9,AF516:AF548)</f>
        <v>601380614.1400001</v>
      </c>
      <c r="AG563" s="39">
        <f>SUBTOTAL(9,AG516:AG548)</f>
        <v>541180614.13999999</v>
      </c>
      <c r="AH563" s="39">
        <f>SUBTOTAL(9,AH516:AH548)</f>
        <v>674143884.53999996</v>
      </c>
      <c r="AI563" s="39">
        <f>SUBTOTAL(9,AI516:AI548)</f>
        <v>365160130.03720033</v>
      </c>
    </row>
    <row r="564" spans="22:35" x14ac:dyDescent="0.3">
      <c r="AI564" s="39"/>
    </row>
    <row r="565" spans="22:35" x14ac:dyDescent="0.3">
      <c r="AH565" s="32"/>
    </row>
    <row r="566" spans="22:35" x14ac:dyDescent="0.3">
      <c r="AH566" s="12">
        <f>AH282/12</f>
        <v>337500</v>
      </c>
    </row>
    <row r="567" spans="22:35" x14ac:dyDescent="0.3">
      <c r="AH567" s="39">
        <f>AH566/8</f>
        <v>42187.5</v>
      </c>
    </row>
    <row r="569" spans="22:35" x14ac:dyDescent="0.3">
      <c r="AG569" s="39"/>
    </row>
    <row r="570" spans="22:35" x14ac:dyDescent="0.3">
      <c r="V570">
        <f>19*4</f>
        <v>76</v>
      </c>
      <c r="AG570" s="39"/>
    </row>
    <row r="571" spans="22:35" x14ac:dyDescent="0.3">
      <c r="AG571" s="39"/>
    </row>
    <row r="572" spans="22:35" x14ac:dyDescent="0.3">
      <c r="AG572" t="s">
        <v>1201</v>
      </c>
      <c r="AI572" t="s">
        <v>1202</v>
      </c>
    </row>
    <row r="573" spans="22:35" x14ac:dyDescent="0.3">
      <c r="AG573" s="39">
        <v>2558080.9500000002</v>
      </c>
      <c r="AH573" s="39">
        <f>AG573*35</f>
        <v>89532833.25</v>
      </c>
      <c r="AI573" s="39">
        <f>AG569-AH573</f>
        <v>-89532833.25</v>
      </c>
    </row>
    <row r="574" spans="22:35" x14ac:dyDescent="0.3">
      <c r="AF574" s="39">
        <v>8510000</v>
      </c>
      <c r="AG574" s="39">
        <v>2710684.5</v>
      </c>
      <c r="AH574" s="39">
        <f>AG574*25</f>
        <v>67767112.5</v>
      </c>
      <c r="AI574" s="39" t="e">
        <f>#REF!-AH574</f>
        <v>#REF!</v>
      </c>
    </row>
    <row r="575" spans="22:35" x14ac:dyDescent="0.3">
      <c r="AF575" s="69">
        <f>AF574*4</f>
        <v>34040000</v>
      </c>
      <c r="AG575" s="39">
        <v>2414535.36</v>
      </c>
      <c r="AH575" s="39">
        <f>AG575*24</f>
        <v>57948848.640000001</v>
      </c>
      <c r="AI575" s="39" t="e">
        <f>#REF!-AH575</f>
        <v>#REF!</v>
      </c>
    </row>
    <row r="576" spans="22:35" x14ac:dyDescent="0.3">
      <c r="AF576" s="69">
        <f>AF575-AE325</f>
        <v>4778880.34</v>
      </c>
      <c r="AI576" s="69" t="e">
        <f>SUM(AI573:AI575)</f>
        <v>#REF!</v>
      </c>
    </row>
    <row r="579" spans="32:32" x14ac:dyDescent="0.3">
      <c r="AF579" s="69">
        <f>AF574*2</f>
        <v>17020000</v>
      </c>
    </row>
    <row r="580" spans="32:32" x14ac:dyDescent="0.3">
      <c r="AF580" s="69">
        <f>AF574*22</f>
        <v>187220000</v>
      </c>
    </row>
  </sheetData>
  <autoFilter ref="A1:AJ562" xr:uid="{00000000-0009-0000-0000-000009000000}"/>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P392"/>
  <sheetViews>
    <sheetView topLeftCell="R1" zoomScale="90" zoomScaleNormal="90" workbookViewId="0">
      <selection activeCell="Y3" sqref="Y3"/>
    </sheetView>
  </sheetViews>
  <sheetFormatPr baseColWidth="10" defaultRowHeight="14.4" x14ac:dyDescent="0.3"/>
  <cols>
    <col min="2" max="2" width="15.5546875" customWidth="1"/>
    <col min="6" max="9" width="11.44140625" customWidth="1"/>
    <col min="10" max="10" width="13" customWidth="1"/>
    <col min="11" max="11" width="23.44140625" customWidth="1"/>
    <col min="12" max="12" width="6.6640625" customWidth="1"/>
    <col min="13" max="13" width="21" customWidth="1"/>
    <col min="14" max="14" width="12.33203125" style="79" customWidth="1"/>
    <col min="15" max="15" width="17.33203125" customWidth="1"/>
    <col min="16" max="16" width="11.6640625" customWidth="1"/>
    <col min="17" max="18" width="24.33203125" customWidth="1"/>
    <col min="19" max="19" width="7.44140625" customWidth="1"/>
    <col min="20" max="21" width="11.5546875" customWidth="1"/>
    <col min="22" max="22" width="8" customWidth="1"/>
    <col min="23" max="23" width="14.44140625" customWidth="1"/>
    <col min="24" max="24" width="11.5546875" style="80" customWidth="1"/>
    <col min="25" max="25" width="28.21875" customWidth="1"/>
    <col min="26" max="26" width="18.88671875" hidden="1" customWidth="1"/>
    <col min="27" max="27" width="16.5546875" hidden="1" customWidth="1"/>
    <col min="28" max="28" width="20.5546875" hidden="1" customWidth="1"/>
    <col min="29" max="29" width="17" hidden="1" customWidth="1"/>
    <col min="30" max="32" width="16.33203125" hidden="1" customWidth="1"/>
    <col min="33" max="33" width="14.6640625" hidden="1" customWidth="1"/>
    <col min="34" max="34" width="18.6640625" hidden="1" customWidth="1"/>
    <col min="35" max="35" width="17.6640625" hidden="1" customWidth="1"/>
    <col min="36" max="36" width="32.109375" bestFit="1" customWidth="1"/>
    <col min="37" max="37" width="26.6640625" bestFit="1" customWidth="1"/>
    <col min="38" max="38" width="32.21875" bestFit="1" customWidth="1"/>
    <col min="39" max="39" width="14.77734375" bestFit="1" customWidth="1"/>
    <col min="40" max="40" width="17.109375" customWidth="1"/>
    <col min="41" max="42" width="16" bestFit="1" customWidth="1"/>
  </cols>
  <sheetData>
    <row r="1" spans="1:42" ht="28.2" customHeight="1" x14ac:dyDescent="0.3">
      <c r="A1" t="s">
        <v>0</v>
      </c>
      <c r="B1" s="81" t="s">
        <v>1277</v>
      </c>
      <c r="C1" s="81" t="s">
        <v>1283</v>
      </c>
      <c r="D1" s="81" t="s">
        <v>908</v>
      </c>
      <c r="E1" s="81" t="s">
        <v>1316</v>
      </c>
      <c r="F1" s="13" t="s">
        <v>7</v>
      </c>
      <c r="G1" s="13" t="s">
        <v>8</v>
      </c>
      <c r="H1" s="13" t="s">
        <v>9</v>
      </c>
      <c r="I1" s="13" t="s">
        <v>10</v>
      </c>
      <c r="J1" s="81" t="s">
        <v>1271</v>
      </c>
      <c r="K1" s="13" t="s">
        <v>12</v>
      </c>
      <c r="L1" s="13" t="s">
        <v>13</v>
      </c>
      <c r="M1" s="13" t="s">
        <v>14</v>
      </c>
      <c r="N1" s="81" t="s">
        <v>1270</v>
      </c>
      <c r="O1" s="13" t="s">
        <v>18</v>
      </c>
      <c r="P1" s="81" t="s">
        <v>1273</v>
      </c>
      <c r="Q1" s="13" t="s">
        <v>16</v>
      </c>
      <c r="R1" s="13" t="s">
        <v>1288</v>
      </c>
      <c r="S1" s="13" t="s">
        <v>19</v>
      </c>
      <c r="T1" s="13" t="s">
        <v>20</v>
      </c>
      <c r="U1" s="13" t="s">
        <v>1158</v>
      </c>
      <c r="V1" s="13" t="s">
        <v>21</v>
      </c>
      <c r="W1" s="13" t="s">
        <v>22</v>
      </c>
      <c r="X1" s="81" t="s">
        <v>1237</v>
      </c>
      <c r="Y1" s="13" t="s">
        <v>24</v>
      </c>
      <c r="Z1" s="13" t="s">
        <v>917</v>
      </c>
      <c r="AA1" s="13" t="s">
        <v>918</v>
      </c>
      <c r="AB1" s="13" t="s">
        <v>919</v>
      </c>
      <c r="AC1" s="13" t="s">
        <v>920</v>
      </c>
      <c r="AD1" s="13" t="s">
        <v>921</v>
      </c>
      <c r="AE1" s="13" t="s">
        <v>922</v>
      </c>
      <c r="AF1" s="13" t="s">
        <v>923</v>
      </c>
      <c r="AG1" s="13" t="s">
        <v>1080</v>
      </c>
      <c r="AH1" s="76" t="s">
        <v>476</v>
      </c>
      <c r="AI1" s="76" t="s">
        <v>477</v>
      </c>
      <c r="AJ1" s="76" t="s">
        <v>478</v>
      </c>
      <c r="AK1" s="77" t="s">
        <v>1941</v>
      </c>
      <c r="AL1" s="77" t="s">
        <v>1230</v>
      </c>
      <c r="AM1" s="77"/>
      <c r="AN1" s="77"/>
    </row>
    <row r="2" spans="1:42" x14ac:dyDescent="0.3">
      <c r="A2" t="str">
        <f>CONCATENATE(B2,J2,L2,N2,P2,V2,X2)</f>
        <v>1.1-00-2405_246024015_24111100</v>
      </c>
      <c r="B2" t="s">
        <v>1282</v>
      </c>
      <c r="C2" t="s">
        <v>1284</v>
      </c>
      <c r="D2" t="s">
        <v>1319</v>
      </c>
      <c r="E2" t="s">
        <v>27</v>
      </c>
      <c r="F2" t="s">
        <v>29</v>
      </c>
      <c r="G2" t="s">
        <v>30</v>
      </c>
      <c r="H2" t="s">
        <v>31</v>
      </c>
      <c r="I2" t="s">
        <v>934</v>
      </c>
      <c r="J2" t="s">
        <v>306</v>
      </c>
      <c r="K2" t="s">
        <v>307</v>
      </c>
      <c r="L2">
        <v>6</v>
      </c>
      <c r="M2" t="s">
        <v>79</v>
      </c>
      <c r="N2" s="79" t="s">
        <v>379</v>
      </c>
      <c r="O2" t="s">
        <v>380</v>
      </c>
      <c r="P2" t="s">
        <v>308</v>
      </c>
      <c r="Q2" t="s">
        <v>309</v>
      </c>
      <c r="R2" t="s">
        <v>1289</v>
      </c>
      <c r="S2">
        <v>1000</v>
      </c>
      <c r="T2" t="s">
        <v>380</v>
      </c>
      <c r="V2">
        <v>1111</v>
      </c>
      <c r="W2" t="s">
        <v>381</v>
      </c>
      <c r="X2" s="80" t="s">
        <v>42</v>
      </c>
      <c r="Y2" t="s">
        <v>43</v>
      </c>
      <c r="Z2" s="12">
        <v>12975991.18</v>
      </c>
      <c r="AA2" s="12">
        <v>12358086.84</v>
      </c>
      <c r="AB2" s="12">
        <v>9671183.1899999995</v>
      </c>
      <c r="AC2" s="12">
        <v>9671183.1899999995</v>
      </c>
      <c r="AD2" s="12">
        <v>9671183.1899999995</v>
      </c>
      <c r="AE2" s="12">
        <v>9671183.1899999995</v>
      </c>
      <c r="AF2" s="12">
        <v>9671183.1899999995</v>
      </c>
      <c r="AG2" s="12">
        <v>3304807.99</v>
      </c>
      <c r="AH2" s="32">
        <v>0</v>
      </c>
      <c r="AI2" s="32">
        <v>12975991.18</v>
      </c>
      <c r="AJ2" s="12">
        <v>12975991.18</v>
      </c>
      <c r="AK2" s="12">
        <v>12975991.18</v>
      </c>
      <c r="AL2" s="12">
        <v>12975991.18</v>
      </c>
      <c r="AM2" s="12">
        <f>AK2-AL2</f>
        <v>0</v>
      </c>
      <c r="AN2" s="12">
        <v>0</v>
      </c>
    </row>
    <row r="3" spans="1:42" x14ac:dyDescent="0.3">
      <c r="A3" t="str">
        <f t="shared" ref="A3:A66" si="0">CONCATENATE(B3,J3,L3,N3,P3,V3,X3)</f>
        <v>1.5-01-2405_246024015_24113113</v>
      </c>
      <c r="B3" t="s">
        <v>1279</v>
      </c>
      <c r="C3" t="s">
        <v>1285</v>
      </c>
      <c r="D3" t="s">
        <v>1319</v>
      </c>
      <c r="E3" t="s">
        <v>27</v>
      </c>
      <c r="F3" t="s">
        <v>29</v>
      </c>
      <c r="G3" t="s">
        <v>30</v>
      </c>
      <c r="H3" t="s">
        <v>31</v>
      </c>
      <c r="I3" t="s">
        <v>934</v>
      </c>
      <c r="J3" t="s">
        <v>306</v>
      </c>
      <c r="K3" t="s">
        <v>307</v>
      </c>
      <c r="L3">
        <v>6</v>
      </c>
      <c r="M3" t="s">
        <v>79</v>
      </c>
      <c r="N3" s="79" t="s">
        <v>379</v>
      </c>
      <c r="O3" t="s">
        <v>380</v>
      </c>
      <c r="P3" t="s">
        <v>308</v>
      </c>
      <c r="Q3" t="s">
        <v>309</v>
      </c>
      <c r="R3" t="s">
        <v>1289</v>
      </c>
      <c r="S3">
        <v>1000</v>
      </c>
      <c r="T3" t="s">
        <v>380</v>
      </c>
      <c r="V3">
        <v>1131</v>
      </c>
      <c r="W3" t="s">
        <v>382</v>
      </c>
      <c r="X3" s="80" t="s">
        <v>1250</v>
      </c>
      <c r="Y3" t="s">
        <v>1235</v>
      </c>
      <c r="Z3" s="12">
        <v>717821089.28999996</v>
      </c>
      <c r="AA3" s="12">
        <v>599999994.70000005</v>
      </c>
      <c r="AB3" s="12">
        <v>499217775.70999998</v>
      </c>
      <c r="AC3" s="12">
        <v>499217775.70999998</v>
      </c>
      <c r="AD3" s="12">
        <v>499217775.70999998</v>
      </c>
      <c r="AE3" s="12">
        <v>499217775.70999998</v>
      </c>
      <c r="AF3" s="12">
        <v>499208230.70999998</v>
      </c>
      <c r="AG3" s="12">
        <v>218603313.57999998</v>
      </c>
      <c r="AH3" s="32">
        <v>1416935802</v>
      </c>
      <c r="AI3" s="32">
        <v>717821089.28999996</v>
      </c>
      <c r="AJ3" s="12">
        <v>746533932.86160004</v>
      </c>
      <c r="AK3" s="12">
        <v>746533932.86160004</v>
      </c>
      <c r="AL3" s="21">
        <v>677552014.45000005</v>
      </c>
      <c r="AM3" s="12">
        <f t="shared" ref="AM3:AM66" si="1">AK3-AL3</f>
        <v>68981918.411599994</v>
      </c>
      <c r="AN3" s="12">
        <v>0</v>
      </c>
    </row>
    <row r="4" spans="1:42" x14ac:dyDescent="0.3">
      <c r="A4" t="str">
        <f t="shared" si="0"/>
        <v>1.1-00-2405_246024015_24113113</v>
      </c>
      <c r="B4" t="s">
        <v>1282</v>
      </c>
      <c r="C4" t="s">
        <v>1284</v>
      </c>
      <c r="D4" t="s">
        <v>1319</v>
      </c>
      <c r="E4" t="s">
        <v>27</v>
      </c>
      <c r="F4" t="s">
        <v>29</v>
      </c>
      <c r="G4" t="s">
        <v>30</v>
      </c>
      <c r="H4" t="s">
        <v>31</v>
      </c>
      <c r="I4" t="s">
        <v>934</v>
      </c>
      <c r="J4" t="s">
        <v>306</v>
      </c>
      <c r="K4" t="s">
        <v>307</v>
      </c>
      <c r="L4">
        <v>6</v>
      </c>
      <c r="M4" t="s">
        <v>79</v>
      </c>
      <c r="N4" s="79" t="s">
        <v>379</v>
      </c>
      <c r="O4" t="s">
        <v>380</v>
      </c>
      <c r="P4" t="s">
        <v>308</v>
      </c>
      <c r="Q4" t="s">
        <v>309</v>
      </c>
      <c r="R4" t="s">
        <v>1289</v>
      </c>
      <c r="S4">
        <v>1000</v>
      </c>
      <c r="T4" t="s">
        <v>380</v>
      </c>
      <c r="V4">
        <v>1131</v>
      </c>
      <c r="W4" t="s">
        <v>382</v>
      </c>
      <c r="X4" s="80" t="s">
        <v>1250</v>
      </c>
      <c r="Y4" t="s">
        <v>1235</v>
      </c>
      <c r="Z4" s="12">
        <v>26371314.77</v>
      </c>
      <c r="AA4" s="12">
        <v>44684572.030000001</v>
      </c>
      <c r="AB4" s="12">
        <v>27032739.329999998</v>
      </c>
      <c r="AC4" s="12">
        <v>27032739.329999998</v>
      </c>
      <c r="AD4" s="12">
        <v>27032739.329999998</v>
      </c>
      <c r="AE4" s="12">
        <v>27032739.329999998</v>
      </c>
      <c r="AF4" s="12">
        <v>27032739.329999998</v>
      </c>
      <c r="AG4" s="12">
        <v>-661424.55999999866</v>
      </c>
      <c r="AH4" s="32">
        <v>0</v>
      </c>
      <c r="AI4" s="32">
        <v>26371314.77</v>
      </c>
      <c r="AJ4" s="12">
        <v>27426167.360800002</v>
      </c>
      <c r="AK4" s="12">
        <v>27426167.360800002</v>
      </c>
      <c r="AL4" s="190">
        <v>66640389.609999999</v>
      </c>
      <c r="AM4" s="12">
        <f t="shared" si="1"/>
        <v>-39214222.249200001</v>
      </c>
      <c r="AN4" s="12">
        <v>0</v>
      </c>
    </row>
    <row r="5" spans="1:42" x14ac:dyDescent="0.3">
      <c r="A5" t="str">
        <f t="shared" si="0"/>
        <v>1.6-01-2405_246024015_24122114</v>
      </c>
      <c r="B5" t="s">
        <v>1278</v>
      </c>
      <c r="C5" t="s">
        <v>1286</v>
      </c>
      <c r="D5" t="s">
        <v>1319</v>
      </c>
      <c r="E5" t="s">
        <v>27</v>
      </c>
      <c r="F5" t="s">
        <v>29</v>
      </c>
      <c r="G5" t="s">
        <v>30</v>
      </c>
      <c r="H5" t="s">
        <v>31</v>
      </c>
      <c r="I5" t="s">
        <v>934</v>
      </c>
      <c r="J5" t="s">
        <v>306</v>
      </c>
      <c r="K5" t="s">
        <v>307</v>
      </c>
      <c r="L5">
        <v>6</v>
      </c>
      <c r="M5" t="s">
        <v>79</v>
      </c>
      <c r="N5" s="79" t="s">
        <v>379</v>
      </c>
      <c r="O5" t="s">
        <v>380</v>
      </c>
      <c r="P5" t="s">
        <v>308</v>
      </c>
      <c r="Q5" t="s">
        <v>309</v>
      </c>
      <c r="R5" t="s">
        <v>1289</v>
      </c>
      <c r="S5">
        <v>1000</v>
      </c>
      <c r="T5" t="s">
        <v>380</v>
      </c>
      <c r="V5">
        <v>1221</v>
      </c>
      <c r="W5" t="s">
        <v>384</v>
      </c>
      <c r="X5" s="80" t="s">
        <v>1251</v>
      </c>
      <c r="Y5" t="s">
        <v>1269</v>
      </c>
      <c r="Z5" s="12">
        <v>26983786.079999998</v>
      </c>
      <c r="AA5" s="12">
        <v>26943777.68</v>
      </c>
      <c r="AB5" s="12">
        <v>4616810.3600000003</v>
      </c>
      <c r="AC5" s="12">
        <v>4616810.3600000003</v>
      </c>
      <c r="AD5" s="12">
        <v>4616810.3600000003</v>
      </c>
      <c r="AE5" s="12">
        <v>4616810.3600000003</v>
      </c>
      <c r="AF5" s="12">
        <v>4616810.3600000003</v>
      </c>
      <c r="AG5" s="12">
        <v>22366975.719999999</v>
      </c>
      <c r="AH5" s="32">
        <v>0</v>
      </c>
      <c r="AI5" s="32">
        <v>26983786.079999998</v>
      </c>
      <c r="AJ5" s="12">
        <v>0</v>
      </c>
      <c r="AK5" s="12">
        <v>0</v>
      </c>
      <c r="AL5" s="190">
        <v>67987851.709999993</v>
      </c>
      <c r="AM5" s="12">
        <f t="shared" si="1"/>
        <v>-67987851.709999993</v>
      </c>
      <c r="AN5" s="12">
        <v>0</v>
      </c>
      <c r="AP5" s="69"/>
    </row>
    <row r="6" spans="1:42" x14ac:dyDescent="0.3">
      <c r="A6" t="str">
        <f t="shared" si="0"/>
        <v>1.1-00-2405_246024015_24122114</v>
      </c>
      <c r="B6" t="s">
        <v>1282</v>
      </c>
      <c r="C6" t="s">
        <v>1284</v>
      </c>
      <c r="D6" t="s">
        <v>1319</v>
      </c>
      <c r="E6" t="s">
        <v>27</v>
      </c>
      <c r="F6" t="s">
        <v>29</v>
      </c>
      <c r="G6" t="s">
        <v>30</v>
      </c>
      <c r="H6" t="s">
        <v>31</v>
      </c>
      <c r="I6" t="s">
        <v>934</v>
      </c>
      <c r="J6" t="s">
        <v>306</v>
      </c>
      <c r="K6" t="s">
        <v>307</v>
      </c>
      <c r="L6">
        <v>6</v>
      </c>
      <c r="M6" t="s">
        <v>79</v>
      </c>
      <c r="N6" s="79" t="s">
        <v>379</v>
      </c>
      <c r="O6" t="s">
        <v>380</v>
      </c>
      <c r="P6" t="s">
        <v>308</v>
      </c>
      <c r="Q6" t="s">
        <v>309</v>
      </c>
      <c r="R6" t="s">
        <v>1289</v>
      </c>
      <c r="S6">
        <v>1000</v>
      </c>
      <c r="T6" t="s">
        <v>380</v>
      </c>
      <c r="V6">
        <v>1221</v>
      </c>
      <c r="W6" t="s">
        <v>384</v>
      </c>
      <c r="X6" s="80" t="s">
        <v>1251</v>
      </c>
      <c r="Y6" t="s">
        <v>1269</v>
      </c>
      <c r="Z6" s="12">
        <v>93113377.049999997</v>
      </c>
      <c r="AA6" s="12">
        <v>96348361.019999996</v>
      </c>
      <c r="AB6" s="12">
        <v>79799216.620000005</v>
      </c>
      <c r="AC6" s="12">
        <v>79799216.620000005</v>
      </c>
      <c r="AD6" s="12">
        <v>79799216.620000005</v>
      </c>
      <c r="AE6" s="12">
        <v>79799216.620000005</v>
      </c>
      <c r="AF6" s="12">
        <v>79799216.620000005</v>
      </c>
      <c r="AG6" s="12">
        <v>13314160.429999992</v>
      </c>
      <c r="AH6" s="32">
        <v>0</v>
      </c>
      <c r="AI6" s="32">
        <v>93113377.049999997</v>
      </c>
      <c r="AJ6" s="12">
        <v>120097163.13</v>
      </c>
      <c r="AK6" s="12">
        <v>120097163.13</v>
      </c>
      <c r="AL6" s="12">
        <v>52109311.420000002</v>
      </c>
      <c r="AM6" s="12">
        <f t="shared" si="1"/>
        <v>67987851.709999993</v>
      </c>
      <c r="AN6" s="12">
        <v>0</v>
      </c>
      <c r="AP6" s="69"/>
    </row>
    <row r="7" spans="1:42" x14ac:dyDescent="0.3">
      <c r="A7" t="str">
        <f t="shared" si="0"/>
        <v>1.1-00-2405_246024015_24123100</v>
      </c>
      <c r="B7" t="s">
        <v>1282</v>
      </c>
      <c r="C7" t="s">
        <v>1284</v>
      </c>
      <c r="D7" t="s">
        <v>1319</v>
      </c>
      <c r="E7" t="s">
        <v>27</v>
      </c>
      <c r="F7" t="s">
        <v>29</v>
      </c>
      <c r="G7" t="s">
        <v>30</v>
      </c>
      <c r="H7" t="s">
        <v>31</v>
      </c>
      <c r="I7" t="s">
        <v>934</v>
      </c>
      <c r="J7" t="s">
        <v>306</v>
      </c>
      <c r="K7" t="s">
        <v>307</v>
      </c>
      <c r="L7">
        <v>6</v>
      </c>
      <c r="M7" t="s">
        <v>79</v>
      </c>
      <c r="N7" s="79" t="s">
        <v>379</v>
      </c>
      <c r="O7" t="s">
        <v>380</v>
      </c>
      <c r="P7" t="s">
        <v>308</v>
      </c>
      <c r="Q7" t="s">
        <v>309</v>
      </c>
      <c r="R7" t="s">
        <v>1289</v>
      </c>
      <c r="S7">
        <v>1000</v>
      </c>
      <c r="T7" t="s">
        <v>380</v>
      </c>
      <c r="V7">
        <v>1231</v>
      </c>
      <c r="W7" t="s">
        <v>385</v>
      </c>
      <c r="X7" s="80" t="s">
        <v>42</v>
      </c>
      <c r="Y7" t="s">
        <v>43</v>
      </c>
      <c r="Z7" s="12">
        <v>26400</v>
      </c>
      <c r="AA7" s="12">
        <v>26400</v>
      </c>
      <c r="AB7" s="12">
        <v>0</v>
      </c>
      <c r="AC7" s="12">
        <v>0</v>
      </c>
      <c r="AD7" s="12">
        <v>0</v>
      </c>
      <c r="AE7" s="12">
        <v>0</v>
      </c>
      <c r="AF7" s="12">
        <v>0</v>
      </c>
      <c r="AG7" s="12">
        <v>26400</v>
      </c>
      <c r="AH7" s="32">
        <v>0</v>
      </c>
      <c r="AI7" s="32">
        <v>26400</v>
      </c>
      <c r="AJ7" s="12">
        <v>26400</v>
      </c>
      <c r="AK7" s="12">
        <v>26400</v>
      </c>
      <c r="AL7" s="12">
        <v>26400</v>
      </c>
      <c r="AM7" s="12">
        <f t="shared" si="1"/>
        <v>0</v>
      </c>
      <c r="AN7" s="12">
        <v>0</v>
      </c>
    </row>
    <row r="8" spans="1:42" x14ac:dyDescent="0.3">
      <c r="A8" t="str">
        <f t="shared" si="0"/>
        <v>1.1-00-2405_246024015_24132113</v>
      </c>
      <c r="B8" t="s">
        <v>1282</v>
      </c>
      <c r="C8" t="s">
        <v>1284</v>
      </c>
      <c r="D8" t="s">
        <v>1319</v>
      </c>
      <c r="E8" t="s">
        <v>27</v>
      </c>
      <c r="F8" t="s">
        <v>29</v>
      </c>
      <c r="G8" t="s">
        <v>30</v>
      </c>
      <c r="H8" t="s">
        <v>31</v>
      </c>
      <c r="I8" t="s">
        <v>934</v>
      </c>
      <c r="J8" t="s">
        <v>306</v>
      </c>
      <c r="K8" t="s">
        <v>307</v>
      </c>
      <c r="L8">
        <v>6</v>
      </c>
      <c r="M8" t="s">
        <v>79</v>
      </c>
      <c r="N8" s="79" t="s">
        <v>379</v>
      </c>
      <c r="O8" t="s">
        <v>380</v>
      </c>
      <c r="P8" t="s">
        <v>308</v>
      </c>
      <c r="Q8" t="s">
        <v>309</v>
      </c>
      <c r="R8" t="s">
        <v>1289</v>
      </c>
      <c r="S8">
        <v>1000</v>
      </c>
      <c r="T8" t="s">
        <v>380</v>
      </c>
      <c r="V8">
        <v>1321</v>
      </c>
      <c r="W8" t="s">
        <v>386</v>
      </c>
      <c r="X8" s="80" t="s">
        <v>1250</v>
      </c>
      <c r="Y8" t="s">
        <v>1235</v>
      </c>
      <c r="Z8" s="12">
        <v>12028554</v>
      </c>
      <c r="AA8" s="12">
        <v>20250338.210000001</v>
      </c>
      <c r="AB8" s="12">
        <v>10816066.539999999</v>
      </c>
      <c r="AC8" s="12">
        <v>10816066.539999999</v>
      </c>
      <c r="AD8" s="12">
        <v>10816066.539999999</v>
      </c>
      <c r="AE8" s="12">
        <v>10815617.050000001</v>
      </c>
      <c r="AF8" s="12">
        <v>10809033.560000001</v>
      </c>
      <c r="AG8" s="12">
        <v>1212487.4600000009</v>
      </c>
      <c r="AH8" s="32">
        <v>0</v>
      </c>
      <c r="AI8" s="32">
        <v>12028554</v>
      </c>
      <c r="AJ8" s="12">
        <v>10936876.82</v>
      </c>
      <c r="AK8" s="12">
        <v>10936876.82</v>
      </c>
      <c r="AL8" s="27">
        <v>10516227.710000001</v>
      </c>
      <c r="AM8" s="12">
        <f t="shared" si="1"/>
        <v>420649.1099999994</v>
      </c>
      <c r="AN8" s="12">
        <v>0</v>
      </c>
    </row>
    <row r="9" spans="1:42" x14ac:dyDescent="0.3">
      <c r="A9" t="str">
        <f t="shared" si="0"/>
        <v>1.1-00-2405_246024015_24132114</v>
      </c>
      <c r="B9" t="s">
        <v>1282</v>
      </c>
      <c r="C9" t="s">
        <v>1284</v>
      </c>
      <c r="D9" t="s">
        <v>1319</v>
      </c>
      <c r="E9" t="s">
        <v>27</v>
      </c>
      <c r="F9" t="s">
        <v>29</v>
      </c>
      <c r="G9" t="s">
        <v>30</v>
      </c>
      <c r="H9" t="s">
        <v>31</v>
      </c>
      <c r="I9" t="s">
        <v>934</v>
      </c>
      <c r="J9" t="s">
        <v>306</v>
      </c>
      <c r="K9" t="s">
        <v>307</v>
      </c>
      <c r="L9">
        <v>6</v>
      </c>
      <c r="M9" t="s">
        <v>79</v>
      </c>
      <c r="N9" s="79" t="s">
        <v>379</v>
      </c>
      <c r="O9" t="s">
        <v>380</v>
      </c>
      <c r="P9" t="s">
        <v>308</v>
      </c>
      <c r="Q9" t="s">
        <v>309</v>
      </c>
      <c r="R9" t="s">
        <v>1289</v>
      </c>
      <c r="S9">
        <v>1000</v>
      </c>
      <c r="T9" t="s">
        <v>380</v>
      </c>
      <c r="V9">
        <v>1321</v>
      </c>
      <c r="W9" t="s">
        <v>386</v>
      </c>
      <c r="X9" s="80" t="s">
        <v>1251</v>
      </c>
      <c r="Y9" t="s">
        <v>1269</v>
      </c>
      <c r="Z9" s="12">
        <v>0</v>
      </c>
      <c r="AA9" s="12">
        <v>0</v>
      </c>
      <c r="AB9" s="12">
        <v>0</v>
      </c>
      <c r="AC9" s="12"/>
      <c r="AD9" s="12"/>
      <c r="AE9" s="12"/>
      <c r="AF9" s="12"/>
      <c r="AG9" s="12"/>
      <c r="AH9" s="32">
        <v>0</v>
      </c>
      <c r="AI9" s="12">
        <v>0</v>
      </c>
      <c r="AJ9" s="12">
        <v>1512326.29</v>
      </c>
      <c r="AK9" s="12">
        <v>1512326.29</v>
      </c>
      <c r="AL9" s="12">
        <v>1512326.29</v>
      </c>
      <c r="AM9" s="12">
        <f t="shared" si="1"/>
        <v>0</v>
      </c>
      <c r="AN9" s="12">
        <v>0</v>
      </c>
    </row>
    <row r="10" spans="1:42" x14ac:dyDescent="0.3">
      <c r="A10" t="str">
        <f t="shared" si="0"/>
        <v>1.1-00-2405_246024015_24132213</v>
      </c>
      <c r="B10" t="s">
        <v>1282</v>
      </c>
      <c r="C10" t="s">
        <v>1284</v>
      </c>
      <c r="D10" t="s">
        <v>1319</v>
      </c>
      <c r="E10" t="s">
        <v>27</v>
      </c>
      <c r="F10" t="s">
        <v>29</v>
      </c>
      <c r="G10" t="s">
        <v>30</v>
      </c>
      <c r="H10" t="s">
        <v>31</v>
      </c>
      <c r="I10" t="s">
        <v>934</v>
      </c>
      <c r="J10" t="s">
        <v>306</v>
      </c>
      <c r="K10" t="s">
        <v>307</v>
      </c>
      <c r="L10">
        <v>6</v>
      </c>
      <c r="M10" t="s">
        <v>79</v>
      </c>
      <c r="N10" s="79" t="s">
        <v>379</v>
      </c>
      <c r="O10" t="s">
        <v>380</v>
      </c>
      <c r="P10" t="s">
        <v>308</v>
      </c>
      <c r="Q10" t="s">
        <v>309</v>
      </c>
      <c r="R10" t="s">
        <v>1289</v>
      </c>
      <c r="S10">
        <v>1000</v>
      </c>
      <c r="T10" t="s">
        <v>380</v>
      </c>
      <c r="V10">
        <v>1322</v>
      </c>
      <c r="W10" t="s">
        <v>387</v>
      </c>
      <c r="X10" s="80" t="s">
        <v>1250</v>
      </c>
      <c r="Y10" t="s">
        <v>1235</v>
      </c>
      <c r="Z10" s="12">
        <v>110301618.84999999</v>
      </c>
      <c r="AA10" s="12">
        <v>69091134.349999994</v>
      </c>
      <c r="AB10" s="12">
        <v>0</v>
      </c>
      <c r="AC10" s="12">
        <v>0</v>
      </c>
      <c r="AD10" s="12">
        <v>0</v>
      </c>
      <c r="AE10" s="12">
        <v>0</v>
      </c>
      <c r="AF10" s="12">
        <v>0</v>
      </c>
      <c r="AG10" s="12">
        <v>110301618.84999999</v>
      </c>
      <c r="AH10" s="32">
        <v>0</v>
      </c>
      <c r="AI10" s="32">
        <v>110301618.84999999</v>
      </c>
      <c r="AJ10" s="12">
        <v>109368768.2</v>
      </c>
      <c r="AK10" s="12">
        <v>109368768.2</v>
      </c>
      <c r="AL10" s="21">
        <v>105162277.12</v>
      </c>
      <c r="AM10" s="12">
        <f t="shared" si="1"/>
        <v>4206491.0799999982</v>
      </c>
      <c r="AN10" s="12">
        <v>0</v>
      </c>
    </row>
    <row r="11" spans="1:42" x14ac:dyDescent="0.3">
      <c r="A11" t="str">
        <f t="shared" si="0"/>
        <v>1.1-00-2405_246024015_24132214</v>
      </c>
      <c r="B11" t="s">
        <v>1282</v>
      </c>
      <c r="C11" t="s">
        <v>1284</v>
      </c>
      <c r="D11" t="s">
        <v>1319</v>
      </c>
      <c r="E11" t="s">
        <v>27</v>
      </c>
      <c r="F11" t="s">
        <v>29</v>
      </c>
      <c r="G11" t="s">
        <v>30</v>
      </c>
      <c r="H11" t="s">
        <v>31</v>
      </c>
      <c r="I11" t="s">
        <v>934</v>
      </c>
      <c r="J11" t="s">
        <v>306</v>
      </c>
      <c r="K11" t="s">
        <v>307</v>
      </c>
      <c r="L11">
        <v>6</v>
      </c>
      <c r="M11" t="s">
        <v>79</v>
      </c>
      <c r="N11" s="79" t="s">
        <v>379</v>
      </c>
      <c r="O11" t="s">
        <v>380</v>
      </c>
      <c r="P11" t="s">
        <v>308</v>
      </c>
      <c r="Q11" t="s">
        <v>309</v>
      </c>
      <c r="R11" t="s">
        <v>1289</v>
      </c>
      <c r="S11">
        <v>1000</v>
      </c>
      <c r="T11" t="s">
        <v>380</v>
      </c>
      <c r="V11">
        <v>1322</v>
      </c>
      <c r="W11" t="s">
        <v>387</v>
      </c>
      <c r="X11" s="80" t="s">
        <v>1251</v>
      </c>
      <c r="Y11" t="s">
        <v>1269</v>
      </c>
      <c r="Z11" s="12">
        <v>9983921.1799999997</v>
      </c>
      <c r="AA11" s="12">
        <v>88907687.939999998</v>
      </c>
      <c r="AB11" s="12">
        <v>9382134.4700000007</v>
      </c>
      <c r="AC11" s="12">
        <v>9382134.4700000007</v>
      </c>
      <c r="AD11" s="12">
        <v>9382134.4700000007</v>
      </c>
      <c r="AE11" s="12">
        <v>9363445.0999999996</v>
      </c>
      <c r="AF11" s="12">
        <v>9305568.4600000009</v>
      </c>
      <c r="AG11" s="12">
        <v>601786.70999999903</v>
      </c>
      <c r="AH11" s="32">
        <v>0</v>
      </c>
      <c r="AI11" s="32">
        <v>9983921.1799999997</v>
      </c>
      <c r="AJ11" s="12">
        <v>15123262.9</v>
      </c>
      <c r="AK11" s="12">
        <v>15123262.9</v>
      </c>
      <c r="AL11" s="12">
        <v>15123262.9</v>
      </c>
      <c r="AM11" s="12">
        <f t="shared" si="1"/>
        <v>0</v>
      </c>
      <c r="AN11" s="12">
        <v>0</v>
      </c>
    </row>
    <row r="12" spans="1:42" x14ac:dyDescent="0.3">
      <c r="A12" t="str">
        <f t="shared" si="0"/>
        <v>1.1-00-2405_246024015_24133100</v>
      </c>
      <c r="B12" t="s">
        <v>1282</v>
      </c>
      <c r="C12" t="s">
        <v>1284</v>
      </c>
      <c r="D12" t="s">
        <v>1319</v>
      </c>
      <c r="E12" t="s">
        <v>27</v>
      </c>
      <c r="F12" t="s">
        <v>29</v>
      </c>
      <c r="G12" t="s">
        <v>30</v>
      </c>
      <c r="H12" t="s">
        <v>31</v>
      </c>
      <c r="I12" t="s">
        <v>934</v>
      </c>
      <c r="J12" t="s">
        <v>306</v>
      </c>
      <c r="K12" t="s">
        <v>307</v>
      </c>
      <c r="L12">
        <v>6</v>
      </c>
      <c r="M12" t="s">
        <v>79</v>
      </c>
      <c r="N12" s="79" t="s">
        <v>379</v>
      </c>
      <c r="O12" t="s">
        <v>380</v>
      </c>
      <c r="P12" t="s">
        <v>308</v>
      </c>
      <c r="Q12" t="s">
        <v>309</v>
      </c>
      <c r="R12" t="s">
        <v>1289</v>
      </c>
      <c r="S12">
        <v>1000</v>
      </c>
      <c r="T12" t="s">
        <v>380</v>
      </c>
      <c r="V12">
        <v>1331</v>
      </c>
      <c r="W12" t="s">
        <v>388</v>
      </c>
      <c r="X12" s="80" t="s">
        <v>42</v>
      </c>
      <c r="Y12" t="s">
        <v>43</v>
      </c>
      <c r="Z12" s="12">
        <v>700000</v>
      </c>
      <c r="AA12" s="12">
        <v>600000</v>
      </c>
      <c r="AB12" s="12">
        <v>629301.63</v>
      </c>
      <c r="AC12" s="12">
        <v>629301.63</v>
      </c>
      <c r="AD12" s="12">
        <v>629301.63</v>
      </c>
      <c r="AE12" s="12">
        <v>629301.63</v>
      </c>
      <c r="AF12" s="12">
        <v>629301.63</v>
      </c>
      <c r="AG12" s="12">
        <v>70698.37</v>
      </c>
      <c r="AH12" s="32">
        <v>0</v>
      </c>
      <c r="AI12" s="32">
        <v>700000</v>
      </c>
      <c r="AJ12" s="12">
        <v>700000</v>
      </c>
      <c r="AK12" s="12">
        <v>700000</v>
      </c>
      <c r="AL12" s="12">
        <v>700000</v>
      </c>
      <c r="AM12" s="12">
        <f t="shared" si="1"/>
        <v>0</v>
      </c>
      <c r="AN12" s="12">
        <v>0</v>
      </c>
    </row>
    <row r="13" spans="1:42" x14ac:dyDescent="0.3">
      <c r="A13" t="str">
        <f t="shared" si="0"/>
        <v>1.1-00-2405_246024015_24134100</v>
      </c>
      <c r="B13" t="s">
        <v>1282</v>
      </c>
      <c r="C13" t="s">
        <v>1284</v>
      </c>
      <c r="D13" t="s">
        <v>1319</v>
      </c>
      <c r="E13" t="s">
        <v>27</v>
      </c>
      <c r="F13" t="s">
        <v>29</v>
      </c>
      <c r="G13" t="s">
        <v>30</v>
      </c>
      <c r="H13" t="s">
        <v>31</v>
      </c>
      <c r="I13" t="s">
        <v>934</v>
      </c>
      <c r="J13" t="s">
        <v>306</v>
      </c>
      <c r="K13" t="s">
        <v>307</v>
      </c>
      <c r="L13">
        <v>6</v>
      </c>
      <c r="M13" t="s">
        <v>79</v>
      </c>
      <c r="N13" s="79" t="s">
        <v>379</v>
      </c>
      <c r="O13" t="s">
        <v>380</v>
      </c>
      <c r="P13" t="s">
        <v>308</v>
      </c>
      <c r="Q13" t="s">
        <v>309</v>
      </c>
      <c r="R13" t="s">
        <v>1289</v>
      </c>
      <c r="S13">
        <v>1000</v>
      </c>
      <c r="T13" t="s">
        <v>380</v>
      </c>
      <c r="V13">
        <v>1341</v>
      </c>
      <c r="W13" t="s">
        <v>389</v>
      </c>
      <c r="X13" s="80" t="s">
        <v>42</v>
      </c>
      <c r="Y13" t="s">
        <v>43</v>
      </c>
      <c r="Z13" s="12">
        <v>7500000</v>
      </c>
      <c r="AA13" s="12">
        <v>7500000</v>
      </c>
      <c r="AB13" s="12">
        <v>1731048.8</v>
      </c>
      <c r="AC13" s="12">
        <v>1731048.8</v>
      </c>
      <c r="AD13" s="12">
        <v>1731048.8</v>
      </c>
      <c r="AE13" s="12">
        <v>1731048.8</v>
      </c>
      <c r="AF13" s="12">
        <v>1731048.8</v>
      </c>
      <c r="AG13" s="12">
        <v>5768951.2000000002</v>
      </c>
      <c r="AH13" s="32">
        <v>0</v>
      </c>
      <c r="AI13" s="32">
        <v>7500000</v>
      </c>
      <c r="AJ13" s="12">
        <v>7500000</v>
      </c>
      <c r="AK13" s="12">
        <v>7500000</v>
      </c>
      <c r="AL13" s="12">
        <v>7500000</v>
      </c>
      <c r="AM13" s="12">
        <f t="shared" si="1"/>
        <v>0</v>
      </c>
      <c r="AN13" s="12">
        <v>0</v>
      </c>
    </row>
    <row r="14" spans="1:42" x14ac:dyDescent="0.3">
      <c r="A14" t="str">
        <f t="shared" si="0"/>
        <v>1.1-00-2405_246024015_24141113</v>
      </c>
      <c r="B14" t="s">
        <v>1282</v>
      </c>
      <c r="C14" t="s">
        <v>1284</v>
      </c>
      <c r="D14" t="s">
        <v>1319</v>
      </c>
      <c r="E14" t="s">
        <v>27</v>
      </c>
      <c r="F14" t="s">
        <v>29</v>
      </c>
      <c r="G14" t="s">
        <v>30</v>
      </c>
      <c r="H14" t="s">
        <v>31</v>
      </c>
      <c r="I14" t="s">
        <v>934</v>
      </c>
      <c r="J14" t="s">
        <v>306</v>
      </c>
      <c r="K14" t="s">
        <v>307</v>
      </c>
      <c r="L14">
        <v>6</v>
      </c>
      <c r="M14" t="s">
        <v>79</v>
      </c>
      <c r="N14" s="79" t="s">
        <v>379</v>
      </c>
      <c r="O14" t="s">
        <v>380</v>
      </c>
      <c r="P14" t="s">
        <v>308</v>
      </c>
      <c r="Q14" t="s">
        <v>309</v>
      </c>
      <c r="R14" t="s">
        <v>1289</v>
      </c>
      <c r="S14">
        <v>1000</v>
      </c>
      <c r="T14" t="s">
        <v>380</v>
      </c>
      <c r="V14">
        <v>1411</v>
      </c>
      <c r="W14" t="s">
        <v>390</v>
      </c>
      <c r="X14" s="80" t="s">
        <v>1250</v>
      </c>
      <c r="Y14" t="s">
        <v>1235</v>
      </c>
      <c r="Z14" s="12">
        <v>51963353.280000001</v>
      </c>
      <c r="AA14" s="12">
        <v>51611491.210000001</v>
      </c>
      <c r="AB14" s="12">
        <v>38381875.340000004</v>
      </c>
      <c r="AC14" s="12">
        <v>38381875.340000004</v>
      </c>
      <c r="AD14" s="12">
        <v>38381875.340000004</v>
      </c>
      <c r="AE14" s="12">
        <v>38381875.340000004</v>
      </c>
      <c r="AF14" s="12">
        <v>34544366.600000001</v>
      </c>
      <c r="AG14" s="12">
        <v>13581477.939999998</v>
      </c>
      <c r="AH14" s="32">
        <v>0</v>
      </c>
      <c r="AI14" s="32">
        <v>51963353.280000001</v>
      </c>
      <c r="AJ14" s="12">
        <v>47247307.859999999</v>
      </c>
      <c r="AK14" s="12">
        <v>47247307.859999999</v>
      </c>
      <c r="AL14" s="27">
        <v>45430103.710000001</v>
      </c>
      <c r="AM14" s="12">
        <f t="shared" si="1"/>
        <v>1817204.1499999985</v>
      </c>
      <c r="AN14" s="12">
        <v>0</v>
      </c>
    </row>
    <row r="15" spans="1:42" x14ac:dyDescent="0.3">
      <c r="A15" t="str">
        <f t="shared" si="0"/>
        <v>1.1-00-2405_246024015_24141114</v>
      </c>
      <c r="B15" t="s">
        <v>1282</v>
      </c>
      <c r="C15" t="s">
        <v>1284</v>
      </c>
      <c r="D15" t="s">
        <v>1319</v>
      </c>
      <c r="E15" t="s">
        <v>27</v>
      </c>
      <c r="F15" t="s">
        <v>29</v>
      </c>
      <c r="G15" t="s">
        <v>30</v>
      </c>
      <c r="H15" t="s">
        <v>31</v>
      </c>
      <c r="I15" t="s">
        <v>934</v>
      </c>
      <c r="J15" t="s">
        <v>306</v>
      </c>
      <c r="K15" t="s">
        <v>307</v>
      </c>
      <c r="L15">
        <v>6</v>
      </c>
      <c r="M15" t="s">
        <v>79</v>
      </c>
      <c r="N15" s="79" t="s">
        <v>379</v>
      </c>
      <c r="O15" t="s">
        <v>380</v>
      </c>
      <c r="P15" t="s">
        <v>308</v>
      </c>
      <c r="Q15" t="s">
        <v>309</v>
      </c>
      <c r="R15" t="s">
        <v>1289</v>
      </c>
      <c r="S15">
        <v>1000</v>
      </c>
      <c r="T15" t="s">
        <v>380</v>
      </c>
      <c r="V15">
        <v>1411</v>
      </c>
      <c r="W15" t="s">
        <v>390</v>
      </c>
      <c r="X15" s="80" t="s">
        <v>1251</v>
      </c>
      <c r="Y15" t="s">
        <v>1269</v>
      </c>
      <c r="Z15" s="12">
        <v>0</v>
      </c>
      <c r="AA15" s="12">
        <v>0</v>
      </c>
      <c r="AB15" s="12">
        <v>0</v>
      </c>
      <c r="AC15" s="12"/>
      <c r="AD15" s="12"/>
      <c r="AE15" s="12"/>
      <c r="AF15" s="12"/>
      <c r="AG15" s="12"/>
      <c r="AH15" s="32">
        <v>0</v>
      </c>
      <c r="AI15" s="12">
        <v>0</v>
      </c>
      <c r="AJ15" s="12">
        <v>6533249.5700000003</v>
      </c>
      <c r="AK15" s="12">
        <v>6533249.5700000003</v>
      </c>
      <c r="AL15" s="12">
        <v>6533249.5700000003</v>
      </c>
      <c r="AM15" s="12">
        <f t="shared" si="1"/>
        <v>0</v>
      </c>
      <c r="AN15" s="12">
        <v>0</v>
      </c>
    </row>
    <row r="16" spans="1:42" x14ac:dyDescent="0.3">
      <c r="A16" t="str">
        <f t="shared" si="0"/>
        <v>1.1-00-2405_246024015_24142113</v>
      </c>
      <c r="B16" t="s">
        <v>1282</v>
      </c>
      <c r="C16" t="s">
        <v>1284</v>
      </c>
      <c r="D16" t="s">
        <v>1319</v>
      </c>
      <c r="E16" t="s">
        <v>27</v>
      </c>
      <c r="F16" t="s">
        <v>29</v>
      </c>
      <c r="G16" t="s">
        <v>30</v>
      </c>
      <c r="H16" t="s">
        <v>31</v>
      </c>
      <c r="I16" t="s">
        <v>934</v>
      </c>
      <c r="J16" t="s">
        <v>306</v>
      </c>
      <c r="K16" t="s">
        <v>307</v>
      </c>
      <c r="L16">
        <v>6</v>
      </c>
      <c r="M16" t="s">
        <v>79</v>
      </c>
      <c r="N16" s="79" t="s">
        <v>379</v>
      </c>
      <c r="O16" t="s">
        <v>380</v>
      </c>
      <c r="P16" t="s">
        <v>308</v>
      </c>
      <c r="Q16" t="s">
        <v>309</v>
      </c>
      <c r="R16" t="s">
        <v>1289</v>
      </c>
      <c r="S16">
        <v>1000</v>
      </c>
      <c r="T16" t="s">
        <v>380</v>
      </c>
      <c r="V16">
        <v>1421</v>
      </c>
      <c r="W16" t="s">
        <v>391</v>
      </c>
      <c r="X16" s="80" t="s">
        <v>1250</v>
      </c>
      <c r="Y16" t="s">
        <v>1235</v>
      </c>
      <c r="Z16" s="12">
        <v>25981676.649999999</v>
      </c>
      <c r="AA16" s="12">
        <v>32055745.600000001</v>
      </c>
      <c r="AB16" s="12">
        <v>18798039.469999999</v>
      </c>
      <c r="AC16" s="12">
        <v>18798039.469999999</v>
      </c>
      <c r="AD16" s="12">
        <v>18798039.469999999</v>
      </c>
      <c r="AE16" s="12">
        <v>18798039.469999999</v>
      </c>
      <c r="AF16" s="12">
        <v>18798039.469999999</v>
      </c>
      <c r="AG16" s="12">
        <v>7183637.1799999997</v>
      </c>
      <c r="AH16" s="32">
        <v>0</v>
      </c>
      <c r="AI16" s="32">
        <v>25981676.649999999</v>
      </c>
      <c r="AJ16" s="12">
        <v>23623653.93</v>
      </c>
      <c r="AK16" s="12">
        <v>23623653.93</v>
      </c>
      <c r="AL16" s="27">
        <v>22715051.859999999</v>
      </c>
      <c r="AM16" s="12">
        <f t="shared" si="1"/>
        <v>908602.0700000003</v>
      </c>
      <c r="AN16" s="12">
        <v>0</v>
      </c>
    </row>
    <row r="17" spans="1:41" x14ac:dyDescent="0.3">
      <c r="A17" t="str">
        <f t="shared" si="0"/>
        <v>1.1-00-2405_246024015_24142114</v>
      </c>
      <c r="B17" t="s">
        <v>1282</v>
      </c>
      <c r="C17" t="s">
        <v>1284</v>
      </c>
      <c r="D17" t="s">
        <v>1319</v>
      </c>
      <c r="E17" t="s">
        <v>27</v>
      </c>
      <c r="F17" t="s">
        <v>29</v>
      </c>
      <c r="G17" t="s">
        <v>30</v>
      </c>
      <c r="H17" t="s">
        <v>31</v>
      </c>
      <c r="I17" t="s">
        <v>934</v>
      </c>
      <c r="J17" t="s">
        <v>306</v>
      </c>
      <c r="K17" t="s">
        <v>307</v>
      </c>
      <c r="L17">
        <v>6</v>
      </c>
      <c r="M17" t="s">
        <v>79</v>
      </c>
      <c r="N17" s="79" t="s">
        <v>379</v>
      </c>
      <c r="O17" t="s">
        <v>380</v>
      </c>
      <c r="P17" t="s">
        <v>308</v>
      </c>
      <c r="Q17" t="s">
        <v>309</v>
      </c>
      <c r="R17" t="s">
        <v>1289</v>
      </c>
      <c r="S17">
        <v>1000</v>
      </c>
      <c r="T17" t="s">
        <v>380</v>
      </c>
      <c r="V17">
        <v>1421</v>
      </c>
      <c r="W17" t="s">
        <v>391</v>
      </c>
      <c r="X17" s="80" t="s">
        <v>1251</v>
      </c>
      <c r="Y17" t="s">
        <v>1269</v>
      </c>
      <c r="Z17" s="12">
        <v>0</v>
      </c>
      <c r="AA17" s="12">
        <v>0</v>
      </c>
      <c r="AB17" s="12">
        <v>0</v>
      </c>
      <c r="AC17" s="12"/>
      <c r="AD17" s="12"/>
      <c r="AE17" s="12"/>
      <c r="AF17" s="12"/>
      <c r="AG17" s="12"/>
      <c r="AH17" s="32">
        <v>0</v>
      </c>
      <c r="AI17" s="12">
        <v>0</v>
      </c>
      <c r="AJ17" s="12">
        <v>3266624.79</v>
      </c>
      <c r="AK17" s="12">
        <v>3266624.79</v>
      </c>
      <c r="AL17" s="12">
        <v>3266624.79</v>
      </c>
      <c r="AM17" s="12">
        <f t="shared" si="1"/>
        <v>0</v>
      </c>
      <c r="AN17" s="12">
        <v>0</v>
      </c>
    </row>
    <row r="18" spans="1:41" x14ac:dyDescent="0.3">
      <c r="A18" t="str">
        <f t="shared" si="0"/>
        <v>1.1-00-2405_246024015_24143113</v>
      </c>
      <c r="B18" t="s">
        <v>1282</v>
      </c>
      <c r="C18" t="s">
        <v>1284</v>
      </c>
      <c r="D18" t="s">
        <v>1319</v>
      </c>
      <c r="E18" t="s">
        <v>27</v>
      </c>
      <c r="F18" t="s">
        <v>29</v>
      </c>
      <c r="G18" t="s">
        <v>30</v>
      </c>
      <c r="H18" t="s">
        <v>31</v>
      </c>
      <c r="I18" t="s">
        <v>934</v>
      </c>
      <c r="J18" t="s">
        <v>306</v>
      </c>
      <c r="K18" t="s">
        <v>307</v>
      </c>
      <c r="L18">
        <v>6</v>
      </c>
      <c r="M18" t="s">
        <v>79</v>
      </c>
      <c r="N18" s="79" t="s">
        <v>379</v>
      </c>
      <c r="O18" t="s">
        <v>380</v>
      </c>
      <c r="P18" t="s">
        <v>308</v>
      </c>
      <c r="Q18" t="s">
        <v>309</v>
      </c>
      <c r="R18" t="s">
        <v>1289</v>
      </c>
      <c r="S18">
        <v>1000</v>
      </c>
      <c r="T18" t="s">
        <v>380</v>
      </c>
      <c r="V18">
        <v>1431</v>
      </c>
      <c r="W18" t="s">
        <v>392</v>
      </c>
      <c r="X18" s="80" t="s">
        <v>1250</v>
      </c>
      <c r="Y18" t="s">
        <v>1235</v>
      </c>
      <c r="Z18" s="12">
        <v>17321117.760000002</v>
      </c>
      <c r="AA18" s="12">
        <v>21703830.41</v>
      </c>
      <c r="AB18" s="12">
        <v>12352635.76</v>
      </c>
      <c r="AC18" s="12">
        <v>12352635.76</v>
      </c>
      <c r="AD18" s="12">
        <v>12352635.76</v>
      </c>
      <c r="AE18" s="12">
        <v>12352635.76</v>
      </c>
      <c r="AF18" s="12">
        <v>12352635.76</v>
      </c>
      <c r="AG18" s="12">
        <v>4968482.0000000019</v>
      </c>
      <c r="AH18" s="32">
        <v>0</v>
      </c>
      <c r="AI18" s="32">
        <v>17321117.760000002</v>
      </c>
      <c r="AJ18" s="12">
        <v>15749102.619999999</v>
      </c>
      <c r="AK18" s="12">
        <v>15749102.619999999</v>
      </c>
      <c r="AL18" s="27">
        <v>15143367.9</v>
      </c>
      <c r="AM18" s="12">
        <f t="shared" si="1"/>
        <v>605734.71999999881</v>
      </c>
      <c r="AN18" s="12">
        <v>0</v>
      </c>
    </row>
    <row r="19" spans="1:41" x14ac:dyDescent="0.3">
      <c r="A19" t="str">
        <f t="shared" si="0"/>
        <v>1.1-00-2405_246024015_24143114</v>
      </c>
      <c r="B19" t="s">
        <v>1282</v>
      </c>
      <c r="C19" t="s">
        <v>1284</v>
      </c>
      <c r="D19" t="s">
        <v>1319</v>
      </c>
      <c r="E19" t="s">
        <v>27</v>
      </c>
      <c r="F19" t="s">
        <v>29</v>
      </c>
      <c r="G19" t="s">
        <v>30</v>
      </c>
      <c r="H19" t="s">
        <v>31</v>
      </c>
      <c r="I19" t="s">
        <v>934</v>
      </c>
      <c r="J19" t="s">
        <v>306</v>
      </c>
      <c r="K19" t="s">
        <v>307</v>
      </c>
      <c r="L19">
        <v>6</v>
      </c>
      <c r="M19" t="s">
        <v>79</v>
      </c>
      <c r="N19" s="79" t="s">
        <v>379</v>
      </c>
      <c r="O19" t="s">
        <v>380</v>
      </c>
      <c r="P19" t="s">
        <v>308</v>
      </c>
      <c r="Q19" t="s">
        <v>309</v>
      </c>
      <c r="R19" t="s">
        <v>1289</v>
      </c>
      <c r="S19">
        <v>1000</v>
      </c>
      <c r="T19" t="s">
        <v>380</v>
      </c>
      <c r="V19">
        <v>1431</v>
      </c>
      <c r="W19" t="s">
        <v>392</v>
      </c>
      <c r="X19" s="80" t="s">
        <v>1251</v>
      </c>
      <c r="Y19" t="s">
        <v>1269</v>
      </c>
      <c r="Z19" s="12">
        <v>0</v>
      </c>
      <c r="AA19" s="12">
        <v>0</v>
      </c>
      <c r="AB19" s="12">
        <v>0</v>
      </c>
      <c r="AC19" s="12"/>
      <c r="AD19" s="12"/>
      <c r="AE19" s="12"/>
      <c r="AF19" s="12"/>
      <c r="AG19" s="12"/>
      <c r="AH19" s="32">
        <v>0</v>
      </c>
      <c r="AI19" s="12">
        <v>0</v>
      </c>
      <c r="AJ19" s="12">
        <v>2177748.86</v>
      </c>
      <c r="AK19" s="12">
        <v>2177748.86</v>
      </c>
      <c r="AL19" s="12">
        <v>2177749.86</v>
      </c>
      <c r="AM19" s="12">
        <f t="shared" si="1"/>
        <v>-1</v>
      </c>
      <c r="AN19" s="12">
        <v>0</v>
      </c>
    </row>
    <row r="20" spans="1:41" x14ac:dyDescent="0.3">
      <c r="A20" t="str">
        <f t="shared" si="0"/>
        <v>1.1-00-2405_246024015_24143213</v>
      </c>
      <c r="B20" t="s">
        <v>1282</v>
      </c>
      <c r="C20" t="s">
        <v>1284</v>
      </c>
      <c r="D20" t="s">
        <v>1319</v>
      </c>
      <c r="E20" t="s">
        <v>27</v>
      </c>
      <c r="F20" t="s">
        <v>29</v>
      </c>
      <c r="G20" t="s">
        <v>30</v>
      </c>
      <c r="H20" t="s">
        <v>31</v>
      </c>
      <c r="I20" t="s">
        <v>934</v>
      </c>
      <c r="J20" t="s">
        <v>306</v>
      </c>
      <c r="K20" t="s">
        <v>307</v>
      </c>
      <c r="L20">
        <v>6</v>
      </c>
      <c r="M20" t="s">
        <v>79</v>
      </c>
      <c r="N20" s="79" t="s">
        <v>379</v>
      </c>
      <c r="O20" t="s">
        <v>380</v>
      </c>
      <c r="P20" t="s">
        <v>308</v>
      </c>
      <c r="Q20" t="s">
        <v>309</v>
      </c>
      <c r="R20" t="s">
        <v>1289</v>
      </c>
      <c r="S20">
        <v>1000</v>
      </c>
      <c r="T20" t="s">
        <v>380</v>
      </c>
      <c r="V20">
        <v>1432</v>
      </c>
      <c r="W20" t="s">
        <v>393</v>
      </c>
      <c r="X20" s="80" t="s">
        <v>1250</v>
      </c>
      <c r="Y20" t="s">
        <v>1235</v>
      </c>
      <c r="Z20" s="12">
        <v>99200284.109999999</v>
      </c>
      <c r="AA20" s="12">
        <v>0</v>
      </c>
      <c r="AB20" s="12">
        <v>80062609.629999995</v>
      </c>
      <c r="AC20" s="12">
        <v>80062609.629999995</v>
      </c>
      <c r="AD20" s="12">
        <v>80062609.629999995</v>
      </c>
      <c r="AE20" s="12">
        <v>80062609.629999995</v>
      </c>
      <c r="AF20" s="12">
        <v>80062609.629999995</v>
      </c>
      <c r="AG20" s="12">
        <v>19137674.480000004</v>
      </c>
      <c r="AH20" s="32">
        <v>0</v>
      </c>
      <c r="AI20" s="32">
        <v>99200284.109999999</v>
      </c>
      <c r="AJ20" s="12">
        <v>137804647.94</v>
      </c>
      <c r="AK20" s="12">
        <v>137804647.94</v>
      </c>
      <c r="AL20" s="21">
        <v>132504469.17</v>
      </c>
      <c r="AM20" s="12">
        <f t="shared" si="1"/>
        <v>5300178.7699999958</v>
      </c>
      <c r="AN20" s="12">
        <v>0</v>
      </c>
    </row>
    <row r="21" spans="1:41" x14ac:dyDescent="0.3">
      <c r="A21" t="str">
        <f t="shared" si="0"/>
        <v>1.1-00-2405_246024015_24143214</v>
      </c>
      <c r="B21" t="s">
        <v>1282</v>
      </c>
      <c r="C21" t="s">
        <v>1284</v>
      </c>
      <c r="D21" t="s">
        <v>1319</v>
      </c>
      <c r="E21" t="s">
        <v>27</v>
      </c>
      <c r="F21" t="s">
        <v>29</v>
      </c>
      <c r="G21" t="s">
        <v>30</v>
      </c>
      <c r="H21" t="s">
        <v>31</v>
      </c>
      <c r="I21" t="s">
        <v>934</v>
      </c>
      <c r="J21" t="s">
        <v>306</v>
      </c>
      <c r="K21" t="s">
        <v>307</v>
      </c>
      <c r="L21">
        <v>6</v>
      </c>
      <c r="M21" t="s">
        <v>79</v>
      </c>
      <c r="N21" s="79" t="s">
        <v>379</v>
      </c>
      <c r="O21" t="s">
        <v>380</v>
      </c>
      <c r="P21" t="s">
        <v>308</v>
      </c>
      <c r="Q21" t="s">
        <v>309</v>
      </c>
      <c r="R21" t="s">
        <v>1289</v>
      </c>
      <c r="S21">
        <v>1000</v>
      </c>
      <c r="T21" t="s">
        <v>380</v>
      </c>
      <c r="V21">
        <v>1432</v>
      </c>
      <c r="W21" t="s">
        <v>393</v>
      </c>
      <c r="X21" s="80" t="s">
        <v>1251</v>
      </c>
      <c r="Y21" t="s">
        <v>1269</v>
      </c>
      <c r="Z21" s="12">
        <v>52359496.310000002</v>
      </c>
      <c r="AA21" s="12">
        <v>148886916.09</v>
      </c>
      <c r="AB21" s="12">
        <v>123274528.16</v>
      </c>
      <c r="AC21" s="12">
        <v>123274528.16</v>
      </c>
      <c r="AD21" s="12">
        <v>123274528.16</v>
      </c>
      <c r="AE21" s="12">
        <v>123274528.16</v>
      </c>
      <c r="AF21" s="12">
        <v>123274528.16</v>
      </c>
      <c r="AG21" s="12">
        <v>-70915031.849999994</v>
      </c>
      <c r="AH21" s="32">
        <v>0</v>
      </c>
      <c r="AI21" s="32">
        <v>52359496.310000002</v>
      </c>
      <c r="AJ21" s="12">
        <v>19055311.25</v>
      </c>
      <c r="AK21" s="12">
        <v>19055311.25</v>
      </c>
      <c r="AL21" s="12">
        <v>19055311.25</v>
      </c>
      <c r="AM21" s="12">
        <f t="shared" si="1"/>
        <v>0</v>
      </c>
      <c r="AN21" s="12">
        <v>0</v>
      </c>
    </row>
    <row r="22" spans="1:41" x14ac:dyDescent="0.3">
      <c r="A22" t="str">
        <f t="shared" si="0"/>
        <v>1.1-00-2405_246024015_24144100</v>
      </c>
      <c r="B22" t="s">
        <v>1282</v>
      </c>
      <c r="C22" t="s">
        <v>1284</v>
      </c>
      <c r="D22" t="s">
        <v>1319</v>
      </c>
      <c r="E22" t="s">
        <v>27</v>
      </c>
      <c r="F22" t="s">
        <v>29</v>
      </c>
      <c r="G22" t="s">
        <v>30</v>
      </c>
      <c r="H22" t="s">
        <v>31</v>
      </c>
      <c r="I22" t="s">
        <v>934</v>
      </c>
      <c r="J22" t="s">
        <v>306</v>
      </c>
      <c r="K22" t="s">
        <v>307</v>
      </c>
      <c r="L22">
        <v>6</v>
      </c>
      <c r="M22" t="s">
        <v>79</v>
      </c>
      <c r="N22" s="79" t="s">
        <v>379</v>
      </c>
      <c r="O22" t="s">
        <v>380</v>
      </c>
      <c r="P22" t="s">
        <v>308</v>
      </c>
      <c r="Q22" t="s">
        <v>309</v>
      </c>
      <c r="R22" t="s">
        <v>1289</v>
      </c>
      <c r="S22">
        <v>1000</v>
      </c>
      <c r="T22" t="s">
        <v>380</v>
      </c>
      <c r="V22">
        <v>1441</v>
      </c>
      <c r="W22" t="s">
        <v>394</v>
      </c>
      <c r="X22" s="80" t="s">
        <v>42</v>
      </c>
      <c r="Y22" t="s">
        <v>43</v>
      </c>
      <c r="Z22" s="12">
        <v>13616211</v>
      </c>
      <c r="AA22" s="12">
        <v>10000000</v>
      </c>
      <c r="AB22" s="12">
        <v>13606210.52</v>
      </c>
      <c r="AC22" s="12">
        <v>13606210.52</v>
      </c>
      <c r="AD22" s="12">
        <v>13606210.52</v>
      </c>
      <c r="AE22" s="12">
        <v>13606210.52</v>
      </c>
      <c r="AF22" s="12">
        <v>13606210.52</v>
      </c>
      <c r="AG22" s="12">
        <v>10000.480000000447</v>
      </c>
      <c r="AH22" s="32">
        <v>0</v>
      </c>
      <c r="AI22" s="32">
        <v>13616211</v>
      </c>
      <c r="AJ22" s="12">
        <v>14298588</v>
      </c>
      <c r="AK22" s="12">
        <v>14298588</v>
      </c>
      <c r="AL22" s="12">
        <v>13616211</v>
      </c>
      <c r="AM22" s="12">
        <f t="shared" si="1"/>
        <v>682377</v>
      </c>
      <c r="AN22" s="12">
        <v>0</v>
      </c>
      <c r="AO22" s="12"/>
    </row>
    <row r="23" spans="1:41" x14ac:dyDescent="0.3">
      <c r="A23" t="str">
        <f t="shared" si="0"/>
        <v>1.1-00-2405_246024015_24152100</v>
      </c>
      <c r="B23" t="s">
        <v>1282</v>
      </c>
      <c r="C23" t="s">
        <v>1284</v>
      </c>
      <c r="D23" t="s">
        <v>1319</v>
      </c>
      <c r="E23" t="s">
        <v>27</v>
      </c>
      <c r="F23" t="s">
        <v>29</v>
      </c>
      <c r="G23" t="s">
        <v>30</v>
      </c>
      <c r="H23" t="s">
        <v>31</v>
      </c>
      <c r="I23" t="s">
        <v>934</v>
      </c>
      <c r="J23" t="s">
        <v>306</v>
      </c>
      <c r="K23" t="s">
        <v>307</v>
      </c>
      <c r="L23">
        <v>6</v>
      </c>
      <c r="M23" t="s">
        <v>79</v>
      </c>
      <c r="N23" s="79" t="s">
        <v>379</v>
      </c>
      <c r="O23" t="s">
        <v>380</v>
      </c>
      <c r="P23" t="s">
        <v>308</v>
      </c>
      <c r="Q23" t="s">
        <v>309</v>
      </c>
      <c r="R23" t="s">
        <v>1289</v>
      </c>
      <c r="S23">
        <v>1000</v>
      </c>
      <c r="T23" t="s">
        <v>380</v>
      </c>
      <c r="V23">
        <v>1521</v>
      </c>
      <c r="W23" t="s">
        <v>395</v>
      </c>
      <c r="X23" s="80" t="s">
        <v>42</v>
      </c>
      <c r="Y23" t="s">
        <v>43</v>
      </c>
      <c r="Z23" s="12">
        <v>5373789</v>
      </c>
      <c r="AA23" s="12">
        <v>6000000</v>
      </c>
      <c r="AB23" s="12">
        <v>0</v>
      </c>
      <c r="AC23" s="12">
        <v>0</v>
      </c>
      <c r="AD23" s="12">
        <v>0</v>
      </c>
      <c r="AE23" s="12">
        <v>0</v>
      </c>
      <c r="AF23" s="12">
        <v>0</v>
      </c>
      <c r="AG23" s="12">
        <v>5373789</v>
      </c>
      <c r="AH23" s="32">
        <v>0</v>
      </c>
      <c r="AI23" s="32">
        <v>5373789</v>
      </c>
      <c r="AJ23" s="12">
        <v>5373789</v>
      </c>
      <c r="AK23" s="12">
        <v>5373789</v>
      </c>
      <c r="AL23" s="12">
        <v>5373789</v>
      </c>
      <c r="AM23" s="12">
        <f t="shared" si="1"/>
        <v>0</v>
      </c>
      <c r="AN23" s="12">
        <v>0</v>
      </c>
      <c r="AO23" s="12"/>
    </row>
    <row r="24" spans="1:41" x14ac:dyDescent="0.3">
      <c r="A24" t="str">
        <f t="shared" si="0"/>
        <v>1.1-00-2405_246024015_24159100</v>
      </c>
      <c r="B24" t="s">
        <v>1282</v>
      </c>
      <c r="C24" t="s">
        <v>1284</v>
      </c>
      <c r="D24" t="s">
        <v>1319</v>
      </c>
      <c r="E24" t="s">
        <v>27</v>
      </c>
      <c r="F24" t="s">
        <v>29</v>
      </c>
      <c r="G24" t="s">
        <v>30</v>
      </c>
      <c r="H24" t="s">
        <v>31</v>
      </c>
      <c r="I24" t="s">
        <v>934</v>
      </c>
      <c r="J24" t="s">
        <v>306</v>
      </c>
      <c r="K24" t="s">
        <v>307</v>
      </c>
      <c r="L24">
        <v>6</v>
      </c>
      <c r="M24" t="s">
        <v>79</v>
      </c>
      <c r="N24" s="79" t="s">
        <v>379</v>
      </c>
      <c r="O24" t="s">
        <v>380</v>
      </c>
      <c r="P24" t="s">
        <v>308</v>
      </c>
      <c r="Q24" t="s">
        <v>309</v>
      </c>
      <c r="R24" t="s">
        <v>1289</v>
      </c>
      <c r="S24">
        <v>1000</v>
      </c>
      <c r="T24" t="s">
        <v>380</v>
      </c>
      <c r="V24">
        <v>1591</v>
      </c>
      <c r="W24" t="s">
        <v>396</v>
      </c>
      <c r="X24" s="80" t="s">
        <v>42</v>
      </c>
      <c r="Y24" t="s">
        <v>43</v>
      </c>
      <c r="Z24" s="12">
        <v>12200157.57</v>
      </c>
      <c r="AA24" s="12">
        <v>0</v>
      </c>
      <c r="AB24" s="12">
        <v>8605364.7599999998</v>
      </c>
      <c r="AC24" s="12">
        <v>8605364.7599999998</v>
      </c>
      <c r="AD24" s="12">
        <v>8605364.7599999998</v>
      </c>
      <c r="AE24" s="12">
        <v>8605364.7599999998</v>
      </c>
      <c r="AF24" s="12">
        <v>8604164.7699999996</v>
      </c>
      <c r="AG24" s="12">
        <v>3594792.8100000005</v>
      </c>
      <c r="AH24" s="32">
        <v>0</v>
      </c>
      <c r="AI24" s="32">
        <v>12200157.57</v>
      </c>
      <c r="AJ24" s="12">
        <v>25435622.210000001</v>
      </c>
      <c r="AK24" s="12">
        <v>25435622.210000001</v>
      </c>
      <c r="AL24" s="12">
        <v>25435622.210000001</v>
      </c>
      <c r="AM24" s="12">
        <f t="shared" si="1"/>
        <v>0</v>
      </c>
      <c r="AN24" s="12">
        <v>0</v>
      </c>
    </row>
    <row r="25" spans="1:41" x14ac:dyDescent="0.3">
      <c r="A25" t="str">
        <f t="shared" si="0"/>
        <v>1.6-01-2405_246024015_24159100</v>
      </c>
      <c r="B25" t="s">
        <v>1278</v>
      </c>
      <c r="C25" t="s">
        <v>1286</v>
      </c>
      <c r="D25" t="s">
        <v>1319</v>
      </c>
      <c r="E25" t="s">
        <v>27</v>
      </c>
      <c r="F25" t="s">
        <v>29</v>
      </c>
      <c r="G25" t="s">
        <v>30</v>
      </c>
      <c r="H25" t="s">
        <v>31</v>
      </c>
      <c r="I25" t="s">
        <v>934</v>
      </c>
      <c r="J25" t="s">
        <v>306</v>
      </c>
      <c r="K25" t="s">
        <v>307</v>
      </c>
      <c r="L25">
        <v>6</v>
      </c>
      <c r="M25" t="s">
        <v>79</v>
      </c>
      <c r="N25" s="79" t="s">
        <v>379</v>
      </c>
      <c r="O25" t="s">
        <v>380</v>
      </c>
      <c r="P25" t="s">
        <v>308</v>
      </c>
      <c r="Q25" t="s">
        <v>309</v>
      </c>
      <c r="R25" t="s">
        <v>1289</v>
      </c>
      <c r="S25">
        <v>1000</v>
      </c>
      <c r="T25" t="s">
        <v>380</v>
      </c>
      <c r="V25">
        <v>1591</v>
      </c>
      <c r="W25" t="s">
        <v>396</v>
      </c>
      <c r="X25" s="80" t="s">
        <v>42</v>
      </c>
      <c r="Y25" t="s">
        <v>43</v>
      </c>
      <c r="Z25" s="12">
        <v>0</v>
      </c>
      <c r="AA25" s="12">
        <v>0</v>
      </c>
      <c r="AB25" s="12">
        <v>0</v>
      </c>
      <c r="AC25" s="12">
        <v>0</v>
      </c>
      <c r="AD25" s="12">
        <v>0</v>
      </c>
      <c r="AE25" s="12">
        <v>0</v>
      </c>
      <c r="AF25" s="12">
        <v>0</v>
      </c>
      <c r="AG25" s="12">
        <v>0</v>
      </c>
      <c r="AH25" s="32">
        <v>0</v>
      </c>
      <c r="AI25" s="32"/>
      <c r="AJ25" s="12">
        <v>73756599.290000007</v>
      </c>
      <c r="AK25" s="12">
        <v>73756599.290000007</v>
      </c>
      <c r="AL25" s="190">
        <v>73756599.290000007</v>
      </c>
      <c r="AM25" s="12">
        <f t="shared" si="1"/>
        <v>0</v>
      </c>
      <c r="AN25" s="12">
        <v>0</v>
      </c>
    </row>
    <row r="26" spans="1:41" x14ac:dyDescent="0.3">
      <c r="A26" t="str">
        <f t="shared" si="0"/>
        <v>1.1-00-2405_246024015_24159100</v>
      </c>
      <c r="B26" t="s">
        <v>1282</v>
      </c>
      <c r="C26" t="s">
        <v>1284</v>
      </c>
      <c r="D26" t="s">
        <v>1319</v>
      </c>
      <c r="E26" t="s">
        <v>27</v>
      </c>
      <c r="F26" t="s">
        <v>29</v>
      </c>
      <c r="G26" t="s">
        <v>30</v>
      </c>
      <c r="H26" t="s">
        <v>31</v>
      </c>
      <c r="I26" t="s">
        <v>934</v>
      </c>
      <c r="J26" t="s">
        <v>306</v>
      </c>
      <c r="K26" t="s">
        <v>307</v>
      </c>
      <c r="L26">
        <v>6</v>
      </c>
      <c r="M26" t="s">
        <v>79</v>
      </c>
      <c r="N26" s="79" t="s">
        <v>379</v>
      </c>
      <c r="O26" t="s">
        <v>380</v>
      </c>
      <c r="P26" t="s">
        <v>308</v>
      </c>
      <c r="Q26" t="s">
        <v>309</v>
      </c>
      <c r="R26" t="s">
        <v>1289</v>
      </c>
      <c r="S26">
        <v>1000</v>
      </c>
      <c r="T26" t="s">
        <v>380</v>
      </c>
      <c r="V26">
        <v>1591</v>
      </c>
      <c r="W26" t="s">
        <v>396</v>
      </c>
      <c r="X26" s="80" t="s">
        <v>42</v>
      </c>
      <c r="Y26" t="s">
        <v>43</v>
      </c>
      <c r="Z26" s="12">
        <v>0</v>
      </c>
      <c r="AA26" s="12">
        <v>0</v>
      </c>
      <c r="AB26" s="12">
        <v>0</v>
      </c>
      <c r="AC26" s="12">
        <v>0</v>
      </c>
      <c r="AD26" s="12">
        <v>0</v>
      </c>
      <c r="AE26" s="12">
        <v>0</v>
      </c>
      <c r="AF26" s="12">
        <v>0</v>
      </c>
      <c r="AG26" s="12">
        <v>0</v>
      </c>
      <c r="AH26" s="32">
        <v>0</v>
      </c>
      <c r="AI26" s="32"/>
      <c r="AJ26" s="12">
        <v>6789600</v>
      </c>
      <c r="AK26" s="12">
        <v>25435622.210000001</v>
      </c>
      <c r="AL26" s="12">
        <v>6789600</v>
      </c>
      <c r="AM26" s="12">
        <f t="shared" si="1"/>
        <v>18646022.210000001</v>
      </c>
      <c r="AN26" s="12">
        <v>0</v>
      </c>
    </row>
    <row r="27" spans="1:41" x14ac:dyDescent="0.3">
      <c r="A27" t="str">
        <f t="shared" si="0"/>
        <v>1.1-00-2405_246024015_24159100</v>
      </c>
      <c r="B27" t="s">
        <v>1282</v>
      </c>
      <c r="C27" t="s">
        <v>1284</v>
      </c>
      <c r="D27" t="s">
        <v>1319</v>
      </c>
      <c r="E27" t="s">
        <v>27</v>
      </c>
      <c r="F27" t="s">
        <v>29</v>
      </c>
      <c r="G27" t="s">
        <v>30</v>
      </c>
      <c r="H27" t="s">
        <v>31</v>
      </c>
      <c r="I27" t="s">
        <v>934</v>
      </c>
      <c r="J27" t="s">
        <v>306</v>
      </c>
      <c r="K27" t="s">
        <v>307</v>
      </c>
      <c r="L27">
        <v>6</v>
      </c>
      <c r="M27" t="s">
        <v>79</v>
      </c>
      <c r="N27" s="79" t="s">
        <v>379</v>
      </c>
      <c r="O27" t="s">
        <v>380</v>
      </c>
      <c r="P27" t="s">
        <v>308</v>
      </c>
      <c r="Q27" t="s">
        <v>309</v>
      </c>
      <c r="R27" t="s">
        <v>1289</v>
      </c>
      <c r="S27">
        <v>1000</v>
      </c>
      <c r="T27" t="s">
        <v>380</v>
      </c>
      <c r="V27">
        <v>1591</v>
      </c>
      <c r="W27" t="s">
        <v>396</v>
      </c>
      <c r="X27" s="80" t="s">
        <v>42</v>
      </c>
      <c r="Y27" t="s">
        <v>43</v>
      </c>
      <c r="Z27" s="12">
        <v>0</v>
      </c>
      <c r="AA27" s="12">
        <v>0</v>
      </c>
      <c r="AB27" s="12">
        <v>0</v>
      </c>
      <c r="AC27" s="12">
        <v>0</v>
      </c>
      <c r="AD27" s="12">
        <v>0</v>
      </c>
      <c r="AE27" s="12">
        <v>0</v>
      </c>
      <c r="AF27" s="12">
        <v>0</v>
      </c>
      <c r="AG27" s="12">
        <v>0</v>
      </c>
      <c r="AH27" s="32">
        <v>0</v>
      </c>
      <c r="AI27" s="32"/>
      <c r="AJ27" s="12">
        <v>6132000</v>
      </c>
      <c r="AK27" s="12">
        <v>25435622.210000001</v>
      </c>
      <c r="AL27" s="12">
        <v>6132000</v>
      </c>
      <c r="AM27" s="12">
        <f t="shared" si="1"/>
        <v>19303622.210000001</v>
      </c>
      <c r="AN27" s="12">
        <v>0</v>
      </c>
    </row>
    <row r="28" spans="1:41" x14ac:dyDescent="0.3">
      <c r="A28" t="str">
        <f t="shared" si="0"/>
        <v>1.1-00-2405_246021015_24211100</v>
      </c>
      <c r="B28" t="s">
        <v>1282</v>
      </c>
      <c r="C28" t="s">
        <v>1284</v>
      </c>
      <c r="D28" t="s">
        <v>1319</v>
      </c>
      <c r="E28" t="s">
        <v>27</v>
      </c>
      <c r="F28" t="s">
        <v>29</v>
      </c>
      <c r="G28" t="s">
        <v>30</v>
      </c>
      <c r="H28" t="s">
        <v>31</v>
      </c>
      <c r="I28" t="s">
        <v>934</v>
      </c>
      <c r="J28" t="s">
        <v>306</v>
      </c>
      <c r="K28" t="s">
        <v>307</v>
      </c>
      <c r="L28">
        <v>6</v>
      </c>
      <c r="M28" t="s">
        <v>79</v>
      </c>
      <c r="N28" s="79" t="s">
        <v>310</v>
      </c>
      <c r="O28" t="s">
        <v>311</v>
      </c>
      <c r="P28" t="s">
        <v>308</v>
      </c>
      <c r="Q28" t="s">
        <v>309</v>
      </c>
      <c r="R28" t="s">
        <v>1289</v>
      </c>
      <c r="S28">
        <v>2000</v>
      </c>
      <c r="T28" t="s">
        <v>953</v>
      </c>
      <c r="U28" t="s">
        <v>1159</v>
      </c>
      <c r="V28">
        <v>2111</v>
      </c>
      <c r="W28" t="s">
        <v>149</v>
      </c>
      <c r="X28" s="80" t="s">
        <v>42</v>
      </c>
      <c r="Y28" t="s">
        <v>43</v>
      </c>
      <c r="Z28" s="12">
        <v>3474000</v>
      </c>
      <c r="AA28" s="12">
        <v>2000000</v>
      </c>
      <c r="AB28" s="12">
        <v>2261382.5</v>
      </c>
      <c r="AC28" s="12">
        <v>2261382.5</v>
      </c>
      <c r="AD28" s="12">
        <v>1660423.6</v>
      </c>
      <c r="AE28" s="12">
        <v>1264703.6299999999</v>
      </c>
      <c r="AF28" s="12">
        <v>1156440.83</v>
      </c>
      <c r="AG28" s="12">
        <v>1212617.5</v>
      </c>
      <c r="AH28" s="32">
        <v>3474000</v>
      </c>
      <c r="AI28" s="32">
        <v>3474000</v>
      </c>
      <c r="AJ28" s="32">
        <v>3474000</v>
      </c>
      <c r="AK28" s="12">
        <v>3474000</v>
      </c>
      <c r="AL28" s="12">
        <v>3474000</v>
      </c>
      <c r="AM28" s="12">
        <f t="shared" si="1"/>
        <v>0</v>
      </c>
      <c r="AN28" s="12" t="s">
        <v>846</v>
      </c>
      <c r="AO28" s="39">
        <f>AJ28-AL28</f>
        <v>0</v>
      </c>
    </row>
    <row r="29" spans="1:41" x14ac:dyDescent="0.3">
      <c r="A29" t="str">
        <f t="shared" si="0"/>
        <v>1.1-00-2402_241014010_24212100</v>
      </c>
      <c r="B29" t="s">
        <v>1282</v>
      </c>
      <c r="C29" t="s">
        <v>1284</v>
      </c>
      <c r="D29" t="s">
        <v>1319</v>
      </c>
      <c r="E29" t="s">
        <v>27</v>
      </c>
      <c r="F29" t="s">
        <v>29</v>
      </c>
      <c r="G29" t="s">
        <v>30</v>
      </c>
      <c r="H29" t="s">
        <v>261</v>
      </c>
      <c r="I29" t="s">
        <v>960</v>
      </c>
      <c r="J29" t="s">
        <v>188</v>
      </c>
      <c r="K29" t="s">
        <v>189</v>
      </c>
      <c r="L29">
        <v>1</v>
      </c>
      <c r="M29" t="s">
        <v>35</v>
      </c>
      <c r="N29" s="79" t="s">
        <v>358</v>
      </c>
      <c r="O29" t="s">
        <v>359</v>
      </c>
      <c r="P29" t="s">
        <v>273</v>
      </c>
      <c r="Q29" s="1" t="s">
        <v>1296</v>
      </c>
      <c r="R29" t="s">
        <v>1289</v>
      </c>
      <c r="S29" s="1">
        <v>2000</v>
      </c>
      <c r="T29" t="s">
        <v>953</v>
      </c>
      <c r="U29" s="1"/>
      <c r="V29" s="7">
        <v>2121</v>
      </c>
      <c r="W29" s="7" t="s">
        <v>361</v>
      </c>
      <c r="X29" s="80" t="s">
        <v>42</v>
      </c>
      <c r="Y29" t="s">
        <v>43</v>
      </c>
      <c r="Z29" s="12">
        <v>0</v>
      </c>
      <c r="AA29" s="12">
        <v>0</v>
      </c>
      <c r="AB29" s="12">
        <v>0</v>
      </c>
      <c r="AC29" s="12">
        <v>0</v>
      </c>
      <c r="AD29" s="12">
        <v>0</v>
      </c>
      <c r="AE29" s="12">
        <v>0</v>
      </c>
      <c r="AF29" s="12">
        <v>0</v>
      </c>
      <c r="AG29" s="12">
        <v>0</v>
      </c>
      <c r="AH29" s="12">
        <v>0</v>
      </c>
      <c r="AI29" s="40">
        <v>0</v>
      </c>
      <c r="AJ29" s="10">
        <v>70000</v>
      </c>
      <c r="AK29" s="12">
        <v>70000</v>
      </c>
      <c r="AL29" s="12">
        <v>70000</v>
      </c>
      <c r="AM29" s="12">
        <f t="shared" si="1"/>
        <v>0</v>
      </c>
      <c r="AN29" s="12" t="s">
        <v>362</v>
      </c>
    </row>
    <row r="30" spans="1:41" x14ac:dyDescent="0.3">
      <c r="A30" t="str">
        <f t="shared" si="0"/>
        <v>1.1-00-2402_243011009_24213100</v>
      </c>
      <c r="B30" t="s">
        <v>1282</v>
      </c>
      <c r="C30" t="s">
        <v>1284</v>
      </c>
      <c r="D30" t="s">
        <v>1319</v>
      </c>
      <c r="E30" t="s">
        <v>27</v>
      </c>
      <c r="F30" t="s">
        <v>216</v>
      </c>
      <c r="G30" t="s">
        <v>217</v>
      </c>
      <c r="H30" t="s">
        <v>31</v>
      </c>
      <c r="I30" t="s">
        <v>934</v>
      </c>
      <c r="J30" t="s">
        <v>188</v>
      </c>
      <c r="K30" t="s">
        <v>189</v>
      </c>
      <c r="L30">
        <v>3</v>
      </c>
      <c r="M30" t="s">
        <v>218</v>
      </c>
      <c r="N30" s="79" t="s">
        <v>221</v>
      </c>
      <c r="O30" t="s">
        <v>222</v>
      </c>
      <c r="P30" t="s">
        <v>219</v>
      </c>
      <c r="Q30" t="s">
        <v>220</v>
      </c>
      <c r="R30" t="s">
        <v>1289</v>
      </c>
      <c r="S30">
        <v>2000</v>
      </c>
      <c r="T30" t="s">
        <v>953</v>
      </c>
      <c r="V30" s="7">
        <v>2131</v>
      </c>
      <c r="W30" s="7" t="s">
        <v>223</v>
      </c>
      <c r="X30" s="80" t="s">
        <v>42</v>
      </c>
      <c r="Y30" t="s">
        <v>43</v>
      </c>
      <c r="Z30" s="12">
        <v>0</v>
      </c>
      <c r="AA30" s="12">
        <v>0</v>
      </c>
      <c r="AB30" s="12">
        <v>0</v>
      </c>
      <c r="AC30" s="12">
        <v>0</v>
      </c>
      <c r="AD30" s="12">
        <v>0</v>
      </c>
      <c r="AE30" s="12">
        <v>0</v>
      </c>
      <c r="AF30" s="12">
        <v>0</v>
      </c>
      <c r="AG30" s="12">
        <v>0</v>
      </c>
      <c r="AH30" s="32">
        <v>0</v>
      </c>
      <c r="AI30" s="32">
        <v>0</v>
      </c>
      <c r="AJ30" s="10">
        <v>2000000</v>
      </c>
      <c r="AK30" s="12">
        <v>2000000</v>
      </c>
      <c r="AL30" s="12">
        <v>1000000</v>
      </c>
      <c r="AM30" s="12">
        <f t="shared" si="1"/>
        <v>1000000</v>
      </c>
      <c r="AN30" s="12" t="s">
        <v>224</v>
      </c>
    </row>
    <row r="31" spans="1:41" x14ac:dyDescent="0.3">
      <c r="A31" t="str">
        <f t="shared" si="0"/>
        <v>1.1-00-2405_246021015_24214100</v>
      </c>
      <c r="B31" t="s">
        <v>1282</v>
      </c>
      <c r="C31" t="s">
        <v>1284</v>
      </c>
      <c r="D31" t="s">
        <v>1319</v>
      </c>
      <c r="E31" t="s">
        <v>27</v>
      </c>
      <c r="F31" t="s">
        <v>29</v>
      </c>
      <c r="G31" t="s">
        <v>30</v>
      </c>
      <c r="H31" t="s">
        <v>31</v>
      </c>
      <c r="I31" t="s">
        <v>934</v>
      </c>
      <c r="J31" t="s">
        <v>306</v>
      </c>
      <c r="K31" t="s">
        <v>307</v>
      </c>
      <c r="L31">
        <v>6</v>
      </c>
      <c r="M31" t="s">
        <v>79</v>
      </c>
      <c r="N31" s="79" t="s">
        <v>310</v>
      </c>
      <c r="O31" t="s">
        <v>311</v>
      </c>
      <c r="P31" t="s">
        <v>308</v>
      </c>
      <c r="Q31" t="s">
        <v>309</v>
      </c>
      <c r="R31" t="s">
        <v>1289</v>
      </c>
      <c r="S31">
        <v>2000</v>
      </c>
      <c r="T31" t="s">
        <v>953</v>
      </c>
      <c r="U31" t="s">
        <v>1159</v>
      </c>
      <c r="V31">
        <v>2141</v>
      </c>
      <c r="W31" t="s">
        <v>312</v>
      </c>
      <c r="X31" s="80" t="s">
        <v>42</v>
      </c>
      <c r="Y31" t="s">
        <v>43</v>
      </c>
      <c r="Z31" s="12">
        <v>24760.1</v>
      </c>
      <c r="AA31" s="12">
        <v>0</v>
      </c>
      <c r="AB31" s="12">
        <v>24759.15</v>
      </c>
      <c r="AC31" s="12">
        <v>24759.15</v>
      </c>
      <c r="AD31" s="12">
        <v>24759.15</v>
      </c>
      <c r="AE31" s="12">
        <v>24759.15</v>
      </c>
      <c r="AF31" s="12">
        <v>2154.0500000000002</v>
      </c>
      <c r="AG31" s="12">
        <v>0.94999999999708962</v>
      </c>
      <c r="AH31" s="32">
        <v>22605.1</v>
      </c>
      <c r="AI31" s="32">
        <v>22605.1</v>
      </c>
      <c r="AJ31" s="32">
        <v>22605.1</v>
      </c>
      <c r="AK31" s="12">
        <v>22605.1</v>
      </c>
      <c r="AL31" s="12">
        <v>23000</v>
      </c>
      <c r="AM31" s="12">
        <f t="shared" si="1"/>
        <v>-394.90000000000146</v>
      </c>
      <c r="AN31" s="12" t="s">
        <v>1932</v>
      </c>
      <c r="AO31" s="39">
        <f t="shared" ref="AO31:AO36" si="2">AJ31-AL31</f>
        <v>-394.90000000000146</v>
      </c>
    </row>
    <row r="32" spans="1:41" x14ac:dyDescent="0.3">
      <c r="A32" t="str">
        <f t="shared" si="0"/>
        <v>1.1-00-2405_246021015_24215100</v>
      </c>
      <c r="B32" t="s">
        <v>1282</v>
      </c>
      <c r="C32" t="s">
        <v>1284</v>
      </c>
      <c r="D32" t="s">
        <v>1319</v>
      </c>
      <c r="E32" t="s">
        <v>27</v>
      </c>
      <c r="F32" t="s">
        <v>29</v>
      </c>
      <c r="G32" t="s">
        <v>30</v>
      </c>
      <c r="H32" t="s">
        <v>31</v>
      </c>
      <c r="I32" t="s">
        <v>934</v>
      </c>
      <c r="J32" t="s">
        <v>306</v>
      </c>
      <c r="K32" t="s">
        <v>307</v>
      </c>
      <c r="L32">
        <v>6</v>
      </c>
      <c r="M32" t="s">
        <v>79</v>
      </c>
      <c r="N32" s="79" t="s">
        <v>310</v>
      </c>
      <c r="O32" t="s">
        <v>311</v>
      </c>
      <c r="P32" t="s">
        <v>308</v>
      </c>
      <c r="Q32" t="s">
        <v>309</v>
      </c>
      <c r="R32" t="s">
        <v>1289</v>
      </c>
      <c r="S32">
        <v>2000</v>
      </c>
      <c r="T32" t="s">
        <v>953</v>
      </c>
      <c r="V32">
        <v>2151</v>
      </c>
      <c r="W32" t="s">
        <v>313</v>
      </c>
      <c r="X32" s="80" t="s">
        <v>42</v>
      </c>
      <c r="Y32" t="s">
        <v>43</v>
      </c>
      <c r="Z32" s="12">
        <v>420</v>
      </c>
      <c r="AA32" s="12">
        <v>0</v>
      </c>
      <c r="AB32" s="12">
        <v>420</v>
      </c>
      <c r="AC32" s="12">
        <v>420</v>
      </c>
      <c r="AD32" s="12">
        <v>420</v>
      </c>
      <c r="AE32" s="12">
        <v>420</v>
      </c>
      <c r="AF32" s="12">
        <v>420</v>
      </c>
      <c r="AG32" s="12">
        <v>0</v>
      </c>
      <c r="AH32" s="32">
        <v>420</v>
      </c>
      <c r="AI32" s="32">
        <v>420</v>
      </c>
      <c r="AJ32" s="32">
        <v>420</v>
      </c>
      <c r="AK32" s="12">
        <v>420</v>
      </c>
      <c r="AL32" s="12">
        <v>420</v>
      </c>
      <c r="AM32" s="12">
        <f t="shared" si="1"/>
        <v>0</v>
      </c>
      <c r="AN32" s="12" t="s">
        <v>846</v>
      </c>
      <c r="AO32" s="39">
        <f t="shared" si="2"/>
        <v>0</v>
      </c>
    </row>
    <row r="33" spans="1:41" x14ac:dyDescent="0.3">
      <c r="A33" t="str">
        <f t="shared" si="0"/>
        <v>1.1-00-2405_246021015_24216100</v>
      </c>
      <c r="B33" t="s">
        <v>1282</v>
      </c>
      <c r="C33" t="s">
        <v>1284</v>
      </c>
      <c r="D33" t="s">
        <v>1319</v>
      </c>
      <c r="E33" t="s">
        <v>27</v>
      </c>
      <c r="F33" t="s">
        <v>29</v>
      </c>
      <c r="G33" t="s">
        <v>30</v>
      </c>
      <c r="H33" t="s">
        <v>31</v>
      </c>
      <c r="I33" t="s">
        <v>934</v>
      </c>
      <c r="J33" t="s">
        <v>306</v>
      </c>
      <c r="K33" t="s">
        <v>307</v>
      </c>
      <c r="L33">
        <v>6</v>
      </c>
      <c r="M33" t="s">
        <v>79</v>
      </c>
      <c r="N33" s="79" t="s">
        <v>310</v>
      </c>
      <c r="O33" t="s">
        <v>311</v>
      </c>
      <c r="P33" t="s">
        <v>308</v>
      </c>
      <c r="Q33" t="s">
        <v>309</v>
      </c>
      <c r="R33" t="s">
        <v>1289</v>
      </c>
      <c r="S33">
        <v>2000</v>
      </c>
      <c r="T33" t="s">
        <v>953</v>
      </c>
      <c r="U33" t="s">
        <v>1159</v>
      </c>
      <c r="V33">
        <v>2161</v>
      </c>
      <c r="W33" t="s">
        <v>279</v>
      </c>
      <c r="X33" s="80" t="s">
        <v>42</v>
      </c>
      <c r="Y33" t="s">
        <v>43</v>
      </c>
      <c r="Z33" s="12">
        <v>1828856.1</v>
      </c>
      <c r="AA33" s="12">
        <v>1450000</v>
      </c>
      <c r="AB33" s="12">
        <v>1726476.99</v>
      </c>
      <c r="AC33" s="12">
        <v>1717196.99</v>
      </c>
      <c r="AD33" s="12">
        <v>1590602.59</v>
      </c>
      <c r="AE33" s="12">
        <v>1542698.07</v>
      </c>
      <c r="AF33" s="12">
        <v>1542698.07</v>
      </c>
      <c r="AG33" s="12">
        <v>102379.1100000001</v>
      </c>
      <c r="AH33" s="32">
        <v>1828856.1</v>
      </c>
      <c r="AI33" s="32">
        <v>1828856.1</v>
      </c>
      <c r="AJ33" s="32">
        <v>1828856.1</v>
      </c>
      <c r="AK33" s="12">
        <v>1828856.1</v>
      </c>
      <c r="AL33" s="12">
        <v>1828856.1</v>
      </c>
      <c r="AM33" s="12">
        <f t="shared" si="1"/>
        <v>0</v>
      </c>
      <c r="AN33" s="12" t="s">
        <v>846</v>
      </c>
      <c r="AO33" s="39">
        <f t="shared" si="2"/>
        <v>0</v>
      </c>
    </row>
    <row r="34" spans="1:41" x14ac:dyDescent="0.3">
      <c r="A34" t="str">
        <f t="shared" si="0"/>
        <v>1.1-00-2407_243033019_24216100</v>
      </c>
      <c r="B34" t="s">
        <v>1282</v>
      </c>
      <c r="C34" t="s">
        <v>1284</v>
      </c>
      <c r="D34" t="s">
        <v>1319</v>
      </c>
      <c r="E34" t="s">
        <v>27</v>
      </c>
      <c r="F34" t="s">
        <v>29</v>
      </c>
      <c r="G34" t="s">
        <v>30</v>
      </c>
      <c r="H34" t="s">
        <v>31</v>
      </c>
      <c r="I34" t="s">
        <v>934</v>
      </c>
      <c r="J34" t="s">
        <v>446</v>
      </c>
      <c r="K34" t="s">
        <v>447</v>
      </c>
      <c r="L34">
        <v>3</v>
      </c>
      <c r="M34" t="s">
        <v>218</v>
      </c>
      <c r="N34" s="79" t="s">
        <v>558</v>
      </c>
      <c r="O34" t="s">
        <v>559</v>
      </c>
      <c r="P34" t="s">
        <v>556</v>
      </c>
      <c r="Q34" t="s">
        <v>1297</v>
      </c>
      <c r="R34" t="s">
        <v>1289</v>
      </c>
      <c r="S34">
        <v>2000</v>
      </c>
      <c r="T34" t="s">
        <v>953</v>
      </c>
      <c r="U34" t="s">
        <v>1159</v>
      </c>
      <c r="V34">
        <v>2161</v>
      </c>
      <c r="W34" t="s">
        <v>279</v>
      </c>
      <c r="X34" s="80" t="s">
        <v>42</v>
      </c>
      <c r="Y34" t="s">
        <v>43</v>
      </c>
      <c r="Z34" s="12">
        <v>825593.95</v>
      </c>
      <c r="AA34" s="12">
        <v>0</v>
      </c>
      <c r="AB34" s="12">
        <v>825593.95</v>
      </c>
      <c r="AC34" s="12">
        <v>825593.95</v>
      </c>
      <c r="AD34" s="12">
        <v>348450.68</v>
      </c>
      <c r="AE34" s="12">
        <v>31207.48</v>
      </c>
      <c r="AF34" s="12">
        <v>31207.48</v>
      </c>
      <c r="AG34" s="12">
        <v>0</v>
      </c>
      <c r="AH34" s="32">
        <v>1250000</v>
      </c>
      <c r="AI34" s="32">
        <v>1250000</v>
      </c>
      <c r="AJ34" s="32">
        <v>1250000</v>
      </c>
      <c r="AK34" s="12">
        <v>1250000</v>
      </c>
      <c r="AL34" s="12">
        <v>1250000</v>
      </c>
      <c r="AM34" s="12">
        <f t="shared" si="1"/>
        <v>0</v>
      </c>
      <c r="AN34" s="12" t="s">
        <v>560</v>
      </c>
      <c r="AO34" s="39">
        <f t="shared" si="2"/>
        <v>0</v>
      </c>
    </row>
    <row r="35" spans="1:41" x14ac:dyDescent="0.3">
      <c r="A35" t="str">
        <f t="shared" si="0"/>
        <v>1.1-00-2407_243035021_24216100</v>
      </c>
      <c r="B35" t="s">
        <v>1282</v>
      </c>
      <c r="C35" t="s">
        <v>1284</v>
      </c>
      <c r="D35" t="s">
        <v>1319</v>
      </c>
      <c r="E35" t="s">
        <v>257</v>
      </c>
      <c r="F35" t="s">
        <v>580</v>
      </c>
      <c r="G35" t="s">
        <v>581</v>
      </c>
      <c r="H35" t="s">
        <v>31</v>
      </c>
      <c r="I35" t="s">
        <v>934</v>
      </c>
      <c r="J35" t="s">
        <v>446</v>
      </c>
      <c r="K35" t="s">
        <v>447</v>
      </c>
      <c r="L35">
        <v>3</v>
      </c>
      <c r="M35" t="s">
        <v>218</v>
      </c>
      <c r="N35" s="79" t="s">
        <v>584</v>
      </c>
      <c r="O35" t="s">
        <v>585</v>
      </c>
      <c r="P35" t="s">
        <v>582</v>
      </c>
      <c r="Q35" t="s">
        <v>583</v>
      </c>
      <c r="R35" t="s">
        <v>1289</v>
      </c>
      <c r="S35">
        <v>2000</v>
      </c>
      <c r="T35" t="s">
        <v>953</v>
      </c>
      <c r="U35" t="s">
        <v>1159</v>
      </c>
      <c r="V35">
        <v>2161</v>
      </c>
      <c r="W35" t="s">
        <v>279</v>
      </c>
      <c r="X35" s="80" t="s">
        <v>42</v>
      </c>
      <c r="Y35" t="s">
        <v>43</v>
      </c>
      <c r="Z35" s="12">
        <v>175000</v>
      </c>
      <c r="AA35" s="12">
        <v>175000</v>
      </c>
      <c r="AB35" s="12">
        <v>167264.17000000001</v>
      </c>
      <c r="AC35" s="12">
        <v>167264.17000000001</v>
      </c>
      <c r="AD35" s="12">
        <v>167264.17000000001</v>
      </c>
      <c r="AE35" s="12">
        <v>153894.88</v>
      </c>
      <c r="AF35" s="12">
        <v>153894.88</v>
      </c>
      <c r="AG35" s="12">
        <v>7735.8299999999872</v>
      </c>
      <c r="AH35" s="32">
        <v>175000</v>
      </c>
      <c r="AI35" s="32">
        <v>175000</v>
      </c>
      <c r="AJ35" s="32">
        <v>175000</v>
      </c>
      <c r="AK35" s="12">
        <v>175000</v>
      </c>
      <c r="AL35" s="12">
        <v>175000</v>
      </c>
      <c r="AM35" s="12">
        <f t="shared" si="1"/>
        <v>0</v>
      </c>
      <c r="AN35" s="12" t="s">
        <v>140</v>
      </c>
      <c r="AO35" s="39">
        <f t="shared" si="2"/>
        <v>0</v>
      </c>
    </row>
    <row r="36" spans="1:41" x14ac:dyDescent="0.3">
      <c r="A36" t="str">
        <f t="shared" si="0"/>
        <v>1.1-00-2407_243039024_24216100</v>
      </c>
      <c r="B36" t="s">
        <v>1282</v>
      </c>
      <c r="C36" t="s">
        <v>1284</v>
      </c>
      <c r="D36" t="s">
        <v>1319</v>
      </c>
      <c r="E36" t="s">
        <v>257</v>
      </c>
      <c r="F36" t="s">
        <v>498</v>
      </c>
      <c r="G36" t="s">
        <v>499</v>
      </c>
      <c r="H36" t="s">
        <v>31</v>
      </c>
      <c r="I36" t="s">
        <v>934</v>
      </c>
      <c r="J36" t="s">
        <v>446</v>
      </c>
      <c r="K36" t="s">
        <v>447</v>
      </c>
      <c r="L36">
        <v>3</v>
      </c>
      <c r="M36" t="s">
        <v>218</v>
      </c>
      <c r="N36" s="79" t="s">
        <v>502</v>
      </c>
      <c r="O36" t="s">
        <v>503</v>
      </c>
      <c r="P36" t="s">
        <v>500</v>
      </c>
      <c r="Q36" t="s">
        <v>501</v>
      </c>
      <c r="R36" t="s">
        <v>1289</v>
      </c>
      <c r="S36">
        <v>2000</v>
      </c>
      <c r="T36" t="s">
        <v>953</v>
      </c>
      <c r="U36" t="s">
        <v>1159</v>
      </c>
      <c r="V36">
        <v>2161</v>
      </c>
      <c r="W36" t="s">
        <v>279</v>
      </c>
      <c r="X36" s="80" t="s">
        <v>42</v>
      </c>
      <c r="Y36" t="s">
        <v>43</v>
      </c>
      <c r="Z36" s="12">
        <v>450000</v>
      </c>
      <c r="AA36" s="12">
        <v>500000</v>
      </c>
      <c r="AB36" s="12">
        <v>442326.13</v>
      </c>
      <c r="AC36" s="12">
        <v>442326.13</v>
      </c>
      <c r="AD36" s="12">
        <v>433545.57</v>
      </c>
      <c r="AE36" s="12">
        <v>433545.57</v>
      </c>
      <c r="AF36" s="12">
        <v>433545.57</v>
      </c>
      <c r="AG36" s="12">
        <v>7673.8699999999953</v>
      </c>
      <c r="AH36" s="32">
        <v>650000</v>
      </c>
      <c r="AI36" s="32">
        <v>650000</v>
      </c>
      <c r="AJ36" s="32">
        <v>650000</v>
      </c>
      <c r="AK36" s="12">
        <v>650000</v>
      </c>
      <c r="AL36" s="12">
        <v>650000</v>
      </c>
      <c r="AM36" s="12">
        <f t="shared" si="1"/>
        <v>0</v>
      </c>
      <c r="AN36" s="12" t="s">
        <v>504</v>
      </c>
      <c r="AO36" s="39">
        <f t="shared" si="2"/>
        <v>0</v>
      </c>
    </row>
    <row r="37" spans="1:41" x14ac:dyDescent="0.3">
      <c r="A37" t="str">
        <f t="shared" si="0"/>
        <v>1.1-00-2402_241015010_24217100</v>
      </c>
      <c r="B37" t="s">
        <v>1282</v>
      </c>
      <c r="C37" t="s">
        <v>1284</v>
      </c>
      <c r="D37" t="s">
        <v>1319</v>
      </c>
      <c r="E37" t="s">
        <v>27</v>
      </c>
      <c r="F37" t="s">
        <v>29</v>
      </c>
      <c r="G37" t="s">
        <v>30</v>
      </c>
      <c r="H37" t="s">
        <v>340</v>
      </c>
      <c r="I37" t="s">
        <v>964</v>
      </c>
      <c r="J37" t="s">
        <v>188</v>
      </c>
      <c r="K37" t="s">
        <v>189</v>
      </c>
      <c r="L37">
        <v>1</v>
      </c>
      <c r="M37" t="s">
        <v>35</v>
      </c>
      <c r="N37" s="79" t="s">
        <v>342</v>
      </c>
      <c r="O37" t="s">
        <v>343</v>
      </c>
      <c r="P37" t="s">
        <v>273</v>
      </c>
      <c r="Q37" s="1" t="s">
        <v>1296</v>
      </c>
      <c r="R37" t="s">
        <v>1289</v>
      </c>
      <c r="S37" s="1">
        <v>2000</v>
      </c>
      <c r="T37" t="s">
        <v>953</v>
      </c>
      <c r="U37" s="1"/>
      <c r="V37" s="7">
        <v>2171</v>
      </c>
      <c r="W37" s="7" t="s">
        <v>344</v>
      </c>
      <c r="X37" s="80" t="s">
        <v>42</v>
      </c>
      <c r="Y37" t="s">
        <v>43</v>
      </c>
      <c r="Z37" s="12">
        <v>0</v>
      </c>
      <c r="AA37" s="12">
        <v>0</v>
      </c>
      <c r="AB37" s="12">
        <v>0</v>
      </c>
      <c r="AC37" s="12">
        <v>0</v>
      </c>
      <c r="AD37" s="12">
        <v>0</v>
      </c>
      <c r="AE37" s="12">
        <v>0</v>
      </c>
      <c r="AF37" s="12">
        <v>0</v>
      </c>
      <c r="AG37" s="12">
        <v>0</v>
      </c>
      <c r="AH37" s="12">
        <v>0</v>
      </c>
      <c r="AI37" s="9">
        <v>0</v>
      </c>
      <c r="AJ37" s="9">
        <v>300000</v>
      </c>
      <c r="AK37" s="12">
        <v>300000</v>
      </c>
      <c r="AL37" s="12">
        <v>300000</v>
      </c>
      <c r="AM37" s="12">
        <f t="shared" si="1"/>
        <v>0</v>
      </c>
      <c r="AN37" s="12" t="s">
        <v>345</v>
      </c>
    </row>
    <row r="38" spans="1:41" x14ac:dyDescent="0.3">
      <c r="A38" t="str">
        <f t="shared" si="0"/>
        <v>1.1-00-2410_244048030_24217100</v>
      </c>
      <c r="B38" t="s">
        <v>1282</v>
      </c>
      <c r="C38" t="s">
        <v>1284</v>
      </c>
      <c r="D38" t="s">
        <v>1319</v>
      </c>
      <c r="E38" t="s">
        <v>257</v>
      </c>
      <c r="F38" t="s">
        <v>259</v>
      </c>
      <c r="G38" t="s">
        <v>260</v>
      </c>
      <c r="H38" t="s">
        <v>31</v>
      </c>
      <c r="I38" t="s">
        <v>934</v>
      </c>
      <c r="J38" t="s">
        <v>666</v>
      </c>
      <c r="K38" t="s">
        <v>967</v>
      </c>
      <c r="L38">
        <v>4</v>
      </c>
      <c r="M38" t="s">
        <v>667</v>
      </c>
      <c r="N38" s="79" t="s">
        <v>670</v>
      </c>
      <c r="O38" t="s">
        <v>968</v>
      </c>
      <c r="P38" t="s">
        <v>668</v>
      </c>
      <c r="Q38" t="s">
        <v>669</v>
      </c>
      <c r="R38" t="s">
        <v>1289</v>
      </c>
      <c r="S38">
        <v>2000</v>
      </c>
      <c r="T38" t="s">
        <v>953</v>
      </c>
      <c r="V38">
        <v>2171</v>
      </c>
      <c r="W38" t="s">
        <v>344</v>
      </c>
      <c r="X38" s="80" t="s">
        <v>42</v>
      </c>
      <c r="Y38" t="s">
        <v>43</v>
      </c>
      <c r="Z38" s="12">
        <v>30000</v>
      </c>
      <c r="AA38" s="32">
        <v>0</v>
      </c>
      <c r="AB38" s="12">
        <v>0</v>
      </c>
      <c r="AC38" s="12">
        <v>0</v>
      </c>
      <c r="AD38" s="12">
        <v>0</v>
      </c>
      <c r="AE38" s="12">
        <v>0</v>
      </c>
      <c r="AF38" s="12">
        <v>0</v>
      </c>
      <c r="AG38" s="12">
        <v>30000</v>
      </c>
      <c r="AH38" s="32">
        <v>30000</v>
      </c>
      <c r="AI38" s="32">
        <v>30000</v>
      </c>
      <c r="AJ38" s="32">
        <v>30000</v>
      </c>
      <c r="AK38" s="12">
        <v>30000</v>
      </c>
      <c r="AL38" s="12">
        <v>30000</v>
      </c>
      <c r="AM38" s="12">
        <f t="shared" si="1"/>
        <v>0</v>
      </c>
      <c r="AN38" s="12" t="s">
        <v>140</v>
      </c>
    </row>
    <row r="39" spans="1:41" x14ac:dyDescent="0.3">
      <c r="A39" t="str">
        <f t="shared" si="0"/>
        <v>1.1-00-2404_246020014_24218100</v>
      </c>
      <c r="B39" t="s">
        <v>1282</v>
      </c>
      <c r="C39" t="s">
        <v>1284</v>
      </c>
      <c r="D39" t="s">
        <v>1319</v>
      </c>
      <c r="E39" t="s">
        <v>27</v>
      </c>
      <c r="F39" t="s">
        <v>29</v>
      </c>
      <c r="G39" t="s">
        <v>30</v>
      </c>
      <c r="H39" t="s">
        <v>141</v>
      </c>
      <c r="I39" t="s">
        <v>955</v>
      </c>
      <c r="J39" t="s">
        <v>143</v>
      </c>
      <c r="K39" t="s">
        <v>144</v>
      </c>
      <c r="L39">
        <v>6</v>
      </c>
      <c r="M39" t="s">
        <v>79</v>
      </c>
      <c r="N39" s="79" t="s">
        <v>181</v>
      </c>
      <c r="O39" t="s">
        <v>182</v>
      </c>
      <c r="P39" t="s">
        <v>179</v>
      </c>
      <c r="Q39" t="s">
        <v>180</v>
      </c>
      <c r="R39" t="s">
        <v>1289</v>
      </c>
      <c r="S39">
        <v>2000</v>
      </c>
      <c r="T39" t="s">
        <v>953</v>
      </c>
      <c r="V39">
        <v>2181</v>
      </c>
      <c r="W39" t="s">
        <v>183</v>
      </c>
      <c r="X39" s="80" t="s">
        <v>42</v>
      </c>
      <c r="Y39" t="s">
        <v>43</v>
      </c>
      <c r="Z39" s="12">
        <v>5464942.6500000004</v>
      </c>
      <c r="AA39" s="12">
        <v>4385000</v>
      </c>
      <c r="AB39" s="12">
        <v>3721716</v>
      </c>
      <c r="AC39" s="12">
        <v>3721716</v>
      </c>
      <c r="AD39" s="12">
        <v>1406000</v>
      </c>
      <c r="AE39" s="12">
        <v>1406000</v>
      </c>
      <c r="AF39" s="12">
        <v>1406000</v>
      </c>
      <c r="AG39" s="12">
        <v>1743226.6500000004</v>
      </c>
      <c r="AH39" s="32">
        <v>5464942.6500000004</v>
      </c>
      <c r="AI39" s="32">
        <v>5464942.6500000004</v>
      </c>
      <c r="AJ39" s="32">
        <v>5464942.6500000004</v>
      </c>
      <c r="AK39" s="12">
        <v>5464942.6500000004</v>
      </c>
      <c r="AL39" s="12">
        <v>2000000</v>
      </c>
      <c r="AM39" s="12">
        <f t="shared" si="1"/>
        <v>3464942.6500000004</v>
      </c>
      <c r="AN39" s="12" t="s">
        <v>846</v>
      </c>
    </row>
    <row r="40" spans="1:41" x14ac:dyDescent="0.3">
      <c r="A40" t="str">
        <f t="shared" si="0"/>
        <v>1.1-00-2401_245002002_24221100</v>
      </c>
      <c r="B40" t="s">
        <v>1282</v>
      </c>
      <c r="C40" t="s">
        <v>1284</v>
      </c>
      <c r="D40" t="s">
        <v>1319</v>
      </c>
      <c r="E40" t="s">
        <v>27</v>
      </c>
      <c r="F40" t="s">
        <v>29</v>
      </c>
      <c r="G40" t="s">
        <v>30</v>
      </c>
      <c r="H40" t="s">
        <v>31</v>
      </c>
      <c r="I40" t="s">
        <v>934</v>
      </c>
      <c r="J40" t="s">
        <v>33</v>
      </c>
      <c r="K40" t="s">
        <v>971</v>
      </c>
      <c r="L40">
        <v>5</v>
      </c>
      <c r="M40" t="s">
        <v>62</v>
      </c>
      <c r="N40" s="79" t="s">
        <v>65</v>
      </c>
      <c r="O40" t="s">
        <v>66</v>
      </c>
      <c r="P40" t="s">
        <v>63</v>
      </c>
      <c r="Q40" t="s">
        <v>64</v>
      </c>
      <c r="R40" t="s">
        <v>1289</v>
      </c>
      <c r="S40">
        <v>2000</v>
      </c>
      <c r="T40" t="s">
        <v>953</v>
      </c>
      <c r="V40">
        <v>2211</v>
      </c>
      <c r="W40" t="s">
        <v>68</v>
      </c>
      <c r="X40" s="80" t="s">
        <v>42</v>
      </c>
      <c r="Y40" t="s">
        <v>43</v>
      </c>
      <c r="Z40" s="12">
        <v>300000</v>
      </c>
      <c r="AA40" s="12">
        <v>150000</v>
      </c>
      <c r="AB40" s="12">
        <v>103029.69</v>
      </c>
      <c r="AC40" s="12">
        <v>103029.69</v>
      </c>
      <c r="AD40" s="12">
        <v>103029.69</v>
      </c>
      <c r="AE40" s="12">
        <v>69446.12</v>
      </c>
      <c r="AF40" s="12">
        <v>69446.12</v>
      </c>
      <c r="AG40" s="12">
        <v>196970.31</v>
      </c>
      <c r="AH40" s="32">
        <v>300000</v>
      </c>
      <c r="AI40" s="32">
        <v>300000</v>
      </c>
      <c r="AJ40" s="32">
        <v>300000</v>
      </c>
      <c r="AK40" s="12">
        <v>300000</v>
      </c>
      <c r="AL40" s="12">
        <v>100000</v>
      </c>
      <c r="AM40" s="12">
        <f t="shared" si="1"/>
        <v>200000</v>
      </c>
      <c r="AN40" s="12" t="s">
        <v>140</v>
      </c>
    </row>
    <row r="41" spans="1:41" x14ac:dyDescent="0.3">
      <c r="A41" t="str">
        <f t="shared" si="0"/>
        <v>1.1-00-2402_243011009_24221100</v>
      </c>
      <c r="B41" t="s">
        <v>1282</v>
      </c>
      <c r="C41" t="s">
        <v>1284</v>
      </c>
      <c r="D41" t="s">
        <v>1319</v>
      </c>
      <c r="E41" t="s">
        <v>27</v>
      </c>
      <c r="F41" t="s">
        <v>216</v>
      </c>
      <c r="G41" t="s">
        <v>217</v>
      </c>
      <c r="H41" t="s">
        <v>31</v>
      </c>
      <c r="I41" t="s">
        <v>934</v>
      </c>
      <c r="J41" t="s">
        <v>188</v>
      </c>
      <c r="K41" t="s">
        <v>189</v>
      </c>
      <c r="L41">
        <v>3</v>
      </c>
      <c r="M41" t="s">
        <v>218</v>
      </c>
      <c r="N41" s="79" t="s">
        <v>221</v>
      </c>
      <c r="O41" t="s">
        <v>222</v>
      </c>
      <c r="P41" t="s">
        <v>219</v>
      </c>
      <c r="Q41" t="s">
        <v>220</v>
      </c>
      <c r="R41" t="s">
        <v>1289</v>
      </c>
      <c r="S41">
        <v>2000</v>
      </c>
      <c r="T41" t="s">
        <v>953</v>
      </c>
      <c r="V41">
        <v>2211</v>
      </c>
      <c r="W41" t="s">
        <v>68</v>
      </c>
      <c r="X41" s="80" t="s">
        <v>42</v>
      </c>
      <c r="Y41" t="s">
        <v>43</v>
      </c>
      <c r="Z41" s="12">
        <v>270000</v>
      </c>
      <c r="AA41" s="12">
        <v>150000</v>
      </c>
      <c r="AB41" s="12">
        <v>176984.49</v>
      </c>
      <c r="AC41" s="12">
        <v>176984.49</v>
      </c>
      <c r="AD41" s="12">
        <v>169984.49</v>
      </c>
      <c r="AE41" s="12">
        <v>169984.49</v>
      </c>
      <c r="AF41" s="12">
        <v>163434.23000000001</v>
      </c>
      <c r="AG41" s="12">
        <v>93015.510000000009</v>
      </c>
      <c r="AH41" s="32">
        <v>270000</v>
      </c>
      <c r="AI41" s="32">
        <v>270000</v>
      </c>
      <c r="AJ41" s="32">
        <v>300000</v>
      </c>
      <c r="AK41" s="12">
        <v>300000</v>
      </c>
      <c r="AL41" s="12">
        <v>150000</v>
      </c>
      <c r="AM41" s="12">
        <f t="shared" si="1"/>
        <v>150000</v>
      </c>
      <c r="AN41" s="12" t="s">
        <v>225</v>
      </c>
    </row>
    <row r="42" spans="1:41" x14ac:dyDescent="0.3">
      <c r="A42" t="str">
        <f t="shared" si="0"/>
        <v>1.1-00-2403_241017011_24221100</v>
      </c>
      <c r="B42" t="s">
        <v>1282</v>
      </c>
      <c r="C42" t="s">
        <v>1284</v>
      </c>
      <c r="D42" t="s">
        <v>1319</v>
      </c>
      <c r="E42" t="s">
        <v>27</v>
      </c>
      <c r="F42" t="s">
        <v>121</v>
      </c>
      <c r="G42" t="s">
        <v>122</v>
      </c>
      <c r="H42" t="s">
        <v>123</v>
      </c>
      <c r="I42" t="s">
        <v>969</v>
      </c>
      <c r="J42" t="s">
        <v>125</v>
      </c>
      <c r="K42" t="s">
        <v>126</v>
      </c>
      <c r="L42">
        <v>1</v>
      </c>
      <c r="M42" t="s">
        <v>35</v>
      </c>
      <c r="N42" s="79" t="s">
        <v>129</v>
      </c>
      <c r="O42" t="s">
        <v>130</v>
      </c>
      <c r="P42" t="s">
        <v>127</v>
      </c>
      <c r="Q42" t="s">
        <v>128</v>
      </c>
      <c r="R42" t="s">
        <v>1289</v>
      </c>
      <c r="S42">
        <v>2000</v>
      </c>
      <c r="T42" t="s">
        <v>953</v>
      </c>
      <c r="V42">
        <v>2211</v>
      </c>
      <c r="W42" t="s">
        <v>68</v>
      </c>
      <c r="X42" s="80" t="s">
        <v>42</v>
      </c>
      <c r="Y42" t="s">
        <v>43</v>
      </c>
      <c r="Z42" s="12">
        <v>85000</v>
      </c>
      <c r="AA42" s="12">
        <v>85000</v>
      </c>
      <c r="AB42" s="12">
        <v>65168.5</v>
      </c>
      <c r="AC42" s="12">
        <v>65168.5</v>
      </c>
      <c r="AD42" s="12">
        <v>65168.5</v>
      </c>
      <c r="AE42" s="12">
        <v>65168.5</v>
      </c>
      <c r="AF42" s="12">
        <v>65168.5</v>
      </c>
      <c r="AG42" s="12">
        <v>19831.5</v>
      </c>
      <c r="AH42" s="32">
        <v>85000</v>
      </c>
      <c r="AI42" s="32">
        <v>85000</v>
      </c>
      <c r="AJ42" s="32">
        <v>85000</v>
      </c>
      <c r="AK42" s="12">
        <v>85000</v>
      </c>
      <c r="AL42" s="12">
        <v>25000</v>
      </c>
      <c r="AM42" s="12">
        <f t="shared" si="1"/>
        <v>60000</v>
      </c>
      <c r="AN42" s="12" t="s">
        <v>131</v>
      </c>
    </row>
    <row r="43" spans="1:41" x14ac:dyDescent="0.3">
      <c r="A43" t="str">
        <f t="shared" si="0"/>
        <v>1.1-00-2404_246018012_24221100</v>
      </c>
      <c r="B43" t="s">
        <v>1282</v>
      </c>
      <c r="C43" t="s">
        <v>1284</v>
      </c>
      <c r="D43" t="s">
        <v>1319</v>
      </c>
      <c r="E43" t="s">
        <v>27</v>
      </c>
      <c r="F43" t="s">
        <v>29</v>
      </c>
      <c r="G43" t="s">
        <v>30</v>
      </c>
      <c r="H43" t="s">
        <v>141</v>
      </c>
      <c r="I43" t="s">
        <v>955</v>
      </c>
      <c r="J43" t="s">
        <v>143</v>
      </c>
      <c r="K43" t="s">
        <v>144</v>
      </c>
      <c r="L43">
        <v>6</v>
      </c>
      <c r="M43" t="s">
        <v>79</v>
      </c>
      <c r="N43" s="79" t="s">
        <v>147</v>
      </c>
      <c r="O43" t="s">
        <v>148</v>
      </c>
      <c r="P43" t="s">
        <v>145</v>
      </c>
      <c r="Q43" t="s">
        <v>146</v>
      </c>
      <c r="R43" t="s">
        <v>1289</v>
      </c>
      <c r="S43">
        <v>2000</v>
      </c>
      <c r="T43" t="s">
        <v>953</v>
      </c>
      <c r="V43">
        <v>2211</v>
      </c>
      <c r="W43" t="s">
        <v>68</v>
      </c>
      <c r="X43" s="80" t="s">
        <v>42</v>
      </c>
      <c r="Y43" t="s">
        <v>43</v>
      </c>
      <c r="Z43" s="12">
        <v>2545</v>
      </c>
      <c r="AA43" s="12">
        <v>0</v>
      </c>
      <c r="AB43" s="12">
        <v>2161.0100000000002</v>
      </c>
      <c r="AC43" s="12">
        <v>2161.0100000000002</v>
      </c>
      <c r="AD43" s="12">
        <v>2161.0100000000002</v>
      </c>
      <c r="AE43" s="12">
        <v>2161.0100000000002</v>
      </c>
      <c r="AF43" s="12">
        <v>2161.0100000000002</v>
      </c>
      <c r="AG43" s="12">
        <v>383.98999999999978</v>
      </c>
      <c r="AH43" s="32">
        <v>2545</v>
      </c>
      <c r="AI43" s="32">
        <v>2545</v>
      </c>
      <c r="AJ43" s="32">
        <v>2545</v>
      </c>
      <c r="AK43" s="12">
        <v>2545</v>
      </c>
      <c r="AL43" s="12">
        <v>2545</v>
      </c>
      <c r="AM43" s="12">
        <f t="shared" si="1"/>
        <v>0</v>
      </c>
      <c r="AN43" s="12" t="s">
        <v>846</v>
      </c>
    </row>
    <row r="44" spans="1:41" x14ac:dyDescent="0.3">
      <c r="A44" t="str">
        <f t="shared" si="0"/>
        <v>1.1-00-2405_246021015_24221100</v>
      </c>
      <c r="B44" t="s">
        <v>1282</v>
      </c>
      <c r="C44" t="s">
        <v>1284</v>
      </c>
      <c r="D44" t="s">
        <v>1319</v>
      </c>
      <c r="E44" t="s">
        <v>27</v>
      </c>
      <c r="F44" t="s">
        <v>29</v>
      </c>
      <c r="G44" t="s">
        <v>30</v>
      </c>
      <c r="H44" t="s">
        <v>31</v>
      </c>
      <c r="I44" t="s">
        <v>934</v>
      </c>
      <c r="J44" t="s">
        <v>306</v>
      </c>
      <c r="K44" t="s">
        <v>307</v>
      </c>
      <c r="L44">
        <v>6</v>
      </c>
      <c r="M44" t="s">
        <v>79</v>
      </c>
      <c r="N44" s="79" t="s">
        <v>310</v>
      </c>
      <c r="O44" t="s">
        <v>311</v>
      </c>
      <c r="P44" t="s">
        <v>308</v>
      </c>
      <c r="Q44" t="s">
        <v>309</v>
      </c>
      <c r="R44" t="s">
        <v>1289</v>
      </c>
      <c r="S44">
        <v>2000</v>
      </c>
      <c r="T44" t="s">
        <v>953</v>
      </c>
      <c r="V44">
        <v>2211</v>
      </c>
      <c r="W44" t="s">
        <v>68</v>
      </c>
      <c r="X44" s="80" t="s">
        <v>42</v>
      </c>
      <c r="Y44" t="s">
        <v>43</v>
      </c>
      <c r="Z44" s="12">
        <v>382000</v>
      </c>
      <c r="AA44" s="12">
        <v>247860</v>
      </c>
      <c r="AB44" s="12">
        <v>338992.5</v>
      </c>
      <c r="AC44" s="12">
        <v>289492.5</v>
      </c>
      <c r="AD44" s="12">
        <v>227067.5</v>
      </c>
      <c r="AE44" s="12">
        <v>227067.5</v>
      </c>
      <c r="AF44" s="12">
        <v>197477.5</v>
      </c>
      <c r="AG44" s="12">
        <v>43007.5</v>
      </c>
      <c r="AH44" s="32">
        <v>332000</v>
      </c>
      <c r="AI44" s="32">
        <v>332000</v>
      </c>
      <c r="AJ44" s="32">
        <v>332000</v>
      </c>
      <c r="AK44" s="12">
        <v>332000</v>
      </c>
      <c r="AL44" s="12">
        <v>200000</v>
      </c>
      <c r="AM44" s="12">
        <f t="shared" si="1"/>
        <v>132000</v>
      </c>
      <c r="AN44" s="12" t="s">
        <v>846</v>
      </c>
      <c r="AO44" s="39">
        <f>AJ44-AL44</f>
        <v>132000</v>
      </c>
    </row>
    <row r="45" spans="1:41" x14ac:dyDescent="0.3">
      <c r="A45" t="str">
        <f t="shared" si="0"/>
        <v>1.1-00-2408_247041025_24221100</v>
      </c>
      <c r="B45" t="s">
        <v>1282</v>
      </c>
      <c r="C45" t="s">
        <v>1284</v>
      </c>
      <c r="D45" t="s">
        <v>1319</v>
      </c>
      <c r="E45" t="s">
        <v>27</v>
      </c>
      <c r="F45" t="s">
        <v>373</v>
      </c>
      <c r="G45" t="s">
        <v>374</v>
      </c>
      <c r="H45" t="s">
        <v>200</v>
      </c>
      <c r="I45" t="s">
        <v>957</v>
      </c>
      <c r="J45" t="s">
        <v>586</v>
      </c>
      <c r="K45" t="s">
        <v>587</v>
      </c>
      <c r="L45">
        <v>7</v>
      </c>
      <c r="M45" t="s">
        <v>588</v>
      </c>
      <c r="N45" s="79" t="s">
        <v>592</v>
      </c>
      <c r="O45" t="s">
        <v>593</v>
      </c>
      <c r="P45" t="s">
        <v>907</v>
      </c>
      <c r="Q45" t="s">
        <v>1295</v>
      </c>
      <c r="R45" t="s">
        <v>1289</v>
      </c>
      <c r="S45">
        <v>2000</v>
      </c>
      <c r="T45" t="s">
        <v>953</v>
      </c>
      <c r="V45">
        <v>2211</v>
      </c>
      <c r="W45" t="s">
        <v>68</v>
      </c>
      <c r="X45" s="80" t="s">
        <v>42</v>
      </c>
      <c r="Y45" t="s">
        <v>43</v>
      </c>
      <c r="Z45" s="12">
        <v>384482</v>
      </c>
      <c r="AA45" s="12">
        <v>0</v>
      </c>
      <c r="AB45" s="12">
        <v>384482</v>
      </c>
      <c r="AC45" s="12">
        <v>384482</v>
      </c>
      <c r="AD45" s="12">
        <v>279850</v>
      </c>
      <c r="AE45" s="12">
        <v>279850</v>
      </c>
      <c r="AF45" s="12">
        <v>279850</v>
      </c>
      <c r="AG45" s="12">
        <v>0</v>
      </c>
      <c r="AH45" s="32">
        <v>384482</v>
      </c>
      <c r="AI45" s="32">
        <v>384482</v>
      </c>
      <c r="AJ45" s="32">
        <v>390000</v>
      </c>
      <c r="AK45" s="12">
        <v>390000</v>
      </c>
      <c r="AL45" s="12">
        <v>390000</v>
      </c>
      <c r="AM45" s="12">
        <f t="shared" si="1"/>
        <v>0</v>
      </c>
      <c r="AN45" s="12" t="s">
        <v>846</v>
      </c>
    </row>
    <row r="46" spans="1:41" x14ac:dyDescent="0.3">
      <c r="A46" t="str">
        <f t="shared" si="0"/>
        <v>1.1-00-2409_248042026_24222100</v>
      </c>
      <c r="B46" t="s">
        <v>1282</v>
      </c>
      <c r="C46" t="s">
        <v>1284</v>
      </c>
      <c r="D46" t="s">
        <v>1319</v>
      </c>
      <c r="E46" t="s">
        <v>1317</v>
      </c>
      <c r="F46" t="s">
        <v>602</v>
      </c>
      <c r="G46" t="s">
        <v>603</v>
      </c>
      <c r="H46" t="s">
        <v>31</v>
      </c>
      <c r="I46" t="s">
        <v>934</v>
      </c>
      <c r="J46" t="s">
        <v>604</v>
      </c>
      <c r="K46" t="s">
        <v>605</v>
      </c>
      <c r="L46">
        <v>8</v>
      </c>
      <c r="M46" t="s">
        <v>606</v>
      </c>
      <c r="N46" s="79" t="s">
        <v>621</v>
      </c>
      <c r="O46" t="s">
        <v>622</v>
      </c>
      <c r="P46" t="s">
        <v>619</v>
      </c>
      <c r="Q46" t="s">
        <v>620</v>
      </c>
      <c r="R46" t="s">
        <v>1289</v>
      </c>
      <c r="S46">
        <v>2000</v>
      </c>
      <c r="T46" t="s">
        <v>953</v>
      </c>
      <c r="V46">
        <v>2221</v>
      </c>
      <c r="W46" t="s">
        <v>623</v>
      </c>
      <c r="X46" s="80" t="s">
        <v>42</v>
      </c>
      <c r="Y46" t="s">
        <v>43</v>
      </c>
      <c r="Z46" s="12">
        <v>96000</v>
      </c>
      <c r="AA46" s="12">
        <v>0</v>
      </c>
      <c r="AB46" s="12">
        <v>95999.4</v>
      </c>
      <c r="AC46" s="12">
        <v>95999.4</v>
      </c>
      <c r="AD46" s="12">
        <v>95999.4</v>
      </c>
      <c r="AE46" s="12">
        <v>95999.4</v>
      </c>
      <c r="AF46" s="12">
        <v>95999.4</v>
      </c>
      <c r="AG46" s="12">
        <v>0.60000000000582077</v>
      </c>
      <c r="AH46" s="32">
        <v>96000</v>
      </c>
      <c r="AI46" s="32">
        <v>96000</v>
      </c>
      <c r="AJ46" s="32">
        <v>96000</v>
      </c>
      <c r="AK46" s="12">
        <v>96000</v>
      </c>
      <c r="AL46" s="12">
        <v>96000</v>
      </c>
      <c r="AM46" s="12">
        <f t="shared" si="1"/>
        <v>0</v>
      </c>
      <c r="AN46" s="12" t="s">
        <v>846</v>
      </c>
    </row>
    <row r="47" spans="1:41" x14ac:dyDescent="0.3">
      <c r="A47" t="str">
        <f t="shared" si="0"/>
        <v>1.1-00-2409_243043027_24222100</v>
      </c>
      <c r="B47" t="s">
        <v>1282</v>
      </c>
      <c r="C47" t="s">
        <v>1284</v>
      </c>
      <c r="D47" t="s">
        <v>1319</v>
      </c>
      <c r="E47" t="s">
        <v>27</v>
      </c>
      <c r="F47" t="s">
        <v>29</v>
      </c>
      <c r="G47" t="s">
        <v>30</v>
      </c>
      <c r="H47" t="s">
        <v>31</v>
      </c>
      <c r="I47" t="s">
        <v>934</v>
      </c>
      <c r="J47" t="s">
        <v>604</v>
      </c>
      <c r="K47" t="s">
        <v>605</v>
      </c>
      <c r="L47">
        <v>3</v>
      </c>
      <c r="M47" t="s">
        <v>218</v>
      </c>
      <c r="N47" s="79" t="s">
        <v>650</v>
      </c>
      <c r="O47" t="s">
        <v>651</v>
      </c>
      <c r="P47" t="s">
        <v>648</v>
      </c>
      <c r="Q47" t="s">
        <v>649</v>
      </c>
      <c r="R47" t="s">
        <v>1289</v>
      </c>
      <c r="S47">
        <v>2000</v>
      </c>
      <c r="T47" t="s">
        <v>953</v>
      </c>
      <c r="V47">
        <v>2221</v>
      </c>
      <c r="W47" t="s">
        <v>623</v>
      </c>
      <c r="X47" s="80" t="s">
        <v>42</v>
      </c>
      <c r="Y47" t="s">
        <v>43</v>
      </c>
      <c r="Z47" s="12">
        <v>59000</v>
      </c>
      <c r="AA47" s="12">
        <v>25000</v>
      </c>
      <c r="AB47" s="12">
        <v>59000</v>
      </c>
      <c r="AC47" s="12">
        <v>59000</v>
      </c>
      <c r="AD47" s="12">
        <v>59000</v>
      </c>
      <c r="AE47" s="12">
        <v>59000</v>
      </c>
      <c r="AF47" s="12">
        <v>59000</v>
      </c>
      <c r="AG47" s="12">
        <v>0</v>
      </c>
      <c r="AH47" s="32">
        <v>59000</v>
      </c>
      <c r="AI47" s="32">
        <v>59000</v>
      </c>
      <c r="AJ47" s="32">
        <v>70000</v>
      </c>
      <c r="AK47" s="12">
        <v>70000</v>
      </c>
      <c r="AL47" s="12">
        <v>70000</v>
      </c>
      <c r="AM47" s="12">
        <f t="shared" si="1"/>
        <v>0</v>
      </c>
      <c r="AN47" s="12" t="s">
        <v>652</v>
      </c>
    </row>
    <row r="48" spans="1:41" x14ac:dyDescent="0.3">
      <c r="A48" t="str">
        <f t="shared" si="0"/>
        <v>1.1-00-2410_244048030_24222100</v>
      </c>
      <c r="B48" t="s">
        <v>1282</v>
      </c>
      <c r="C48" t="s">
        <v>1284</v>
      </c>
      <c r="D48" t="s">
        <v>1319</v>
      </c>
      <c r="E48" t="s">
        <v>257</v>
      </c>
      <c r="F48" t="s">
        <v>412</v>
      </c>
      <c r="G48" t="s">
        <v>411</v>
      </c>
      <c r="H48" t="s">
        <v>31</v>
      </c>
      <c r="I48" t="s">
        <v>934</v>
      </c>
      <c r="J48" t="s">
        <v>666</v>
      </c>
      <c r="K48" t="s">
        <v>967</v>
      </c>
      <c r="L48">
        <v>4</v>
      </c>
      <c r="M48" t="s">
        <v>667</v>
      </c>
      <c r="N48" s="79" t="s">
        <v>670</v>
      </c>
      <c r="O48" t="s">
        <v>968</v>
      </c>
      <c r="P48" t="s">
        <v>668</v>
      </c>
      <c r="Q48" t="s">
        <v>669</v>
      </c>
      <c r="R48" t="s">
        <v>1289</v>
      </c>
      <c r="S48">
        <v>2000</v>
      </c>
      <c r="T48" t="s">
        <v>953</v>
      </c>
      <c r="V48">
        <v>2221</v>
      </c>
      <c r="W48" t="s">
        <v>623</v>
      </c>
      <c r="X48" s="80" t="s">
        <v>42</v>
      </c>
      <c r="Y48" t="s">
        <v>43</v>
      </c>
      <c r="Z48" s="12">
        <v>40000</v>
      </c>
      <c r="AA48" s="32">
        <v>0</v>
      </c>
      <c r="AB48" s="12">
        <v>20000</v>
      </c>
      <c r="AC48" s="12">
        <v>20000</v>
      </c>
      <c r="AD48" s="12">
        <v>0</v>
      </c>
      <c r="AE48" s="12">
        <v>0</v>
      </c>
      <c r="AF48" s="12">
        <v>0</v>
      </c>
      <c r="AG48" s="12">
        <v>20000</v>
      </c>
      <c r="AH48" s="32">
        <v>40000</v>
      </c>
      <c r="AI48" s="32">
        <v>40000</v>
      </c>
      <c r="AJ48" s="32">
        <v>40000</v>
      </c>
      <c r="AK48" s="12">
        <v>40000</v>
      </c>
      <c r="AL48" s="12">
        <v>40000</v>
      </c>
      <c r="AM48" s="12">
        <f t="shared" si="1"/>
        <v>0</v>
      </c>
      <c r="AN48" s="12" t="s">
        <v>140</v>
      </c>
    </row>
    <row r="49" spans="1:41" x14ac:dyDescent="0.3">
      <c r="A49" t="str">
        <f t="shared" si="0"/>
        <v>1.1-00-2417_244056037_24222100</v>
      </c>
      <c r="B49" t="s">
        <v>1282</v>
      </c>
      <c r="C49" t="s">
        <v>1284</v>
      </c>
      <c r="D49" t="s">
        <v>1319</v>
      </c>
      <c r="E49" t="s">
        <v>257</v>
      </c>
      <c r="F49" t="s">
        <v>783</v>
      </c>
      <c r="G49" t="s">
        <v>784</v>
      </c>
      <c r="H49" t="s">
        <v>200</v>
      </c>
      <c r="I49" t="s">
        <v>957</v>
      </c>
      <c r="J49" t="s">
        <v>852</v>
      </c>
      <c r="K49" t="s">
        <v>785</v>
      </c>
      <c r="L49">
        <v>4</v>
      </c>
      <c r="M49" t="s">
        <v>667</v>
      </c>
      <c r="N49" s="79" t="s">
        <v>787</v>
      </c>
      <c r="O49" t="s">
        <v>788</v>
      </c>
      <c r="P49" t="s">
        <v>786</v>
      </c>
      <c r="Q49" t="s">
        <v>785</v>
      </c>
      <c r="R49" t="s">
        <v>1289</v>
      </c>
      <c r="S49">
        <v>2000</v>
      </c>
      <c r="T49" t="s">
        <v>953</v>
      </c>
      <c r="V49">
        <v>2221</v>
      </c>
      <c r="W49" t="s">
        <v>623</v>
      </c>
      <c r="X49" s="80" t="s">
        <v>42</v>
      </c>
      <c r="Y49" t="s">
        <v>43</v>
      </c>
      <c r="Z49" s="12">
        <v>420000</v>
      </c>
      <c r="AA49" s="12">
        <v>420000</v>
      </c>
      <c r="AB49" s="12">
        <v>419920</v>
      </c>
      <c r="AC49" s="12">
        <v>393180</v>
      </c>
      <c r="AD49" s="12">
        <v>393180</v>
      </c>
      <c r="AE49" s="12">
        <v>393180</v>
      </c>
      <c r="AF49" s="12">
        <v>393180</v>
      </c>
      <c r="AG49" s="12">
        <v>80</v>
      </c>
      <c r="AH49" s="32">
        <v>420000</v>
      </c>
      <c r="AI49" s="32">
        <v>420000</v>
      </c>
      <c r="AJ49" s="32">
        <v>420000</v>
      </c>
      <c r="AK49" s="12">
        <v>420000</v>
      </c>
      <c r="AL49" s="12">
        <v>420000</v>
      </c>
      <c r="AM49" s="12">
        <f t="shared" si="1"/>
        <v>0</v>
      </c>
      <c r="AN49" s="12" t="s">
        <v>791</v>
      </c>
    </row>
    <row r="50" spans="1:41" x14ac:dyDescent="0.3">
      <c r="A50" t="str">
        <f t="shared" si="0"/>
        <v>1.1-00-2402_243011009_24223100</v>
      </c>
      <c r="B50" t="s">
        <v>1282</v>
      </c>
      <c r="C50" t="s">
        <v>1284</v>
      </c>
      <c r="D50" t="s">
        <v>1319</v>
      </c>
      <c r="E50" t="s">
        <v>27</v>
      </c>
      <c r="F50" t="s">
        <v>216</v>
      </c>
      <c r="G50" t="s">
        <v>217</v>
      </c>
      <c r="H50" t="s">
        <v>31</v>
      </c>
      <c r="I50" t="s">
        <v>934</v>
      </c>
      <c r="J50" t="s">
        <v>188</v>
      </c>
      <c r="K50" t="s">
        <v>189</v>
      </c>
      <c r="L50">
        <v>3</v>
      </c>
      <c r="M50" t="s">
        <v>218</v>
      </c>
      <c r="N50" s="79" t="s">
        <v>221</v>
      </c>
      <c r="O50" t="s">
        <v>222</v>
      </c>
      <c r="P50" t="s">
        <v>219</v>
      </c>
      <c r="Q50" t="s">
        <v>220</v>
      </c>
      <c r="R50" t="s">
        <v>1289</v>
      </c>
      <c r="S50">
        <v>2000</v>
      </c>
      <c r="T50" t="s">
        <v>953</v>
      </c>
      <c r="V50">
        <v>2231</v>
      </c>
      <c r="W50" t="s">
        <v>226</v>
      </c>
      <c r="X50" s="80" t="s">
        <v>42</v>
      </c>
      <c r="Y50" t="s">
        <v>43</v>
      </c>
      <c r="Z50" s="12">
        <v>5000</v>
      </c>
      <c r="AA50" s="12">
        <v>0</v>
      </c>
      <c r="AB50" s="12">
        <v>4955.41</v>
      </c>
      <c r="AC50" s="12">
        <v>4955.41</v>
      </c>
      <c r="AD50" s="12">
        <v>4955.41</v>
      </c>
      <c r="AE50" s="12">
        <v>4955.41</v>
      </c>
      <c r="AF50" s="12">
        <v>4955.41</v>
      </c>
      <c r="AG50" s="12">
        <v>44.590000000000146</v>
      </c>
      <c r="AH50" s="32">
        <v>5000</v>
      </c>
      <c r="AI50" s="32">
        <v>5000</v>
      </c>
      <c r="AJ50" s="32">
        <v>5000</v>
      </c>
      <c r="AK50" s="12">
        <v>5000</v>
      </c>
      <c r="AL50" s="12">
        <v>5000</v>
      </c>
      <c r="AM50" s="12">
        <f t="shared" si="1"/>
        <v>0</v>
      </c>
      <c r="AN50" s="12" t="s">
        <v>227</v>
      </c>
    </row>
    <row r="51" spans="1:41" x14ac:dyDescent="0.3">
      <c r="A51" t="str">
        <f t="shared" si="0"/>
        <v>1.1-00-2409_248042026_24235100</v>
      </c>
      <c r="B51" t="s">
        <v>1282</v>
      </c>
      <c r="C51" t="s">
        <v>1284</v>
      </c>
      <c r="D51" t="s">
        <v>1319</v>
      </c>
      <c r="E51" t="s">
        <v>1317</v>
      </c>
      <c r="F51" t="s">
        <v>602</v>
      </c>
      <c r="G51" t="s">
        <v>603</v>
      </c>
      <c r="H51" t="s">
        <v>31</v>
      </c>
      <c r="I51" t="s">
        <v>934</v>
      </c>
      <c r="J51" t="s">
        <v>604</v>
      </c>
      <c r="K51" t="s">
        <v>605</v>
      </c>
      <c r="L51">
        <v>8</v>
      </c>
      <c r="M51" t="s">
        <v>606</v>
      </c>
      <c r="N51" s="79" t="s">
        <v>621</v>
      </c>
      <c r="O51" t="s">
        <v>622</v>
      </c>
      <c r="P51" t="s">
        <v>619</v>
      </c>
      <c r="Q51" t="s">
        <v>620</v>
      </c>
      <c r="R51" t="s">
        <v>1289</v>
      </c>
      <c r="S51">
        <v>2000</v>
      </c>
      <c r="T51" t="s">
        <v>953</v>
      </c>
      <c r="V51">
        <v>2351</v>
      </c>
      <c r="W51" t="s">
        <v>624</v>
      </c>
      <c r="X51" s="80" t="s">
        <v>42</v>
      </c>
      <c r="Y51" t="s">
        <v>43</v>
      </c>
      <c r="Z51" s="12">
        <v>1073225.1100000001</v>
      </c>
      <c r="AA51" s="12">
        <v>0</v>
      </c>
      <c r="AB51" s="12">
        <v>1072791.8700000001</v>
      </c>
      <c r="AC51" s="12">
        <v>575850.04</v>
      </c>
      <c r="AD51" s="12">
        <v>575154.04</v>
      </c>
      <c r="AE51" s="12">
        <v>575154.04</v>
      </c>
      <c r="AF51" s="12">
        <v>575154.04</v>
      </c>
      <c r="AG51" s="12">
        <v>433.23999999999069</v>
      </c>
      <c r="AH51" s="32">
        <v>1073225.1100000001</v>
      </c>
      <c r="AI51" s="32">
        <v>1073225.1100000001</v>
      </c>
      <c r="AJ51" s="32">
        <v>1073225.1100000001</v>
      </c>
      <c r="AK51" s="12">
        <v>1073225.1100000001</v>
      </c>
      <c r="AL51" s="12">
        <v>500000</v>
      </c>
      <c r="AM51" s="12">
        <f t="shared" si="1"/>
        <v>573225.1100000001</v>
      </c>
      <c r="AN51" s="12" t="s">
        <v>846</v>
      </c>
    </row>
    <row r="52" spans="1:41" x14ac:dyDescent="0.3">
      <c r="A52" t="str">
        <f t="shared" si="0"/>
        <v>1.1-00-2409_248042026_24239100</v>
      </c>
      <c r="B52" t="s">
        <v>1282</v>
      </c>
      <c r="C52" t="s">
        <v>1284</v>
      </c>
      <c r="D52" t="s">
        <v>1319</v>
      </c>
      <c r="E52" t="s">
        <v>1317</v>
      </c>
      <c r="F52" t="s">
        <v>602</v>
      </c>
      <c r="G52" t="s">
        <v>603</v>
      </c>
      <c r="H52" t="s">
        <v>31</v>
      </c>
      <c r="I52" t="s">
        <v>934</v>
      </c>
      <c r="J52" t="s">
        <v>604</v>
      </c>
      <c r="K52" t="s">
        <v>605</v>
      </c>
      <c r="L52">
        <v>8</v>
      </c>
      <c r="M52" t="s">
        <v>606</v>
      </c>
      <c r="N52" s="79" t="s">
        <v>621</v>
      </c>
      <c r="O52" t="s">
        <v>622</v>
      </c>
      <c r="P52" t="s">
        <v>619</v>
      </c>
      <c r="Q52" t="s">
        <v>620</v>
      </c>
      <c r="R52" t="s">
        <v>1289</v>
      </c>
      <c r="S52">
        <v>2000</v>
      </c>
      <c r="T52" t="s">
        <v>953</v>
      </c>
      <c r="V52">
        <v>2391</v>
      </c>
      <c r="W52" t="s">
        <v>625</v>
      </c>
      <c r="X52" s="80" t="s">
        <v>42</v>
      </c>
      <c r="Y52" t="s">
        <v>43</v>
      </c>
      <c r="Z52" s="12">
        <v>630000</v>
      </c>
      <c r="AA52" s="12">
        <v>0</v>
      </c>
      <c r="AB52" s="12">
        <v>625500</v>
      </c>
      <c r="AC52" s="12">
        <v>625500</v>
      </c>
      <c r="AD52" s="12">
        <v>450000</v>
      </c>
      <c r="AE52" s="12">
        <v>450000</v>
      </c>
      <c r="AF52" s="12">
        <v>450000</v>
      </c>
      <c r="AG52" s="12">
        <v>4500</v>
      </c>
      <c r="AH52" s="32">
        <v>630000</v>
      </c>
      <c r="AI52" s="32">
        <v>630000</v>
      </c>
      <c r="AJ52" s="32">
        <v>700000</v>
      </c>
      <c r="AK52" s="12">
        <v>700000</v>
      </c>
      <c r="AL52" s="12">
        <v>700000</v>
      </c>
      <c r="AM52" s="12">
        <f t="shared" si="1"/>
        <v>0</v>
      </c>
      <c r="AN52" s="12" t="s">
        <v>626</v>
      </c>
    </row>
    <row r="53" spans="1:41" x14ac:dyDescent="0.3">
      <c r="A53" t="str">
        <f t="shared" si="0"/>
        <v>1.1-00-2402_241015010_24241100</v>
      </c>
      <c r="B53" t="s">
        <v>1282</v>
      </c>
      <c r="C53" t="s">
        <v>1284</v>
      </c>
      <c r="D53" t="s">
        <v>1319</v>
      </c>
      <c r="E53" t="s">
        <v>27</v>
      </c>
      <c r="F53" t="s">
        <v>29</v>
      </c>
      <c r="G53" t="s">
        <v>30</v>
      </c>
      <c r="H53" t="s">
        <v>340</v>
      </c>
      <c r="I53" t="s">
        <v>964</v>
      </c>
      <c r="J53" t="s">
        <v>188</v>
      </c>
      <c r="K53" t="s">
        <v>189</v>
      </c>
      <c r="L53">
        <v>1</v>
      </c>
      <c r="M53" t="s">
        <v>35</v>
      </c>
      <c r="N53" s="79" t="s">
        <v>342</v>
      </c>
      <c r="O53" t="s">
        <v>343</v>
      </c>
      <c r="P53" t="s">
        <v>273</v>
      </c>
      <c r="Q53" s="1" t="s">
        <v>1296</v>
      </c>
      <c r="R53" t="s">
        <v>1289</v>
      </c>
      <c r="S53" s="1">
        <v>2000</v>
      </c>
      <c r="T53" t="s">
        <v>953</v>
      </c>
      <c r="U53" s="1"/>
      <c r="V53" s="7">
        <v>2411</v>
      </c>
      <c r="W53" s="7" t="s">
        <v>314</v>
      </c>
      <c r="X53" s="80" t="s">
        <v>42</v>
      </c>
      <c r="Y53" t="s">
        <v>43</v>
      </c>
      <c r="Z53" s="12">
        <v>0</v>
      </c>
      <c r="AA53" s="12">
        <v>0</v>
      </c>
      <c r="AB53" s="12">
        <v>0</v>
      </c>
      <c r="AC53" s="12">
        <v>0</v>
      </c>
      <c r="AD53" s="12">
        <v>0</v>
      </c>
      <c r="AE53" s="12">
        <v>0</v>
      </c>
      <c r="AF53" s="12">
        <v>0</v>
      </c>
      <c r="AG53" s="12">
        <v>0</v>
      </c>
      <c r="AH53" s="12">
        <v>0</v>
      </c>
      <c r="AI53" s="9">
        <v>0</v>
      </c>
      <c r="AJ53" s="9">
        <v>150000</v>
      </c>
      <c r="AK53" s="12">
        <v>150000</v>
      </c>
      <c r="AL53" s="12">
        <v>150000</v>
      </c>
      <c r="AM53" s="12">
        <f t="shared" si="1"/>
        <v>0</v>
      </c>
      <c r="AN53" s="12" t="s">
        <v>346</v>
      </c>
    </row>
    <row r="54" spans="1:41" x14ac:dyDescent="0.3">
      <c r="A54" t="str">
        <f t="shared" si="0"/>
        <v>1.1-00-2405_246021015_24241100</v>
      </c>
      <c r="B54" t="s">
        <v>1282</v>
      </c>
      <c r="C54" t="s">
        <v>1284</v>
      </c>
      <c r="D54" t="s">
        <v>1319</v>
      </c>
      <c r="E54" t="s">
        <v>27</v>
      </c>
      <c r="F54" t="s">
        <v>29</v>
      </c>
      <c r="G54" t="s">
        <v>30</v>
      </c>
      <c r="H54" t="s">
        <v>31</v>
      </c>
      <c r="I54" t="s">
        <v>934</v>
      </c>
      <c r="J54" t="s">
        <v>306</v>
      </c>
      <c r="K54" t="s">
        <v>307</v>
      </c>
      <c r="L54">
        <v>6</v>
      </c>
      <c r="M54" t="s">
        <v>79</v>
      </c>
      <c r="N54" s="79" t="s">
        <v>310</v>
      </c>
      <c r="O54" t="s">
        <v>311</v>
      </c>
      <c r="P54" t="s">
        <v>308</v>
      </c>
      <c r="Q54" t="s">
        <v>309</v>
      </c>
      <c r="R54" t="s">
        <v>1289</v>
      </c>
      <c r="S54">
        <v>2000</v>
      </c>
      <c r="T54" t="s">
        <v>953</v>
      </c>
      <c r="V54">
        <v>2411</v>
      </c>
      <c r="W54" t="s">
        <v>314</v>
      </c>
      <c r="X54" s="80" t="s">
        <v>42</v>
      </c>
      <c r="Y54" t="s">
        <v>43</v>
      </c>
      <c r="Z54" s="12">
        <v>1175.5999999999999</v>
      </c>
      <c r="AA54" s="12">
        <v>0</v>
      </c>
      <c r="AB54" s="12">
        <v>1175.5999999999999</v>
      </c>
      <c r="AC54" s="12">
        <v>1175.5999999999999</v>
      </c>
      <c r="AD54" s="12">
        <v>1175.5999999999999</v>
      </c>
      <c r="AE54" s="12">
        <v>1175.5999999999999</v>
      </c>
      <c r="AF54" s="12">
        <v>1175.5999999999999</v>
      </c>
      <c r="AG54" s="12">
        <v>0</v>
      </c>
      <c r="AH54" s="32">
        <v>1175.5999999999999</v>
      </c>
      <c r="AI54" s="32">
        <v>1175.5999999999999</v>
      </c>
      <c r="AJ54" s="32">
        <v>2000</v>
      </c>
      <c r="AK54" s="12">
        <v>2000</v>
      </c>
      <c r="AL54" s="12">
        <v>2000</v>
      </c>
      <c r="AM54" s="12">
        <f t="shared" si="1"/>
        <v>0</v>
      </c>
      <c r="AN54" s="12" t="s">
        <v>846</v>
      </c>
      <c r="AO54" s="39">
        <f t="shared" ref="AO54:AO56" si="3">AJ54-AL54</f>
        <v>0</v>
      </c>
    </row>
    <row r="55" spans="1:41" x14ac:dyDescent="0.3">
      <c r="A55" t="str">
        <f t="shared" si="0"/>
        <v>1.1-00-2407_243033019_24241100</v>
      </c>
      <c r="B55" t="s">
        <v>1282</v>
      </c>
      <c r="C55" t="s">
        <v>1284</v>
      </c>
      <c r="D55" t="s">
        <v>1319</v>
      </c>
      <c r="E55" t="s">
        <v>27</v>
      </c>
      <c r="F55" t="s">
        <v>29</v>
      </c>
      <c r="G55" t="s">
        <v>30</v>
      </c>
      <c r="H55" t="s">
        <v>31</v>
      </c>
      <c r="I55" t="s">
        <v>934</v>
      </c>
      <c r="J55" t="s">
        <v>446</v>
      </c>
      <c r="K55" t="s">
        <v>447</v>
      </c>
      <c r="L55">
        <v>3</v>
      </c>
      <c r="M55" t="s">
        <v>218</v>
      </c>
      <c r="N55" s="79" t="s">
        <v>558</v>
      </c>
      <c r="O55" t="s">
        <v>559</v>
      </c>
      <c r="P55" t="s">
        <v>556</v>
      </c>
      <c r="Q55" t="s">
        <v>1297</v>
      </c>
      <c r="R55" t="s">
        <v>1289</v>
      </c>
      <c r="S55">
        <v>2000</v>
      </c>
      <c r="T55" t="s">
        <v>953</v>
      </c>
      <c r="V55">
        <v>2411</v>
      </c>
      <c r="W55" t="s">
        <v>314</v>
      </c>
      <c r="X55" s="80" t="s">
        <v>42</v>
      </c>
      <c r="Y55" t="s">
        <v>43</v>
      </c>
      <c r="Z55" s="12">
        <v>56163.519999999997</v>
      </c>
      <c r="AA55" s="12">
        <v>300000</v>
      </c>
      <c r="AB55" s="12">
        <v>56125.440000000002</v>
      </c>
      <c r="AC55" s="12">
        <v>56125.440000000002</v>
      </c>
      <c r="AD55" s="12">
        <v>0</v>
      </c>
      <c r="AE55" s="12">
        <v>0</v>
      </c>
      <c r="AF55" s="12">
        <v>0</v>
      </c>
      <c r="AG55" s="12">
        <v>38.07999999999447</v>
      </c>
      <c r="AH55" s="32">
        <v>236389.6</v>
      </c>
      <c r="AI55" s="32">
        <v>236389.6</v>
      </c>
      <c r="AJ55" s="32">
        <v>236389.6</v>
      </c>
      <c r="AK55" s="12">
        <v>236389.6</v>
      </c>
      <c r="AL55" s="12">
        <v>236389.6</v>
      </c>
      <c r="AM55" s="12">
        <f t="shared" si="1"/>
        <v>0</v>
      </c>
      <c r="AN55" s="12" t="s">
        <v>561</v>
      </c>
      <c r="AO55" s="39">
        <f t="shared" si="3"/>
        <v>0</v>
      </c>
    </row>
    <row r="56" spans="1:41" x14ac:dyDescent="0.3">
      <c r="A56" t="str">
        <f t="shared" si="0"/>
        <v>1.1-00-2407_242036022_24241100</v>
      </c>
      <c r="B56" t="s">
        <v>1282</v>
      </c>
      <c r="C56" t="s">
        <v>1284</v>
      </c>
      <c r="D56" t="s">
        <v>1319</v>
      </c>
      <c r="E56" t="s">
        <v>257</v>
      </c>
      <c r="F56" t="s">
        <v>259</v>
      </c>
      <c r="G56" t="s">
        <v>260</v>
      </c>
      <c r="H56" t="s">
        <v>31</v>
      </c>
      <c r="I56" t="s">
        <v>934</v>
      </c>
      <c r="J56" t="s">
        <v>446</v>
      </c>
      <c r="K56" t="s">
        <v>447</v>
      </c>
      <c r="L56">
        <v>2</v>
      </c>
      <c r="M56" t="s">
        <v>448</v>
      </c>
      <c r="N56" s="79" t="s">
        <v>451</v>
      </c>
      <c r="O56" t="s">
        <v>452</v>
      </c>
      <c r="P56" t="s">
        <v>449</v>
      </c>
      <c r="Q56" t="s">
        <v>450</v>
      </c>
      <c r="R56" t="s">
        <v>1289</v>
      </c>
      <c r="S56">
        <v>2000</v>
      </c>
      <c r="T56" t="s">
        <v>953</v>
      </c>
      <c r="V56">
        <v>2411</v>
      </c>
      <c r="W56" t="s">
        <v>314</v>
      </c>
      <c r="X56" s="80" t="s">
        <v>42</v>
      </c>
      <c r="Y56" t="s">
        <v>43</v>
      </c>
      <c r="Z56" s="12">
        <v>80000</v>
      </c>
      <c r="AA56" s="12">
        <v>200000</v>
      </c>
      <c r="AB56" s="12">
        <v>67338</v>
      </c>
      <c r="AC56" s="12">
        <v>67338</v>
      </c>
      <c r="AD56" s="12">
        <v>67338</v>
      </c>
      <c r="AE56" s="12">
        <v>67338</v>
      </c>
      <c r="AF56" s="12">
        <v>67338</v>
      </c>
      <c r="AG56" s="12">
        <v>12662</v>
      </c>
      <c r="AH56" s="32">
        <v>100000</v>
      </c>
      <c r="AI56" s="32">
        <v>100000</v>
      </c>
      <c r="AJ56" s="32">
        <v>100000</v>
      </c>
      <c r="AK56" s="12">
        <v>100000</v>
      </c>
      <c r="AL56" s="12">
        <v>100000</v>
      </c>
      <c r="AM56" s="12">
        <f t="shared" si="1"/>
        <v>0</v>
      </c>
      <c r="AN56" s="12" t="s">
        <v>453</v>
      </c>
      <c r="AO56" s="39">
        <f t="shared" si="3"/>
        <v>0</v>
      </c>
    </row>
    <row r="57" spans="1:41" x14ac:dyDescent="0.3">
      <c r="A57" t="str">
        <f t="shared" si="0"/>
        <v>1.1-00-2402_241015010_24242100</v>
      </c>
      <c r="B57" t="s">
        <v>1282</v>
      </c>
      <c r="C57" t="s">
        <v>1284</v>
      </c>
      <c r="D57" t="s">
        <v>1319</v>
      </c>
      <c r="E57" t="s">
        <v>27</v>
      </c>
      <c r="F57" t="s">
        <v>29</v>
      </c>
      <c r="G57" t="s">
        <v>30</v>
      </c>
      <c r="H57" t="s">
        <v>340</v>
      </c>
      <c r="I57" t="s">
        <v>964</v>
      </c>
      <c r="J57" t="s">
        <v>188</v>
      </c>
      <c r="K57" t="s">
        <v>189</v>
      </c>
      <c r="L57">
        <v>1</v>
      </c>
      <c r="M57" t="s">
        <v>35</v>
      </c>
      <c r="N57" s="79" t="s">
        <v>342</v>
      </c>
      <c r="O57" t="s">
        <v>343</v>
      </c>
      <c r="P57" t="s">
        <v>273</v>
      </c>
      <c r="Q57" s="1" t="s">
        <v>1296</v>
      </c>
      <c r="R57" t="s">
        <v>1289</v>
      </c>
      <c r="S57" s="1">
        <v>2000</v>
      </c>
      <c r="T57" t="s">
        <v>953</v>
      </c>
      <c r="U57" s="1"/>
      <c r="V57" s="7">
        <v>2421</v>
      </c>
      <c r="W57" s="7" t="s">
        <v>282</v>
      </c>
      <c r="X57" s="80" t="s">
        <v>42</v>
      </c>
      <c r="Y57" t="s">
        <v>43</v>
      </c>
      <c r="Z57" s="12">
        <v>0</v>
      </c>
      <c r="AA57" s="12">
        <v>0</v>
      </c>
      <c r="AB57" s="12">
        <v>0</v>
      </c>
      <c r="AC57" s="12">
        <v>0</v>
      </c>
      <c r="AD57" s="12">
        <v>0</v>
      </c>
      <c r="AE57" s="12">
        <v>0</v>
      </c>
      <c r="AF57" s="12">
        <v>0</v>
      </c>
      <c r="AG57" s="12">
        <v>0</v>
      </c>
      <c r="AH57" s="12">
        <v>0</v>
      </c>
      <c r="AI57" s="9">
        <v>0</v>
      </c>
      <c r="AJ57" s="9">
        <v>100000</v>
      </c>
      <c r="AK57" s="12">
        <v>100000</v>
      </c>
      <c r="AL57" s="12">
        <v>100000</v>
      </c>
      <c r="AM57" s="12">
        <f t="shared" si="1"/>
        <v>0</v>
      </c>
      <c r="AN57" s="12" t="s">
        <v>347</v>
      </c>
    </row>
    <row r="58" spans="1:41" x14ac:dyDescent="0.3">
      <c r="A58" t="str">
        <f t="shared" si="0"/>
        <v>1.1-00-2405_246021015_24242100</v>
      </c>
      <c r="B58" t="s">
        <v>1282</v>
      </c>
      <c r="C58" t="s">
        <v>1284</v>
      </c>
      <c r="D58" t="s">
        <v>1319</v>
      </c>
      <c r="E58" t="s">
        <v>27</v>
      </c>
      <c r="F58" t="s">
        <v>29</v>
      </c>
      <c r="G58" t="s">
        <v>30</v>
      </c>
      <c r="H58" t="s">
        <v>31</v>
      </c>
      <c r="I58" t="s">
        <v>934</v>
      </c>
      <c r="J58" t="s">
        <v>306</v>
      </c>
      <c r="K58" t="s">
        <v>307</v>
      </c>
      <c r="L58">
        <v>6</v>
      </c>
      <c r="M58" t="s">
        <v>79</v>
      </c>
      <c r="N58" s="79" t="s">
        <v>310</v>
      </c>
      <c r="O58" t="s">
        <v>311</v>
      </c>
      <c r="P58" t="s">
        <v>308</v>
      </c>
      <c r="Q58" t="s">
        <v>309</v>
      </c>
      <c r="R58" t="s">
        <v>1289</v>
      </c>
      <c r="S58">
        <v>2000</v>
      </c>
      <c r="T58" t="s">
        <v>953</v>
      </c>
      <c r="V58">
        <v>2421</v>
      </c>
      <c r="W58" t="s">
        <v>282</v>
      </c>
      <c r="X58" s="80" t="s">
        <v>42</v>
      </c>
      <c r="Y58" t="s">
        <v>43</v>
      </c>
      <c r="Z58" s="12">
        <v>54450.01</v>
      </c>
      <c r="AA58" s="12">
        <v>20000</v>
      </c>
      <c r="AB58" s="12">
        <v>54450.01</v>
      </c>
      <c r="AC58" s="12">
        <v>54450.01</v>
      </c>
      <c r="AD58" s="12">
        <v>54450.01</v>
      </c>
      <c r="AE58" s="12">
        <v>54450.01</v>
      </c>
      <c r="AF58" s="12">
        <v>54450.01</v>
      </c>
      <c r="AG58" s="12">
        <v>0</v>
      </c>
      <c r="AH58" s="32">
        <v>54450.01</v>
      </c>
      <c r="AI58" s="32">
        <v>54450.01</v>
      </c>
      <c r="AJ58" s="32">
        <v>20000</v>
      </c>
      <c r="AK58" s="12">
        <v>20000</v>
      </c>
      <c r="AL58" s="12">
        <v>20000</v>
      </c>
      <c r="AM58" s="12">
        <f t="shared" si="1"/>
        <v>0</v>
      </c>
      <c r="AN58" s="12" t="s">
        <v>846</v>
      </c>
      <c r="AO58" s="39">
        <f t="shared" ref="AO58:AO61" si="4">AJ58-AL58</f>
        <v>0</v>
      </c>
    </row>
    <row r="59" spans="1:41" x14ac:dyDescent="0.3">
      <c r="A59" t="str">
        <f t="shared" si="0"/>
        <v>1.1-00-2407_243033019_24242100</v>
      </c>
      <c r="B59" t="s">
        <v>1282</v>
      </c>
      <c r="C59" t="s">
        <v>1284</v>
      </c>
      <c r="D59" t="s">
        <v>1319</v>
      </c>
      <c r="E59" t="s">
        <v>27</v>
      </c>
      <c r="F59" t="s">
        <v>29</v>
      </c>
      <c r="G59" t="s">
        <v>30</v>
      </c>
      <c r="H59" t="s">
        <v>31</v>
      </c>
      <c r="I59" t="s">
        <v>934</v>
      </c>
      <c r="J59" t="s">
        <v>446</v>
      </c>
      <c r="K59" t="s">
        <v>447</v>
      </c>
      <c r="L59">
        <v>3</v>
      </c>
      <c r="M59" t="s">
        <v>218</v>
      </c>
      <c r="N59" s="79" t="s">
        <v>558</v>
      </c>
      <c r="O59" t="s">
        <v>559</v>
      </c>
      <c r="P59" t="s">
        <v>556</v>
      </c>
      <c r="Q59" t="s">
        <v>1297</v>
      </c>
      <c r="R59" t="s">
        <v>1289</v>
      </c>
      <c r="S59">
        <v>2000</v>
      </c>
      <c r="T59" t="s">
        <v>953</v>
      </c>
      <c r="V59">
        <v>2421</v>
      </c>
      <c r="W59" t="s">
        <v>282</v>
      </c>
      <c r="X59" s="80" t="s">
        <v>42</v>
      </c>
      <c r="Y59" t="s">
        <v>43</v>
      </c>
      <c r="Z59" s="12">
        <v>12743545.01</v>
      </c>
      <c r="AA59" s="12">
        <v>11000000</v>
      </c>
      <c r="AB59" s="12">
        <v>12668757</v>
      </c>
      <c r="AC59" s="12">
        <v>12668757</v>
      </c>
      <c r="AD59" s="12">
        <v>10629047.460000001</v>
      </c>
      <c r="AE59" s="12">
        <v>10612674.960000001</v>
      </c>
      <c r="AF59" s="12">
        <v>10612674.960000001</v>
      </c>
      <c r="AG59" s="12">
        <v>74788.009999999776</v>
      </c>
      <c r="AH59" s="32">
        <v>12100000</v>
      </c>
      <c r="AI59" s="32">
        <v>12100000</v>
      </c>
      <c r="AJ59" s="32">
        <v>12100000</v>
      </c>
      <c r="AK59" s="12">
        <v>12100000</v>
      </c>
      <c r="AL59" s="12">
        <v>12100000</v>
      </c>
      <c r="AM59" s="12">
        <f t="shared" si="1"/>
        <v>0</v>
      </c>
      <c r="AN59" s="12" t="s">
        <v>562</v>
      </c>
      <c r="AO59" s="39">
        <f t="shared" si="4"/>
        <v>0</v>
      </c>
    </row>
    <row r="60" spans="1:41" x14ac:dyDescent="0.3">
      <c r="A60" t="str">
        <f t="shared" si="0"/>
        <v>1.1-00-2407_242036022_24242100</v>
      </c>
      <c r="B60" t="s">
        <v>1282</v>
      </c>
      <c r="C60" t="s">
        <v>1284</v>
      </c>
      <c r="D60" t="s">
        <v>1319</v>
      </c>
      <c r="E60" t="s">
        <v>257</v>
      </c>
      <c r="F60" t="s">
        <v>259</v>
      </c>
      <c r="G60" t="s">
        <v>260</v>
      </c>
      <c r="H60" t="s">
        <v>31</v>
      </c>
      <c r="I60" t="s">
        <v>934</v>
      </c>
      <c r="J60" t="s">
        <v>446</v>
      </c>
      <c r="K60" t="s">
        <v>447</v>
      </c>
      <c r="L60">
        <v>2</v>
      </c>
      <c r="M60" t="s">
        <v>448</v>
      </c>
      <c r="N60" s="79" t="s">
        <v>451</v>
      </c>
      <c r="O60" t="s">
        <v>452</v>
      </c>
      <c r="P60" t="s">
        <v>449</v>
      </c>
      <c r="Q60" t="s">
        <v>450</v>
      </c>
      <c r="R60" t="s">
        <v>1289</v>
      </c>
      <c r="S60">
        <v>2000</v>
      </c>
      <c r="T60" t="s">
        <v>953</v>
      </c>
      <c r="V60">
        <v>2421</v>
      </c>
      <c r="W60" t="s">
        <v>282</v>
      </c>
      <c r="X60" s="80" t="s">
        <v>42</v>
      </c>
      <c r="Y60" t="s">
        <v>43</v>
      </c>
      <c r="Z60" s="12">
        <v>700000</v>
      </c>
      <c r="AA60" s="12">
        <v>700000</v>
      </c>
      <c r="AB60" s="12">
        <v>694410.8</v>
      </c>
      <c r="AC60" s="12">
        <v>694410.8</v>
      </c>
      <c r="AD60" s="12">
        <v>694410.8</v>
      </c>
      <c r="AE60" s="12">
        <v>669586.80000000005</v>
      </c>
      <c r="AF60" s="12">
        <v>527080.80000000005</v>
      </c>
      <c r="AG60" s="12">
        <v>5589.1999999999534</v>
      </c>
      <c r="AH60" s="32">
        <v>700000</v>
      </c>
      <c r="AI60" s="32">
        <v>700000</v>
      </c>
      <c r="AJ60" s="32">
        <v>750000</v>
      </c>
      <c r="AK60" s="12">
        <v>750000</v>
      </c>
      <c r="AL60" s="12">
        <v>750000</v>
      </c>
      <c r="AM60" s="12">
        <f t="shared" si="1"/>
        <v>0</v>
      </c>
      <c r="AN60" s="12" t="s">
        <v>454</v>
      </c>
      <c r="AO60" s="39">
        <f t="shared" si="4"/>
        <v>0</v>
      </c>
    </row>
    <row r="61" spans="1:41" x14ac:dyDescent="0.3">
      <c r="A61" t="str">
        <f t="shared" si="0"/>
        <v>1.1-00-2407_243039024_24242100</v>
      </c>
      <c r="B61" t="s">
        <v>1282</v>
      </c>
      <c r="C61" t="s">
        <v>1284</v>
      </c>
      <c r="D61" t="s">
        <v>1319</v>
      </c>
      <c r="E61" t="s">
        <v>257</v>
      </c>
      <c r="F61" t="s">
        <v>498</v>
      </c>
      <c r="G61" t="s">
        <v>499</v>
      </c>
      <c r="H61" t="s">
        <v>31</v>
      </c>
      <c r="I61" t="s">
        <v>934</v>
      </c>
      <c r="J61" t="s">
        <v>446</v>
      </c>
      <c r="K61" t="s">
        <v>447</v>
      </c>
      <c r="L61">
        <v>3</v>
      </c>
      <c r="M61" t="s">
        <v>218</v>
      </c>
      <c r="N61" s="79" t="s">
        <v>502</v>
      </c>
      <c r="O61" t="s">
        <v>503</v>
      </c>
      <c r="P61" t="s">
        <v>500</v>
      </c>
      <c r="Q61" t="s">
        <v>501</v>
      </c>
      <c r="R61" t="s">
        <v>1289</v>
      </c>
      <c r="S61">
        <v>2000</v>
      </c>
      <c r="T61" t="s">
        <v>953</v>
      </c>
      <c r="V61">
        <v>2421</v>
      </c>
      <c r="W61" t="s">
        <v>282</v>
      </c>
      <c r="X61" s="80" t="s">
        <v>42</v>
      </c>
      <c r="Y61" t="s">
        <v>43</v>
      </c>
      <c r="Z61" s="12">
        <v>10000</v>
      </c>
      <c r="AA61" s="12">
        <v>10000</v>
      </c>
      <c r="AB61" s="12">
        <v>2078.7199999999998</v>
      </c>
      <c r="AC61" s="12">
        <v>2078.7199999999998</v>
      </c>
      <c r="AD61" s="12">
        <v>2078.7199999999998</v>
      </c>
      <c r="AE61" s="12">
        <v>2078.7199999999998</v>
      </c>
      <c r="AF61" s="12">
        <v>2078.7199999999998</v>
      </c>
      <c r="AG61" s="12">
        <v>7921.2800000000007</v>
      </c>
      <c r="AH61" s="32">
        <v>10000</v>
      </c>
      <c r="AI61" s="32">
        <v>10000</v>
      </c>
      <c r="AJ61" s="32">
        <v>10000</v>
      </c>
      <c r="AK61" s="12">
        <v>10000</v>
      </c>
      <c r="AL61" s="12">
        <v>10000</v>
      </c>
      <c r="AM61" s="12">
        <f t="shared" si="1"/>
        <v>0</v>
      </c>
      <c r="AN61" s="12" t="s">
        <v>506</v>
      </c>
      <c r="AO61" s="39">
        <f t="shared" si="4"/>
        <v>0</v>
      </c>
    </row>
    <row r="62" spans="1:41" x14ac:dyDescent="0.3">
      <c r="A62" t="str">
        <f t="shared" si="0"/>
        <v>1.1-00-2409_248042026_24243100</v>
      </c>
      <c r="B62" t="s">
        <v>1282</v>
      </c>
      <c r="C62" t="s">
        <v>1284</v>
      </c>
      <c r="D62" t="s">
        <v>1319</v>
      </c>
      <c r="E62" t="s">
        <v>1317</v>
      </c>
      <c r="F62" t="s">
        <v>602</v>
      </c>
      <c r="G62" t="s">
        <v>603</v>
      </c>
      <c r="H62" t="s">
        <v>31</v>
      </c>
      <c r="I62" t="s">
        <v>934</v>
      </c>
      <c r="J62" t="s">
        <v>604</v>
      </c>
      <c r="K62" t="s">
        <v>605</v>
      </c>
      <c r="L62">
        <v>8</v>
      </c>
      <c r="M62" t="s">
        <v>606</v>
      </c>
      <c r="N62" s="79" t="s">
        <v>621</v>
      </c>
      <c r="O62" t="s">
        <v>622</v>
      </c>
      <c r="P62" t="s">
        <v>619</v>
      </c>
      <c r="Q62" t="s">
        <v>620</v>
      </c>
      <c r="R62" t="s">
        <v>1289</v>
      </c>
      <c r="S62">
        <v>2000</v>
      </c>
      <c r="T62" t="s">
        <v>953</v>
      </c>
      <c r="V62">
        <v>2431</v>
      </c>
      <c r="W62" t="s">
        <v>627</v>
      </c>
      <c r="X62" s="80" t="s">
        <v>42</v>
      </c>
      <c r="Y62" t="s">
        <v>43</v>
      </c>
      <c r="Z62" s="12">
        <v>10000</v>
      </c>
      <c r="AA62" s="12">
        <v>0</v>
      </c>
      <c r="AB62" s="12">
        <v>9164</v>
      </c>
      <c r="AC62" s="12">
        <v>9164</v>
      </c>
      <c r="AD62" s="12">
        <v>0</v>
      </c>
      <c r="AE62" s="12">
        <v>0</v>
      </c>
      <c r="AF62" s="12">
        <v>0</v>
      </c>
      <c r="AG62" s="12">
        <v>836</v>
      </c>
      <c r="AH62" s="32">
        <v>10000</v>
      </c>
      <c r="AI62" s="32">
        <v>10000</v>
      </c>
      <c r="AJ62" s="32">
        <v>50000</v>
      </c>
      <c r="AK62" s="12">
        <v>50000</v>
      </c>
      <c r="AL62" s="12">
        <v>50000</v>
      </c>
      <c r="AM62" s="12">
        <f t="shared" si="1"/>
        <v>0</v>
      </c>
      <c r="AN62" s="12" t="s">
        <v>628</v>
      </c>
    </row>
    <row r="63" spans="1:41" x14ac:dyDescent="0.3">
      <c r="A63" t="str">
        <f t="shared" si="0"/>
        <v>1.1-00-2402_241015010_24244100</v>
      </c>
      <c r="B63" t="s">
        <v>1282</v>
      </c>
      <c r="C63" t="s">
        <v>1284</v>
      </c>
      <c r="D63" t="s">
        <v>1319</v>
      </c>
      <c r="E63" t="s">
        <v>27</v>
      </c>
      <c r="F63" t="s">
        <v>29</v>
      </c>
      <c r="G63" t="s">
        <v>30</v>
      </c>
      <c r="H63" t="s">
        <v>340</v>
      </c>
      <c r="I63" t="s">
        <v>964</v>
      </c>
      <c r="J63" t="s">
        <v>188</v>
      </c>
      <c r="K63" t="s">
        <v>189</v>
      </c>
      <c r="L63">
        <v>1</v>
      </c>
      <c r="M63" t="s">
        <v>35</v>
      </c>
      <c r="N63" s="79" t="s">
        <v>342</v>
      </c>
      <c r="O63" t="s">
        <v>343</v>
      </c>
      <c r="P63" t="s">
        <v>273</v>
      </c>
      <c r="Q63" s="1" t="s">
        <v>1296</v>
      </c>
      <c r="R63" t="s">
        <v>1289</v>
      </c>
      <c r="S63" s="1">
        <v>2000</v>
      </c>
      <c r="T63" t="s">
        <v>953</v>
      </c>
      <c r="U63" s="1"/>
      <c r="V63" s="7">
        <v>2441</v>
      </c>
      <c r="W63" s="7" t="s">
        <v>348</v>
      </c>
      <c r="X63" s="80" t="s">
        <v>42</v>
      </c>
      <c r="Y63" t="s">
        <v>43</v>
      </c>
      <c r="Z63" s="12">
        <v>0</v>
      </c>
      <c r="AA63" s="12">
        <v>0</v>
      </c>
      <c r="AB63" s="12">
        <v>0</v>
      </c>
      <c r="AC63" s="12">
        <v>0</v>
      </c>
      <c r="AD63" s="12">
        <v>0</v>
      </c>
      <c r="AE63" s="12">
        <v>0</v>
      </c>
      <c r="AF63" s="12">
        <v>0</v>
      </c>
      <c r="AG63" s="12">
        <v>0</v>
      </c>
      <c r="AH63" s="12">
        <v>0</v>
      </c>
      <c r="AI63" s="9">
        <v>0</v>
      </c>
      <c r="AJ63" s="9">
        <v>100000</v>
      </c>
      <c r="AK63" s="12">
        <v>100000</v>
      </c>
      <c r="AL63" s="12">
        <v>100000</v>
      </c>
      <c r="AM63" s="12">
        <f t="shared" si="1"/>
        <v>0</v>
      </c>
      <c r="AN63" s="12" t="s">
        <v>349</v>
      </c>
    </row>
    <row r="64" spans="1:41" x14ac:dyDescent="0.3">
      <c r="A64" t="str">
        <f t="shared" si="0"/>
        <v>1.1-00-2405_246021015_24245100</v>
      </c>
      <c r="B64" t="s">
        <v>1282</v>
      </c>
      <c r="C64" t="s">
        <v>1284</v>
      </c>
      <c r="D64" t="s">
        <v>1319</v>
      </c>
      <c r="E64" t="s">
        <v>27</v>
      </c>
      <c r="F64" t="s">
        <v>29</v>
      </c>
      <c r="G64" t="s">
        <v>30</v>
      </c>
      <c r="H64" t="s">
        <v>31</v>
      </c>
      <c r="I64" t="s">
        <v>934</v>
      </c>
      <c r="J64" t="s">
        <v>306</v>
      </c>
      <c r="K64" t="s">
        <v>307</v>
      </c>
      <c r="L64">
        <v>6</v>
      </c>
      <c r="M64" t="s">
        <v>79</v>
      </c>
      <c r="N64" s="79" t="s">
        <v>310</v>
      </c>
      <c r="O64" t="s">
        <v>311</v>
      </c>
      <c r="P64" t="s">
        <v>308</v>
      </c>
      <c r="Q64" t="s">
        <v>309</v>
      </c>
      <c r="R64" t="s">
        <v>1289</v>
      </c>
      <c r="S64">
        <v>2000</v>
      </c>
      <c r="T64" t="s">
        <v>953</v>
      </c>
      <c r="V64">
        <v>2451</v>
      </c>
      <c r="W64" t="s">
        <v>315</v>
      </c>
      <c r="X64" s="80" t="s">
        <v>42</v>
      </c>
      <c r="Y64" t="s">
        <v>43</v>
      </c>
      <c r="Z64" s="12">
        <v>47757.2</v>
      </c>
      <c r="AA64" s="12">
        <v>50000</v>
      </c>
      <c r="AB64" s="12">
        <v>48708.4</v>
      </c>
      <c r="AC64" s="12">
        <v>48708.4</v>
      </c>
      <c r="AD64" s="12">
        <v>48708.4</v>
      </c>
      <c r="AE64" s="12">
        <v>48708.4</v>
      </c>
      <c r="AF64" s="12">
        <v>48708.4</v>
      </c>
      <c r="AG64" s="12">
        <v>-951.20000000000437</v>
      </c>
      <c r="AH64" s="32">
        <v>47757.2</v>
      </c>
      <c r="AI64" s="32">
        <v>47757.2</v>
      </c>
      <c r="AJ64" s="32">
        <v>47757.2</v>
      </c>
      <c r="AK64" s="12">
        <v>47757.2</v>
      </c>
      <c r="AL64" s="12">
        <v>47757.2</v>
      </c>
      <c r="AM64" s="12">
        <f t="shared" si="1"/>
        <v>0</v>
      </c>
      <c r="AN64" s="12" t="s">
        <v>846</v>
      </c>
      <c r="AO64" s="39">
        <f>AJ64-AL64</f>
        <v>0</v>
      </c>
    </row>
    <row r="65" spans="1:41" x14ac:dyDescent="0.3">
      <c r="A65" t="str">
        <f t="shared" si="0"/>
        <v>1.1-00-2409_248042026_24245100</v>
      </c>
      <c r="B65" t="s">
        <v>1282</v>
      </c>
      <c r="C65" t="s">
        <v>1284</v>
      </c>
      <c r="D65" t="s">
        <v>1319</v>
      </c>
      <c r="E65" t="s">
        <v>1317</v>
      </c>
      <c r="F65" t="s">
        <v>602</v>
      </c>
      <c r="G65" t="s">
        <v>603</v>
      </c>
      <c r="H65" t="s">
        <v>31</v>
      </c>
      <c r="I65" t="s">
        <v>934</v>
      </c>
      <c r="J65" t="s">
        <v>604</v>
      </c>
      <c r="K65" t="s">
        <v>605</v>
      </c>
      <c r="L65">
        <v>8</v>
      </c>
      <c r="M65" t="s">
        <v>606</v>
      </c>
      <c r="N65" s="79" t="s">
        <v>621</v>
      </c>
      <c r="O65" t="s">
        <v>622</v>
      </c>
      <c r="P65" t="s">
        <v>619</v>
      </c>
      <c r="Q65" t="s">
        <v>620</v>
      </c>
      <c r="R65" t="s">
        <v>1289</v>
      </c>
      <c r="S65">
        <v>2000</v>
      </c>
      <c r="T65" t="s">
        <v>953</v>
      </c>
      <c r="V65">
        <v>2451</v>
      </c>
      <c r="W65" t="s">
        <v>315</v>
      </c>
      <c r="X65" s="80" t="s">
        <v>42</v>
      </c>
      <c r="Y65" t="s">
        <v>43</v>
      </c>
      <c r="Z65" s="12">
        <v>0</v>
      </c>
      <c r="AA65" s="12">
        <v>0</v>
      </c>
      <c r="AB65" s="12">
        <v>0</v>
      </c>
      <c r="AC65" s="12">
        <v>0</v>
      </c>
      <c r="AD65" s="12">
        <v>0</v>
      </c>
      <c r="AE65" s="12">
        <v>0</v>
      </c>
      <c r="AF65" s="12">
        <v>0</v>
      </c>
      <c r="AG65" s="12">
        <v>0</v>
      </c>
      <c r="AH65" s="32">
        <v>0</v>
      </c>
      <c r="AI65" s="32">
        <v>0</v>
      </c>
      <c r="AJ65" s="32">
        <v>500000</v>
      </c>
      <c r="AK65" s="12">
        <v>500000</v>
      </c>
      <c r="AL65" s="12">
        <v>500000</v>
      </c>
      <c r="AM65" s="12">
        <f t="shared" si="1"/>
        <v>0</v>
      </c>
      <c r="AN65" s="12" t="s">
        <v>629</v>
      </c>
    </row>
    <row r="66" spans="1:41" x14ac:dyDescent="0.3">
      <c r="A66" t="str">
        <f t="shared" si="0"/>
        <v>1.1-00-2402_243011009_24246100</v>
      </c>
      <c r="B66" t="s">
        <v>1282</v>
      </c>
      <c r="C66" t="s">
        <v>1284</v>
      </c>
      <c r="D66" t="s">
        <v>1319</v>
      </c>
      <c r="E66" t="s">
        <v>27</v>
      </c>
      <c r="F66" t="s">
        <v>216</v>
      </c>
      <c r="G66" t="s">
        <v>217</v>
      </c>
      <c r="H66" t="s">
        <v>31</v>
      </c>
      <c r="I66" t="s">
        <v>934</v>
      </c>
      <c r="J66" t="s">
        <v>188</v>
      </c>
      <c r="K66" t="s">
        <v>189</v>
      </c>
      <c r="L66">
        <v>3</v>
      </c>
      <c r="M66" t="s">
        <v>218</v>
      </c>
      <c r="N66" s="79" t="s">
        <v>221</v>
      </c>
      <c r="O66" t="s">
        <v>222</v>
      </c>
      <c r="P66" t="s">
        <v>219</v>
      </c>
      <c r="Q66" t="s">
        <v>220</v>
      </c>
      <c r="R66" t="s">
        <v>1289</v>
      </c>
      <c r="S66">
        <v>2000</v>
      </c>
      <c r="T66" t="s">
        <v>953</v>
      </c>
      <c r="V66">
        <v>2461</v>
      </c>
      <c r="W66" t="s">
        <v>228</v>
      </c>
      <c r="X66" s="80" t="s">
        <v>42</v>
      </c>
      <c r="Y66" t="s">
        <v>43</v>
      </c>
      <c r="Z66" s="12">
        <v>1000</v>
      </c>
      <c r="AA66" s="12">
        <v>1000</v>
      </c>
      <c r="AB66" s="12">
        <v>0</v>
      </c>
      <c r="AC66" s="12">
        <v>0</v>
      </c>
      <c r="AD66" s="12">
        <v>0</v>
      </c>
      <c r="AE66" s="12">
        <v>0</v>
      </c>
      <c r="AF66" s="12">
        <v>0</v>
      </c>
      <c r="AG66" s="12">
        <v>1000</v>
      </c>
      <c r="AH66" s="32">
        <v>1000</v>
      </c>
      <c r="AI66" s="32">
        <v>1000</v>
      </c>
      <c r="AJ66" s="32">
        <v>1000</v>
      </c>
      <c r="AK66" s="12">
        <v>1000</v>
      </c>
      <c r="AL66" s="12">
        <v>1000</v>
      </c>
      <c r="AM66" s="12">
        <f t="shared" si="1"/>
        <v>0</v>
      </c>
      <c r="AN66" s="12" t="s">
        <v>229</v>
      </c>
    </row>
    <row r="67" spans="1:41" x14ac:dyDescent="0.3">
      <c r="A67" t="str">
        <f t="shared" ref="A67:A130" si="5">CONCATENATE(B67,J67,L67,N67,P67,V67,X67)</f>
        <v>1.1-00-2405_246021015_24246100</v>
      </c>
      <c r="B67" t="s">
        <v>1282</v>
      </c>
      <c r="C67" t="s">
        <v>1284</v>
      </c>
      <c r="D67" t="s">
        <v>1319</v>
      </c>
      <c r="E67" t="s">
        <v>27</v>
      </c>
      <c r="F67" t="s">
        <v>29</v>
      </c>
      <c r="G67" t="s">
        <v>30</v>
      </c>
      <c r="H67" t="s">
        <v>31</v>
      </c>
      <c r="I67" t="s">
        <v>934</v>
      </c>
      <c r="J67" t="s">
        <v>306</v>
      </c>
      <c r="K67" t="s">
        <v>307</v>
      </c>
      <c r="L67">
        <v>6</v>
      </c>
      <c r="M67" t="s">
        <v>79</v>
      </c>
      <c r="N67" s="79" t="s">
        <v>310</v>
      </c>
      <c r="O67" t="s">
        <v>311</v>
      </c>
      <c r="P67" t="s">
        <v>308</v>
      </c>
      <c r="Q67" t="s">
        <v>309</v>
      </c>
      <c r="R67" t="s">
        <v>1289</v>
      </c>
      <c r="S67">
        <v>2000</v>
      </c>
      <c r="T67" t="s">
        <v>953</v>
      </c>
      <c r="V67">
        <v>2461</v>
      </c>
      <c r="W67" t="s">
        <v>228</v>
      </c>
      <c r="X67" s="80" t="s">
        <v>42</v>
      </c>
      <c r="Y67" t="s">
        <v>43</v>
      </c>
      <c r="Z67" s="12">
        <v>177400</v>
      </c>
      <c r="AA67" s="12">
        <v>110000</v>
      </c>
      <c r="AB67" s="12">
        <v>175652.23</v>
      </c>
      <c r="AC67" s="12">
        <v>109574.11</v>
      </c>
      <c r="AD67" s="12">
        <v>67756.11</v>
      </c>
      <c r="AE67" s="12">
        <v>67756.11</v>
      </c>
      <c r="AF67" s="12">
        <v>67756.11</v>
      </c>
      <c r="AG67" s="12">
        <v>1747.7699999999895</v>
      </c>
      <c r="AH67" s="32">
        <v>110000</v>
      </c>
      <c r="AI67" s="32">
        <v>110000</v>
      </c>
      <c r="AJ67" s="32">
        <v>150000</v>
      </c>
      <c r="AK67" s="12">
        <v>150000</v>
      </c>
      <c r="AL67" s="12">
        <v>150000</v>
      </c>
      <c r="AM67" s="12">
        <f t="shared" ref="AM67:AM130" si="6">AK67-AL67</f>
        <v>0</v>
      </c>
      <c r="AN67" s="12" t="s">
        <v>846</v>
      </c>
      <c r="AO67" s="39">
        <f t="shared" ref="AO67:AO69" si="7">AJ67-AL67</f>
        <v>0</v>
      </c>
    </row>
    <row r="68" spans="1:41" x14ac:dyDescent="0.3">
      <c r="A68" t="str">
        <f t="shared" si="5"/>
        <v>1.1-00-2407_243034020_24246100</v>
      </c>
      <c r="B68" t="s">
        <v>1282</v>
      </c>
      <c r="C68" t="s">
        <v>1284</v>
      </c>
      <c r="D68" t="s">
        <v>1319</v>
      </c>
      <c r="E68" t="s">
        <v>257</v>
      </c>
      <c r="F68" t="s">
        <v>573</v>
      </c>
      <c r="G68" t="s">
        <v>966</v>
      </c>
      <c r="H68" t="s">
        <v>31</v>
      </c>
      <c r="I68" t="s">
        <v>934</v>
      </c>
      <c r="J68" t="s">
        <v>446</v>
      </c>
      <c r="K68" t="s">
        <v>447</v>
      </c>
      <c r="L68">
        <v>3</v>
      </c>
      <c r="M68" t="s">
        <v>218</v>
      </c>
      <c r="N68" s="79" t="s">
        <v>577</v>
      </c>
      <c r="O68" t="s">
        <v>578</v>
      </c>
      <c r="P68" t="s">
        <v>575</v>
      </c>
      <c r="Q68" t="s">
        <v>576</v>
      </c>
      <c r="R68" t="s">
        <v>1289</v>
      </c>
      <c r="S68">
        <v>2000</v>
      </c>
      <c r="T68" t="s">
        <v>953</v>
      </c>
      <c r="V68">
        <v>2461</v>
      </c>
      <c r="W68" t="s">
        <v>228</v>
      </c>
      <c r="X68" s="80" t="s">
        <v>42</v>
      </c>
      <c r="Y68" t="s">
        <v>43</v>
      </c>
      <c r="Z68" s="12">
        <v>9600000</v>
      </c>
      <c r="AA68" s="12">
        <v>9600000</v>
      </c>
      <c r="AB68" s="12">
        <v>9695208.3100000005</v>
      </c>
      <c r="AC68" s="12">
        <v>9695208.3100000005</v>
      </c>
      <c r="AD68" s="12">
        <v>9587751.7100000009</v>
      </c>
      <c r="AE68" s="12">
        <v>9587751.7100000009</v>
      </c>
      <c r="AF68" s="12">
        <v>9587751.7100000009</v>
      </c>
      <c r="AG68" s="12">
        <v>-95208.310000000522</v>
      </c>
      <c r="AH68" s="32">
        <v>9600000</v>
      </c>
      <c r="AI68" s="32">
        <v>10600000</v>
      </c>
      <c r="AJ68" s="32">
        <v>9600000</v>
      </c>
      <c r="AK68" s="12">
        <v>10600000</v>
      </c>
      <c r="AL68" s="12">
        <v>10600000</v>
      </c>
      <c r="AM68" s="12">
        <f t="shared" si="6"/>
        <v>0</v>
      </c>
      <c r="AN68" s="12" t="s">
        <v>140</v>
      </c>
      <c r="AO68" s="39">
        <f t="shared" si="7"/>
        <v>-1000000</v>
      </c>
    </row>
    <row r="69" spans="1:41" x14ac:dyDescent="0.3">
      <c r="A69" t="str">
        <f t="shared" si="5"/>
        <v>1.1-00-2407_242036022_24246100</v>
      </c>
      <c r="B69" t="s">
        <v>1282</v>
      </c>
      <c r="C69" t="s">
        <v>1284</v>
      </c>
      <c r="D69" t="s">
        <v>1319</v>
      </c>
      <c r="E69" t="s">
        <v>257</v>
      </c>
      <c r="F69" t="s">
        <v>259</v>
      </c>
      <c r="G69" t="s">
        <v>260</v>
      </c>
      <c r="H69" t="s">
        <v>31</v>
      </c>
      <c r="I69" t="s">
        <v>934</v>
      </c>
      <c r="J69" t="s">
        <v>446</v>
      </c>
      <c r="K69" t="s">
        <v>447</v>
      </c>
      <c r="L69">
        <v>2</v>
      </c>
      <c r="M69" t="s">
        <v>448</v>
      </c>
      <c r="N69" s="79" t="s">
        <v>451</v>
      </c>
      <c r="O69" t="s">
        <v>452</v>
      </c>
      <c r="P69" t="s">
        <v>449</v>
      </c>
      <c r="Q69" t="s">
        <v>450</v>
      </c>
      <c r="R69" t="s">
        <v>1289</v>
      </c>
      <c r="S69">
        <v>2000</v>
      </c>
      <c r="T69" t="s">
        <v>953</v>
      </c>
      <c r="V69">
        <v>2461</v>
      </c>
      <c r="W69" t="s">
        <v>228</v>
      </c>
      <c r="X69" s="80" t="s">
        <v>42</v>
      </c>
      <c r="Y69" t="s">
        <v>43</v>
      </c>
      <c r="Z69" s="12">
        <v>1116140</v>
      </c>
      <c r="AA69" s="12">
        <v>150000</v>
      </c>
      <c r="AB69" s="12">
        <v>880056.59</v>
      </c>
      <c r="AC69" s="12">
        <v>491410.19</v>
      </c>
      <c r="AD69" s="12">
        <v>234280.33</v>
      </c>
      <c r="AE69" s="12">
        <v>234280.33</v>
      </c>
      <c r="AF69" s="12">
        <v>234280.33</v>
      </c>
      <c r="AG69" s="12">
        <v>236083.41000000003</v>
      </c>
      <c r="AH69" s="32">
        <v>650000</v>
      </c>
      <c r="AI69" s="32">
        <v>650000</v>
      </c>
      <c r="AJ69" s="32">
        <v>650000</v>
      </c>
      <c r="AK69" s="12">
        <v>650000</v>
      </c>
      <c r="AL69" s="12">
        <v>650000</v>
      </c>
      <c r="AM69" s="12">
        <f t="shared" si="6"/>
        <v>0</v>
      </c>
      <c r="AN69" s="12" t="s">
        <v>455</v>
      </c>
      <c r="AO69" s="39">
        <f t="shared" si="7"/>
        <v>0</v>
      </c>
    </row>
    <row r="70" spans="1:41" x14ac:dyDescent="0.3">
      <c r="A70" t="str">
        <f t="shared" si="5"/>
        <v>1.1-00-2411_246049031_24246100</v>
      </c>
      <c r="B70" t="s">
        <v>1282</v>
      </c>
      <c r="C70" t="s">
        <v>1284</v>
      </c>
      <c r="D70" t="s">
        <v>1319</v>
      </c>
      <c r="E70" t="s">
        <v>1317</v>
      </c>
      <c r="F70" t="s">
        <v>802</v>
      </c>
      <c r="G70" t="s">
        <v>803</v>
      </c>
      <c r="H70" t="s">
        <v>31</v>
      </c>
      <c r="I70" t="s">
        <v>934</v>
      </c>
      <c r="J70" t="s">
        <v>804</v>
      </c>
      <c r="K70" t="s">
        <v>805</v>
      </c>
      <c r="L70">
        <v>6</v>
      </c>
      <c r="M70" t="s">
        <v>79</v>
      </c>
      <c r="N70" s="79" t="s">
        <v>819</v>
      </c>
      <c r="O70" t="s">
        <v>820</v>
      </c>
      <c r="P70" t="s">
        <v>806</v>
      </c>
      <c r="Q70" t="s">
        <v>1298</v>
      </c>
      <c r="R70" t="s">
        <v>1289</v>
      </c>
      <c r="S70">
        <v>2000</v>
      </c>
      <c r="T70" t="s">
        <v>953</v>
      </c>
      <c r="V70">
        <v>2461</v>
      </c>
      <c r="W70" t="s">
        <v>228</v>
      </c>
      <c r="X70" s="80" t="s">
        <v>42</v>
      </c>
      <c r="Y70" t="s">
        <v>43</v>
      </c>
      <c r="Z70" s="12">
        <v>251600</v>
      </c>
      <c r="AA70" s="12">
        <v>150000</v>
      </c>
      <c r="AB70" s="12">
        <v>148848.98000000001</v>
      </c>
      <c r="AC70" s="12">
        <v>93476.38</v>
      </c>
      <c r="AD70" s="12">
        <v>65878.720000000001</v>
      </c>
      <c r="AE70" s="12">
        <v>51001.72</v>
      </c>
      <c r="AF70" s="12">
        <v>51001.72</v>
      </c>
      <c r="AG70" s="12">
        <v>102751.01999999999</v>
      </c>
      <c r="AH70" s="32">
        <v>243600</v>
      </c>
      <c r="AI70" s="32">
        <v>243600</v>
      </c>
      <c r="AJ70" s="32">
        <v>501333</v>
      </c>
      <c r="AK70" s="12">
        <v>501333</v>
      </c>
      <c r="AL70" s="12">
        <v>501333</v>
      </c>
      <c r="AM70" s="12">
        <f t="shared" si="6"/>
        <v>0</v>
      </c>
      <c r="AN70" s="12" t="s">
        <v>822</v>
      </c>
    </row>
    <row r="71" spans="1:41" x14ac:dyDescent="0.3">
      <c r="A71" t="str">
        <f t="shared" si="5"/>
        <v>1.1-00-2402_243011009_24247100</v>
      </c>
      <c r="B71" t="s">
        <v>1282</v>
      </c>
      <c r="C71" t="s">
        <v>1284</v>
      </c>
      <c r="D71" t="s">
        <v>1319</v>
      </c>
      <c r="E71" t="s">
        <v>27</v>
      </c>
      <c r="F71" t="s">
        <v>216</v>
      </c>
      <c r="G71" t="s">
        <v>217</v>
      </c>
      <c r="H71" t="s">
        <v>31</v>
      </c>
      <c r="I71" t="s">
        <v>934</v>
      </c>
      <c r="J71" t="s">
        <v>188</v>
      </c>
      <c r="K71" t="s">
        <v>189</v>
      </c>
      <c r="L71">
        <v>3</v>
      </c>
      <c r="M71" t="s">
        <v>218</v>
      </c>
      <c r="N71" s="79" t="s">
        <v>221</v>
      </c>
      <c r="O71" t="s">
        <v>222</v>
      </c>
      <c r="P71" t="s">
        <v>219</v>
      </c>
      <c r="Q71" t="s">
        <v>220</v>
      </c>
      <c r="R71" t="s">
        <v>1289</v>
      </c>
      <c r="S71">
        <v>2000</v>
      </c>
      <c r="T71" t="s">
        <v>953</v>
      </c>
      <c r="V71">
        <v>2471</v>
      </c>
      <c r="W71" t="s">
        <v>230</v>
      </c>
      <c r="X71" s="80" t="s">
        <v>42</v>
      </c>
      <c r="Y71" t="s">
        <v>43</v>
      </c>
      <c r="Z71" s="12">
        <v>2000</v>
      </c>
      <c r="AA71" s="12">
        <v>2000</v>
      </c>
      <c r="AB71" s="12">
        <v>279.44</v>
      </c>
      <c r="AC71" s="12">
        <v>279.44</v>
      </c>
      <c r="AD71" s="12">
        <v>279.44</v>
      </c>
      <c r="AE71" s="12">
        <v>279.44</v>
      </c>
      <c r="AF71" s="12">
        <v>279.44</v>
      </c>
      <c r="AG71" s="12">
        <v>1720.56</v>
      </c>
      <c r="AH71" s="32">
        <v>2000</v>
      </c>
      <c r="AI71" s="32">
        <v>2000</v>
      </c>
      <c r="AJ71" s="32">
        <v>2000</v>
      </c>
      <c r="AK71" s="12">
        <v>2000</v>
      </c>
      <c r="AL71" s="12">
        <v>2000</v>
      </c>
      <c r="AM71" s="12">
        <f t="shared" si="6"/>
        <v>0</v>
      </c>
      <c r="AN71" s="12" t="s">
        <v>231</v>
      </c>
    </row>
    <row r="72" spans="1:41" x14ac:dyDescent="0.3">
      <c r="A72" t="str">
        <f t="shared" si="5"/>
        <v>1.1-00-2402_241015010_24247100</v>
      </c>
      <c r="B72" t="s">
        <v>1282</v>
      </c>
      <c r="C72" t="s">
        <v>1284</v>
      </c>
      <c r="D72" t="s">
        <v>1319</v>
      </c>
      <c r="E72" t="s">
        <v>27</v>
      </c>
      <c r="F72" t="s">
        <v>29</v>
      </c>
      <c r="G72" t="s">
        <v>30</v>
      </c>
      <c r="H72" t="s">
        <v>340</v>
      </c>
      <c r="I72" t="s">
        <v>964</v>
      </c>
      <c r="J72" t="s">
        <v>188</v>
      </c>
      <c r="K72" t="s">
        <v>189</v>
      </c>
      <c r="L72">
        <v>1</v>
      </c>
      <c r="M72" t="s">
        <v>35</v>
      </c>
      <c r="N72" s="79" t="s">
        <v>342</v>
      </c>
      <c r="O72" t="s">
        <v>343</v>
      </c>
      <c r="P72" t="s">
        <v>273</v>
      </c>
      <c r="Q72" s="1" t="s">
        <v>1296</v>
      </c>
      <c r="R72" t="s">
        <v>1289</v>
      </c>
      <c r="S72" s="1">
        <v>2000</v>
      </c>
      <c r="T72" t="s">
        <v>953</v>
      </c>
      <c r="U72" s="1"/>
      <c r="V72" s="7">
        <v>2471</v>
      </c>
      <c r="W72" s="7" t="s">
        <v>230</v>
      </c>
      <c r="X72" s="80" t="s">
        <v>42</v>
      </c>
      <c r="Y72" t="s">
        <v>43</v>
      </c>
      <c r="Z72" s="12">
        <v>0</v>
      </c>
      <c r="AA72" s="12">
        <v>0</v>
      </c>
      <c r="AB72" s="12">
        <v>0</v>
      </c>
      <c r="AC72" s="12">
        <v>0</v>
      </c>
      <c r="AD72" s="12">
        <v>0</v>
      </c>
      <c r="AE72" s="12">
        <v>0</v>
      </c>
      <c r="AF72" s="12">
        <v>0</v>
      </c>
      <c r="AG72" s="12">
        <v>0</v>
      </c>
      <c r="AH72" s="12">
        <v>0</v>
      </c>
      <c r="AI72" s="9">
        <v>0</v>
      </c>
      <c r="AJ72" s="9">
        <v>150000</v>
      </c>
      <c r="AK72" s="12">
        <v>150000</v>
      </c>
      <c r="AL72" s="12">
        <v>150000</v>
      </c>
      <c r="AM72" s="12">
        <f t="shared" si="6"/>
        <v>0</v>
      </c>
      <c r="AN72" s="12" t="s">
        <v>350</v>
      </c>
    </row>
    <row r="73" spans="1:41" x14ac:dyDescent="0.3">
      <c r="A73" t="str">
        <f t="shared" si="5"/>
        <v>1.1-00-2405_246021015_24247100</v>
      </c>
      <c r="B73" t="s">
        <v>1282</v>
      </c>
      <c r="C73" t="s">
        <v>1284</v>
      </c>
      <c r="D73" t="s">
        <v>1319</v>
      </c>
      <c r="E73" t="s">
        <v>27</v>
      </c>
      <c r="F73" t="s">
        <v>29</v>
      </c>
      <c r="G73" t="s">
        <v>30</v>
      </c>
      <c r="H73" t="s">
        <v>31</v>
      </c>
      <c r="I73" t="s">
        <v>934</v>
      </c>
      <c r="J73" t="s">
        <v>306</v>
      </c>
      <c r="K73" t="s">
        <v>307</v>
      </c>
      <c r="L73">
        <v>6</v>
      </c>
      <c r="M73" t="s">
        <v>79</v>
      </c>
      <c r="N73" s="79" t="s">
        <v>310</v>
      </c>
      <c r="O73" t="s">
        <v>311</v>
      </c>
      <c r="P73" t="s">
        <v>308</v>
      </c>
      <c r="Q73" t="s">
        <v>309</v>
      </c>
      <c r="R73" t="s">
        <v>1289</v>
      </c>
      <c r="S73">
        <v>2000</v>
      </c>
      <c r="T73" t="s">
        <v>953</v>
      </c>
      <c r="V73">
        <v>2471</v>
      </c>
      <c r="W73" t="s">
        <v>230</v>
      </c>
      <c r="X73" s="80" t="s">
        <v>42</v>
      </c>
      <c r="Y73" t="s">
        <v>43</v>
      </c>
      <c r="Z73" s="12">
        <v>30000.42</v>
      </c>
      <c r="AA73" s="12">
        <v>80000</v>
      </c>
      <c r="AB73" s="12">
        <v>18875.22</v>
      </c>
      <c r="AC73" s="12">
        <v>8359.82</v>
      </c>
      <c r="AD73" s="12">
        <v>8359.82</v>
      </c>
      <c r="AE73" s="12">
        <v>7791.42</v>
      </c>
      <c r="AF73" s="12">
        <v>7791.42</v>
      </c>
      <c r="AG73" s="12">
        <v>11125.199999999997</v>
      </c>
      <c r="AH73" s="32">
        <v>30000.42</v>
      </c>
      <c r="AI73" s="32">
        <v>30000.42</v>
      </c>
      <c r="AJ73" s="32">
        <v>50000</v>
      </c>
      <c r="AK73" s="12">
        <v>50000</v>
      </c>
      <c r="AL73" s="12">
        <v>50000</v>
      </c>
      <c r="AM73" s="12">
        <f t="shared" si="6"/>
        <v>0</v>
      </c>
      <c r="AN73" s="12" t="s">
        <v>846</v>
      </c>
      <c r="AO73" s="39">
        <f t="shared" ref="AO73:AO75" si="8">AJ73-AL73</f>
        <v>0</v>
      </c>
    </row>
    <row r="74" spans="1:41" x14ac:dyDescent="0.3">
      <c r="A74" t="str">
        <f t="shared" si="5"/>
        <v>1.1-00-2407_243033019_24247100</v>
      </c>
      <c r="B74" t="s">
        <v>1282</v>
      </c>
      <c r="C74" t="s">
        <v>1284</v>
      </c>
      <c r="D74" t="s">
        <v>1319</v>
      </c>
      <c r="E74" t="s">
        <v>27</v>
      </c>
      <c r="F74" t="s">
        <v>29</v>
      </c>
      <c r="G74" t="s">
        <v>30</v>
      </c>
      <c r="H74" t="s">
        <v>31</v>
      </c>
      <c r="I74" t="s">
        <v>934</v>
      </c>
      <c r="J74" t="s">
        <v>446</v>
      </c>
      <c r="K74" t="s">
        <v>447</v>
      </c>
      <c r="L74">
        <v>3</v>
      </c>
      <c r="M74" t="s">
        <v>218</v>
      </c>
      <c r="N74" s="79" t="s">
        <v>558</v>
      </c>
      <c r="O74" t="s">
        <v>559</v>
      </c>
      <c r="P74" t="s">
        <v>556</v>
      </c>
      <c r="Q74" t="s">
        <v>1297</v>
      </c>
      <c r="R74" t="s">
        <v>1289</v>
      </c>
      <c r="S74">
        <v>2000</v>
      </c>
      <c r="T74" t="s">
        <v>953</v>
      </c>
      <c r="V74">
        <v>2471</v>
      </c>
      <c r="W74" t="s">
        <v>230</v>
      </c>
      <c r="X74" s="80" t="s">
        <v>42</v>
      </c>
      <c r="Y74" t="s">
        <v>43</v>
      </c>
      <c r="Z74" s="12">
        <v>575211.68000000005</v>
      </c>
      <c r="AA74" s="12">
        <v>750000</v>
      </c>
      <c r="AB74" s="12">
        <v>721140.8</v>
      </c>
      <c r="AC74" s="12">
        <v>721140.8</v>
      </c>
      <c r="AD74" s="12">
        <v>566389.88</v>
      </c>
      <c r="AE74" s="12">
        <v>566080.16</v>
      </c>
      <c r="AF74" s="12">
        <v>566080.16</v>
      </c>
      <c r="AG74" s="12">
        <v>-145929.12</v>
      </c>
      <c r="AH74" s="32">
        <v>575211.67999999993</v>
      </c>
      <c r="AI74" s="32">
        <v>575211.67999999993</v>
      </c>
      <c r="AJ74" s="32">
        <v>575211.68000000005</v>
      </c>
      <c r="AK74" s="12">
        <v>575211.68000000005</v>
      </c>
      <c r="AL74" s="12">
        <v>575211.68000000005</v>
      </c>
      <c r="AM74" s="12">
        <f t="shared" si="6"/>
        <v>0</v>
      </c>
      <c r="AN74" s="12" t="s">
        <v>563</v>
      </c>
      <c r="AO74" s="39">
        <f t="shared" si="8"/>
        <v>0</v>
      </c>
    </row>
    <row r="75" spans="1:41" x14ac:dyDescent="0.3">
      <c r="A75" t="str">
        <f t="shared" si="5"/>
        <v>1.1-00-2407_242036022_24247100</v>
      </c>
      <c r="B75" t="s">
        <v>1282</v>
      </c>
      <c r="C75" t="s">
        <v>1284</v>
      </c>
      <c r="D75" t="s">
        <v>1319</v>
      </c>
      <c r="E75" t="s">
        <v>257</v>
      </c>
      <c r="F75" t="s">
        <v>259</v>
      </c>
      <c r="G75" t="s">
        <v>260</v>
      </c>
      <c r="H75" t="s">
        <v>31</v>
      </c>
      <c r="I75" t="s">
        <v>934</v>
      </c>
      <c r="J75" t="s">
        <v>446</v>
      </c>
      <c r="K75" t="s">
        <v>447</v>
      </c>
      <c r="L75">
        <v>2</v>
      </c>
      <c r="M75" t="s">
        <v>448</v>
      </c>
      <c r="N75" s="79" t="s">
        <v>451</v>
      </c>
      <c r="O75" t="s">
        <v>452</v>
      </c>
      <c r="P75" t="s">
        <v>449</v>
      </c>
      <c r="Q75" t="s">
        <v>450</v>
      </c>
      <c r="R75" t="s">
        <v>1289</v>
      </c>
      <c r="S75">
        <v>2000</v>
      </c>
      <c r="T75" t="s">
        <v>953</v>
      </c>
      <c r="V75">
        <v>2471</v>
      </c>
      <c r="W75" t="s">
        <v>230</v>
      </c>
      <c r="X75" s="80" t="s">
        <v>42</v>
      </c>
      <c r="Y75" t="s">
        <v>43</v>
      </c>
      <c r="Z75" s="12">
        <v>2457000</v>
      </c>
      <c r="AA75" s="12">
        <v>2250000</v>
      </c>
      <c r="AB75" s="12">
        <v>2379480.2200000002</v>
      </c>
      <c r="AC75" s="12">
        <v>2379480.2200000002</v>
      </c>
      <c r="AD75" s="12">
        <v>1998665.7</v>
      </c>
      <c r="AE75" s="12">
        <v>1998665.7</v>
      </c>
      <c r="AF75" s="12">
        <v>1774929.54</v>
      </c>
      <c r="AG75" s="12">
        <v>77519.779999999795</v>
      </c>
      <c r="AH75" s="32">
        <v>2457000</v>
      </c>
      <c r="AI75" s="32">
        <v>2457000</v>
      </c>
      <c r="AJ75" s="32">
        <v>2300000</v>
      </c>
      <c r="AK75" s="12">
        <v>2300000</v>
      </c>
      <c r="AL75" s="12">
        <v>2300000</v>
      </c>
      <c r="AM75" s="12">
        <f t="shared" si="6"/>
        <v>0</v>
      </c>
      <c r="AN75" s="12" t="s">
        <v>456</v>
      </c>
      <c r="AO75" s="39">
        <f t="shared" si="8"/>
        <v>0</v>
      </c>
    </row>
    <row r="76" spans="1:41" x14ac:dyDescent="0.3">
      <c r="A76" t="str">
        <f t="shared" si="5"/>
        <v>1.1-00-2411_246049031_24247100</v>
      </c>
      <c r="B76" t="s">
        <v>1282</v>
      </c>
      <c r="C76" t="s">
        <v>1284</v>
      </c>
      <c r="D76" t="s">
        <v>1319</v>
      </c>
      <c r="E76" t="s">
        <v>1317</v>
      </c>
      <c r="F76" t="s">
        <v>802</v>
      </c>
      <c r="G76" t="s">
        <v>803</v>
      </c>
      <c r="H76" t="s">
        <v>31</v>
      </c>
      <c r="I76" t="s">
        <v>934</v>
      </c>
      <c r="J76" t="s">
        <v>804</v>
      </c>
      <c r="K76" t="s">
        <v>805</v>
      </c>
      <c r="L76">
        <v>6</v>
      </c>
      <c r="M76" t="s">
        <v>79</v>
      </c>
      <c r="N76" s="79" t="s">
        <v>819</v>
      </c>
      <c r="O76" t="s">
        <v>820</v>
      </c>
      <c r="P76" t="s">
        <v>806</v>
      </c>
      <c r="Q76" t="s">
        <v>1298</v>
      </c>
      <c r="R76" t="s">
        <v>1289</v>
      </c>
      <c r="S76">
        <v>2000</v>
      </c>
      <c r="T76" t="s">
        <v>953</v>
      </c>
      <c r="V76">
        <v>2471</v>
      </c>
      <c r="W76" t="s">
        <v>230</v>
      </c>
      <c r="X76" s="80" t="s">
        <v>42</v>
      </c>
      <c r="Y76" t="s">
        <v>43</v>
      </c>
      <c r="Z76" s="12">
        <v>1862</v>
      </c>
      <c r="AA76" s="12">
        <v>0</v>
      </c>
      <c r="AB76" s="12">
        <v>301.60000000000002</v>
      </c>
      <c r="AC76" s="12">
        <v>301.60000000000002</v>
      </c>
      <c r="AD76" s="12">
        <v>0</v>
      </c>
      <c r="AE76" s="12">
        <v>0</v>
      </c>
      <c r="AF76" s="12">
        <v>0</v>
      </c>
      <c r="AG76" s="12">
        <v>1560.4</v>
      </c>
      <c r="AH76" s="32">
        <v>1862</v>
      </c>
      <c r="AI76" s="32">
        <v>1862</v>
      </c>
      <c r="AJ76" s="32">
        <v>1414</v>
      </c>
      <c r="AK76" s="12">
        <v>1414</v>
      </c>
      <c r="AL76" s="12">
        <v>1414</v>
      </c>
      <c r="AM76" s="12">
        <f t="shared" si="6"/>
        <v>0</v>
      </c>
      <c r="AN76" s="12" t="s">
        <v>823</v>
      </c>
    </row>
    <row r="77" spans="1:41" x14ac:dyDescent="0.3">
      <c r="A77" t="str">
        <f t="shared" si="5"/>
        <v>1.1-00-2407_243039024_24248100</v>
      </c>
      <c r="B77" t="s">
        <v>1282</v>
      </c>
      <c r="C77" t="s">
        <v>1284</v>
      </c>
      <c r="D77" t="s">
        <v>1319</v>
      </c>
      <c r="E77" t="s">
        <v>257</v>
      </c>
      <c r="F77" t="s">
        <v>498</v>
      </c>
      <c r="G77" t="s">
        <v>499</v>
      </c>
      <c r="H77" t="s">
        <v>31</v>
      </c>
      <c r="I77" t="s">
        <v>934</v>
      </c>
      <c r="J77" t="s">
        <v>446</v>
      </c>
      <c r="K77" t="s">
        <v>447</v>
      </c>
      <c r="L77">
        <v>3</v>
      </c>
      <c r="M77" t="s">
        <v>218</v>
      </c>
      <c r="N77" s="79" t="s">
        <v>502</v>
      </c>
      <c r="O77" t="s">
        <v>503</v>
      </c>
      <c r="P77" t="s">
        <v>500</v>
      </c>
      <c r="Q77" t="s">
        <v>501</v>
      </c>
      <c r="R77" t="s">
        <v>1289</v>
      </c>
      <c r="S77">
        <v>2000</v>
      </c>
      <c r="T77" t="s">
        <v>953</v>
      </c>
      <c r="V77">
        <v>2481</v>
      </c>
      <c r="W77" t="s">
        <v>508</v>
      </c>
      <c r="X77" s="80" t="s">
        <v>42</v>
      </c>
      <c r="Y77" t="s">
        <v>43</v>
      </c>
      <c r="Z77" s="12">
        <v>10000</v>
      </c>
      <c r="AA77" s="12">
        <v>10000</v>
      </c>
      <c r="AB77" s="12">
        <v>9284.5499999999993</v>
      </c>
      <c r="AC77" s="12">
        <v>9284.5499999999993</v>
      </c>
      <c r="AD77" s="12">
        <v>9284.5499999999993</v>
      </c>
      <c r="AE77" s="12">
        <v>6646.79</v>
      </c>
      <c r="AF77" s="12">
        <v>6646.79</v>
      </c>
      <c r="AG77" s="12">
        <v>715.45000000000073</v>
      </c>
      <c r="AH77" s="32">
        <v>10000</v>
      </c>
      <c r="AI77" s="32">
        <v>10000</v>
      </c>
      <c r="AJ77" s="32">
        <v>10000</v>
      </c>
      <c r="AK77" s="12">
        <v>10000</v>
      </c>
      <c r="AL77" s="12">
        <v>10000</v>
      </c>
      <c r="AM77" s="12">
        <f t="shared" si="6"/>
        <v>0</v>
      </c>
      <c r="AN77" s="12" t="s">
        <v>506</v>
      </c>
      <c r="AO77" s="39">
        <f>AJ77-AL77</f>
        <v>0</v>
      </c>
    </row>
    <row r="78" spans="1:41" x14ac:dyDescent="0.3">
      <c r="A78" t="str">
        <f t="shared" si="5"/>
        <v>1.1-00-2402_241015010_24249100</v>
      </c>
      <c r="B78" t="s">
        <v>1282</v>
      </c>
      <c r="C78" t="s">
        <v>1284</v>
      </c>
      <c r="D78" t="s">
        <v>1319</v>
      </c>
      <c r="E78" t="s">
        <v>27</v>
      </c>
      <c r="F78" t="s">
        <v>29</v>
      </c>
      <c r="G78" t="s">
        <v>30</v>
      </c>
      <c r="H78" t="s">
        <v>340</v>
      </c>
      <c r="I78" t="s">
        <v>964</v>
      </c>
      <c r="J78" t="s">
        <v>188</v>
      </c>
      <c r="K78" t="s">
        <v>189</v>
      </c>
      <c r="L78">
        <v>1</v>
      </c>
      <c r="M78" t="s">
        <v>35</v>
      </c>
      <c r="N78" s="79" t="s">
        <v>342</v>
      </c>
      <c r="O78" t="s">
        <v>343</v>
      </c>
      <c r="P78" t="s">
        <v>273</v>
      </c>
      <c r="Q78" s="1" t="s">
        <v>1296</v>
      </c>
      <c r="R78" t="s">
        <v>1289</v>
      </c>
      <c r="S78" s="1">
        <v>2000</v>
      </c>
      <c r="T78" t="s">
        <v>953</v>
      </c>
      <c r="U78" s="1"/>
      <c r="V78" s="7">
        <v>2491</v>
      </c>
      <c r="W78" s="7" t="s">
        <v>132</v>
      </c>
      <c r="X78" s="80" t="s">
        <v>42</v>
      </c>
      <c r="Y78" t="s">
        <v>43</v>
      </c>
      <c r="Z78" s="12">
        <v>0</v>
      </c>
      <c r="AA78" s="12">
        <v>0</v>
      </c>
      <c r="AB78" s="12">
        <v>0</v>
      </c>
      <c r="AC78" s="12">
        <v>0</v>
      </c>
      <c r="AD78" s="12">
        <v>0</v>
      </c>
      <c r="AE78" s="12">
        <v>0</v>
      </c>
      <c r="AF78" s="12">
        <v>0</v>
      </c>
      <c r="AG78" s="12">
        <v>0</v>
      </c>
      <c r="AH78" s="12">
        <v>0</v>
      </c>
      <c r="AI78" s="9">
        <v>0</v>
      </c>
      <c r="AJ78" s="9">
        <v>500000</v>
      </c>
      <c r="AK78" s="12">
        <v>500000</v>
      </c>
      <c r="AL78" s="12">
        <v>500000</v>
      </c>
      <c r="AM78" s="12">
        <f t="shared" si="6"/>
        <v>0</v>
      </c>
      <c r="AN78" s="12" t="s">
        <v>351</v>
      </c>
    </row>
    <row r="79" spans="1:41" x14ac:dyDescent="0.3">
      <c r="A79" t="str">
        <f t="shared" si="5"/>
        <v>1.1-00-2402_241016010_24249100</v>
      </c>
      <c r="B79" t="s">
        <v>1282</v>
      </c>
      <c r="C79" t="s">
        <v>1284</v>
      </c>
      <c r="D79" t="s">
        <v>1319</v>
      </c>
      <c r="E79" t="s">
        <v>257</v>
      </c>
      <c r="F79" t="s">
        <v>259</v>
      </c>
      <c r="G79" t="s">
        <v>260</v>
      </c>
      <c r="H79" t="s">
        <v>261</v>
      </c>
      <c r="I79" t="s">
        <v>960</v>
      </c>
      <c r="J79" t="s">
        <v>188</v>
      </c>
      <c r="K79" t="s">
        <v>189</v>
      </c>
      <c r="L79">
        <v>1</v>
      </c>
      <c r="M79" t="s">
        <v>35</v>
      </c>
      <c r="N79" s="79" t="s">
        <v>275</v>
      </c>
      <c r="O79" t="s">
        <v>276</v>
      </c>
      <c r="P79" t="s">
        <v>273</v>
      </c>
      <c r="Q79" s="1" t="s">
        <v>1296</v>
      </c>
      <c r="R79" t="s">
        <v>1289</v>
      </c>
      <c r="S79">
        <v>2000</v>
      </c>
      <c r="T79" t="s">
        <v>953</v>
      </c>
      <c r="V79">
        <v>2491</v>
      </c>
      <c r="W79" t="s">
        <v>132</v>
      </c>
      <c r="X79" s="80" t="s">
        <v>42</v>
      </c>
      <c r="Y79" t="s">
        <v>43</v>
      </c>
      <c r="Z79" s="12">
        <v>144969.82</v>
      </c>
      <c r="AA79" s="12">
        <v>0</v>
      </c>
      <c r="AB79" s="12">
        <v>131692.13</v>
      </c>
      <c r="AC79" s="12">
        <v>80072.13</v>
      </c>
      <c r="AD79" s="12">
        <v>80072.13</v>
      </c>
      <c r="AE79" s="12">
        <v>74172.72</v>
      </c>
      <c r="AF79" s="12">
        <v>74172.72</v>
      </c>
      <c r="AG79" s="12">
        <v>13277.690000000002</v>
      </c>
      <c r="AH79" s="32">
        <v>144969.82</v>
      </c>
      <c r="AI79" s="32">
        <v>144969.82</v>
      </c>
      <c r="AJ79" s="32">
        <v>54948.2</v>
      </c>
      <c r="AK79" s="12">
        <v>54948.2</v>
      </c>
      <c r="AL79" s="78">
        <v>54948.2</v>
      </c>
      <c r="AM79" s="12">
        <f t="shared" si="6"/>
        <v>0</v>
      </c>
      <c r="AN79" s="12" t="s">
        <v>285</v>
      </c>
    </row>
    <row r="80" spans="1:41" x14ac:dyDescent="0.3">
      <c r="A80" t="str">
        <f t="shared" si="5"/>
        <v>1.1-00-2403_241017011_24249100</v>
      </c>
      <c r="B80" t="s">
        <v>1282</v>
      </c>
      <c r="C80" t="s">
        <v>1284</v>
      </c>
      <c r="D80" t="s">
        <v>1319</v>
      </c>
      <c r="E80" t="s">
        <v>27</v>
      </c>
      <c r="F80" t="s">
        <v>121</v>
      </c>
      <c r="G80" t="s">
        <v>122</v>
      </c>
      <c r="H80" t="s">
        <v>123</v>
      </c>
      <c r="I80" t="s">
        <v>969</v>
      </c>
      <c r="J80" t="s">
        <v>125</v>
      </c>
      <c r="K80" t="s">
        <v>126</v>
      </c>
      <c r="L80">
        <v>1</v>
      </c>
      <c r="M80" t="s">
        <v>35</v>
      </c>
      <c r="N80" s="79" t="s">
        <v>129</v>
      </c>
      <c r="O80" t="s">
        <v>130</v>
      </c>
      <c r="P80" t="s">
        <v>127</v>
      </c>
      <c r="Q80" t="s">
        <v>128</v>
      </c>
      <c r="R80" t="s">
        <v>1289</v>
      </c>
      <c r="S80">
        <v>2000</v>
      </c>
      <c r="T80" t="s">
        <v>953</v>
      </c>
      <c r="V80">
        <v>2491</v>
      </c>
      <c r="W80" t="s">
        <v>132</v>
      </c>
      <c r="X80" s="80" t="s">
        <v>42</v>
      </c>
      <c r="Y80" t="s">
        <v>43</v>
      </c>
      <c r="Z80" s="12">
        <v>75000</v>
      </c>
      <c r="AA80" s="12">
        <v>75000</v>
      </c>
      <c r="AB80" s="12">
        <v>0</v>
      </c>
      <c r="AC80" s="12">
        <v>0</v>
      </c>
      <c r="AD80" s="12">
        <v>0</v>
      </c>
      <c r="AE80" s="12">
        <v>0</v>
      </c>
      <c r="AF80" s="12">
        <v>0</v>
      </c>
      <c r="AG80" s="12">
        <v>75000</v>
      </c>
      <c r="AH80" s="32">
        <v>75000</v>
      </c>
      <c r="AI80" s="32">
        <v>75000</v>
      </c>
      <c r="AJ80" s="32">
        <v>75000</v>
      </c>
      <c r="AK80" s="12">
        <v>75000</v>
      </c>
      <c r="AL80" s="12">
        <v>75000</v>
      </c>
      <c r="AM80" s="12">
        <f t="shared" si="6"/>
        <v>0</v>
      </c>
      <c r="AN80" s="12" t="s">
        <v>133</v>
      </c>
    </row>
    <row r="81" spans="1:41" x14ac:dyDescent="0.3">
      <c r="A81" t="str">
        <f t="shared" si="5"/>
        <v>1.1-00-2405_246021015_24249100</v>
      </c>
      <c r="B81" t="s">
        <v>1282</v>
      </c>
      <c r="C81" t="s">
        <v>1284</v>
      </c>
      <c r="D81" t="s">
        <v>1319</v>
      </c>
      <c r="E81" t="s">
        <v>27</v>
      </c>
      <c r="F81" t="s">
        <v>29</v>
      </c>
      <c r="G81" t="s">
        <v>30</v>
      </c>
      <c r="H81" t="s">
        <v>31</v>
      </c>
      <c r="I81" t="s">
        <v>934</v>
      </c>
      <c r="J81" t="s">
        <v>306</v>
      </c>
      <c r="K81" t="s">
        <v>307</v>
      </c>
      <c r="L81">
        <v>6</v>
      </c>
      <c r="M81" t="s">
        <v>79</v>
      </c>
      <c r="N81" s="79" t="s">
        <v>310</v>
      </c>
      <c r="O81" t="s">
        <v>311</v>
      </c>
      <c r="P81" t="s">
        <v>308</v>
      </c>
      <c r="Q81" t="s">
        <v>309</v>
      </c>
      <c r="R81" t="s">
        <v>1289</v>
      </c>
      <c r="S81">
        <v>2000</v>
      </c>
      <c r="T81" t="s">
        <v>953</v>
      </c>
      <c r="V81">
        <v>2491</v>
      </c>
      <c r="W81" t="s">
        <v>132</v>
      </c>
      <c r="X81" s="80" t="s">
        <v>42</v>
      </c>
      <c r="Y81" t="s">
        <v>43</v>
      </c>
      <c r="Z81" s="12">
        <v>567531.9</v>
      </c>
      <c r="AA81" s="12">
        <v>320000</v>
      </c>
      <c r="AB81" s="12">
        <v>399569.41</v>
      </c>
      <c r="AC81" s="12">
        <v>398606.61</v>
      </c>
      <c r="AD81" s="12">
        <v>361378.73</v>
      </c>
      <c r="AE81" s="12">
        <v>325252.74</v>
      </c>
      <c r="AF81" s="12">
        <v>325252.74</v>
      </c>
      <c r="AG81" s="12">
        <v>167962.49000000005</v>
      </c>
      <c r="AH81" s="32">
        <v>417531.9</v>
      </c>
      <c r="AI81" s="32">
        <v>417531.9</v>
      </c>
      <c r="AJ81" s="32">
        <v>420000</v>
      </c>
      <c r="AK81" s="12">
        <v>420000</v>
      </c>
      <c r="AL81" s="12">
        <v>420000</v>
      </c>
      <c r="AM81" s="12">
        <f t="shared" si="6"/>
        <v>0</v>
      </c>
      <c r="AN81" s="12" t="s">
        <v>846</v>
      </c>
      <c r="AO81" s="39">
        <f>AJ81-AL81</f>
        <v>0</v>
      </c>
    </row>
    <row r="82" spans="1:41" x14ac:dyDescent="0.3">
      <c r="A82" t="str">
        <f t="shared" si="5"/>
        <v>1.1-00-2406_245025016_24249100</v>
      </c>
      <c r="B82" t="s">
        <v>1282</v>
      </c>
      <c r="C82" t="s">
        <v>1284</v>
      </c>
      <c r="D82" t="s">
        <v>1319</v>
      </c>
      <c r="E82" t="s">
        <v>257</v>
      </c>
      <c r="F82" t="s">
        <v>401</v>
      </c>
      <c r="G82" t="s">
        <v>402</v>
      </c>
      <c r="H82" t="s">
        <v>261</v>
      </c>
      <c r="I82" t="s">
        <v>960</v>
      </c>
      <c r="J82" t="s">
        <v>403</v>
      </c>
      <c r="K82" t="s">
        <v>404</v>
      </c>
      <c r="L82">
        <v>5</v>
      </c>
      <c r="M82" t="s">
        <v>62</v>
      </c>
      <c r="N82" s="79" t="s">
        <v>407</v>
      </c>
      <c r="O82" t="s">
        <v>408</v>
      </c>
      <c r="P82" t="s">
        <v>405</v>
      </c>
      <c r="Q82" t="s">
        <v>406</v>
      </c>
      <c r="R82" t="s">
        <v>1289</v>
      </c>
      <c r="S82">
        <v>2000</v>
      </c>
      <c r="T82" t="s">
        <v>953</v>
      </c>
      <c r="V82">
        <v>2491</v>
      </c>
      <c r="W82" t="s">
        <v>132</v>
      </c>
      <c r="X82" s="80" t="s">
        <v>42</v>
      </c>
      <c r="Y82" t="s">
        <v>43</v>
      </c>
      <c r="Z82" s="12">
        <v>247774.89</v>
      </c>
      <c r="AA82" s="12">
        <v>502000</v>
      </c>
      <c r="AB82" s="12">
        <v>247774.89</v>
      </c>
      <c r="AC82" s="12">
        <v>247774.89</v>
      </c>
      <c r="AD82" s="12">
        <v>0</v>
      </c>
      <c r="AE82" s="12">
        <v>0</v>
      </c>
      <c r="AF82" s="12">
        <v>0</v>
      </c>
      <c r="AG82" s="12">
        <v>0</v>
      </c>
      <c r="AH82" s="32">
        <v>247774.89</v>
      </c>
      <c r="AI82" s="32">
        <v>247774.89</v>
      </c>
      <c r="AJ82" s="32">
        <v>250000</v>
      </c>
      <c r="AK82" s="12">
        <v>250000</v>
      </c>
      <c r="AL82" s="12">
        <v>250000</v>
      </c>
      <c r="AM82" s="12">
        <f t="shared" si="6"/>
        <v>0</v>
      </c>
      <c r="AN82" s="12" t="s">
        <v>846</v>
      </c>
    </row>
    <row r="83" spans="1:41" x14ac:dyDescent="0.3">
      <c r="A83" t="str">
        <f t="shared" si="5"/>
        <v>1.1-00-2406_245029017_24249100</v>
      </c>
      <c r="B83" t="s">
        <v>1282</v>
      </c>
      <c r="C83" t="s">
        <v>1284</v>
      </c>
      <c r="D83" t="s">
        <v>1319</v>
      </c>
      <c r="E83" t="s">
        <v>257</v>
      </c>
      <c r="F83" t="s">
        <v>422</v>
      </c>
      <c r="G83" t="s">
        <v>423</v>
      </c>
      <c r="H83" t="s">
        <v>340</v>
      </c>
      <c r="I83" t="s">
        <v>964</v>
      </c>
      <c r="J83" t="s">
        <v>403</v>
      </c>
      <c r="K83" t="s">
        <v>404</v>
      </c>
      <c r="L83">
        <v>5</v>
      </c>
      <c r="M83" t="s">
        <v>62</v>
      </c>
      <c r="N83" s="79" t="s">
        <v>426</v>
      </c>
      <c r="O83" t="s">
        <v>427</v>
      </c>
      <c r="P83" t="s">
        <v>424</v>
      </c>
      <c r="Q83" t="s">
        <v>425</v>
      </c>
      <c r="R83" t="s">
        <v>1289</v>
      </c>
      <c r="S83">
        <v>2000</v>
      </c>
      <c r="T83" t="s">
        <v>953</v>
      </c>
      <c r="V83">
        <v>2491</v>
      </c>
      <c r="W83" t="s">
        <v>132</v>
      </c>
      <c r="X83" s="80" t="s">
        <v>42</v>
      </c>
      <c r="Y83" t="s">
        <v>43</v>
      </c>
      <c r="Z83" s="12">
        <v>0</v>
      </c>
      <c r="AA83" s="12">
        <v>150000</v>
      </c>
      <c r="AB83" s="12">
        <v>0</v>
      </c>
      <c r="AC83" s="12">
        <v>0</v>
      </c>
      <c r="AD83" s="12">
        <v>0</v>
      </c>
      <c r="AE83" s="12">
        <v>0</v>
      </c>
      <c r="AF83" s="12">
        <v>0</v>
      </c>
      <c r="AG83" s="12">
        <v>0</v>
      </c>
      <c r="AH83" s="32">
        <v>150000</v>
      </c>
      <c r="AI83" s="32">
        <v>150000</v>
      </c>
      <c r="AJ83" s="32">
        <v>150000</v>
      </c>
      <c r="AK83" s="12">
        <v>150000</v>
      </c>
      <c r="AL83" s="12">
        <v>150000</v>
      </c>
      <c r="AM83" s="12">
        <f t="shared" si="6"/>
        <v>0</v>
      </c>
      <c r="AN83" s="12" t="s">
        <v>846</v>
      </c>
    </row>
    <row r="84" spans="1:41" x14ac:dyDescent="0.3">
      <c r="A84" t="str">
        <f t="shared" si="5"/>
        <v>1.1-00-2407_243033019_24249100</v>
      </c>
      <c r="B84" t="s">
        <v>1282</v>
      </c>
      <c r="C84" t="s">
        <v>1284</v>
      </c>
      <c r="D84" t="s">
        <v>1319</v>
      </c>
      <c r="E84" t="s">
        <v>27</v>
      </c>
      <c r="F84" t="s">
        <v>29</v>
      </c>
      <c r="G84" t="s">
        <v>30</v>
      </c>
      <c r="H84" t="s">
        <v>31</v>
      </c>
      <c r="I84" t="s">
        <v>934</v>
      </c>
      <c r="J84" t="s">
        <v>446</v>
      </c>
      <c r="K84" t="s">
        <v>447</v>
      </c>
      <c r="L84">
        <v>3</v>
      </c>
      <c r="M84" t="s">
        <v>218</v>
      </c>
      <c r="N84" s="79" t="s">
        <v>558</v>
      </c>
      <c r="O84" t="s">
        <v>559</v>
      </c>
      <c r="P84" t="s">
        <v>556</v>
      </c>
      <c r="Q84" t="s">
        <v>1297</v>
      </c>
      <c r="R84" t="s">
        <v>1289</v>
      </c>
      <c r="S84">
        <v>2000</v>
      </c>
      <c r="T84" t="s">
        <v>953</v>
      </c>
      <c r="V84">
        <v>2491</v>
      </c>
      <c r="W84" t="s">
        <v>132</v>
      </c>
      <c r="X84" s="80" t="s">
        <v>42</v>
      </c>
      <c r="Y84" t="s">
        <v>43</v>
      </c>
      <c r="Z84" s="12">
        <v>4710776.16</v>
      </c>
      <c r="AA84" s="12">
        <v>3650000</v>
      </c>
      <c r="AB84" s="12">
        <v>4670848.96</v>
      </c>
      <c r="AC84" s="12">
        <v>4575148.96</v>
      </c>
      <c r="AD84" s="12">
        <v>4156736.96</v>
      </c>
      <c r="AE84" s="12">
        <v>3794796.76</v>
      </c>
      <c r="AF84" s="12">
        <v>3794796.76</v>
      </c>
      <c r="AG84" s="12">
        <v>39927.200000000186</v>
      </c>
      <c r="AH84" s="32">
        <v>4862000</v>
      </c>
      <c r="AI84" s="32">
        <v>4862000</v>
      </c>
      <c r="AJ84" s="32">
        <v>4862000</v>
      </c>
      <c r="AK84" s="12">
        <v>4862000</v>
      </c>
      <c r="AL84" s="12">
        <v>4862000</v>
      </c>
      <c r="AM84" s="12">
        <f t="shared" si="6"/>
        <v>0</v>
      </c>
      <c r="AN84" s="12" t="s">
        <v>564</v>
      </c>
      <c r="AO84" s="39">
        <f t="shared" ref="AO84:AO86" si="9">AJ84-AL84</f>
        <v>0</v>
      </c>
    </row>
    <row r="85" spans="1:41" x14ac:dyDescent="0.3">
      <c r="A85" t="str">
        <f t="shared" si="5"/>
        <v>1.1-00-2407_242036022_24249100</v>
      </c>
      <c r="B85" t="s">
        <v>1282</v>
      </c>
      <c r="C85" t="s">
        <v>1284</v>
      </c>
      <c r="D85" t="s">
        <v>1319</v>
      </c>
      <c r="E85" t="s">
        <v>257</v>
      </c>
      <c r="F85" t="s">
        <v>259</v>
      </c>
      <c r="G85" t="s">
        <v>260</v>
      </c>
      <c r="H85" t="s">
        <v>31</v>
      </c>
      <c r="I85" t="s">
        <v>934</v>
      </c>
      <c r="J85" t="s">
        <v>446</v>
      </c>
      <c r="K85" t="s">
        <v>447</v>
      </c>
      <c r="L85">
        <v>2</v>
      </c>
      <c r="M85" t="s">
        <v>448</v>
      </c>
      <c r="N85" s="79" t="s">
        <v>451</v>
      </c>
      <c r="O85" t="s">
        <v>452</v>
      </c>
      <c r="P85" t="s">
        <v>449</v>
      </c>
      <c r="Q85" t="s">
        <v>450</v>
      </c>
      <c r="R85" t="s">
        <v>1289</v>
      </c>
      <c r="S85">
        <v>2000</v>
      </c>
      <c r="T85" t="s">
        <v>953</v>
      </c>
      <c r="V85">
        <v>2491</v>
      </c>
      <c r="W85" t="s">
        <v>132</v>
      </c>
      <c r="X85" s="80" t="s">
        <v>42</v>
      </c>
      <c r="Y85" t="s">
        <v>43</v>
      </c>
      <c r="Z85" s="12">
        <v>5860</v>
      </c>
      <c r="AA85" s="12">
        <v>30000</v>
      </c>
      <c r="AB85" s="12">
        <v>5860</v>
      </c>
      <c r="AC85" s="12">
        <v>5860</v>
      </c>
      <c r="AD85" s="12">
        <v>5860</v>
      </c>
      <c r="AE85" s="12">
        <v>5860</v>
      </c>
      <c r="AF85" s="12">
        <v>5860</v>
      </c>
      <c r="AG85" s="12">
        <v>0</v>
      </c>
      <c r="AH85" s="32">
        <v>7000</v>
      </c>
      <c r="AI85" s="32">
        <v>7000</v>
      </c>
      <c r="AJ85" s="32">
        <v>7000</v>
      </c>
      <c r="AK85" s="12">
        <v>7000</v>
      </c>
      <c r="AL85" s="12">
        <v>7000</v>
      </c>
      <c r="AM85" s="12">
        <f t="shared" si="6"/>
        <v>0</v>
      </c>
      <c r="AN85" s="12" t="s">
        <v>457</v>
      </c>
      <c r="AO85" s="39">
        <f t="shared" si="9"/>
        <v>0</v>
      </c>
    </row>
    <row r="86" spans="1:41" x14ac:dyDescent="0.3">
      <c r="A86" t="str">
        <f t="shared" si="5"/>
        <v>1.1-00-2407_243039024_24249100</v>
      </c>
      <c r="B86" t="s">
        <v>1282</v>
      </c>
      <c r="C86" t="s">
        <v>1284</v>
      </c>
      <c r="D86" t="s">
        <v>1319</v>
      </c>
      <c r="E86" t="s">
        <v>257</v>
      </c>
      <c r="F86" t="s">
        <v>498</v>
      </c>
      <c r="G86" t="s">
        <v>499</v>
      </c>
      <c r="H86" t="s">
        <v>31</v>
      </c>
      <c r="I86" t="s">
        <v>934</v>
      </c>
      <c r="J86" t="s">
        <v>446</v>
      </c>
      <c r="K86" t="s">
        <v>447</v>
      </c>
      <c r="L86">
        <v>3</v>
      </c>
      <c r="M86" t="s">
        <v>218</v>
      </c>
      <c r="N86" s="79" t="s">
        <v>502</v>
      </c>
      <c r="O86" t="s">
        <v>503</v>
      </c>
      <c r="P86" t="s">
        <v>500</v>
      </c>
      <c r="Q86" t="s">
        <v>501</v>
      </c>
      <c r="R86" t="s">
        <v>1289</v>
      </c>
      <c r="S86">
        <v>2000</v>
      </c>
      <c r="T86" t="s">
        <v>953</v>
      </c>
      <c r="V86">
        <v>2491</v>
      </c>
      <c r="W86" t="s">
        <v>132</v>
      </c>
      <c r="X86" s="80" t="s">
        <v>42</v>
      </c>
      <c r="Y86" t="s">
        <v>43</v>
      </c>
      <c r="Z86" s="12">
        <v>100000</v>
      </c>
      <c r="AA86" s="12">
        <v>100000</v>
      </c>
      <c r="AB86" s="12">
        <v>39395.56</v>
      </c>
      <c r="AC86" s="12">
        <v>39395.56</v>
      </c>
      <c r="AD86" s="12">
        <v>39395.58</v>
      </c>
      <c r="AE86" s="12">
        <v>39395.58</v>
      </c>
      <c r="AF86" s="12">
        <v>39395.58</v>
      </c>
      <c r="AG86" s="12">
        <v>60604.44</v>
      </c>
      <c r="AH86" s="32">
        <v>100000</v>
      </c>
      <c r="AI86" s="32">
        <v>100000</v>
      </c>
      <c r="AJ86" s="32">
        <v>100000</v>
      </c>
      <c r="AK86" s="12">
        <v>100000</v>
      </c>
      <c r="AL86" s="12">
        <v>100000</v>
      </c>
      <c r="AM86" s="12">
        <f t="shared" si="6"/>
        <v>0</v>
      </c>
      <c r="AN86" s="12" t="s">
        <v>510</v>
      </c>
      <c r="AO86" s="39">
        <f t="shared" si="9"/>
        <v>0</v>
      </c>
    </row>
    <row r="87" spans="1:41" x14ac:dyDescent="0.3">
      <c r="A87" t="str">
        <f t="shared" si="5"/>
        <v>1.1-00-2411_246049031_24249100</v>
      </c>
      <c r="B87" t="s">
        <v>1282</v>
      </c>
      <c r="C87" t="s">
        <v>1284</v>
      </c>
      <c r="D87" t="s">
        <v>1319</v>
      </c>
      <c r="E87" t="s">
        <v>1317</v>
      </c>
      <c r="F87" t="s">
        <v>802</v>
      </c>
      <c r="G87" t="s">
        <v>803</v>
      </c>
      <c r="H87" t="s">
        <v>31</v>
      </c>
      <c r="I87" t="s">
        <v>934</v>
      </c>
      <c r="J87" t="s">
        <v>804</v>
      </c>
      <c r="K87" t="s">
        <v>805</v>
      </c>
      <c r="L87">
        <v>6</v>
      </c>
      <c r="M87" t="s">
        <v>79</v>
      </c>
      <c r="N87" s="79" t="s">
        <v>819</v>
      </c>
      <c r="O87" t="s">
        <v>820</v>
      </c>
      <c r="P87" t="s">
        <v>806</v>
      </c>
      <c r="Q87" t="s">
        <v>1298</v>
      </c>
      <c r="R87" t="s">
        <v>1289</v>
      </c>
      <c r="S87">
        <v>2000</v>
      </c>
      <c r="T87" t="s">
        <v>953</v>
      </c>
      <c r="V87">
        <v>2491</v>
      </c>
      <c r="W87" t="s">
        <v>132</v>
      </c>
      <c r="X87" s="80" t="s">
        <v>42</v>
      </c>
      <c r="Y87" t="s">
        <v>43</v>
      </c>
      <c r="Z87" s="12">
        <v>6000</v>
      </c>
      <c r="AA87" s="12">
        <v>5000</v>
      </c>
      <c r="AB87" s="12">
        <v>849.7</v>
      </c>
      <c r="AC87" s="12">
        <v>849.7</v>
      </c>
      <c r="AD87" s="12">
        <v>0</v>
      </c>
      <c r="AE87" s="12">
        <v>0</v>
      </c>
      <c r="AF87" s="12">
        <v>0</v>
      </c>
      <c r="AG87" s="12">
        <v>5150.3</v>
      </c>
      <c r="AH87" s="32">
        <v>6000</v>
      </c>
      <c r="AI87" s="32">
        <v>6000</v>
      </c>
      <c r="AJ87" s="32">
        <v>2000</v>
      </c>
      <c r="AK87" s="12">
        <v>2000</v>
      </c>
      <c r="AL87" s="12">
        <v>2000</v>
      </c>
      <c r="AM87" s="12">
        <f t="shared" si="6"/>
        <v>0</v>
      </c>
      <c r="AN87" s="12" t="s">
        <v>824</v>
      </c>
    </row>
    <row r="88" spans="1:41" x14ac:dyDescent="0.3">
      <c r="A88" t="str">
        <f t="shared" si="5"/>
        <v>1.1-00-2407_242036022_24251100</v>
      </c>
      <c r="B88" t="s">
        <v>1282</v>
      </c>
      <c r="C88" t="s">
        <v>1284</v>
      </c>
      <c r="D88" t="s">
        <v>1319</v>
      </c>
      <c r="E88" t="s">
        <v>257</v>
      </c>
      <c r="F88" t="s">
        <v>259</v>
      </c>
      <c r="G88" t="s">
        <v>260</v>
      </c>
      <c r="H88" t="s">
        <v>31</v>
      </c>
      <c r="I88" t="s">
        <v>934</v>
      </c>
      <c r="J88" t="s">
        <v>446</v>
      </c>
      <c r="K88" t="s">
        <v>447</v>
      </c>
      <c r="L88">
        <v>2</v>
      </c>
      <c r="M88" t="s">
        <v>448</v>
      </c>
      <c r="N88" s="79" t="s">
        <v>451</v>
      </c>
      <c r="O88" t="s">
        <v>452</v>
      </c>
      <c r="P88" t="s">
        <v>449</v>
      </c>
      <c r="Q88" t="s">
        <v>450</v>
      </c>
      <c r="R88" t="s">
        <v>1289</v>
      </c>
      <c r="S88">
        <v>2000</v>
      </c>
      <c r="T88" t="s">
        <v>953</v>
      </c>
      <c r="V88">
        <v>2511</v>
      </c>
      <c r="W88" t="s">
        <v>458</v>
      </c>
      <c r="X88" s="80" t="s">
        <v>42</v>
      </c>
      <c r="Y88" t="s">
        <v>43</v>
      </c>
      <c r="Z88" s="12">
        <v>1770000</v>
      </c>
      <c r="AA88" s="12">
        <v>1700000</v>
      </c>
      <c r="AB88" s="12">
        <v>1879959.67</v>
      </c>
      <c r="AC88" s="12">
        <v>1879959.67</v>
      </c>
      <c r="AD88" s="12">
        <v>1499642.2</v>
      </c>
      <c r="AE88" s="12">
        <v>1499642.2</v>
      </c>
      <c r="AF88" s="12">
        <v>1499642.2</v>
      </c>
      <c r="AG88" s="12">
        <v>-109959.66999999993</v>
      </c>
      <c r="AH88" s="32">
        <v>2500000</v>
      </c>
      <c r="AI88" s="32">
        <v>2500000</v>
      </c>
      <c r="AJ88" s="32">
        <v>4500000</v>
      </c>
      <c r="AK88" s="12">
        <v>4500000</v>
      </c>
      <c r="AL88" s="12">
        <v>4500000</v>
      </c>
      <c r="AM88" s="12">
        <f t="shared" si="6"/>
        <v>0</v>
      </c>
      <c r="AN88" s="12" t="s">
        <v>459</v>
      </c>
      <c r="AO88" s="39">
        <f t="shared" ref="AO88:AO90" si="10">AJ88-AL88</f>
        <v>0</v>
      </c>
    </row>
    <row r="89" spans="1:41" x14ac:dyDescent="0.3">
      <c r="A89" t="str">
        <f t="shared" si="5"/>
        <v>1.1-00-2405_246021015_24252100</v>
      </c>
      <c r="B89" t="s">
        <v>1282</v>
      </c>
      <c r="C89" t="s">
        <v>1284</v>
      </c>
      <c r="D89" t="s">
        <v>1319</v>
      </c>
      <c r="E89" t="s">
        <v>27</v>
      </c>
      <c r="F89" t="s">
        <v>29</v>
      </c>
      <c r="G89" t="s">
        <v>30</v>
      </c>
      <c r="H89" t="s">
        <v>31</v>
      </c>
      <c r="I89" t="s">
        <v>934</v>
      </c>
      <c r="J89" t="s">
        <v>306</v>
      </c>
      <c r="K89" t="s">
        <v>307</v>
      </c>
      <c r="L89">
        <v>6</v>
      </c>
      <c r="M89" t="s">
        <v>79</v>
      </c>
      <c r="N89" s="79" t="s">
        <v>310</v>
      </c>
      <c r="O89" t="s">
        <v>311</v>
      </c>
      <c r="P89" t="s">
        <v>308</v>
      </c>
      <c r="Q89" t="s">
        <v>309</v>
      </c>
      <c r="R89" t="s">
        <v>1289</v>
      </c>
      <c r="S89">
        <v>2000</v>
      </c>
      <c r="T89" t="s">
        <v>953</v>
      </c>
      <c r="V89">
        <v>2521</v>
      </c>
      <c r="W89" t="s">
        <v>316</v>
      </c>
      <c r="X89" s="80" t="s">
        <v>42</v>
      </c>
      <c r="Y89" t="s">
        <v>43</v>
      </c>
      <c r="Z89" s="12">
        <v>123580</v>
      </c>
      <c r="AA89" s="12">
        <v>50000</v>
      </c>
      <c r="AB89" s="12">
        <v>90467.34</v>
      </c>
      <c r="AC89" s="12">
        <v>90467.34</v>
      </c>
      <c r="AD89" s="12">
        <v>65467.34</v>
      </c>
      <c r="AE89" s="12">
        <v>61800</v>
      </c>
      <c r="AF89" s="12">
        <v>61800</v>
      </c>
      <c r="AG89" s="12">
        <v>33112.660000000003</v>
      </c>
      <c r="AH89" s="32">
        <v>123580</v>
      </c>
      <c r="AI89" s="32">
        <v>123580</v>
      </c>
      <c r="AJ89" s="32">
        <v>123580</v>
      </c>
      <c r="AK89" s="12">
        <v>123580</v>
      </c>
      <c r="AL89" s="12">
        <v>123580</v>
      </c>
      <c r="AM89" s="12">
        <f t="shared" si="6"/>
        <v>0</v>
      </c>
      <c r="AN89" s="12" t="s">
        <v>846</v>
      </c>
      <c r="AO89" s="39">
        <f t="shared" si="10"/>
        <v>0</v>
      </c>
    </row>
    <row r="90" spans="1:41" x14ac:dyDescent="0.3">
      <c r="A90" t="str">
        <f t="shared" si="5"/>
        <v>1.1-00-2407_243039024_24252100</v>
      </c>
      <c r="B90" t="s">
        <v>1282</v>
      </c>
      <c r="C90" t="s">
        <v>1284</v>
      </c>
      <c r="D90" t="s">
        <v>1319</v>
      </c>
      <c r="E90" t="s">
        <v>257</v>
      </c>
      <c r="F90" t="s">
        <v>498</v>
      </c>
      <c r="G90" t="s">
        <v>499</v>
      </c>
      <c r="H90" t="s">
        <v>31</v>
      </c>
      <c r="I90" t="s">
        <v>934</v>
      </c>
      <c r="J90" t="s">
        <v>446</v>
      </c>
      <c r="K90" t="s">
        <v>447</v>
      </c>
      <c r="L90">
        <v>3</v>
      </c>
      <c r="M90" t="s">
        <v>218</v>
      </c>
      <c r="N90" s="79" t="s">
        <v>502</v>
      </c>
      <c r="O90" t="s">
        <v>503</v>
      </c>
      <c r="P90" t="s">
        <v>500</v>
      </c>
      <c r="Q90" t="s">
        <v>501</v>
      </c>
      <c r="R90" t="s">
        <v>1289</v>
      </c>
      <c r="S90">
        <v>2000</v>
      </c>
      <c r="T90" t="s">
        <v>953</v>
      </c>
      <c r="V90">
        <v>2521</v>
      </c>
      <c r="W90" t="s">
        <v>316</v>
      </c>
      <c r="X90" s="80" t="s">
        <v>42</v>
      </c>
      <c r="Y90" t="s">
        <v>43</v>
      </c>
      <c r="Z90" s="12">
        <v>450000</v>
      </c>
      <c r="AA90" s="12">
        <v>450000</v>
      </c>
      <c r="AB90" s="12">
        <v>435613.62</v>
      </c>
      <c r="AC90" s="12">
        <v>435613.62</v>
      </c>
      <c r="AD90" s="12">
        <v>420613.62</v>
      </c>
      <c r="AE90" s="12">
        <v>273873.62</v>
      </c>
      <c r="AF90" s="12">
        <v>273873.62</v>
      </c>
      <c r="AG90" s="12">
        <v>14386.380000000005</v>
      </c>
      <c r="AH90" s="32">
        <v>450000</v>
      </c>
      <c r="AI90" s="32">
        <v>450000</v>
      </c>
      <c r="AJ90" s="32">
        <v>450000</v>
      </c>
      <c r="AK90" s="12">
        <v>450000</v>
      </c>
      <c r="AL90" s="12">
        <v>450000</v>
      </c>
      <c r="AM90" s="12">
        <f t="shared" si="6"/>
        <v>0</v>
      </c>
      <c r="AN90" s="12" t="s">
        <v>512</v>
      </c>
      <c r="AO90" s="39">
        <f t="shared" si="10"/>
        <v>0</v>
      </c>
    </row>
    <row r="91" spans="1:41" x14ac:dyDescent="0.3">
      <c r="A91" t="str">
        <f t="shared" si="5"/>
        <v>1.1-00-2409_248044028_24252100</v>
      </c>
      <c r="B91" t="s">
        <v>1282</v>
      </c>
      <c r="C91" t="s">
        <v>1284</v>
      </c>
      <c r="D91" t="s">
        <v>1319</v>
      </c>
      <c r="E91" t="s">
        <v>1317</v>
      </c>
      <c r="F91" t="s">
        <v>602</v>
      </c>
      <c r="G91" t="s">
        <v>603</v>
      </c>
      <c r="H91" t="s">
        <v>31</v>
      </c>
      <c r="I91" t="s">
        <v>934</v>
      </c>
      <c r="J91" t="s">
        <v>604</v>
      </c>
      <c r="K91" t="s">
        <v>605</v>
      </c>
      <c r="L91">
        <v>8</v>
      </c>
      <c r="M91" t="s">
        <v>606</v>
      </c>
      <c r="N91" s="79" t="s">
        <v>609</v>
      </c>
      <c r="O91" t="s">
        <v>610</v>
      </c>
      <c r="P91" t="s">
        <v>607</v>
      </c>
      <c r="Q91" t="s">
        <v>608</v>
      </c>
      <c r="R91" t="s">
        <v>1289</v>
      </c>
      <c r="S91">
        <v>2000</v>
      </c>
      <c r="T91" t="s">
        <v>953</v>
      </c>
      <c r="V91">
        <v>2521</v>
      </c>
      <c r="W91" t="s">
        <v>316</v>
      </c>
      <c r="X91" s="80" t="s">
        <v>42</v>
      </c>
      <c r="Y91" t="s">
        <v>43</v>
      </c>
      <c r="Z91" s="12">
        <v>430000</v>
      </c>
      <c r="AA91" s="12">
        <v>500000</v>
      </c>
      <c r="AB91" s="12">
        <v>429988.8</v>
      </c>
      <c r="AC91" s="12">
        <v>429988.8</v>
      </c>
      <c r="AD91" s="12">
        <v>429988.8</v>
      </c>
      <c r="AE91" s="12">
        <v>429988.8</v>
      </c>
      <c r="AF91" s="12">
        <v>429988.8</v>
      </c>
      <c r="AG91" s="12">
        <v>11.200000000011642</v>
      </c>
      <c r="AH91" s="32">
        <v>430000</v>
      </c>
      <c r="AI91" s="32">
        <v>430000</v>
      </c>
      <c r="AJ91" s="32">
        <v>500000</v>
      </c>
      <c r="AK91" s="12">
        <v>500000</v>
      </c>
      <c r="AL91" s="12">
        <v>500000</v>
      </c>
      <c r="AM91" s="12">
        <f t="shared" si="6"/>
        <v>0</v>
      </c>
      <c r="AN91" s="12" t="s">
        <v>611</v>
      </c>
    </row>
    <row r="92" spans="1:41" x14ac:dyDescent="0.3">
      <c r="A92" t="str">
        <f t="shared" si="5"/>
        <v>1.1-00-2410_244048030_24252100</v>
      </c>
      <c r="B92" t="s">
        <v>1282</v>
      </c>
      <c r="C92" t="s">
        <v>1284</v>
      </c>
      <c r="D92" t="s">
        <v>1319</v>
      </c>
      <c r="E92" t="s">
        <v>257</v>
      </c>
      <c r="F92" t="s">
        <v>412</v>
      </c>
      <c r="G92" t="s">
        <v>411</v>
      </c>
      <c r="H92" t="s">
        <v>31</v>
      </c>
      <c r="I92" t="s">
        <v>934</v>
      </c>
      <c r="J92" t="s">
        <v>666</v>
      </c>
      <c r="K92" t="s">
        <v>967</v>
      </c>
      <c r="L92">
        <v>4</v>
      </c>
      <c r="M92" t="s">
        <v>667</v>
      </c>
      <c r="N92" s="79" t="s">
        <v>670</v>
      </c>
      <c r="O92" t="s">
        <v>968</v>
      </c>
      <c r="P92" t="s">
        <v>668</v>
      </c>
      <c r="Q92" t="s">
        <v>669</v>
      </c>
      <c r="R92" t="s">
        <v>1289</v>
      </c>
      <c r="S92">
        <v>2000</v>
      </c>
      <c r="T92" t="s">
        <v>953</v>
      </c>
      <c r="V92">
        <v>2521</v>
      </c>
      <c r="W92" t="s">
        <v>316</v>
      </c>
      <c r="X92" s="80" t="s">
        <v>42</v>
      </c>
      <c r="Y92" t="s">
        <v>43</v>
      </c>
      <c r="Z92" s="12">
        <v>50000</v>
      </c>
      <c r="AA92" s="32">
        <v>0</v>
      </c>
      <c r="AB92" s="12">
        <v>0</v>
      </c>
      <c r="AC92" s="12">
        <v>0</v>
      </c>
      <c r="AD92" s="12">
        <v>0</v>
      </c>
      <c r="AE92" s="12">
        <v>0</v>
      </c>
      <c r="AF92" s="12">
        <v>0</v>
      </c>
      <c r="AG92" s="12">
        <v>50000</v>
      </c>
      <c r="AH92" s="32">
        <v>50000</v>
      </c>
      <c r="AI92" s="32">
        <v>50000</v>
      </c>
      <c r="AJ92" s="32">
        <v>50000</v>
      </c>
      <c r="AK92" s="12">
        <v>50000</v>
      </c>
      <c r="AL92" s="12">
        <v>50000</v>
      </c>
      <c r="AM92" s="12">
        <f t="shared" si="6"/>
        <v>0</v>
      </c>
      <c r="AN92" s="12" t="s">
        <v>140</v>
      </c>
    </row>
    <row r="93" spans="1:41" x14ac:dyDescent="0.3">
      <c r="A93" t="str">
        <f t="shared" si="5"/>
        <v>1.1-00-2402_243012009_24253100</v>
      </c>
      <c r="B93" t="s">
        <v>1282</v>
      </c>
      <c r="C93" t="s">
        <v>1284</v>
      </c>
      <c r="D93" t="s">
        <v>1319</v>
      </c>
      <c r="E93" t="s">
        <v>27</v>
      </c>
      <c r="F93" t="s">
        <v>216</v>
      </c>
      <c r="G93" t="s">
        <v>217</v>
      </c>
      <c r="H93" t="s">
        <v>31</v>
      </c>
      <c r="I93" t="s">
        <v>934</v>
      </c>
      <c r="J93" t="s">
        <v>188</v>
      </c>
      <c r="K93" t="s">
        <v>189</v>
      </c>
      <c r="L93">
        <v>3</v>
      </c>
      <c r="M93" t="s">
        <v>218</v>
      </c>
      <c r="N93" s="79" t="s">
        <v>243</v>
      </c>
      <c r="O93" t="s">
        <v>244</v>
      </c>
      <c r="P93" t="s">
        <v>219</v>
      </c>
      <c r="Q93" t="s">
        <v>220</v>
      </c>
      <c r="R93" t="s">
        <v>1289</v>
      </c>
      <c r="S93">
        <v>2000</v>
      </c>
      <c r="T93" t="s">
        <v>953</v>
      </c>
      <c r="V93">
        <v>2531</v>
      </c>
      <c r="W93" t="s">
        <v>245</v>
      </c>
      <c r="X93" s="80" t="s">
        <v>42</v>
      </c>
      <c r="Y93" t="s">
        <v>43</v>
      </c>
      <c r="Z93" s="12">
        <v>50000</v>
      </c>
      <c r="AA93" s="12">
        <v>50000</v>
      </c>
      <c r="AB93" s="12">
        <v>25640.15</v>
      </c>
      <c r="AC93" s="12">
        <v>25640.15</v>
      </c>
      <c r="AD93" s="12">
        <v>25640.15</v>
      </c>
      <c r="AE93" s="12">
        <v>25640.15</v>
      </c>
      <c r="AF93" s="12">
        <v>25640.15</v>
      </c>
      <c r="AG93" s="12">
        <v>24359.85</v>
      </c>
      <c r="AH93" s="32">
        <v>50000</v>
      </c>
      <c r="AI93" s="32">
        <v>50000</v>
      </c>
      <c r="AJ93" s="32">
        <v>50000</v>
      </c>
      <c r="AK93" s="12">
        <v>50000</v>
      </c>
      <c r="AL93" s="12">
        <v>50000</v>
      </c>
      <c r="AM93" s="12">
        <f t="shared" si="6"/>
        <v>0</v>
      </c>
      <c r="AN93" s="12" t="s">
        <v>246</v>
      </c>
    </row>
    <row r="94" spans="1:41" x14ac:dyDescent="0.3">
      <c r="A94" t="str">
        <f t="shared" si="5"/>
        <v>1.1-00-2407_243039024_24253100</v>
      </c>
      <c r="B94" t="s">
        <v>1282</v>
      </c>
      <c r="C94" t="s">
        <v>1284</v>
      </c>
      <c r="D94" t="s">
        <v>1319</v>
      </c>
      <c r="E94" t="s">
        <v>257</v>
      </c>
      <c r="F94" t="s">
        <v>498</v>
      </c>
      <c r="G94" t="s">
        <v>499</v>
      </c>
      <c r="H94" t="s">
        <v>31</v>
      </c>
      <c r="I94" t="s">
        <v>934</v>
      </c>
      <c r="J94" t="s">
        <v>446</v>
      </c>
      <c r="K94" t="s">
        <v>447</v>
      </c>
      <c r="L94">
        <v>3</v>
      </c>
      <c r="M94" t="s">
        <v>218</v>
      </c>
      <c r="N94" s="79" t="s">
        <v>502</v>
      </c>
      <c r="O94" t="s">
        <v>503</v>
      </c>
      <c r="P94" t="s">
        <v>500</v>
      </c>
      <c r="Q94" t="s">
        <v>501</v>
      </c>
      <c r="R94" t="s">
        <v>1289</v>
      </c>
      <c r="S94">
        <v>2000</v>
      </c>
      <c r="T94" t="s">
        <v>953</v>
      </c>
      <c r="V94">
        <v>2531</v>
      </c>
      <c r="W94" t="s">
        <v>245</v>
      </c>
      <c r="X94" s="80" t="s">
        <v>42</v>
      </c>
      <c r="Y94" t="s">
        <v>43</v>
      </c>
      <c r="Z94" s="12">
        <v>5500000</v>
      </c>
      <c r="AA94" s="12">
        <v>5000000</v>
      </c>
      <c r="AB94" s="12">
        <v>5145797.7300000004</v>
      </c>
      <c r="AC94" s="12">
        <v>4204008.43</v>
      </c>
      <c r="AD94" s="12">
        <v>3284821.95</v>
      </c>
      <c r="AE94" s="12">
        <v>3117025.69</v>
      </c>
      <c r="AF94" s="12">
        <v>3117025.69</v>
      </c>
      <c r="AG94" s="12">
        <v>354202.26999999955</v>
      </c>
      <c r="AH94" s="32">
        <v>5000000</v>
      </c>
      <c r="AI94" s="32">
        <v>5000000</v>
      </c>
      <c r="AJ94" s="32">
        <v>5500000</v>
      </c>
      <c r="AK94" s="12">
        <v>5500000</v>
      </c>
      <c r="AL94" s="12">
        <v>5500000</v>
      </c>
      <c r="AM94" s="12">
        <f t="shared" si="6"/>
        <v>0</v>
      </c>
      <c r="AN94" s="12" t="s">
        <v>514</v>
      </c>
      <c r="AO94" s="39">
        <f>AJ94-AL94</f>
        <v>0</v>
      </c>
    </row>
    <row r="95" spans="1:41" x14ac:dyDescent="0.3">
      <c r="A95" t="str">
        <f t="shared" si="5"/>
        <v>1.1-00-2417_244056037_24253100</v>
      </c>
      <c r="B95" t="s">
        <v>1282</v>
      </c>
      <c r="C95" t="s">
        <v>1284</v>
      </c>
      <c r="D95" t="s">
        <v>1319</v>
      </c>
      <c r="E95" t="s">
        <v>257</v>
      </c>
      <c r="F95" t="s">
        <v>783</v>
      </c>
      <c r="G95" t="s">
        <v>784</v>
      </c>
      <c r="H95" t="s">
        <v>200</v>
      </c>
      <c r="I95" t="s">
        <v>957</v>
      </c>
      <c r="J95" t="s">
        <v>852</v>
      </c>
      <c r="K95" t="s">
        <v>785</v>
      </c>
      <c r="L95">
        <v>4</v>
      </c>
      <c r="M95" t="s">
        <v>667</v>
      </c>
      <c r="N95" s="79" t="s">
        <v>787</v>
      </c>
      <c r="O95" t="s">
        <v>788</v>
      </c>
      <c r="P95" t="s">
        <v>786</v>
      </c>
      <c r="Q95" t="s">
        <v>785</v>
      </c>
      <c r="R95" t="s">
        <v>1289</v>
      </c>
      <c r="S95">
        <v>2000</v>
      </c>
      <c r="T95" t="s">
        <v>953</v>
      </c>
      <c r="V95">
        <v>2531</v>
      </c>
      <c r="W95" t="s">
        <v>245</v>
      </c>
      <c r="X95" s="80" t="s">
        <v>42</v>
      </c>
      <c r="Y95" t="s">
        <v>43</v>
      </c>
      <c r="Z95" s="12">
        <v>884202</v>
      </c>
      <c r="AA95" s="12">
        <v>366202</v>
      </c>
      <c r="AB95" s="12">
        <v>883142</v>
      </c>
      <c r="AC95" s="12">
        <v>678439</v>
      </c>
      <c r="AD95" s="12">
        <v>614888</v>
      </c>
      <c r="AE95" s="12">
        <v>614888</v>
      </c>
      <c r="AF95" s="12">
        <v>614888</v>
      </c>
      <c r="AG95" s="12">
        <v>1060</v>
      </c>
      <c r="AH95" s="32">
        <v>826202</v>
      </c>
      <c r="AI95" s="32">
        <v>826202</v>
      </c>
      <c r="AJ95" s="32">
        <v>900000</v>
      </c>
      <c r="AK95" s="12">
        <v>900000</v>
      </c>
      <c r="AL95" s="12">
        <v>900000</v>
      </c>
      <c r="AM95" s="12">
        <f t="shared" si="6"/>
        <v>0</v>
      </c>
      <c r="AN95" s="12" t="s">
        <v>792</v>
      </c>
    </row>
    <row r="96" spans="1:41" x14ac:dyDescent="0.3">
      <c r="A96" t="str">
        <f t="shared" si="5"/>
        <v>1.1-00-2402_243012009_24254100</v>
      </c>
      <c r="B96" t="s">
        <v>1282</v>
      </c>
      <c r="C96" t="s">
        <v>1284</v>
      </c>
      <c r="D96" t="s">
        <v>1319</v>
      </c>
      <c r="E96" t="s">
        <v>27</v>
      </c>
      <c r="F96" t="s">
        <v>216</v>
      </c>
      <c r="G96" t="s">
        <v>217</v>
      </c>
      <c r="H96" t="s">
        <v>31</v>
      </c>
      <c r="I96" t="s">
        <v>934</v>
      </c>
      <c r="J96" t="s">
        <v>188</v>
      </c>
      <c r="K96" t="s">
        <v>189</v>
      </c>
      <c r="L96">
        <v>3</v>
      </c>
      <c r="M96" t="s">
        <v>218</v>
      </c>
      <c r="N96" s="79" t="s">
        <v>243</v>
      </c>
      <c r="O96" t="s">
        <v>244</v>
      </c>
      <c r="P96" t="s">
        <v>219</v>
      </c>
      <c r="Q96" t="s">
        <v>220</v>
      </c>
      <c r="R96" t="s">
        <v>1289</v>
      </c>
      <c r="S96">
        <v>2000</v>
      </c>
      <c r="T96" t="s">
        <v>953</v>
      </c>
      <c r="V96">
        <v>2541</v>
      </c>
      <c r="W96" t="s">
        <v>247</v>
      </c>
      <c r="X96" s="80" t="s">
        <v>42</v>
      </c>
      <c r="Y96" t="s">
        <v>43</v>
      </c>
      <c r="Z96" s="12">
        <v>52000</v>
      </c>
      <c r="AA96" s="12">
        <v>52000</v>
      </c>
      <c r="AB96" s="12">
        <v>44217.08</v>
      </c>
      <c r="AC96" s="12">
        <v>32037.08</v>
      </c>
      <c r="AD96" s="12">
        <v>23346.799999999999</v>
      </c>
      <c r="AE96" s="12">
        <v>23346.799999999999</v>
      </c>
      <c r="AF96" s="12">
        <v>23346.799999999999</v>
      </c>
      <c r="AG96" s="12">
        <v>7782.9199999999983</v>
      </c>
      <c r="AH96" s="32">
        <v>52000</v>
      </c>
      <c r="AI96" s="32">
        <v>52000</v>
      </c>
      <c r="AJ96" s="32">
        <v>52000</v>
      </c>
      <c r="AK96" s="12">
        <v>52000</v>
      </c>
      <c r="AL96" s="12">
        <v>52000</v>
      </c>
      <c r="AM96" s="12">
        <f t="shared" si="6"/>
        <v>0</v>
      </c>
      <c r="AN96" s="12" t="s">
        <v>246</v>
      </c>
    </row>
    <row r="97" spans="1:41" x14ac:dyDescent="0.3">
      <c r="A97" t="str">
        <f t="shared" si="5"/>
        <v>1.1-00-2406_245029017_24254100</v>
      </c>
      <c r="B97" t="s">
        <v>1282</v>
      </c>
      <c r="C97" t="s">
        <v>1284</v>
      </c>
      <c r="D97" t="s">
        <v>1319</v>
      </c>
      <c r="E97" t="s">
        <v>257</v>
      </c>
      <c r="F97" t="s">
        <v>422</v>
      </c>
      <c r="G97" t="s">
        <v>423</v>
      </c>
      <c r="H97" t="s">
        <v>340</v>
      </c>
      <c r="I97" t="s">
        <v>964</v>
      </c>
      <c r="J97" t="s">
        <v>403</v>
      </c>
      <c r="K97" t="s">
        <v>404</v>
      </c>
      <c r="L97">
        <v>5</v>
      </c>
      <c r="M97" t="s">
        <v>62</v>
      </c>
      <c r="N97" s="79" t="s">
        <v>426</v>
      </c>
      <c r="O97" t="s">
        <v>427</v>
      </c>
      <c r="P97" t="s">
        <v>424</v>
      </c>
      <c r="Q97" t="s">
        <v>425</v>
      </c>
      <c r="R97" t="s">
        <v>1289</v>
      </c>
      <c r="S97">
        <v>2000</v>
      </c>
      <c r="T97" t="s">
        <v>953</v>
      </c>
      <c r="V97">
        <v>2541</v>
      </c>
      <c r="W97" t="s">
        <v>247</v>
      </c>
      <c r="X97" s="80" t="s">
        <v>42</v>
      </c>
      <c r="Y97" t="s">
        <v>43</v>
      </c>
      <c r="Z97" s="12">
        <v>2169.1999999999998</v>
      </c>
      <c r="AA97" s="12">
        <v>3000</v>
      </c>
      <c r="AB97" s="12">
        <v>2169.1999999999998</v>
      </c>
      <c r="AC97" s="12">
        <v>2169.1999999999998</v>
      </c>
      <c r="AD97" s="12">
        <v>2169.1999999999998</v>
      </c>
      <c r="AE97" s="12">
        <v>2169.1999999999998</v>
      </c>
      <c r="AF97" s="12">
        <v>2169.1999999999998</v>
      </c>
      <c r="AG97" s="12">
        <v>0</v>
      </c>
      <c r="AH97" s="32">
        <v>2169.1999999999998</v>
      </c>
      <c r="AI97" s="32">
        <v>2169.1999999999998</v>
      </c>
      <c r="AJ97" s="32">
        <v>2500</v>
      </c>
      <c r="AK97" s="12">
        <v>2500</v>
      </c>
      <c r="AL97" s="12">
        <v>2500</v>
      </c>
      <c r="AM97" s="12">
        <f t="shared" si="6"/>
        <v>0</v>
      </c>
      <c r="AN97" s="12" t="s">
        <v>846</v>
      </c>
    </row>
    <row r="98" spans="1:41" x14ac:dyDescent="0.3">
      <c r="A98" t="str">
        <f t="shared" si="5"/>
        <v>1.1-00-2407_243039024_24254100</v>
      </c>
      <c r="B98" t="s">
        <v>1282</v>
      </c>
      <c r="C98" t="s">
        <v>1284</v>
      </c>
      <c r="D98" t="s">
        <v>1319</v>
      </c>
      <c r="E98" t="s">
        <v>257</v>
      </c>
      <c r="F98" t="s">
        <v>498</v>
      </c>
      <c r="G98" t="s">
        <v>499</v>
      </c>
      <c r="H98" t="s">
        <v>31</v>
      </c>
      <c r="I98" t="s">
        <v>934</v>
      </c>
      <c r="J98" t="s">
        <v>446</v>
      </c>
      <c r="K98" t="s">
        <v>447</v>
      </c>
      <c r="L98">
        <v>3</v>
      </c>
      <c r="M98" t="s">
        <v>218</v>
      </c>
      <c r="N98" s="79" t="s">
        <v>502</v>
      </c>
      <c r="O98" t="s">
        <v>503</v>
      </c>
      <c r="P98" t="s">
        <v>500</v>
      </c>
      <c r="Q98" t="s">
        <v>501</v>
      </c>
      <c r="R98" t="s">
        <v>1289</v>
      </c>
      <c r="S98">
        <v>2000</v>
      </c>
      <c r="T98" t="s">
        <v>953</v>
      </c>
      <c r="V98">
        <v>2541</v>
      </c>
      <c r="W98" t="s">
        <v>247</v>
      </c>
      <c r="X98" s="80" t="s">
        <v>42</v>
      </c>
      <c r="Y98" t="s">
        <v>43</v>
      </c>
      <c r="Z98" s="12">
        <v>6200000</v>
      </c>
      <c r="AA98" s="12">
        <v>6500000</v>
      </c>
      <c r="AB98" s="12">
        <v>5964189.5199999996</v>
      </c>
      <c r="AC98" s="12">
        <v>5101501.58</v>
      </c>
      <c r="AD98" s="12">
        <v>4665239.97</v>
      </c>
      <c r="AE98" s="12">
        <v>4582160.99</v>
      </c>
      <c r="AF98" s="12">
        <v>4582160.99</v>
      </c>
      <c r="AG98" s="12">
        <v>235810.48000000045</v>
      </c>
      <c r="AH98" s="32">
        <v>6500000</v>
      </c>
      <c r="AI98" s="32">
        <v>6500000</v>
      </c>
      <c r="AJ98" s="32">
        <v>6500000</v>
      </c>
      <c r="AK98" s="12">
        <v>6500000</v>
      </c>
      <c r="AL98" s="12">
        <v>6500000</v>
      </c>
      <c r="AM98" s="12">
        <f t="shared" si="6"/>
        <v>0</v>
      </c>
      <c r="AN98" s="12" t="s">
        <v>516</v>
      </c>
      <c r="AO98" s="39">
        <f>AJ98-AL98</f>
        <v>0</v>
      </c>
    </row>
    <row r="99" spans="1:41" x14ac:dyDescent="0.3">
      <c r="A99" t="str">
        <f t="shared" si="5"/>
        <v>1.1-00-2417_244056037_24254100</v>
      </c>
      <c r="B99" t="s">
        <v>1282</v>
      </c>
      <c r="C99" t="s">
        <v>1284</v>
      </c>
      <c r="D99" t="s">
        <v>1319</v>
      </c>
      <c r="E99" t="s">
        <v>257</v>
      </c>
      <c r="F99" t="s">
        <v>783</v>
      </c>
      <c r="G99" t="s">
        <v>784</v>
      </c>
      <c r="H99" t="s">
        <v>200</v>
      </c>
      <c r="I99" t="s">
        <v>957</v>
      </c>
      <c r="J99" t="s">
        <v>852</v>
      </c>
      <c r="K99" t="s">
        <v>785</v>
      </c>
      <c r="L99">
        <v>4</v>
      </c>
      <c r="M99" t="s">
        <v>667</v>
      </c>
      <c r="N99" s="79" t="s">
        <v>787</v>
      </c>
      <c r="O99" t="s">
        <v>788</v>
      </c>
      <c r="P99" t="s">
        <v>786</v>
      </c>
      <c r="Q99" t="s">
        <v>785</v>
      </c>
      <c r="R99" t="s">
        <v>1289</v>
      </c>
      <c r="S99">
        <v>2000</v>
      </c>
      <c r="T99" t="s">
        <v>953</v>
      </c>
      <c r="V99">
        <v>2541</v>
      </c>
      <c r="W99" t="s">
        <v>247</v>
      </c>
      <c r="X99" s="80" t="s">
        <v>42</v>
      </c>
      <c r="Y99" t="s">
        <v>43</v>
      </c>
      <c r="Z99" s="12">
        <v>495000</v>
      </c>
      <c r="AA99" s="12">
        <v>1000000</v>
      </c>
      <c r="AB99" s="12">
        <v>489322.47</v>
      </c>
      <c r="AC99" s="12">
        <v>375651.75</v>
      </c>
      <c r="AD99" s="12">
        <v>360628.93</v>
      </c>
      <c r="AE99" s="12">
        <v>360628.93</v>
      </c>
      <c r="AF99" s="12">
        <v>360628.93</v>
      </c>
      <c r="AG99" s="12">
        <v>5677.5300000000279</v>
      </c>
      <c r="AH99" s="32">
        <v>540000</v>
      </c>
      <c r="AI99" s="32">
        <v>540000</v>
      </c>
      <c r="AJ99" s="32">
        <v>600000</v>
      </c>
      <c r="AK99" s="12">
        <v>600000</v>
      </c>
      <c r="AL99" s="12">
        <v>600000</v>
      </c>
      <c r="AM99" s="12">
        <f t="shared" si="6"/>
        <v>0</v>
      </c>
      <c r="AN99" s="12" t="s">
        <v>793</v>
      </c>
    </row>
    <row r="100" spans="1:41" x14ac:dyDescent="0.3">
      <c r="A100" t="str">
        <f t="shared" si="5"/>
        <v>1.1-00-2407_242036022_24255100</v>
      </c>
      <c r="B100" t="s">
        <v>1282</v>
      </c>
      <c r="C100" t="s">
        <v>1284</v>
      </c>
      <c r="D100" t="s">
        <v>1319</v>
      </c>
      <c r="E100" t="s">
        <v>257</v>
      </c>
      <c r="F100" t="s">
        <v>259</v>
      </c>
      <c r="G100" t="s">
        <v>260</v>
      </c>
      <c r="H100" t="s">
        <v>31</v>
      </c>
      <c r="I100" t="s">
        <v>934</v>
      </c>
      <c r="J100" t="s">
        <v>446</v>
      </c>
      <c r="K100" t="s">
        <v>447</v>
      </c>
      <c r="L100">
        <v>2</v>
      </c>
      <c r="M100" t="s">
        <v>448</v>
      </c>
      <c r="N100" s="79" t="s">
        <v>451</v>
      </c>
      <c r="O100" t="s">
        <v>452</v>
      </c>
      <c r="P100" t="s">
        <v>449</v>
      </c>
      <c r="Q100" t="s">
        <v>450</v>
      </c>
      <c r="R100" t="s">
        <v>1289</v>
      </c>
      <c r="S100">
        <v>2000</v>
      </c>
      <c r="T100" t="s">
        <v>953</v>
      </c>
      <c r="V100">
        <v>2551</v>
      </c>
      <c r="W100" t="s">
        <v>460</v>
      </c>
      <c r="X100" s="80" t="s">
        <v>42</v>
      </c>
      <c r="Y100" t="s">
        <v>43</v>
      </c>
      <c r="Z100" s="12">
        <v>250000</v>
      </c>
      <c r="AA100" s="12">
        <v>200000</v>
      </c>
      <c r="AB100" s="12">
        <v>215444.39</v>
      </c>
      <c r="AC100" s="12">
        <v>215444.39</v>
      </c>
      <c r="AD100" s="12">
        <v>0</v>
      </c>
      <c r="AE100" s="12">
        <v>0</v>
      </c>
      <c r="AF100" s="12">
        <v>0</v>
      </c>
      <c r="AG100" s="12">
        <v>34555.609999999986</v>
      </c>
      <c r="AH100" s="32">
        <v>250000</v>
      </c>
      <c r="AI100" s="32">
        <v>250000</v>
      </c>
      <c r="AJ100" s="32">
        <v>250000</v>
      </c>
      <c r="AK100" s="12">
        <v>250000</v>
      </c>
      <c r="AL100" s="12">
        <v>250000</v>
      </c>
      <c r="AM100" s="12">
        <f t="shared" si="6"/>
        <v>0</v>
      </c>
      <c r="AN100" s="12" t="s">
        <v>461</v>
      </c>
      <c r="AO100" s="39">
        <f t="shared" ref="AO100:AO103" si="11">AJ100-AL100</f>
        <v>0</v>
      </c>
    </row>
    <row r="101" spans="1:41" x14ac:dyDescent="0.3">
      <c r="A101" t="str">
        <f t="shared" si="5"/>
        <v>1.1-00-2405_246021015_24256100</v>
      </c>
      <c r="B101" t="s">
        <v>1282</v>
      </c>
      <c r="C101" t="s">
        <v>1284</v>
      </c>
      <c r="D101" t="s">
        <v>1319</v>
      </c>
      <c r="E101" t="s">
        <v>27</v>
      </c>
      <c r="F101" t="s">
        <v>29</v>
      </c>
      <c r="G101" t="s">
        <v>30</v>
      </c>
      <c r="H101" t="s">
        <v>31</v>
      </c>
      <c r="I101" t="s">
        <v>934</v>
      </c>
      <c r="J101" t="s">
        <v>306</v>
      </c>
      <c r="K101" t="s">
        <v>307</v>
      </c>
      <c r="L101">
        <v>6</v>
      </c>
      <c r="M101" t="s">
        <v>79</v>
      </c>
      <c r="N101" s="79" t="s">
        <v>310</v>
      </c>
      <c r="O101" t="s">
        <v>311</v>
      </c>
      <c r="P101" t="s">
        <v>308</v>
      </c>
      <c r="Q101" t="s">
        <v>309</v>
      </c>
      <c r="R101" t="s">
        <v>1289</v>
      </c>
      <c r="S101">
        <v>2000</v>
      </c>
      <c r="T101" t="s">
        <v>953</v>
      </c>
      <c r="V101">
        <v>2561</v>
      </c>
      <c r="W101" t="s">
        <v>317</v>
      </c>
      <c r="X101" s="80" t="s">
        <v>42</v>
      </c>
      <c r="Y101" t="s">
        <v>43</v>
      </c>
      <c r="Z101" s="12">
        <v>2807</v>
      </c>
      <c r="AA101" s="12">
        <v>0</v>
      </c>
      <c r="AB101" s="12">
        <v>2807</v>
      </c>
      <c r="AC101" s="12">
        <v>2807</v>
      </c>
      <c r="AD101" s="12">
        <v>2807</v>
      </c>
      <c r="AE101" s="12">
        <v>2807</v>
      </c>
      <c r="AF101" s="12">
        <v>2807</v>
      </c>
      <c r="AG101" s="12">
        <v>0</v>
      </c>
      <c r="AH101" s="32">
        <v>2387</v>
      </c>
      <c r="AI101" s="32">
        <v>2387</v>
      </c>
      <c r="AJ101" s="32">
        <v>1500</v>
      </c>
      <c r="AK101" s="12">
        <v>1500</v>
      </c>
      <c r="AL101" s="12">
        <v>1500</v>
      </c>
      <c r="AM101" s="12">
        <f t="shared" si="6"/>
        <v>0</v>
      </c>
      <c r="AN101" s="12" t="s">
        <v>846</v>
      </c>
      <c r="AO101" s="39">
        <f t="shared" si="11"/>
        <v>0</v>
      </c>
    </row>
    <row r="102" spans="1:41" x14ac:dyDescent="0.3">
      <c r="A102" t="str">
        <f t="shared" si="5"/>
        <v>1.1-00-2407_242036022_24256100</v>
      </c>
      <c r="B102" t="s">
        <v>1282</v>
      </c>
      <c r="C102" t="s">
        <v>1284</v>
      </c>
      <c r="D102" t="s">
        <v>1319</v>
      </c>
      <c r="E102" t="s">
        <v>257</v>
      </c>
      <c r="F102" t="s">
        <v>259</v>
      </c>
      <c r="G102" t="s">
        <v>260</v>
      </c>
      <c r="H102" t="s">
        <v>31</v>
      </c>
      <c r="I102" t="s">
        <v>934</v>
      </c>
      <c r="J102" t="s">
        <v>446</v>
      </c>
      <c r="K102" t="s">
        <v>447</v>
      </c>
      <c r="L102">
        <v>2</v>
      </c>
      <c r="M102" t="s">
        <v>448</v>
      </c>
      <c r="N102" s="79" t="s">
        <v>451</v>
      </c>
      <c r="O102" t="s">
        <v>452</v>
      </c>
      <c r="P102" t="s">
        <v>449</v>
      </c>
      <c r="Q102" t="s">
        <v>450</v>
      </c>
      <c r="R102" t="s">
        <v>1289</v>
      </c>
      <c r="S102">
        <v>2000</v>
      </c>
      <c r="T102" t="s">
        <v>953</v>
      </c>
      <c r="V102">
        <v>2561</v>
      </c>
      <c r="W102" t="s">
        <v>317</v>
      </c>
      <c r="X102" s="80" t="s">
        <v>42</v>
      </c>
      <c r="Y102" t="s">
        <v>43</v>
      </c>
      <c r="Z102" s="12">
        <v>2750000</v>
      </c>
      <c r="AA102" s="12">
        <v>2250000</v>
      </c>
      <c r="AB102" s="12">
        <v>2642237.75</v>
      </c>
      <c r="AC102" s="12">
        <v>2642237.75</v>
      </c>
      <c r="AD102" s="12">
        <v>1763824.96</v>
      </c>
      <c r="AE102" s="12">
        <v>1749380.64</v>
      </c>
      <c r="AF102" s="12">
        <v>1749380.64</v>
      </c>
      <c r="AG102" s="12">
        <v>107762.25</v>
      </c>
      <c r="AH102" s="32">
        <v>2750000</v>
      </c>
      <c r="AI102" s="32">
        <v>2750000</v>
      </c>
      <c r="AJ102" s="32">
        <v>2750000</v>
      </c>
      <c r="AK102" s="12">
        <v>2750000</v>
      </c>
      <c r="AL102" s="12">
        <v>2750000</v>
      </c>
      <c r="AM102" s="12">
        <f t="shared" si="6"/>
        <v>0</v>
      </c>
      <c r="AN102" s="12" t="s">
        <v>462</v>
      </c>
      <c r="AO102" s="39">
        <f t="shared" si="11"/>
        <v>0</v>
      </c>
    </row>
    <row r="103" spans="1:41" x14ac:dyDescent="0.3">
      <c r="A103" t="str">
        <f t="shared" si="5"/>
        <v>1.1-00-2407_243039024_24256100</v>
      </c>
      <c r="B103" t="s">
        <v>1282</v>
      </c>
      <c r="C103" t="s">
        <v>1284</v>
      </c>
      <c r="D103" t="s">
        <v>1319</v>
      </c>
      <c r="E103" t="s">
        <v>257</v>
      </c>
      <c r="F103" t="s">
        <v>498</v>
      </c>
      <c r="G103" t="s">
        <v>499</v>
      </c>
      <c r="H103" t="s">
        <v>31</v>
      </c>
      <c r="I103" t="s">
        <v>934</v>
      </c>
      <c r="J103" t="s">
        <v>446</v>
      </c>
      <c r="K103" t="s">
        <v>447</v>
      </c>
      <c r="L103">
        <v>3</v>
      </c>
      <c r="M103" t="s">
        <v>218</v>
      </c>
      <c r="N103" s="79" t="s">
        <v>502</v>
      </c>
      <c r="O103" t="s">
        <v>503</v>
      </c>
      <c r="P103" t="s">
        <v>500</v>
      </c>
      <c r="Q103" t="s">
        <v>501</v>
      </c>
      <c r="R103" t="s">
        <v>1289</v>
      </c>
      <c r="S103">
        <v>2000</v>
      </c>
      <c r="T103" t="s">
        <v>953</v>
      </c>
      <c r="V103">
        <v>2561</v>
      </c>
      <c r="W103" t="s">
        <v>317</v>
      </c>
      <c r="X103" s="80" t="s">
        <v>42</v>
      </c>
      <c r="Y103" t="s">
        <v>43</v>
      </c>
      <c r="Z103" s="12">
        <v>6000</v>
      </c>
      <c r="AA103" s="12">
        <v>6000</v>
      </c>
      <c r="AB103" s="12">
        <v>5579.6</v>
      </c>
      <c r="AC103" s="12">
        <v>5579.6</v>
      </c>
      <c r="AD103" s="12">
        <v>5579.6</v>
      </c>
      <c r="AE103" s="12">
        <v>5579.6</v>
      </c>
      <c r="AF103" s="12">
        <v>5579.6</v>
      </c>
      <c r="AG103" s="12">
        <v>420.39999999999964</v>
      </c>
      <c r="AH103" s="32">
        <v>6000</v>
      </c>
      <c r="AI103" s="32">
        <v>6000</v>
      </c>
      <c r="AJ103" s="32">
        <v>6000</v>
      </c>
      <c r="AK103" s="12">
        <v>6000</v>
      </c>
      <c r="AL103" s="12">
        <v>6000</v>
      </c>
      <c r="AM103" s="12">
        <f t="shared" si="6"/>
        <v>0</v>
      </c>
      <c r="AN103" s="12" t="s">
        <v>518</v>
      </c>
      <c r="AO103" s="39">
        <f t="shared" si="11"/>
        <v>0</v>
      </c>
    </row>
    <row r="104" spans="1:41" x14ac:dyDescent="0.3">
      <c r="A104" t="str">
        <f t="shared" si="5"/>
        <v>1.1-00-2410_244048030_24259100</v>
      </c>
      <c r="B104" t="s">
        <v>1282</v>
      </c>
      <c r="C104" t="s">
        <v>1284</v>
      </c>
      <c r="D104" t="s">
        <v>1319</v>
      </c>
      <c r="E104" t="s">
        <v>257</v>
      </c>
      <c r="F104" t="s">
        <v>412</v>
      </c>
      <c r="G104" t="s">
        <v>411</v>
      </c>
      <c r="H104" t="s">
        <v>31</v>
      </c>
      <c r="I104" t="s">
        <v>934</v>
      </c>
      <c r="J104" t="s">
        <v>666</v>
      </c>
      <c r="K104" t="s">
        <v>967</v>
      </c>
      <c r="L104">
        <v>4</v>
      </c>
      <c r="M104" t="s">
        <v>667</v>
      </c>
      <c r="N104" s="79" t="s">
        <v>670</v>
      </c>
      <c r="O104" t="s">
        <v>968</v>
      </c>
      <c r="P104" t="s">
        <v>668</v>
      </c>
      <c r="Q104" t="s">
        <v>669</v>
      </c>
      <c r="R104" t="s">
        <v>1289</v>
      </c>
      <c r="S104">
        <v>2000</v>
      </c>
      <c r="T104" t="s">
        <v>953</v>
      </c>
      <c r="V104">
        <v>2591</v>
      </c>
      <c r="W104" t="s">
        <v>672</v>
      </c>
      <c r="X104" s="80" t="s">
        <v>42</v>
      </c>
      <c r="Y104" t="s">
        <v>43</v>
      </c>
      <c r="Z104" s="12">
        <v>3775271.34</v>
      </c>
      <c r="AA104" s="32">
        <v>2500000</v>
      </c>
      <c r="AB104" s="12">
        <v>3757792.84</v>
      </c>
      <c r="AC104" s="12">
        <v>3757792.84</v>
      </c>
      <c r="AD104" s="12">
        <v>3757792.84</v>
      </c>
      <c r="AE104" s="12">
        <v>3757792.84</v>
      </c>
      <c r="AF104" s="12">
        <v>3757792.84</v>
      </c>
      <c r="AG104" s="12">
        <v>17478.5</v>
      </c>
      <c r="AH104" s="32">
        <v>3775271.34</v>
      </c>
      <c r="AI104" s="32">
        <v>3775271.34</v>
      </c>
      <c r="AJ104" s="32">
        <v>3775271.34</v>
      </c>
      <c r="AK104" s="12">
        <v>3775271.34</v>
      </c>
      <c r="AL104" s="12">
        <v>3775271.34</v>
      </c>
      <c r="AM104" s="12">
        <f t="shared" si="6"/>
        <v>0</v>
      </c>
      <c r="AN104" s="12" t="s">
        <v>140</v>
      </c>
    </row>
    <row r="105" spans="1:41" x14ac:dyDescent="0.3">
      <c r="A105" t="str">
        <f t="shared" si="5"/>
        <v>1.1-00-2405_246021015_24261100</v>
      </c>
      <c r="B105" t="s">
        <v>1282</v>
      </c>
      <c r="C105" t="s">
        <v>1284</v>
      </c>
      <c r="D105" t="s">
        <v>1319</v>
      </c>
      <c r="E105" t="s">
        <v>27</v>
      </c>
      <c r="F105" t="s">
        <v>29</v>
      </c>
      <c r="G105" t="s">
        <v>30</v>
      </c>
      <c r="H105" t="s">
        <v>31</v>
      </c>
      <c r="I105" t="s">
        <v>934</v>
      </c>
      <c r="J105" t="s">
        <v>306</v>
      </c>
      <c r="K105" t="s">
        <v>307</v>
      </c>
      <c r="L105">
        <v>6</v>
      </c>
      <c r="M105" t="s">
        <v>79</v>
      </c>
      <c r="N105" s="79" t="s">
        <v>310</v>
      </c>
      <c r="O105" t="s">
        <v>311</v>
      </c>
      <c r="P105" t="s">
        <v>308</v>
      </c>
      <c r="Q105" t="s">
        <v>309</v>
      </c>
      <c r="R105" t="s">
        <v>1289</v>
      </c>
      <c r="S105">
        <v>2000</v>
      </c>
      <c r="T105" t="s">
        <v>953</v>
      </c>
      <c r="U105" t="s">
        <v>1159</v>
      </c>
      <c r="V105">
        <v>2611</v>
      </c>
      <c r="W105" t="s">
        <v>318</v>
      </c>
      <c r="X105" s="80" t="s">
        <v>42</v>
      </c>
      <c r="Y105" t="s">
        <v>43</v>
      </c>
      <c r="Z105" s="12">
        <v>42000000</v>
      </c>
      <c r="AA105" s="12">
        <v>35000000</v>
      </c>
      <c r="AB105" s="12">
        <v>41281691.799999997</v>
      </c>
      <c r="AC105" s="12">
        <v>41228197.909999996</v>
      </c>
      <c r="AD105" s="12">
        <v>41104686.909999996</v>
      </c>
      <c r="AE105" s="12">
        <v>41104686.909999996</v>
      </c>
      <c r="AF105" s="12">
        <v>41104686.909999996</v>
      </c>
      <c r="AG105" s="12">
        <v>718308.20000000298</v>
      </c>
      <c r="AH105" s="32">
        <v>42000000</v>
      </c>
      <c r="AI105" s="32">
        <v>42000000</v>
      </c>
      <c r="AJ105" s="32">
        <v>47577000</v>
      </c>
      <c r="AK105" s="12">
        <v>47577000</v>
      </c>
      <c r="AL105" s="12">
        <v>47577000</v>
      </c>
      <c r="AM105" s="12">
        <f t="shared" si="6"/>
        <v>0</v>
      </c>
      <c r="AN105" s="12" t="s">
        <v>319</v>
      </c>
      <c r="AO105" s="39">
        <f t="shared" ref="AO105:AO108" si="12">AJ105-AL105</f>
        <v>0</v>
      </c>
    </row>
    <row r="106" spans="1:41" x14ac:dyDescent="0.3">
      <c r="A106" t="str">
        <f t="shared" si="5"/>
        <v>1.1-00-2405_246022015_24261100</v>
      </c>
      <c r="B106" t="s">
        <v>1282</v>
      </c>
      <c r="C106" t="s">
        <v>1284</v>
      </c>
      <c r="D106" t="s">
        <v>1319</v>
      </c>
      <c r="E106" t="s">
        <v>27</v>
      </c>
      <c r="F106" s="82" t="s">
        <v>373</v>
      </c>
      <c r="G106" s="82" t="s">
        <v>374</v>
      </c>
      <c r="H106" s="82" t="s">
        <v>31</v>
      </c>
      <c r="I106" s="82" t="s">
        <v>934</v>
      </c>
      <c r="J106" s="82" t="s">
        <v>306</v>
      </c>
      <c r="K106" s="82" t="s">
        <v>307</v>
      </c>
      <c r="L106" s="82">
        <v>6</v>
      </c>
      <c r="M106" s="82" t="s">
        <v>79</v>
      </c>
      <c r="N106" s="83" t="s">
        <v>375</v>
      </c>
      <c r="O106" s="82" t="s">
        <v>376</v>
      </c>
      <c r="P106" s="82" t="s">
        <v>308</v>
      </c>
      <c r="Q106" s="82" t="s">
        <v>309</v>
      </c>
      <c r="R106" t="s">
        <v>1289</v>
      </c>
      <c r="S106" s="82">
        <v>2000</v>
      </c>
      <c r="T106" t="s">
        <v>953</v>
      </c>
      <c r="U106" s="82" t="s">
        <v>1159</v>
      </c>
      <c r="V106" s="82">
        <v>2611</v>
      </c>
      <c r="W106" s="82" t="s">
        <v>318</v>
      </c>
      <c r="X106" s="84" t="s">
        <v>42</v>
      </c>
      <c r="Y106" s="82" t="s">
        <v>43</v>
      </c>
      <c r="Z106" s="85">
        <v>0</v>
      </c>
      <c r="AA106" s="85">
        <v>0</v>
      </c>
      <c r="AB106" s="85">
        <v>0</v>
      </c>
      <c r="AC106" s="85">
        <v>0</v>
      </c>
      <c r="AD106" s="85">
        <v>0</v>
      </c>
      <c r="AE106" s="85">
        <v>0</v>
      </c>
      <c r="AF106" s="85">
        <v>0</v>
      </c>
      <c r="AG106" s="85">
        <v>0</v>
      </c>
      <c r="AH106" s="75">
        <v>0</v>
      </c>
      <c r="AI106" s="75">
        <v>0</v>
      </c>
      <c r="AJ106" s="75">
        <v>0</v>
      </c>
      <c r="AK106" s="12">
        <v>0</v>
      </c>
      <c r="AL106" s="85">
        <v>3600000</v>
      </c>
      <c r="AM106" s="12">
        <f t="shared" si="6"/>
        <v>-3600000</v>
      </c>
      <c r="AN106" s="12" t="s">
        <v>140</v>
      </c>
      <c r="AO106" s="39">
        <f t="shared" si="12"/>
        <v>-3600000</v>
      </c>
    </row>
    <row r="107" spans="1:41" s="82" customFormat="1" x14ac:dyDescent="0.3">
      <c r="A107" t="str">
        <f t="shared" si="5"/>
        <v>2.5-02-2405_246022015_24261100</v>
      </c>
      <c r="B107" s="82" t="s">
        <v>1280</v>
      </c>
      <c r="C107" s="82" t="s">
        <v>1287</v>
      </c>
      <c r="D107" s="82" t="s">
        <v>1318</v>
      </c>
      <c r="E107" t="s">
        <v>27</v>
      </c>
      <c r="F107" s="82" t="s">
        <v>373</v>
      </c>
      <c r="G107" s="82" t="s">
        <v>374</v>
      </c>
      <c r="H107" s="82" t="s">
        <v>31</v>
      </c>
      <c r="I107" s="82" t="s">
        <v>934</v>
      </c>
      <c r="J107" s="82" t="s">
        <v>306</v>
      </c>
      <c r="K107" s="82" t="s">
        <v>307</v>
      </c>
      <c r="L107" s="82">
        <v>6</v>
      </c>
      <c r="M107" s="82" t="s">
        <v>79</v>
      </c>
      <c r="N107" s="83" t="s">
        <v>375</v>
      </c>
      <c r="O107" s="82" t="s">
        <v>376</v>
      </c>
      <c r="P107" s="82" t="s">
        <v>308</v>
      </c>
      <c r="Q107" s="82" t="s">
        <v>309</v>
      </c>
      <c r="R107" t="s">
        <v>1289</v>
      </c>
      <c r="S107" s="82">
        <v>2000</v>
      </c>
      <c r="T107" t="s">
        <v>953</v>
      </c>
      <c r="U107" s="82" t="s">
        <v>1159</v>
      </c>
      <c r="V107" s="82">
        <v>2611</v>
      </c>
      <c r="W107" s="82" t="s">
        <v>318</v>
      </c>
      <c r="X107" s="84" t="s">
        <v>42</v>
      </c>
      <c r="Y107" s="82" t="s">
        <v>43</v>
      </c>
      <c r="Z107" s="85">
        <v>35000000</v>
      </c>
      <c r="AA107" s="85">
        <v>28000000</v>
      </c>
      <c r="AB107" s="85">
        <v>27125463.920000002</v>
      </c>
      <c r="AC107" s="85">
        <v>27125463.920000002</v>
      </c>
      <c r="AD107" s="85">
        <v>27125463.920000002</v>
      </c>
      <c r="AE107" s="85">
        <v>27125463.920000002</v>
      </c>
      <c r="AF107" s="85">
        <v>27125463.920000002</v>
      </c>
      <c r="AG107" s="85">
        <v>7874536.0799999982</v>
      </c>
      <c r="AH107" s="75">
        <v>35000000</v>
      </c>
      <c r="AI107" s="75">
        <v>35000000</v>
      </c>
      <c r="AJ107" s="75">
        <v>35000000</v>
      </c>
      <c r="AK107" s="12">
        <v>37447132</v>
      </c>
      <c r="AL107" s="75">
        <v>28000000</v>
      </c>
      <c r="AM107" s="12">
        <f t="shared" si="6"/>
        <v>9447132</v>
      </c>
      <c r="AN107" s="12" t="s">
        <v>140</v>
      </c>
      <c r="AO107" s="39">
        <f t="shared" si="12"/>
        <v>7000000</v>
      </c>
    </row>
    <row r="108" spans="1:41" x14ac:dyDescent="0.3">
      <c r="A108" t="str">
        <f t="shared" si="5"/>
        <v>1.1-00-2405_246023015_24261100</v>
      </c>
      <c r="B108" t="s">
        <v>1282</v>
      </c>
      <c r="C108" t="s">
        <v>1284</v>
      </c>
      <c r="D108" t="s">
        <v>1319</v>
      </c>
      <c r="E108" t="s">
        <v>27</v>
      </c>
      <c r="F108" t="s">
        <v>216</v>
      </c>
      <c r="G108" t="s">
        <v>217</v>
      </c>
      <c r="H108" t="s">
        <v>31</v>
      </c>
      <c r="I108" t="s">
        <v>934</v>
      </c>
      <c r="J108" t="s">
        <v>306</v>
      </c>
      <c r="K108" t="s">
        <v>307</v>
      </c>
      <c r="L108">
        <v>6</v>
      </c>
      <c r="M108" t="s">
        <v>79</v>
      </c>
      <c r="N108" s="79" t="s">
        <v>377</v>
      </c>
      <c r="O108" t="s">
        <v>378</v>
      </c>
      <c r="P108" t="s">
        <v>308</v>
      </c>
      <c r="Q108" t="s">
        <v>309</v>
      </c>
      <c r="R108" t="s">
        <v>1289</v>
      </c>
      <c r="S108">
        <v>2000</v>
      </c>
      <c r="T108" t="s">
        <v>953</v>
      </c>
      <c r="U108" t="s">
        <v>1159</v>
      </c>
      <c r="V108">
        <v>2611</v>
      </c>
      <c r="W108" t="s">
        <v>318</v>
      </c>
      <c r="X108" s="80" t="s">
        <v>42</v>
      </c>
      <c r="Y108" t="s">
        <v>43</v>
      </c>
      <c r="Z108" s="12">
        <v>9000000</v>
      </c>
      <c r="AA108" s="12">
        <v>7000000</v>
      </c>
      <c r="AB108" s="12">
        <v>6574917.4900000002</v>
      </c>
      <c r="AC108" s="12">
        <v>6574917.4900000002</v>
      </c>
      <c r="AD108" s="12">
        <v>6574917.4900000002</v>
      </c>
      <c r="AE108" s="12">
        <v>6574917.4900000002</v>
      </c>
      <c r="AF108" s="12">
        <v>6574917.4900000002</v>
      </c>
      <c r="AG108" s="12">
        <v>2425082.5099999998</v>
      </c>
      <c r="AH108" s="32">
        <v>9000000</v>
      </c>
      <c r="AI108" s="32">
        <v>9000000</v>
      </c>
      <c r="AJ108" s="32">
        <v>9000000</v>
      </c>
      <c r="AK108" s="12">
        <v>9000000</v>
      </c>
      <c r="AL108" s="21">
        <v>9000000</v>
      </c>
      <c r="AM108" s="12">
        <f t="shared" si="6"/>
        <v>0</v>
      </c>
      <c r="AN108" s="12" t="s">
        <v>140</v>
      </c>
      <c r="AO108" s="39">
        <f t="shared" si="12"/>
        <v>0</v>
      </c>
    </row>
    <row r="109" spans="1:41" x14ac:dyDescent="0.3">
      <c r="A109" t="str">
        <f t="shared" si="5"/>
        <v>1.1-00-2401_246003003_24271100</v>
      </c>
      <c r="B109" t="s">
        <v>1282</v>
      </c>
      <c r="C109" t="s">
        <v>1284</v>
      </c>
      <c r="D109" t="s">
        <v>1319</v>
      </c>
      <c r="E109" t="s">
        <v>27</v>
      </c>
      <c r="F109" t="s">
        <v>29</v>
      </c>
      <c r="G109" t="s">
        <v>30</v>
      </c>
      <c r="H109" t="s">
        <v>31</v>
      </c>
      <c r="I109" t="s">
        <v>934</v>
      </c>
      <c r="J109" t="s">
        <v>33</v>
      </c>
      <c r="K109" t="s">
        <v>971</v>
      </c>
      <c r="L109">
        <v>6</v>
      </c>
      <c r="M109" t="s">
        <v>79</v>
      </c>
      <c r="N109" s="79" t="s">
        <v>82</v>
      </c>
      <c r="O109" t="s">
        <v>83</v>
      </c>
      <c r="P109" t="s">
        <v>80</v>
      </c>
      <c r="Q109" t="s">
        <v>81</v>
      </c>
      <c r="R109" t="s">
        <v>1289</v>
      </c>
      <c r="S109">
        <v>2000</v>
      </c>
      <c r="T109" t="s">
        <v>953</v>
      </c>
      <c r="V109">
        <v>2711</v>
      </c>
      <c r="W109" t="s">
        <v>84</v>
      </c>
      <c r="X109" s="80" t="s">
        <v>42</v>
      </c>
      <c r="Y109" t="s">
        <v>43</v>
      </c>
      <c r="Z109" s="12">
        <v>2926756.09</v>
      </c>
      <c r="AA109" s="12">
        <v>1500000</v>
      </c>
      <c r="AB109" s="12">
        <v>484607.4</v>
      </c>
      <c r="AC109" s="12">
        <v>484607.4</v>
      </c>
      <c r="AD109" s="12">
        <v>484607.4</v>
      </c>
      <c r="AE109" s="12">
        <v>0</v>
      </c>
      <c r="AF109" s="12">
        <v>0</v>
      </c>
      <c r="AG109" s="12">
        <v>2442148.69</v>
      </c>
      <c r="AH109" s="32">
        <v>2926756.09</v>
      </c>
      <c r="AI109" s="32">
        <v>2926756.09</v>
      </c>
      <c r="AJ109" s="32">
        <v>2926756.09</v>
      </c>
      <c r="AK109" s="12">
        <v>2926756.09</v>
      </c>
      <c r="AL109" s="12">
        <v>2926756.09</v>
      </c>
      <c r="AM109" s="12">
        <f t="shared" si="6"/>
        <v>0</v>
      </c>
      <c r="AN109" s="12" t="s">
        <v>140</v>
      </c>
    </row>
    <row r="110" spans="1:41" x14ac:dyDescent="0.3">
      <c r="A110" t="str">
        <f t="shared" si="5"/>
        <v>1.1-00-2407_243039024_24271100</v>
      </c>
      <c r="B110" t="s">
        <v>1282</v>
      </c>
      <c r="C110" t="s">
        <v>1284</v>
      </c>
      <c r="D110" t="s">
        <v>1319</v>
      </c>
      <c r="E110" t="s">
        <v>257</v>
      </c>
      <c r="F110" t="s">
        <v>498</v>
      </c>
      <c r="G110" t="s">
        <v>499</v>
      </c>
      <c r="H110" t="s">
        <v>31</v>
      </c>
      <c r="I110" t="s">
        <v>934</v>
      </c>
      <c r="J110" t="s">
        <v>446</v>
      </c>
      <c r="K110" t="s">
        <v>447</v>
      </c>
      <c r="L110">
        <v>3</v>
      </c>
      <c r="M110" t="s">
        <v>218</v>
      </c>
      <c r="N110" s="79" t="s">
        <v>502</v>
      </c>
      <c r="O110" t="s">
        <v>503</v>
      </c>
      <c r="P110" t="s">
        <v>500</v>
      </c>
      <c r="Q110" t="s">
        <v>501</v>
      </c>
      <c r="R110" t="s">
        <v>1289</v>
      </c>
      <c r="S110">
        <v>2000</v>
      </c>
      <c r="T110" t="s">
        <v>953</v>
      </c>
      <c r="V110">
        <v>2711</v>
      </c>
      <c r="W110" t="s">
        <v>84</v>
      </c>
      <c r="X110" s="80" t="s">
        <v>42</v>
      </c>
      <c r="Y110" t="s">
        <v>43</v>
      </c>
      <c r="Z110" s="12">
        <v>1187100</v>
      </c>
      <c r="AA110" s="12">
        <v>1187100</v>
      </c>
      <c r="AB110" s="12">
        <v>1195892.72</v>
      </c>
      <c r="AC110" s="12">
        <v>1195892.72</v>
      </c>
      <c r="AD110" s="12">
        <v>951624.56</v>
      </c>
      <c r="AE110" s="12">
        <v>951624.56</v>
      </c>
      <c r="AF110" s="12">
        <v>951624.56</v>
      </c>
      <c r="AG110" s="12">
        <v>-8792.7199999999721</v>
      </c>
      <c r="AH110" s="32">
        <v>1187100</v>
      </c>
      <c r="AI110" s="32">
        <v>1187100</v>
      </c>
      <c r="AJ110" s="32">
        <v>1187100</v>
      </c>
      <c r="AK110" s="12">
        <v>1187100</v>
      </c>
      <c r="AL110" s="12">
        <v>1187100</v>
      </c>
      <c r="AM110" s="12">
        <f t="shared" si="6"/>
        <v>0</v>
      </c>
      <c r="AN110" s="12" t="s">
        <v>520</v>
      </c>
      <c r="AO110" s="39">
        <f>AJ110-AL110</f>
        <v>0</v>
      </c>
    </row>
    <row r="111" spans="1:41" x14ac:dyDescent="0.3">
      <c r="A111" t="str">
        <f t="shared" si="5"/>
        <v>1.1-00-2408_247041025_24271100</v>
      </c>
      <c r="B111" t="s">
        <v>1282</v>
      </c>
      <c r="C111" t="s">
        <v>1284</v>
      </c>
      <c r="D111" t="s">
        <v>1319</v>
      </c>
      <c r="E111" t="s">
        <v>27</v>
      </c>
      <c r="F111" t="s">
        <v>373</v>
      </c>
      <c r="G111" t="s">
        <v>374</v>
      </c>
      <c r="H111" t="s">
        <v>200</v>
      </c>
      <c r="I111" t="s">
        <v>957</v>
      </c>
      <c r="J111" t="s">
        <v>586</v>
      </c>
      <c r="K111" t="s">
        <v>587</v>
      </c>
      <c r="L111">
        <v>7</v>
      </c>
      <c r="M111" t="s">
        <v>588</v>
      </c>
      <c r="N111" s="79" t="s">
        <v>592</v>
      </c>
      <c r="O111" t="s">
        <v>593</v>
      </c>
      <c r="P111" t="s">
        <v>907</v>
      </c>
      <c r="Q111" t="s">
        <v>1295</v>
      </c>
      <c r="R111" t="s">
        <v>1289</v>
      </c>
      <c r="S111">
        <v>2000</v>
      </c>
      <c r="T111" t="s">
        <v>953</v>
      </c>
      <c r="V111">
        <v>2711</v>
      </c>
      <c r="W111" t="s">
        <v>84</v>
      </c>
      <c r="X111" s="80" t="s">
        <v>42</v>
      </c>
      <c r="Y111" t="s">
        <v>43</v>
      </c>
      <c r="Z111" s="12">
        <v>1300000</v>
      </c>
      <c r="AA111" s="12">
        <v>0</v>
      </c>
      <c r="AB111" s="12">
        <v>1093153.8400000001</v>
      </c>
      <c r="AC111" s="12">
        <v>1093153.8400000001</v>
      </c>
      <c r="AD111" s="12">
        <v>0</v>
      </c>
      <c r="AE111" s="12">
        <v>0</v>
      </c>
      <c r="AF111" s="12">
        <v>0</v>
      </c>
      <c r="AG111" s="12">
        <v>206846.15999999992</v>
      </c>
      <c r="AH111" s="32">
        <v>1300000</v>
      </c>
      <c r="AI111" s="32">
        <v>1300000</v>
      </c>
      <c r="AJ111" s="32">
        <v>1300000</v>
      </c>
      <c r="AK111" s="12">
        <v>1300000</v>
      </c>
      <c r="AL111" s="12">
        <v>1300000</v>
      </c>
      <c r="AM111" s="12">
        <f t="shared" si="6"/>
        <v>0</v>
      </c>
      <c r="AN111" s="12" t="s">
        <v>846</v>
      </c>
    </row>
    <row r="112" spans="1:41" x14ac:dyDescent="0.3">
      <c r="A112" t="str">
        <f t="shared" si="5"/>
        <v>1.1-00-2402_243012009_24272100</v>
      </c>
      <c r="B112" t="s">
        <v>1282</v>
      </c>
      <c r="C112" t="s">
        <v>1284</v>
      </c>
      <c r="D112" t="s">
        <v>1319</v>
      </c>
      <c r="E112" t="s">
        <v>27</v>
      </c>
      <c r="F112" t="s">
        <v>216</v>
      </c>
      <c r="G112" t="s">
        <v>217</v>
      </c>
      <c r="H112" t="s">
        <v>31</v>
      </c>
      <c r="I112" t="s">
        <v>934</v>
      </c>
      <c r="J112" t="s">
        <v>188</v>
      </c>
      <c r="K112" t="s">
        <v>189</v>
      </c>
      <c r="L112">
        <v>3</v>
      </c>
      <c r="M112" t="s">
        <v>218</v>
      </c>
      <c r="N112" s="79" t="s">
        <v>243</v>
      </c>
      <c r="O112" t="s">
        <v>244</v>
      </c>
      <c r="P112" t="s">
        <v>219</v>
      </c>
      <c r="Q112" t="s">
        <v>220</v>
      </c>
      <c r="R112" t="s">
        <v>1289</v>
      </c>
      <c r="S112">
        <v>2000</v>
      </c>
      <c r="T112" t="s">
        <v>953</v>
      </c>
      <c r="V112">
        <v>2721</v>
      </c>
      <c r="W112" t="s">
        <v>134</v>
      </c>
      <c r="X112" s="80" t="s">
        <v>42</v>
      </c>
      <c r="Y112" t="s">
        <v>43</v>
      </c>
      <c r="Z112" s="12">
        <v>2000000</v>
      </c>
      <c r="AA112" s="12">
        <v>2000000</v>
      </c>
      <c r="AB112" s="12">
        <v>1979577.12</v>
      </c>
      <c r="AC112" s="12">
        <v>1979577.12</v>
      </c>
      <c r="AD112" s="12">
        <v>0</v>
      </c>
      <c r="AE112" s="12">
        <v>0</v>
      </c>
      <c r="AF112" s="12">
        <v>0</v>
      </c>
      <c r="AG112" s="12">
        <v>20422.879999999888</v>
      </c>
      <c r="AH112" s="32">
        <v>2000000</v>
      </c>
      <c r="AI112" s="32">
        <v>2000000</v>
      </c>
      <c r="AJ112" s="32">
        <v>2500000</v>
      </c>
      <c r="AK112" s="12">
        <v>2500000</v>
      </c>
      <c r="AL112" s="12">
        <v>2500000</v>
      </c>
      <c r="AM112" s="12">
        <f t="shared" si="6"/>
        <v>0</v>
      </c>
      <c r="AN112" s="12" t="s">
        <v>248</v>
      </c>
    </row>
    <row r="113" spans="1:41" x14ac:dyDescent="0.3">
      <c r="A113" t="str">
        <f t="shared" si="5"/>
        <v>1.1-00-2402_241015010_24272100</v>
      </c>
      <c r="B113" t="s">
        <v>1282</v>
      </c>
      <c r="C113" t="s">
        <v>1284</v>
      </c>
      <c r="D113" t="s">
        <v>1319</v>
      </c>
      <c r="E113" t="s">
        <v>27</v>
      </c>
      <c r="F113" t="s">
        <v>29</v>
      </c>
      <c r="G113" t="s">
        <v>30</v>
      </c>
      <c r="H113" t="s">
        <v>340</v>
      </c>
      <c r="I113" t="s">
        <v>964</v>
      </c>
      <c r="J113" t="s">
        <v>188</v>
      </c>
      <c r="K113" t="s">
        <v>189</v>
      </c>
      <c r="L113">
        <v>1</v>
      </c>
      <c r="M113" t="s">
        <v>35</v>
      </c>
      <c r="N113" s="79" t="s">
        <v>342</v>
      </c>
      <c r="O113" t="s">
        <v>343</v>
      </c>
      <c r="P113" t="s">
        <v>273</v>
      </c>
      <c r="Q113" s="1" t="s">
        <v>1296</v>
      </c>
      <c r="R113" t="s">
        <v>1289</v>
      </c>
      <c r="S113" s="1">
        <v>2000</v>
      </c>
      <c r="T113" t="s">
        <v>953</v>
      </c>
      <c r="U113" s="1"/>
      <c r="V113" s="7">
        <v>2721</v>
      </c>
      <c r="W113" s="7" t="s">
        <v>134</v>
      </c>
      <c r="X113" s="80" t="s">
        <v>42</v>
      </c>
      <c r="Y113" t="s">
        <v>43</v>
      </c>
      <c r="Z113" s="12">
        <v>0</v>
      </c>
      <c r="AA113" s="12">
        <v>0</v>
      </c>
      <c r="AB113" s="12">
        <v>0</v>
      </c>
      <c r="AC113" s="12">
        <v>0</v>
      </c>
      <c r="AD113" s="12">
        <v>0</v>
      </c>
      <c r="AE113" s="12">
        <v>0</v>
      </c>
      <c r="AF113" s="12">
        <v>0</v>
      </c>
      <c r="AG113" s="12">
        <v>0</v>
      </c>
      <c r="AH113" s="12">
        <v>0</v>
      </c>
      <c r="AI113" s="9">
        <v>0</v>
      </c>
      <c r="AJ113" s="9">
        <v>300000</v>
      </c>
      <c r="AK113" s="12">
        <v>300000</v>
      </c>
      <c r="AL113" s="12">
        <v>300000</v>
      </c>
      <c r="AM113" s="12">
        <f t="shared" si="6"/>
        <v>0</v>
      </c>
      <c r="AN113" s="12" t="s">
        <v>353</v>
      </c>
    </row>
    <row r="114" spans="1:41" x14ac:dyDescent="0.3">
      <c r="A114" t="str">
        <f t="shared" si="5"/>
        <v>1.1-00-2402_241016010_24272100</v>
      </c>
      <c r="B114" t="s">
        <v>1282</v>
      </c>
      <c r="C114" t="s">
        <v>1284</v>
      </c>
      <c r="D114" t="s">
        <v>1319</v>
      </c>
      <c r="E114" t="s">
        <v>257</v>
      </c>
      <c r="F114" t="s">
        <v>259</v>
      </c>
      <c r="G114" t="s">
        <v>260</v>
      </c>
      <c r="H114" t="s">
        <v>261</v>
      </c>
      <c r="I114" t="s">
        <v>960</v>
      </c>
      <c r="J114" t="s">
        <v>188</v>
      </c>
      <c r="K114" t="s">
        <v>189</v>
      </c>
      <c r="L114">
        <v>1</v>
      </c>
      <c r="M114" t="s">
        <v>35</v>
      </c>
      <c r="N114" s="79" t="s">
        <v>275</v>
      </c>
      <c r="O114" t="s">
        <v>276</v>
      </c>
      <c r="P114" t="s">
        <v>273</v>
      </c>
      <c r="Q114" s="1" t="s">
        <v>1296</v>
      </c>
      <c r="R114" t="s">
        <v>1289</v>
      </c>
      <c r="S114">
        <v>2000</v>
      </c>
      <c r="T114" t="s">
        <v>953</v>
      </c>
      <c r="V114">
        <v>2721</v>
      </c>
      <c r="W114" t="s">
        <v>134</v>
      </c>
      <c r="X114" s="80" t="s">
        <v>42</v>
      </c>
      <c r="Y114" t="s">
        <v>43</v>
      </c>
      <c r="Z114" s="12">
        <v>79000</v>
      </c>
      <c r="AA114" s="12">
        <v>0</v>
      </c>
      <c r="AB114" s="12">
        <v>39904</v>
      </c>
      <c r="AC114" s="12">
        <v>19952</v>
      </c>
      <c r="AD114" s="12">
        <v>0</v>
      </c>
      <c r="AE114" s="12">
        <v>0</v>
      </c>
      <c r="AF114" s="12">
        <v>0</v>
      </c>
      <c r="AG114" s="12">
        <v>39096</v>
      </c>
      <c r="AH114" s="32">
        <v>79000</v>
      </c>
      <c r="AI114" s="32">
        <v>79000</v>
      </c>
      <c r="AJ114" s="32">
        <v>50000</v>
      </c>
      <c r="AK114" s="12">
        <v>50000</v>
      </c>
      <c r="AL114" s="78">
        <v>50000</v>
      </c>
      <c r="AM114" s="12">
        <f t="shared" si="6"/>
        <v>0</v>
      </c>
      <c r="AN114" s="12" t="s">
        <v>287</v>
      </c>
    </row>
    <row r="115" spans="1:41" x14ac:dyDescent="0.3">
      <c r="A115" t="str">
        <f t="shared" si="5"/>
        <v>1.1-00-2403_241017011_24272100</v>
      </c>
      <c r="B115" t="s">
        <v>1282</v>
      </c>
      <c r="C115" t="s">
        <v>1284</v>
      </c>
      <c r="D115" t="s">
        <v>1319</v>
      </c>
      <c r="E115" t="s">
        <v>27</v>
      </c>
      <c r="F115" t="s">
        <v>121</v>
      </c>
      <c r="G115" t="s">
        <v>122</v>
      </c>
      <c r="H115" t="s">
        <v>123</v>
      </c>
      <c r="I115" t="s">
        <v>969</v>
      </c>
      <c r="J115" t="s">
        <v>125</v>
      </c>
      <c r="K115" t="s">
        <v>126</v>
      </c>
      <c r="L115">
        <v>1</v>
      </c>
      <c r="M115" t="s">
        <v>35</v>
      </c>
      <c r="N115" s="79" t="s">
        <v>129</v>
      </c>
      <c r="O115" t="s">
        <v>130</v>
      </c>
      <c r="P115" t="s">
        <v>127</v>
      </c>
      <c r="Q115" t="s">
        <v>128</v>
      </c>
      <c r="R115" t="s">
        <v>1289</v>
      </c>
      <c r="S115">
        <v>2000</v>
      </c>
      <c r="T115" t="s">
        <v>953</v>
      </c>
      <c r="V115">
        <v>2721</v>
      </c>
      <c r="W115" t="s">
        <v>134</v>
      </c>
      <c r="X115" s="80" t="s">
        <v>42</v>
      </c>
      <c r="Y115" t="s">
        <v>43</v>
      </c>
      <c r="Z115" s="12">
        <v>50000</v>
      </c>
      <c r="AA115" s="12">
        <v>50000</v>
      </c>
      <c r="AB115" s="12">
        <v>0</v>
      </c>
      <c r="AC115" s="12">
        <v>0</v>
      </c>
      <c r="AD115" s="12">
        <v>0</v>
      </c>
      <c r="AE115" s="12">
        <v>0</v>
      </c>
      <c r="AF115" s="12">
        <v>0</v>
      </c>
      <c r="AG115" s="12">
        <v>50000</v>
      </c>
      <c r="AH115" s="32">
        <v>50000</v>
      </c>
      <c r="AI115" s="32">
        <v>50000</v>
      </c>
      <c r="AJ115" s="32">
        <v>50000</v>
      </c>
      <c r="AK115" s="12">
        <v>50000</v>
      </c>
      <c r="AL115" s="12">
        <v>50000</v>
      </c>
      <c r="AM115" s="12">
        <f t="shared" si="6"/>
        <v>0</v>
      </c>
      <c r="AN115" s="12" t="s">
        <v>135</v>
      </c>
    </row>
    <row r="116" spans="1:41" x14ac:dyDescent="0.3">
      <c r="A116" t="str">
        <f t="shared" si="5"/>
        <v>1.1-00-2405_246021015_24272100</v>
      </c>
      <c r="B116" t="s">
        <v>1282</v>
      </c>
      <c r="C116" t="s">
        <v>1284</v>
      </c>
      <c r="D116" t="s">
        <v>1319</v>
      </c>
      <c r="E116" t="s">
        <v>27</v>
      </c>
      <c r="F116" t="s">
        <v>29</v>
      </c>
      <c r="G116" t="s">
        <v>30</v>
      </c>
      <c r="H116" t="s">
        <v>31</v>
      </c>
      <c r="I116" t="s">
        <v>934</v>
      </c>
      <c r="J116" t="s">
        <v>306</v>
      </c>
      <c r="K116" t="s">
        <v>307</v>
      </c>
      <c r="L116">
        <v>6</v>
      </c>
      <c r="M116" t="s">
        <v>79</v>
      </c>
      <c r="N116" s="79" t="s">
        <v>310</v>
      </c>
      <c r="O116" t="s">
        <v>311</v>
      </c>
      <c r="P116" t="s">
        <v>308</v>
      </c>
      <c r="Q116" t="s">
        <v>309</v>
      </c>
      <c r="R116" t="s">
        <v>1289</v>
      </c>
      <c r="S116">
        <v>2000</v>
      </c>
      <c r="T116" t="s">
        <v>953</v>
      </c>
      <c r="V116">
        <v>2721</v>
      </c>
      <c r="W116" t="s">
        <v>134</v>
      </c>
      <c r="X116" s="80" t="s">
        <v>42</v>
      </c>
      <c r="Y116" t="s">
        <v>43</v>
      </c>
      <c r="Z116" s="12">
        <v>15542.8</v>
      </c>
      <c r="AA116" s="12">
        <v>0</v>
      </c>
      <c r="AB116" s="12">
        <v>14697.2</v>
      </c>
      <c r="AC116" s="12">
        <v>1542.8</v>
      </c>
      <c r="AD116" s="12">
        <v>1542.8</v>
      </c>
      <c r="AE116" s="12">
        <v>1542.8</v>
      </c>
      <c r="AF116" s="12">
        <v>1542.8</v>
      </c>
      <c r="AG116" s="12">
        <v>845.59999999999854</v>
      </c>
      <c r="AH116" s="32">
        <v>1542.8</v>
      </c>
      <c r="AI116" s="32">
        <v>1542.8</v>
      </c>
      <c r="AJ116" s="32">
        <v>195000</v>
      </c>
      <c r="AK116" s="12">
        <v>195000</v>
      </c>
      <c r="AL116" s="12">
        <v>195000</v>
      </c>
      <c r="AM116" s="12">
        <f t="shared" si="6"/>
        <v>0</v>
      </c>
      <c r="AN116" s="12" t="s">
        <v>846</v>
      </c>
      <c r="AO116" s="39">
        <f t="shared" ref="AO116:AO122" si="13">AJ116-AL116</f>
        <v>0</v>
      </c>
    </row>
    <row r="117" spans="1:41" x14ac:dyDescent="0.3">
      <c r="A117" t="str">
        <f t="shared" si="5"/>
        <v>1.1-00-2407_243033019_24272100</v>
      </c>
      <c r="B117" t="s">
        <v>1282</v>
      </c>
      <c r="C117" t="s">
        <v>1284</v>
      </c>
      <c r="D117" t="s">
        <v>1319</v>
      </c>
      <c r="E117" t="s">
        <v>27</v>
      </c>
      <c r="F117" t="s">
        <v>29</v>
      </c>
      <c r="G117" t="s">
        <v>30</v>
      </c>
      <c r="H117" t="s">
        <v>31</v>
      </c>
      <c r="I117" t="s">
        <v>934</v>
      </c>
      <c r="J117" t="s">
        <v>446</v>
      </c>
      <c r="K117" t="s">
        <v>447</v>
      </c>
      <c r="L117">
        <v>3</v>
      </c>
      <c r="M117" t="s">
        <v>218</v>
      </c>
      <c r="N117" s="79" t="s">
        <v>558</v>
      </c>
      <c r="O117" t="s">
        <v>559</v>
      </c>
      <c r="P117" t="s">
        <v>556</v>
      </c>
      <c r="Q117" t="s">
        <v>1297</v>
      </c>
      <c r="R117" t="s">
        <v>1289</v>
      </c>
      <c r="S117">
        <v>2000</v>
      </c>
      <c r="T117" t="s">
        <v>953</v>
      </c>
      <c r="V117">
        <v>2721</v>
      </c>
      <c r="W117" t="s">
        <v>134</v>
      </c>
      <c r="X117" s="80" t="s">
        <v>42</v>
      </c>
      <c r="Y117" t="s">
        <v>43</v>
      </c>
      <c r="Z117" s="12">
        <v>366490.4</v>
      </c>
      <c r="AA117" s="12">
        <v>350000</v>
      </c>
      <c r="AB117" s="12">
        <v>366490.4</v>
      </c>
      <c r="AC117" s="12">
        <v>346190.4</v>
      </c>
      <c r="AD117" s="12">
        <v>346190.4</v>
      </c>
      <c r="AE117" s="12">
        <v>346190.4</v>
      </c>
      <c r="AF117" s="12">
        <v>346190.4</v>
      </c>
      <c r="AG117" s="12">
        <v>0</v>
      </c>
      <c r="AH117" s="32">
        <v>366490.4</v>
      </c>
      <c r="AI117" s="32">
        <v>366490.4</v>
      </c>
      <c r="AJ117" s="32">
        <v>366490.4</v>
      </c>
      <c r="AK117" s="12">
        <v>366490.4</v>
      </c>
      <c r="AL117" s="12">
        <v>366490.4</v>
      </c>
      <c r="AM117" s="12">
        <f t="shared" si="6"/>
        <v>0</v>
      </c>
      <c r="AN117" s="12" t="s">
        <v>565</v>
      </c>
      <c r="AO117" s="39">
        <f t="shared" si="13"/>
        <v>0</v>
      </c>
    </row>
    <row r="118" spans="1:41" x14ac:dyDescent="0.3">
      <c r="A118" t="str">
        <f t="shared" si="5"/>
        <v>1.1-00-2407_243034020_24272100</v>
      </c>
      <c r="B118" t="s">
        <v>1282</v>
      </c>
      <c r="C118" t="s">
        <v>1284</v>
      </c>
      <c r="D118" t="s">
        <v>1319</v>
      </c>
      <c r="E118" t="s">
        <v>257</v>
      </c>
      <c r="F118" t="s">
        <v>573</v>
      </c>
      <c r="G118" t="s">
        <v>966</v>
      </c>
      <c r="H118" t="s">
        <v>31</v>
      </c>
      <c r="I118" t="s">
        <v>934</v>
      </c>
      <c r="J118" t="s">
        <v>446</v>
      </c>
      <c r="K118" t="s">
        <v>447</v>
      </c>
      <c r="L118">
        <v>3</v>
      </c>
      <c r="M118" t="s">
        <v>218</v>
      </c>
      <c r="N118" s="79" t="s">
        <v>577</v>
      </c>
      <c r="O118" t="s">
        <v>578</v>
      </c>
      <c r="P118" t="s">
        <v>575</v>
      </c>
      <c r="Q118" t="s">
        <v>576</v>
      </c>
      <c r="R118" t="s">
        <v>1289</v>
      </c>
      <c r="S118">
        <v>2000</v>
      </c>
      <c r="T118" t="s">
        <v>953</v>
      </c>
      <c r="V118">
        <v>2721</v>
      </c>
      <c r="W118" t="s">
        <v>134</v>
      </c>
      <c r="X118" s="80" t="s">
        <v>42</v>
      </c>
      <c r="Y118" t="s">
        <v>43</v>
      </c>
      <c r="Z118" s="12">
        <v>96000</v>
      </c>
      <c r="AA118" s="12">
        <v>96000</v>
      </c>
      <c r="AB118" s="12">
        <v>88525.4</v>
      </c>
      <c r="AC118" s="12">
        <v>88525.4</v>
      </c>
      <c r="AD118" s="12">
        <v>88525.4</v>
      </c>
      <c r="AE118" s="12">
        <v>88525.4</v>
      </c>
      <c r="AF118" s="12">
        <v>88525.4</v>
      </c>
      <c r="AG118" s="12">
        <v>7474.6000000000058</v>
      </c>
      <c r="AH118" s="32">
        <v>96000</v>
      </c>
      <c r="AI118" s="32">
        <v>96000</v>
      </c>
      <c r="AJ118" s="32">
        <v>96000</v>
      </c>
      <c r="AK118" s="12">
        <v>96000</v>
      </c>
      <c r="AL118" s="12">
        <v>96000</v>
      </c>
      <c r="AM118" s="12">
        <f t="shared" si="6"/>
        <v>0</v>
      </c>
      <c r="AN118" s="12" t="s">
        <v>140</v>
      </c>
      <c r="AO118" s="39">
        <f t="shared" si="13"/>
        <v>0</v>
      </c>
    </row>
    <row r="119" spans="1:41" x14ac:dyDescent="0.3">
      <c r="A119" t="str">
        <f t="shared" si="5"/>
        <v>1.1-00-2407_243035021_24272100</v>
      </c>
      <c r="B119" t="s">
        <v>1282</v>
      </c>
      <c r="C119" t="s">
        <v>1284</v>
      </c>
      <c r="D119" t="s">
        <v>1319</v>
      </c>
      <c r="E119" t="s">
        <v>257</v>
      </c>
      <c r="F119" t="s">
        <v>580</v>
      </c>
      <c r="G119" t="s">
        <v>581</v>
      </c>
      <c r="H119" t="s">
        <v>31</v>
      </c>
      <c r="I119" t="s">
        <v>934</v>
      </c>
      <c r="J119" t="s">
        <v>446</v>
      </c>
      <c r="K119" t="s">
        <v>447</v>
      </c>
      <c r="L119">
        <v>3</v>
      </c>
      <c r="M119" t="s">
        <v>218</v>
      </c>
      <c r="N119" s="79" t="s">
        <v>584</v>
      </c>
      <c r="O119" t="s">
        <v>585</v>
      </c>
      <c r="P119" t="s">
        <v>582</v>
      </c>
      <c r="Q119" t="s">
        <v>583</v>
      </c>
      <c r="R119" t="s">
        <v>1289</v>
      </c>
      <c r="S119">
        <v>2000</v>
      </c>
      <c r="T119" t="s">
        <v>953</v>
      </c>
      <c r="V119">
        <v>2721</v>
      </c>
      <c r="W119" t="s">
        <v>134</v>
      </c>
      <c r="X119" s="80" t="s">
        <v>42</v>
      </c>
      <c r="Y119" t="s">
        <v>43</v>
      </c>
      <c r="Z119" s="12">
        <v>180000</v>
      </c>
      <c r="AA119" s="12">
        <v>180000</v>
      </c>
      <c r="AB119" s="12">
        <v>119808.4</v>
      </c>
      <c r="AC119" s="12">
        <v>119808.4</v>
      </c>
      <c r="AD119" s="12">
        <v>84290.240000000005</v>
      </c>
      <c r="AE119" s="12">
        <v>84290.240000000005</v>
      </c>
      <c r="AF119" s="12">
        <v>84290.240000000005</v>
      </c>
      <c r="AG119" s="12">
        <v>60191.600000000006</v>
      </c>
      <c r="AH119" s="32">
        <v>180000</v>
      </c>
      <c r="AI119" s="32">
        <v>180000</v>
      </c>
      <c r="AJ119" s="32">
        <v>180000</v>
      </c>
      <c r="AK119" s="12">
        <v>180000</v>
      </c>
      <c r="AL119" s="12">
        <v>180000</v>
      </c>
      <c r="AM119" s="12">
        <f t="shared" si="6"/>
        <v>0</v>
      </c>
      <c r="AN119" s="12" t="s">
        <v>140</v>
      </c>
      <c r="AO119" s="39">
        <f t="shared" si="13"/>
        <v>0</v>
      </c>
    </row>
    <row r="120" spans="1:41" x14ac:dyDescent="0.3">
      <c r="A120" t="str">
        <f t="shared" si="5"/>
        <v>1.1-00-2407_242036022_24272100</v>
      </c>
      <c r="B120" t="s">
        <v>1282</v>
      </c>
      <c r="C120" t="s">
        <v>1284</v>
      </c>
      <c r="D120" t="s">
        <v>1319</v>
      </c>
      <c r="E120" t="s">
        <v>257</v>
      </c>
      <c r="F120" t="s">
        <v>259</v>
      </c>
      <c r="G120" t="s">
        <v>260</v>
      </c>
      <c r="H120" t="s">
        <v>31</v>
      </c>
      <c r="I120" t="s">
        <v>934</v>
      </c>
      <c r="J120" t="s">
        <v>446</v>
      </c>
      <c r="K120" t="s">
        <v>447</v>
      </c>
      <c r="L120">
        <v>2</v>
      </c>
      <c r="M120" t="s">
        <v>448</v>
      </c>
      <c r="N120" s="79" t="s">
        <v>451</v>
      </c>
      <c r="O120" t="s">
        <v>452</v>
      </c>
      <c r="P120" t="s">
        <v>449</v>
      </c>
      <c r="Q120" t="s">
        <v>450</v>
      </c>
      <c r="R120" t="s">
        <v>1289</v>
      </c>
      <c r="S120">
        <v>2000</v>
      </c>
      <c r="T120" t="s">
        <v>953</v>
      </c>
      <c r="V120">
        <v>2721</v>
      </c>
      <c r="W120" t="s">
        <v>134</v>
      </c>
      <c r="X120" s="80" t="s">
        <v>42</v>
      </c>
      <c r="Y120" t="s">
        <v>43</v>
      </c>
      <c r="Z120" s="12">
        <v>336000</v>
      </c>
      <c r="AA120" s="12">
        <v>360000</v>
      </c>
      <c r="AB120" s="12">
        <v>334663.40999999997</v>
      </c>
      <c r="AC120" s="12">
        <v>334663.40999999997</v>
      </c>
      <c r="AD120" s="12">
        <v>301178.05</v>
      </c>
      <c r="AE120" s="12">
        <v>301178.05</v>
      </c>
      <c r="AF120" s="12">
        <v>301178.05</v>
      </c>
      <c r="AG120" s="12">
        <v>1336.5900000000256</v>
      </c>
      <c r="AH120" s="32">
        <v>336000</v>
      </c>
      <c r="AI120" s="32">
        <v>336000</v>
      </c>
      <c r="AJ120" s="32">
        <v>480000</v>
      </c>
      <c r="AK120" s="12">
        <v>480000</v>
      </c>
      <c r="AL120" s="12">
        <v>480000</v>
      </c>
      <c r="AM120" s="12">
        <f t="shared" si="6"/>
        <v>0</v>
      </c>
      <c r="AN120" s="12" t="s">
        <v>463</v>
      </c>
      <c r="AO120" s="39">
        <f t="shared" si="13"/>
        <v>0</v>
      </c>
    </row>
    <row r="121" spans="1:41" x14ac:dyDescent="0.3">
      <c r="A121" t="str">
        <f t="shared" si="5"/>
        <v>1.1-00-2407_243037023_24272100</v>
      </c>
      <c r="B121" t="s">
        <v>1282</v>
      </c>
      <c r="C121" t="s">
        <v>1284</v>
      </c>
      <c r="D121" t="s">
        <v>1319</v>
      </c>
      <c r="E121" t="s">
        <v>27</v>
      </c>
      <c r="F121" t="s">
        <v>29</v>
      </c>
      <c r="G121" t="s">
        <v>30</v>
      </c>
      <c r="H121" t="s">
        <v>479</v>
      </c>
      <c r="I121" t="s">
        <v>981</v>
      </c>
      <c r="J121" t="s">
        <v>446</v>
      </c>
      <c r="K121" t="s">
        <v>447</v>
      </c>
      <c r="L121">
        <v>3</v>
      </c>
      <c r="M121" t="s">
        <v>218</v>
      </c>
      <c r="N121" s="79" t="s">
        <v>483</v>
      </c>
      <c r="O121" t="s">
        <v>484</v>
      </c>
      <c r="P121" t="s">
        <v>481</v>
      </c>
      <c r="Q121" t="s">
        <v>482</v>
      </c>
      <c r="R121" t="s">
        <v>1289</v>
      </c>
      <c r="S121">
        <v>2000</v>
      </c>
      <c r="T121" t="s">
        <v>953</v>
      </c>
      <c r="V121">
        <v>2721</v>
      </c>
      <c r="W121" t="s">
        <v>134</v>
      </c>
      <c r="X121" s="80" t="s">
        <v>42</v>
      </c>
      <c r="Y121" t="s">
        <v>43</v>
      </c>
      <c r="Z121" s="12">
        <v>20000</v>
      </c>
      <c r="AA121" s="12">
        <v>0</v>
      </c>
      <c r="AB121" s="12">
        <v>14249.95</v>
      </c>
      <c r="AC121" s="12">
        <v>14249.95</v>
      </c>
      <c r="AD121" s="12">
        <v>14249.95</v>
      </c>
      <c r="AE121" s="12">
        <v>0</v>
      </c>
      <c r="AF121" s="12">
        <v>0</v>
      </c>
      <c r="AG121" s="12">
        <v>5750.0499999999993</v>
      </c>
      <c r="AH121" s="32">
        <v>20000</v>
      </c>
      <c r="AI121" s="32">
        <v>20000</v>
      </c>
      <c r="AJ121" s="32">
        <v>75000</v>
      </c>
      <c r="AK121" s="12">
        <v>75000</v>
      </c>
      <c r="AL121" s="12">
        <v>75000</v>
      </c>
      <c r="AM121" s="12">
        <f t="shared" si="6"/>
        <v>0</v>
      </c>
      <c r="AN121" s="12" t="s">
        <v>485</v>
      </c>
      <c r="AO121" s="39">
        <f t="shared" si="13"/>
        <v>0</v>
      </c>
    </row>
    <row r="122" spans="1:41" x14ac:dyDescent="0.3">
      <c r="A122" t="str">
        <f t="shared" si="5"/>
        <v>1.1-00-2407_243039024_24272100</v>
      </c>
      <c r="B122" t="s">
        <v>1282</v>
      </c>
      <c r="C122" t="s">
        <v>1284</v>
      </c>
      <c r="D122" t="s">
        <v>1319</v>
      </c>
      <c r="E122" t="s">
        <v>257</v>
      </c>
      <c r="F122" t="s">
        <v>498</v>
      </c>
      <c r="G122" t="s">
        <v>499</v>
      </c>
      <c r="H122" t="s">
        <v>31</v>
      </c>
      <c r="I122" t="s">
        <v>934</v>
      </c>
      <c r="J122" t="s">
        <v>446</v>
      </c>
      <c r="K122" t="s">
        <v>447</v>
      </c>
      <c r="L122">
        <v>3</v>
      </c>
      <c r="M122" t="s">
        <v>218</v>
      </c>
      <c r="N122" s="79" t="s">
        <v>502</v>
      </c>
      <c r="O122" t="s">
        <v>503</v>
      </c>
      <c r="P122" t="s">
        <v>500</v>
      </c>
      <c r="Q122" t="s">
        <v>501</v>
      </c>
      <c r="R122" t="s">
        <v>1289</v>
      </c>
      <c r="S122">
        <v>2000</v>
      </c>
      <c r="T122" t="s">
        <v>953</v>
      </c>
      <c r="V122">
        <v>2721</v>
      </c>
      <c r="W122" t="s">
        <v>134</v>
      </c>
      <c r="X122" s="80" t="s">
        <v>42</v>
      </c>
      <c r="Y122" t="s">
        <v>43</v>
      </c>
      <c r="Z122" s="12">
        <v>442200</v>
      </c>
      <c r="AA122" s="12">
        <v>442200</v>
      </c>
      <c r="AB122" s="12">
        <v>434847.5</v>
      </c>
      <c r="AC122" s="12">
        <v>423247.5</v>
      </c>
      <c r="AD122" s="12">
        <v>418155.1</v>
      </c>
      <c r="AE122" s="12">
        <v>418155.1</v>
      </c>
      <c r="AF122" s="12">
        <v>418155.1</v>
      </c>
      <c r="AG122" s="12">
        <v>7352.5</v>
      </c>
      <c r="AH122" s="32">
        <v>442200</v>
      </c>
      <c r="AI122" s="32">
        <v>442200</v>
      </c>
      <c r="AJ122" s="32">
        <v>442200</v>
      </c>
      <c r="AK122" s="12">
        <v>442200</v>
      </c>
      <c r="AL122" s="12">
        <v>442200</v>
      </c>
      <c r="AM122" s="12">
        <f t="shared" si="6"/>
        <v>0</v>
      </c>
      <c r="AN122" s="12" t="s">
        <v>522</v>
      </c>
      <c r="AO122" s="39">
        <f t="shared" si="13"/>
        <v>0</v>
      </c>
    </row>
    <row r="123" spans="1:41" x14ac:dyDescent="0.3">
      <c r="A123" t="str">
        <f t="shared" si="5"/>
        <v>1.1-00-2409_248042026_24272100</v>
      </c>
      <c r="B123" t="s">
        <v>1282</v>
      </c>
      <c r="C123" t="s">
        <v>1284</v>
      </c>
      <c r="D123" t="s">
        <v>1319</v>
      </c>
      <c r="E123" t="s">
        <v>1317</v>
      </c>
      <c r="F123" t="s">
        <v>602</v>
      </c>
      <c r="G123" t="s">
        <v>603</v>
      </c>
      <c r="H123" t="s">
        <v>31</v>
      </c>
      <c r="I123" t="s">
        <v>934</v>
      </c>
      <c r="J123" t="s">
        <v>604</v>
      </c>
      <c r="K123" t="s">
        <v>605</v>
      </c>
      <c r="L123">
        <v>8</v>
      </c>
      <c r="M123" t="s">
        <v>606</v>
      </c>
      <c r="N123" s="79" t="s">
        <v>621</v>
      </c>
      <c r="O123" t="s">
        <v>622</v>
      </c>
      <c r="P123" t="s">
        <v>619</v>
      </c>
      <c r="Q123" t="s">
        <v>620</v>
      </c>
      <c r="R123" t="s">
        <v>1289</v>
      </c>
      <c r="S123">
        <v>2000</v>
      </c>
      <c r="T123" t="s">
        <v>953</v>
      </c>
      <c r="V123">
        <v>2721</v>
      </c>
      <c r="W123" t="s">
        <v>134</v>
      </c>
      <c r="X123" s="80" t="s">
        <v>42</v>
      </c>
      <c r="Y123" t="s">
        <v>43</v>
      </c>
      <c r="Z123" s="12">
        <v>158600</v>
      </c>
      <c r="AA123" s="12">
        <v>0</v>
      </c>
      <c r="AB123" s="12">
        <v>158350.57</v>
      </c>
      <c r="AC123" s="12">
        <v>156842.57</v>
      </c>
      <c r="AD123" s="12">
        <v>112289.41</v>
      </c>
      <c r="AE123" s="12">
        <v>101153.78</v>
      </c>
      <c r="AF123" s="12">
        <v>101153.78</v>
      </c>
      <c r="AG123" s="12">
        <v>249.42999999999302</v>
      </c>
      <c r="AH123" s="32">
        <v>200000</v>
      </c>
      <c r="AI123" s="32">
        <v>200000</v>
      </c>
      <c r="AJ123" s="32">
        <v>200000</v>
      </c>
      <c r="AK123" s="12">
        <v>200000</v>
      </c>
      <c r="AL123" s="12">
        <v>200000</v>
      </c>
      <c r="AM123" s="12">
        <f t="shared" si="6"/>
        <v>0</v>
      </c>
      <c r="AN123" s="12" t="s">
        <v>846</v>
      </c>
    </row>
    <row r="124" spans="1:41" x14ac:dyDescent="0.3">
      <c r="A124" t="str">
        <f t="shared" si="5"/>
        <v>1.1-00-2409_243043027_24272100</v>
      </c>
      <c r="B124" t="s">
        <v>1282</v>
      </c>
      <c r="C124" t="s">
        <v>1284</v>
      </c>
      <c r="D124" t="s">
        <v>1319</v>
      </c>
      <c r="E124" t="s">
        <v>27</v>
      </c>
      <c r="F124" t="s">
        <v>29</v>
      </c>
      <c r="G124" t="s">
        <v>30</v>
      </c>
      <c r="H124" t="s">
        <v>31</v>
      </c>
      <c r="I124" t="s">
        <v>934</v>
      </c>
      <c r="J124" t="s">
        <v>604</v>
      </c>
      <c r="K124" t="s">
        <v>605</v>
      </c>
      <c r="L124">
        <v>3</v>
      </c>
      <c r="M124" t="s">
        <v>218</v>
      </c>
      <c r="N124" s="79" t="s">
        <v>650</v>
      </c>
      <c r="O124" t="s">
        <v>651</v>
      </c>
      <c r="P124" t="s">
        <v>648</v>
      </c>
      <c r="Q124" t="s">
        <v>649</v>
      </c>
      <c r="R124" t="s">
        <v>1289</v>
      </c>
      <c r="S124">
        <v>2000</v>
      </c>
      <c r="T124" t="s">
        <v>953</v>
      </c>
      <c r="V124">
        <v>2721</v>
      </c>
      <c r="W124" t="s">
        <v>134</v>
      </c>
      <c r="X124" s="80" t="s">
        <v>42</v>
      </c>
      <c r="Y124" t="s">
        <v>43</v>
      </c>
      <c r="Z124" s="12">
        <v>34000</v>
      </c>
      <c r="AA124" s="12">
        <v>75000</v>
      </c>
      <c r="AB124" s="12">
        <v>33872.230000000003</v>
      </c>
      <c r="AC124" s="12">
        <v>33872.230000000003</v>
      </c>
      <c r="AD124" s="12">
        <v>33872.230000000003</v>
      </c>
      <c r="AE124" s="12">
        <v>33872.230000000003</v>
      </c>
      <c r="AF124" s="12">
        <v>33872.230000000003</v>
      </c>
      <c r="AG124" s="12">
        <v>127.7699999999968</v>
      </c>
      <c r="AH124" s="32">
        <v>34000</v>
      </c>
      <c r="AI124" s="32">
        <v>34000</v>
      </c>
      <c r="AJ124" s="32">
        <v>50000</v>
      </c>
      <c r="AK124" s="12">
        <v>50000</v>
      </c>
      <c r="AL124" s="12">
        <v>50000</v>
      </c>
      <c r="AM124" s="12">
        <f t="shared" si="6"/>
        <v>0</v>
      </c>
      <c r="AN124" s="12" t="s">
        <v>653</v>
      </c>
    </row>
    <row r="125" spans="1:41" x14ac:dyDescent="0.3">
      <c r="A125" t="str">
        <f t="shared" si="5"/>
        <v>1.1-00-2411_246049031_24272100</v>
      </c>
      <c r="B125" t="s">
        <v>1282</v>
      </c>
      <c r="C125" t="s">
        <v>1284</v>
      </c>
      <c r="D125" t="s">
        <v>1319</v>
      </c>
      <c r="E125" t="s">
        <v>1317</v>
      </c>
      <c r="F125" t="s">
        <v>802</v>
      </c>
      <c r="G125" t="s">
        <v>803</v>
      </c>
      <c r="H125" t="s">
        <v>31</v>
      </c>
      <c r="I125" t="s">
        <v>934</v>
      </c>
      <c r="J125" t="s">
        <v>804</v>
      </c>
      <c r="K125" t="s">
        <v>805</v>
      </c>
      <c r="L125">
        <v>6</v>
      </c>
      <c r="M125" t="s">
        <v>79</v>
      </c>
      <c r="N125" s="79" t="s">
        <v>819</v>
      </c>
      <c r="O125" t="s">
        <v>820</v>
      </c>
      <c r="P125" t="s">
        <v>806</v>
      </c>
      <c r="Q125" t="s">
        <v>1298</v>
      </c>
      <c r="R125" t="s">
        <v>1289</v>
      </c>
      <c r="S125">
        <v>2000</v>
      </c>
      <c r="T125" t="s">
        <v>953</v>
      </c>
      <c r="V125">
        <v>2721</v>
      </c>
      <c r="W125" t="s">
        <v>134</v>
      </c>
      <c r="X125" s="80" t="s">
        <v>42</v>
      </c>
      <c r="Y125" t="s">
        <v>43</v>
      </c>
      <c r="Z125" s="12">
        <v>18100</v>
      </c>
      <c r="AA125" s="12">
        <v>15000</v>
      </c>
      <c r="AB125" s="12">
        <v>973.7</v>
      </c>
      <c r="AC125" s="12">
        <v>973.7</v>
      </c>
      <c r="AD125" s="12">
        <v>0</v>
      </c>
      <c r="AE125" s="12">
        <v>0</v>
      </c>
      <c r="AF125" s="12">
        <v>0</v>
      </c>
      <c r="AG125" s="12">
        <v>17126.3</v>
      </c>
      <c r="AH125" s="32">
        <v>18100</v>
      </c>
      <c r="AI125" s="32">
        <v>18100</v>
      </c>
      <c r="AJ125" s="32">
        <v>6780</v>
      </c>
      <c r="AK125" s="12">
        <v>6780</v>
      </c>
      <c r="AL125" s="12">
        <v>6780</v>
      </c>
      <c r="AM125" s="12">
        <f t="shared" si="6"/>
        <v>0</v>
      </c>
      <c r="AN125" s="12" t="s">
        <v>825</v>
      </c>
    </row>
    <row r="126" spans="1:41" x14ac:dyDescent="0.3">
      <c r="A126" t="str">
        <f t="shared" si="5"/>
        <v>1.1-00-2408_247041025_24282100</v>
      </c>
      <c r="B126" t="s">
        <v>1282</v>
      </c>
      <c r="C126" t="s">
        <v>1284</v>
      </c>
      <c r="D126" t="s">
        <v>1319</v>
      </c>
      <c r="E126" t="s">
        <v>27</v>
      </c>
      <c r="F126" t="s">
        <v>373</v>
      </c>
      <c r="G126" t="s">
        <v>374</v>
      </c>
      <c r="H126" t="s">
        <v>200</v>
      </c>
      <c r="I126" t="s">
        <v>957</v>
      </c>
      <c r="J126" t="s">
        <v>586</v>
      </c>
      <c r="K126" t="s">
        <v>587</v>
      </c>
      <c r="L126">
        <v>7</v>
      </c>
      <c r="M126" t="s">
        <v>588</v>
      </c>
      <c r="N126" s="79" t="s">
        <v>592</v>
      </c>
      <c r="O126" t="s">
        <v>593</v>
      </c>
      <c r="P126" t="s">
        <v>907</v>
      </c>
      <c r="Q126" t="s">
        <v>1295</v>
      </c>
      <c r="R126" t="s">
        <v>1289</v>
      </c>
      <c r="S126">
        <v>2000</v>
      </c>
      <c r="T126" t="s">
        <v>953</v>
      </c>
      <c r="V126">
        <v>2821</v>
      </c>
      <c r="W126" t="s">
        <v>595</v>
      </c>
      <c r="X126" s="80" t="s">
        <v>42</v>
      </c>
      <c r="Y126" t="s">
        <v>43</v>
      </c>
      <c r="Z126" s="12">
        <v>898941.4</v>
      </c>
      <c r="AA126" s="12">
        <v>900000</v>
      </c>
      <c r="AB126" s="12">
        <v>702100.9</v>
      </c>
      <c r="AC126" s="12">
        <v>495319.3</v>
      </c>
      <c r="AD126" s="12">
        <v>35319.300000000003</v>
      </c>
      <c r="AE126" s="12">
        <v>35319.300000000003</v>
      </c>
      <c r="AF126" s="12">
        <v>35319.300000000003</v>
      </c>
      <c r="AG126" s="12">
        <v>196840.5</v>
      </c>
      <c r="AH126" s="32">
        <v>898941.4</v>
      </c>
      <c r="AI126" s="32">
        <v>898941.4</v>
      </c>
      <c r="AJ126" s="32">
        <v>900000</v>
      </c>
      <c r="AK126" s="12">
        <v>900000</v>
      </c>
      <c r="AL126" s="12">
        <v>900000</v>
      </c>
      <c r="AM126" s="12">
        <f t="shared" si="6"/>
        <v>0</v>
      </c>
      <c r="AN126" s="12" t="s">
        <v>846</v>
      </c>
    </row>
    <row r="127" spans="1:41" s="82" customFormat="1" x14ac:dyDescent="0.3">
      <c r="A127" t="str">
        <f t="shared" si="5"/>
        <v>2.5-02-2408_247041025_24283100</v>
      </c>
      <c r="B127" s="82" t="s">
        <v>1280</v>
      </c>
      <c r="C127" s="82" t="s">
        <v>1287</v>
      </c>
      <c r="D127" s="82" t="s">
        <v>1318</v>
      </c>
      <c r="E127" t="s">
        <v>27</v>
      </c>
      <c r="F127" s="82" t="s">
        <v>373</v>
      </c>
      <c r="G127" s="82" t="s">
        <v>374</v>
      </c>
      <c r="H127" s="82" t="s">
        <v>200</v>
      </c>
      <c r="I127" s="82" t="s">
        <v>957</v>
      </c>
      <c r="J127" s="82" t="s">
        <v>586</v>
      </c>
      <c r="K127" s="82" t="s">
        <v>587</v>
      </c>
      <c r="L127" s="82">
        <v>7</v>
      </c>
      <c r="M127" s="82" t="s">
        <v>588</v>
      </c>
      <c r="N127" s="83" t="s">
        <v>592</v>
      </c>
      <c r="O127" s="82" t="s">
        <v>593</v>
      </c>
      <c r="P127" s="82" t="s">
        <v>907</v>
      </c>
      <c r="Q127" t="s">
        <v>1295</v>
      </c>
      <c r="R127" t="s">
        <v>1289</v>
      </c>
      <c r="S127" s="82">
        <v>2000</v>
      </c>
      <c r="T127" t="s">
        <v>953</v>
      </c>
      <c r="V127" s="82">
        <v>2831</v>
      </c>
      <c r="W127" s="82" t="s">
        <v>596</v>
      </c>
      <c r="X127" s="84" t="s">
        <v>42</v>
      </c>
      <c r="Y127" s="82" t="s">
        <v>43</v>
      </c>
      <c r="Z127" s="85">
        <v>3100000</v>
      </c>
      <c r="AA127" s="85">
        <v>3100000</v>
      </c>
      <c r="AB127" s="85">
        <v>3099900.48</v>
      </c>
      <c r="AC127" s="85">
        <v>2673936.88</v>
      </c>
      <c r="AD127" s="85">
        <v>20300</v>
      </c>
      <c r="AE127" s="85">
        <v>0</v>
      </c>
      <c r="AF127" s="85">
        <v>0</v>
      </c>
      <c r="AG127" s="85">
        <v>99.520000000018626</v>
      </c>
      <c r="AH127" s="75">
        <v>3100000</v>
      </c>
      <c r="AI127" s="75">
        <v>3100000</v>
      </c>
      <c r="AJ127" s="75">
        <v>3100000</v>
      </c>
      <c r="AK127" s="12">
        <v>3100000</v>
      </c>
      <c r="AL127" s="85">
        <v>3100000</v>
      </c>
      <c r="AM127" s="12">
        <f t="shared" si="6"/>
        <v>0</v>
      </c>
      <c r="AN127" s="12" t="s">
        <v>846</v>
      </c>
    </row>
    <row r="128" spans="1:41" x14ac:dyDescent="0.3">
      <c r="A128" t="str">
        <f t="shared" si="5"/>
        <v>1.1-00-2408_247041025_24283100</v>
      </c>
      <c r="B128" t="s">
        <v>1282</v>
      </c>
      <c r="C128" t="s">
        <v>1284</v>
      </c>
      <c r="D128" t="s">
        <v>1319</v>
      </c>
      <c r="E128" t="s">
        <v>27</v>
      </c>
      <c r="F128" t="s">
        <v>373</v>
      </c>
      <c r="G128" t="s">
        <v>374</v>
      </c>
      <c r="H128" t="s">
        <v>200</v>
      </c>
      <c r="I128" t="s">
        <v>957</v>
      </c>
      <c r="J128" t="s">
        <v>586</v>
      </c>
      <c r="K128" t="s">
        <v>587</v>
      </c>
      <c r="L128">
        <v>7</v>
      </c>
      <c r="M128" t="s">
        <v>588</v>
      </c>
      <c r="N128" s="79" t="s">
        <v>592</v>
      </c>
      <c r="O128" t="s">
        <v>593</v>
      </c>
      <c r="P128" t="s">
        <v>907</v>
      </c>
      <c r="Q128" t="s">
        <v>1295</v>
      </c>
      <c r="R128" t="s">
        <v>1289</v>
      </c>
      <c r="S128">
        <v>2000</v>
      </c>
      <c r="T128" t="s">
        <v>953</v>
      </c>
      <c r="V128">
        <v>2831</v>
      </c>
      <c r="W128" t="s">
        <v>596</v>
      </c>
      <c r="X128" s="80" t="s">
        <v>42</v>
      </c>
      <c r="Y128" t="s">
        <v>43</v>
      </c>
      <c r="Z128" s="12">
        <v>264514.8</v>
      </c>
      <c r="AA128" s="12">
        <v>0</v>
      </c>
      <c r="AB128" s="12">
        <v>430394.8</v>
      </c>
      <c r="AC128" s="12">
        <v>430394.8</v>
      </c>
      <c r="AD128" s="12">
        <v>220666.8</v>
      </c>
      <c r="AE128" s="12">
        <v>220666.8</v>
      </c>
      <c r="AF128" s="12">
        <v>220666.8</v>
      </c>
      <c r="AG128" s="12">
        <v>-165880</v>
      </c>
      <c r="AH128" s="32">
        <v>264514.8</v>
      </c>
      <c r="AI128" s="32">
        <v>264514.8</v>
      </c>
      <c r="AJ128" s="32">
        <v>264514.8</v>
      </c>
      <c r="AK128" s="12">
        <v>264514.8</v>
      </c>
      <c r="AL128" s="12">
        <v>264514.8</v>
      </c>
      <c r="AM128" s="12">
        <f t="shared" si="6"/>
        <v>0</v>
      </c>
      <c r="AN128" s="12" t="s">
        <v>846</v>
      </c>
    </row>
    <row r="129" spans="1:41" x14ac:dyDescent="0.3">
      <c r="A129" t="str">
        <f t="shared" si="5"/>
        <v>1.1-00-2402_243012009_24291100</v>
      </c>
      <c r="B129" t="s">
        <v>1282</v>
      </c>
      <c r="C129" t="s">
        <v>1284</v>
      </c>
      <c r="D129" t="s">
        <v>1319</v>
      </c>
      <c r="E129" t="s">
        <v>27</v>
      </c>
      <c r="F129" t="s">
        <v>216</v>
      </c>
      <c r="G129" t="s">
        <v>217</v>
      </c>
      <c r="H129" t="s">
        <v>31</v>
      </c>
      <c r="I129" t="s">
        <v>934</v>
      </c>
      <c r="J129" t="s">
        <v>188</v>
      </c>
      <c r="K129" t="s">
        <v>189</v>
      </c>
      <c r="L129">
        <v>3</v>
      </c>
      <c r="M129" t="s">
        <v>218</v>
      </c>
      <c r="N129" s="79" t="s">
        <v>243</v>
      </c>
      <c r="O129" t="s">
        <v>244</v>
      </c>
      <c r="P129" t="s">
        <v>219</v>
      </c>
      <c r="Q129" t="s">
        <v>220</v>
      </c>
      <c r="R129" t="s">
        <v>1289</v>
      </c>
      <c r="S129">
        <v>2000</v>
      </c>
      <c r="T129" t="s">
        <v>953</v>
      </c>
      <c r="V129">
        <v>2911</v>
      </c>
      <c r="W129" t="s">
        <v>150</v>
      </c>
      <c r="X129" s="80" t="s">
        <v>42</v>
      </c>
      <c r="Y129" t="s">
        <v>43</v>
      </c>
      <c r="Z129" s="12">
        <v>30000</v>
      </c>
      <c r="AA129" s="12">
        <v>30000</v>
      </c>
      <c r="AB129" s="12">
        <v>17650.86</v>
      </c>
      <c r="AC129" s="12">
        <v>17650.86</v>
      </c>
      <c r="AD129" s="12">
        <v>17650.86</v>
      </c>
      <c r="AE129" s="12">
        <v>17650.86</v>
      </c>
      <c r="AF129" s="12">
        <v>17650.86</v>
      </c>
      <c r="AG129" s="12">
        <v>12349.14</v>
      </c>
      <c r="AH129" s="32">
        <v>30000</v>
      </c>
      <c r="AI129" s="32">
        <v>30000</v>
      </c>
      <c r="AJ129" s="32">
        <v>100000</v>
      </c>
      <c r="AK129" s="12">
        <v>100000</v>
      </c>
      <c r="AL129" s="12">
        <v>100000</v>
      </c>
      <c r="AM129" s="12">
        <f t="shared" si="6"/>
        <v>0</v>
      </c>
      <c r="AN129" s="12" t="s">
        <v>249</v>
      </c>
    </row>
    <row r="130" spans="1:41" x14ac:dyDescent="0.3">
      <c r="A130" t="str">
        <f t="shared" si="5"/>
        <v>1.1-00-2402_241016010_24291100</v>
      </c>
      <c r="B130" t="s">
        <v>1282</v>
      </c>
      <c r="C130" t="s">
        <v>1284</v>
      </c>
      <c r="D130" t="s">
        <v>1319</v>
      </c>
      <c r="E130" t="s">
        <v>257</v>
      </c>
      <c r="F130" t="s">
        <v>259</v>
      </c>
      <c r="G130" t="s">
        <v>260</v>
      </c>
      <c r="H130" t="s">
        <v>261</v>
      </c>
      <c r="I130" t="s">
        <v>960</v>
      </c>
      <c r="J130" t="s">
        <v>188</v>
      </c>
      <c r="K130" t="s">
        <v>189</v>
      </c>
      <c r="L130">
        <v>1</v>
      </c>
      <c r="M130" t="s">
        <v>35</v>
      </c>
      <c r="N130" s="79" t="s">
        <v>275</v>
      </c>
      <c r="O130" t="s">
        <v>276</v>
      </c>
      <c r="P130" t="s">
        <v>273</v>
      </c>
      <c r="Q130" s="1" t="s">
        <v>1296</v>
      </c>
      <c r="R130" t="s">
        <v>1289</v>
      </c>
      <c r="S130">
        <v>2000</v>
      </c>
      <c r="T130" t="s">
        <v>953</v>
      </c>
      <c r="V130">
        <v>2911</v>
      </c>
      <c r="W130" t="s">
        <v>150</v>
      </c>
      <c r="X130" s="80" t="s">
        <v>42</v>
      </c>
      <c r="Y130" t="s">
        <v>43</v>
      </c>
      <c r="Z130" s="12">
        <v>107850</v>
      </c>
      <c r="AA130" s="12">
        <v>0</v>
      </c>
      <c r="AB130" s="12">
        <v>106196.94</v>
      </c>
      <c r="AC130" s="12">
        <v>96510.94</v>
      </c>
      <c r="AD130" s="12">
        <v>96510.94</v>
      </c>
      <c r="AE130" s="12">
        <v>87760.639999999999</v>
      </c>
      <c r="AF130" s="12">
        <v>87760.639999999999</v>
      </c>
      <c r="AG130" s="12">
        <v>1653.0599999999977</v>
      </c>
      <c r="AH130" s="32">
        <v>107850</v>
      </c>
      <c r="AI130" s="32">
        <v>107850</v>
      </c>
      <c r="AJ130" s="32">
        <v>70000</v>
      </c>
      <c r="AK130" s="12">
        <v>70000</v>
      </c>
      <c r="AL130" s="78">
        <v>70000</v>
      </c>
      <c r="AM130" s="12">
        <f t="shared" si="6"/>
        <v>0</v>
      </c>
      <c r="AN130" s="12" t="s">
        <v>289</v>
      </c>
    </row>
    <row r="131" spans="1:41" x14ac:dyDescent="0.3">
      <c r="A131" t="str">
        <f t="shared" ref="A131:A194" si="14">CONCATENATE(B131,J131,L131,N131,P131,V131,X131)</f>
        <v>1.1-00-2404_246018012_24291100</v>
      </c>
      <c r="B131" t="s">
        <v>1282</v>
      </c>
      <c r="C131" t="s">
        <v>1284</v>
      </c>
      <c r="D131" t="s">
        <v>1319</v>
      </c>
      <c r="E131" t="s">
        <v>27</v>
      </c>
      <c r="F131" t="s">
        <v>29</v>
      </c>
      <c r="G131" t="s">
        <v>30</v>
      </c>
      <c r="H131" t="s">
        <v>141</v>
      </c>
      <c r="I131" t="s">
        <v>955</v>
      </c>
      <c r="J131" t="s">
        <v>143</v>
      </c>
      <c r="K131" t="s">
        <v>144</v>
      </c>
      <c r="L131">
        <v>6</v>
      </c>
      <c r="M131" t="s">
        <v>79</v>
      </c>
      <c r="N131" s="79" t="s">
        <v>147</v>
      </c>
      <c r="O131" t="s">
        <v>148</v>
      </c>
      <c r="P131" t="s">
        <v>145</v>
      </c>
      <c r="Q131" t="s">
        <v>146</v>
      </c>
      <c r="R131" t="s">
        <v>1289</v>
      </c>
      <c r="S131">
        <v>2000</v>
      </c>
      <c r="T131" t="s">
        <v>953</v>
      </c>
      <c r="V131">
        <v>2911</v>
      </c>
      <c r="W131" t="s">
        <v>150</v>
      </c>
      <c r="X131" s="80" t="s">
        <v>42</v>
      </c>
      <c r="Y131" t="s">
        <v>43</v>
      </c>
      <c r="Z131" s="12">
        <v>350</v>
      </c>
      <c r="AA131" s="12">
        <v>0</v>
      </c>
      <c r="AB131" s="12">
        <v>342.15</v>
      </c>
      <c r="AC131" s="12">
        <v>342.15</v>
      </c>
      <c r="AD131" s="12">
        <v>342.15</v>
      </c>
      <c r="AE131" s="12">
        <v>342.15</v>
      </c>
      <c r="AF131" s="12">
        <v>342.15</v>
      </c>
      <c r="AG131" s="12">
        <v>7.8500000000000227</v>
      </c>
      <c r="AH131" s="32">
        <v>350</v>
      </c>
      <c r="AI131" s="32">
        <v>350</v>
      </c>
      <c r="AJ131" s="32">
        <v>350</v>
      </c>
      <c r="AK131" s="12">
        <v>350</v>
      </c>
      <c r="AL131" s="12">
        <v>350</v>
      </c>
      <c r="AM131" s="12">
        <f t="shared" ref="AM131:AM194" si="15">AK131-AL131</f>
        <v>0</v>
      </c>
      <c r="AN131" s="12" t="s">
        <v>846</v>
      </c>
    </row>
    <row r="132" spans="1:41" x14ac:dyDescent="0.3">
      <c r="A132" t="str">
        <f t="shared" si="14"/>
        <v>1.1-00-2405_246021015_24291100</v>
      </c>
      <c r="B132" t="s">
        <v>1282</v>
      </c>
      <c r="C132" t="s">
        <v>1284</v>
      </c>
      <c r="D132" t="s">
        <v>1319</v>
      </c>
      <c r="E132" t="s">
        <v>27</v>
      </c>
      <c r="F132" t="s">
        <v>29</v>
      </c>
      <c r="G132" t="s">
        <v>30</v>
      </c>
      <c r="H132" t="s">
        <v>31</v>
      </c>
      <c r="I132" t="s">
        <v>934</v>
      </c>
      <c r="J132" t="s">
        <v>306</v>
      </c>
      <c r="K132" t="s">
        <v>307</v>
      </c>
      <c r="L132">
        <v>6</v>
      </c>
      <c r="M132" t="s">
        <v>79</v>
      </c>
      <c r="N132" s="79" t="s">
        <v>310</v>
      </c>
      <c r="O132" t="s">
        <v>311</v>
      </c>
      <c r="P132" t="s">
        <v>308</v>
      </c>
      <c r="Q132" t="s">
        <v>309</v>
      </c>
      <c r="R132" t="s">
        <v>1289</v>
      </c>
      <c r="S132">
        <v>2000</v>
      </c>
      <c r="T132" t="s">
        <v>953</v>
      </c>
      <c r="V132">
        <v>2911</v>
      </c>
      <c r="W132" t="s">
        <v>150</v>
      </c>
      <c r="X132" s="80" t="s">
        <v>42</v>
      </c>
      <c r="Y132" t="s">
        <v>43</v>
      </c>
      <c r="Z132" s="12">
        <v>144985.85999999999</v>
      </c>
      <c r="AA132" s="12">
        <v>150000</v>
      </c>
      <c r="AB132" s="12">
        <v>131946.53</v>
      </c>
      <c r="AC132" s="12">
        <v>131946.53</v>
      </c>
      <c r="AD132" s="12">
        <v>122041.53</v>
      </c>
      <c r="AE132" s="12">
        <v>88480.99</v>
      </c>
      <c r="AF132" s="12">
        <v>88480.99</v>
      </c>
      <c r="AG132" s="12">
        <v>13039.329999999987</v>
      </c>
      <c r="AH132" s="32">
        <v>147560.85999999999</v>
      </c>
      <c r="AI132" s="32">
        <v>147560.85999999999</v>
      </c>
      <c r="AJ132" s="32">
        <v>147560.85999999999</v>
      </c>
      <c r="AK132" s="12">
        <v>147560.85999999999</v>
      </c>
      <c r="AL132" s="12">
        <v>147560.85999999999</v>
      </c>
      <c r="AM132" s="12">
        <f t="shared" si="15"/>
        <v>0</v>
      </c>
      <c r="AN132" s="12" t="s">
        <v>846</v>
      </c>
      <c r="AO132" s="39">
        <f>AJ132-AL132</f>
        <v>0</v>
      </c>
    </row>
    <row r="133" spans="1:41" x14ac:dyDescent="0.3">
      <c r="A133" t="str">
        <f t="shared" si="14"/>
        <v>1.1-00-2406_245029017_24291100</v>
      </c>
      <c r="B133" t="s">
        <v>1282</v>
      </c>
      <c r="C133" t="s">
        <v>1284</v>
      </c>
      <c r="D133" t="s">
        <v>1319</v>
      </c>
      <c r="E133" t="s">
        <v>257</v>
      </c>
      <c r="F133" t="s">
        <v>422</v>
      </c>
      <c r="G133" t="s">
        <v>423</v>
      </c>
      <c r="H133" t="s">
        <v>340</v>
      </c>
      <c r="I133" t="s">
        <v>964</v>
      </c>
      <c r="J133" t="s">
        <v>403</v>
      </c>
      <c r="K133" t="s">
        <v>404</v>
      </c>
      <c r="L133">
        <v>5</v>
      </c>
      <c r="M133" t="s">
        <v>62</v>
      </c>
      <c r="N133" s="79" t="s">
        <v>426</v>
      </c>
      <c r="O133" t="s">
        <v>427</v>
      </c>
      <c r="P133" t="s">
        <v>424</v>
      </c>
      <c r="Q133" t="s">
        <v>425</v>
      </c>
      <c r="R133" t="s">
        <v>1289</v>
      </c>
      <c r="S133">
        <v>2000</v>
      </c>
      <c r="T133" t="s">
        <v>953</v>
      </c>
      <c r="V133">
        <v>2911</v>
      </c>
      <c r="W133" t="s">
        <v>150</v>
      </c>
      <c r="X133" s="80" t="s">
        <v>42</v>
      </c>
      <c r="Y133" t="s">
        <v>43</v>
      </c>
      <c r="Z133" s="12">
        <v>3263.12</v>
      </c>
      <c r="AA133" s="12">
        <v>7000</v>
      </c>
      <c r="AB133" s="12">
        <v>3263.12</v>
      </c>
      <c r="AC133" s="12">
        <v>3263.12</v>
      </c>
      <c r="AD133" s="12">
        <v>3263.13</v>
      </c>
      <c r="AE133" s="12">
        <v>3263.13</v>
      </c>
      <c r="AF133" s="12">
        <v>3263.13</v>
      </c>
      <c r="AG133" s="12">
        <v>0</v>
      </c>
      <c r="AH133" s="32">
        <v>3263.12</v>
      </c>
      <c r="AI133" s="32">
        <v>3263.12</v>
      </c>
      <c r="AJ133" s="32">
        <v>3500</v>
      </c>
      <c r="AK133" s="12">
        <v>3500</v>
      </c>
      <c r="AL133" s="12">
        <v>3500</v>
      </c>
      <c r="AM133" s="12">
        <f t="shared" si="15"/>
        <v>0</v>
      </c>
      <c r="AN133" s="12" t="s">
        <v>846</v>
      </c>
    </row>
    <row r="134" spans="1:41" x14ac:dyDescent="0.3">
      <c r="A134" t="str">
        <f t="shared" si="14"/>
        <v>1.1-00-2407_243033019_24291100</v>
      </c>
      <c r="B134" t="s">
        <v>1282</v>
      </c>
      <c r="C134" t="s">
        <v>1284</v>
      </c>
      <c r="D134" t="s">
        <v>1319</v>
      </c>
      <c r="E134" t="s">
        <v>27</v>
      </c>
      <c r="F134" t="s">
        <v>29</v>
      </c>
      <c r="G134" t="s">
        <v>30</v>
      </c>
      <c r="H134" t="s">
        <v>31</v>
      </c>
      <c r="I134" t="s">
        <v>934</v>
      </c>
      <c r="J134" t="s">
        <v>446</v>
      </c>
      <c r="K134" t="s">
        <v>447</v>
      </c>
      <c r="L134">
        <v>3</v>
      </c>
      <c r="M134" t="s">
        <v>218</v>
      </c>
      <c r="N134" s="79" t="s">
        <v>558</v>
      </c>
      <c r="O134" t="s">
        <v>559</v>
      </c>
      <c r="P134" t="s">
        <v>556</v>
      </c>
      <c r="Q134" t="s">
        <v>1297</v>
      </c>
      <c r="R134" t="s">
        <v>1289</v>
      </c>
      <c r="S134">
        <v>2000</v>
      </c>
      <c r="T134" t="s">
        <v>953</v>
      </c>
      <c r="V134">
        <v>2911</v>
      </c>
      <c r="W134" t="s">
        <v>150</v>
      </c>
      <c r="X134" s="80" t="s">
        <v>42</v>
      </c>
      <c r="Y134" t="s">
        <v>43</v>
      </c>
      <c r="Z134" s="12">
        <v>921350</v>
      </c>
      <c r="AA134" s="12">
        <v>1000000</v>
      </c>
      <c r="AB134" s="12">
        <v>996230</v>
      </c>
      <c r="AC134" s="12">
        <v>950294</v>
      </c>
      <c r="AD134" s="12">
        <v>337415.09</v>
      </c>
      <c r="AE134" s="12">
        <v>335925.09</v>
      </c>
      <c r="AF134" s="12">
        <v>335925.09</v>
      </c>
      <c r="AG134" s="12">
        <v>-74880</v>
      </c>
      <c r="AH134" s="32">
        <v>921350</v>
      </c>
      <c r="AI134" s="32">
        <v>921350</v>
      </c>
      <c r="AJ134" s="32">
        <v>921350</v>
      </c>
      <c r="AK134" s="12">
        <v>921350</v>
      </c>
      <c r="AL134" s="12">
        <v>921350</v>
      </c>
      <c r="AM134" s="12">
        <f t="shared" si="15"/>
        <v>0</v>
      </c>
      <c r="AN134" s="12" t="s">
        <v>566</v>
      </c>
      <c r="AO134" s="39">
        <f t="shared" ref="AO134:AO137" si="16">AJ134-AL134</f>
        <v>0</v>
      </c>
    </row>
    <row r="135" spans="1:41" x14ac:dyDescent="0.3">
      <c r="A135" t="str">
        <f t="shared" si="14"/>
        <v>1.1-00-2407_243034020_24291100</v>
      </c>
      <c r="B135" t="s">
        <v>1282</v>
      </c>
      <c r="C135" t="s">
        <v>1284</v>
      </c>
      <c r="D135" t="s">
        <v>1319</v>
      </c>
      <c r="E135" t="s">
        <v>257</v>
      </c>
      <c r="F135" t="s">
        <v>573</v>
      </c>
      <c r="G135" t="s">
        <v>966</v>
      </c>
      <c r="H135" t="s">
        <v>31</v>
      </c>
      <c r="I135" t="s">
        <v>934</v>
      </c>
      <c r="J135" t="s">
        <v>446</v>
      </c>
      <c r="K135" t="s">
        <v>447</v>
      </c>
      <c r="L135">
        <v>3</v>
      </c>
      <c r="M135" t="s">
        <v>218</v>
      </c>
      <c r="N135" s="79" t="s">
        <v>577</v>
      </c>
      <c r="O135" t="s">
        <v>578</v>
      </c>
      <c r="P135" t="s">
        <v>575</v>
      </c>
      <c r="Q135" t="s">
        <v>576</v>
      </c>
      <c r="R135" t="s">
        <v>1289</v>
      </c>
      <c r="S135">
        <v>2000</v>
      </c>
      <c r="T135" t="s">
        <v>953</v>
      </c>
      <c r="V135">
        <v>2911</v>
      </c>
      <c r="W135" t="s">
        <v>150</v>
      </c>
      <c r="X135" s="80" t="s">
        <v>42</v>
      </c>
      <c r="Y135" t="s">
        <v>43</v>
      </c>
      <c r="Z135" s="12">
        <v>150000</v>
      </c>
      <c r="AA135" s="12">
        <v>150000</v>
      </c>
      <c r="AB135" s="12">
        <v>99012.87</v>
      </c>
      <c r="AC135" s="12">
        <v>99012.87</v>
      </c>
      <c r="AD135" s="12">
        <v>99012.87</v>
      </c>
      <c r="AE135" s="12">
        <v>99012.87</v>
      </c>
      <c r="AF135" s="12">
        <v>99012.87</v>
      </c>
      <c r="AG135" s="12">
        <v>50987.130000000005</v>
      </c>
      <c r="AH135" s="32">
        <v>150000</v>
      </c>
      <c r="AI135" s="32">
        <v>150000</v>
      </c>
      <c r="AJ135" s="32">
        <v>150000</v>
      </c>
      <c r="AK135" s="12">
        <v>150000</v>
      </c>
      <c r="AL135" s="12">
        <v>150000</v>
      </c>
      <c r="AM135" s="12">
        <f t="shared" si="15"/>
        <v>0</v>
      </c>
      <c r="AN135" s="12" t="s">
        <v>140</v>
      </c>
      <c r="AO135" s="39">
        <f t="shared" si="16"/>
        <v>0</v>
      </c>
    </row>
    <row r="136" spans="1:41" x14ac:dyDescent="0.3">
      <c r="A136" t="str">
        <f t="shared" si="14"/>
        <v>1.1-00-2407_242036022_24291100</v>
      </c>
      <c r="B136" t="s">
        <v>1282</v>
      </c>
      <c r="C136" t="s">
        <v>1284</v>
      </c>
      <c r="D136" t="s">
        <v>1319</v>
      </c>
      <c r="E136" t="s">
        <v>257</v>
      </c>
      <c r="F136" t="s">
        <v>259</v>
      </c>
      <c r="G136" t="s">
        <v>260</v>
      </c>
      <c r="H136" t="s">
        <v>31</v>
      </c>
      <c r="I136" t="s">
        <v>934</v>
      </c>
      <c r="J136" t="s">
        <v>446</v>
      </c>
      <c r="K136" t="s">
        <v>447</v>
      </c>
      <c r="L136">
        <v>2</v>
      </c>
      <c r="M136" t="s">
        <v>448</v>
      </c>
      <c r="N136" s="79" t="s">
        <v>451</v>
      </c>
      <c r="O136" t="s">
        <v>452</v>
      </c>
      <c r="P136" t="s">
        <v>449</v>
      </c>
      <c r="Q136" t="s">
        <v>450</v>
      </c>
      <c r="R136" t="s">
        <v>1289</v>
      </c>
      <c r="S136">
        <v>2000</v>
      </c>
      <c r="T136" t="s">
        <v>953</v>
      </c>
      <c r="V136">
        <v>2911</v>
      </c>
      <c r="W136" t="s">
        <v>150</v>
      </c>
      <c r="X136" s="80" t="s">
        <v>42</v>
      </c>
      <c r="Y136" t="s">
        <v>43</v>
      </c>
      <c r="Z136" s="12">
        <v>1867000</v>
      </c>
      <c r="AA136" s="12">
        <v>2500000</v>
      </c>
      <c r="AB136" s="12">
        <v>1685897.75</v>
      </c>
      <c r="AC136" s="12">
        <v>1685897.75</v>
      </c>
      <c r="AD136" s="12">
        <v>1319900.82</v>
      </c>
      <c r="AE136" s="12">
        <v>1162416.3700000001</v>
      </c>
      <c r="AF136" s="12">
        <v>1162416.3700000001</v>
      </c>
      <c r="AG136" s="12">
        <v>181102.25</v>
      </c>
      <c r="AH136" s="32">
        <v>1867000</v>
      </c>
      <c r="AI136" s="32">
        <v>1867000</v>
      </c>
      <c r="AJ136" s="32">
        <v>1650000</v>
      </c>
      <c r="AK136" s="12">
        <v>1650000</v>
      </c>
      <c r="AL136" s="12">
        <v>1650000</v>
      </c>
      <c r="AM136" s="12">
        <f t="shared" si="15"/>
        <v>0</v>
      </c>
      <c r="AN136" s="12" t="s">
        <v>464</v>
      </c>
      <c r="AO136" s="39">
        <f t="shared" si="16"/>
        <v>0</v>
      </c>
    </row>
    <row r="137" spans="1:41" x14ac:dyDescent="0.3">
      <c r="A137" t="str">
        <f t="shared" si="14"/>
        <v>1.1-00-2407_243039024_24291100</v>
      </c>
      <c r="B137" t="s">
        <v>1282</v>
      </c>
      <c r="C137" t="s">
        <v>1284</v>
      </c>
      <c r="D137" t="s">
        <v>1319</v>
      </c>
      <c r="E137" t="s">
        <v>257</v>
      </c>
      <c r="F137" t="s">
        <v>498</v>
      </c>
      <c r="G137" t="s">
        <v>499</v>
      </c>
      <c r="H137" t="s">
        <v>31</v>
      </c>
      <c r="I137" t="s">
        <v>934</v>
      </c>
      <c r="J137" t="s">
        <v>446</v>
      </c>
      <c r="K137" t="s">
        <v>447</v>
      </c>
      <c r="L137">
        <v>3</v>
      </c>
      <c r="M137" t="s">
        <v>218</v>
      </c>
      <c r="N137" s="79" t="s">
        <v>502</v>
      </c>
      <c r="O137" t="s">
        <v>503</v>
      </c>
      <c r="P137" t="s">
        <v>500</v>
      </c>
      <c r="Q137" t="s">
        <v>501</v>
      </c>
      <c r="R137" t="s">
        <v>1289</v>
      </c>
      <c r="S137">
        <v>2000</v>
      </c>
      <c r="T137" t="s">
        <v>953</v>
      </c>
      <c r="V137">
        <v>2911</v>
      </c>
      <c r="W137" t="s">
        <v>150</v>
      </c>
      <c r="X137" s="80" t="s">
        <v>42</v>
      </c>
      <c r="Y137" t="s">
        <v>43</v>
      </c>
      <c r="Z137" s="12">
        <v>300000</v>
      </c>
      <c r="AA137" s="12">
        <v>150000</v>
      </c>
      <c r="AB137" s="12">
        <v>170998.29</v>
      </c>
      <c r="AC137" s="12">
        <v>169098.21</v>
      </c>
      <c r="AD137" s="12">
        <v>114633.51</v>
      </c>
      <c r="AE137" s="12">
        <v>93823.11</v>
      </c>
      <c r="AF137" s="12">
        <v>93823.11</v>
      </c>
      <c r="AG137" s="12">
        <v>129001.70999999999</v>
      </c>
      <c r="AH137" s="32">
        <v>300000</v>
      </c>
      <c r="AI137" s="32">
        <v>300000</v>
      </c>
      <c r="AJ137" s="32">
        <v>300000</v>
      </c>
      <c r="AK137" s="12">
        <v>300000</v>
      </c>
      <c r="AL137" s="12">
        <v>300000</v>
      </c>
      <c r="AM137" s="12">
        <f t="shared" si="15"/>
        <v>0</v>
      </c>
      <c r="AN137" s="12" t="s">
        <v>524</v>
      </c>
      <c r="AO137" s="39">
        <f t="shared" si="16"/>
        <v>0</v>
      </c>
    </row>
    <row r="138" spans="1:41" x14ac:dyDescent="0.3">
      <c r="A138" t="str">
        <f t="shared" si="14"/>
        <v>1.1-00-2409_248042026_24291100</v>
      </c>
      <c r="B138" t="s">
        <v>1282</v>
      </c>
      <c r="C138" t="s">
        <v>1284</v>
      </c>
      <c r="D138" t="s">
        <v>1319</v>
      </c>
      <c r="E138" t="s">
        <v>1317</v>
      </c>
      <c r="F138" t="s">
        <v>602</v>
      </c>
      <c r="G138" t="s">
        <v>603</v>
      </c>
      <c r="H138" t="s">
        <v>31</v>
      </c>
      <c r="I138" t="s">
        <v>934</v>
      </c>
      <c r="J138" t="s">
        <v>604</v>
      </c>
      <c r="K138" t="s">
        <v>605</v>
      </c>
      <c r="L138">
        <v>8</v>
      </c>
      <c r="M138" t="s">
        <v>606</v>
      </c>
      <c r="N138" s="79" t="s">
        <v>621</v>
      </c>
      <c r="O138" t="s">
        <v>622</v>
      </c>
      <c r="P138" t="s">
        <v>619</v>
      </c>
      <c r="Q138" t="s">
        <v>620</v>
      </c>
      <c r="R138" t="s">
        <v>1289</v>
      </c>
      <c r="S138">
        <v>2000</v>
      </c>
      <c r="T138" t="s">
        <v>953</v>
      </c>
      <c r="V138">
        <v>2911</v>
      </c>
      <c r="W138" t="s">
        <v>150</v>
      </c>
      <c r="X138" s="80" t="s">
        <v>42</v>
      </c>
      <c r="Y138" t="s">
        <v>43</v>
      </c>
      <c r="Z138" s="12">
        <v>191400</v>
      </c>
      <c r="AA138" s="12">
        <v>0</v>
      </c>
      <c r="AB138" s="12">
        <v>183632.28</v>
      </c>
      <c r="AC138" s="12">
        <v>93291.48</v>
      </c>
      <c r="AD138" s="12">
        <v>76553.75</v>
      </c>
      <c r="AE138" s="12">
        <v>76553.75</v>
      </c>
      <c r="AF138" s="12">
        <v>76553.75</v>
      </c>
      <c r="AG138" s="12">
        <v>7767.7200000000012</v>
      </c>
      <c r="AH138" s="32">
        <v>150000</v>
      </c>
      <c r="AI138" s="32">
        <v>150000</v>
      </c>
      <c r="AJ138" s="32">
        <v>150000</v>
      </c>
      <c r="AK138" s="12">
        <v>150000</v>
      </c>
      <c r="AL138" s="12">
        <v>150000</v>
      </c>
      <c r="AM138" s="12">
        <f t="shared" si="15"/>
        <v>0</v>
      </c>
      <c r="AN138" s="12" t="s">
        <v>846</v>
      </c>
    </row>
    <row r="139" spans="1:41" x14ac:dyDescent="0.3">
      <c r="A139" t="str">
        <f t="shared" si="14"/>
        <v>1.1-00-2409_243043027_24291100</v>
      </c>
      <c r="B139" t="s">
        <v>1282</v>
      </c>
      <c r="C139" t="s">
        <v>1284</v>
      </c>
      <c r="D139" t="s">
        <v>1319</v>
      </c>
      <c r="E139" t="s">
        <v>27</v>
      </c>
      <c r="F139" t="s">
        <v>29</v>
      </c>
      <c r="G139" t="s">
        <v>30</v>
      </c>
      <c r="H139" t="s">
        <v>31</v>
      </c>
      <c r="I139" t="s">
        <v>934</v>
      </c>
      <c r="J139" t="s">
        <v>604</v>
      </c>
      <c r="K139" t="s">
        <v>605</v>
      </c>
      <c r="L139">
        <v>3</v>
      </c>
      <c r="M139" t="s">
        <v>218</v>
      </c>
      <c r="N139" s="79" t="s">
        <v>650</v>
      </c>
      <c r="O139" t="s">
        <v>651</v>
      </c>
      <c r="P139" t="s">
        <v>648</v>
      </c>
      <c r="Q139" t="s">
        <v>649</v>
      </c>
      <c r="R139" t="s">
        <v>1289</v>
      </c>
      <c r="S139">
        <v>2000</v>
      </c>
      <c r="T139" t="s">
        <v>953</v>
      </c>
      <c r="V139">
        <v>2911</v>
      </c>
      <c r="W139" t="s">
        <v>150</v>
      </c>
      <c r="X139" s="80" t="s">
        <v>42</v>
      </c>
      <c r="Y139" t="s">
        <v>43</v>
      </c>
      <c r="Z139" s="12">
        <v>50000</v>
      </c>
      <c r="AA139" s="12">
        <v>50000</v>
      </c>
      <c r="AB139" s="12">
        <v>49938</v>
      </c>
      <c r="AC139" s="12">
        <v>49938</v>
      </c>
      <c r="AD139" s="12">
        <v>49938</v>
      </c>
      <c r="AE139" s="12">
        <v>0</v>
      </c>
      <c r="AF139" s="12">
        <v>0</v>
      </c>
      <c r="AG139" s="12">
        <v>62</v>
      </c>
      <c r="AH139" s="32">
        <v>50000</v>
      </c>
      <c r="AI139" s="32">
        <v>50000</v>
      </c>
      <c r="AJ139" s="32">
        <v>70000</v>
      </c>
      <c r="AK139" s="12">
        <v>70000</v>
      </c>
      <c r="AL139" s="12">
        <v>70000</v>
      </c>
      <c r="AM139" s="12">
        <f t="shared" si="15"/>
        <v>0</v>
      </c>
      <c r="AN139" s="12" t="s">
        <v>654</v>
      </c>
    </row>
    <row r="140" spans="1:41" x14ac:dyDescent="0.3">
      <c r="A140" t="str">
        <f t="shared" si="14"/>
        <v>1.1-00-2411_246049031_24291100</v>
      </c>
      <c r="B140" t="s">
        <v>1282</v>
      </c>
      <c r="C140" t="s">
        <v>1284</v>
      </c>
      <c r="D140" t="s">
        <v>1319</v>
      </c>
      <c r="E140" t="s">
        <v>1317</v>
      </c>
      <c r="F140" t="s">
        <v>802</v>
      </c>
      <c r="G140" t="s">
        <v>803</v>
      </c>
      <c r="H140" t="s">
        <v>31</v>
      </c>
      <c r="I140" t="s">
        <v>934</v>
      </c>
      <c r="J140" t="s">
        <v>804</v>
      </c>
      <c r="K140" t="s">
        <v>805</v>
      </c>
      <c r="L140">
        <v>6</v>
      </c>
      <c r="M140" t="s">
        <v>79</v>
      </c>
      <c r="N140" s="79" t="s">
        <v>819</v>
      </c>
      <c r="O140" t="s">
        <v>820</v>
      </c>
      <c r="P140" t="s">
        <v>806</v>
      </c>
      <c r="Q140" t="s">
        <v>1298</v>
      </c>
      <c r="R140" t="s">
        <v>1289</v>
      </c>
      <c r="S140">
        <v>2000</v>
      </c>
      <c r="T140" t="s">
        <v>953</v>
      </c>
      <c r="V140">
        <v>2911</v>
      </c>
      <c r="W140" t="s">
        <v>150</v>
      </c>
      <c r="X140" s="80" t="s">
        <v>42</v>
      </c>
      <c r="Y140" t="s">
        <v>43</v>
      </c>
      <c r="Z140" s="12">
        <v>50180</v>
      </c>
      <c r="AA140" s="12">
        <v>20000</v>
      </c>
      <c r="AB140" s="12">
        <v>48894</v>
      </c>
      <c r="AC140" s="12">
        <v>4999.6000000000004</v>
      </c>
      <c r="AD140" s="12">
        <v>4999.6000000000004</v>
      </c>
      <c r="AE140" s="12">
        <v>0</v>
      </c>
      <c r="AF140" s="12">
        <v>0</v>
      </c>
      <c r="AG140" s="12">
        <v>1286</v>
      </c>
      <c r="AH140" s="32">
        <v>33180</v>
      </c>
      <c r="AI140" s="32">
        <v>33180</v>
      </c>
      <c r="AJ140" s="32">
        <v>44519</v>
      </c>
      <c r="AK140" s="12">
        <v>44519</v>
      </c>
      <c r="AL140" s="12">
        <v>44519</v>
      </c>
      <c r="AM140" s="12">
        <f t="shared" si="15"/>
        <v>0</v>
      </c>
      <c r="AN140" s="12" t="s">
        <v>826</v>
      </c>
    </row>
    <row r="141" spans="1:41" x14ac:dyDescent="0.3">
      <c r="A141" t="str">
        <f t="shared" si="14"/>
        <v>1.1-00-2417_244056037_24291100</v>
      </c>
      <c r="B141" t="s">
        <v>1282</v>
      </c>
      <c r="C141" t="s">
        <v>1284</v>
      </c>
      <c r="D141" t="s">
        <v>1319</v>
      </c>
      <c r="E141" t="s">
        <v>257</v>
      </c>
      <c r="F141" t="s">
        <v>783</v>
      </c>
      <c r="G141" t="s">
        <v>784</v>
      </c>
      <c r="H141" t="s">
        <v>200</v>
      </c>
      <c r="I141" t="s">
        <v>957</v>
      </c>
      <c r="J141" t="s">
        <v>852</v>
      </c>
      <c r="K141" t="s">
        <v>785</v>
      </c>
      <c r="L141">
        <v>4</v>
      </c>
      <c r="M141" t="s">
        <v>667</v>
      </c>
      <c r="N141" s="79" t="s">
        <v>787</v>
      </c>
      <c r="O141" t="s">
        <v>788</v>
      </c>
      <c r="P141" t="s">
        <v>786</v>
      </c>
      <c r="Q141" t="s">
        <v>785</v>
      </c>
      <c r="R141" t="s">
        <v>1289</v>
      </c>
      <c r="S141">
        <v>2000</v>
      </c>
      <c r="T141" t="s">
        <v>953</v>
      </c>
      <c r="V141">
        <v>2911</v>
      </c>
      <c r="W141" t="s">
        <v>150</v>
      </c>
      <c r="X141" s="80" t="s">
        <v>42</v>
      </c>
      <c r="Y141" t="s">
        <v>43</v>
      </c>
      <c r="Z141" s="12">
        <v>37000</v>
      </c>
      <c r="AA141" s="12">
        <v>20000</v>
      </c>
      <c r="AB141" s="12">
        <v>36540</v>
      </c>
      <c r="AC141" s="12">
        <v>0</v>
      </c>
      <c r="AD141" s="12">
        <v>0</v>
      </c>
      <c r="AE141" s="12">
        <v>0</v>
      </c>
      <c r="AF141" s="12">
        <v>0</v>
      </c>
      <c r="AG141" s="12">
        <v>460</v>
      </c>
      <c r="AH141" s="32">
        <v>20000</v>
      </c>
      <c r="AI141" s="32">
        <v>20000</v>
      </c>
      <c r="AJ141" s="32">
        <v>20000</v>
      </c>
      <c r="AK141" s="12">
        <v>20000</v>
      </c>
      <c r="AL141" s="12">
        <v>20000</v>
      </c>
      <c r="AM141" s="12">
        <f t="shared" si="15"/>
        <v>0</v>
      </c>
      <c r="AN141" s="12" t="s">
        <v>794</v>
      </c>
    </row>
    <row r="142" spans="1:41" x14ac:dyDescent="0.3">
      <c r="A142" t="str">
        <f t="shared" si="14"/>
        <v>1.1-00-2402_243011009_24292100</v>
      </c>
      <c r="B142" t="s">
        <v>1282</v>
      </c>
      <c r="C142" t="s">
        <v>1284</v>
      </c>
      <c r="D142" t="s">
        <v>1319</v>
      </c>
      <c r="E142" t="s">
        <v>27</v>
      </c>
      <c r="F142" t="s">
        <v>216</v>
      </c>
      <c r="G142" t="s">
        <v>217</v>
      </c>
      <c r="H142" t="s">
        <v>31</v>
      </c>
      <c r="I142" t="s">
        <v>934</v>
      </c>
      <c r="J142" t="s">
        <v>188</v>
      </c>
      <c r="K142" t="s">
        <v>189</v>
      </c>
      <c r="L142">
        <v>3</v>
      </c>
      <c r="M142" t="s">
        <v>218</v>
      </c>
      <c r="N142" s="79" t="s">
        <v>221</v>
      </c>
      <c r="O142" t="s">
        <v>222</v>
      </c>
      <c r="P142" t="s">
        <v>219</v>
      </c>
      <c r="Q142" t="s">
        <v>220</v>
      </c>
      <c r="R142" t="s">
        <v>1289</v>
      </c>
      <c r="S142">
        <v>2000</v>
      </c>
      <c r="T142" t="s">
        <v>953</v>
      </c>
      <c r="V142">
        <v>2921</v>
      </c>
      <c r="W142" t="s">
        <v>233</v>
      </c>
      <c r="X142" s="80" t="s">
        <v>42</v>
      </c>
      <c r="Y142" t="s">
        <v>43</v>
      </c>
      <c r="Z142" s="12">
        <v>1000</v>
      </c>
      <c r="AA142" s="12">
        <v>0</v>
      </c>
      <c r="AB142" s="12">
        <v>126.97</v>
      </c>
      <c r="AC142" s="12">
        <v>126.97</v>
      </c>
      <c r="AD142" s="12">
        <v>126.97</v>
      </c>
      <c r="AE142" s="12">
        <v>126.97</v>
      </c>
      <c r="AF142" s="12">
        <v>126.97</v>
      </c>
      <c r="AG142" s="12">
        <v>873.03</v>
      </c>
      <c r="AH142" s="32">
        <v>1000</v>
      </c>
      <c r="AI142" s="32">
        <v>1000</v>
      </c>
      <c r="AJ142" s="32">
        <v>1000</v>
      </c>
      <c r="AK142" s="12">
        <v>1000</v>
      </c>
      <c r="AL142" s="12">
        <v>1000</v>
      </c>
      <c r="AM142" s="12">
        <f t="shared" si="15"/>
        <v>0</v>
      </c>
      <c r="AN142" s="12" t="s">
        <v>231</v>
      </c>
    </row>
    <row r="143" spans="1:41" x14ac:dyDescent="0.3">
      <c r="A143" t="str">
        <f t="shared" si="14"/>
        <v>1.1-00-2402_241014010_24292100</v>
      </c>
      <c r="B143" t="s">
        <v>1282</v>
      </c>
      <c r="C143" t="s">
        <v>1284</v>
      </c>
      <c r="D143" t="s">
        <v>1319</v>
      </c>
      <c r="E143" t="s">
        <v>27</v>
      </c>
      <c r="F143" t="s">
        <v>29</v>
      </c>
      <c r="G143" t="s">
        <v>30</v>
      </c>
      <c r="H143" t="s">
        <v>261</v>
      </c>
      <c r="I143" t="s">
        <v>960</v>
      </c>
      <c r="J143" t="s">
        <v>188</v>
      </c>
      <c r="K143" t="s">
        <v>189</v>
      </c>
      <c r="L143">
        <v>1</v>
      </c>
      <c r="M143" t="s">
        <v>35</v>
      </c>
      <c r="N143" s="79" t="s">
        <v>358</v>
      </c>
      <c r="O143" t="s">
        <v>359</v>
      </c>
      <c r="P143" t="s">
        <v>273</v>
      </c>
      <c r="Q143" s="1" t="s">
        <v>1296</v>
      </c>
      <c r="R143" t="s">
        <v>1289</v>
      </c>
      <c r="S143" s="1">
        <v>2000</v>
      </c>
      <c r="T143" t="s">
        <v>953</v>
      </c>
      <c r="U143" s="1"/>
      <c r="V143" s="7">
        <v>2921</v>
      </c>
      <c r="W143" s="7" t="s">
        <v>233</v>
      </c>
      <c r="X143" s="80" t="s">
        <v>42</v>
      </c>
      <c r="Y143" t="s">
        <v>43</v>
      </c>
      <c r="Z143" s="12">
        <v>0</v>
      </c>
      <c r="AA143" s="12">
        <v>0</v>
      </c>
      <c r="AB143" s="12">
        <v>0</v>
      </c>
      <c r="AC143" s="12">
        <v>0</v>
      </c>
      <c r="AD143" s="12">
        <v>0</v>
      </c>
      <c r="AE143" s="12">
        <v>0</v>
      </c>
      <c r="AF143" s="12">
        <v>0</v>
      </c>
      <c r="AG143" s="12">
        <v>0</v>
      </c>
      <c r="AH143" s="12">
        <v>0</v>
      </c>
      <c r="AI143" s="40">
        <v>0</v>
      </c>
      <c r="AJ143" s="10">
        <v>50000</v>
      </c>
      <c r="AK143" s="12">
        <v>50000</v>
      </c>
      <c r="AL143" s="12">
        <v>50000</v>
      </c>
      <c r="AM143" s="12">
        <f t="shared" si="15"/>
        <v>0</v>
      </c>
      <c r="AN143" s="12" t="s">
        <v>365</v>
      </c>
    </row>
    <row r="144" spans="1:41" x14ac:dyDescent="0.3">
      <c r="A144" t="str">
        <f t="shared" si="14"/>
        <v>1.1-00-2405_246021015_24292100</v>
      </c>
      <c r="B144" t="s">
        <v>1282</v>
      </c>
      <c r="C144" t="s">
        <v>1284</v>
      </c>
      <c r="D144" t="s">
        <v>1319</v>
      </c>
      <c r="E144" t="s">
        <v>27</v>
      </c>
      <c r="F144" t="s">
        <v>29</v>
      </c>
      <c r="G144" t="s">
        <v>30</v>
      </c>
      <c r="H144" t="s">
        <v>31</v>
      </c>
      <c r="I144" t="s">
        <v>934</v>
      </c>
      <c r="J144" t="s">
        <v>306</v>
      </c>
      <c r="K144" t="s">
        <v>307</v>
      </c>
      <c r="L144">
        <v>6</v>
      </c>
      <c r="M144" t="s">
        <v>79</v>
      </c>
      <c r="N144" s="79" t="s">
        <v>310</v>
      </c>
      <c r="O144" t="s">
        <v>311</v>
      </c>
      <c r="P144" t="s">
        <v>308</v>
      </c>
      <c r="Q144" t="s">
        <v>309</v>
      </c>
      <c r="R144" t="s">
        <v>1289</v>
      </c>
      <c r="S144">
        <v>2000</v>
      </c>
      <c r="T144" t="s">
        <v>953</v>
      </c>
      <c r="V144">
        <v>2921</v>
      </c>
      <c r="W144" t="s">
        <v>233</v>
      </c>
      <c r="X144" s="80" t="s">
        <v>42</v>
      </c>
      <c r="Y144" t="s">
        <v>43</v>
      </c>
      <c r="Z144" s="12">
        <v>96091.08</v>
      </c>
      <c r="AA144" s="12">
        <v>0</v>
      </c>
      <c r="AB144" s="12">
        <v>94496.28</v>
      </c>
      <c r="AC144" s="12">
        <v>88499.08</v>
      </c>
      <c r="AD144" s="12">
        <v>63791.08</v>
      </c>
      <c r="AE144" s="12">
        <v>63791.08</v>
      </c>
      <c r="AF144" s="12">
        <v>63791.08</v>
      </c>
      <c r="AG144" s="12">
        <v>1594.8000000000029</v>
      </c>
      <c r="AH144" s="32">
        <v>63791.08</v>
      </c>
      <c r="AI144" s="32">
        <v>63791.08</v>
      </c>
      <c r="AJ144" s="32">
        <v>45000</v>
      </c>
      <c r="AK144" s="12">
        <v>45000</v>
      </c>
      <c r="AL144" s="12">
        <v>45000</v>
      </c>
      <c r="AM144" s="12">
        <f t="shared" si="15"/>
        <v>0</v>
      </c>
      <c r="AN144" s="12" t="s">
        <v>846</v>
      </c>
      <c r="AO144" s="39">
        <f>AJ144-AL144</f>
        <v>0</v>
      </c>
    </row>
    <row r="145" spans="1:41" x14ac:dyDescent="0.3">
      <c r="A145" t="str">
        <f t="shared" si="14"/>
        <v>1.1-00-2411_246049031_24294100</v>
      </c>
      <c r="B145" t="s">
        <v>1282</v>
      </c>
      <c r="C145" t="s">
        <v>1284</v>
      </c>
      <c r="D145" t="s">
        <v>1319</v>
      </c>
      <c r="E145" t="s">
        <v>1317</v>
      </c>
      <c r="F145" t="s">
        <v>802</v>
      </c>
      <c r="G145" t="s">
        <v>803</v>
      </c>
      <c r="H145" t="s">
        <v>31</v>
      </c>
      <c r="I145" t="s">
        <v>934</v>
      </c>
      <c r="J145" t="s">
        <v>804</v>
      </c>
      <c r="K145" t="s">
        <v>805</v>
      </c>
      <c r="L145">
        <v>6</v>
      </c>
      <c r="M145" t="s">
        <v>79</v>
      </c>
      <c r="N145" s="79" t="s">
        <v>819</v>
      </c>
      <c r="O145" t="s">
        <v>820</v>
      </c>
      <c r="P145" t="s">
        <v>806</v>
      </c>
      <c r="Q145" t="s">
        <v>1298</v>
      </c>
      <c r="R145" t="s">
        <v>1289</v>
      </c>
      <c r="S145">
        <v>2000</v>
      </c>
      <c r="T145" t="s">
        <v>953</v>
      </c>
      <c r="U145" t="s">
        <v>1159</v>
      </c>
      <c r="V145">
        <v>2941</v>
      </c>
      <c r="W145" t="s">
        <v>151</v>
      </c>
      <c r="X145" s="80" t="s">
        <v>42</v>
      </c>
      <c r="Y145" t="s">
        <v>43</v>
      </c>
      <c r="Z145" s="12">
        <v>267385</v>
      </c>
      <c r="AA145" s="12">
        <v>210000</v>
      </c>
      <c r="AB145" s="12">
        <v>231251.44</v>
      </c>
      <c r="AC145" s="12">
        <v>228933.76000000001</v>
      </c>
      <c r="AD145" s="12">
        <v>193908.42</v>
      </c>
      <c r="AE145" s="12">
        <v>191020.4</v>
      </c>
      <c r="AF145" s="12">
        <v>191020.4</v>
      </c>
      <c r="AG145" s="12">
        <v>36133.56</v>
      </c>
      <c r="AH145" s="32">
        <v>267385</v>
      </c>
      <c r="AI145" s="32">
        <v>267385</v>
      </c>
      <c r="AJ145" s="32">
        <v>1137000</v>
      </c>
      <c r="AK145" s="12">
        <v>1137000</v>
      </c>
      <c r="AL145" s="12">
        <v>1137000</v>
      </c>
      <c r="AM145" s="12">
        <f t="shared" si="15"/>
        <v>0</v>
      </c>
      <c r="AN145" s="12" t="s">
        <v>827</v>
      </c>
    </row>
    <row r="146" spans="1:41" x14ac:dyDescent="0.3">
      <c r="A146" t="str">
        <f t="shared" si="14"/>
        <v>1.1-00-2405_246021015_24296100</v>
      </c>
      <c r="B146" t="s">
        <v>1282</v>
      </c>
      <c r="C146" t="s">
        <v>1284</v>
      </c>
      <c r="D146" t="s">
        <v>1319</v>
      </c>
      <c r="E146" t="s">
        <v>27</v>
      </c>
      <c r="F146" t="s">
        <v>29</v>
      </c>
      <c r="G146" t="s">
        <v>30</v>
      </c>
      <c r="H146" t="s">
        <v>31</v>
      </c>
      <c r="I146" t="s">
        <v>934</v>
      </c>
      <c r="J146" t="s">
        <v>306</v>
      </c>
      <c r="K146" t="s">
        <v>307</v>
      </c>
      <c r="L146">
        <v>6</v>
      </c>
      <c r="M146" t="s">
        <v>79</v>
      </c>
      <c r="N146" s="79" t="s">
        <v>310</v>
      </c>
      <c r="O146" t="s">
        <v>311</v>
      </c>
      <c r="P146" t="s">
        <v>308</v>
      </c>
      <c r="Q146" t="s">
        <v>309</v>
      </c>
      <c r="R146" t="s">
        <v>1289</v>
      </c>
      <c r="S146">
        <v>2000</v>
      </c>
      <c r="T146" t="s">
        <v>953</v>
      </c>
      <c r="U146" t="s">
        <v>1159</v>
      </c>
      <c r="V146">
        <v>2961</v>
      </c>
      <c r="W146" t="s">
        <v>234</v>
      </c>
      <c r="X146" s="80" t="s">
        <v>42</v>
      </c>
      <c r="Y146" t="s">
        <v>43</v>
      </c>
      <c r="Z146" s="12">
        <v>1266271.83</v>
      </c>
      <c r="AA146" s="12">
        <v>800000</v>
      </c>
      <c r="AB146" s="12">
        <v>381871.3</v>
      </c>
      <c r="AC146" s="12">
        <v>369641.19</v>
      </c>
      <c r="AD146" s="12">
        <v>369641.19</v>
      </c>
      <c r="AE146" s="12">
        <v>350129.41</v>
      </c>
      <c r="AF146" s="12">
        <v>350129.41</v>
      </c>
      <c r="AG146" s="12">
        <v>884400.53</v>
      </c>
      <c r="AH146" s="32">
        <v>1429971.83</v>
      </c>
      <c r="AI146" s="32">
        <v>1429971.83</v>
      </c>
      <c r="AJ146" s="32">
        <v>1000000</v>
      </c>
      <c r="AK146" s="12">
        <v>1000000</v>
      </c>
      <c r="AL146" s="12">
        <v>1000000</v>
      </c>
      <c r="AM146" s="12">
        <f t="shared" si="15"/>
        <v>0</v>
      </c>
      <c r="AN146" s="12" t="s">
        <v>846</v>
      </c>
      <c r="AO146" s="39">
        <f>AJ146-AL146</f>
        <v>0</v>
      </c>
    </row>
    <row r="147" spans="1:41" x14ac:dyDescent="0.3">
      <c r="A147" t="str">
        <f t="shared" si="14"/>
        <v>1.1-00-2417_244056037_24297100</v>
      </c>
      <c r="B147" t="s">
        <v>1282</v>
      </c>
      <c r="C147" t="s">
        <v>1284</v>
      </c>
      <c r="D147" t="s">
        <v>1319</v>
      </c>
      <c r="E147" t="s">
        <v>257</v>
      </c>
      <c r="F147" t="s">
        <v>783</v>
      </c>
      <c r="G147" t="s">
        <v>784</v>
      </c>
      <c r="H147" t="s">
        <v>200</v>
      </c>
      <c r="I147" t="s">
        <v>957</v>
      </c>
      <c r="J147" t="s">
        <v>852</v>
      </c>
      <c r="K147" t="s">
        <v>785</v>
      </c>
      <c r="L147">
        <v>4</v>
      </c>
      <c r="M147" t="s">
        <v>667</v>
      </c>
      <c r="N147" s="79" t="s">
        <v>787</v>
      </c>
      <c r="O147" t="s">
        <v>788</v>
      </c>
      <c r="P147" t="s">
        <v>786</v>
      </c>
      <c r="Q147" t="s">
        <v>785</v>
      </c>
      <c r="R147" t="s">
        <v>1289</v>
      </c>
      <c r="S147">
        <v>2000</v>
      </c>
      <c r="T147" t="s">
        <v>953</v>
      </c>
      <c r="V147">
        <v>2971</v>
      </c>
      <c r="W147" t="s">
        <v>795</v>
      </c>
      <c r="X147" s="80" t="s">
        <v>42</v>
      </c>
      <c r="Y147" t="s">
        <v>43</v>
      </c>
      <c r="Z147" s="12">
        <v>12000</v>
      </c>
      <c r="AA147" s="12">
        <v>60000</v>
      </c>
      <c r="AB147" s="12">
        <v>11136</v>
      </c>
      <c r="AC147" s="12">
        <v>0</v>
      </c>
      <c r="AD147" s="12">
        <v>0</v>
      </c>
      <c r="AE147" s="12">
        <v>0</v>
      </c>
      <c r="AF147" s="12">
        <v>0</v>
      </c>
      <c r="AG147" s="12">
        <v>864</v>
      </c>
      <c r="AH147" s="32">
        <v>60000</v>
      </c>
      <c r="AI147" s="32">
        <v>60000</v>
      </c>
      <c r="AJ147" s="32">
        <v>60000</v>
      </c>
      <c r="AK147" s="12">
        <v>60000</v>
      </c>
      <c r="AL147" s="12">
        <v>60000</v>
      </c>
      <c r="AM147" s="12">
        <f t="shared" si="15"/>
        <v>0</v>
      </c>
      <c r="AN147" s="12" t="s">
        <v>796</v>
      </c>
    </row>
    <row r="148" spans="1:41" x14ac:dyDescent="0.3">
      <c r="A148" t="str">
        <f t="shared" si="14"/>
        <v>1.1-00-2405_246021015_24298100</v>
      </c>
      <c r="B148" t="s">
        <v>1282</v>
      </c>
      <c r="C148" t="s">
        <v>1284</v>
      </c>
      <c r="D148" t="s">
        <v>1319</v>
      </c>
      <c r="E148" t="s">
        <v>27</v>
      </c>
      <c r="F148" t="s">
        <v>29</v>
      </c>
      <c r="G148" t="s">
        <v>30</v>
      </c>
      <c r="H148" t="s">
        <v>31</v>
      </c>
      <c r="I148" t="s">
        <v>934</v>
      </c>
      <c r="J148" t="s">
        <v>306</v>
      </c>
      <c r="K148" t="s">
        <v>307</v>
      </c>
      <c r="L148">
        <v>6</v>
      </c>
      <c r="M148" t="s">
        <v>79</v>
      </c>
      <c r="N148" s="79" t="s">
        <v>310</v>
      </c>
      <c r="O148" t="s">
        <v>311</v>
      </c>
      <c r="P148" t="s">
        <v>308</v>
      </c>
      <c r="Q148" t="s">
        <v>309</v>
      </c>
      <c r="R148" t="s">
        <v>1289</v>
      </c>
      <c r="S148">
        <v>2000</v>
      </c>
      <c r="T148" t="s">
        <v>953</v>
      </c>
      <c r="U148" t="s">
        <v>1159</v>
      </c>
      <c r="V148">
        <v>2981</v>
      </c>
      <c r="W148" t="s">
        <v>291</v>
      </c>
      <c r="X148" s="80" t="s">
        <v>42</v>
      </c>
      <c r="Y148" t="s">
        <v>43</v>
      </c>
      <c r="Z148" s="12">
        <v>810661.36</v>
      </c>
      <c r="AA148" s="12">
        <v>50000</v>
      </c>
      <c r="AB148" s="12">
        <v>785408.58</v>
      </c>
      <c r="AC148" s="12">
        <v>572217.98</v>
      </c>
      <c r="AD148" s="12">
        <v>464419.18</v>
      </c>
      <c r="AE148" s="12">
        <v>454063.16</v>
      </c>
      <c r="AF148" s="12">
        <v>454063.16</v>
      </c>
      <c r="AG148" s="12">
        <v>25252.780000000028</v>
      </c>
      <c r="AH148" s="32">
        <v>698350.4</v>
      </c>
      <c r="AI148" s="32">
        <v>698350.4</v>
      </c>
      <c r="AJ148" s="32">
        <v>698350.4</v>
      </c>
      <c r="AK148" s="12">
        <v>698350.4</v>
      </c>
      <c r="AL148" s="12">
        <v>698350.4</v>
      </c>
      <c r="AM148" s="12">
        <f t="shared" si="15"/>
        <v>0</v>
      </c>
      <c r="AN148" s="12" t="s">
        <v>846</v>
      </c>
      <c r="AO148" s="39">
        <f t="shared" ref="AO148:AO149" si="17">AJ148-AL148</f>
        <v>0</v>
      </c>
    </row>
    <row r="149" spans="1:41" x14ac:dyDescent="0.3">
      <c r="A149" t="str">
        <f t="shared" si="14"/>
        <v>1.1-00-2407_242036022_24298100</v>
      </c>
      <c r="B149" t="s">
        <v>1282</v>
      </c>
      <c r="C149" t="s">
        <v>1284</v>
      </c>
      <c r="D149" t="s">
        <v>1319</v>
      </c>
      <c r="E149" t="s">
        <v>257</v>
      </c>
      <c r="F149" t="s">
        <v>259</v>
      </c>
      <c r="G149" t="s">
        <v>260</v>
      </c>
      <c r="H149" t="s">
        <v>31</v>
      </c>
      <c r="I149" t="s">
        <v>934</v>
      </c>
      <c r="J149" t="s">
        <v>446</v>
      </c>
      <c r="K149" t="s">
        <v>447</v>
      </c>
      <c r="L149">
        <v>2</v>
      </c>
      <c r="M149" t="s">
        <v>448</v>
      </c>
      <c r="N149" s="79" t="s">
        <v>451</v>
      </c>
      <c r="O149" t="s">
        <v>452</v>
      </c>
      <c r="P149" t="s">
        <v>449</v>
      </c>
      <c r="Q149" t="s">
        <v>450</v>
      </c>
      <c r="R149" t="s">
        <v>1289</v>
      </c>
      <c r="S149">
        <v>2000</v>
      </c>
      <c r="T149" t="s">
        <v>953</v>
      </c>
      <c r="U149" t="s">
        <v>1159</v>
      </c>
      <c r="V149">
        <v>2981</v>
      </c>
      <c r="W149" t="s">
        <v>291</v>
      </c>
      <c r="X149" s="80" t="s">
        <v>42</v>
      </c>
      <c r="Y149" t="s">
        <v>43</v>
      </c>
      <c r="Z149" s="12">
        <v>350000</v>
      </c>
      <c r="AA149" s="12">
        <v>350000</v>
      </c>
      <c r="AB149" s="12">
        <v>87672.8</v>
      </c>
      <c r="AC149" s="12">
        <v>87672.8</v>
      </c>
      <c r="AD149" s="12">
        <v>87672.8</v>
      </c>
      <c r="AE149" s="12">
        <v>87672.8</v>
      </c>
      <c r="AF149" s="12">
        <v>87672.8</v>
      </c>
      <c r="AG149" s="12">
        <v>262327.2</v>
      </c>
      <c r="AH149" s="32">
        <v>350000</v>
      </c>
      <c r="AI149" s="32">
        <v>350000</v>
      </c>
      <c r="AJ149" s="32">
        <v>200000</v>
      </c>
      <c r="AK149" s="12">
        <v>200000</v>
      </c>
      <c r="AL149" s="12">
        <v>200000</v>
      </c>
      <c r="AM149" s="12">
        <f t="shared" si="15"/>
        <v>0</v>
      </c>
      <c r="AN149" s="12" t="s">
        <v>465</v>
      </c>
      <c r="AO149" s="39">
        <f t="shared" si="17"/>
        <v>0</v>
      </c>
    </row>
    <row r="150" spans="1:41" x14ac:dyDescent="0.3">
      <c r="A150" t="str">
        <f t="shared" si="14"/>
        <v>1.1-00-2411_246049031_24299100</v>
      </c>
      <c r="B150" t="s">
        <v>1282</v>
      </c>
      <c r="C150" t="s">
        <v>1284</v>
      </c>
      <c r="D150" t="s">
        <v>1319</v>
      </c>
      <c r="E150" t="s">
        <v>1317</v>
      </c>
      <c r="F150" t="s">
        <v>802</v>
      </c>
      <c r="G150" t="s">
        <v>803</v>
      </c>
      <c r="H150" t="s">
        <v>31</v>
      </c>
      <c r="I150" t="s">
        <v>934</v>
      </c>
      <c r="J150" t="s">
        <v>804</v>
      </c>
      <c r="K150" t="s">
        <v>805</v>
      </c>
      <c r="L150">
        <v>6</v>
      </c>
      <c r="M150" t="s">
        <v>79</v>
      </c>
      <c r="N150" s="79" t="s">
        <v>819</v>
      </c>
      <c r="O150" t="s">
        <v>820</v>
      </c>
      <c r="P150" t="s">
        <v>806</v>
      </c>
      <c r="Q150" t="s">
        <v>1298</v>
      </c>
      <c r="R150" t="s">
        <v>1289</v>
      </c>
      <c r="S150">
        <v>2000</v>
      </c>
      <c r="T150" t="s">
        <v>953</v>
      </c>
      <c r="V150">
        <v>2991</v>
      </c>
      <c r="W150" t="s">
        <v>828</v>
      </c>
      <c r="X150" s="80" t="s">
        <v>42</v>
      </c>
      <c r="Y150" t="s">
        <v>43</v>
      </c>
      <c r="Z150" s="12">
        <v>1624</v>
      </c>
      <c r="AA150" s="12">
        <v>0</v>
      </c>
      <c r="AB150" s="12">
        <v>1624</v>
      </c>
      <c r="AC150" s="12">
        <v>0</v>
      </c>
      <c r="AD150" s="12">
        <v>0</v>
      </c>
      <c r="AE150" s="12">
        <v>0</v>
      </c>
      <c r="AF150" s="12">
        <v>0</v>
      </c>
      <c r="AG150" s="12">
        <v>0</v>
      </c>
      <c r="AH150" s="32">
        <v>1624</v>
      </c>
      <c r="AI150" s="32">
        <v>1624</v>
      </c>
      <c r="AJ150" s="32">
        <v>1624</v>
      </c>
      <c r="AK150" s="12">
        <v>1624</v>
      </c>
      <c r="AL150" s="12">
        <v>1624</v>
      </c>
      <c r="AM150" s="12">
        <f t="shared" si="15"/>
        <v>0</v>
      </c>
      <c r="AN150" s="12" t="s">
        <v>829</v>
      </c>
    </row>
    <row r="151" spans="1:41" s="64" customFormat="1" x14ac:dyDescent="0.3">
      <c r="A151" t="str">
        <f t="shared" si="14"/>
        <v>1.1-00-2405_246021015_24311100</v>
      </c>
      <c r="B151" t="s">
        <v>1282</v>
      </c>
      <c r="C151" t="s">
        <v>1284</v>
      </c>
      <c r="D151" t="s">
        <v>1319</v>
      </c>
      <c r="E151" t="s">
        <v>27</v>
      </c>
      <c r="F151" t="s">
        <v>29</v>
      </c>
      <c r="G151" t="s">
        <v>30</v>
      </c>
      <c r="H151" t="s">
        <v>31</v>
      </c>
      <c r="I151" t="s">
        <v>934</v>
      </c>
      <c r="J151" t="s">
        <v>306</v>
      </c>
      <c r="K151" t="s">
        <v>307</v>
      </c>
      <c r="L151">
        <v>6</v>
      </c>
      <c r="M151" t="s">
        <v>79</v>
      </c>
      <c r="N151" s="79" t="s">
        <v>310</v>
      </c>
      <c r="O151" t="s">
        <v>311</v>
      </c>
      <c r="P151" t="s">
        <v>308</v>
      </c>
      <c r="Q151" t="s">
        <v>309</v>
      </c>
      <c r="R151" t="s">
        <v>1289</v>
      </c>
      <c r="S151">
        <v>3000</v>
      </c>
      <c r="T151" t="s">
        <v>70</v>
      </c>
      <c r="U151"/>
      <c r="V151">
        <v>3111</v>
      </c>
      <c r="W151" t="s">
        <v>320</v>
      </c>
      <c r="X151" s="80" t="s">
        <v>42</v>
      </c>
      <c r="Y151" t="s">
        <v>43</v>
      </c>
      <c r="Z151" s="12">
        <v>5197048</v>
      </c>
      <c r="AA151" s="12">
        <v>5197048</v>
      </c>
      <c r="AB151" s="12">
        <v>4615703.8</v>
      </c>
      <c r="AC151" s="12">
        <v>4615703.8</v>
      </c>
      <c r="AD151" s="12">
        <v>5003012</v>
      </c>
      <c r="AE151" s="12">
        <v>5003012</v>
      </c>
      <c r="AF151" s="12">
        <v>5003012</v>
      </c>
      <c r="AG151" s="12">
        <v>581344.20000000019</v>
      </c>
      <c r="AH151" s="32">
        <v>5600000</v>
      </c>
      <c r="AI151" s="32">
        <v>5600000</v>
      </c>
      <c r="AJ151" s="32">
        <v>5820000</v>
      </c>
      <c r="AK151" s="12">
        <v>5820000</v>
      </c>
      <c r="AL151" s="12">
        <v>5820000</v>
      </c>
      <c r="AM151" s="12">
        <f t="shared" si="15"/>
        <v>0</v>
      </c>
      <c r="AN151" s="12" t="s">
        <v>846</v>
      </c>
      <c r="AO151" s="39">
        <f t="shared" ref="AO151:AO155" si="18">AJ151-AL151</f>
        <v>0</v>
      </c>
    </row>
    <row r="152" spans="1:41" s="82" customFormat="1" x14ac:dyDescent="0.3">
      <c r="A152" t="str">
        <f t="shared" si="14"/>
        <v>1.1-00-2407_243034020_24311100</v>
      </c>
      <c r="B152" t="s">
        <v>1282</v>
      </c>
      <c r="C152" t="s">
        <v>1284</v>
      </c>
      <c r="D152" t="s">
        <v>1319</v>
      </c>
      <c r="E152" t="s">
        <v>257</v>
      </c>
      <c r="F152" s="82" t="s">
        <v>573</v>
      </c>
      <c r="G152" s="82" t="s">
        <v>966</v>
      </c>
      <c r="H152" s="82" t="s">
        <v>31</v>
      </c>
      <c r="I152" s="82" t="s">
        <v>934</v>
      </c>
      <c r="J152" s="82" t="s">
        <v>446</v>
      </c>
      <c r="K152" s="82" t="s">
        <v>447</v>
      </c>
      <c r="L152" s="82">
        <v>3</v>
      </c>
      <c r="M152" s="82" t="s">
        <v>218</v>
      </c>
      <c r="N152" s="83" t="s">
        <v>577</v>
      </c>
      <c r="O152" s="82" t="s">
        <v>578</v>
      </c>
      <c r="P152" s="82" t="s">
        <v>575</v>
      </c>
      <c r="Q152" s="82" t="s">
        <v>576</v>
      </c>
      <c r="R152" t="s">
        <v>1289</v>
      </c>
      <c r="S152" s="82">
        <v>3000</v>
      </c>
      <c r="T152" s="82" t="s">
        <v>70</v>
      </c>
      <c r="V152" s="82">
        <v>3111</v>
      </c>
      <c r="W152" s="82" t="s">
        <v>320</v>
      </c>
      <c r="X152" s="84" t="s">
        <v>42</v>
      </c>
      <c r="Y152" s="82" t="s">
        <v>43</v>
      </c>
      <c r="Z152" s="85">
        <v>0</v>
      </c>
      <c r="AA152" s="85">
        <v>0</v>
      </c>
      <c r="AB152" s="85">
        <v>0</v>
      </c>
      <c r="AC152" s="85">
        <v>0</v>
      </c>
      <c r="AD152" s="85">
        <v>0</v>
      </c>
      <c r="AE152" s="85">
        <v>0</v>
      </c>
      <c r="AF152" s="85">
        <v>0</v>
      </c>
      <c r="AG152" s="85">
        <v>0</v>
      </c>
      <c r="AH152" s="75">
        <v>0</v>
      </c>
      <c r="AI152" s="75">
        <v>0</v>
      </c>
      <c r="AJ152" s="75">
        <v>0</v>
      </c>
      <c r="AK152" s="12">
        <v>0</v>
      </c>
      <c r="AL152" s="85">
        <v>8000000</v>
      </c>
      <c r="AM152" s="12">
        <f t="shared" si="15"/>
        <v>-8000000</v>
      </c>
      <c r="AN152" s="12" t="s">
        <v>140</v>
      </c>
      <c r="AO152" s="39">
        <f t="shared" si="18"/>
        <v>-8000000</v>
      </c>
    </row>
    <row r="153" spans="1:41" s="82" customFormat="1" x14ac:dyDescent="0.3">
      <c r="A153" t="str">
        <f t="shared" si="14"/>
        <v>2.5-02-2407_243034020_24311100</v>
      </c>
      <c r="B153" s="82" t="s">
        <v>1280</v>
      </c>
      <c r="C153" s="82" t="s">
        <v>1287</v>
      </c>
      <c r="D153" s="82" t="s">
        <v>1318</v>
      </c>
      <c r="E153" t="s">
        <v>257</v>
      </c>
      <c r="F153" s="82" t="s">
        <v>573</v>
      </c>
      <c r="G153" s="82" t="s">
        <v>966</v>
      </c>
      <c r="H153" s="82" t="s">
        <v>31</v>
      </c>
      <c r="I153" s="82" t="s">
        <v>934</v>
      </c>
      <c r="J153" s="82" t="s">
        <v>446</v>
      </c>
      <c r="K153" s="82" t="s">
        <v>447</v>
      </c>
      <c r="L153" s="82">
        <v>3</v>
      </c>
      <c r="M153" s="82" t="s">
        <v>218</v>
      </c>
      <c r="N153" s="83" t="s">
        <v>577</v>
      </c>
      <c r="O153" s="82" t="s">
        <v>578</v>
      </c>
      <c r="P153" s="82" t="s">
        <v>575</v>
      </c>
      <c r="Q153" s="82" t="s">
        <v>576</v>
      </c>
      <c r="R153" t="s">
        <v>1289</v>
      </c>
      <c r="S153" s="82">
        <v>3000</v>
      </c>
      <c r="T153" s="82" t="s">
        <v>70</v>
      </c>
      <c r="V153" s="82">
        <v>3111</v>
      </c>
      <c r="W153" s="82" t="s">
        <v>320</v>
      </c>
      <c r="X153" s="84" t="s">
        <v>42</v>
      </c>
      <c r="Y153" s="82" t="s">
        <v>43</v>
      </c>
      <c r="Z153" s="85">
        <v>85500000</v>
      </c>
      <c r="AA153" s="85">
        <v>70000000</v>
      </c>
      <c r="AB153" s="85">
        <v>80155711.950000003</v>
      </c>
      <c r="AC153" s="85">
        <v>80155711.950000003</v>
      </c>
      <c r="AD153" s="85">
        <v>80155711.950000003</v>
      </c>
      <c r="AE153" s="85">
        <v>80155711.950000003</v>
      </c>
      <c r="AF153" s="85">
        <v>80155711.950000003</v>
      </c>
      <c r="AG153" s="85">
        <v>5344288.049999997</v>
      </c>
      <c r="AH153" s="75">
        <v>95267283.930000007</v>
      </c>
      <c r="AI153" s="75">
        <v>95267283.930000007</v>
      </c>
      <c r="AJ153" s="75">
        <v>95267283.930000007</v>
      </c>
      <c r="AK153" s="12">
        <v>95267283.930000007</v>
      </c>
      <c r="AL153" s="85">
        <v>75088733.549999997</v>
      </c>
      <c r="AM153" s="12">
        <f t="shared" si="15"/>
        <v>20178550.38000001</v>
      </c>
      <c r="AN153" s="12" t="s">
        <v>140</v>
      </c>
      <c r="AO153" s="39">
        <f t="shared" si="18"/>
        <v>20178550.38000001</v>
      </c>
    </row>
    <row r="154" spans="1:41" x14ac:dyDescent="0.3">
      <c r="A154" t="str">
        <f t="shared" si="14"/>
        <v>1.1-00-2407_242036022_24311100</v>
      </c>
      <c r="B154" t="s">
        <v>1282</v>
      </c>
      <c r="C154" t="s">
        <v>1284</v>
      </c>
      <c r="D154" t="s">
        <v>1319</v>
      </c>
      <c r="E154" t="s">
        <v>257</v>
      </c>
      <c r="F154" t="s">
        <v>259</v>
      </c>
      <c r="G154" t="s">
        <v>260</v>
      </c>
      <c r="H154" t="s">
        <v>31</v>
      </c>
      <c r="I154" t="s">
        <v>934</v>
      </c>
      <c r="J154" t="s">
        <v>446</v>
      </c>
      <c r="K154" t="s">
        <v>447</v>
      </c>
      <c r="L154">
        <v>2</v>
      </c>
      <c r="M154" t="s">
        <v>448</v>
      </c>
      <c r="N154" s="79" t="s">
        <v>451</v>
      </c>
      <c r="O154" t="s">
        <v>452</v>
      </c>
      <c r="P154" t="s">
        <v>449</v>
      </c>
      <c r="Q154" t="s">
        <v>450</v>
      </c>
      <c r="R154" t="s">
        <v>1289</v>
      </c>
      <c r="S154">
        <v>3000</v>
      </c>
      <c r="T154" t="s">
        <v>70</v>
      </c>
      <c r="V154">
        <v>3111</v>
      </c>
      <c r="W154" t="s">
        <v>320</v>
      </c>
      <c r="X154" s="80" t="s">
        <v>42</v>
      </c>
      <c r="Y154" t="s">
        <v>43</v>
      </c>
      <c r="Z154" s="12">
        <v>203460000</v>
      </c>
      <c r="AA154" s="12">
        <v>116185349.58</v>
      </c>
      <c r="AB154" s="12">
        <v>187558130.19999999</v>
      </c>
      <c r="AC154" s="12">
        <v>187558130.19999999</v>
      </c>
      <c r="AD154" s="12">
        <v>187558130.19999999</v>
      </c>
      <c r="AE154" s="12">
        <v>187558130.19999999</v>
      </c>
      <c r="AF154" s="12">
        <v>187558130.19999999</v>
      </c>
      <c r="AG154" s="12">
        <v>15901869.800000012</v>
      </c>
      <c r="AH154" s="32">
        <v>223000000</v>
      </c>
      <c r="AI154" s="32">
        <v>223000000</v>
      </c>
      <c r="AJ154" s="32">
        <v>223000000</v>
      </c>
      <c r="AK154" s="12">
        <v>223000000</v>
      </c>
      <c r="AL154" s="12">
        <v>180000000</v>
      </c>
      <c r="AM154" s="12">
        <f t="shared" si="15"/>
        <v>43000000</v>
      </c>
      <c r="AN154" s="12" t="s">
        <v>466</v>
      </c>
      <c r="AO154" s="39">
        <f t="shared" si="18"/>
        <v>43000000</v>
      </c>
    </row>
    <row r="155" spans="1:41" x14ac:dyDescent="0.3">
      <c r="A155" t="str">
        <f t="shared" si="14"/>
        <v>1.1-00-2405_246021015_24314100</v>
      </c>
      <c r="B155" t="s">
        <v>1282</v>
      </c>
      <c r="C155" t="s">
        <v>1284</v>
      </c>
      <c r="D155" t="s">
        <v>1319</v>
      </c>
      <c r="E155" t="s">
        <v>27</v>
      </c>
      <c r="F155" t="s">
        <v>29</v>
      </c>
      <c r="G155" t="s">
        <v>30</v>
      </c>
      <c r="H155" t="s">
        <v>31</v>
      </c>
      <c r="I155" t="s">
        <v>934</v>
      </c>
      <c r="J155" t="s">
        <v>306</v>
      </c>
      <c r="K155" t="s">
        <v>307</v>
      </c>
      <c r="L155">
        <v>6</v>
      </c>
      <c r="M155" t="s">
        <v>79</v>
      </c>
      <c r="N155" s="79" t="s">
        <v>310</v>
      </c>
      <c r="O155" t="s">
        <v>311</v>
      </c>
      <c r="P155" t="s">
        <v>308</v>
      </c>
      <c r="Q155" t="s">
        <v>309</v>
      </c>
      <c r="R155" t="s">
        <v>1289</v>
      </c>
      <c r="S155">
        <v>3000</v>
      </c>
      <c r="T155" t="s">
        <v>70</v>
      </c>
      <c r="V155">
        <v>3141</v>
      </c>
      <c r="W155" t="s">
        <v>321</v>
      </c>
      <c r="X155" s="80" t="s">
        <v>42</v>
      </c>
      <c r="Y155" t="s">
        <v>43</v>
      </c>
      <c r="Z155" s="12">
        <v>600000</v>
      </c>
      <c r="AA155" s="12">
        <v>600000</v>
      </c>
      <c r="AB155" s="12">
        <v>599999.56000000006</v>
      </c>
      <c r="AC155" s="12">
        <v>599999.56000000006</v>
      </c>
      <c r="AD155" s="12">
        <v>464836.67</v>
      </c>
      <c r="AE155" s="12">
        <v>464836.67</v>
      </c>
      <c r="AF155" s="12">
        <v>464836.67</v>
      </c>
      <c r="AG155" s="12">
        <v>0.43999999994412065</v>
      </c>
      <c r="AH155" s="32">
        <v>600000</v>
      </c>
      <c r="AI155" s="32">
        <v>600000</v>
      </c>
      <c r="AJ155" s="32">
        <v>720000</v>
      </c>
      <c r="AK155" s="12">
        <v>720000</v>
      </c>
      <c r="AL155" s="12">
        <v>720000</v>
      </c>
      <c r="AM155" s="12">
        <f t="shared" si="15"/>
        <v>0</v>
      </c>
      <c r="AN155" s="12" t="s">
        <v>846</v>
      </c>
      <c r="AO155" s="39">
        <f t="shared" si="18"/>
        <v>0</v>
      </c>
    </row>
    <row r="156" spans="1:41" x14ac:dyDescent="0.3">
      <c r="A156" t="str">
        <f t="shared" si="14"/>
        <v>1.1-00-2411_246049031_24314100</v>
      </c>
      <c r="B156" t="s">
        <v>1282</v>
      </c>
      <c r="C156" t="s">
        <v>1284</v>
      </c>
      <c r="D156" t="s">
        <v>1319</v>
      </c>
      <c r="E156" t="s">
        <v>1317</v>
      </c>
      <c r="F156" t="s">
        <v>802</v>
      </c>
      <c r="G156" t="s">
        <v>803</v>
      </c>
      <c r="H156" t="s">
        <v>31</v>
      </c>
      <c r="I156" t="s">
        <v>934</v>
      </c>
      <c r="J156" t="s">
        <v>804</v>
      </c>
      <c r="K156" t="s">
        <v>805</v>
      </c>
      <c r="L156">
        <v>6</v>
      </c>
      <c r="M156" t="s">
        <v>79</v>
      </c>
      <c r="N156" s="79" t="s">
        <v>819</v>
      </c>
      <c r="O156" t="s">
        <v>820</v>
      </c>
      <c r="P156" t="s">
        <v>806</v>
      </c>
      <c r="Q156" t="s">
        <v>1298</v>
      </c>
      <c r="R156" t="s">
        <v>1289</v>
      </c>
      <c r="S156">
        <v>3000</v>
      </c>
      <c r="T156" t="s">
        <v>70</v>
      </c>
      <c r="V156">
        <v>3141</v>
      </c>
      <c r="W156" t="s">
        <v>321</v>
      </c>
      <c r="X156" s="80" t="s">
        <v>42</v>
      </c>
      <c r="Y156" t="s">
        <v>43</v>
      </c>
      <c r="Z156" s="12">
        <v>1741466.7</v>
      </c>
      <c r="AA156" s="12">
        <v>1813000</v>
      </c>
      <c r="AB156" s="12">
        <v>1741466.24</v>
      </c>
      <c r="AC156" s="12">
        <v>1741466.24</v>
      </c>
      <c r="AD156" s="12">
        <v>1148372.1599999999</v>
      </c>
      <c r="AE156" s="12">
        <v>1148372.1599999999</v>
      </c>
      <c r="AF156" s="12">
        <v>1148372.1599999999</v>
      </c>
      <c r="AG156" s="12">
        <v>0.4599999999627471</v>
      </c>
      <c r="AH156" s="32">
        <v>1824700</v>
      </c>
      <c r="AI156" s="32">
        <v>1824700</v>
      </c>
      <c r="AJ156" s="32">
        <v>2000000</v>
      </c>
      <c r="AK156" s="12">
        <v>2000000</v>
      </c>
      <c r="AL156" s="12">
        <v>1000000</v>
      </c>
      <c r="AM156" s="12">
        <f t="shared" si="15"/>
        <v>1000000</v>
      </c>
      <c r="AN156" s="12" t="s">
        <v>830</v>
      </c>
    </row>
    <row r="157" spans="1:41" x14ac:dyDescent="0.3">
      <c r="A157" t="str">
        <f t="shared" si="14"/>
        <v>1.1-00-2405_246021015_24316100</v>
      </c>
      <c r="B157" t="s">
        <v>1282</v>
      </c>
      <c r="C157" t="s">
        <v>1284</v>
      </c>
      <c r="D157" t="s">
        <v>1319</v>
      </c>
      <c r="E157" t="s">
        <v>27</v>
      </c>
      <c r="F157" t="s">
        <v>29</v>
      </c>
      <c r="G157" t="s">
        <v>30</v>
      </c>
      <c r="H157" t="s">
        <v>31</v>
      </c>
      <c r="I157" t="s">
        <v>934</v>
      </c>
      <c r="J157" t="s">
        <v>306</v>
      </c>
      <c r="K157" t="s">
        <v>307</v>
      </c>
      <c r="L157">
        <v>6</v>
      </c>
      <c r="M157" t="s">
        <v>79</v>
      </c>
      <c r="N157" s="79" t="s">
        <v>310</v>
      </c>
      <c r="O157" t="s">
        <v>311</v>
      </c>
      <c r="P157" t="s">
        <v>308</v>
      </c>
      <c r="Q157" t="s">
        <v>309</v>
      </c>
      <c r="R157" t="s">
        <v>1289</v>
      </c>
      <c r="S157">
        <v>3000</v>
      </c>
      <c r="T157" t="s">
        <v>70</v>
      </c>
      <c r="V157">
        <v>3161</v>
      </c>
      <c r="W157" t="s">
        <v>322</v>
      </c>
      <c r="X157" s="80" t="s">
        <v>42</v>
      </c>
      <c r="Y157" t="s">
        <v>43</v>
      </c>
      <c r="Z157" s="12">
        <v>2700000</v>
      </c>
      <c r="AA157" s="12">
        <v>2700000</v>
      </c>
      <c r="AB157" s="12">
        <v>2593760</v>
      </c>
      <c r="AC157" s="12">
        <v>2593760</v>
      </c>
      <c r="AD157" s="12">
        <v>2368801.2000000002</v>
      </c>
      <c r="AE157" s="12">
        <v>2368801.2000000002</v>
      </c>
      <c r="AF157" s="12">
        <v>2368801.2000000002</v>
      </c>
      <c r="AG157" s="12">
        <v>106240</v>
      </c>
      <c r="AH157" s="32">
        <v>2700000</v>
      </c>
      <c r="AI157" s="32">
        <v>2700000</v>
      </c>
      <c r="AJ157" s="32">
        <v>2700000</v>
      </c>
      <c r="AK157" s="12">
        <v>2700000</v>
      </c>
      <c r="AL157" s="12">
        <v>2700000</v>
      </c>
      <c r="AM157" s="12">
        <f t="shared" si="15"/>
        <v>0</v>
      </c>
      <c r="AN157" s="12" t="s">
        <v>846</v>
      </c>
      <c r="AO157" s="39">
        <f>AJ157-AL157</f>
        <v>0</v>
      </c>
    </row>
    <row r="158" spans="1:41" x14ac:dyDescent="0.3">
      <c r="A158" t="str">
        <f t="shared" si="14"/>
        <v>1.1-00-2408_247041025_24316100</v>
      </c>
      <c r="B158" t="s">
        <v>1282</v>
      </c>
      <c r="C158" t="s">
        <v>1284</v>
      </c>
      <c r="D158" t="s">
        <v>1319</v>
      </c>
      <c r="E158" t="s">
        <v>27</v>
      </c>
      <c r="F158" t="s">
        <v>373</v>
      </c>
      <c r="G158" t="s">
        <v>374</v>
      </c>
      <c r="H158" t="s">
        <v>200</v>
      </c>
      <c r="I158" t="s">
        <v>957</v>
      </c>
      <c r="J158" t="s">
        <v>586</v>
      </c>
      <c r="K158" t="s">
        <v>587</v>
      </c>
      <c r="L158">
        <v>7</v>
      </c>
      <c r="M158" t="s">
        <v>588</v>
      </c>
      <c r="N158" s="79" t="s">
        <v>592</v>
      </c>
      <c r="O158" t="s">
        <v>593</v>
      </c>
      <c r="P158" t="s">
        <v>907</v>
      </c>
      <c r="Q158" t="s">
        <v>1295</v>
      </c>
      <c r="R158" t="s">
        <v>1289</v>
      </c>
      <c r="S158">
        <v>3000</v>
      </c>
      <c r="T158" t="s">
        <v>70</v>
      </c>
      <c r="V158">
        <v>3161</v>
      </c>
      <c r="W158" t="s">
        <v>322</v>
      </c>
      <c r="X158" s="80" t="s">
        <v>42</v>
      </c>
      <c r="Y158" t="s">
        <v>43</v>
      </c>
      <c r="Z158" s="12">
        <v>200000</v>
      </c>
      <c r="AA158" s="12">
        <v>200000</v>
      </c>
      <c r="AB158" s="12">
        <v>145672.79999999999</v>
      </c>
      <c r="AC158" s="12">
        <v>145672.79999999999</v>
      </c>
      <c r="AD158" s="12">
        <v>127463.7</v>
      </c>
      <c r="AE158" s="12">
        <v>109254.6</v>
      </c>
      <c r="AF158" s="12">
        <v>109254.6</v>
      </c>
      <c r="AG158" s="12">
        <v>54327.200000000012</v>
      </c>
      <c r="AH158" s="32">
        <v>200000</v>
      </c>
      <c r="AI158" s="32">
        <v>200000</v>
      </c>
      <c r="AJ158" s="32">
        <v>230000</v>
      </c>
      <c r="AK158" s="12">
        <v>230000</v>
      </c>
      <c r="AL158" s="12">
        <v>230000</v>
      </c>
      <c r="AM158" s="12">
        <f t="shared" si="15"/>
        <v>0</v>
      </c>
      <c r="AN158" s="12" t="s">
        <v>846</v>
      </c>
    </row>
    <row r="159" spans="1:41" x14ac:dyDescent="0.3">
      <c r="A159" t="str">
        <f t="shared" si="14"/>
        <v>1.1-00-2411_246049031_24316100</v>
      </c>
      <c r="B159" t="s">
        <v>1282</v>
      </c>
      <c r="C159" t="s">
        <v>1284</v>
      </c>
      <c r="D159" t="s">
        <v>1319</v>
      </c>
      <c r="E159" t="s">
        <v>1317</v>
      </c>
      <c r="F159" t="s">
        <v>802</v>
      </c>
      <c r="G159" t="s">
        <v>803</v>
      </c>
      <c r="H159" t="s">
        <v>31</v>
      </c>
      <c r="I159" t="s">
        <v>934</v>
      </c>
      <c r="J159" t="s">
        <v>804</v>
      </c>
      <c r="K159" t="s">
        <v>805</v>
      </c>
      <c r="L159">
        <v>6</v>
      </c>
      <c r="M159" t="s">
        <v>79</v>
      </c>
      <c r="N159" s="79" t="s">
        <v>819</v>
      </c>
      <c r="O159" t="s">
        <v>820</v>
      </c>
      <c r="P159" t="s">
        <v>806</v>
      </c>
      <c r="Q159" t="s">
        <v>1298</v>
      </c>
      <c r="R159" t="s">
        <v>1289</v>
      </c>
      <c r="S159">
        <v>3000</v>
      </c>
      <c r="T159" t="s">
        <v>70</v>
      </c>
      <c r="V159">
        <v>3161</v>
      </c>
      <c r="W159" t="s">
        <v>322</v>
      </c>
      <c r="X159" s="80" t="s">
        <v>42</v>
      </c>
      <c r="Y159" t="s">
        <v>43</v>
      </c>
      <c r="Z159" s="12">
        <v>97022.399999999994</v>
      </c>
      <c r="AA159" s="12">
        <v>0</v>
      </c>
      <c r="AB159" s="12">
        <v>97022.399999999994</v>
      </c>
      <c r="AC159" s="12">
        <v>97022.399999999994</v>
      </c>
      <c r="AD159" s="12">
        <v>19195.68</v>
      </c>
      <c r="AE159" s="12">
        <v>16453.439999999999</v>
      </c>
      <c r="AF159" s="12">
        <v>16453.439999999999</v>
      </c>
      <c r="AG159" s="12">
        <v>0</v>
      </c>
      <c r="AH159" s="32">
        <v>97022.399999999994</v>
      </c>
      <c r="AI159" s="32">
        <v>97022.399999999994</v>
      </c>
      <c r="AJ159" s="70">
        <v>7097022.4000000004</v>
      </c>
      <c r="AK159" s="12">
        <v>7097022.4000000004</v>
      </c>
      <c r="AL159" s="12">
        <v>1000000</v>
      </c>
      <c r="AM159" s="12">
        <f t="shared" si="15"/>
        <v>6097022.4000000004</v>
      </c>
      <c r="AN159" s="12" t="s">
        <v>1225</v>
      </c>
    </row>
    <row r="160" spans="1:41" x14ac:dyDescent="0.3">
      <c r="A160" t="str">
        <f t="shared" si="14"/>
        <v>1.1-00-2401_246004004_24318100</v>
      </c>
      <c r="B160" t="s">
        <v>1282</v>
      </c>
      <c r="C160" t="s">
        <v>1284</v>
      </c>
      <c r="D160" t="s">
        <v>1319</v>
      </c>
      <c r="E160" t="s">
        <v>27</v>
      </c>
      <c r="F160" t="s">
        <v>29</v>
      </c>
      <c r="G160" t="s">
        <v>30</v>
      </c>
      <c r="H160" t="s">
        <v>31</v>
      </c>
      <c r="I160" t="s">
        <v>934</v>
      </c>
      <c r="J160" t="s">
        <v>33</v>
      </c>
      <c r="K160" t="s">
        <v>971</v>
      </c>
      <c r="L160">
        <v>6</v>
      </c>
      <c r="M160" t="s">
        <v>79</v>
      </c>
      <c r="N160" s="79" t="s">
        <v>93</v>
      </c>
      <c r="O160" t="s">
        <v>94</v>
      </c>
      <c r="P160" t="s">
        <v>92</v>
      </c>
      <c r="Q160" t="s">
        <v>987</v>
      </c>
      <c r="R160" t="s">
        <v>1289</v>
      </c>
      <c r="S160">
        <v>3000</v>
      </c>
      <c r="T160" t="s">
        <v>70</v>
      </c>
      <c r="V160">
        <v>3181</v>
      </c>
      <c r="W160" t="s">
        <v>95</v>
      </c>
      <c r="X160" s="80" t="s">
        <v>42</v>
      </c>
      <c r="Y160" t="s">
        <v>43</v>
      </c>
      <c r="Z160" s="12">
        <v>5000</v>
      </c>
      <c r="AA160" s="12">
        <v>0</v>
      </c>
      <c r="AB160" s="12">
        <v>0</v>
      </c>
      <c r="AC160" s="12">
        <v>0</v>
      </c>
      <c r="AD160" s="12">
        <v>0</v>
      </c>
      <c r="AE160" s="12">
        <v>0</v>
      </c>
      <c r="AF160" s="12">
        <v>0</v>
      </c>
      <c r="AG160" s="12">
        <v>5000</v>
      </c>
      <c r="AH160" s="32">
        <v>5000</v>
      </c>
      <c r="AI160" s="32">
        <v>5000</v>
      </c>
      <c r="AJ160" s="32">
        <v>5000</v>
      </c>
      <c r="AK160" s="12">
        <v>5000</v>
      </c>
      <c r="AL160" s="12">
        <v>5000</v>
      </c>
      <c r="AM160" s="12">
        <f t="shared" si="15"/>
        <v>0</v>
      </c>
      <c r="AN160" s="12" t="s">
        <v>846</v>
      </c>
    </row>
    <row r="161" spans="1:41" x14ac:dyDescent="0.3">
      <c r="A161" t="str">
        <f t="shared" si="14"/>
        <v>1.1-00-2404_246018012_24318100</v>
      </c>
      <c r="B161" t="s">
        <v>1282</v>
      </c>
      <c r="C161" t="s">
        <v>1284</v>
      </c>
      <c r="D161" t="s">
        <v>1319</v>
      </c>
      <c r="E161" t="s">
        <v>27</v>
      </c>
      <c r="F161" t="s">
        <v>29</v>
      </c>
      <c r="G161" t="s">
        <v>30</v>
      </c>
      <c r="H161" t="s">
        <v>141</v>
      </c>
      <c r="I161" t="s">
        <v>955</v>
      </c>
      <c r="J161" t="s">
        <v>143</v>
      </c>
      <c r="K161" t="s">
        <v>144</v>
      </c>
      <c r="L161">
        <v>6</v>
      </c>
      <c r="M161" t="s">
        <v>79</v>
      </c>
      <c r="N161" s="79" t="s">
        <v>147</v>
      </c>
      <c r="O161" t="s">
        <v>148</v>
      </c>
      <c r="P161" t="s">
        <v>145</v>
      </c>
      <c r="Q161" t="s">
        <v>146</v>
      </c>
      <c r="R161" t="s">
        <v>1289</v>
      </c>
      <c r="S161">
        <v>3000</v>
      </c>
      <c r="T161" t="s">
        <v>70</v>
      </c>
      <c r="V161">
        <v>3181</v>
      </c>
      <c r="W161" t="s">
        <v>95</v>
      </c>
      <c r="X161" s="80" t="s">
        <v>42</v>
      </c>
      <c r="Y161" t="s">
        <v>43</v>
      </c>
      <c r="Z161" s="12">
        <v>5500</v>
      </c>
      <c r="AA161" s="12">
        <v>5500</v>
      </c>
      <c r="AB161" s="12">
        <v>3274.18</v>
      </c>
      <c r="AC161" s="12">
        <v>3274.18</v>
      </c>
      <c r="AD161" s="12">
        <v>3274.18</v>
      </c>
      <c r="AE161" s="12">
        <v>3274.18</v>
      </c>
      <c r="AF161" s="12">
        <v>3274.18</v>
      </c>
      <c r="AG161" s="12">
        <v>2225.8200000000002</v>
      </c>
      <c r="AH161" s="32">
        <v>5500</v>
      </c>
      <c r="AI161" s="32">
        <v>5500</v>
      </c>
      <c r="AJ161" s="32">
        <v>5500</v>
      </c>
      <c r="AK161" s="12">
        <v>5500</v>
      </c>
      <c r="AL161" s="12">
        <v>5500</v>
      </c>
      <c r="AM161" s="12">
        <f t="shared" si="15"/>
        <v>0</v>
      </c>
      <c r="AN161" s="12" t="s">
        <v>846</v>
      </c>
    </row>
    <row r="162" spans="1:41" x14ac:dyDescent="0.3">
      <c r="A162" t="str">
        <f t="shared" si="14"/>
        <v>1.1-00-2408_247040025_24318100</v>
      </c>
      <c r="B162" t="s">
        <v>1282</v>
      </c>
      <c r="C162" t="s">
        <v>1284</v>
      </c>
      <c r="D162" t="s">
        <v>1319</v>
      </c>
      <c r="E162" t="s">
        <v>27</v>
      </c>
      <c r="F162" t="s">
        <v>373</v>
      </c>
      <c r="G162" t="s">
        <v>374</v>
      </c>
      <c r="H162" t="s">
        <v>200</v>
      </c>
      <c r="I162" t="s">
        <v>957</v>
      </c>
      <c r="J162" t="s">
        <v>586</v>
      </c>
      <c r="K162" t="s">
        <v>587</v>
      </c>
      <c r="L162">
        <v>7</v>
      </c>
      <c r="M162" t="s">
        <v>588</v>
      </c>
      <c r="N162" s="79" t="s">
        <v>590</v>
      </c>
      <c r="O162" t="s">
        <v>591</v>
      </c>
      <c r="P162" t="s">
        <v>907</v>
      </c>
      <c r="Q162" t="s">
        <v>1295</v>
      </c>
      <c r="R162" t="s">
        <v>1289</v>
      </c>
      <c r="S162">
        <v>3000</v>
      </c>
      <c r="T162" t="s">
        <v>70</v>
      </c>
      <c r="V162">
        <v>3181</v>
      </c>
      <c r="W162" t="s">
        <v>95</v>
      </c>
      <c r="X162" s="80" t="s">
        <v>42</v>
      </c>
      <c r="Y162" t="s">
        <v>43</v>
      </c>
      <c r="Z162" s="12">
        <v>10000</v>
      </c>
      <c r="AA162" s="12">
        <v>10000</v>
      </c>
      <c r="AB162" s="12">
        <v>0</v>
      </c>
      <c r="AC162" s="12">
        <v>0</v>
      </c>
      <c r="AD162" s="12">
        <v>0</v>
      </c>
      <c r="AE162" s="12">
        <v>0</v>
      </c>
      <c r="AF162" s="12">
        <v>0</v>
      </c>
      <c r="AG162" s="12">
        <v>10000</v>
      </c>
      <c r="AH162" s="32">
        <v>10000</v>
      </c>
      <c r="AI162" s="32">
        <v>10000</v>
      </c>
      <c r="AJ162" s="32">
        <v>10000</v>
      </c>
      <c r="AK162" s="12">
        <v>10000</v>
      </c>
      <c r="AL162" s="12">
        <v>10000</v>
      </c>
      <c r="AM162" s="12">
        <f t="shared" si="15"/>
        <v>0</v>
      </c>
      <c r="AN162" s="12" t="s">
        <v>846</v>
      </c>
    </row>
    <row r="163" spans="1:41" x14ac:dyDescent="0.3">
      <c r="A163" t="str">
        <f t="shared" si="14"/>
        <v>1.1-00-2405_246021015_24322100</v>
      </c>
      <c r="B163" t="s">
        <v>1282</v>
      </c>
      <c r="C163" t="s">
        <v>1284</v>
      </c>
      <c r="D163" t="s">
        <v>1319</v>
      </c>
      <c r="E163" t="s">
        <v>27</v>
      </c>
      <c r="F163" t="s">
        <v>29</v>
      </c>
      <c r="G163" t="s">
        <v>30</v>
      </c>
      <c r="H163" t="s">
        <v>31</v>
      </c>
      <c r="I163" t="s">
        <v>934</v>
      </c>
      <c r="J163" t="s">
        <v>306</v>
      </c>
      <c r="K163" t="s">
        <v>307</v>
      </c>
      <c r="L163">
        <v>6</v>
      </c>
      <c r="M163" t="s">
        <v>79</v>
      </c>
      <c r="N163" s="79" t="s">
        <v>310</v>
      </c>
      <c r="O163" t="s">
        <v>311</v>
      </c>
      <c r="P163" t="s">
        <v>308</v>
      </c>
      <c r="Q163" t="s">
        <v>309</v>
      </c>
      <c r="R163" t="s">
        <v>1289</v>
      </c>
      <c r="S163">
        <v>3000</v>
      </c>
      <c r="T163" t="s">
        <v>70</v>
      </c>
      <c r="V163">
        <v>3221</v>
      </c>
      <c r="W163" t="s">
        <v>323</v>
      </c>
      <c r="X163" s="80" t="s">
        <v>42</v>
      </c>
      <c r="Y163" t="s">
        <v>43</v>
      </c>
      <c r="Z163" s="12">
        <v>2698000</v>
      </c>
      <c r="AA163" s="12">
        <v>2350000</v>
      </c>
      <c r="AB163" s="12">
        <v>2273560.91</v>
      </c>
      <c r="AC163" s="12">
        <v>2273560.91</v>
      </c>
      <c r="AD163" s="12">
        <v>1866059.17</v>
      </c>
      <c r="AE163" s="12">
        <v>1866059.17</v>
      </c>
      <c r="AF163" s="12">
        <v>1756739.17</v>
      </c>
      <c r="AG163" s="12">
        <v>424439.08999999985</v>
      </c>
      <c r="AH163" s="32">
        <v>2698000</v>
      </c>
      <c r="AI163" s="32">
        <v>2698000</v>
      </c>
      <c r="AJ163" s="32">
        <v>2698000</v>
      </c>
      <c r="AK163" s="12">
        <v>2698000</v>
      </c>
      <c r="AL163" s="12">
        <v>1500000</v>
      </c>
      <c r="AM163" s="12">
        <f t="shared" si="15"/>
        <v>1198000</v>
      </c>
      <c r="AN163" s="12" t="s">
        <v>846</v>
      </c>
      <c r="AO163" s="39">
        <f>AJ163-AL163</f>
        <v>1198000</v>
      </c>
    </row>
    <row r="164" spans="1:41" x14ac:dyDescent="0.3">
      <c r="A164" t="str">
        <f t="shared" si="14"/>
        <v>1.1-00-2406_245029017_24322100</v>
      </c>
      <c r="B164" t="s">
        <v>1282</v>
      </c>
      <c r="C164" t="s">
        <v>1284</v>
      </c>
      <c r="D164" t="s">
        <v>1319</v>
      </c>
      <c r="E164" t="s">
        <v>257</v>
      </c>
      <c r="F164" t="s">
        <v>422</v>
      </c>
      <c r="G164" t="s">
        <v>423</v>
      </c>
      <c r="H164" t="s">
        <v>340</v>
      </c>
      <c r="I164" t="s">
        <v>964</v>
      </c>
      <c r="J164" t="s">
        <v>403</v>
      </c>
      <c r="K164" t="s">
        <v>404</v>
      </c>
      <c r="L164">
        <v>5</v>
      </c>
      <c r="M164" t="s">
        <v>62</v>
      </c>
      <c r="N164" s="79" t="s">
        <v>426</v>
      </c>
      <c r="O164" t="s">
        <v>427</v>
      </c>
      <c r="P164" t="s">
        <v>424</v>
      </c>
      <c r="Q164" t="s">
        <v>425</v>
      </c>
      <c r="R164" t="s">
        <v>1289</v>
      </c>
      <c r="S164" s="1">
        <v>3000</v>
      </c>
      <c r="T164" s="1" t="s">
        <v>70</v>
      </c>
      <c r="U164" s="1"/>
      <c r="V164">
        <v>3221</v>
      </c>
      <c r="W164" s="7" t="s">
        <v>323</v>
      </c>
      <c r="X164" s="80" t="s">
        <v>42</v>
      </c>
      <c r="Y164" t="s">
        <v>43</v>
      </c>
      <c r="Z164" s="12">
        <v>0</v>
      </c>
      <c r="AA164" s="12">
        <v>0</v>
      </c>
      <c r="AB164" s="12">
        <v>0</v>
      </c>
      <c r="AC164" s="12">
        <v>0</v>
      </c>
      <c r="AD164" s="12">
        <v>0</v>
      </c>
      <c r="AE164" s="12">
        <v>0</v>
      </c>
      <c r="AF164" s="12">
        <v>0</v>
      </c>
      <c r="AG164" s="12">
        <v>0</v>
      </c>
      <c r="AH164" s="12">
        <v>0</v>
      </c>
      <c r="AI164" s="9">
        <v>0</v>
      </c>
      <c r="AJ164" s="9">
        <v>348000</v>
      </c>
      <c r="AK164" s="12">
        <v>348000</v>
      </c>
      <c r="AL164" s="12">
        <v>348000</v>
      </c>
      <c r="AM164" s="12">
        <f t="shared" si="15"/>
        <v>0</v>
      </c>
      <c r="AN164" s="12" t="s">
        <v>429</v>
      </c>
    </row>
    <row r="165" spans="1:41" x14ac:dyDescent="0.3">
      <c r="A165" t="str">
        <f t="shared" si="14"/>
        <v>1.1-00-2405_246021015_24323100</v>
      </c>
      <c r="B165" t="s">
        <v>1282</v>
      </c>
      <c r="C165" t="s">
        <v>1284</v>
      </c>
      <c r="D165" t="s">
        <v>1319</v>
      </c>
      <c r="E165" t="s">
        <v>27</v>
      </c>
      <c r="F165" t="s">
        <v>29</v>
      </c>
      <c r="G165" t="s">
        <v>30</v>
      </c>
      <c r="H165" t="s">
        <v>31</v>
      </c>
      <c r="I165" t="s">
        <v>934</v>
      </c>
      <c r="J165" t="s">
        <v>306</v>
      </c>
      <c r="K165" t="s">
        <v>307</v>
      </c>
      <c r="L165">
        <v>6</v>
      </c>
      <c r="M165" t="s">
        <v>79</v>
      </c>
      <c r="N165" s="79" t="s">
        <v>310</v>
      </c>
      <c r="O165" t="s">
        <v>311</v>
      </c>
      <c r="P165" t="s">
        <v>308</v>
      </c>
      <c r="Q165" t="s">
        <v>309</v>
      </c>
      <c r="R165" t="s">
        <v>1289</v>
      </c>
      <c r="S165">
        <v>3000</v>
      </c>
      <c r="T165" t="s">
        <v>70</v>
      </c>
      <c r="V165">
        <v>3231</v>
      </c>
      <c r="W165" t="s">
        <v>324</v>
      </c>
      <c r="X165" s="80" t="s">
        <v>42</v>
      </c>
      <c r="Y165" t="s">
        <v>43</v>
      </c>
      <c r="Z165" s="12">
        <v>3000000</v>
      </c>
      <c r="AA165" s="12">
        <v>3000000</v>
      </c>
      <c r="AB165" s="12">
        <v>0</v>
      </c>
      <c r="AC165" s="12">
        <v>0</v>
      </c>
      <c r="AD165" s="12">
        <v>0</v>
      </c>
      <c r="AE165" s="12">
        <v>0</v>
      </c>
      <c r="AF165" s="12">
        <v>0</v>
      </c>
      <c r="AG165" s="12">
        <v>3000000</v>
      </c>
      <c r="AH165" s="32">
        <v>3000000</v>
      </c>
      <c r="AI165" s="32">
        <v>3000000</v>
      </c>
      <c r="AJ165" s="32">
        <v>3000000</v>
      </c>
      <c r="AK165" s="12">
        <v>3000000</v>
      </c>
      <c r="AL165" s="12">
        <v>3000000</v>
      </c>
      <c r="AM165" s="12">
        <f t="shared" si="15"/>
        <v>0</v>
      </c>
      <c r="AN165" s="12" t="s">
        <v>846</v>
      </c>
      <c r="AO165" s="39">
        <f>AJ165-AL165</f>
        <v>0</v>
      </c>
    </row>
    <row r="166" spans="1:41" x14ac:dyDescent="0.3">
      <c r="A166" t="str">
        <f t="shared" si="14"/>
        <v>1.1-00-2411_246050031_24323100</v>
      </c>
      <c r="B166" t="s">
        <v>1282</v>
      </c>
      <c r="C166" t="s">
        <v>1284</v>
      </c>
      <c r="D166" t="s">
        <v>1319</v>
      </c>
      <c r="E166" t="s">
        <v>1317</v>
      </c>
      <c r="F166" t="s">
        <v>802</v>
      </c>
      <c r="G166" t="s">
        <v>803</v>
      </c>
      <c r="H166" t="s">
        <v>31</v>
      </c>
      <c r="I166" t="s">
        <v>934</v>
      </c>
      <c r="J166" t="s">
        <v>804</v>
      </c>
      <c r="K166" t="s">
        <v>805</v>
      </c>
      <c r="L166">
        <v>6</v>
      </c>
      <c r="M166" t="s">
        <v>79</v>
      </c>
      <c r="N166" s="79" t="s">
        <v>808</v>
      </c>
      <c r="O166" t="s">
        <v>809</v>
      </c>
      <c r="P166" t="s">
        <v>806</v>
      </c>
      <c r="Q166" t="s">
        <v>1298</v>
      </c>
      <c r="R166" t="s">
        <v>1289</v>
      </c>
      <c r="S166">
        <v>3000</v>
      </c>
      <c r="T166" t="s">
        <v>70</v>
      </c>
      <c r="V166">
        <v>3231</v>
      </c>
      <c r="W166" t="s">
        <v>324</v>
      </c>
      <c r="X166" s="80" t="s">
        <v>42</v>
      </c>
      <c r="Y166" t="s">
        <v>43</v>
      </c>
      <c r="Z166" s="12">
        <v>5445198</v>
      </c>
      <c r="AA166" s="12">
        <v>750000</v>
      </c>
      <c r="AB166" s="12">
        <v>5445182.6299999999</v>
      </c>
      <c r="AC166" s="12">
        <v>5445182.6299999999</v>
      </c>
      <c r="AD166" s="12">
        <v>4597810.2699999996</v>
      </c>
      <c r="AE166" s="12">
        <v>4214544.2300000004</v>
      </c>
      <c r="AF166" s="12">
        <v>4214544.2300000004</v>
      </c>
      <c r="AG166" s="12">
        <v>15.370000000111759</v>
      </c>
      <c r="AH166" s="32">
        <v>5250000</v>
      </c>
      <c r="AI166" s="32">
        <v>5250000</v>
      </c>
      <c r="AJ166" s="32">
        <v>5651997</v>
      </c>
      <c r="AK166" s="12">
        <v>5651997</v>
      </c>
      <c r="AL166" s="12">
        <v>1000000</v>
      </c>
      <c r="AM166" s="12">
        <f t="shared" si="15"/>
        <v>4651997</v>
      </c>
      <c r="AN166" s="12" t="s">
        <v>810</v>
      </c>
    </row>
    <row r="167" spans="1:41" s="82" customFormat="1" x14ac:dyDescent="0.3">
      <c r="A167" t="str">
        <f t="shared" si="14"/>
        <v>2.5-02-2402_243013009_24325100</v>
      </c>
      <c r="B167" s="82" t="s">
        <v>1280</v>
      </c>
      <c r="C167" s="82" t="s">
        <v>1287</v>
      </c>
      <c r="D167" s="82" t="s">
        <v>1318</v>
      </c>
      <c r="E167" t="s">
        <v>27</v>
      </c>
      <c r="F167" s="82" t="s">
        <v>216</v>
      </c>
      <c r="G167" s="82" t="s">
        <v>217</v>
      </c>
      <c r="H167" s="82" t="s">
        <v>31</v>
      </c>
      <c r="I167" s="82" t="s">
        <v>934</v>
      </c>
      <c r="J167" s="82" t="s">
        <v>188</v>
      </c>
      <c r="K167" s="82" t="s">
        <v>189</v>
      </c>
      <c r="L167" s="82">
        <v>3</v>
      </c>
      <c r="M167" s="82" t="s">
        <v>218</v>
      </c>
      <c r="N167" s="83" t="s">
        <v>253</v>
      </c>
      <c r="O167" s="82" t="s">
        <v>254</v>
      </c>
      <c r="P167" s="82" t="s">
        <v>219</v>
      </c>
      <c r="Q167" t="s">
        <v>220</v>
      </c>
      <c r="R167" t="s">
        <v>1289</v>
      </c>
      <c r="S167" s="82">
        <v>3000</v>
      </c>
      <c r="T167" s="82" t="s">
        <v>70</v>
      </c>
      <c r="V167" s="82">
        <v>3251</v>
      </c>
      <c r="W167" s="82" t="s">
        <v>255</v>
      </c>
      <c r="X167" s="84" t="s">
        <v>42</v>
      </c>
      <c r="Y167" s="82" t="s">
        <v>43</v>
      </c>
      <c r="Z167" s="85">
        <v>9003456</v>
      </c>
      <c r="AA167" s="85">
        <v>5500000</v>
      </c>
      <c r="AB167" s="85">
        <v>9003456</v>
      </c>
      <c r="AC167" s="85">
        <v>9003456</v>
      </c>
      <c r="AD167" s="85">
        <v>9003456</v>
      </c>
      <c r="AE167" s="85">
        <v>9003456</v>
      </c>
      <c r="AF167" s="85">
        <v>9003456</v>
      </c>
      <c r="AG167" s="85">
        <v>0</v>
      </c>
      <c r="AH167" s="75">
        <v>9003456</v>
      </c>
      <c r="AI167" s="75">
        <v>9003456</v>
      </c>
      <c r="AJ167" s="75">
        <v>9003456</v>
      </c>
      <c r="AK167" s="12">
        <v>9003456</v>
      </c>
      <c r="AL167" s="190">
        <v>9003456</v>
      </c>
      <c r="AM167" s="12">
        <f t="shared" si="15"/>
        <v>0</v>
      </c>
      <c r="AN167" s="12" t="s">
        <v>256</v>
      </c>
    </row>
    <row r="168" spans="1:41" x14ac:dyDescent="0.3">
      <c r="A168" t="str">
        <f t="shared" si="14"/>
        <v>1.1-00-2402_241015010_24325100</v>
      </c>
      <c r="B168" t="s">
        <v>1282</v>
      </c>
      <c r="C168" t="s">
        <v>1284</v>
      </c>
      <c r="D168" t="s">
        <v>1319</v>
      </c>
      <c r="E168" t="s">
        <v>27</v>
      </c>
      <c r="F168" t="s">
        <v>29</v>
      </c>
      <c r="G168" t="s">
        <v>30</v>
      </c>
      <c r="H168" t="s">
        <v>340</v>
      </c>
      <c r="I168" t="s">
        <v>964</v>
      </c>
      <c r="J168" t="s">
        <v>188</v>
      </c>
      <c r="K168" t="s">
        <v>189</v>
      </c>
      <c r="L168">
        <v>1</v>
      </c>
      <c r="M168" t="s">
        <v>35</v>
      </c>
      <c r="N168" s="79" t="s">
        <v>342</v>
      </c>
      <c r="O168" t="s">
        <v>343</v>
      </c>
      <c r="P168" t="s">
        <v>273</v>
      </c>
      <c r="Q168" s="1" t="s">
        <v>1296</v>
      </c>
      <c r="R168" t="s">
        <v>1289</v>
      </c>
      <c r="S168" s="1">
        <v>3000</v>
      </c>
      <c r="T168" s="1" t="s">
        <v>70</v>
      </c>
      <c r="U168" s="1"/>
      <c r="V168" s="7">
        <v>3251</v>
      </c>
      <c r="W168" s="7" t="s">
        <v>255</v>
      </c>
      <c r="X168" s="80" t="s">
        <v>42</v>
      </c>
      <c r="Y168" t="s">
        <v>43</v>
      </c>
      <c r="Z168" s="12">
        <v>0</v>
      </c>
      <c r="AA168" s="12">
        <v>0</v>
      </c>
      <c r="AB168" s="12">
        <v>0</v>
      </c>
      <c r="AC168" s="12">
        <v>0</v>
      </c>
      <c r="AD168" s="12">
        <v>0</v>
      </c>
      <c r="AE168" s="12">
        <v>0</v>
      </c>
      <c r="AF168" s="12">
        <v>0</v>
      </c>
      <c r="AG168" s="12">
        <v>0</v>
      </c>
      <c r="AH168" s="12">
        <v>0</v>
      </c>
      <c r="AI168" s="9">
        <v>0</v>
      </c>
      <c r="AJ168" s="9">
        <v>100000</v>
      </c>
      <c r="AK168" s="12">
        <v>100000</v>
      </c>
      <c r="AL168" s="12">
        <v>100000</v>
      </c>
      <c r="AM168" s="12">
        <f t="shared" si="15"/>
        <v>0</v>
      </c>
      <c r="AN168" s="12" t="s">
        <v>354</v>
      </c>
    </row>
    <row r="169" spans="1:41" s="82" customFormat="1" x14ac:dyDescent="0.3">
      <c r="A169" t="str">
        <f t="shared" si="14"/>
        <v>2.5-02-2405_246021015_24325100</v>
      </c>
      <c r="B169" s="82" t="s">
        <v>1280</v>
      </c>
      <c r="C169" s="82" t="s">
        <v>1287</v>
      </c>
      <c r="D169" s="82" t="s">
        <v>1318</v>
      </c>
      <c r="E169" t="s">
        <v>27</v>
      </c>
      <c r="F169" s="82" t="s">
        <v>29</v>
      </c>
      <c r="G169" s="82" t="s">
        <v>30</v>
      </c>
      <c r="H169" s="82" t="s">
        <v>31</v>
      </c>
      <c r="I169" s="82" t="s">
        <v>934</v>
      </c>
      <c r="J169" s="82" t="s">
        <v>306</v>
      </c>
      <c r="K169" s="82" t="s">
        <v>307</v>
      </c>
      <c r="L169" s="82">
        <v>6</v>
      </c>
      <c r="M169" s="82" t="s">
        <v>79</v>
      </c>
      <c r="N169" s="83" t="s">
        <v>310</v>
      </c>
      <c r="O169" s="82" t="s">
        <v>311</v>
      </c>
      <c r="P169" s="82" t="s">
        <v>308</v>
      </c>
      <c r="Q169" s="82" t="s">
        <v>309</v>
      </c>
      <c r="R169" t="s">
        <v>1289</v>
      </c>
      <c r="S169" s="82">
        <v>3000</v>
      </c>
      <c r="T169" s="82" t="s">
        <v>70</v>
      </c>
      <c r="V169" s="82">
        <v>3251</v>
      </c>
      <c r="W169" s="82" t="s">
        <v>255</v>
      </c>
      <c r="X169" s="84" t="s">
        <v>42</v>
      </c>
      <c r="Y169" s="82" t="s">
        <v>43</v>
      </c>
      <c r="Z169" s="85">
        <v>97926185.769999996</v>
      </c>
      <c r="AA169" s="85">
        <v>66696971</v>
      </c>
      <c r="AB169" s="85">
        <v>97926185.769999996</v>
      </c>
      <c r="AC169" s="85">
        <v>97926185.769999996</v>
      </c>
      <c r="AD169" s="85">
        <v>89794132.319999993</v>
      </c>
      <c r="AE169" s="85">
        <v>89794132.319999993</v>
      </c>
      <c r="AF169" s="85">
        <v>89794132.319999993</v>
      </c>
      <c r="AG169" s="85">
        <v>0</v>
      </c>
      <c r="AH169" s="75">
        <v>76833008.099999994</v>
      </c>
      <c r="AI169" s="75">
        <v>76833008.099999994</v>
      </c>
      <c r="AJ169" s="75">
        <v>76833008.099999994</v>
      </c>
      <c r="AK169" s="12">
        <v>76833008.099999994</v>
      </c>
      <c r="AL169" s="190">
        <v>75218705.450000003</v>
      </c>
      <c r="AM169" s="12">
        <f t="shared" si="15"/>
        <v>1614302.6499999911</v>
      </c>
      <c r="AN169" s="12">
        <v>3310242.8277777778</v>
      </c>
      <c r="AO169" s="39">
        <f t="shared" ref="AO169:AO171" si="19">AJ169-AL169</f>
        <v>1614302.6499999911</v>
      </c>
    </row>
    <row r="170" spans="1:41" x14ac:dyDescent="0.3">
      <c r="A170" t="str">
        <f t="shared" si="14"/>
        <v>1.1-00-2407_243033019_24326100</v>
      </c>
      <c r="B170" t="s">
        <v>1282</v>
      </c>
      <c r="C170" t="s">
        <v>1284</v>
      </c>
      <c r="D170" t="s">
        <v>1319</v>
      </c>
      <c r="E170" t="s">
        <v>27</v>
      </c>
      <c r="F170" t="s">
        <v>29</v>
      </c>
      <c r="G170" t="s">
        <v>30</v>
      </c>
      <c r="H170" t="s">
        <v>31</v>
      </c>
      <c r="I170" t="s">
        <v>934</v>
      </c>
      <c r="J170" t="s">
        <v>446</v>
      </c>
      <c r="K170" t="s">
        <v>447</v>
      </c>
      <c r="L170">
        <v>3</v>
      </c>
      <c r="M170" t="s">
        <v>218</v>
      </c>
      <c r="N170" s="79" t="s">
        <v>558</v>
      </c>
      <c r="O170" t="s">
        <v>559</v>
      </c>
      <c r="P170" t="s">
        <v>556</v>
      </c>
      <c r="Q170" t="s">
        <v>1297</v>
      </c>
      <c r="R170" t="s">
        <v>1289</v>
      </c>
      <c r="S170">
        <v>3000</v>
      </c>
      <c r="T170" t="s">
        <v>70</v>
      </c>
      <c r="V170">
        <v>3261</v>
      </c>
      <c r="W170" t="s">
        <v>467</v>
      </c>
      <c r="X170" s="80" t="s">
        <v>42</v>
      </c>
      <c r="Y170" t="s">
        <v>43</v>
      </c>
      <c r="Z170" s="12">
        <v>13740256</v>
      </c>
      <c r="AA170" s="12">
        <v>10000000</v>
      </c>
      <c r="AB170" s="12">
        <v>15431062.4</v>
      </c>
      <c r="AC170" s="12">
        <v>14143810.4</v>
      </c>
      <c r="AD170" s="12">
        <v>9902552.2799999993</v>
      </c>
      <c r="AE170" s="12">
        <v>9822489.0800000001</v>
      </c>
      <c r="AF170" s="12">
        <v>9822489.0800000001</v>
      </c>
      <c r="AG170" s="12">
        <v>-1690806.4000000004</v>
      </c>
      <c r="AH170" s="32">
        <v>13740256</v>
      </c>
      <c r="AI170" s="32">
        <v>13740256</v>
      </c>
      <c r="AJ170" s="32">
        <v>13740256</v>
      </c>
      <c r="AK170" s="12">
        <v>13740256</v>
      </c>
      <c r="AL170" s="12">
        <v>5000000</v>
      </c>
      <c r="AM170" s="12">
        <f t="shared" si="15"/>
        <v>8740256</v>
      </c>
      <c r="AN170" s="12" t="s">
        <v>567</v>
      </c>
      <c r="AO170" s="39">
        <f t="shared" si="19"/>
        <v>8740256</v>
      </c>
    </row>
    <row r="171" spans="1:41" x14ac:dyDescent="0.3">
      <c r="A171" t="str">
        <f t="shared" si="14"/>
        <v>1.1-00-2407_242036022_24326100</v>
      </c>
      <c r="B171" t="s">
        <v>1282</v>
      </c>
      <c r="C171" t="s">
        <v>1284</v>
      </c>
      <c r="D171" t="s">
        <v>1319</v>
      </c>
      <c r="E171" t="s">
        <v>257</v>
      </c>
      <c r="F171" t="s">
        <v>259</v>
      </c>
      <c r="G171" t="s">
        <v>260</v>
      </c>
      <c r="H171" t="s">
        <v>31</v>
      </c>
      <c r="I171" t="s">
        <v>934</v>
      </c>
      <c r="J171" t="s">
        <v>446</v>
      </c>
      <c r="K171" t="s">
        <v>447</v>
      </c>
      <c r="L171">
        <v>2</v>
      </c>
      <c r="M171" t="s">
        <v>448</v>
      </c>
      <c r="N171" s="79" t="s">
        <v>451</v>
      </c>
      <c r="O171" t="s">
        <v>452</v>
      </c>
      <c r="P171" t="s">
        <v>449</v>
      </c>
      <c r="Q171" t="s">
        <v>450</v>
      </c>
      <c r="R171" t="s">
        <v>1289</v>
      </c>
      <c r="S171">
        <v>3000</v>
      </c>
      <c r="T171" t="s">
        <v>70</v>
      </c>
      <c r="V171">
        <v>3261</v>
      </c>
      <c r="W171" t="s">
        <v>467</v>
      </c>
      <c r="X171" s="80" t="s">
        <v>42</v>
      </c>
      <c r="Y171" t="s">
        <v>43</v>
      </c>
      <c r="Z171" s="12">
        <v>60000000</v>
      </c>
      <c r="AA171" s="12">
        <v>30000000</v>
      </c>
      <c r="AB171" s="12">
        <v>52995828.439999998</v>
      </c>
      <c r="AC171" s="12">
        <v>50126545.240000002</v>
      </c>
      <c r="AD171" s="12">
        <v>50126545.240000002</v>
      </c>
      <c r="AE171" s="12">
        <v>49249585.240000002</v>
      </c>
      <c r="AF171" s="12">
        <v>44490818.640000001</v>
      </c>
      <c r="AG171" s="12">
        <v>7004171.5600000024</v>
      </c>
      <c r="AH171" s="32">
        <v>60000000</v>
      </c>
      <c r="AI171" s="32">
        <v>60000000</v>
      </c>
      <c r="AJ171" s="70">
        <v>65000000</v>
      </c>
      <c r="AK171" s="12">
        <v>65000000</v>
      </c>
      <c r="AL171" s="12">
        <v>65000000</v>
      </c>
      <c r="AM171" s="12">
        <f t="shared" si="15"/>
        <v>0</v>
      </c>
      <c r="AN171" s="12" t="s">
        <v>468</v>
      </c>
      <c r="AO171" s="39">
        <f t="shared" si="19"/>
        <v>0</v>
      </c>
    </row>
    <row r="172" spans="1:41" x14ac:dyDescent="0.3">
      <c r="A172" t="str">
        <f t="shared" si="14"/>
        <v>1.1-00-2409_248042026_24326121</v>
      </c>
      <c r="B172" t="s">
        <v>1282</v>
      </c>
      <c r="C172" t="s">
        <v>1284</v>
      </c>
      <c r="D172" t="s">
        <v>1319</v>
      </c>
      <c r="E172" t="s">
        <v>1317</v>
      </c>
      <c r="F172" t="s">
        <v>602</v>
      </c>
      <c r="G172" t="s">
        <v>603</v>
      </c>
      <c r="H172" t="s">
        <v>31</v>
      </c>
      <c r="I172" t="s">
        <v>934</v>
      </c>
      <c r="J172" t="s">
        <v>604</v>
      </c>
      <c r="K172" t="s">
        <v>605</v>
      </c>
      <c r="L172">
        <v>8</v>
      </c>
      <c r="M172" t="s">
        <v>606</v>
      </c>
      <c r="N172" s="79" t="s">
        <v>621</v>
      </c>
      <c r="O172" t="s">
        <v>622</v>
      </c>
      <c r="P172" t="s">
        <v>619</v>
      </c>
      <c r="Q172" t="s">
        <v>620</v>
      </c>
      <c r="R172" t="s">
        <v>1289</v>
      </c>
      <c r="S172">
        <v>3000</v>
      </c>
      <c r="T172" t="s">
        <v>70</v>
      </c>
      <c r="V172">
        <v>3261</v>
      </c>
      <c r="W172" t="s">
        <v>467</v>
      </c>
      <c r="X172" s="80" t="s">
        <v>1258</v>
      </c>
      <c r="Y172" t="s">
        <v>630</v>
      </c>
      <c r="Z172" s="12">
        <v>495088</v>
      </c>
      <c r="AA172" s="12">
        <v>500009.36</v>
      </c>
      <c r="AB172" s="12">
        <v>495088</v>
      </c>
      <c r="AC172" s="12">
        <v>495088</v>
      </c>
      <c r="AD172" s="12">
        <v>495088</v>
      </c>
      <c r="AE172" s="12">
        <v>495088</v>
      </c>
      <c r="AF172" s="12">
        <v>495088</v>
      </c>
      <c r="AG172" s="12">
        <v>0</v>
      </c>
      <c r="AH172" s="32">
        <v>495088</v>
      </c>
      <c r="AI172" s="32">
        <v>495088</v>
      </c>
      <c r="AJ172" s="32">
        <v>800000</v>
      </c>
      <c r="AK172" s="12">
        <v>800000</v>
      </c>
      <c r="AL172" s="12">
        <v>800000</v>
      </c>
      <c r="AM172" s="12">
        <f t="shared" si="15"/>
        <v>0</v>
      </c>
      <c r="AN172" s="12" t="s">
        <v>631</v>
      </c>
    </row>
    <row r="173" spans="1:41" x14ac:dyDescent="0.3">
      <c r="A173" t="str">
        <f t="shared" si="14"/>
        <v>1.1-00-2401_245002002_24329100</v>
      </c>
      <c r="B173" t="s">
        <v>1282</v>
      </c>
      <c r="C173" t="s">
        <v>1284</v>
      </c>
      <c r="D173" t="s">
        <v>1319</v>
      </c>
      <c r="E173" t="s">
        <v>27</v>
      </c>
      <c r="F173" t="s">
        <v>29</v>
      </c>
      <c r="G173" t="s">
        <v>30</v>
      </c>
      <c r="H173" t="s">
        <v>31</v>
      </c>
      <c r="I173" t="s">
        <v>934</v>
      </c>
      <c r="J173" t="s">
        <v>33</v>
      </c>
      <c r="K173" t="s">
        <v>971</v>
      </c>
      <c r="L173">
        <v>5</v>
      </c>
      <c r="M173" t="s">
        <v>62</v>
      </c>
      <c r="N173" s="79" t="s">
        <v>65</v>
      </c>
      <c r="O173" t="s">
        <v>66</v>
      </c>
      <c r="P173" t="s">
        <v>63</v>
      </c>
      <c r="Q173" t="s">
        <v>64</v>
      </c>
      <c r="R173" t="s">
        <v>1289</v>
      </c>
      <c r="S173">
        <v>3000</v>
      </c>
      <c r="T173" t="s">
        <v>70</v>
      </c>
      <c r="V173">
        <v>3291</v>
      </c>
      <c r="W173" t="s">
        <v>71</v>
      </c>
      <c r="X173" s="80" t="s">
        <v>42</v>
      </c>
      <c r="Y173" t="s">
        <v>43</v>
      </c>
      <c r="Z173" s="12">
        <v>500000</v>
      </c>
      <c r="AA173" s="12">
        <v>500000</v>
      </c>
      <c r="AB173" s="12">
        <v>292646</v>
      </c>
      <c r="AC173" s="12">
        <v>292646</v>
      </c>
      <c r="AD173" s="12">
        <v>272246</v>
      </c>
      <c r="AE173" s="12">
        <v>272246</v>
      </c>
      <c r="AF173" s="12">
        <v>272246</v>
      </c>
      <c r="AG173" s="12">
        <v>207354</v>
      </c>
      <c r="AH173" s="32">
        <v>500000</v>
      </c>
      <c r="AI173" s="32">
        <v>500000</v>
      </c>
      <c r="AJ173" s="32">
        <v>500000</v>
      </c>
      <c r="AK173" s="12">
        <v>500000</v>
      </c>
      <c r="AL173" s="12">
        <v>500000</v>
      </c>
      <c r="AM173" s="12">
        <f t="shared" si="15"/>
        <v>0</v>
      </c>
      <c r="AN173" s="12" t="s">
        <v>140</v>
      </c>
    </row>
    <row r="174" spans="1:41" x14ac:dyDescent="0.3">
      <c r="A174" t="str">
        <f t="shared" si="14"/>
        <v>1.1-00-2404_246018012_24329100</v>
      </c>
      <c r="B174" t="s">
        <v>1282</v>
      </c>
      <c r="C174" t="s">
        <v>1284</v>
      </c>
      <c r="D174" t="s">
        <v>1319</v>
      </c>
      <c r="E174" t="s">
        <v>27</v>
      </c>
      <c r="F174" t="s">
        <v>29</v>
      </c>
      <c r="G174" t="s">
        <v>30</v>
      </c>
      <c r="H174" t="s">
        <v>141</v>
      </c>
      <c r="I174" t="s">
        <v>955</v>
      </c>
      <c r="J174" t="s">
        <v>143</v>
      </c>
      <c r="K174" t="s">
        <v>144</v>
      </c>
      <c r="L174">
        <v>6</v>
      </c>
      <c r="M174" t="s">
        <v>79</v>
      </c>
      <c r="N174" s="79" t="s">
        <v>147</v>
      </c>
      <c r="O174" t="s">
        <v>148</v>
      </c>
      <c r="P174" t="s">
        <v>145</v>
      </c>
      <c r="Q174" t="s">
        <v>146</v>
      </c>
      <c r="R174" t="s">
        <v>1289</v>
      </c>
      <c r="S174">
        <v>3000</v>
      </c>
      <c r="T174" t="s">
        <v>70</v>
      </c>
      <c r="V174">
        <v>3291</v>
      </c>
      <c r="W174" t="s">
        <v>71</v>
      </c>
      <c r="X174" s="80" t="s">
        <v>42</v>
      </c>
      <c r="Y174" t="s">
        <v>43</v>
      </c>
      <c r="Z174" s="12">
        <v>126633.02</v>
      </c>
      <c r="AA174" s="12">
        <v>120000</v>
      </c>
      <c r="AB174" s="12">
        <v>126633.02</v>
      </c>
      <c r="AC174" s="12">
        <v>126633.02</v>
      </c>
      <c r="AD174" s="12">
        <v>105527.5</v>
      </c>
      <c r="AE174" s="12">
        <v>105527.5</v>
      </c>
      <c r="AF174" s="12">
        <v>105527.5</v>
      </c>
      <c r="AG174" s="12">
        <v>0</v>
      </c>
      <c r="AH174" s="32">
        <v>126633.02</v>
      </c>
      <c r="AI174" s="32">
        <v>126633.02</v>
      </c>
      <c r="AJ174" s="32">
        <v>140000</v>
      </c>
      <c r="AK174" s="12">
        <v>140000</v>
      </c>
      <c r="AL174" s="12">
        <v>140000</v>
      </c>
      <c r="AM174" s="12">
        <f t="shared" si="15"/>
        <v>0</v>
      </c>
      <c r="AN174" s="12" t="s">
        <v>846</v>
      </c>
    </row>
    <row r="175" spans="1:41" x14ac:dyDescent="0.3">
      <c r="A175" t="str">
        <f t="shared" si="14"/>
        <v>1.1-00-2405_246021015_24329100</v>
      </c>
      <c r="B175" t="s">
        <v>1282</v>
      </c>
      <c r="C175" t="s">
        <v>1284</v>
      </c>
      <c r="D175" t="s">
        <v>1319</v>
      </c>
      <c r="E175" t="s">
        <v>27</v>
      </c>
      <c r="F175" t="s">
        <v>29</v>
      </c>
      <c r="G175" t="s">
        <v>30</v>
      </c>
      <c r="H175" t="s">
        <v>31</v>
      </c>
      <c r="I175" t="s">
        <v>934</v>
      </c>
      <c r="J175" t="s">
        <v>306</v>
      </c>
      <c r="K175" t="s">
        <v>307</v>
      </c>
      <c r="L175">
        <v>6</v>
      </c>
      <c r="M175" t="s">
        <v>79</v>
      </c>
      <c r="N175" s="79" t="s">
        <v>310</v>
      </c>
      <c r="O175" t="s">
        <v>311</v>
      </c>
      <c r="P175" t="s">
        <v>308</v>
      </c>
      <c r="Q175" t="s">
        <v>309</v>
      </c>
      <c r="R175" t="s">
        <v>1289</v>
      </c>
      <c r="S175">
        <v>3000</v>
      </c>
      <c r="T175" t="s">
        <v>70</v>
      </c>
      <c r="V175">
        <v>3291</v>
      </c>
      <c r="W175" t="s">
        <v>71</v>
      </c>
      <c r="X175" s="80" t="s">
        <v>42</v>
      </c>
      <c r="Y175" t="s">
        <v>43</v>
      </c>
      <c r="Z175" s="12">
        <v>10000</v>
      </c>
      <c r="AA175" s="12">
        <v>0</v>
      </c>
      <c r="AB175" s="12">
        <v>0</v>
      </c>
      <c r="AC175" s="12">
        <v>0</v>
      </c>
      <c r="AD175" s="12">
        <v>0</v>
      </c>
      <c r="AE175" s="12">
        <v>0</v>
      </c>
      <c r="AF175" s="12">
        <v>0</v>
      </c>
      <c r="AG175" s="12">
        <v>10000</v>
      </c>
      <c r="AH175" s="32">
        <v>10000</v>
      </c>
      <c r="AI175" s="32">
        <v>10000</v>
      </c>
      <c r="AJ175" s="32">
        <v>10000</v>
      </c>
      <c r="AK175" s="12">
        <v>10000</v>
      </c>
      <c r="AL175" s="12">
        <v>10000</v>
      </c>
      <c r="AM175" s="12">
        <f t="shared" si="15"/>
        <v>0</v>
      </c>
      <c r="AN175" s="12" t="s">
        <v>846</v>
      </c>
      <c r="AO175" s="39">
        <f>AJ175-AL175</f>
        <v>0</v>
      </c>
    </row>
    <row r="176" spans="1:41" x14ac:dyDescent="0.3">
      <c r="A176" t="str">
        <f t="shared" si="14"/>
        <v>1.1-00-2409_248042026_24329100</v>
      </c>
      <c r="B176" t="s">
        <v>1282</v>
      </c>
      <c r="C176" t="s">
        <v>1284</v>
      </c>
      <c r="D176" t="s">
        <v>1319</v>
      </c>
      <c r="E176" t="s">
        <v>1317</v>
      </c>
      <c r="F176" t="s">
        <v>602</v>
      </c>
      <c r="G176" t="s">
        <v>603</v>
      </c>
      <c r="H176" t="s">
        <v>31</v>
      </c>
      <c r="I176" t="s">
        <v>934</v>
      </c>
      <c r="J176" t="s">
        <v>604</v>
      </c>
      <c r="K176" t="s">
        <v>605</v>
      </c>
      <c r="L176">
        <v>8</v>
      </c>
      <c r="M176" t="s">
        <v>606</v>
      </c>
      <c r="N176" s="79" t="s">
        <v>621</v>
      </c>
      <c r="O176" t="s">
        <v>622</v>
      </c>
      <c r="P176" t="s">
        <v>619</v>
      </c>
      <c r="Q176" t="s">
        <v>620</v>
      </c>
      <c r="R176" t="s">
        <v>1289</v>
      </c>
      <c r="S176" s="1">
        <v>3000</v>
      </c>
      <c r="T176" s="1" t="s">
        <v>70</v>
      </c>
      <c r="U176" s="1"/>
      <c r="V176" s="7">
        <v>3291</v>
      </c>
      <c r="W176" s="7" t="s">
        <v>71</v>
      </c>
      <c r="X176" s="80" t="s">
        <v>42</v>
      </c>
      <c r="Y176" t="s">
        <v>43</v>
      </c>
      <c r="Z176" s="12">
        <v>0</v>
      </c>
      <c r="AA176" s="12">
        <v>0</v>
      </c>
      <c r="AB176" s="12">
        <v>0</v>
      </c>
      <c r="AC176" s="12">
        <v>0</v>
      </c>
      <c r="AD176" s="12">
        <v>0</v>
      </c>
      <c r="AE176" s="12">
        <v>0</v>
      </c>
      <c r="AF176" s="12">
        <v>0</v>
      </c>
      <c r="AG176" s="12">
        <v>0</v>
      </c>
      <c r="AH176" s="12">
        <v>42000</v>
      </c>
      <c r="AI176" s="10">
        <v>42000</v>
      </c>
      <c r="AJ176" s="10">
        <v>42000</v>
      </c>
      <c r="AK176" s="12">
        <v>42000</v>
      </c>
      <c r="AL176" s="12">
        <v>42000</v>
      </c>
      <c r="AM176" s="12">
        <f t="shared" si="15"/>
        <v>0</v>
      </c>
      <c r="AN176" s="12" t="s">
        <v>846</v>
      </c>
    </row>
    <row r="177" spans="1:41" x14ac:dyDescent="0.3">
      <c r="A177" t="str">
        <f t="shared" si="14"/>
        <v>1.1-00-2403_241017011_24331100</v>
      </c>
      <c r="B177" t="s">
        <v>1282</v>
      </c>
      <c r="C177" t="s">
        <v>1284</v>
      </c>
      <c r="D177" t="s">
        <v>1319</v>
      </c>
      <c r="E177" t="s">
        <v>27</v>
      </c>
      <c r="F177" t="s">
        <v>121</v>
      </c>
      <c r="G177" t="s">
        <v>122</v>
      </c>
      <c r="H177" t="s">
        <v>123</v>
      </c>
      <c r="I177" t="s">
        <v>969</v>
      </c>
      <c r="J177" t="s">
        <v>125</v>
      </c>
      <c r="K177" t="s">
        <v>126</v>
      </c>
      <c r="L177">
        <v>1</v>
      </c>
      <c r="M177" t="s">
        <v>35</v>
      </c>
      <c r="N177" s="79" t="s">
        <v>129</v>
      </c>
      <c r="O177" t="s">
        <v>130</v>
      </c>
      <c r="P177" t="s">
        <v>127</v>
      </c>
      <c r="Q177" t="s">
        <v>128</v>
      </c>
      <c r="R177" t="s">
        <v>1289</v>
      </c>
      <c r="S177">
        <v>3000</v>
      </c>
      <c r="T177" t="s">
        <v>70</v>
      </c>
      <c r="V177">
        <v>3311</v>
      </c>
      <c r="W177" t="s">
        <v>136</v>
      </c>
      <c r="X177" s="80" t="s">
        <v>42</v>
      </c>
      <c r="Y177" t="s">
        <v>43</v>
      </c>
      <c r="Z177" s="12">
        <v>2367000</v>
      </c>
      <c r="AA177" s="12">
        <v>2375000</v>
      </c>
      <c r="AB177" s="12">
        <v>1859400</v>
      </c>
      <c r="AC177" s="12">
        <v>1859400</v>
      </c>
      <c r="AD177" s="12">
        <v>1392000</v>
      </c>
      <c r="AE177" s="12">
        <v>1392000</v>
      </c>
      <c r="AF177" s="12">
        <v>1392000</v>
      </c>
      <c r="AG177" s="12">
        <v>507600</v>
      </c>
      <c r="AH177" s="32">
        <v>2367000</v>
      </c>
      <c r="AI177" s="32">
        <v>2367000</v>
      </c>
      <c r="AJ177" s="32">
        <v>2367000</v>
      </c>
      <c r="AK177" s="12">
        <v>2367000</v>
      </c>
      <c r="AL177" s="12">
        <v>2367000</v>
      </c>
      <c r="AM177" s="12">
        <f t="shared" si="15"/>
        <v>0</v>
      </c>
      <c r="AN177" s="12" t="s">
        <v>137</v>
      </c>
    </row>
    <row r="178" spans="1:41" x14ac:dyDescent="0.3">
      <c r="A178" t="str">
        <f t="shared" si="14"/>
        <v>1.1-00-2404_246018012_24331100</v>
      </c>
      <c r="B178" t="s">
        <v>1282</v>
      </c>
      <c r="C178" t="s">
        <v>1284</v>
      </c>
      <c r="D178" t="s">
        <v>1319</v>
      </c>
      <c r="E178" t="s">
        <v>27</v>
      </c>
      <c r="F178" t="s">
        <v>29</v>
      </c>
      <c r="G178" t="s">
        <v>30</v>
      </c>
      <c r="H178" t="s">
        <v>141</v>
      </c>
      <c r="I178" t="s">
        <v>955</v>
      </c>
      <c r="J178" t="s">
        <v>143</v>
      </c>
      <c r="K178" t="s">
        <v>144</v>
      </c>
      <c r="L178">
        <v>6</v>
      </c>
      <c r="M178" t="s">
        <v>79</v>
      </c>
      <c r="N178" s="79" t="s">
        <v>147</v>
      </c>
      <c r="O178" t="s">
        <v>148</v>
      </c>
      <c r="P178" t="s">
        <v>145</v>
      </c>
      <c r="Q178" t="s">
        <v>146</v>
      </c>
      <c r="R178" t="s">
        <v>1289</v>
      </c>
      <c r="S178">
        <v>3000</v>
      </c>
      <c r="T178" t="s">
        <v>70</v>
      </c>
      <c r="V178">
        <v>3311</v>
      </c>
      <c r="W178" t="s">
        <v>136</v>
      </c>
      <c r="X178" s="80" t="s">
        <v>42</v>
      </c>
      <c r="Y178" t="s">
        <v>43</v>
      </c>
      <c r="Z178" s="12">
        <v>3231350</v>
      </c>
      <c r="AA178" s="12">
        <v>3900000</v>
      </c>
      <c r="AB178" s="12">
        <v>232000</v>
      </c>
      <c r="AC178" s="12">
        <v>232000</v>
      </c>
      <c r="AD178" s="12">
        <v>232000</v>
      </c>
      <c r="AE178" s="12">
        <v>232000</v>
      </c>
      <c r="AF178" s="12">
        <v>0</v>
      </c>
      <c r="AG178" s="12">
        <v>2999350</v>
      </c>
      <c r="AH178" s="32">
        <v>3325000</v>
      </c>
      <c r="AI178" s="32">
        <v>3325000</v>
      </c>
      <c r="AJ178" s="32">
        <v>3325000</v>
      </c>
      <c r="AK178" s="12">
        <v>3325000</v>
      </c>
      <c r="AL178" s="12">
        <v>1500000</v>
      </c>
      <c r="AM178" s="12">
        <f t="shared" si="15"/>
        <v>1825000</v>
      </c>
      <c r="AN178" s="12" t="s">
        <v>846</v>
      </c>
    </row>
    <row r="179" spans="1:41" x14ac:dyDescent="0.3">
      <c r="A179" t="str">
        <f t="shared" si="14"/>
        <v>1.1-00-2405_246021015_24331100</v>
      </c>
      <c r="B179" t="s">
        <v>1282</v>
      </c>
      <c r="C179" t="s">
        <v>1284</v>
      </c>
      <c r="D179" t="s">
        <v>1319</v>
      </c>
      <c r="E179" t="s">
        <v>27</v>
      </c>
      <c r="F179" t="s">
        <v>29</v>
      </c>
      <c r="G179" t="s">
        <v>30</v>
      </c>
      <c r="H179" t="s">
        <v>31</v>
      </c>
      <c r="I179" t="s">
        <v>934</v>
      </c>
      <c r="J179" t="s">
        <v>306</v>
      </c>
      <c r="K179" t="s">
        <v>307</v>
      </c>
      <c r="L179">
        <v>6</v>
      </c>
      <c r="M179" t="s">
        <v>79</v>
      </c>
      <c r="N179" s="79" t="s">
        <v>310</v>
      </c>
      <c r="O179" t="s">
        <v>311</v>
      </c>
      <c r="P179" t="s">
        <v>308</v>
      </c>
      <c r="Q179" t="s">
        <v>309</v>
      </c>
      <c r="R179" t="s">
        <v>1289</v>
      </c>
      <c r="S179">
        <v>3000</v>
      </c>
      <c r="T179" t="s">
        <v>70</v>
      </c>
      <c r="V179">
        <v>3311</v>
      </c>
      <c r="W179" t="s">
        <v>136</v>
      </c>
      <c r="X179" s="80" t="s">
        <v>42</v>
      </c>
      <c r="Y179" t="s">
        <v>43</v>
      </c>
      <c r="Z179" s="12">
        <v>230000</v>
      </c>
      <c r="AA179" s="12">
        <v>230000</v>
      </c>
      <c r="AB179" s="12">
        <v>225620</v>
      </c>
      <c r="AC179" s="12">
        <v>225620</v>
      </c>
      <c r="AD179" s="12">
        <v>225620</v>
      </c>
      <c r="AE179" s="12">
        <v>225620</v>
      </c>
      <c r="AF179" s="12">
        <v>90248</v>
      </c>
      <c r="AG179" s="12">
        <v>4380</v>
      </c>
      <c r="AH179" s="32">
        <v>230000</v>
      </c>
      <c r="AI179" s="32">
        <v>230000</v>
      </c>
      <c r="AJ179" s="32">
        <v>250000</v>
      </c>
      <c r="AK179" s="12">
        <v>250000</v>
      </c>
      <c r="AL179" s="12">
        <v>250000</v>
      </c>
      <c r="AM179" s="12">
        <f t="shared" si="15"/>
        <v>0</v>
      </c>
      <c r="AN179" s="12" t="s">
        <v>846</v>
      </c>
      <c r="AO179" s="39">
        <f t="shared" ref="AO179:AO182" si="20">AJ179-AL179</f>
        <v>0</v>
      </c>
    </row>
    <row r="180" spans="1:41" x14ac:dyDescent="0.3">
      <c r="A180" t="str">
        <f t="shared" si="14"/>
        <v>1.1-00-2407_242036022_24331100</v>
      </c>
      <c r="B180" t="s">
        <v>1282</v>
      </c>
      <c r="C180" t="s">
        <v>1284</v>
      </c>
      <c r="D180" t="s">
        <v>1319</v>
      </c>
      <c r="E180" t="s">
        <v>257</v>
      </c>
      <c r="F180" t="s">
        <v>259</v>
      </c>
      <c r="G180" t="s">
        <v>260</v>
      </c>
      <c r="H180" t="s">
        <v>31</v>
      </c>
      <c r="I180" t="s">
        <v>934</v>
      </c>
      <c r="J180" t="s">
        <v>446</v>
      </c>
      <c r="K180" t="s">
        <v>447</v>
      </c>
      <c r="L180">
        <v>2</v>
      </c>
      <c r="M180" t="s">
        <v>448</v>
      </c>
      <c r="N180" s="79" t="s">
        <v>451</v>
      </c>
      <c r="O180" t="s">
        <v>452</v>
      </c>
      <c r="P180" t="s">
        <v>449</v>
      </c>
      <c r="Q180" t="s">
        <v>450</v>
      </c>
      <c r="R180" t="s">
        <v>1289</v>
      </c>
      <c r="S180">
        <v>3000</v>
      </c>
      <c r="T180" t="s">
        <v>70</v>
      </c>
      <c r="V180">
        <v>3311</v>
      </c>
      <c r="W180" t="s">
        <v>136</v>
      </c>
      <c r="X180" s="80" t="s">
        <v>42</v>
      </c>
      <c r="Y180" t="s">
        <v>43</v>
      </c>
      <c r="Z180" s="12">
        <v>3480000</v>
      </c>
      <c r="AA180" s="12">
        <v>3480000</v>
      </c>
      <c r="AB180" s="12">
        <v>3480000</v>
      </c>
      <c r="AC180" s="12">
        <v>3480000</v>
      </c>
      <c r="AD180" s="12">
        <v>2088000</v>
      </c>
      <c r="AE180" s="12">
        <v>2088000</v>
      </c>
      <c r="AF180" s="12">
        <v>2088000</v>
      </c>
      <c r="AG180" s="12">
        <v>0</v>
      </c>
      <c r="AH180" s="32">
        <v>3480000</v>
      </c>
      <c r="AI180" s="32">
        <v>3480000</v>
      </c>
      <c r="AJ180" s="32">
        <v>3480000</v>
      </c>
      <c r="AK180" s="12">
        <v>3480000</v>
      </c>
      <c r="AL180" s="12">
        <v>1500000</v>
      </c>
      <c r="AM180" s="12">
        <f t="shared" si="15"/>
        <v>1980000</v>
      </c>
      <c r="AN180" s="12" t="s">
        <v>469</v>
      </c>
      <c r="AO180" s="39">
        <f t="shared" si="20"/>
        <v>1980000</v>
      </c>
    </row>
    <row r="181" spans="1:41" x14ac:dyDescent="0.3">
      <c r="A181" t="str">
        <f t="shared" si="14"/>
        <v>1.1-00-2405_246021015_24332100</v>
      </c>
      <c r="B181" t="s">
        <v>1282</v>
      </c>
      <c r="C181" t="s">
        <v>1284</v>
      </c>
      <c r="D181" t="s">
        <v>1319</v>
      </c>
      <c r="E181" t="s">
        <v>27</v>
      </c>
      <c r="F181" t="s">
        <v>29</v>
      </c>
      <c r="G181" t="s">
        <v>30</v>
      </c>
      <c r="H181" t="s">
        <v>31</v>
      </c>
      <c r="I181" t="s">
        <v>934</v>
      </c>
      <c r="J181" t="s">
        <v>306</v>
      </c>
      <c r="K181" t="s">
        <v>307</v>
      </c>
      <c r="L181">
        <v>6</v>
      </c>
      <c r="M181" t="s">
        <v>79</v>
      </c>
      <c r="N181" s="79" t="s">
        <v>310</v>
      </c>
      <c r="O181" t="s">
        <v>311</v>
      </c>
      <c r="P181" t="s">
        <v>308</v>
      </c>
      <c r="Q181" t="s">
        <v>309</v>
      </c>
      <c r="R181" t="s">
        <v>1289</v>
      </c>
      <c r="S181">
        <v>3000</v>
      </c>
      <c r="T181" t="s">
        <v>70</v>
      </c>
      <c r="V181">
        <v>3321</v>
      </c>
      <c r="W181" t="s">
        <v>325</v>
      </c>
      <c r="X181" s="80" t="s">
        <v>42</v>
      </c>
      <c r="Y181" t="s">
        <v>43</v>
      </c>
      <c r="Z181" s="12">
        <v>69408</v>
      </c>
      <c r="AA181" s="12">
        <v>0</v>
      </c>
      <c r="AB181" s="12">
        <v>68987.75</v>
      </c>
      <c r="AC181" s="12">
        <v>68987.75</v>
      </c>
      <c r="AD181" s="12">
        <v>68987.75</v>
      </c>
      <c r="AE181" s="12">
        <v>68987.75</v>
      </c>
      <c r="AF181" s="12">
        <v>68987.75</v>
      </c>
      <c r="AG181" s="12">
        <v>420.25</v>
      </c>
      <c r="AH181" s="32">
        <v>69408</v>
      </c>
      <c r="AI181" s="32">
        <v>69408</v>
      </c>
      <c r="AJ181" s="32">
        <v>69408</v>
      </c>
      <c r="AK181" s="12">
        <v>69408</v>
      </c>
      <c r="AL181" s="12">
        <v>69408</v>
      </c>
      <c r="AM181" s="12">
        <f t="shared" si="15"/>
        <v>0</v>
      </c>
      <c r="AN181" s="12" t="s">
        <v>846</v>
      </c>
      <c r="AO181" s="39">
        <f t="shared" si="20"/>
        <v>0</v>
      </c>
    </row>
    <row r="182" spans="1:41" x14ac:dyDescent="0.3">
      <c r="A182" t="str">
        <f t="shared" si="14"/>
        <v>1.1-00-2407_242036022_24332100</v>
      </c>
      <c r="B182" t="s">
        <v>1282</v>
      </c>
      <c r="C182" t="s">
        <v>1284</v>
      </c>
      <c r="D182" t="s">
        <v>1319</v>
      </c>
      <c r="E182" t="s">
        <v>257</v>
      </c>
      <c r="F182" t="s">
        <v>259</v>
      </c>
      <c r="G182" t="s">
        <v>260</v>
      </c>
      <c r="H182" t="s">
        <v>31</v>
      </c>
      <c r="I182" t="s">
        <v>934</v>
      </c>
      <c r="J182" t="s">
        <v>446</v>
      </c>
      <c r="K182" t="s">
        <v>447</v>
      </c>
      <c r="L182">
        <v>2</v>
      </c>
      <c r="M182" t="s">
        <v>448</v>
      </c>
      <c r="N182" s="79" t="s">
        <v>451</v>
      </c>
      <c r="O182" t="s">
        <v>452</v>
      </c>
      <c r="P182" t="s">
        <v>449</v>
      </c>
      <c r="Q182" t="s">
        <v>450</v>
      </c>
      <c r="R182" t="s">
        <v>1289</v>
      </c>
      <c r="S182">
        <v>3000</v>
      </c>
      <c r="T182" t="s">
        <v>70</v>
      </c>
      <c r="V182">
        <v>3321</v>
      </c>
      <c r="W182" t="s">
        <v>325</v>
      </c>
      <c r="X182" s="80" t="s">
        <v>42</v>
      </c>
      <c r="Y182" t="s">
        <v>43</v>
      </c>
      <c r="Z182" s="12">
        <v>6775246</v>
      </c>
      <c r="AA182" s="12">
        <v>5000000</v>
      </c>
      <c r="AB182" s="12">
        <v>5555159.96</v>
      </c>
      <c r="AC182" s="12">
        <v>5555159.96</v>
      </c>
      <c r="AD182" s="12">
        <v>5555159.96</v>
      </c>
      <c r="AE182" s="12">
        <v>5555159.96</v>
      </c>
      <c r="AF182" s="12">
        <v>5555159.96</v>
      </c>
      <c r="AG182" s="12">
        <v>1220086.04</v>
      </c>
      <c r="AH182" s="32">
        <v>5400000</v>
      </c>
      <c r="AI182" s="32">
        <v>5400000</v>
      </c>
      <c r="AJ182" s="32">
        <v>5400000</v>
      </c>
      <c r="AK182" s="12">
        <v>5400000</v>
      </c>
      <c r="AL182" s="12">
        <v>2500000</v>
      </c>
      <c r="AM182" s="12">
        <f t="shared" si="15"/>
        <v>2900000</v>
      </c>
      <c r="AN182" s="12" t="s">
        <v>470</v>
      </c>
      <c r="AO182" s="39">
        <f t="shared" si="20"/>
        <v>2900000</v>
      </c>
    </row>
    <row r="183" spans="1:41" x14ac:dyDescent="0.3">
      <c r="A183" t="str">
        <f t="shared" si="14"/>
        <v>1.1-00-2402_241007007_24333100</v>
      </c>
      <c r="B183" t="s">
        <v>1282</v>
      </c>
      <c r="C183" t="s">
        <v>1284</v>
      </c>
      <c r="D183" t="s">
        <v>1319</v>
      </c>
      <c r="E183" t="s">
        <v>27</v>
      </c>
      <c r="F183" t="s">
        <v>29</v>
      </c>
      <c r="G183" t="s">
        <v>30</v>
      </c>
      <c r="H183" t="s">
        <v>123</v>
      </c>
      <c r="I183" t="s">
        <v>969</v>
      </c>
      <c r="J183" t="s">
        <v>188</v>
      </c>
      <c r="K183" t="s">
        <v>189</v>
      </c>
      <c r="L183">
        <v>1</v>
      </c>
      <c r="M183" t="s">
        <v>35</v>
      </c>
      <c r="N183" s="79" t="s">
        <v>192</v>
      </c>
      <c r="O183" t="s">
        <v>191</v>
      </c>
      <c r="P183" t="s">
        <v>190</v>
      </c>
      <c r="Q183" t="s">
        <v>996</v>
      </c>
      <c r="R183" t="s">
        <v>1289</v>
      </c>
      <c r="S183">
        <v>3000</v>
      </c>
      <c r="T183" t="s">
        <v>70</v>
      </c>
      <c r="V183" s="7">
        <v>3331</v>
      </c>
      <c r="W183" s="7" t="s">
        <v>152</v>
      </c>
      <c r="X183" s="80" t="s">
        <v>42</v>
      </c>
      <c r="Y183" t="s">
        <v>43</v>
      </c>
      <c r="Z183" s="12">
        <v>0</v>
      </c>
      <c r="AA183" s="12">
        <v>0</v>
      </c>
      <c r="AB183" s="12">
        <v>0</v>
      </c>
      <c r="AC183" s="12">
        <v>0</v>
      </c>
      <c r="AD183" s="12">
        <v>0</v>
      </c>
      <c r="AE183" s="12">
        <v>0</v>
      </c>
      <c r="AF183" s="12">
        <v>0</v>
      </c>
      <c r="AG183" s="12">
        <v>0</v>
      </c>
      <c r="AH183" s="32">
        <v>0</v>
      </c>
      <c r="AI183" s="32">
        <v>0</v>
      </c>
      <c r="AJ183" s="71">
        <v>340000</v>
      </c>
      <c r="AK183" s="12">
        <v>340000</v>
      </c>
      <c r="AL183" s="12">
        <v>340000</v>
      </c>
      <c r="AM183" s="12">
        <f t="shared" si="15"/>
        <v>0</v>
      </c>
      <c r="AN183" s="12" t="s">
        <v>194</v>
      </c>
    </row>
    <row r="184" spans="1:41" x14ac:dyDescent="0.3">
      <c r="A184" t="str">
        <f t="shared" si="14"/>
        <v>1.1-00-2404_246018012_24333100</v>
      </c>
      <c r="B184" t="s">
        <v>1282</v>
      </c>
      <c r="C184" t="s">
        <v>1284</v>
      </c>
      <c r="D184" t="s">
        <v>1319</v>
      </c>
      <c r="E184" t="s">
        <v>27</v>
      </c>
      <c r="F184" t="s">
        <v>29</v>
      </c>
      <c r="G184" t="s">
        <v>30</v>
      </c>
      <c r="H184" t="s">
        <v>141</v>
      </c>
      <c r="I184" t="s">
        <v>955</v>
      </c>
      <c r="J184" t="s">
        <v>143</v>
      </c>
      <c r="K184" t="s">
        <v>144</v>
      </c>
      <c r="L184">
        <v>6</v>
      </c>
      <c r="M184" t="s">
        <v>79</v>
      </c>
      <c r="N184" s="79" t="s">
        <v>147</v>
      </c>
      <c r="O184" t="s">
        <v>148</v>
      </c>
      <c r="P184" t="s">
        <v>145</v>
      </c>
      <c r="Q184" t="s">
        <v>146</v>
      </c>
      <c r="R184" t="s">
        <v>1289</v>
      </c>
      <c r="S184">
        <v>3000</v>
      </c>
      <c r="T184" t="s">
        <v>70</v>
      </c>
      <c r="V184">
        <v>3331</v>
      </c>
      <c r="W184" t="s">
        <v>152</v>
      </c>
      <c r="X184" s="80" t="s">
        <v>42</v>
      </c>
      <c r="Y184" t="s">
        <v>43</v>
      </c>
      <c r="Z184" s="12">
        <v>2605267.2000000002</v>
      </c>
      <c r="AA184" s="12">
        <v>994495</v>
      </c>
      <c r="AB184" s="12">
        <v>2605267.2000000002</v>
      </c>
      <c r="AC184" s="12">
        <v>2605267.2000000002</v>
      </c>
      <c r="AD184" s="12">
        <v>2466815.4</v>
      </c>
      <c r="AE184" s="12">
        <v>2420664.7999999998</v>
      </c>
      <c r="AF184" s="12">
        <v>2420664.7999999998</v>
      </c>
      <c r="AG184" s="12">
        <v>0</v>
      </c>
      <c r="AH184" s="32">
        <v>2605267.2000000002</v>
      </c>
      <c r="AI184" s="32">
        <v>2605267.2000000002</v>
      </c>
      <c r="AJ184" s="32">
        <v>2605267.2000000002</v>
      </c>
      <c r="AK184" s="12">
        <v>2605267.2000000002</v>
      </c>
      <c r="AL184" s="12">
        <v>1000000</v>
      </c>
      <c r="AM184" s="12">
        <f t="shared" si="15"/>
        <v>1605267.2000000002</v>
      </c>
      <c r="AN184" s="12" t="s">
        <v>846</v>
      </c>
    </row>
    <row r="185" spans="1:41" x14ac:dyDescent="0.3">
      <c r="A185" t="str">
        <f t="shared" si="14"/>
        <v>1.1-00-2405_246021015_24333100</v>
      </c>
      <c r="B185" t="s">
        <v>1282</v>
      </c>
      <c r="C185" t="s">
        <v>1284</v>
      </c>
      <c r="D185" t="s">
        <v>1319</v>
      </c>
      <c r="E185" t="s">
        <v>27</v>
      </c>
      <c r="F185" t="s">
        <v>29</v>
      </c>
      <c r="G185" t="s">
        <v>30</v>
      </c>
      <c r="H185" t="s">
        <v>31</v>
      </c>
      <c r="I185" t="s">
        <v>934</v>
      </c>
      <c r="J185" t="s">
        <v>306</v>
      </c>
      <c r="K185" t="s">
        <v>307</v>
      </c>
      <c r="L185">
        <v>6</v>
      </c>
      <c r="M185" t="s">
        <v>79</v>
      </c>
      <c r="N185" s="79" t="s">
        <v>310</v>
      </c>
      <c r="O185" t="s">
        <v>311</v>
      </c>
      <c r="P185" t="s">
        <v>308</v>
      </c>
      <c r="Q185" t="s">
        <v>309</v>
      </c>
      <c r="R185" t="s">
        <v>1289</v>
      </c>
      <c r="S185">
        <v>3000</v>
      </c>
      <c r="T185" t="s">
        <v>70</v>
      </c>
      <c r="V185">
        <v>3331</v>
      </c>
      <c r="W185" t="s">
        <v>152</v>
      </c>
      <c r="X185" s="80" t="s">
        <v>42</v>
      </c>
      <c r="Y185" t="s">
        <v>43</v>
      </c>
      <c r="Z185" s="12">
        <v>100000</v>
      </c>
      <c r="AA185" s="12">
        <v>100000</v>
      </c>
      <c r="AB185" s="12">
        <v>69600</v>
      </c>
      <c r="AC185" s="12">
        <v>69600</v>
      </c>
      <c r="AD185" s="12">
        <v>69600</v>
      </c>
      <c r="AE185" s="12">
        <v>69600</v>
      </c>
      <c r="AF185" s="12">
        <v>69600</v>
      </c>
      <c r="AG185" s="12">
        <v>30400</v>
      </c>
      <c r="AH185" s="32">
        <v>100000</v>
      </c>
      <c r="AI185" s="32">
        <v>100000</v>
      </c>
      <c r="AJ185" s="32">
        <v>100000</v>
      </c>
      <c r="AK185" s="12">
        <v>100000</v>
      </c>
      <c r="AL185" s="12">
        <v>100000</v>
      </c>
      <c r="AM185" s="12">
        <f t="shared" si="15"/>
        <v>0</v>
      </c>
      <c r="AN185" s="12" t="s">
        <v>846</v>
      </c>
      <c r="AO185" s="39">
        <f>AJ185-AL185</f>
        <v>0</v>
      </c>
    </row>
    <row r="186" spans="1:41" x14ac:dyDescent="0.3">
      <c r="A186" t="str">
        <f t="shared" si="14"/>
        <v>1.1-00-2411_246050031_24333100</v>
      </c>
      <c r="B186" t="s">
        <v>1282</v>
      </c>
      <c r="C186" t="s">
        <v>1284</v>
      </c>
      <c r="D186" t="s">
        <v>1319</v>
      </c>
      <c r="E186" t="s">
        <v>1317</v>
      </c>
      <c r="F186" t="s">
        <v>802</v>
      </c>
      <c r="G186" t="s">
        <v>803</v>
      </c>
      <c r="H186" t="s">
        <v>31</v>
      </c>
      <c r="I186" t="s">
        <v>934</v>
      </c>
      <c r="J186" t="s">
        <v>804</v>
      </c>
      <c r="K186" t="s">
        <v>805</v>
      </c>
      <c r="L186">
        <v>6</v>
      </c>
      <c r="M186" t="s">
        <v>79</v>
      </c>
      <c r="N186" s="79" t="s">
        <v>808</v>
      </c>
      <c r="O186" t="s">
        <v>809</v>
      </c>
      <c r="P186" t="s">
        <v>806</v>
      </c>
      <c r="Q186" t="s">
        <v>1298</v>
      </c>
      <c r="R186" t="s">
        <v>1289</v>
      </c>
      <c r="S186">
        <v>3000</v>
      </c>
      <c r="T186" t="s">
        <v>70</v>
      </c>
      <c r="V186">
        <v>3331</v>
      </c>
      <c r="W186" t="s">
        <v>152</v>
      </c>
      <c r="X186" s="80" t="s">
        <v>42</v>
      </c>
      <c r="Y186" t="s">
        <v>43</v>
      </c>
      <c r="Z186" s="12">
        <v>10496425.59</v>
      </c>
      <c r="AA186" s="12">
        <v>275000</v>
      </c>
      <c r="AB186" s="12">
        <v>10493919.99</v>
      </c>
      <c r="AC186" s="12">
        <v>10493919.99</v>
      </c>
      <c r="AD186" s="12">
        <v>6013286.79</v>
      </c>
      <c r="AE186" s="12">
        <v>6013286.79</v>
      </c>
      <c r="AF186" s="12">
        <v>3875486.8</v>
      </c>
      <c r="AG186" s="12">
        <v>2505.5999999996275</v>
      </c>
      <c r="AH186" s="32">
        <v>13000000</v>
      </c>
      <c r="AI186" s="32">
        <v>13000000</v>
      </c>
      <c r="AJ186" s="32">
        <v>9512245</v>
      </c>
      <c r="AK186" s="12">
        <v>9262245</v>
      </c>
      <c r="AL186" s="12">
        <v>500000</v>
      </c>
      <c r="AM186" s="12">
        <f t="shared" si="15"/>
        <v>8762245</v>
      </c>
      <c r="AN186" s="12" t="s">
        <v>811</v>
      </c>
    </row>
    <row r="187" spans="1:41" x14ac:dyDescent="0.3">
      <c r="A187" t="str">
        <f t="shared" si="14"/>
        <v>1.1-00-2405_246021015_24334100</v>
      </c>
      <c r="B187" t="s">
        <v>1282</v>
      </c>
      <c r="C187" t="s">
        <v>1284</v>
      </c>
      <c r="D187" t="s">
        <v>1319</v>
      </c>
      <c r="E187" t="s">
        <v>27</v>
      </c>
      <c r="F187" t="s">
        <v>29</v>
      </c>
      <c r="G187" t="s">
        <v>30</v>
      </c>
      <c r="H187" t="s">
        <v>31</v>
      </c>
      <c r="I187" t="s">
        <v>934</v>
      </c>
      <c r="J187" t="s">
        <v>306</v>
      </c>
      <c r="K187" t="s">
        <v>307</v>
      </c>
      <c r="L187">
        <v>6</v>
      </c>
      <c r="M187" t="s">
        <v>79</v>
      </c>
      <c r="N187" s="79" t="s">
        <v>310</v>
      </c>
      <c r="O187" t="s">
        <v>311</v>
      </c>
      <c r="P187" t="s">
        <v>308</v>
      </c>
      <c r="Q187" t="s">
        <v>309</v>
      </c>
      <c r="R187" t="s">
        <v>1289</v>
      </c>
      <c r="S187">
        <v>3000</v>
      </c>
      <c r="T187" t="s">
        <v>70</v>
      </c>
      <c r="U187" t="s">
        <v>1159</v>
      </c>
      <c r="V187">
        <v>3341</v>
      </c>
      <c r="W187" t="s">
        <v>326</v>
      </c>
      <c r="X187" s="80" t="s">
        <v>42</v>
      </c>
      <c r="Y187" t="s">
        <v>43</v>
      </c>
      <c r="Z187" s="12">
        <v>0</v>
      </c>
      <c r="AA187" s="12">
        <v>0</v>
      </c>
      <c r="AB187" s="12">
        <v>0</v>
      </c>
      <c r="AC187" s="12">
        <v>0</v>
      </c>
      <c r="AD187" s="12">
        <v>0</v>
      </c>
      <c r="AE187" s="12">
        <v>0</v>
      </c>
      <c r="AF187" s="12">
        <v>0</v>
      </c>
      <c r="AG187" s="12">
        <v>0</v>
      </c>
      <c r="AH187" s="29">
        <v>735486</v>
      </c>
      <c r="AI187" s="30">
        <v>735486</v>
      </c>
      <c r="AJ187" s="32">
        <v>735486</v>
      </c>
      <c r="AK187" s="12">
        <v>735486</v>
      </c>
      <c r="AL187" s="12">
        <v>735486</v>
      </c>
      <c r="AM187" s="12">
        <f t="shared" si="15"/>
        <v>0</v>
      </c>
      <c r="AN187" s="12" t="s">
        <v>846</v>
      </c>
      <c r="AO187" s="39">
        <f>AJ187-AL187</f>
        <v>0</v>
      </c>
    </row>
    <row r="188" spans="1:41" s="82" customFormat="1" x14ac:dyDescent="0.3">
      <c r="A188" t="str">
        <f t="shared" si="14"/>
        <v>2.5-02-2408_247040025_24334100</v>
      </c>
      <c r="B188" s="82" t="s">
        <v>1280</v>
      </c>
      <c r="C188" s="82" t="s">
        <v>1287</v>
      </c>
      <c r="D188" s="82" t="s">
        <v>1318</v>
      </c>
      <c r="E188" t="s">
        <v>27</v>
      </c>
      <c r="F188" s="82" t="s">
        <v>373</v>
      </c>
      <c r="G188" s="82" t="s">
        <v>374</v>
      </c>
      <c r="H188" s="82" t="s">
        <v>200</v>
      </c>
      <c r="I188" s="82" t="s">
        <v>957</v>
      </c>
      <c r="J188" s="82" t="s">
        <v>586</v>
      </c>
      <c r="K188" s="82" t="s">
        <v>587</v>
      </c>
      <c r="L188" s="82">
        <v>7</v>
      </c>
      <c r="M188" s="82" t="s">
        <v>588</v>
      </c>
      <c r="N188" s="83" t="s">
        <v>590</v>
      </c>
      <c r="O188" s="82" t="s">
        <v>591</v>
      </c>
      <c r="P188" s="82" t="s">
        <v>907</v>
      </c>
      <c r="Q188" t="s">
        <v>1295</v>
      </c>
      <c r="R188" t="s">
        <v>1289</v>
      </c>
      <c r="S188" s="82">
        <v>3000</v>
      </c>
      <c r="T188" s="82" t="s">
        <v>70</v>
      </c>
      <c r="U188" s="82" t="s">
        <v>1159</v>
      </c>
      <c r="V188" s="82">
        <v>3341</v>
      </c>
      <c r="W188" s="82" t="s">
        <v>326</v>
      </c>
      <c r="X188" s="84" t="s">
        <v>42</v>
      </c>
      <c r="Y188" s="82" t="s">
        <v>43</v>
      </c>
      <c r="Z188" s="85">
        <v>3000000</v>
      </c>
      <c r="AA188" s="85">
        <v>0</v>
      </c>
      <c r="AB188" s="85">
        <v>2963000</v>
      </c>
      <c r="AC188" s="85">
        <v>2963000</v>
      </c>
      <c r="AD188" s="85">
        <v>0</v>
      </c>
      <c r="AE188" s="85">
        <v>0</v>
      </c>
      <c r="AF188" s="85">
        <v>0</v>
      </c>
      <c r="AG188" s="85">
        <v>37000</v>
      </c>
      <c r="AH188" s="75">
        <v>3000000</v>
      </c>
      <c r="AI188" s="75">
        <v>3000000</v>
      </c>
      <c r="AJ188" s="75">
        <v>3000000</v>
      </c>
      <c r="AK188" s="12">
        <v>3000000</v>
      </c>
      <c r="AL188" s="85">
        <v>3000000</v>
      </c>
      <c r="AM188" s="12">
        <f t="shared" si="15"/>
        <v>0</v>
      </c>
      <c r="AN188" s="12" t="s">
        <v>846</v>
      </c>
    </row>
    <row r="189" spans="1:41" x14ac:dyDescent="0.3">
      <c r="A189" t="str">
        <f t="shared" si="14"/>
        <v>1.1-00-2406_245030018_24335100</v>
      </c>
      <c r="B189" t="s">
        <v>1282</v>
      </c>
      <c r="C189" t="s">
        <v>1284</v>
      </c>
      <c r="D189" t="s">
        <v>1319</v>
      </c>
      <c r="E189" t="s">
        <v>257</v>
      </c>
      <c r="F189" t="s">
        <v>412</v>
      </c>
      <c r="G189" t="s">
        <v>411</v>
      </c>
      <c r="H189" t="s">
        <v>261</v>
      </c>
      <c r="I189" t="s">
        <v>960</v>
      </c>
      <c r="J189" t="s">
        <v>403</v>
      </c>
      <c r="K189" t="s">
        <v>404</v>
      </c>
      <c r="L189">
        <v>5</v>
      </c>
      <c r="M189" t="s">
        <v>62</v>
      </c>
      <c r="N189" s="79" t="s">
        <v>436</v>
      </c>
      <c r="O189" t="s">
        <v>993</v>
      </c>
      <c r="P189" t="s">
        <v>434</v>
      </c>
      <c r="Q189" t="s">
        <v>435</v>
      </c>
      <c r="R189" t="s">
        <v>1289</v>
      </c>
      <c r="S189">
        <v>3000</v>
      </c>
      <c r="T189" t="s">
        <v>70</v>
      </c>
      <c r="V189">
        <v>3351</v>
      </c>
      <c r="W189" t="s">
        <v>438</v>
      </c>
      <c r="X189" s="80" t="s">
        <v>42</v>
      </c>
      <c r="Y189" t="s">
        <v>43</v>
      </c>
      <c r="Z189" s="12">
        <v>462979.2</v>
      </c>
      <c r="AA189" s="32">
        <v>0</v>
      </c>
      <c r="AB189" s="12">
        <v>462979.2</v>
      </c>
      <c r="AC189" s="12">
        <v>462979.2</v>
      </c>
      <c r="AD189" s="12">
        <v>462979.2</v>
      </c>
      <c r="AE189" s="12">
        <v>462979.2</v>
      </c>
      <c r="AF189" s="12">
        <v>462979.2</v>
      </c>
      <c r="AG189" s="12">
        <v>0</v>
      </c>
      <c r="AH189" s="32">
        <v>462979.2</v>
      </c>
      <c r="AI189" s="32">
        <v>462979.2</v>
      </c>
      <c r="AJ189" s="32">
        <v>470000</v>
      </c>
      <c r="AK189" s="12">
        <v>470000</v>
      </c>
      <c r="AL189" s="12">
        <v>470000</v>
      </c>
      <c r="AM189" s="12">
        <f t="shared" si="15"/>
        <v>0</v>
      </c>
      <c r="AN189" s="12" t="s">
        <v>846</v>
      </c>
    </row>
    <row r="190" spans="1:41" x14ac:dyDescent="0.3">
      <c r="A190" t="str">
        <f t="shared" si="14"/>
        <v>1.1-00-2401_246003003_24336100</v>
      </c>
      <c r="B190" t="s">
        <v>1282</v>
      </c>
      <c r="C190" t="s">
        <v>1284</v>
      </c>
      <c r="D190" t="s">
        <v>1319</v>
      </c>
      <c r="E190" t="s">
        <v>27</v>
      </c>
      <c r="F190" t="s">
        <v>29</v>
      </c>
      <c r="G190" t="s">
        <v>30</v>
      </c>
      <c r="H190" t="s">
        <v>31</v>
      </c>
      <c r="I190" t="s">
        <v>934</v>
      </c>
      <c r="J190" t="s">
        <v>33</v>
      </c>
      <c r="K190" t="s">
        <v>971</v>
      </c>
      <c r="L190">
        <v>6</v>
      </c>
      <c r="M190" t="s">
        <v>79</v>
      </c>
      <c r="N190" s="79" t="s">
        <v>82</v>
      </c>
      <c r="O190" t="s">
        <v>83</v>
      </c>
      <c r="P190" t="s">
        <v>80</v>
      </c>
      <c r="Q190" t="s">
        <v>81</v>
      </c>
      <c r="R190" t="s">
        <v>1289</v>
      </c>
      <c r="S190">
        <v>3000</v>
      </c>
      <c r="T190" t="s">
        <v>70</v>
      </c>
      <c r="U190" t="s">
        <v>1159</v>
      </c>
      <c r="V190">
        <v>3361</v>
      </c>
      <c r="W190" t="s">
        <v>86</v>
      </c>
      <c r="X190" s="80" t="s">
        <v>42</v>
      </c>
      <c r="Y190" t="s">
        <v>43</v>
      </c>
      <c r="Z190" s="12">
        <v>13485565.449999999</v>
      </c>
      <c r="AA190" s="12">
        <v>10500000</v>
      </c>
      <c r="AB190" s="12">
        <v>11885226.6</v>
      </c>
      <c r="AC190" s="12">
        <v>11885226.6</v>
      </c>
      <c r="AD190" s="12">
        <v>10653227.720000001</v>
      </c>
      <c r="AE190" s="12">
        <v>10653227.720000001</v>
      </c>
      <c r="AF190" s="12">
        <v>10653227.720000001</v>
      </c>
      <c r="AG190" s="12">
        <v>1600338.8499999996</v>
      </c>
      <c r="AH190" s="32">
        <v>13515565.449999999</v>
      </c>
      <c r="AI190" s="32">
        <v>13515565.449999999</v>
      </c>
      <c r="AJ190" s="32">
        <v>13515565.449999999</v>
      </c>
      <c r="AK190" s="12">
        <v>13515565.449999999</v>
      </c>
      <c r="AL190" s="12">
        <v>10500000</v>
      </c>
      <c r="AM190" s="12">
        <f t="shared" si="15"/>
        <v>3015565.4499999993</v>
      </c>
      <c r="AN190" s="12" t="s">
        <v>140</v>
      </c>
    </row>
    <row r="191" spans="1:41" x14ac:dyDescent="0.3">
      <c r="A191" t="str">
        <f t="shared" si="14"/>
        <v>1.1-00-2404_246018012_24336100</v>
      </c>
      <c r="B191" t="s">
        <v>1282</v>
      </c>
      <c r="C191" t="s">
        <v>1284</v>
      </c>
      <c r="D191" t="s">
        <v>1319</v>
      </c>
      <c r="E191" t="s">
        <v>27</v>
      </c>
      <c r="F191" t="s">
        <v>29</v>
      </c>
      <c r="G191" t="s">
        <v>30</v>
      </c>
      <c r="H191" t="s">
        <v>141</v>
      </c>
      <c r="I191" t="s">
        <v>955</v>
      </c>
      <c r="J191" t="s">
        <v>143</v>
      </c>
      <c r="K191" t="s">
        <v>144</v>
      </c>
      <c r="L191">
        <v>6</v>
      </c>
      <c r="M191" t="s">
        <v>79</v>
      </c>
      <c r="N191" s="79" t="s">
        <v>147</v>
      </c>
      <c r="O191" t="s">
        <v>148</v>
      </c>
      <c r="P191" t="s">
        <v>145</v>
      </c>
      <c r="Q191" t="s">
        <v>146</v>
      </c>
      <c r="R191" t="s">
        <v>1289</v>
      </c>
      <c r="S191">
        <v>3000</v>
      </c>
      <c r="T191" t="s">
        <v>70</v>
      </c>
      <c r="U191" t="s">
        <v>1159</v>
      </c>
      <c r="V191">
        <v>3361</v>
      </c>
      <c r="W191" t="s">
        <v>86</v>
      </c>
      <c r="X191" s="80" t="s">
        <v>42</v>
      </c>
      <c r="Y191" t="s">
        <v>43</v>
      </c>
      <c r="Z191" s="12">
        <v>9566</v>
      </c>
      <c r="AA191" s="12">
        <v>0</v>
      </c>
      <c r="AB191" s="12">
        <v>4566</v>
      </c>
      <c r="AC191" s="12">
        <v>4566</v>
      </c>
      <c r="AD191" s="12">
        <v>4566</v>
      </c>
      <c r="AE191" s="12">
        <v>4566</v>
      </c>
      <c r="AF191" s="12">
        <v>4566</v>
      </c>
      <c r="AG191" s="12">
        <v>5000</v>
      </c>
      <c r="AH191" s="32">
        <v>9566</v>
      </c>
      <c r="AI191" s="32">
        <v>9566</v>
      </c>
      <c r="AJ191" s="32">
        <v>9566</v>
      </c>
      <c r="AK191" s="12">
        <v>9566</v>
      </c>
      <c r="AL191" s="12">
        <v>9566</v>
      </c>
      <c r="AM191" s="12">
        <f t="shared" si="15"/>
        <v>0</v>
      </c>
      <c r="AN191" s="12" t="s">
        <v>846</v>
      </c>
    </row>
    <row r="192" spans="1:41" x14ac:dyDescent="0.3">
      <c r="A192" t="str">
        <f t="shared" si="14"/>
        <v>1.1-00-2407_243037023_24336100</v>
      </c>
      <c r="B192" t="s">
        <v>1282</v>
      </c>
      <c r="C192" t="s">
        <v>1284</v>
      </c>
      <c r="D192" t="s">
        <v>1319</v>
      </c>
      <c r="E192" t="s">
        <v>27</v>
      </c>
      <c r="F192" t="s">
        <v>29</v>
      </c>
      <c r="G192" t="s">
        <v>30</v>
      </c>
      <c r="H192" t="s">
        <v>479</v>
      </c>
      <c r="I192" t="s">
        <v>981</v>
      </c>
      <c r="J192" t="s">
        <v>446</v>
      </c>
      <c r="K192" t="s">
        <v>447</v>
      </c>
      <c r="L192">
        <v>3</v>
      </c>
      <c r="M192" t="s">
        <v>218</v>
      </c>
      <c r="N192" s="79" t="s">
        <v>483</v>
      </c>
      <c r="O192" t="s">
        <v>484</v>
      </c>
      <c r="P192" t="s">
        <v>481</v>
      </c>
      <c r="Q192" t="s">
        <v>482</v>
      </c>
      <c r="R192" t="s">
        <v>1289</v>
      </c>
      <c r="S192">
        <v>3000</v>
      </c>
      <c r="T192" t="s">
        <v>70</v>
      </c>
      <c r="U192" t="s">
        <v>1159</v>
      </c>
      <c r="V192">
        <v>3361</v>
      </c>
      <c r="W192" t="s">
        <v>86</v>
      </c>
      <c r="X192" s="80" t="s">
        <v>42</v>
      </c>
      <c r="Y192" t="s">
        <v>43</v>
      </c>
      <c r="Z192" s="12">
        <v>12318.5</v>
      </c>
      <c r="AA192" s="12">
        <v>0</v>
      </c>
      <c r="AB192" s="12">
        <v>12318.5</v>
      </c>
      <c r="AC192" s="12">
        <v>12318.5</v>
      </c>
      <c r="AD192" s="12">
        <v>12318.5</v>
      </c>
      <c r="AE192" s="12">
        <v>12318.5</v>
      </c>
      <c r="AF192" s="12">
        <v>12318.5</v>
      </c>
      <c r="AG192" s="12">
        <v>0</v>
      </c>
      <c r="AH192" s="32">
        <v>12318.5</v>
      </c>
      <c r="AI192" s="32">
        <v>12318.5</v>
      </c>
      <c r="AJ192" s="32">
        <v>20000</v>
      </c>
      <c r="AK192" s="12">
        <v>20000</v>
      </c>
      <c r="AL192" s="12">
        <v>20000</v>
      </c>
      <c r="AM192" s="12">
        <f t="shared" si="15"/>
        <v>0</v>
      </c>
      <c r="AN192" s="12" t="s">
        <v>486</v>
      </c>
      <c r="AO192" s="39">
        <f>AJ192-AL192</f>
        <v>0</v>
      </c>
    </row>
    <row r="193" spans="1:41" x14ac:dyDescent="0.3">
      <c r="A193" t="str">
        <f t="shared" si="14"/>
        <v>1.1-00-2408_247041025_24336100</v>
      </c>
      <c r="B193" t="s">
        <v>1282</v>
      </c>
      <c r="C193" t="s">
        <v>1284</v>
      </c>
      <c r="D193" t="s">
        <v>1319</v>
      </c>
      <c r="E193" t="s">
        <v>27</v>
      </c>
      <c r="F193" t="s">
        <v>373</v>
      </c>
      <c r="G193" t="s">
        <v>374</v>
      </c>
      <c r="H193" t="s">
        <v>200</v>
      </c>
      <c r="I193" t="s">
        <v>957</v>
      </c>
      <c r="J193" t="s">
        <v>586</v>
      </c>
      <c r="K193" t="s">
        <v>587</v>
      </c>
      <c r="L193">
        <v>7</v>
      </c>
      <c r="M193" t="s">
        <v>588</v>
      </c>
      <c r="N193" s="79" t="s">
        <v>592</v>
      </c>
      <c r="O193" t="s">
        <v>593</v>
      </c>
      <c r="P193" t="s">
        <v>907</v>
      </c>
      <c r="Q193" t="s">
        <v>1295</v>
      </c>
      <c r="R193" t="s">
        <v>1289</v>
      </c>
      <c r="S193" s="1">
        <v>3000</v>
      </c>
      <c r="T193" s="1" t="s">
        <v>70</v>
      </c>
      <c r="U193" t="s">
        <v>1159</v>
      </c>
      <c r="V193" s="7">
        <v>3361</v>
      </c>
      <c r="W193" s="7" t="s">
        <v>86</v>
      </c>
      <c r="X193" s="80" t="s">
        <v>42</v>
      </c>
      <c r="Y193" t="s">
        <v>43</v>
      </c>
      <c r="Z193" s="12">
        <v>0</v>
      </c>
      <c r="AA193" s="12">
        <v>0</v>
      </c>
      <c r="AB193" s="12">
        <v>0</v>
      </c>
      <c r="AC193" s="12">
        <v>0</v>
      </c>
      <c r="AD193" s="12">
        <v>0</v>
      </c>
      <c r="AE193" s="12">
        <v>0</v>
      </c>
      <c r="AF193" s="12">
        <v>0</v>
      </c>
      <c r="AG193" s="12">
        <v>0</v>
      </c>
      <c r="AH193" s="32">
        <v>0</v>
      </c>
      <c r="AI193" s="32">
        <v>0</v>
      </c>
      <c r="AJ193" s="10">
        <v>30000</v>
      </c>
      <c r="AK193" s="12">
        <v>30000</v>
      </c>
      <c r="AL193" s="12">
        <v>30000</v>
      </c>
      <c r="AM193" s="12">
        <f t="shared" si="15"/>
        <v>0</v>
      </c>
      <c r="AN193" s="12" t="s">
        <v>597</v>
      </c>
    </row>
    <row r="194" spans="1:41" x14ac:dyDescent="0.3">
      <c r="A194" t="str">
        <f t="shared" si="14"/>
        <v>1.1-00-2405_246021015_24337100</v>
      </c>
      <c r="B194" t="s">
        <v>1282</v>
      </c>
      <c r="C194" t="s">
        <v>1284</v>
      </c>
      <c r="D194" t="s">
        <v>1319</v>
      </c>
      <c r="E194" t="s">
        <v>27</v>
      </c>
      <c r="F194" t="s">
        <v>29</v>
      </c>
      <c r="G194" t="s">
        <v>30</v>
      </c>
      <c r="H194" t="s">
        <v>31</v>
      </c>
      <c r="I194" t="s">
        <v>934</v>
      </c>
      <c r="J194" t="s">
        <v>306</v>
      </c>
      <c r="K194" t="s">
        <v>307</v>
      </c>
      <c r="L194">
        <v>6</v>
      </c>
      <c r="M194" t="s">
        <v>79</v>
      </c>
      <c r="N194" s="79" t="s">
        <v>310</v>
      </c>
      <c r="O194" t="s">
        <v>311</v>
      </c>
      <c r="P194" t="s">
        <v>308</v>
      </c>
      <c r="Q194" t="s">
        <v>309</v>
      </c>
      <c r="R194" t="s">
        <v>1289</v>
      </c>
      <c r="S194">
        <v>3000</v>
      </c>
      <c r="T194" t="s">
        <v>70</v>
      </c>
      <c r="V194">
        <v>3371</v>
      </c>
      <c r="W194" t="s">
        <v>328</v>
      </c>
      <c r="X194" s="80" t="s">
        <v>42</v>
      </c>
      <c r="Y194" t="s">
        <v>43</v>
      </c>
      <c r="Z194" s="12">
        <v>20885568</v>
      </c>
      <c r="AA194" s="12">
        <v>0</v>
      </c>
      <c r="AB194" s="12">
        <v>20885568</v>
      </c>
      <c r="AC194" s="12">
        <v>19145104</v>
      </c>
      <c r="AD194" s="12">
        <v>17404640</v>
      </c>
      <c r="AE194" s="12">
        <v>17404640</v>
      </c>
      <c r="AF194" s="12">
        <v>17404640</v>
      </c>
      <c r="AG194" s="12">
        <v>0</v>
      </c>
      <c r="AH194" s="32">
        <v>20885568</v>
      </c>
      <c r="AI194" s="32">
        <v>20885568</v>
      </c>
      <c r="AJ194" s="32">
        <v>20885568</v>
      </c>
      <c r="AK194" s="12">
        <v>20885568</v>
      </c>
      <c r="AL194" s="12">
        <v>20000000</v>
      </c>
      <c r="AM194" s="12">
        <f t="shared" si="15"/>
        <v>885568</v>
      </c>
      <c r="AN194" s="12" t="s">
        <v>846</v>
      </c>
      <c r="AO194" s="39">
        <f t="shared" ref="AO194:AO195" si="21">AJ194-AL194</f>
        <v>885568</v>
      </c>
    </row>
    <row r="195" spans="1:41" x14ac:dyDescent="0.3">
      <c r="A195" t="str">
        <f t="shared" ref="A195:A258" si="22">CONCATENATE(B195,J195,L195,N195,P195,V195,X195)</f>
        <v>1.1-00-2407_243033019_24337100</v>
      </c>
      <c r="B195" t="s">
        <v>1282</v>
      </c>
      <c r="C195" t="s">
        <v>1284</v>
      </c>
      <c r="D195" t="s">
        <v>1319</v>
      </c>
      <c r="E195" t="s">
        <v>27</v>
      </c>
      <c r="F195" t="s">
        <v>29</v>
      </c>
      <c r="G195" t="s">
        <v>30</v>
      </c>
      <c r="H195" t="s">
        <v>31</v>
      </c>
      <c r="I195" t="s">
        <v>934</v>
      </c>
      <c r="J195" t="s">
        <v>446</v>
      </c>
      <c r="K195" t="s">
        <v>447</v>
      </c>
      <c r="L195">
        <v>3</v>
      </c>
      <c r="M195" t="s">
        <v>218</v>
      </c>
      <c r="N195" s="79" t="s">
        <v>558</v>
      </c>
      <c r="O195" t="s">
        <v>559</v>
      </c>
      <c r="P195" t="s">
        <v>556</v>
      </c>
      <c r="Q195" t="s">
        <v>1297</v>
      </c>
      <c r="R195" t="s">
        <v>1289</v>
      </c>
      <c r="S195">
        <v>3000</v>
      </c>
      <c r="T195" t="s">
        <v>70</v>
      </c>
      <c r="V195">
        <v>3371</v>
      </c>
      <c r="W195" t="s">
        <v>328</v>
      </c>
      <c r="X195" s="80" t="s">
        <v>42</v>
      </c>
      <c r="Y195" t="s">
        <v>43</v>
      </c>
      <c r="Z195" s="12">
        <v>5006935</v>
      </c>
      <c r="AA195" s="12">
        <v>5000000</v>
      </c>
      <c r="AB195" s="12">
        <v>5006935</v>
      </c>
      <c r="AC195" s="12">
        <v>5006935</v>
      </c>
      <c r="AD195" s="12">
        <v>4171360</v>
      </c>
      <c r="AE195" s="12">
        <v>4171360</v>
      </c>
      <c r="AF195" s="12">
        <v>4171360</v>
      </c>
      <c r="AG195" s="12">
        <v>0</v>
      </c>
      <c r="AH195" s="32">
        <v>5006935</v>
      </c>
      <c r="AI195" s="32">
        <v>5006935</v>
      </c>
      <c r="AJ195" s="32">
        <v>5006935</v>
      </c>
      <c r="AK195" s="12">
        <v>5006935</v>
      </c>
      <c r="AL195" s="12">
        <v>5006935</v>
      </c>
      <c r="AM195" s="12">
        <f t="shared" ref="AM195:AM258" si="23">AK195-AL195</f>
        <v>0</v>
      </c>
      <c r="AN195" s="12" t="s">
        <v>568</v>
      </c>
      <c r="AO195" s="39">
        <f t="shared" si="21"/>
        <v>0</v>
      </c>
    </row>
    <row r="196" spans="1:41" x14ac:dyDescent="0.3">
      <c r="A196" t="str">
        <f t="shared" si="22"/>
        <v>1.1-00-2402_241014010_24338100</v>
      </c>
      <c r="B196" t="s">
        <v>1282</v>
      </c>
      <c r="C196" t="s">
        <v>1284</v>
      </c>
      <c r="D196" t="s">
        <v>1319</v>
      </c>
      <c r="E196" t="s">
        <v>27</v>
      </c>
      <c r="F196" t="s">
        <v>29</v>
      </c>
      <c r="G196" t="s">
        <v>30</v>
      </c>
      <c r="H196" t="s">
        <v>261</v>
      </c>
      <c r="I196" t="s">
        <v>960</v>
      </c>
      <c r="J196" t="s">
        <v>188</v>
      </c>
      <c r="K196" t="s">
        <v>189</v>
      </c>
      <c r="L196">
        <v>1</v>
      </c>
      <c r="M196" t="s">
        <v>35</v>
      </c>
      <c r="N196" s="79" t="s">
        <v>358</v>
      </c>
      <c r="O196" t="s">
        <v>359</v>
      </c>
      <c r="P196" t="s">
        <v>273</v>
      </c>
      <c r="Q196" s="1" t="s">
        <v>1296</v>
      </c>
      <c r="R196" t="s">
        <v>1289</v>
      </c>
      <c r="S196" s="1">
        <v>3000</v>
      </c>
      <c r="T196" s="1" t="s">
        <v>70</v>
      </c>
      <c r="U196" s="1"/>
      <c r="V196" s="7">
        <v>3381</v>
      </c>
      <c r="W196" s="7" t="s">
        <v>366</v>
      </c>
      <c r="X196" s="80" t="s">
        <v>42</v>
      </c>
      <c r="Y196" t="s">
        <v>43</v>
      </c>
      <c r="Z196" s="12">
        <v>0</v>
      </c>
      <c r="AA196" s="12">
        <v>0</v>
      </c>
      <c r="AB196" s="12">
        <v>0</v>
      </c>
      <c r="AC196" s="12">
        <v>0</v>
      </c>
      <c r="AD196" s="12">
        <v>0</v>
      </c>
      <c r="AE196" s="12">
        <v>0</v>
      </c>
      <c r="AF196" s="12">
        <v>0</v>
      </c>
      <c r="AG196" s="12">
        <v>0</v>
      </c>
      <c r="AH196" s="12">
        <v>0</v>
      </c>
      <c r="AI196" s="40">
        <v>0</v>
      </c>
      <c r="AJ196" s="10">
        <v>4050000</v>
      </c>
      <c r="AK196" s="12">
        <v>4050000</v>
      </c>
      <c r="AL196" s="12">
        <v>1000000</v>
      </c>
      <c r="AM196" s="12">
        <f t="shared" si="23"/>
        <v>3050000</v>
      </c>
      <c r="AN196" s="12" t="s">
        <v>367</v>
      </c>
    </row>
    <row r="197" spans="1:41" x14ac:dyDescent="0.3">
      <c r="A197" t="str">
        <f t="shared" si="22"/>
        <v>1.1-00-2407_242036022_24338100</v>
      </c>
      <c r="B197" t="s">
        <v>1282</v>
      </c>
      <c r="C197" t="s">
        <v>1284</v>
      </c>
      <c r="D197" t="s">
        <v>1319</v>
      </c>
      <c r="E197" t="s">
        <v>257</v>
      </c>
      <c r="F197" t="s">
        <v>259</v>
      </c>
      <c r="G197" t="s">
        <v>260</v>
      </c>
      <c r="H197" t="s">
        <v>31</v>
      </c>
      <c r="I197" t="s">
        <v>934</v>
      </c>
      <c r="J197" t="s">
        <v>446</v>
      </c>
      <c r="K197" t="s">
        <v>447</v>
      </c>
      <c r="L197">
        <v>2</v>
      </c>
      <c r="M197" t="s">
        <v>448</v>
      </c>
      <c r="N197" s="79" t="s">
        <v>451</v>
      </c>
      <c r="O197" t="s">
        <v>452</v>
      </c>
      <c r="P197" t="s">
        <v>449</v>
      </c>
      <c r="Q197" t="s">
        <v>450</v>
      </c>
      <c r="R197" t="s">
        <v>1289</v>
      </c>
      <c r="S197">
        <v>3000</v>
      </c>
      <c r="T197" t="s">
        <v>70</v>
      </c>
      <c r="V197">
        <v>3381</v>
      </c>
      <c r="W197" t="s">
        <v>366</v>
      </c>
      <c r="X197" s="80" t="s">
        <v>42</v>
      </c>
      <c r="Y197" t="s">
        <v>43</v>
      </c>
      <c r="Z197" s="12">
        <v>42000000</v>
      </c>
      <c r="AA197" s="12">
        <v>42000000</v>
      </c>
      <c r="AB197" s="12">
        <v>41396920</v>
      </c>
      <c r="AC197" s="12">
        <v>34355024</v>
      </c>
      <c r="AD197" s="12">
        <v>34355024</v>
      </c>
      <c r="AE197" s="12">
        <v>34355024</v>
      </c>
      <c r="AF197" s="12">
        <v>34355024</v>
      </c>
      <c r="AG197" s="12">
        <v>603080</v>
      </c>
      <c r="AH197" s="32">
        <v>42000000</v>
      </c>
      <c r="AI197" s="32">
        <v>42000000</v>
      </c>
      <c r="AJ197" s="32">
        <v>42000000</v>
      </c>
      <c r="AK197" s="12">
        <v>42000000</v>
      </c>
      <c r="AL197" s="12">
        <v>42000000</v>
      </c>
      <c r="AM197" s="12">
        <f t="shared" si="23"/>
        <v>0</v>
      </c>
      <c r="AN197" s="12" t="s">
        <v>471</v>
      </c>
      <c r="AO197" s="39">
        <f>AJ197-AL197</f>
        <v>0</v>
      </c>
    </row>
    <row r="198" spans="1:41" x14ac:dyDescent="0.3">
      <c r="A198" t="str">
        <f t="shared" si="22"/>
        <v>1.1-00-2401_246004004_24339100</v>
      </c>
      <c r="B198" t="s">
        <v>1282</v>
      </c>
      <c r="C198" t="s">
        <v>1284</v>
      </c>
      <c r="D198" t="s">
        <v>1319</v>
      </c>
      <c r="E198" t="s">
        <v>27</v>
      </c>
      <c r="F198" t="s">
        <v>29</v>
      </c>
      <c r="G198" t="s">
        <v>30</v>
      </c>
      <c r="H198" t="s">
        <v>31</v>
      </c>
      <c r="I198" t="s">
        <v>934</v>
      </c>
      <c r="J198" t="s">
        <v>33</v>
      </c>
      <c r="K198" t="s">
        <v>971</v>
      </c>
      <c r="L198">
        <v>6</v>
      </c>
      <c r="M198" t="s">
        <v>79</v>
      </c>
      <c r="N198" s="79" t="s">
        <v>93</v>
      </c>
      <c r="O198" t="s">
        <v>94</v>
      </c>
      <c r="P198" t="s">
        <v>92</v>
      </c>
      <c r="Q198" t="s">
        <v>987</v>
      </c>
      <c r="R198" t="s">
        <v>1289</v>
      </c>
      <c r="S198">
        <v>3000</v>
      </c>
      <c r="T198" t="s">
        <v>70</v>
      </c>
      <c r="V198">
        <v>3391</v>
      </c>
      <c r="W198" t="s">
        <v>97</v>
      </c>
      <c r="X198" s="80" t="s">
        <v>42</v>
      </c>
      <c r="Y198" t="s">
        <v>43</v>
      </c>
      <c r="Z198" s="12">
        <v>450000</v>
      </c>
      <c r="AA198" s="12">
        <v>450000</v>
      </c>
      <c r="AB198" s="12">
        <v>350400</v>
      </c>
      <c r="AC198" s="12">
        <v>350400</v>
      </c>
      <c r="AD198" s="12">
        <v>350400</v>
      </c>
      <c r="AE198" s="12">
        <v>262800</v>
      </c>
      <c r="AF198" s="12">
        <v>262800</v>
      </c>
      <c r="AG198" s="12">
        <v>99600</v>
      </c>
      <c r="AH198" s="32">
        <v>450000</v>
      </c>
      <c r="AI198" s="32">
        <v>450000</v>
      </c>
      <c r="AJ198" s="32">
        <v>450000</v>
      </c>
      <c r="AK198" s="12">
        <v>450000</v>
      </c>
      <c r="AL198" s="12">
        <v>450000</v>
      </c>
      <c r="AM198" s="12">
        <f t="shared" si="23"/>
        <v>0</v>
      </c>
      <c r="AN198" s="12" t="s">
        <v>846</v>
      </c>
    </row>
    <row r="199" spans="1:41" x14ac:dyDescent="0.3">
      <c r="A199" t="str">
        <f t="shared" si="22"/>
        <v>1.1-00-2401_246006006_24339100</v>
      </c>
      <c r="B199" t="s">
        <v>1282</v>
      </c>
      <c r="C199" t="s">
        <v>1284</v>
      </c>
      <c r="D199" t="s">
        <v>1319</v>
      </c>
      <c r="E199" t="s">
        <v>27</v>
      </c>
      <c r="F199" t="s">
        <v>29</v>
      </c>
      <c r="G199" t="s">
        <v>30</v>
      </c>
      <c r="H199" t="s">
        <v>997</v>
      </c>
      <c r="I199" t="s">
        <v>998</v>
      </c>
      <c r="J199" t="s">
        <v>33</v>
      </c>
      <c r="K199" t="s">
        <v>971</v>
      </c>
      <c r="L199">
        <v>6</v>
      </c>
      <c r="M199" t="s">
        <v>79</v>
      </c>
      <c r="N199" s="79" t="s">
        <v>115</v>
      </c>
      <c r="O199" t="s">
        <v>116</v>
      </c>
      <c r="P199" t="s">
        <v>113</v>
      </c>
      <c r="Q199" t="s">
        <v>114</v>
      </c>
      <c r="R199" t="s">
        <v>1289</v>
      </c>
      <c r="S199">
        <v>3000</v>
      </c>
      <c r="T199" t="s">
        <v>70</v>
      </c>
      <c r="V199">
        <v>3391</v>
      </c>
      <c r="W199" t="s">
        <v>97</v>
      </c>
      <c r="X199" s="80" t="s">
        <v>42</v>
      </c>
      <c r="Y199" t="s">
        <v>43</v>
      </c>
      <c r="Z199" s="12">
        <v>2111015.56</v>
      </c>
      <c r="AA199" s="12">
        <v>1570000</v>
      </c>
      <c r="AB199" s="12">
        <v>2111015.56</v>
      </c>
      <c r="AC199" s="12">
        <v>2111015.56</v>
      </c>
      <c r="AD199" s="12">
        <v>1165416.01</v>
      </c>
      <c r="AE199" s="12">
        <v>1165416.01</v>
      </c>
      <c r="AF199" s="12">
        <v>1165416.01</v>
      </c>
      <c r="AG199" s="12">
        <v>0</v>
      </c>
      <c r="AH199" s="32">
        <v>2111015.56</v>
      </c>
      <c r="AI199" s="32">
        <v>2111015.56</v>
      </c>
      <c r="AJ199" s="32">
        <v>3000000</v>
      </c>
      <c r="AK199" s="12">
        <v>3000000</v>
      </c>
      <c r="AL199" s="12">
        <v>1570000</v>
      </c>
      <c r="AM199" s="12">
        <f t="shared" si="23"/>
        <v>1430000</v>
      </c>
      <c r="AN199" s="12" t="s">
        <v>846</v>
      </c>
    </row>
    <row r="200" spans="1:41" x14ac:dyDescent="0.3">
      <c r="A200" t="str">
        <f t="shared" si="22"/>
        <v>1.1-00-2402_241007007_24339100</v>
      </c>
      <c r="B200" t="s">
        <v>1282</v>
      </c>
      <c r="C200" t="s">
        <v>1284</v>
      </c>
      <c r="D200" t="s">
        <v>1319</v>
      </c>
      <c r="E200" t="s">
        <v>27</v>
      </c>
      <c r="F200" t="s">
        <v>29</v>
      </c>
      <c r="G200" t="s">
        <v>30</v>
      </c>
      <c r="H200" t="s">
        <v>123</v>
      </c>
      <c r="I200" t="s">
        <v>969</v>
      </c>
      <c r="J200" t="s">
        <v>188</v>
      </c>
      <c r="K200" t="s">
        <v>189</v>
      </c>
      <c r="L200">
        <v>1</v>
      </c>
      <c r="M200" t="s">
        <v>35</v>
      </c>
      <c r="N200" s="79" t="s">
        <v>192</v>
      </c>
      <c r="O200" t="s">
        <v>191</v>
      </c>
      <c r="P200" t="s">
        <v>190</v>
      </c>
      <c r="Q200" t="s">
        <v>996</v>
      </c>
      <c r="R200" t="s">
        <v>1289</v>
      </c>
      <c r="S200">
        <v>3000</v>
      </c>
      <c r="T200" t="s">
        <v>70</v>
      </c>
      <c r="V200">
        <v>3391</v>
      </c>
      <c r="W200" t="s">
        <v>97</v>
      </c>
      <c r="X200" s="80" t="s">
        <v>42</v>
      </c>
      <c r="Y200" t="s">
        <v>43</v>
      </c>
      <c r="Z200" s="12">
        <v>812000</v>
      </c>
      <c r="AA200" s="12">
        <v>0</v>
      </c>
      <c r="AB200" s="12">
        <v>1457888</v>
      </c>
      <c r="AC200" s="12">
        <v>726508</v>
      </c>
      <c r="AD200" s="12">
        <v>726508</v>
      </c>
      <c r="AE200" s="12">
        <v>726508</v>
      </c>
      <c r="AF200" s="12">
        <v>726508</v>
      </c>
      <c r="AG200" s="12">
        <v>-645888</v>
      </c>
      <c r="AH200" s="32">
        <v>812000</v>
      </c>
      <c r="AI200" s="32">
        <v>812000</v>
      </c>
      <c r="AJ200" s="32">
        <v>2000000</v>
      </c>
      <c r="AK200" s="12">
        <v>2000000</v>
      </c>
      <c r="AL200" s="12">
        <v>500000</v>
      </c>
      <c r="AM200" s="12">
        <f t="shared" si="23"/>
        <v>1500000</v>
      </c>
      <c r="AN200" s="12" t="s">
        <v>195</v>
      </c>
    </row>
    <row r="201" spans="1:41" x14ac:dyDescent="0.3">
      <c r="A201" t="str">
        <f t="shared" si="22"/>
        <v>1.1-00-2402_241010008_24339100</v>
      </c>
      <c r="B201" t="s">
        <v>1282</v>
      </c>
      <c r="C201" t="s">
        <v>1284</v>
      </c>
      <c r="D201" t="s">
        <v>1319</v>
      </c>
      <c r="E201" t="s">
        <v>257</v>
      </c>
      <c r="F201" t="s">
        <v>259</v>
      </c>
      <c r="G201" t="s">
        <v>260</v>
      </c>
      <c r="H201" t="s">
        <v>261</v>
      </c>
      <c r="I201" t="s">
        <v>960</v>
      </c>
      <c r="J201" t="s">
        <v>188</v>
      </c>
      <c r="K201" t="s">
        <v>189</v>
      </c>
      <c r="L201">
        <v>1</v>
      </c>
      <c r="M201" t="s">
        <v>35</v>
      </c>
      <c r="N201" s="79" t="s">
        <v>265</v>
      </c>
      <c r="O201" t="s">
        <v>266</v>
      </c>
      <c r="P201" t="s">
        <v>263</v>
      </c>
      <c r="Q201" t="s">
        <v>264</v>
      </c>
      <c r="R201" t="s">
        <v>1289</v>
      </c>
      <c r="S201" s="1">
        <v>3000</v>
      </c>
      <c r="T201" s="1" t="s">
        <v>70</v>
      </c>
      <c r="U201" s="1"/>
      <c r="V201" s="7">
        <v>3391</v>
      </c>
      <c r="W201" s="7" t="s">
        <v>97</v>
      </c>
      <c r="X201" s="80" t="s">
        <v>42</v>
      </c>
      <c r="Y201" t="s">
        <v>43</v>
      </c>
      <c r="Z201" s="12">
        <v>0</v>
      </c>
      <c r="AA201" s="12">
        <v>0</v>
      </c>
      <c r="AB201" s="12">
        <v>0</v>
      </c>
      <c r="AC201" s="12">
        <v>0</v>
      </c>
      <c r="AD201" s="12">
        <v>0</v>
      </c>
      <c r="AE201" s="12">
        <v>0</v>
      </c>
      <c r="AF201" s="12">
        <v>0</v>
      </c>
      <c r="AG201" s="12">
        <v>0</v>
      </c>
      <c r="AH201" s="32">
        <v>0</v>
      </c>
      <c r="AI201" s="32">
        <v>0</v>
      </c>
      <c r="AJ201" s="10">
        <v>500000</v>
      </c>
      <c r="AK201" s="12">
        <v>500000</v>
      </c>
      <c r="AL201" s="12">
        <v>500000</v>
      </c>
      <c r="AM201" s="12">
        <f t="shared" si="23"/>
        <v>0</v>
      </c>
      <c r="AN201" s="12" t="s">
        <v>267</v>
      </c>
    </row>
    <row r="202" spans="1:41" x14ac:dyDescent="0.3">
      <c r="A202" t="str">
        <f t="shared" si="22"/>
        <v>1.1-00-2402_241014010_24339100</v>
      </c>
      <c r="B202" t="s">
        <v>1282</v>
      </c>
      <c r="C202" t="s">
        <v>1284</v>
      </c>
      <c r="D202" t="s">
        <v>1319</v>
      </c>
      <c r="E202" t="s">
        <v>27</v>
      </c>
      <c r="F202" t="s">
        <v>29</v>
      </c>
      <c r="G202" t="s">
        <v>30</v>
      </c>
      <c r="H202" t="s">
        <v>261</v>
      </c>
      <c r="I202" t="s">
        <v>960</v>
      </c>
      <c r="J202" t="s">
        <v>188</v>
      </c>
      <c r="K202" t="s">
        <v>189</v>
      </c>
      <c r="L202">
        <v>1</v>
      </c>
      <c r="M202" t="s">
        <v>35</v>
      </c>
      <c r="N202" s="79" t="s">
        <v>358</v>
      </c>
      <c r="O202" t="s">
        <v>359</v>
      </c>
      <c r="P202" t="s">
        <v>273</v>
      </c>
      <c r="Q202" s="1" t="s">
        <v>1296</v>
      </c>
      <c r="R202" t="s">
        <v>1289</v>
      </c>
      <c r="S202" s="1">
        <v>3000</v>
      </c>
      <c r="T202" s="1" t="s">
        <v>70</v>
      </c>
      <c r="U202" s="1"/>
      <c r="V202" s="7">
        <v>3391</v>
      </c>
      <c r="W202" s="7" t="s">
        <v>97</v>
      </c>
      <c r="X202" s="80" t="s">
        <v>42</v>
      </c>
      <c r="Y202" t="s">
        <v>43</v>
      </c>
      <c r="Z202" s="12">
        <v>0</v>
      </c>
      <c r="AA202" s="12">
        <v>0</v>
      </c>
      <c r="AB202" s="12">
        <v>0</v>
      </c>
      <c r="AC202" s="12">
        <v>0</v>
      </c>
      <c r="AD202" s="12">
        <v>0</v>
      </c>
      <c r="AE202" s="12">
        <v>0</v>
      </c>
      <c r="AF202" s="12">
        <v>0</v>
      </c>
      <c r="AG202" s="12">
        <v>0</v>
      </c>
      <c r="AH202" s="12">
        <v>0</v>
      </c>
      <c r="AI202" s="40">
        <v>0</v>
      </c>
      <c r="AJ202" s="10">
        <v>2000000</v>
      </c>
      <c r="AK202" s="12">
        <v>2000000</v>
      </c>
      <c r="AL202" s="12">
        <v>500000</v>
      </c>
      <c r="AM202" s="12">
        <f t="shared" si="23"/>
        <v>1500000</v>
      </c>
      <c r="AN202" s="12" t="s">
        <v>368</v>
      </c>
    </row>
    <row r="203" spans="1:41" x14ac:dyDescent="0.3">
      <c r="A203" t="str">
        <f t="shared" si="22"/>
        <v>1.1-00-2402_241015010_24339100</v>
      </c>
      <c r="B203" t="s">
        <v>1282</v>
      </c>
      <c r="C203" t="s">
        <v>1284</v>
      </c>
      <c r="D203" t="s">
        <v>1319</v>
      </c>
      <c r="E203" t="s">
        <v>27</v>
      </c>
      <c r="F203" t="s">
        <v>29</v>
      </c>
      <c r="G203" t="s">
        <v>30</v>
      </c>
      <c r="H203" t="s">
        <v>340</v>
      </c>
      <c r="I203" t="s">
        <v>964</v>
      </c>
      <c r="J203" t="s">
        <v>188</v>
      </c>
      <c r="K203" t="s">
        <v>189</v>
      </c>
      <c r="L203">
        <v>1</v>
      </c>
      <c r="M203" t="s">
        <v>35</v>
      </c>
      <c r="N203" s="79" t="s">
        <v>342</v>
      </c>
      <c r="O203" t="s">
        <v>343</v>
      </c>
      <c r="P203" t="s">
        <v>273</v>
      </c>
      <c r="Q203" s="1" t="s">
        <v>1296</v>
      </c>
      <c r="R203" t="s">
        <v>1289</v>
      </c>
      <c r="S203">
        <v>3000</v>
      </c>
      <c r="T203" t="s">
        <v>70</v>
      </c>
      <c r="V203">
        <v>3391</v>
      </c>
      <c r="W203" t="s">
        <v>97</v>
      </c>
      <c r="X203" s="80" t="s">
        <v>42</v>
      </c>
      <c r="Y203" t="s">
        <v>43</v>
      </c>
      <c r="Z203" s="12">
        <v>1000000</v>
      </c>
      <c r="AA203" s="12">
        <v>1000000</v>
      </c>
      <c r="AB203" s="12">
        <v>998992</v>
      </c>
      <c r="AC203" s="12">
        <v>0</v>
      </c>
      <c r="AD203" s="12">
        <v>0</v>
      </c>
      <c r="AE203" s="12">
        <v>0</v>
      </c>
      <c r="AF203" s="12">
        <v>0</v>
      </c>
      <c r="AG203" s="12">
        <v>1008</v>
      </c>
      <c r="AH203" s="32">
        <v>1000000</v>
      </c>
      <c r="AI203" s="32">
        <v>1000000</v>
      </c>
      <c r="AJ203" s="32">
        <v>500000</v>
      </c>
      <c r="AK203" s="12">
        <v>500000</v>
      </c>
      <c r="AL203" s="12">
        <v>500000</v>
      </c>
      <c r="AM203" s="12">
        <f t="shared" si="23"/>
        <v>0</v>
      </c>
      <c r="AN203" s="12" t="s">
        <v>355</v>
      </c>
    </row>
    <row r="204" spans="1:41" x14ac:dyDescent="0.3">
      <c r="A204" t="str">
        <f t="shared" si="22"/>
        <v>1.1-00-2402_241016010_24339100</v>
      </c>
      <c r="B204" t="s">
        <v>1282</v>
      </c>
      <c r="C204" t="s">
        <v>1284</v>
      </c>
      <c r="D204" t="s">
        <v>1319</v>
      </c>
      <c r="E204" t="s">
        <v>257</v>
      </c>
      <c r="F204" t="s">
        <v>259</v>
      </c>
      <c r="G204" t="s">
        <v>260</v>
      </c>
      <c r="H204" t="s">
        <v>261</v>
      </c>
      <c r="I204" t="s">
        <v>960</v>
      </c>
      <c r="J204" t="s">
        <v>188</v>
      </c>
      <c r="K204" t="s">
        <v>189</v>
      </c>
      <c r="L204">
        <v>1</v>
      </c>
      <c r="M204" t="s">
        <v>35</v>
      </c>
      <c r="N204" s="79" t="s">
        <v>275</v>
      </c>
      <c r="O204" t="s">
        <v>276</v>
      </c>
      <c r="P204" t="s">
        <v>273</v>
      </c>
      <c r="Q204" s="1" t="s">
        <v>1296</v>
      </c>
      <c r="R204" t="s">
        <v>1289</v>
      </c>
      <c r="S204">
        <v>3000</v>
      </c>
      <c r="T204" t="s">
        <v>70</v>
      </c>
      <c r="V204">
        <v>3391</v>
      </c>
      <c r="W204" t="s">
        <v>97</v>
      </c>
      <c r="X204" s="80" t="s">
        <v>42</v>
      </c>
      <c r="Y204" t="s">
        <v>43</v>
      </c>
      <c r="Z204" s="12">
        <v>0</v>
      </c>
      <c r="AA204" s="12">
        <v>0</v>
      </c>
      <c r="AB204" s="12">
        <v>0</v>
      </c>
      <c r="AC204" s="12">
        <v>0</v>
      </c>
      <c r="AD204" s="12">
        <v>0</v>
      </c>
      <c r="AE204" s="12">
        <v>0</v>
      </c>
      <c r="AF204" s="12">
        <v>0</v>
      </c>
      <c r="AG204" s="12">
        <v>0</v>
      </c>
      <c r="AH204" s="12">
        <v>0</v>
      </c>
      <c r="AI204" s="12">
        <v>0</v>
      </c>
      <c r="AJ204" s="12">
        <v>230000</v>
      </c>
      <c r="AK204" s="12">
        <v>230000</v>
      </c>
      <c r="AL204" s="78">
        <v>230000</v>
      </c>
      <c r="AM204" s="12">
        <f t="shared" si="23"/>
        <v>0</v>
      </c>
      <c r="AN204" s="12" t="s">
        <v>293</v>
      </c>
    </row>
    <row r="205" spans="1:41" x14ac:dyDescent="0.3">
      <c r="A205" t="str">
        <f t="shared" si="22"/>
        <v>1.1-00-2407_243039024_24339100</v>
      </c>
      <c r="B205" t="s">
        <v>1282</v>
      </c>
      <c r="C205" t="s">
        <v>1284</v>
      </c>
      <c r="D205" t="s">
        <v>1319</v>
      </c>
      <c r="E205" t="s">
        <v>257</v>
      </c>
      <c r="F205" t="s">
        <v>498</v>
      </c>
      <c r="G205" t="s">
        <v>499</v>
      </c>
      <c r="H205" t="s">
        <v>31</v>
      </c>
      <c r="I205" t="s">
        <v>934</v>
      </c>
      <c r="J205" t="s">
        <v>446</v>
      </c>
      <c r="K205" t="s">
        <v>447</v>
      </c>
      <c r="L205">
        <v>3</v>
      </c>
      <c r="M205" t="s">
        <v>218</v>
      </c>
      <c r="N205" s="79" t="s">
        <v>502</v>
      </c>
      <c r="O205" t="s">
        <v>503</v>
      </c>
      <c r="P205" t="s">
        <v>500</v>
      </c>
      <c r="Q205" t="s">
        <v>501</v>
      </c>
      <c r="R205" t="s">
        <v>1289</v>
      </c>
      <c r="S205">
        <v>3000</v>
      </c>
      <c r="T205" t="s">
        <v>70</v>
      </c>
      <c r="V205">
        <v>3391</v>
      </c>
      <c r="W205" t="s">
        <v>97</v>
      </c>
      <c r="X205" s="80" t="s">
        <v>42</v>
      </c>
      <c r="Y205" t="s">
        <v>43</v>
      </c>
      <c r="Z205" s="12">
        <v>12000000</v>
      </c>
      <c r="AA205" s="12">
        <v>4000000</v>
      </c>
      <c r="AB205" s="12">
        <v>8112179.3300000001</v>
      </c>
      <c r="AC205" s="12">
        <v>8112179.3300000001</v>
      </c>
      <c r="AD205" s="12">
        <v>8112179.3300000001</v>
      </c>
      <c r="AE205" s="12">
        <v>8112179.3300000001</v>
      </c>
      <c r="AF205" s="12">
        <v>8112179.3399999999</v>
      </c>
      <c r="AG205" s="12">
        <v>3887820.67</v>
      </c>
      <c r="AH205" s="32">
        <v>12000000</v>
      </c>
      <c r="AI205" s="32">
        <v>12000000</v>
      </c>
      <c r="AJ205" s="32">
        <v>12000000</v>
      </c>
      <c r="AK205" s="12">
        <v>12000000</v>
      </c>
      <c r="AL205" s="12">
        <v>4000000</v>
      </c>
      <c r="AM205" s="12">
        <f t="shared" si="23"/>
        <v>8000000</v>
      </c>
      <c r="AN205" s="12" t="s">
        <v>528</v>
      </c>
      <c r="AO205" s="39">
        <f>AJ205-AL205</f>
        <v>8000000</v>
      </c>
    </row>
    <row r="206" spans="1:41" x14ac:dyDescent="0.3">
      <c r="A206" t="str">
        <f t="shared" si="22"/>
        <v>1.1-00-2408_247041025_24339100</v>
      </c>
      <c r="B206" t="s">
        <v>1282</v>
      </c>
      <c r="C206" t="s">
        <v>1284</v>
      </c>
      <c r="D206" t="s">
        <v>1319</v>
      </c>
      <c r="E206" t="s">
        <v>27</v>
      </c>
      <c r="F206" t="s">
        <v>373</v>
      </c>
      <c r="G206" t="s">
        <v>374</v>
      </c>
      <c r="H206" t="s">
        <v>200</v>
      </c>
      <c r="I206" t="s">
        <v>957</v>
      </c>
      <c r="J206" t="s">
        <v>586</v>
      </c>
      <c r="K206" t="s">
        <v>587</v>
      </c>
      <c r="L206">
        <v>7</v>
      </c>
      <c r="M206" t="s">
        <v>588</v>
      </c>
      <c r="N206" s="79" t="s">
        <v>592</v>
      </c>
      <c r="O206" t="s">
        <v>593</v>
      </c>
      <c r="P206" t="s">
        <v>907</v>
      </c>
      <c r="Q206" t="s">
        <v>1295</v>
      </c>
      <c r="R206" t="s">
        <v>1289</v>
      </c>
      <c r="S206">
        <v>3000</v>
      </c>
      <c r="T206" t="s">
        <v>70</v>
      </c>
      <c r="V206">
        <v>3391</v>
      </c>
      <c r="W206" t="s">
        <v>97</v>
      </c>
      <c r="X206" s="80" t="s">
        <v>42</v>
      </c>
      <c r="Y206" t="s">
        <v>43</v>
      </c>
      <c r="Z206" s="12">
        <v>1900000</v>
      </c>
      <c r="AA206" s="12">
        <v>1900000</v>
      </c>
      <c r="AB206" s="12">
        <v>1900000</v>
      </c>
      <c r="AC206" s="12">
        <v>1900000</v>
      </c>
      <c r="AD206" s="12">
        <v>1500000</v>
      </c>
      <c r="AE206" s="12">
        <v>1500000</v>
      </c>
      <c r="AF206" s="12">
        <v>1500000</v>
      </c>
      <c r="AG206" s="12">
        <v>0</v>
      </c>
      <c r="AH206" s="32">
        <v>1900000</v>
      </c>
      <c r="AI206" s="32">
        <v>1900000</v>
      </c>
      <c r="AJ206" s="32">
        <v>1900000</v>
      </c>
      <c r="AK206" s="12">
        <v>1900000</v>
      </c>
      <c r="AL206" s="12">
        <v>1900000</v>
      </c>
      <c r="AM206" s="12">
        <f t="shared" si="23"/>
        <v>0</v>
      </c>
      <c r="AN206" s="12" t="s">
        <v>846</v>
      </c>
    </row>
    <row r="207" spans="1:41" x14ac:dyDescent="0.3">
      <c r="A207" t="str">
        <f t="shared" si="22"/>
        <v>1.1-00-2410_244048030_24339100</v>
      </c>
      <c r="B207" t="s">
        <v>1282</v>
      </c>
      <c r="C207" t="s">
        <v>1284</v>
      </c>
      <c r="D207" t="s">
        <v>1319</v>
      </c>
      <c r="E207" t="s">
        <v>257</v>
      </c>
      <c r="F207" t="s">
        <v>412</v>
      </c>
      <c r="G207" t="s">
        <v>411</v>
      </c>
      <c r="H207" t="s">
        <v>31</v>
      </c>
      <c r="I207" t="s">
        <v>934</v>
      </c>
      <c r="J207" t="s">
        <v>666</v>
      </c>
      <c r="K207" t="s">
        <v>967</v>
      </c>
      <c r="L207">
        <v>4</v>
      </c>
      <c r="M207" t="s">
        <v>667</v>
      </c>
      <c r="N207" s="79" t="s">
        <v>670</v>
      </c>
      <c r="O207" t="s">
        <v>968</v>
      </c>
      <c r="P207" t="s">
        <v>668</v>
      </c>
      <c r="Q207" t="s">
        <v>669</v>
      </c>
      <c r="R207" t="s">
        <v>1289</v>
      </c>
      <c r="S207">
        <v>3000</v>
      </c>
      <c r="T207" t="s">
        <v>70</v>
      </c>
      <c r="V207">
        <v>3391</v>
      </c>
      <c r="W207" t="s">
        <v>97</v>
      </c>
      <c r="X207" s="80" t="s">
        <v>42</v>
      </c>
      <c r="Y207" t="s">
        <v>43</v>
      </c>
      <c r="Z207" s="12">
        <v>600000</v>
      </c>
      <c r="AA207" s="32">
        <v>0</v>
      </c>
      <c r="AB207" s="12">
        <v>0</v>
      </c>
      <c r="AC207" s="12">
        <v>0</v>
      </c>
      <c r="AD207" s="12">
        <v>0</v>
      </c>
      <c r="AE207" s="12">
        <v>0</v>
      </c>
      <c r="AF207" s="12">
        <v>0</v>
      </c>
      <c r="AG207" s="12">
        <v>600000</v>
      </c>
      <c r="AH207" s="32">
        <v>600000</v>
      </c>
      <c r="AI207" s="32">
        <v>600000</v>
      </c>
      <c r="AJ207" s="32">
        <v>600000</v>
      </c>
      <c r="AK207" s="12">
        <v>600000</v>
      </c>
      <c r="AL207" s="12">
        <v>600000</v>
      </c>
      <c r="AM207" s="12">
        <f t="shared" si="23"/>
        <v>0</v>
      </c>
      <c r="AN207" s="12" t="s">
        <v>140</v>
      </c>
    </row>
    <row r="208" spans="1:41" s="33" customFormat="1" x14ac:dyDescent="0.3">
      <c r="A208" t="str">
        <f t="shared" si="22"/>
        <v>1.1-00-2411_246050031_24339100</v>
      </c>
      <c r="B208" t="s">
        <v>1282</v>
      </c>
      <c r="C208" t="s">
        <v>1284</v>
      </c>
      <c r="D208" t="s">
        <v>1319</v>
      </c>
      <c r="E208" t="s">
        <v>1317</v>
      </c>
      <c r="F208" t="s">
        <v>802</v>
      </c>
      <c r="G208" t="s">
        <v>803</v>
      </c>
      <c r="H208" t="s">
        <v>31</v>
      </c>
      <c r="I208" t="s">
        <v>934</v>
      </c>
      <c r="J208" t="s">
        <v>804</v>
      </c>
      <c r="K208" t="s">
        <v>805</v>
      </c>
      <c r="L208">
        <v>6</v>
      </c>
      <c r="M208" t="s">
        <v>79</v>
      </c>
      <c r="N208" s="79" t="s">
        <v>808</v>
      </c>
      <c r="O208" t="s">
        <v>809</v>
      </c>
      <c r="P208" t="s">
        <v>806</v>
      </c>
      <c r="Q208" t="s">
        <v>1298</v>
      </c>
      <c r="R208" t="s">
        <v>1289</v>
      </c>
      <c r="S208">
        <v>3000</v>
      </c>
      <c r="T208" t="s">
        <v>70</v>
      </c>
      <c r="U208"/>
      <c r="V208">
        <v>3391</v>
      </c>
      <c r="W208" t="s">
        <v>97</v>
      </c>
      <c r="X208" s="80" t="s">
        <v>42</v>
      </c>
      <c r="Y208" t="s">
        <v>43</v>
      </c>
      <c r="Z208" s="12">
        <v>0</v>
      </c>
      <c r="AA208" s="12">
        <v>0</v>
      </c>
      <c r="AB208" s="12">
        <v>498000</v>
      </c>
      <c r="AC208" s="12">
        <v>0</v>
      </c>
      <c r="AD208" s="12">
        <v>0</v>
      </c>
      <c r="AE208" s="12">
        <v>0</v>
      </c>
      <c r="AF208" s="12">
        <v>0</v>
      </c>
      <c r="AG208" s="12">
        <v>-498000</v>
      </c>
      <c r="AH208" s="32">
        <v>0</v>
      </c>
      <c r="AI208" s="32">
        <v>0</v>
      </c>
      <c r="AJ208" s="32">
        <v>600000</v>
      </c>
      <c r="AK208" s="12">
        <v>600000</v>
      </c>
      <c r="AL208" s="12">
        <v>600000</v>
      </c>
      <c r="AM208" s="12">
        <f t="shared" si="23"/>
        <v>0</v>
      </c>
      <c r="AN208" s="12" t="s">
        <v>813</v>
      </c>
    </row>
    <row r="209" spans="1:41" s="33" customFormat="1" x14ac:dyDescent="0.3">
      <c r="A209" t="str">
        <f t="shared" si="22"/>
        <v>1.1-00-2402_241007007_24341100</v>
      </c>
      <c r="B209" t="s">
        <v>1282</v>
      </c>
      <c r="C209" t="s">
        <v>1284</v>
      </c>
      <c r="D209" t="s">
        <v>1319</v>
      </c>
      <c r="E209" t="s">
        <v>27</v>
      </c>
      <c r="F209" t="s">
        <v>29</v>
      </c>
      <c r="G209" t="s">
        <v>30</v>
      </c>
      <c r="H209" t="s">
        <v>123</v>
      </c>
      <c r="I209" t="s">
        <v>969</v>
      </c>
      <c r="J209" t="s">
        <v>188</v>
      </c>
      <c r="K209" t="s">
        <v>189</v>
      </c>
      <c r="L209">
        <v>1</v>
      </c>
      <c r="M209" t="s">
        <v>35</v>
      </c>
      <c r="N209" s="79" t="s">
        <v>192</v>
      </c>
      <c r="O209" t="s">
        <v>191</v>
      </c>
      <c r="P209" t="s">
        <v>190</v>
      </c>
      <c r="Q209" t="s">
        <v>996</v>
      </c>
      <c r="R209" t="s">
        <v>1289</v>
      </c>
      <c r="S209">
        <v>3000</v>
      </c>
      <c r="T209" t="s">
        <v>70</v>
      </c>
      <c r="U209"/>
      <c r="V209">
        <v>3411</v>
      </c>
      <c r="W209" t="s">
        <v>153</v>
      </c>
      <c r="X209" s="80" t="s">
        <v>42</v>
      </c>
      <c r="Y209" t="s">
        <v>43</v>
      </c>
      <c r="Z209" s="12">
        <v>2112609.0699999998</v>
      </c>
      <c r="AA209" s="12">
        <v>500000</v>
      </c>
      <c r="AB209" s="12">
        <v>2053765.24</v>
      </c>
      <c r="AC209" s="12">
        <v>1248609.24</v>
      </c>
      <c r="AD209" s="12">
        <v>1248609.24</v>
      </c>
      <c r="AE209" s="12">
        <v>1248609.24</v>
      </c>
      <c r="AF209" s="12">
        <v>1248609.24</v>
      </c>
      <c r="AG209" s="12">
        <v>58843.829999999842</v>
      </c>
      <c r="AH209" s="32">
        <v>1000000</v>
      </c>
      <c r="AI209" s="32">
        <v>1000000</v>
      </c>
      <c r="AJ209" s="32">
        <v>1000000</v>
      </c>
      <c r="AK209" s="12">
        <v>1000000</v>
      </c>
      <c r="AL209" s="12">
        <v>1000000</v>
      </c>
      <c r="AM209" s="12">
        <f t="shared" si="23"/>
        <v>0</v>
      </c>
      <c r="AN209" s="12" t="s">
        <v>846</v>
      </c>
    </row>
    <row r="210" spans="1:41" x14ac:dyDescent="0.3">
      <c r="A210" t="str">
        <f t="shared" si="22"/>
        <v>1.1-00-2404_246018012_24341100</v>
      </c>
      <c r="B210" t="s">
        <v>1282</v>
      </c>
      <c r="C210" t="s">
        <v>1284</v>
      </c>
      <c r="D210" t="s">
        <v>1319</v>
      </c>
      <c r="E210" t="s">
        <v>27</v>
      </c>
      <c r="F210" t="s">
        <v>29</v>
      </c>
      <c r="G210" t="s">
        <v>30</v>
      </c>
      <c r="H210" t="s">
        <v>141</v>
      </c>
      <c r="I210" t="s">
        <v>955</v>
      </c>
      <c r="J210" t="s">
        <v>143</v>
      </c>
      <c r="K210" t="s">
        <v>144</v>
      </c>
      <c r="L210">
        <v>6</v>
      </c>
      <c r="M210" t="s">
        <v>79</v>
      </c>
      <c r="N210" s="79" t="s">
        <v>147</v>
      </c>
      <c r="O210" t="s">
        <v>148</v>
      </c>
      <c r="P210" t="s">
        <v>145</v>
      </c>
      <c r="Q210" t="s">
        <v>146</v>
      </c>
      <c r="R210" t="s">
        <v>1289</v>
      </c>
      <c r="S210">
        <v>3000</v>
      </c>
      <c r="T210" t="s">
        <v>70</v>
      </c>
      <c r="V210">
        <v>3411</v>
      </c>
      <c r="W210" t="s">
        <v>153</v>
      </c>
      <c r="X210" s="80" t="s">
        <v>42</v>
      </c>
      <c r="Y210" t="s">
        <v>43</v>
      </c>
      <c r="Z210" s="12">
        <v>12846689.84</v>
      </c>
      <c r="AA210" s="12">
        <v>8358322.8600000003</v>
      </c>
      <c r="AB210" s="12">
        <v>10171005.529999999</v>
      </c>
      <c r="AC210" s="12">
        <v>10171005.529999999</v>
      </c>
      <c r="AD210" s="12">
        <v>10171005.529999999</v>
      </c>
      <c r="AE210" s="12">
        <v>10171005.529999999</v>
      </c>
      <c r="AF210" s="12">
        <v>10171005.529999999</v>
      </c>
      <c r="AG210" s="12">
        <v>2675684.3100000005</v>
      </c>
      <c r="AH210" s="32">
        <v>12846689.84</v>
      </c>
      <c r="AI210" s="32">
        <v>12846689.84</v>
      </c>
      <c r="AJ210" s="32">
        <v>12846689.84</v>
      </c>
      <c r="AK210" s="12">
        <v>12846689.84</v>
      </c>
      <c r="AL210" s="12">
        <v>7000000</v>
      </c>
      <c r="AM210" s="12">
        <f t="shared" si="23"/>
        <v>5846689.8399999999</v>
      </c>
      <c r="AN210" s="12" t="s">
        <v>846</v>
      </c>
    </row>
    <row r="211" spans="1:41" x14ac:dyDescent="0.3">
      <c r="A211" t="str">
        <f t="shared" si="22"/>
        <v>1.1-00-2405_246024015_24341100</v>
      </c>
      <c r="B211" t="s">
        <v>1282</v>
      </c>
      <c r="C211" t="s">
        <v>1284</v>
      </c>
      <c r="D211" t="s">
        <v>1319</v>
      </c>
      <c r="E211" t="s">
        <v>27</v>
      </c>
      <c r="F211" t="s">
        <v>29</v>
      </c>
      <c r="G211" t="s">
        <v>30</v>
      </c>
      <c r="H211" t="s">
        <v>31</v>
      </c>
      <c r="I211" t="s">
        <v>934</v>
      </c>
      <c r="J211" t="s">
        <v>306</v>
      </c>
      <c r="K211" t="s">
        <v>307</v>
      </c>
      <c r="L211">
        <v>6</v>
      </c>
      <c r="M211" t="s">
        <v>79</v>
      </c>
      <c r="N211" s="79" t="s">
        <v>379</v>
      </c>
      <c r="O211" t="s">
        <v>380</v>
      </c>
      <c r="P211" t="s">
        <v>308</v>
      </c>
      <c r="Q211" t="s">
        <v>309</v>
      </c>
      <c r="R211" t="s">
        <v>1289</v>
      </c>
      <c r="S211">
        <v>3000</v>
      </c>
      <c r="T211" t="s">
        <v>70</v>
      </c>
      <c r="V211">
        <v>3411</v>
      </c>
      <c r="W211" t="s">
        <v>153</v>
      </c>
      <c r="X211" s="80" t="s">
        <v>42</v>
      </c>
      <c r="Y211" t="s">
        <v>43</v>
      </c>
      <c r="Z211" s="12">
        <v>5254432.8499999996</v>
      </c>
      <c r="AA211" s="12">
        <v>0</v>
      </c>
      <c r="AB211" s="12">
        <v>2924049.82</v>
      </c>
      <c r="AC211" s="12">
        <v>2924049.82</v>
      </c>
      <c r="AD211" s="12">
        <v>2924049.82</v>
      </c>
      <c r="AE211" s="12">
        <v>2924049.82</v>
      </c>
      <c r="AF211" s="12">
        <v>2924049.82</v>
      </c>
      <c r="AG211" s="12">
        <v>2330383.0299999998</v>
      </c>
      <c r="AH211" s="32">
        <v>3251192.54</v>
      </c>
      <c r="AI211" s="32">
        <v>3251192.54</v>
      </c>
      <c r="AJ211" s="32">
        <v>3251192.54</v>
      </c>
      <c r="AK211" s="12">
        <v>3251192.54</v>
      </c>
      <c r="AL211" s="12">
        <v>1000000</v>
      </c>
      <c r="AM211" s="12">
        <f t="shared" si="23"/>
        <v>2251192.54</v>
      </c>
      <c r="AN211" s="12" t="s">
        <v>399</v>
      </c>
      <c r="AO211" s="39">
        <f>AJ211-AL211</f>
        <v>2251192.54</v>
      </c>
    </row>
    <row r="212" spans="1:41" x14ac:dyDescent="0.3">
      <c r="A212" t="str">
        <f t="shared" si="22"/>
        <v>1.1-00-2404_246018012_24342100</v>
      </c>
      <c r="B212" t="s">
        <v>1282</v>
      </c>
      <c r="C212" t="s">
        <v>1284</v>
      </c>
      <c r="D212" t="s">
        <v>1319</v>
      </c>
      <c r="E212" t="s">
        <v>27</v>
      </c>
      <c r="F212" t="s">
        <v>29</v>
      </c>
      <c r="G212" t="s">
        <v>30</v>
      </c>
      <c r="H212" t="s">
        <v>141</v>
      </c>
      <c r="I212" t="s">
        <v>955</v>
      </c>
      <c r="J212" t="s">
        <v>143</v>
      </c>
      <c r="K212" t="s">
        <v>144</v>
      </c>
      <c r="L212">
        <v>6</v>
      </c>
      <c r="M212" t="s">
        <v>79</v>
      </c>
      <c r="N212" s="79" t="s">
        <v>147</v>
      </c>
      <c r="O212" t="s">
        <v>148</v>
      </c>
      <c r="P212" t="s">
        <v>145</v>
      </c>
      <c r="Q212" t="s">
        <v>146</v>
      </c>
      <c r="R212" t="s">
        <v>1289</v>
      </c>
      <c r="S212">
        <v>3000</v>
      </c>
      <c r="T212" t="s">
        <v>70</v>
      </c>
      <c r="V212">
        <v>3421</v>
      </c>
      <c r="W212" t="s">
        <v>154</v>
      </c>
      <c r="X212" s="80" t="s">
        <v>42</v>
      </c>
      <c r="Y212" t="s">
        <v>43</v>
      </c>
      <c r="Z212" s="12">
        <v>67083372.82</v>
      </c>
      <c r="AA212" s="12">
        <v>37831073</v>
      </c>
      <c r="AB212" s="12">
        <v>64084142.780000001</v>
      </c>
      <c r="AC212" s="12">
        <v>64084142.780000001</v>
      </c>
      <c r="AD212" s="12">
        <v>52352096.189999998</v>
      </c>
      <c r="AE212" s="12">
        <v>50926324.899999999</v>
      </c>
      <c r="AF212" s="12">
        <v>50054515.43</v>
      </c>
      <c r="AG212" s="12">
        <v>2999230.0399999991</v>
      </c>
      <c r="AH212" s="32">
        <v>70000000</v>
      </c>
      <c r="AI212" s="32">
        <v>70000000</v>
      </c>
      <c r="AJ212" s="32">
        <v>80000000</v>
      </c>
      <c r="AK212" s="12">
        <v>80000000</v>
      </c>
      <c r="AL212" s="12">
        <v>30000000</v>
      </c>
      <c r="AM212" s="12">
        <f t="shared" si="23"/>
        <v>50000000</v>
      </c>
      <c r="AN212" s="12" t="s">
        <v>846</v>
      </c>
    </row>
    <row r="213" spans="1:41" x14ac:dyDescent="0.3">
      <c r="A213" t="str">
        <f t="shared" si="22"/>
        <v>1.1-00-2404_246018012_24343100</v>
      </c>
      <c r="B213" t="s">
        <v>1282</v>
      </c>
      <c r="C213" t="s">
        <v>1284</v>
      </c>
      <c r="D213" t="s">
        <v>1319</v>
      </c>
      <c r="E213" t="s">
        <v>27</v>
      </c>
      <c r="F213" t="s">
        <v>29</v>
      </c>
      <c r="G213" t="s">
        <v>30</v>
      </c>
      <c r="H213" t="s">
        <v>141</v>
      </c>
      <c r="I213" t="s">
        <v>955</v>
      </c>
      <c r="J213" t="s">
        <v>143</v>
      </c>
      <c r="K213" t="s">
        <v>144</v>
      </c>
      <c r="L213">
        <v>6</v>
      </c>
      <c r="M213" t="s">
        <v>79</v>
      </c>
      <c r="N213" s="79" t="s">
        <v>147</v>
      </c>
      <c r="O213" t="s">
        <v>148</v>
      </c>
      <c r="P213" t="s">
        <v>145</v>
      </c>
      <c r="Q213" t="s">
        <v>146</v>
      </c>
      <c r="R213" t="s">
        <v>1289</v>
      </c>
      <c r="S213">
        <v>3000</v>
      </c>
      <c r="T213" t="s">
        <v>70</v>
      </c>
      <c r="V213">
        <v>3431</v>
      </c>
      <c r="W213" t="s">
        <v>155</v>
      </c>
      <c r="X213" s="80" t="s">
        <v>42</v>
      </c>
      <c r="Y213" t="s">
        <v>43</v>
      </c>
      <c r="Z213" s="12">
        <v>1850000</v>
      </c>
      <c r="AA213" s="12">
        <v>850000</v>
      </c>
      <c r="AB213" s="12">
        <v>1700000</v>
      </c>
      <c r="AC213" s="12">
        <v>1700000</v>
      </c>
      <c r="AD213" s="12">
        <v>1250070.8999999999</v>
      </c>
      <c r="AE213" s="12">
        <v>803398.88</v>
      </c>
      <c r="AF213" s="12">
        <v>803398.88</v>
      </c>
      <c r="AG213" s="12">
        <v>150000</v>
      </c>
      <c r="AH213" s="32">
        <v>1850000</v>
      </c>
      <c r="AI213" s="32">
        <v>1850000</v>
      </c>
      <c r="AJ213" s="32">
        <v>1850000</v>
      </c>
      <c r="AK213" s="12">
        <v>1850000</v>
      </c>
      <c r="AL213" s="12">
        <v>850000</v>
      </c>
      <c r="AM213" s="12">
        <f t="shared" si="23"/>
        <v>1000000</v>
      </c>
      <c r="AN213" s="12" t="s">
        <v>846</v>
      </c>
    </row>
    <row r="214" spans="1:41" x14ac:dyDescent="0.3">
      <c r="A214" t="str">
        <f t="shared" si="22"/>
        <v>1.1-00-2405_246021015_24344100</v>
      </c>
      <c r="B214" t="s">
        <v>1282</v>
      </c>
      <c r="C214" t="s">
        <v>1284</v>
      </c>
      <c r="D214" t="s">
        <v>1319</v>
      </c>
      <c r="E214" t="s">
        <v>27</v>
      </c>
      <c r="F214" t="s">
        <v>29</v>
      </c>
      <c r="G214" t="s">
        <v>30</v>
      </c>
      <c r="H214" t="s">
        <v>31</v>
      </c>
      <c r="I214" t="s">
        <v>934</v>
      </c>
      <c r="J214" t="s">
        <v>306</v>
      </c>
      <c r="K214" t="s">
        <v>307</v>
      </c>
      <c r="L214">
        <v>6</v>
      </c>
      <c r="M214" t="s">
        <v>79</v>
      </c>
      <c r="N214" s="79" t="s">
        <v>310</v>
      </c>
      <c r="O214" t="s">
        <v>311</v>
      </c>
      <c r="P214" t="s">
        <v>308</v>
      </c>
      <c r="Q214" t="s">
        <v>309</v>
      </c>
      <c r="R214" t="s">
        <v>1289</v>
      </c>
      <c r="S214">
        <v>3000</v>
      </c>
      <c r="T214" t="s">
        <v>70</v>
      </c>
      <c r="V214">
        <v>3441</v>
      </c>
      <c r="W214" t="s">
        <v>329</v>
      </c>
      <c r="X214" s="80" t="s">
        <v>42</v>
      </c>
      <c r="Y214" t="s">
        <v>43</v>
      </c>
      <c r="Z214" s="12">
        <v>160000</v>
      </c>
      <c r="AA214" s="12">
        <v>160000</v>
      </c>
      <c r="AB214" s="12">
        <v>138003.72</v>
      </c>
      <c r="AC214" s="12">
        <v>126403.72</v>
      </c>
      <c r="AD214" s="12">
        <v>126403.72</v>
      </c>
      <c r="AE214" s="12">
        <v>126403.72</v>
      </c>
      <c r="AF214" s="12">
        <v>126403.72</v>
      </c>
      <c r="AG214" s="12">
        <v>21996.28</v>
      </c>
      <c r="AH214" s="32">
        <v>160000</v>
      </c>
      <c r="AI214" s="32">
        <v>160000</v>
      </c>
      <c r="AJ214" s="32">
        <v>160000</v>
      </c>
      <c r="AK214" s="12">
        <v>160000</v>
      </c>
      <c r="AL214" s="12">
        <v>160000</v>
      </c>
      <c r="AM214" s="12">
        <f t="shared" si="23"/>
        <v>0</v>
      </c>
      <c r="AN214" s="12" t="s">
        <v>846</v>
      </c>
      <c r="AO214" s="39">
        <f t="shared" ref="AO214:AO215" si="24">AJ214-AL214</f>
        <v>0</v>
      </c>
    </row>
    <row r="215" spans="1:41" x14ac:dyDescent="0.3">
      <c r="A215" t="str">
        <f t="shared" si="22"/>
        <v>1.1-00-2405_246021015_24345100</v>
      </c>
      <c r="B215" t="s">
        <v>1282</v>
      </c>
      <c r="C215" t="s">
        <v>1284</v>
      </c>
      <c r="D215" t="s">
        <v>1319</v>
      </c>
      <c r="E215" t="s">
        <v>27</v>
      </c>
      <c r="F215" t="s">
        <v>29</v>
      </c>
      <c r="G215" t="s">
        <v>30</v>
      </c>
      <c r="H215" t="s">
        <v>31</v>
      </c>
      <c r="I215" t="s">
        <v>934</v>
      </c>
      <c r="J215" t="s">
        <v>306</v>
      </c>
      <c r="K215" t="s">
        <v>307</v>
      </c>
      <c r="L215">
        <v>6</v>
      </c>
      <c r="M215" t="s">
        <v>79</v>
      </c>
      <c r="N215" s="79" t="s">
        <v>310</v>
      </c>
      <c r="O215" t="s">
        <v>311</v>
      </c>
      <c r="P215" t="s">
        <v>308</v>
      </c>
      <c r="Q215" t="s">
        <v>309</v>
      </c>
      <c r="R215" t="s">
        <v>1289</v>
      </c>
      <c r="S215">
        <v>3000</v>
      </c>
      <c r="T215" t="s">
        <v>70</v>
      </c>
      <c r="V215">
        <v>3451</v>
      </c>
      <c r="W215" t="s">
        <v>330</v>
      </c>
      <c r="X215" s="80" t="s">
        <v>42</v>
      </c>
      <c r="Y215" t="s">
        <v>43</v>
      </c>
      <c r="Z215" s="12">
        <v>5400000</v>
      </c>
      <c r="AA215" s="12">
        <v>5000000</v>
      </c>
      <c r="AB215" s="12">
        <v>5375561.7699999996</v>
      </c>
      <c r="AC215" s="12">
        <v>5375561.7699999996</v>
      </c>
      <c r="AD215" s="12">
        <v>5374582.1200000001</v>
      </c>
      <c r="AE215" s="12">
        <v>5374582.1200000001</v>
      </c>
      <c r="AF215" s="12">
        <v>5374582.1200000001</v>
      </c>
      <c r="AG215" s="12">
        <v>24438.230000000447</v>
      </c>
      <c r="AH215" s="32">
        <v>5400000</v>
      </c>
      <c r="AI215" s="32">
        <v>5400000</v>
      </c>
      <c r="AJ215" s="32">
        <v>6000000</v>
      </c>
      <c r="AK215" s="12">
        <v>6000000</v>
      </c>
      <c r="AL215" s="12">
        <v>6000000</v>
      </c>
      <c r="AM215" s="12">
        <f t="shared" si="23"/>
        <v>0</v>
      </c>
      <c r="AN215" s="12" t="s">
        <v>846</v>
      </c>
      <c r="AO215" s="39">
        <f t="shared" si="24"/>
        <v>0</v>
      </c>
    </row>
    <row r="216" spans="1:41" x14ac:dyDescent="0.3">
      <c r="A216" t="str">
        <f t="shared" si="22"/>
        <v>1.1-00-2411_246049031_24347100</v>
      </c>
      <c r="B216" t="s">
        <v>1282</v>
      </c>
      <c r="C216" t="s">
        <v>1284</v>
      </c>
      <c r="D216" t="s">
        <v>1319</v>
      </c>
      <c r="E216" t="s">
        <v>1317</v>
      </c>
      <c r="F216" t="s">
        <v>802</v>
      </c>
      <c r="G216" t="s">
        <v>803</v>
      </c>
      <c r="H216" t="s">
        <v>31</v>
      </c>
      <c r="I216" t="s">
        <v>934</v>
      </c>
      <c r="J216" t="s">
        <v>804</v>
      </c>
      <c r="K216" t="s">
        <v>805</v>
      </c>
      <c r="L216">
        <v>6</v>
      </c>
      <c r="M216" t="s">
        <v>79</v>
      </c>
      <c r="N216" s="79" t="s">
        <v>819</v>
      </c>
      <c r="O216" t="s">
        <v>820</v>
      </c>
      <c r="P216" t="s">
        <v>806</v>
      </c>
      <c r="Q216" t="s">
        <v>1298</v>
      </c>
      <c r="R216" t="s">
        <v>1289</v>
      </c>
      <c r="S216">
        <v>3000</v>
      </c>
      <c r="T216" t="s">
        <v>70</v>
      </c>
      <c r="V216">
        <v>3471</v>
      </c>
      <c r="W216" t="s">
        <v>711</v>
      </c>
      <c r="X216" s="80" t="s">
        <v>42</v>
      </c>
      <c r="Y216" t="s">
        <v>43</v>
      </c>
      <c r="Z216" s="12">
        <v>7192</v>
      </c>
      <c r="AA216" s="12">
        <v>0</v>
      </c>
      <c r="AB216" s="12">
        <v>6960</v>
      </c>
      <c r="AC216" s="12">
        <v>6960</v>
      </c>
      <c r="AD216" s="12">
        <v>6960</v>
      </c>
      <c r="AE216" s="12">
        <v>0</v>
      </c>
      <c r="AF216" s="12">
        <v>0</v>
      </c>
      <c r="AG216" s="12">
        <v>232</v>
      </c>
      <c r="AH216" s="32">
        <v>7192</v>
      </c>
      <c r="AI216" s="32">
        <v>7192</v>
      </c>
      <c r="AJ216" s="32">
        <v>400000</v>
      </c>
      <c r="AK216" s="12">
        <v>400000</v>
      </c>
      <c r="AL216" s="12">
        <v>400000</v>
      </c>
      <c r="AM216" s="12">
        <f t="shared" si="23"/>
        <v>0</v>
      </c>
      <c r="AN216" s="12" t="s">
        <v>832</v>
      </c>
    </row>
    <row r="217" spans="1:41" x14ac:dyDescent="0.3">
      <c r="A217" t="str">
        <f t="shared" si="22"/>
        <v>1.1-00-2405_246021015_24348100</v>
      </c>
      <c r="B217" t="s">
        <v>1282</v>
      </c>
      <c r="C217" t="s">
        <v>1284</v>
      </c>
      <c r="D217" t="s">
        <v>1319</v>
      </c>
      <c r="E217" t="s">
        <v>27</v>
      </c>
      <c r="F217" t="s">
        <v>29</v>
      </c>
      <c r="G217" t="s">
        <v>30</v>
      </c>
      <c r="H217" t="s">
        <v>31</v>
      </c>
      <c r="I217" t="s">
        <v>934</v>
      </c>
      <c r="J217" t="s">
        <v>306</v>
      </c>
      <c r="K217" t="s">
        <v>307</v>
      </c>
      <c r="L217">
        <v>6</v>
      </c>
      <c r="M217" t="s">
        <v>79</v>
      </c>
      <c r="N217" s="79" t="s">
        <v>310</v>
      </c>
      <c r="O217" t="s">
        <v>311</v>
      </c>
      <c r="P217" t="s">
        <v>308</v>
      </c>
      <c r="Q217" t="s">
        <v>309</v>
      </c>
      <c r="R217" t="s">
        <v>1289</v>
      </c>
      <c r="S217">
        <v>3000</v>
      </c>
      <c r="T217" t="s">
        <v>70</v>
      </c>
      <c r="V217">
        <v>3481</v>
      </c>
      <c r="W217" t="s">
        <v>331</v>
      </c>
      <c r="X217" s="80" t="s">
        <v>42</v>
      </c>
      <c r="Y217" t="s">
        <v>43</v>
      </c>
      <c r="Z217" s="12">
        <v>1080000</v>
      </c>
      <c r="AA217" s="12">
        <v>1080000</v>
      </c>
      <c r="AB217" s="12">
        <v>856935.19</v>
      </c>
      <c r="AC217" s="12">
        <v>856935.19</v>
      </c>
      <c r="AD217" s="12">
        <v>856935.19</v>
      </c>
      <c r="AE217" s="12">
        <v>856935.19</v>
      </c>
      <c r="AF217" s="12">
        <v>856935.19</v>
      </c>
      <c r="AG217" s="12">
        <v>223064.81000000006</v>
      </c>
      <c r="AH217" s="32">
        <v>1080000</v>
      </c>
      <c r="AI217" s="32">
        <v>1080000</v>
      </c>
      <c r="AJ217" s="32">
        <v>1180000</v>
      </c>
      <c r="AK217" s="12">
        <v>1180000</v>
      </c>
      <c r="AL217" s="12">
        <v>1180000</v>
      </c>
      <c r="AM217" s="12">
        <f t="shared" si="23"/>
        <v>0</v>
      </c>
      <c r="AN217" s="12" t="s">
        <v>846</v>
      </c>
      <c r="AO217" s="39">
        <f>AJ217-AL217</f>
        <v>0</v>
      </c>
    </row>
    <row r="218" spans="1:41" x14ac:dyDescent="0.3">
      <c r="A218" t="str">
        <f t="shared" si="22"/>
        <v>1.1-00-2404_246018012_24351100</v>
      </c>
      <c r="B218" t="s">
        <v>1282</v>
      </c>
      <c r="C218" t="s">
        <v>1284</v>
      </c>
      <c r="D218" t="s">
        <v>1319</v>
      </c>
      <c r="E218" t="s">
        <v>27</v>
      </c>
      <c r="F218" t="s">
        <v>29</v>
      </c>
      <c r="G218" t="s">
        <v>30</v>
      </c>
      <c r="H218" t="s">
        <v>141</v>
      </c>
      <c r="I218" t="s">
        <v>955</v>
      </c>
      <c r="J218" t="s">
        <v>143</v>
      </c>
      <c r="K218" t="s">
        <v>144</v>
      </c>
      <c r="L218">
        <v>6</v>
      </c>
      <c r="M218" t="s">
        <v>79</v>
      </c>
      <c r="N218" s="79" t="s">
        <v>147</v>
      </c>
      <c r="O218" t="s">
        <v>148</v>
      </c>
      <c r="P218" t="s">
        <v>145</v>
      </c>
      <c r="Q218" t="s">
        <v>146</v>
      </c>
      <c r="R218" t="s">
        <v>1289</v>
      </c>
      <c r="S218">
        <v>3000</v>
      </c>
      <c r="T218" t="s">
        <v>70</v>
      </c>
      <c r="V218">
        <v>3511</v>
      </c>
      <c r="W218" t="s">
        <v>156</v>
      </c>
      <c r="X218" s="80" t="s">
        <v>42</v>
      </c>
      <c r="Y218" t="s">
        <v>43</v>
      </c>
      <c r="Z218" s="12">
        <v>15000000</v>
      </c>
      <c r="AA218" s="12">
        <v>36385568</v>
      </c>
      <c r="AB218" s="12">
        <v>13421854.42</v>
      </c>
      <c r="AC218" s="12">
        <v>13421854.42</v>
      </c>
      <c r="AD218" s="12">
        <v>13421854.42</v>
      </c>
      <c r="AE218" s="12">
        <v>13421854.42</v>
      </c>
      <c r="AF218" s="12">
        <v>13421854.42</v>
      </c>
      <c r="AG218" s="12">
        <v>1578145.58</v>
      </c>
      <c r="AH218" s="32">
        <v>15000000</v>
      </c>
      <c r="AI218" s="32">
        <v>15000000</v>
      </c>
      <c r="AJ218" s="12">
        <v>36385568</v>
      </c>
      <c r="AK218" s="12">
        <v>36385568</v>
      </c>
      <c r="AL218" s="12">
        <v>18000000</v>
      </c>
      <c r="AM218" s="12">
        <f t="shared" si="23"/>
        <v>18385568</v>
      </c>
      <c r="AN218" s="12" t="s">
        <v>846</v>
      </c>
    </row>
    <row r="219" spans="1:41" x14ac:dyDescent="0.3">
      <c r="A219" t="str">
        <f t="shared" si="22"/>
        <v>1.1-00-2405_246021015_24351100</v>
      </c>
      <c r="B219" t="s">
        <v>1282</v>
      </c>
      <c r="C219" t="s">
        <v>1284</v>
      </c>
      <c r="D219" t="s">
        <v>1319</v>
      </c>
      <c r="E219" t="s">
        <v>27</v>
      </c>
      <c r="F219" t="s">
        <v>29</v>
      </c>
      <c r="G219" t="s">
        <v>30</v>
      </c>
      <c r="H219" t="s">
        <v>31</v>
      </c>
      <c r="I219" t="s">
        <v>934</v>
      </c>
      <c r="J219" t="s">
        <v>306</v>
      </c>
      <c r="K219" t="s">
        <v>307</v>
      </c>
      <c r="L219">
        <v>6</v>
      </c>
      <c r="M219" t="s">
        <v>79</v>
      </c>
      <c r="N219" s="79" t="s">
        <v>310</v>
      </c>
      <c r="O219" t="s">
        <v>311</v>
      </c>
      <c r="P219" t="s">
        <v>308</v>
      </c>
      <c r="Q219" t="s">
        <v>309</v>
      </c>
      <c r="R219" t="s">
        <v>1289</v>
      </c>
      <c r="S219">
        <v>3000</v>
      </c>
      <c r="T219" t="s">
        <v>70</v>
      </c>
      <c r="V219">
        <v>3511</v>
      </c>
      <c r="W219" t="s">
        <v>156</v>
      </c>
      <c r="X219" s="80" t="s">
        <v>42</v>
      </c>
      <c r="Y219" t="s">
        <v>43</v>
      </c>
      <c r="Z219" s="12">
        <v>685740</v>
      </c>
      <c r="AA219" s="12">
        <v>800000</v>
      </c>
      <c r="AB219" s="12">
        <v>126578.04</v>
      </c>
      <c r="AC219" s="12">
        <v>126578.04</v>
      </c>
      <c r="AD219" s="12">
        <v>105481.7</v>
      </c>
      <c r="AE219" s="12">
        <v>105481.7</v>
      </c>
      <c r="AF219" s="12">
        <v>105481.7</v>
      </c>
      <c r="AG219" s="12">
        <v>559161.96</v>
      </c>
      <c r="AH219" s="32">
        <v>685740</v>
      </c>
      <c r="AI219" s="32">
        <v>685740</v>
      </c>
      <c r="AJ219" s="32">
        <v>685740</v>
      </c>
      <c r="AK219" s="12">
        <v>685740</v>
      </c>
      <c r="AL219" s="12">
        <v>685740</v>
      </c>
      <c r="AM219" s="12">
        <f t="shared" si="23"/>
        <v>0</v>
      </c>
      <c r="AN219" s="12" t="s">
        <v>846</v>
      </c>
      <c r="AO219" s="39">
        <f>AJ219-AL219</f>
        <v>0</v>
      </c>
    </row>
    <row r="220" spans="1:41" x14ac:dyDescent="0.3">
      <c r="A220" t="str">
        <f t="shared" si="22"/>
        <v>1.1-00-2403_241017011_24352100</v>
      </c>
      <c r="B220" t="s">
        <v>1282</v>
      </c>
      <c r="C220" t="s">
        <v>1284</v>
      </c>
      <c r="D220" t="s">
        <v>1319</v>
      </c>
      <c r="E220" t="s">
        <v>27</v>
      </c>
      <c r="F220" t="s">
        <v>121</v>
      </c>
      <c r="G220" t="s">
        <v>122</v>
      </c>
      <c r="H220" t="s">
        <v>123</v>
      </c>
      <c r="I220" t="s">
        <v>969</v>
      </c>
      <c r="J220" t="s">
        <v>125</v>
      </c>
      <c r="K220" t="s">
        <v>126</v>
      </c>
      <c r="L220">
        <v>1</v>
      </c>
      <c r="M220" t="s">
        <v>35</v>
      </c>
      <c r="N220" s="79" t="s">
        <v>129</v>
      </c>
      <c r="O220" t="s">
        <v>130</v>
      </c>
      <c r="P220" t="s">
        <v>127</v>
      </c>
      <c r="Q220" t="s">
        <v>128</v>
      </c>
      <c r="R220" t="s">
        <v>1289</v>
      </c>
      <c r="S220">
        <v>3000</v>
      </c>
      <c r="T220" t="s">
        <v>70</v>
      </c>
      <c r="V220">
        <v>3521</v>
      </c>
      <c r="W220" t="s">
        <v>138</v>
      </c>
      <c r="X220" s="80" t="s">
        <v>42</v>
      </c>
      <c r="Y220" t="s">
        <v>43</v>
      </c>
      <c r="Z220" s="12">
        <v>8000</v>
      </c>
      <c r="AA220" s="12">
        <v>0</v>
      </c>
      <c r="AB220" s="12">
        <v>7656</v>
      </c>
      <c r="AC220" s="12">
        <v>0</v>
      </c>
      <c r="AD220" s="12">
        <v>0</v>
      </c>
      <c r="AE220" s="12">
        <v>0</v>
      </c>
      <c r="AF220" s="12">
        <v>0</v>
      </c>
      <c r="AG220" s="12">
        <v>344</v>
      </c>
      <c r="AH220" s="32">
        <v>8000</v>
      </c>
      <c r="AI220" s="32">
        <v>8000</v>
      </c>
      <c r="AJ220" s="32">
        <v>8000</v>
      </c>
      <c r="AK220" s="12">
        <v>8000</v>
      </c>
      <c r="AL220" s="12">
        <v>8000</v>
      </c>
      <c r="AM220" s="12">
        <f t="shared" si="23"/>
        <v>0</v>
      </c>
      <c r="AN220" s="12" t="s">
        <v>139</v>
      </c>
    </row>
    <row r="221" spans="1:41" x14ac:dyDescent="0.3">
      <c r="A221" t="str">
        <f t="shared" si="22"/>
        <v>1.1-00-2405_246021015_24352100</v>
      </c>
      <c r="B221" t="s">
        <v>1282</v>
      </c>
      <c r="C221" t="s">
        <v>1284</v>
      </c>
      <c r="D221" t="s">
        <v>1319</v>
      </c>
      <c r="E221" t="s">
        <v>27</v>
      </c>
      <c r="F221" t="s">
        <v>29</v>
      </c>
      <c r="G221" t="s">
        <v>30</v>
      </c>
      <c r="H221" t="s">
        <v>31</v>
      </c>
      <c r="I221" t="s">
        <v>934</v>
      </c>
      <c r="J221" t="s">
        <v>306</v>
      </c>
      <c r="K221" t="s">
        <v>307</v>
      </c>
      <c r="L221">
        <v>6</v>
      </c>
      <c r="M221" t="s">
        <v>79</v>
      </c>
      <c r="N221" s="79" t="s">
        <v>310</v>
      </c>
      <c r="O221" t="s">
        <v>311</v>
      </c>
      <c r="P221" t="s">
        <v>308</v>
      </c>
      <c r="Q221" t="s">
        <v>309</v>
      </c>
      <c r="R221" t="s">
        <v>1289</v>
      </c>
      <c r="S221">
        <v>3000</v>
      </c>
      <c r="T221" t="s">
        <v>70</v>
      </c>
      <c r="V221">
        <v>3521</v>
      </c>
      <c r="W221" t="s">
        <v>138</v>
      </c>
      <c r="X221" s="80" t="s">
        <v>42</v>
      </c>
      <c r="Y221" t="s">
        <v>43</v>
      </c>
      <c r="Z221" s="12">
        <v>26000</v>
      </c>
      <c r="AA221" s="12">
        <v>0</v>
      </c>
      <c r="AB221" s="12">
        <v>14913.43</v>
      </c>
      <c r="AC221" s="12">
        <v>14913.43</v>
      </c>
      <c r="AD221" s="12">
        <v>0</v>
      </c>
      <c r="AE221" s="12">
        <v>0</v>
      </c>
      <c r="AF221" s="12">
        <v>0</v>
      </c>
      <c r="AG221" s="12">
        <v>11086.57</v>
      </c>
      <c r="AH221" s="32">
        <v>26000</v>
      </c>
      <c r="AI221" s="32">
        <v>26000</v>
      </c>
      <c r="AJ221" s="32">
        <v>26000</v>
      </c>
      <c r="AK221" s="12">
        <v>26000</v>
      </c>
      <c r="AL221" s="12">
        <v>26000</v>
      </c>
      <c r="AM221" s="12">
        <f t="shared" si="23"/>
        <v>0</v>
      </c>
      <c r="AN221" s="12" t="s">
        <v>846</v>
      </c>
      <c r="AO221" s="39">
        <f>AJ221-AL221</f>
        <v>0</v>
      </c>
    </row>
    <row r="222" spans="1:41" x14ac:dyDescent="0.3">
      <c r="A222" t="str">
        <f t="shared" si="22"/>
        <v>1.1-00-2411_246049031_24352100</v>
      </c>
      <c r="B222" t="s">
        <v>1282</v>
      </c>
      <c r="C222" t="s">
        <v>1284</v>
      </c>
      <c r="D222" t="s">
        <v>1319</v>
      </c>
      <c r="E222" t="s">
        <v>1317</v>
      </c>
      <c r="F222" t="s">
        <v>802</v>
      </c>
      <c r="G222" t="s">
        <v>803</v>
      </c>
      <c r="H222" t="s">
        <v>31</v>
      </c>
      <c r="I222" t="s">
        <v>934</v>
      </c>
      <c r="J222" t="s">
        <v>804</v>
      </c>
      <c r="K222" t="s">
        <v>805</v>
      </c>
      <c r="L222">
        <v>6</v>
      </c>
      <c r="M222" t="s">
        <v>79</v>
      </c>
      <c r="N222" s="79" t="s">
        <v>819</v>
      </c>
      <c r="O222" t="s">
        <v>820</v>
      </c>
      <c r="P222" t="s">
        <v>806</v>
      </c>
      <c r="Q222" t="s">
        <v>1298</v>
      </c>
      <c r="R222" t="s">
        <v>1289</v>
      </c>
      <c r="S222">
        <v>3000</v>
      </c>
      <c r="T222" t="s">
        <v>70</v>
      </c>
      <c r="V222">
        <v>3521</v>
      </c>
      <c r="W222" t="s">
        <v>138</v>
      </c>
      <c r="X222" s="80" t="s">
        <v>42</v>
      </c>
      <c r="Y222" t="s">
        <v>43</v>
      </c>
      <c r="Z222" s="12">
        <v>5220</v>
      </c>
      <c r="AA222" s="12">
        <v>0</v>
      </c>
      <c r="AB222" s="12">
        <v>4988</v>
      </c>
      <c r="AC222" s="12">
        <v>4988</v>
      </c>
      <c r="AD222" s="12">
        <v>4988</v>
      </c>
      <c r="AE222" s="12">
        <v>4988</v>
      </c>
      <c r="AF222" s="12">
        <v>4988</v>
      </c>
      <c r="AG222" s="12">
        <v>232</v>
      </c>
      <c r="AH222" s="32">
        <v>5220</v>
      </c>
      <c r="AI222" s="32">
        <v>5220</v>
      </c>
      <c r="AJ222" s="32">
        <v>25000</v>
      </c>
      <c r="AK222" s="12">
        <v>25000</v>
      </c>
      <c r="AL222" s="12">
        <v>25000</v>
      </c>
      <c r="AM222" s="12">
        <f t="shared" si="23"/>
        <v>0</v>
      </c>
      <c r="AN222" s="12" t="s">
        <v>834</v>
      </c>
    </row>
    <row r="223" spans="1:41" x14ac:dyDescent="0.3">
      <c r="A223" t="str">
        <f t="shared" si="22"/>
        <v>1.1-00-2411_246049031_24353100</v>
      </c>
      <c r="B223" t="s">
        <v>1282</v>
      </c>
      <c r="C223" t="s">
        <v>1284</v>
      </c>
      <c r="D223" t="s">
        <v>1319</v>
      </c>
      <c r="E223" t="s">
        <v>1317</v>
      </c>
      <c r="F223" t="s">
        <v>802</v>
      </c>
      <c r="G223" t="s">
        <v>803</v>
      </c>
      <c r="H223" t="s">
        <v>31</v>
      </c>
      <c r="I223" t="s">
        <v>934</v>
      </c>
      <c r="J223" t="s">
        <v>804</v>
      </c>
      <c r="K223" t="s">
        <v>805</v>
      </c>
      <c r="L223">
        <v>6</v>
      </c>
      <c r="M223" t="s">
        <v>79</v>
      </c>
      <c r="N223" s="79" t="s">
        <v>819</v>
      </c>
      <c r="O223" t="s">
        <v>820</v>
      </c>
      <c r="P223" t="s">
        <v>806</v>
      </c>
      <c r="Q223" t="s">
        <v>1298</v>
      </c>
      <c r="R223" t="s">
        <v>1289</v>
      </c>
      <c r="S223">
        <v>3000</v>
      </c>
      <c r="T223" t="s">
        <v>70</v>
      </c>
      <c r="V223">
        <v>3531</v>
      </c>
      <c r="W223" t="s">
        <v>833</v>
      </c>
      <c r="X223" s="80" t="s">
        <v>42</v>
      </c>
      <c r="Y223" t="s">
        <v>43</v>
      </c>
      <c r="Z223" s="12">
        <v>136550</v>
      </c>
      <c r="AA223" s="12">
        <v>275000</v>
      </c>
      <c r="AB223" s="12">
        <v>128155.02</v>
      </c>
      <c r="AC223" s="12">
        <v>128155.02</v>
      </c>
      <c r="AD223" s="12">
        <v>23998.92</v>
      </c>
      <c r="AE223" s="12">
        <v>0</v>
      </c>
      <c r="AF223" s="12">
        <v>0</v>
      </c>
      <c r="AG223" s="12">
        <v>8394.9799999999959</v>
      </c>
      <c r="AH223" s="32">
        <v>253550</v>
      </c>
      <c r="AI223" s="32">
        <v>253550</v>
      </c>
      <c r="AJ223" s="32">
        <v>129193</v>
      </c>
      <c r="AK223" s="12">
        <v>129193</v>
      </c>
      <c r="AL223" s="12">
        <v>129193</v>
      </c>
      <c r="AM223" s="12">
        <f t="shared" si="23"/>
        <v>0</v>
      </c>
      <c r="AN223" s="12" t="s">
        <v>835</v>
      </c>
    </row>
    <row r="224" spans="1:41" x14ac:dyDescent="0.3">
      <c r="A224" t="str">
        <f t="shared" si="22"/>
        <v>1.1-00-2407_243039024_24354100</v>
      </c>
      <c r="B224" t="s">
        <v>1282</v>
      </c>
      <c r="C224" t="s">
        <v>1284</v>
      </c>
      <c r="D224" t="s">
        <v>1319</v>
      </c>
      <c r="E224" t="s">
        <v>257</v>
      </c>
      <c r="F224" t="s">
        <v>498</v>
      </c>
      <c r="G224" t="s">
        <v>499</v>
      </c>
      <c r="H224" t="s">
        <v>31</v>
      </c>
      <c r="I224" t="s">
        <v>934</v>
      </c>
      <c r="J224" t="s">
        <v>446</v>
      </c>
      <c r="K224" t="s">
        <v>447</v>
      </c>
      <c r="L224">
        <v>3</v>
      </c>
      <c r="M224" t="s">
        <v>218</v>
      </c>
      <c r="N224" s="79" t="s">
        <v>502</v>
      </c>
      <c r="O224" t="s">
        <v>503</v>
      </c>
      <c r="P224" t="s">
        <v>500</v>
      </c>
      <c r="Q224" t="s">
        <v>501</v>
      </c>
      <c r="R224" t="s">
        <v>1289</v>
      </c>
      <c r="S224">
        <v>3000</v>
      </c>
      <c r="T224" t="s">
        <v>70</v>
      </c>
      <c r="V224">
        <v>3541</v>
      </c>
      <c r="W224" t="s">
        <v>530</v>
      </c>
      <c r="X224" s="80" t="s">
        <v>42</v>
      </c>
      <c r="Y224" t="s">
        <v>43</v>
      </c>
      <c r="Z224" s="12">
        <v>650000</v>
      </c>
      <c r="AA224" s="12">
        <v>650000</v>
      </c>
      <c r="AB224" s="12">
        <v>626843.77</v>
      </c>
      <c r="AC224" s="12">
        <v>626843.77</v>
      </c>
      <c r="AD224" s="12">
        <v>470567.82</v>
      </c>
      <c r="AE224" s="12">
        <v>417605.84</v>
      </c>
      <c r="AF224" s="12">
        <v>417605.84</v>
      </c>
      <c r="AG224" s="12">
        <v>23156.229999999981</v>
      </c>
      <c r="AH224" s="32">
        <v>650000</v>
      </c>
      <c r="AI224" s="32">
        <v>650000</v>
      </c>
      <c r="AJ224" s="32">
        <v>650000</v>
      </c>
      <c r="AK224" s="12">
        <v>650000</v>
      </c>
      <c r="AL224" s="12">
        <v>650000</v>
      </c>
      <c r="AM224" s="12">
        <f t="shared" si="23"/>
        <v>0</v>
      </c>
      <c r="AN224" s="12" t="s">
        <v>531</v>
      </c>
      <c r="AO224" s="39">
        <f t="shared" ref="AO224:AO226" si="25">AJ224-AL224</f>
        <v>0</v>
      </c>
    </row>
    <row r="225" spans="1:41" x14ac:dyDescent="0.3">
      <c r="A225" t="str">
        <f t="shared" si="22"/>
        <v>1.1-00-2405_246021015_24355100</v>
      </c>
      <c r="B225" t="s">
        <v>1282</v>
      </c>
      <c r="C225" t="s">
        <v>1284</v>
      </c>
      <c r="D225" t="s">
        <v>1319</v>
      </c>
      <c r="E225" t="s">
        <v>27</v>
      </c>
      <c r="F225" t="s">
        <v>29</v>
      </c>
      <c r="G225" t="s">
        <v>30</v>
      </c>
      <c r="H225" t="s">
        <v>31</v>
      </c>
      <c r="I225" t="s">
        <v>934</v>
      </c>
      <c r="J225" t="s">
        <v>306</v>
      </c>
      <c r="K225" t="s">
        <v>307</v>
      </c>
      <c r="L225">
        <v>6</v>
      </c>
      <c r="M225" t="s">
        <v>79</v>
      </c>
      <c r="N225" s="79" t="s">
        <v>310</v>
      </c>
      <c r="O225" t="s">
        <v>311</v>
      </c>
      <c r="P225" t="s">
        <v>308</v>
      </c>
      <c r="Q225" t="s">
        <v>309</v>
      </c>
      <c r="R225" t="s">
        <v>1289</v>
      </c>
      <c r="S225">
        <v>3000</v>
      </c>
      <c r="T225" t="s">
        <v>70</v>
      </c>
      <c r="U225" t="s">
        <v>1159</v>
      </c>
      <c r="V225">
        <v>3551</v>
      </c>
      <c r="W225" t="s">
        <v>332</v>
      </c>
      <c r="X225" s="80" t="s">
        <v>42</v>
      </c>
      <c r="Y225" t="s">
        <v>43</v>
      </c>
      <c r="Z225" s="12">
        <v>16000000</v>
      </c>
      <c r="AA225" s="12">
        <v>7000000</v>
      </c>
      <c r="AB225" s="12">
        <v>14398484.73</v>
      </c>
      <c r="AC225" s="12">
        <v>14398484.73</v>
      </c>
      <c r="AD225" s="12">
        <v>14413094.41</v>
      </c>
      <c r="AE225" s="12">
        <v>13587736.5</v>
      </c>
      <c r="AF225" s="12">
        <v>12442630.59</v>
      </c>
      <c r="AG225" s="12">
        <v>1601515.2699999996</v>
      </c>
      <c r="AH225" s="32">
        <v>16000000</v>
      </c>
      <c r="AI225" s="32">
        <v>16000000</v>
      </c>
      <c r="AJ225" s="32">
        <v>16000000</v>
      </c>
      <c r="AK225" s="12">
        <v>16000000</v>
      </c>
      <c r="AL225" s="12">
        <v>7000000</v>
      </c>
      <c r="AM225" s="12">
        <f t="shared" si="23"/>
        <v>9000000</v>
      </c>
      <c r="AN225" s="12" t="s">
        <v>846</v>
      </c>
      <c r="AO225" s="39">
        <f t="shared" si="25"/>
        <v>9000000</v>
      </c>
    </row>
    <row r="226" spans="1:41" x14ac:dyDescent="0.3">
      <c r="A226" t="str">
        <f t="shared" si="22"/>
        <v>1.1-00-2407_243039024_24356100</v>
      </c>
      <c r="B226" t="s">
        <v>1282</v>
      </c>
      <c r="C226" t="s">
        <v>1284</v>
      </c>
      <c r="D226" t="s">
        <v>1319</v>
      </c>
      <c r="E226" t="s">
        <v>257</v>
      </c>
      <c r="F226" t="s">
        <v>498</v>
      </c>
      <c r="G226" t="s">
        <v>499</v>
      </c>
      <c r="H226" t="s">
        <v>31</v>
      </c>
      <c r="I226" t="s">
        <v>934</v>
      </c>
      <c r="J226" t="s">
        <v>446</v>
      </c>
      <c r="K226" t="s">
        <v>447</v>
      </c>
      <c r="L226">
        <v>3</v>
      </c>
      <c r="M226" t="s">
        <v>218</v>
      </c>
      <c r="N226" s="79" t="s">
        <v>502</v>
      </c>
      <c r="O226" t="s">
        <v>503</v>
      </c>
      <c r="P226" t="s">
        <v>500</v>
      </c>
      <c r="Q226" t="s">
        <v>501</v>
      </c>
      <c r="R226" t="s">
        <v>1289</v>
      </c>
      <c r="S226">
        <v>3000</v>
      </c>
      <c r="T226" t="s">
        <v>70</v>
      </c>
      <c r="V226">
        <v>3561</v>
      </c>
      <c r="W226" t="s">
        <v>533</v>
      </c>
      <c r="X226" s="80" t="s">
        <v>42</v>
      </c>
      <c r="Y226" t="s">
        <v>43</v>
      </c>
      <c r="Z226" s="12">
        <v>30000</v>
      </c>
      <c r="AA226" s="12">
        <v>10000</v>
      </c>
      <c r="AB226" s="12">
        <v>13058.12</v>
      </c>
      <c r="AC226" s="12">
        <v>13058.12</v>
      </c>
      <c r="AD226" s="12">
        <v>13058.12</v>
      </c>
      <c r="AE226" s="12">
        <v>13058.12</v>
      </c>
      <c r="AF226" s="12">
        <v>13058.12</v>
      </c>
      <c r="AG226" s="12">
        <v>16941.879999999997</v>
      </c>
      <c r="AH226" s="32">
        <v>30000</v>
      </c>
      <c r="AI226" s="32">
        <v>30000</v>
      </c>
      <c r="AJ226" s="32">
        <v>30000</v>
      </c>
      <c r="AK226" s="12">
        <v>30000</v>
      </c>
      <c r="AL226" s="12">
        <v>30000</v>
      </c>
      <c r="AM226" s="12">
        <f t="shared" si="23"/>
        <v>0</v>
      </c>
      <c r="AN226" s="12" t="s">
        <v>534</v>
      </c>
      <c r="AO226" s="39">
        <f t="shared" si="25"/>
        <v>0</v>
      </c>
    </row>
    <row r="227" spans="1:41" x14ac:dyDescent="0.3">
      <c r="A227" t="str">
        <f t="shared" si="22"/>
        <v>1.1-00-2402_243011009_24357100</v>
      </c>
      <c r="B227" t="s">
        <v>1282</v>
      </c>
      <c r="C227" t="s">
        <v>1284</v>
      </c>
      <c r="D227" t="s">
        <v>1319</v>
      </c>
      <c r="E227" t="s">
        <v>27</v>
      </c>
      <c r="F227" t="s">
        <v>216</v>
      </c>
      <c r="G227" t="s">
        <v>217</v>
      </c>
      <c r="H227" t="s">
        <v>31</v>
      </c>
      <c r="I227" t="s">
        <v>934</v>
      </c>
      <c r="J227" t="s">
        <v>188</v>
      </c>
      <c r="K227" t="s">
        <v>189</v>
      </c>
      <c r="L227">
        <v>3</v>
      </c>
      <c r="M227" t="s">
        <v>218</v>
      </c>
      <c r="N227" s="79" t="s">
        <v>221</v>
      </c>
      <c r="O227" t="s">
        <v>222</v>
      </c>
      <c r="P227" t="s">
        <v>219</v>
      </c>
      <c r="Q227" t="s">
        <v>220</v>
      </c>
      <c r="R227" t="s">
        <v>1289</v>
      </c>
      <c r="S227">
        <v>3000</v>
      </c>
      <c r="T227" t="s">
        <v>70</v>
      </c>
      <c r="U227" t="s">
        <v>1159</v>
      </c>
      <c r="V227">
        <v>3571</v>
      </c>
      <c r="W227" t="s">
        <v>236</v>
      </c>
      <c r="X227" s="80" t="s">
        <v>42</v>
      </c>
      <c r="Y227" t="s">
        <v>43</v>
      </c>
      <c r="Z227" s="12">
        <v>80000</v>
      </c>
      <c r="AA227" s="12">
        <v>50000</v>
      </c>
      <c r="AB227" s="12">
        <v>20000</v>
      </c>
      <c r="AC227" s="12">
        <v>20000</v>
      </c>
      <c r="AD227" s="12">
        <v>0</v>
      </c>
      <c r="AE227" s="12">
        <v>0</v>
      </c>
      <c r="AF227" s="12">
        <v>0</v>
      </c>
      <c r="AG227" s="12">
        <v>60000</v>
      </c>
      <c r="AH227" s="32">
        <v>80000</v>
      </c>
      <c r="AI227" s="32">
        <v>80000</v>
      </c>
      <c r="AJ227" s="32">
        <v>80000</v>
      </c>
      <c r="AK227" s="12">
        <v>80000</v>
      </c>
      <c r="AL227" s="12">
        <v>80000</v>
      </c>
      <c r="AM227" s="12">
        <f t="shared" si="23"/>
        <v>0</v>
      </c>
      <c r="AN227" s="12" t="s">
        <v>237</v>
      </c>
    </row>
    <row r="228" spans="1:41" x14ac:dyDescent="0.3">
      <c r="A228" t="str">
        <f t="shared" si="22"/>
        <v>1.1-00-2405_246021015_24357100</v>
      </c>
      <c r="B228" t="s">
        <v>1282</v>
      </c>
      <c r="C228" t="s">
        <v>1284</v>
      </c>
      <c r="D228" t="s">
        <v>1319</v>
      </c>
      <c r="E228" t="s">
        <v>27</v>
      </c>
      <c r="F228" t="s">
        <v>29</v>
      </c>
      <c r="G228" t="s">
        <v>30</v>
      </c>
      <c r="H228" t="s">
        <v>31</v>
      </c>
      <c r="I228" t="s">
        <v>934</v>
      </c>
      <c r="J228" t="s">
        <v>306</v>
      </c>
      <c r="K228" t="s">
        <v>307</v>
      </c>
      <c r="L228">
        <v>6</v>
      </c>
      <c r="M228" t="s">
        <v>79</v>
      </c>
      <c r="N228" s="79" t="s">
        <v>310</v>
      </c>
      <c r="O228" t="s">
        <v>311</v>
      </c>
      <c r="P228" t="s">
        <v>308</v>
      </c>
      <c r="Q228" t="s">
        <v>309</v>
      </c>
      <c r="R228" t="s">
        <v>1289</v>
      </c>
      <c r="S228">
        <v>3000</v>
      </c>
      <c r="T228" t="s">
        <v>70</v>
      </c>
      <c r="U228" t="s">
        <v>1159</v>
      </c>
      <c r="V228">
        <v>3571</v>
      </c>
      <c r="W228" t="s">
        <v>236</v>
      </c>
      <c r="X228" s="80" t="s">
        <v>42</v>
      </c>
      <c r="Y228" t="s">
        <v>43</v>
      </c>
      <c r="Z228" s="12">
        <v>17150000</v>
      </c>
      <c r="AA228" s="12">
        <v>13000000</v>
      </c>
      <c r="AB228" s="12">
        <v>19944307.68</v>
      </c>
      <c r="AC228" s="12">
        <v>19944307.68</v>
      </c>
      <c r="AD228" s="12">
        <v>16636769.09</v>
      </c>
      <c r="AE228" s="12">
        <v>15562647.369999999</v>
      </c>
      <c r="AF228" s="12">
        <v>14721017.609999999</v>
      </c>
      <c r="AG228" s="12">
        <v>-2794307.6799999997</v>
      </c>
      <c r="AH228" s="32">
        <v>17150000</v>
      </c>
      <c r="AI228" s="32">
        <v>17150000</v>
      </c>
      <c r="AJ228" s="32">
        <v>20000000</v>
      </c>
      <c r="AK228" s="12">
        <v>20000000</v>
      </c>
      <c r="AL228" s="12">
        <v>10000000</v>
      </c>
      <c r="AM228" s="12">
        <f t="shared" si="23"/>
        <v>10000000</v>
      </c>
      <c r="AN228" s="12" t="s">
        <v>846</v>
      </c>
      <c r="AO228" s="39">
        <f t="shared" ref="AO228:AO229" si="26">AJ228-AL228</f>
        <v>10000000</v>
      </c>
    </row>
    <row r="229" spans="1:41" s="33" customFormat="1" x14ac:dyDescent="0.3">
      <c r="A229" t="str">
        <f t="shared" si="22"/>
        <v>1.1-00-2407_242036022_24357100</v>
      </c>
      <c r="B229" t="s">
        <v>1282</v>
      </c>
      <c r="C229" t="s">
        <v>1284</v>
      </c>
      <c r="D229" t="s">
        <v>1319</v>
      </c>
      <c r="E229" t="s">
        <v>257</v>
      </c>
      <c r="F229" t="s">
        <v>259</v>
      </c>
      <c r="G229" t="s">
        <v>260</v>
      </c>
      <c r="H229" t="s">
        <v>31</v>
      </c>
      <c r="I229" t="s">
        <v>934</v>
      </c>
      <c r="J229" t="s">
        <v>446</v>
      </c>
      <c r="K229" t="s">
        <v>447</v>
      </c>
      <c r="L229">
        <v>2</v>
      </c>
      <c r="M229" t="s">
        <v>448</v>
      </c>
      <c r="N229" s="79" t="s">
        <v>451</v>
      </c>
      <c r="O229" t="s">
        <v>452</v>
      </c>
      <c r="P229" t="s">
        <v>449</v>
      </c>
      <c r="Q229" t="s">
        <v>450</v>
      </c>
      <c r="R229" t="s">
        <v>1289</v>
      </c>
      <c r="S229">
        <v>3000</v>
      </c>
      <c r="T229" t="s">
        <v>70</v>
      </c>
      <c r="U229" t="s">
        <v>1159</v>
      </c>
      <c r="V229">
        <v>3571</v>
      </c>
      <c r="W229" t="s">
        <v>236</v>
      </c>
      <c r="X229" s="80" t="s">
        <v>42</v>
      </c>
      <c r="Y229" t="s">
        <v>43</v>
      </c>
      <c r="Z229" s="12">
        <v>198664000</v>
      </c>
      <c r="AA229" s="12">
        <v>43006351</v>
      </c>
      <c r="AB229" s="12">
        <v>193073300.50999999</v>
      </c>
      <c r="AC229" s="12">
        <v>178888763.63</v>
      </c>
      <c r="AD229" s="12">
        <v>170423140.41999999</v>
      </c>
      <c r="AE229" s="12">
        <v>163840718.19</v>
      </c>
      <c r="AF229" s="12">
        <v>162021020.44</v>
      </c>
      <c r="AG229" s="12">
        <v>5590699.4900000095</v>
      </c>
      <c r="AH229" s="32">
        <v>200000000</v>
      </c>
      <c r="AI229" s="32">
        <v>200000000</v>
      </c>
      <c r="AJ229" s="70">
        <v>231600000</v>
      </c>
      <c r="AK229" s="12">
        <v>261600000</v>
      </c>
      <c r="AL229" s="12">
        <v>61975132.049999997</v>
      </c>
      <c r="AM229" s="12">
        <f t="shared" si="23"/>
        <v>199624867.94999999</v>
      </c>
      <c r="AN229" s="12" t="s">
        <v>1216</v>
      </c>
      <c r="AO229" s="39">
        <f t="shared" si="26"/>
        <v>169624867.94999999</v>
      </c>
    </row>
    <row r="230" spans="1:41" x14ac:dyDescent="0.3">
      <c r="A230" t="str">
        <f t="shared" si="22"/>
        <v>1.1-00-2409_243043027_24357100</v>
      </c>
      <c r="B230" t="s">
        <v>1282</v>
      </c>
      <c r="C230" t="s">
        <v>1284</v>
      </c>
      <c r="D230" t="s">
        <v>1319</v>
      </c>
      <c r="E230" t="s">
        <v>27</v>
      </c>
      <c r="F230" t="s">
        <v>29</v>
      </c>
      <c r="G230" t="s">
        <v>30</v>
      </c>
      <c r="H230" t="s">
        <v>31</v>
      </c>
      <c r="I230" t="s">
        <v>934</v>
      </c>
      <c r="J230" t="s">
        <v>604</v>
      </c>
      <c r="K230" t="s">
        <v>605</v>
      </c>
      <c r="L230">
        <v>3</v>
      </c>
      <c r="M230" t="s">
        <v>218</v>
      </c>
      <c r="N230" s="79" t="s">
        <v>650</v>
      </c>
      <c r="O230" t="s">
        <v>651</v>
      </c>
      <c r="P230" t="s">
        <v>648</v>
      </c>
      <c r="Q230" t="s">
        <v>649</v>
      </c>
      <c r="R230" t="s">
        <v>1289</v>
      </c>
      <c r="S230">
        <v>3000</v>
      </c>
      <c r="T230" t="s">
        <v>70</v>
      </c>
      <c r="U230" t="s">
        <v>1159</v>
      </c>
      <c r="V230">
        <v>3571</v>
      </c>
      <c r="W230" t="s">
        <v>236</v>
      </c>
      <c r="X230" s="80" t="s">
        <v>42</v>
      </c>
      <c r="Y230" t="s">
        <v>43</v>
      </c>
      <c r="Z230" s="12">
        <v>197664</v>
      </c>
      <c r="AA230" s="12">
        <v>200000</v>
      </c>
      <c r="AB230" s="12">
        <v>197664</v>
      </c>
      <c r="AC230" s="12">
        <v>197664</v>
      </c>
      <c r="AD230" s="12">
        <v>109736</v>
      </c>
      <c r="AE230" s="12">
        <v>109736</v>
      </c>
      <c r="AF230" s="12">
        <v>109736</v>
      </c>
      <c r="AG230" s="12">
        <v>0</v>
      </c>
      <c r="AH230" s="32">
        <v>250000</v>
      </c>
      <c r="AI230" s="32">
        <v>250000</v>
      </c>
      <c r="AJ230" s="32">
        <v>300000</v>
      </c>
      <c r="AK230" s="12">
        <v>300000</v>
      </c>
      <c r="AL230" s="12">
        <v>300000</v>
      </c>
      <c r="AM230" s="12">
        <f t="shared" si="23"/>
        <v>0</v>
      </c>
      <c r="AN230" s="12" t="s">
        <v>655</v>
      </c>
    </row>
    <row r="231" spans="1:41" x14ac:dyDescent="0.3">
      <c r="A231" t="str">
        <f t="shared" si="22"/>
        <v>1.1-00-2401_245002002_24358100</v>
      </c>
      <c r="B231" t="s">
        <v>1282</v>
      </c>
      <c r="C231" t="s">
        <v>1284</v>
      </c>
      <c r="D231" t="s">
        <v>1319</v>
      </c>
      <c r="E231" t="s">
        <v>27</v>
      </c>
      <c r="F231" t="s">
        <v>29</v>
      </c>
      <c r="G231" t="s">
        <v>30</v>
      </c>
      <c r="H231" t="s">
        <v>31</v>
      </c>
      <c r="I231" t="s">
        <v>934</v>
      </c>
      <c r="J231" t="s">
        <v>33</v>
      </c>
      <c r="K231" t="s">
        <v>971</v>
      </c>
      <c r="L231">
        <v>5</v>
      </c>
      <c r="M231" t="s">
        <v>62</v>
      </c>
      <c r="N231" s="79" t="s">
        <v>65</v>
      </c>
      <c r="O231" t="s">
        <v>66</v>
      </c>
      <c r="P231" t="s">
        <v>63</v>
      </c>
      <c r="Q231" t="s">
        <v>64</v>
      </c>
      <c r="R231" t="s">
        <v>1289</v>
      </c>
      <c r="S231">
        <v>3000</v>
      </c>
      <c r="T231" t="s">
        <v>70</v>
      </c>
      <c r="V231">
        <v>3581</v>
      </c>
      <c r="W231" t="s">
        <v>73</v>
      </c>
      <c r="X231" s="80" t="s">
        <v>42</v>
      </c>
      <c r="Y231" t="s">
        <v>43</v>
      </c>
      <c r="Z231" s="12">
        <v>5000</v>
      </c>
      <c r="AA231" s="12">
        <v>5000</v>
      </c>
      <c r="AB231" s="12">
        <v>2295.84</v>
      </c>
      <c r="AC231" s="12">
        <v>2295.84</v>
      </c>
      <c r="AD231" s="12">
        <v>2295.84</v>
      </c>
      <c r="AE231" s="12">
        <v>2087.04</v>
      </c>
      <c r="AF231" s="12">
        <v>2087.04</v>
      </c>
      <c r="AG231" s="12">
        <v>2704.16</v>
      </c>
      <c r="AH231" s="32">
        <v>5000</v>
      </c>
      <c r="AI231" s="32">
        <v>5000</v>
      </c>
      <c r="AJ231" s="32">
        <v>15000</v>
      </c>
      <c r="AK231" s="12">
        <v>15000</v>
      </c>
      <c r="AL231" s="12">
        <v>15000</v>
      </c>
      <c r="AM231" s="12">
        <f t="shared" si="23"/>
        <v>0</v>
      </c>
      <c r="AN231" s="12" t="s">
        <v>140</v>
      </c>
    </row>
    <row r="232" spans="1:41" s="82" customFormat="1" x14ac:dyDescent="0.3">
      <c r="A232" t="str">
        <f t="shared" si="22"/>
        <v>2.5-02-2407_243035021_24358100</v>
      </c>
      <c r="B232" s="82" t="s">
        <v>1280</v>
      </c>
      <c r="C232" s="82" t="s">
        <v>1287</v>
      </c>
      <c r="D232" s="82" t="s">
        <v>1318</v>
      </c>
      <c r="E232" t="s">
        <v>257</v>
      </c>
      <c r="F232" s="82" t="s">
        <v>580</v>
      </c>
      <c r="G232" s="82" t="s">
        <v>581</v>
      </c>
      <c r="H232" s="82" t="s">
        <v>31</v>
      </c>
      <c r="I232" s="82" t="s">
        <v>934</v>
      </c>
      <c r="J232" s="82" t="s">
        <v>446</v>
      </c>
      <c r="K232" s="82" t="s">
        <v>447</v>
      </c>
      <c r="L232" s="82">
        <v>3</v>
      </c>
      <c r="M232" s="82" t="s">
        <v>218</v>
      </c>
      <c r="N232" s="83" t="s">
        <v>584</v>
      </c>
      <c r="O232" s="82" t="s">
        <v>585</v>
      </c>
      <c r="P232" s="82" t="s">
        <v>582</v>
      </c>
      <c r="Q232" s="82" t="s">
        <v>583</v>
      </c>
      <c r="R232" t="s">
        <v>1289</v>
      </c>
      <c r="S232" s="82">
        <v>3000</v>
      </c>
      <c r="T232" s="82" t="s">
        <v>70</v>
      </c>
      <c r="V232" s="82">
        <v>3581</v>
      </c>
      <c r="W232" s="82" t="s">
        <v>73</v>
      </c>
      <c r="X232" s="84" t="s">
        <v>42</v>
      </c>
      <c r="Y232" s="82" t="s">
        <v>43</v>
      </c>
      <c r="Z232" s="85">
        <v>123189238</v>
      </c>
      <c r="AA232" s="85">
        <v>100000000</v>
      </c>
      <c r="AB232" s="85">
        <v>123200979.23999999</v>
      </c>
      <c r="AC232" s="85">
        <v>123200979.23999999</v>
      </c>
      <c r="AD232" s="85">
        <v>123200979.23</v>
      </c>
      <c r="AE232" s="85">
        <v>123200979.23</v>
      </c>
      <c r="AF232" s="85">
        <v>123200979.23</v>
      </c>
      <c r="AG232" s="85">
        <v>-11741.239999994636</v>
      </c>
      <c r="AH232" s="75">
        <v>187220000</v>
      </c>
      <c r="AI232" s="75">
        <v>187220000</v>
      </c>
      <c r="AJ232" s="75">
        <f>187220000+17020000</f>
        <v>204240000</v>
      </c>
      <c r="AK232" s="12">
        <v>204240000</v>
      </c>
      <c r="AL232" s="85">
        <v>100000000</v>
      </c>
      <c r="AM232" s="12">
        <f t="shared" si="23"/>
        <v>104240000</v>
      </c>
      <c r="AN232" s="12" t="s">
        <v>1226</v>
      </c>
      <c r="AO232" s="39">
        <f t="shared" ref="AO232:AO234" si="27">AJ232-AL232</f>
        <v>104240000</v>
      </c>
    </row>
    <row r="233" spans="1:41" x14ac:dyDescent="0.3">
      <c r="A233" t="str">
        <f t="shared" si="22"/>
        <v>1.1-00-2407_243035021_24358100</v>
      </c>
      <c r="B233" t="s">
        <v>1282</v>
      </c>
      <c r="C233" t="s">
        <v>1284</v>
      </c>
      <c r="D233" t="s">
        <v>1319</v>
      </c>
      <c r="E233" t="s">
        <v>257</v>
      </c>
      <c r="F233" t="s">
        <v>580</v>
      </c>
      <c r="G233" t="s">
        <v>581</v>
      </c>
      <c r="H233" t="s">
        <v>31</v>
      </c>
      <c r="I233" t="s">
        <v>934</v>
      </c>
      <c r="J233" t="s">
        <v>446</v>
      </c>
      <c r="K233" t="s">
        <v>447</v>
      </c>
      <c r="L233">
        <v>3</v>
      </c>
      <c r="M233" t="s">
        <v>218</v>
      </c>
      <c r="N233" s="83" t="s">
        <v>584</v>
      </c>
      <c r="O233" t="s">
        <v>585</v>
      </c>
      <c r="P233" t="s">
        <v>582</v>
      </c>
      <c r="Q233" t="s">
        <v>583</v>
      </c>
      <c r="R233" t="s">
        <v>1289</v>
      </c>
      <c r="S233">
        <v>3000</v>
      </c>
      <c r="T233" t="s">
        <v>70</v>
      </c>
      <c r="V233">
        <v>3581</v>
      </c>
      <c r="W233" t="s">
        <v>73</v>
      </c>
      <c r="X233" s="80" t="s">
        <v>42</v>
      </c>
      <c r="Y233" t="s">
        <v>43</v>
      </c>
      <c r="Z233" s="12">
        <v>56810762</v>
      </c>
      <c r="AA233" s="12">
        <v>0</v>
      </c>
      <c r="AB233" s="12">
        <v>27549642.34</v>
      </c>
      <c r="AC233" s="12">
        <v>27549642.34</v>
      </c>
      <c r="AD233" s="12">
        <v>26389643.5</v>
      </c>
      <c r="AE233" s="12">
        <v>26389643.5</v>
      </c>
      <c r="AF233" s="12">
        <v>26389643.5</v>
      </c>
      <c r="AG233" s="12">
        <v>29261119.66</v>
      </c>
      <c r="AH233" s="32">
        <v>0</v>
      </c>
      <c r="AI233" s="32">
        <v>17020000</v>
      </c>
      <c r="AJ233" s="32">
        <v>0</v>
      </c>
      <c r="AK233" s="12">
        <v>0</v>
      </c>
      <c r="AL233" s="12">
        <v>10000000</v>
      </c>
      <c r="AM233" s="12">
        <f t="shared" si="23"/>
        <v>-10000000</v>
      </c>
      <c r="AN233" s="12">
        <v>0</v>
      </c>
      <c r="AO233" s="39">
        <f t="shared" si="27"/>
        <v>-10000000</v>
      </c>
    </row>
    <row r="234" spans="1:41" x14ac:dyDescent="0.3">
      <c r="A234" t="str">
        <f t="shared" si="22"/>
        <v>1.1-00-2407_243039024_24358100</v>
      </c>
      <c r="B234" t="s">
        <v>1282</v>
      </c>
      <c r="C234" t="s">
        <v>1284</v>
      </c>
      <c r="D234" t="s">
        <v>1319</v>
      </c>
      <c r="E234" t="s">
        <v>257</v>
      </c>
      <c r="F234" t="s">
        <v>498</v>
      </c>
      <c r="G234" t="s">
        <v>499</v>
      </c>
      <c r="H234" t="s">
        <v>31</v>
      </c>
      <c r="I234" t="s">
        <v>934</v>
      </c>
      <c r="J234" t="s">
        <v>446</v>
      </c>
      <c r="K234" t="s">
        <v>447</v>
      </c>
      <c r="L234">
        <v>3</v>
      </c>
      <c r="M234" t="s">
        <v>218</v>
      </c>
      <c r="N234" s="79" t="s">
        <v>502</v>
      </c>
      <c r="O234" t="s">
        <v>503</v>
      </c>
      <c r="P234" t="s">
        <v>500</v>
      </c>
      <c r="Q234" t="s">
        <v>501</v>
      </c>
      <c r="R234" t="s">
        <v>1289</v>
      </c>
      <c r="S234">
        <v>3000</v>
      </c>
      <c r="T234" t="s">
        <v>70</v>
      </c>
      <c r="V234">
        <v>3581</v>
      </c>
      <c r="W234" t="s">
        <v>73</v>
      </c>
      <c r="X234" s="80" t="s">
        <v>42</v>
      </c>
      <c r="Y234" t="s">
        <v>43</v>
      </c>
      <c r="Z234" s="12">
        <v>1000000</v>
      </c>
      <c r="AA234" s="12">
        <v>1000000</v>
      </c>
      <c r="AB234" s="12">
        <v>994604.12</v>
      </c>
      <c r="AC234" s="12">
        <v>994604.12</v>
      </c>
      <c r="AD234" s="12">
        <v>597801.4</v>
      </c>
      <c r="AE234" s="12">
        <v>597801.4</v>
      </c>
      <c r="AF234" s="12">
        <v>597801.4</v>
      </c>
      <c r="AG234" s="12">
        <v>5395.8800000000047</v>
      </c>
      <c r="AH234" s="32">
        <v>1000000</v>
      </c>
      <c r="AI234" s="32">
        <v>1000000</v>
      </c>
      <c r="AJ234" s="32">
        <v>1000000</v>
      </c>
      <c r="AK234" s="12">
        <v>1000000</v>
      </c>
      <c r="AL234" s="12">
        <v>1000000</v>
      </c>
      <c r="AM234" s="12">
        <f t="shared" si="23"/>
        <v>0</v>
      </c>
      <c r="AN234" s="12" t="s">
        <v>538</v>
      </c>
      <c r="AO234" s="39">
        <f t="shared" si="27"/>
        <v>0</v>
      </c>
    </row>
    <row r="235" spans="1:41" x14ac:dyDescent="0.3">
      <c r="A235" t="str">
        <f t="shared" si="22"/>
        <v>1.1-00-2417_244056037_24358100</v>
      </c>
      <c r="B235" t="s">
        <v>1282</v>
      </c>
      <c r="C235" t="s">
        <v>1284</v>
      </c>
      <c r="D235" t="s">
        <v>1319</v>
      </c>
      <c r="E235" t="s">
        <v>257</v>
      </c>
      <c r="F235" t="s">
        <v>783</v>
      </c>
      <c r="G235" t="s">
        <v>784</v>
      </c>
      <c r="H235" t="s">
        <v>200</v>
      </c>
      <c r="I235" t="s">
        <v>957</v>
      </c>
      <c r="J235" t="s">
        <v>852</v>
      </c>
      <c r="K235" t="s">
        <v>785</v>
      </c>
      <c r="L235">
        <v>4</v>
      </c>
      <c r="M235" t="s">
        <v>667</v>
      </c>
      <c r="N235" s="79" t="s">
        <v>787</v>
      </c>
      <c r="O235" t="s">
        <v>788</v>
      </c>
      <c r="P235" t="s">
        <v>786</v>
      </c>
      <c r="Q235" t="s">
        <v>785</v>
      </c>
      <c r="R235" t="s">
        <v>1289</v>
      </c>
      <c r="S235" s="1">
        <v>3000</v>
      </c>
      <c r="T235" s="1" t="s">
        <v>70</v>
      </c>
      <c r="U235" s="1"/>
      <c r="V235" s="7">
        <v>3581</v>
      </c>
      <c r="W235" s="7" t="s">
        <v>73</v>
      </c>
      <c r="X235" s="80" t="s">
        <v>42</v>
      </c>
      <c r="Y235" t="s">
        <v>43</v>
      </c>
      <c r="Z235" s="12">
        <v>0</v>
      </c>
      <c r="AA235" s="12">
        <v>0</v>
      </c>
      <c r="AB235" s="12">
        <v>0</v>
      </c>
      <c r="AC235" s="12">
        <v>0</v>
      </c>
      <c r="AD235" s="12">
        <v>0</v>
      </c>
      <c r="AE235" s="12">
        <v>0</v>
      </c>
      <c r="AF235" s="12">
        <v>0</v>
      </c>
      <c r="AG235" s="12">
        <v>0</v>
      </c>
      <c r="AH235" s="10">
        <v>0</v>
      </c>
      <c r="AI235" s="10">
        <v>0</v>
      </c>
      <c r="AJ235" s="10">
        <v>80000</v>
      </c>
      <c r="AK235" s="12">
        <v>80000</v>
      </c>
      <c r="AL235" s="12">
        <v>80000</v>
      </c>
      <c r="AM235" s="12">
        <f t="shared" si="23"/>
        <v>0</v>
      </c>
      <c r="AN235" s="12" t="s">
        <v>797</v>
      </c>
    </row>
    <row r="236" spans="1:41" x14ac:dyDescent="0.3">
      <c r="A236" t="str">
        <f t="shared" si="22"/>
        <v>1.1-00-2401_246004004_24361101</v>
      </c>
      <c r="B236" t="s">
        <v>1282</v>
      </c>
      <c r="C236" t="s">
        <v>1284</v>
      </c>
      <c r="D236" t="s">
        <v>1319</v>
      </c>
      <c r="E236" t="s">
        <v>27</v>
      </c>
      <c r="F236" t="s">
        <v>29</v>
      </c>
      <c r="G236" t="s">
        <v>30</v>
      </c>
      <c r="H236" t="s">
        <v>31</v>
      </c>
      <c r="I236" t="s">
        <v>934</v>
      </c>
      <c r="J236" t="s">
        <v>33</v>
      </c>
      <c r="K236" t="s">
        <v>971</v>
      </c>
      <c r="L236">
        <v>6</v>
      </c>
      <c r="M236" t="s">
        <v>79</v>
      </c>
      <c r="N236" s="79" t="s">
        <v>93</v>
      </c>
      <c r="O236" t="s">
        <v>94</v>
      </c>
      <c r="P236" t="s">
        <v>92</v>
      </c>
      <c r="Q236" t="s">
        <v>987</v>
      </c>
      <c r="R236" t="s">
        <v>1289</v>
      </c>
      <c r="S236">
        <v>3000</v>
      </c>
      <c r="T236" t="s">
        <v>70</v>
      </c>
      <c r="V236">
        <v>3611</v>
      </c>
      <c r="W236" t="s">
        <v>99</v>
      </c>
      <c r="X236" s="80" t="s">
        <v>1238</v>
      </c>
      <c r="Y236" t="s">
        <v>101</v>
      </c>
      <c r="Z236" s="12">
        <v>1740000</v>
      </c>
      <c r="AA236" s="12">
        <v>1500000</v>
      </c>
      <c r="AB236" s="12">
        <v>1740000</v>
      </c>
      <c r="AC236" s="12">
        <v>0</v>
      </c>
      <c r="AD236" s="12">
        <v>0</v>
      </c>
      <c r="AE236" s="12">
        <v>0</v>
      </c>
      <c r="AF236" s="12">
        <v>0</v>
      </c>
      <c r="AG236" s="12">
        <v>0</v>
      </c>
      <c r="AH236" s="32">
        <v>1740000</v>
      </c>
      <c r="AI236" s="32">
        <v>1740000</v>
      </c>
      <c r="AJ236" s="32">
        <v>1740000</v>
      </c>
      <c r="AK236" s="12">
        <v>1740000</v>
      </c>
      <c r="AL236" s="12">
        <v>1500000</v>
      </c>
      <c r="AM236" s="12">
        <f t="shared" si="23"/>
        <v>240000</v>
      </c>
      <c r="AN236" s="12" t="s">
        <v>102</v>
      </c>
    </row>
    <row r="237" spans="1:41" x14ac:dyDescent="0.3">
      <c r="A237" t="str">
        <f t="shared" si="22"/>
        <v>1.1-00-2401_246004004_24361100</v>
      </c>
      <c r="B237" t="s">
        <v>1282</v>
      </c>
      <c r="C237" t="s">
        <v>1284</v>
      </c>
      <c r="D237" t="s">
        <v>1319</v>
      </c>
      <c r="E237" t="s">
        <v>27</v>
      </c>
      <c r="F237" t="s">
        <v>29</v>
      </c>
      <c r="G237" t="s">
        <v>30</v>
      </c>
      <c r="H237" t="s">
        <v>31</v>
      </c>
      <c r="I237" t="s">
        <v>934</v>
      </c>
      <c r="J237" t="s">
        <v>33</v>
      </c>
      <c r="K237" t="s">
        <v>971</v>
      </c>
      <c r="L237">
        <v>6</v>
      </c>
      <c r="M237" t="s">
        <v>79</v>
      </c>
      <c r="N237" s="79" t="s">
        <v>93</v>
      </c>
      <c r="O237" t="s">
        <v>94</v>
      </c>
      <c r="P237" t="s">
        <v>92</v>
      </c>
      <c r="Q237" t="s">
        <v>987</v>
      </c>
      <c r="R237" t="s">
        <v>1289</v>
      </c>
      <c r="S237">
        <v>3000</v>
      </c>
      <c r="T237" t="s">
        <v>70</v>
      </c>
      <c r="V237">
        <v>3611</v>
      </c>
      <c r="W237" t="s">
        <v>99</v>
      </c>
      <c r="X237" s="80" t="s">
        <v>42</v>
      </c>
      <c r="Y237" t="s">
        <v>43</v>
      </c>
      <c r="Z237" s="12">
        <v>32495912.920000002</v>
      </c>
      <c r="AA237" s="12">
        <v>30500000</v>
      </c>
      <c r="AB237" s="12">
        <v>32610043.5</v>
      </c>
      <c r="AC237" s="12">
        <v>29350076.289999999</v>
      </c>
      <c r="AD237" s="12">
        <v>26178088.370000001</v>
      </c>
      <c r="AE237" s="12">
        <v>25047985.850000001</v>
      </c>
      <c r="AF237" s="12">
        <v>24226259.309999999</v>
      </c>
      <c r="AG237" s="12">
        <v>-114130.57999999821</v>
      </c>
      <c r="AH237" s="32">
        <v>32495912.920000002</v>
      </c>
      <c r="AI237" s="32">
        <v>32495912.920000002</v>
      </c>
      <c r="AJ237" s="32">
        <v>35000000</v>
      </c>
      <c r="AK237" s="12">
        <v>35000000</v>
      </c>
      <c r="AL237" s="12">
        <v>27900000</v>
      </c>
      <c r="AM237" s="12">
        <f t="shared" si="23"/>
        <v>7100000</v>
      </c>
      <c r="AN237" s="12" t="s">
        <v>846</v>
      </c>
    </row>
    <row r="238" spans="1:41" x14ac:dyDescent="0.3">
      <c r="A238" t="str">
        <f t="shared" si="22"/>
        <v>1.1-00-2405_246021015_24363100</v>
      </c>
      <c r="B238" t="s">
        <v>1282</v>
      </c>
      <c r="C238" t="s">
        <v>1284</v>
      </c>
      <c r="D238" t="s">
        <v>1319</v>
      </c>
      <c r="E238" t="s">
        <v>27</v>
      </c>
      <c r="F238" t="s">
        <v>29</v>
      </c>
      <c r="G238" t="s">
        <v>30</v>
      </c>
      <c r="H238" t="s">
        <v>31</v>
      </c>
      <c r="I238" t="s">
        <v>934</v>
      </c>
      <c r="J238" t="s">
        <v>306</v>
      </c>
      <c r="K238" t="s">
        <v>307</v>
      </c>
      <c r="L238">
        <v>6</v>
      </c>
      <c r="M238" t="s">
        <v>79</v>
      </c>
      <c r="N238" s="79" t="s">
        <v>310</v>
      </c>
      <c r="O238" t="s">
        <v>311</v>
      </c>
      <c r="P238" t="s">
        <v>308</v>
      </c>
      <c r="Q238" t="s">
        <v>309</v>
      </c>
      <c r="R238" t="s">
        <v>1289</v>
      </c>
      <c r="S238">
        <v>3000</v>
      </c>
      <c r="T238" t="s">
        <v>70</v>
      </c>
      <c r="V238">
        <v>3631</v>
      </c>
      <c r="W238" t="s">
        <v>333</v>
      </c>
      <c r="X238" s="80" t="s">
        <v>42</v>
      </c>
      <c r="Y238" t="s">
        <v>43</v>
      </c>
      <c r="Z238" s="12">
        <v>4866666.55</v>
      </c>
      <c r="AA238" s="12">
        <v>4000000</v>
      </c>
      <c r="AB238" s="12">
        <v>4866666.55</v>
      </c>
      <c r="AC238" s="12">
        <v>4866666.55</v>
      </c>
      <c r="AD238" s="12">
        <v>4866666.5999999996</v>
      </c>
      <c r="AE238" s="12">
        <v>3649999.95</v>
      </c>
      <c r="AF238" s="12">
        <v>3649999.95</v>
      </c>
      <c r="AG238" s="12">
        <v>0</v>
      </c>
      <c r="AH238" s="32">
        <v>4866666.55</v>
      </c>
      <c r="AI238" s="32">
        <v>4866666.55</v>
      </c>
      <c r="AJ238" s="32">
        <v>4866666.55</v>
      </c>
      <c r="AK238" s="12">
        <v>4866666.55</v>
      </c>
      <c r="AL238" s="12">
        <v>4866666.55</v>
      </c>
      <c r="AM238" s="12">
        <f t="shared" si="23"/>
        <v>0</v>
      </c>
      <c r="AN238" s="12" t="s">
        <v>846</v>
      </c>
      <c r="AO238" s="39">
        <f>AJ238-AL238</f>
        <v>0</v>
      </c>
    </row>
    <row r="239" spans="1:41" x14ac:dyDescent="0.3">
      <c r="A239" t="str">
        <f t="shared" si="22"/>
        <v>1.1-00-2401_246004004_24365100</v>
      </c>
      <c r="B239" t="s">
        <v>1282</v>
      </c>
      <c r="C239" t="s">
        <v>1284</v>
      </c>
      <c r="D239" t="s">
        <v>1319</v>
      </c>
      <c r="E239" t="s">
        <v>27</v>
      </c>
      <c r="F239" t="s">
        <v>29</v>
      </c>
      <c r="G239" t="s">
        <v>30</v>
      </c>
      <c r="H239" t="s">
        <v>31</v>
      </c>
      <c r="I239" t="s">
        <v>934</v>
      </c>
      <c r="J239" t="s">
        <v>33</v>
      </c>
      <c r="K239" t="s">
        <v>971</v>
      </c>
      <c r="L239">
        <v>6</v>
      </c>
      <c r="M239" t="s">
        <v>79</v>
      </c>
      <c r="N239" s="79" t="s">
        <v>93</v>
      </c>
      <c r="O239" t="s">
        <v>94</v>
      </c>
      <c r="P239" t="s">
        <v>92</v>
      </c>
      <c r="Q239" t="s">
        <v>987</v>
      </c>
      <c r="R239" t="s">
        <v>1289</v>
      </c>
      <c r="S239">
        <v>3000</v>
      </c>
      <c r="T239" t="s">
        <v>70</v>
      </c>
      <c r="V239">
        <v>3651</v>
      </c>
      <c r="W239" t="s">
        <v>104</v>
      </c>
      <c r="X239" s="80" t="s">
        <v>42</v>
      </c>
      <c r="Y239" t="s">
        <v>43</v>
      </c>
      <c r="Z239" s="12">
        <v>4728216</v>
      </c>
      <c r="AA239" s="12">
        <v>3228216</v>
      </c>
      <c r="AB239" s="12">
        <v>3115199.95</v>
      </c>
      <c r="AC239" s="12">
        <v>3115199.95</v>
      </c>
      <c r="AD239" s="12">
        <v>2336400</v>
      </c>
      <c r="AE239" s="12">
        <v>2336400</v>
      </c>
      <c r="AF239" s="12">
        <v>2336400</v>
      </c>
      <c r="AG239" s="12">
        <v>1613016.0499999998</v>
      </c>
      <c r="AH239" s="32">
        <v>4728216</v>
      </c>
      <c r="AI239" s="32">
        <v>4728216</v>
      </c>
      <c r="AJ239" s="32">
        <v>4728216</v>
      </c>
      <c r="AK239" s="12">
        <v>4728216</v>
      </c>
      <c r="AL239" s="12">
        <v>3000000</v>
      </c>
      <c r="AM239" s="12">
        <f t="shared" si="23"/>
        <v>1728216</v>
      </c>
      <c r="AN239" s="12" t="s">
        <v>846</v>
      </c>
    </row>
    <row r="240" spans="1:41" x14ac:dyDescent="0.3">
      <c r="A240" t="str">
        <f t="shared" si="22"/>
        <v>1.1-00-2401_246004004_24366100</v>
      </c>
      <c r="B240" t="s">
        <v>1282</v>
      </c>
      <c r="C240" t="s">
        <v>1284</v>
      </c>
      <c r="D240" t="s">
        <v>1319</v>
      </c>
      <c r="E240" t="s">
        <v>27</v>
      </c>
      <c r="F240" t="s">
        <v>29</v>
      </c>
      <c r="G240" t="s">
        <v>30</v>
      </c>
      <c r="H240" t="s">
        <v>31</v>
      </c>
      <c r="I240" t="s">
        <v>934</v>
      </c>
      <c r="J240" t="s">
        <v>33</v>
      </c>
      <c r="K240" t="s">
        <v>971</v>
      </c>
      <c r="L240">
        <v>6</v>
      </c>
      <c r="M240" t="s">
        <v>79</v>
      </c>
      <c r="N240" s="79" t="s">
        <v>93</v>
      </c>
      <c r="O240" t="s">
        <v>94</v>
      </c>
      <c r="P240" t="s">
        <v>92</v>
      </c>
      <c r="Q240" t="s">
        <v>987</v>
      </c>
      <c r="R240" t="s">
        <v>1289</v>
      </c>
      <c r="S240">
        <v>3000</v>
      </c>
      <c r="T240" t="s">
        <v>70</v>
      </c>
      <c r="V240">
        <v>3661</v>
      </c>
      <c r="W240" t="s">
        <v>106</v>
      </c>
      <c r="X240" s="80" t="s">
        <v>42</v>
      </c>
      <c r="Y240" t="s">
        <v>43</v>
      </c>
      <c r="Z240" s="12">
        <v>8995784</v>
      </c>
      <c r="AA240" s="12">
        <v>7515784</v>
      </c>
      <c r="AB240" s="12">
        <v>6171220.2999999998</v>
      </c>
      <c r="AC240" s="12">
        <v>6171220.2999999998</v>
      </c>
      <c r="AD240" s="12">
        <v>6171220.2999999998</v>
      </c>
      <c r="AE240" s="12">
        <v>5364164.96</v>
      </c>
      <c r="AF240" s="12">
        <v>5364164.96</v>
      </c>
      <c r="AG240" s="12">
        <v>2824563.7</v>
      </c>
      <c r="AH240" s="32">
        <v>8995784</v>
      </c>
      <c r="AI240" s="32">
        <v>8995784</v>
      </c>
      <c r="AJ240" s="32">
        <v>8995784</v>
      </c>
      <c r="AK240" s="12">
        <v>8995784</v>
      </c>
      <c r="AL240" s="12">
        <v>7000000</v>
      </c>
      <c r="AM240" s="12">
        <f t="shared" si="23"/>
        <v>1995784</v>
      </c>
      <c r="AN240" s="12" t="s">
        <v>846</v>
      </c>
    </row>
    <row r="241" spans="1:41" x14ac:dyDescent="0.3">
      <c r="A241" t="str">
        <f t="shared" si="22"/>
        <v>1.1-00-2401_246003003_24371100</v>
      </c>
      <c r="B241" t="s">
        <v>1282</v>
      </c>
      <c r="C241" t="s">
        <v>1284</v>
      </c>
      <c r="D241" t="s">
        <v>1319</v>
      </c>
      <c r="E241" t="s">
        <v>27</v>
      </c>
      <c r="F241" t="s">
        <v>29</v>
      </c>
      <c r="G241" t="s">
        <v>30</v>
      </c>
      <c r="H241" t="s">
        <v>31</v>
      </c>
      <c r="I241" t="s">
        <v>934</v>
      </c>
      <c r="J241" t="s">
        <v>33</v>
      </c>
      <c r="K241" t="s">
        <v>971</v>
      </c>
      <c r="L241">
        <v>6</v>
      </c>
      <c r="M241" t="s">
        <v>79</v>
      </c>
      <c r="N241" s="79" t="s">
        <v>82</v>
      </c>
      <c r="O241" t="s">
        <v>83</v>
      </c>
      <c r="P241" t="s">
        <v>80</v>
      </c>
      <c r="Q241" t="s">
        <v>81</v>
      </c>
      <c r="R241" t="s">
        <v>1289</v>
      </c>
      <c r="S241">
        <v>3000</v>
      </c>
      <c r="T241" t="s">
        <v>70</v>
      </c>
      <c r="V241">
        <v>3711</v>
      </c>
      <c r="W241" t="s">
        <v>157</v>
      </c>
      <c r="X241" s="80" t="s">
        <v>42</v>
      </c>
      <c r="Y241" t="s">
        <v>43</v>
      </c>
      <c r="Z241" s="12">
        <v>32707.68</v>
      </c>
      <c r="AA241" s="12">
        <v>0</v>
      </c>
      <c r="AB241" s="12">
        <v>12555.74</v>
      </c>
      <c r="AC241" s="12">
        <v>12555.74</v>
      </c>
      <c r="AD241" s="12">
        <v>12555.74</v>
      </c>
      <c r="AE241" s="12">
        <v>12555.74</v>
      </c>
      <c r="AF241" s="12">
        <v>12555.74</v>
      </c>
      <c r="AG241" s="12">
        <v>20151.940000000002</v>
      </c>
      <c r="AH241" s="32">
        <v>14707.68</v>
      </c>
      <c r="AI241" s="32">
        <v>14707.68</v>
      </c>
      <c r="AJ241" s="32">
        <v>14707.68</v>
      </c>
      <c r="AK241" s="12">
        <v>14707.68</v>
      </c>
      <c r="AL241" s="12">
        <v>14707.68</v>
      </c>
      <c r="AM241" s="12">
        <f t="shared" si="23"/>
        <v>0</v>
      </c>
      <c r="AN241" s="12" t="s">
        <v>140</v>
      </c>
    </row>
    <row r="242" spans="1:41" x14ac:dyDescent="0.3">
      <c r="A242" t="str">
        <f t="shared" si="22"/>
        <v>1.1-00-2404_246018012_24371100</v>
      </c>
      <c r="B242" t="s">
        <v>1282</v>
      </c>
      <c r="C242" t="s">
        <v>1284</v>
      </c>
      <c r="D242" t="s">
        <v>1319</v>
      </c>
      <c r="E242" t="s">
        <v>27</v>
      </c>
      <c r="F242" t="s">
        <v>29</v>
      </c>
      <c r="G242" t="s">
        <v>30</v>
      </c>
      <c r="H242" t="s">
        <v>141</v>
      </c>
      <c r="I242" t="s">
        <v>955</v>
      </c>
      <c r="J242" t="s">
        <v>143</v>
      </c>
      <c r="K242" t="s">
        <v>144</v>
      </c>
      <c r="L242">
        <v>6</v>
      </c>
      <c r="M242" t="s">
        <v>79</v>
      </c>
      <c r="N242" s="79" t="s">
        <v>147</v>
      </c>
      <c r="O242" t="s">
        <v>148</v>
      </c>
      <c r="P242" t="s">
        <v>145</v>
      </c>
      <c r="Q242" t="s">
        <v>146</v>
      </c>
      <c r="R242" t="s">
        <v>1289</v>
      </c>
      <c r="S242">
        <v>3000</v>
      </c>
      <c r="T242" t="s">
        <v>70</v>
      </c>
      <c r="V242">
        <v>3711</v>
      </c>
      <c r="W242" t="s">
        <v>157</v>
      </c>
      <c r="X242" s="80" t="s">
        <v>42</v>
      </c>
      <c r="Y242" t="s">
        <v>43</v>
      </c>
      <c r="Z242" s="12">
        <v>16960</v>
      </c>
      <c r="AA242" s="12">
        <v>0</v>
      </c>
      <c r="AB242" s="12">
        <v>8960</v>
      </c>
      <c r="AC242" s="12">
        <v>8960</v>
      </c>
      <c r="AD242" s="12">
        <v>8960</v>
      </c>
      <c r="AE242" s="12">
        <v>8960</v>
      </c>
      <c r="AF242" s="12">
        <v>8960</v>
      </c>
      <c r="AG242" s="12">
        <v>8000</v>
      </c>
      <c r="AH242" s="32">
        <v>8960</v>
      </c>
      <c r="AI242" s="32">
        <v>8960</v>
      </c>
      <c r="AJ242" s="32">
        <v>8960</v>
      </c>
      <c r="AK242" s="12">
        <v>8960</v>
      </c>
      <c r="AL242" s="12">
        <v>8960</v>
      </c>
      <c r="AM242" s="12">
        <f t="shared" si="23"/>
        <v>0</v>
      </c>
      <c r="AN242" s="12" t="s">
        <v>846</v>
      </c>
    </row>
    <row r="243" spans="1:41" x14ac:dyDescent="0.3">
      <c r="A243" t="str">
        <f t="shared" si="22"/>
        <v>1.1-00-2404_246018012_24372100</v>
      </c>
      <c r="B243" t="s">
        <v>1282</v>
      </c>
      <c r="C243" t="s">
        <v>1284</v>
      </c>
      <c r="D243" t="s">
        <v>1319</v>
      </c>
      <c r="E243" t="s">
        <v>27</v>
      </c>
      <c r="F243" t="s">
        <v>29</v>
      </c>
      <c r="G243" t="s">
        <v>30</v>
      </c>
      <c r="H243" t="s">
        <v>141</v>
      </c>
      <c r="I243" t="s">
        <v>955</v>
      </c>
      <c r="J243" t="s">
        <v>143</v>
      </c>
      <c r="K243" t="s">
        <v>144</v>
      </c>
      <c r="L243">
        <v>6</v>
      </c>
      <c r="M243" t="s">
        <v>79</v>
      </c>
      <c r="N243" s="79" t="s">
        <v>147</v>
      </c>
      <c r="O243" t="s">
        <v>148</v>
      </c>
      <c r="P243" t="s">
        <v>145</v>
      </c>
      <c r="Q243" t="s">
        <v>146</v>
      </c>
      <c r="R243" t="s">
        <v>1289</v>
      </c>
      <c r="S243">
        <v>3000</v>
      </c>
      <c r="T243" t="s">
        <v>70</v>
      </c>
      <c r="V243">
        <v>3721</v>
      </c>
      <c r="W243" t="s">
        <v>88</v>
      </c>
      <c r="X243" s="80" t="s">
        <v>42</v>
      </c>
      <c r="Y243" t="s">
        <v>43</v>
      </c>
      <c r="Z243" s="12">
        <v>0</v>
      </c>
      <c r="AA243" s="12">
        <v>0</v>
      </c>
      <c r="AB243" s="12">
        <v>0</v>
      </c>
      <c r="AC243" s="12">
        <v>0</v>
      </c>
      <c r="AD243" s="12">
        <v>0</v>
      </c>
      <c r="AE243" s="12">
        <v>0</v>
      </c>
      <c r="AF243" s="12">
        <v>0</v>
      </c>
      <c r="AG243" s="12">
        <v>0</v>
      </c>
      <c r="AH243" s="32">
        <v>2480</v>
      </c>
      <c r="AI243" s="32">
        <v>2480</v>
      </c>
      <c r="AJ243" s="32">
        <v>2480</v>
      </c>
      <c r="AK243" s="12">
        <v>2480</v>
      </c>
      <c r="AL243" s="12">
        <v>2480</v>
      </c>
      <c r="AM243" s="12">
        <f t="shared" si="23"/>
        <v>0</v>
      </c>
      <c r="AN243" s="12" t="s">
        <v>846</v>
      </c>
    </row>
    <row r="244" spans="1:41" x14ac:dyDescent="0.3">
      <c r="A244" t="str">
        <f t="shared" si="22"/>
        <v>1.1-00-2401_246003003_24375100</v>
      </c>
      <c r="B244" t="s">
        <v>1282</v>
      </c>
      <c r="C244" t="s">
        <v>1284</v>
      </c>
      <c r="D244" t="s">
        <v>1319</v>
      </c>
      <c r="E244" t="s">
        <v>27</v>
      </c>
      <c r="F244" t="s">
        <v>29</v>
      </c>
      <c r="G244" t="s">
        <v>30</v>
      </c>
      <c r="H244" t="s">
        <v>31</v>
      </c>
      <c r="I244" t="s">
        <v>934</v>
      </c>
      <c r="J244" t="s">
        <v>33</v>
      </c>
      <c r="K244" t="s">
        <v>971</v>
      </c>
      <c r="L244">
        <v>6</v>
      </c>
      <c r="M244" t="s">
        <v>79</v>
      </c>
      <c r="N244" s="79" t="s">
        <v>82</v>
      </c>
      <c r="O244" t="s">
        <v>83</v>
      </c>
      <c r="P244" t="s">
        <v>80</v>
      </c>
      <c r="Q244" t="s">
        <v>81</v>
      </c>
      <c r="R244" t="s">
        <v>1289</v>
      </c>
      <c r="S244">
        <v>3000</v>
      </c>
      <c r="T244" t="s">
        <v>70</v>
      </c>
      <c r="V244">
        <v>3751</v>
      </c>
      <c r="W244" t="s">
        <v>356</v>
      </c>
      <c r="X244" s="80" t="s">
        <v>42</v>
      </c>
      <c r="Y244" t="s">
        <v>43</v>
      </c>
      <c r="Z244" s="12">
        <v>23397.95</v>
      </c>
      <c r="AA244" s="12">
        <v>0</v>
      </c>
      <c r="AB244" s="12">
        <v>10154.280000000001</v>
      </c>
      <c r="AC244" s="12">
        <v>10154.280000000001</v>
      </c>
      <c r="AD244" s="12">
        <v>10154.280000000001</v>
      </c>
      <c r="AE244" s="12">
        <v>10154.280000000001</v>
      </c>
      <c r="AF244" s="12">
        <v>10154.280000000001</v>
      </c>
      <c r="AG244" s="12">
        <v>13243.67</v>
      </c>
      <c r="AH244" s="32">
        <v>11397.95</v>
      </c>
      <c r="AI244" s="32">
        <v>11397.95</v>
      </c>
      <c r="AJ244" s="32">
        <v>11397.95</v>
      </c>
      <c r="AK244" s="12">
        <v>11397.95</v>
      </c>
      <c r="AL244" s="12">
        <v>11397.95</v>
      </c>
      <c r="AM244" s="12">
        <f t="shared" si="23"/>
        <v>0</v>
      </c>
      <c r="AN244" s="12" t="s">
        <v>140</v>
      </c>
    </row>
    <row r="245" spans="1:41" x14ac:dyDescent="0.3">
      <c r="A245" t="str">
        <f t="shared" si="22"/>
        <v>1.1-00-2404_246018012_24379100</v>
      </c>
      <c r="B245" t="s">
        <v>1282</v>
      </c>
      <c r="C245" t="s">
        <v>1284</v>
      </c>
      <c r="D245" t="s">
        <v>1319</v>
      </c>
      <c r="E245" t="s">
        <v>27</v>
      </c>
      <c r="F245" t="s">
        <v>29</v>
      </c>
      <c r="G245" t="s">
        <v>30</v>
      </c>
      <c r="H245" t="s">
        <v>141</v>
      </c>
      <c r="I245" t="s">
        <v>955</v>
      </c>
      <c r="J245" t="s">
        <v>143</v>
      </c>
      <c r="K245" t="s">
        <v>144</v>
      </c>
      <c r="L245">
        <v>6</v>
      </c>
      <c r="M245" t="s">
        <v>79</v>
      </c>
      <c r="N245" s="79" t="s">
        <v>147</v>
      </c>
      <c r="O245" t="s">
        <v>148</v>
      </c>
      <c r="P245" t="s">
        <v>145</v>
      </c>
      <c r="Q245" t="s">
        <v>146</v>
      </c>
      <c r="R245" t="s">
        <v>1289</v>
      </c>
      <c r="S245">
        <v>3000</v>
      </c>
      <c r="T245" t="s">
        <v>70</v>
      </c>
      <c r="V245">
        <v>3791</v>
      </c>
      <c r="W245" t="s">
        <v>158</v>
      </c>
      <c r="X245" s="80" t="s">
        <v>42</v>
      </c>
      <c r="Y245" t="s">
        <v>43</v>
      </c>
      <c r="Z245" s="12">
        <v>3500</v>
      </c>
      <c r="AA245" s="12">
        <v>0</v>
      </c>
      <c r="AB245" s="12">
        <v>1771</v>
      </c>
      <c r="AC245" s="12">
        <v>1771</v>
      </c>
      <c r="AD245" s="12">
        <v>1771</v>
      </c>
      <c r="AE245" s="12">
        <v>1771</v>
      </c>
      <c r="AF245" s="12">
        <v>1771</v>
      </c>
      <c r="AG245" s="12">
        <v>1729</v>
      </c>
      <c r="AH245" s="32">
        <v>3500</v>
      </c>
      <c r="AI245" s="32">
        <v>3500</v>
      </c>
      <c r="AJ245" s="32">
        <v>3500</v>
      </c>
      <c r="AK245" s="12">
        <v>3500</v>
      </c>
      <c r="AL245" s="12">
        <v>3500</v>
      </c>
      <c r="AM245" s="12">
        <f t="shared" si="23"/>
        <v>0</v>
      </c>
      <c r="AN245" s="12" t="s">
        <v>846</v>
      </c>
    </row>
    <row r="246" spans="1:41" x14ac:dyDescent="0.3">
      <c r="A246" t="str">
        <f t="shared" si="22"/>
        <v>1.1-00-2401_245002002_24382100</v>
      </c>
      <c r="B246" t="s">
        <v>1282</v>
      </c>
      <c r="C246" t="s">
        <v>1284</v>
      </c>
      <c r="D246" t="s">
        <v>1319</v>
      </c>
      <c r="E246" t="s">
        <v>27</v>
      </c>
      <c r="F246" t="s">
        <v>29</v>
      </c>
      <c r="G246" t="s">
        <v>30</v>
      </c>
      <c r="H246" t="s">
        <v>31</v>
      </c>
      <c r="I246" t="s">
        <v>934</v>
      </c>
      <c r="J246" t="s">
        <v>33</v>
      </c>
      <c r="K246" t="s">
        <v>971</v>
      </c>
      <c r="L246">
        <v>5</v>
      </c>
      <c r="M246" t="s">
        <v>62</v>
      </c>
      <c r="N246" s="79" t="s">
        <v>65</v>
      </c>
      <c r="O246" t="s">
        <v>66</v>
      </c>
      <c r="P246" t="s">
        <v>63</v>
      </c>
      <c r="Q246" t="s">
        <v>64</v>
      </c>
      <c r="R246" t="s">
        <v>1289</v>
      </c>
      <c r="S246">
        <v>3000</v>
      </c>
      <c r="T246" t="s">
        <v>70</v>
      </c>
      <c r="V246">
        <v>3821</v>
      </c>
      <c r="W246" t="s">
        <v>75</v>
      </c>
      <c r="X246" s="80" t="s">
        <v>42</v>
      </c>
      <c r="Y246" t="s">
        <v>43</v>
      </c>
      <c r="Z246" s="12">
        <v>934238.4</v>
      </c>
      <c r="AA246" s="12">
        <v>492000</v>
      </c>
      <c r="AB246" s="12">
        <v>934238.23</v>
      </c>
      <c r="AC246" s="12">
        <v>934238.23</v>
      </c>
      <c r="AD246" s="12">
        <v>888638.23</v>
      </c>
      <c r="AE246" s="12">
        <v>888638.23</v>
      </c>
      <c r="AF246" s="12">
        <v>888638.23</v>
      </c>
      <c r="AG246" s="12">
        <v>0.17000000004190952</v>
      </c>
      <c r="AH246" s="32">
        <v>850588.4</v>
      </c>
      <c r="AI246" s="32">
        <v>850588.4</v>
      </c>
      <c r="AJ246" s="32">
        <v>850588.4</v>
      </c>
      <c r="AK246" s="12">
        <v>850588.4</v>
      </c>
      <c r="AL246" s="12">
        <v>850588.4</v>
      </c>
      <c r="AM246" s="12">
        <f t="shared" si="23"/>
        <v>0</v>
      </c>
      <c r="AN246" s="12" t="s">
        <v>140</v>
      </c>
    </row>
    <row r="247" spans="1:41" x14ac:dyDescent="0.3">
      <c r="A247" t="str">
        <f t="shared" si="22"/>
        <v>1.1-00-2401_245005005_24382100</v>
      </c>
      <c r="B247" t="s">
        <v>1282</v>
      </c>
      <c r="C247" t="s">
        <v>1284</v>
      </c>
      <c r="D247" t="s">
        <v>1319</v>
      </c>
      <c r="E247" t="s">
        <v>27</v>
      </c>
      <c r="F247" t="s">
        <v>29</v>
      </c>
      <c r="G247" t="s">
        <v>30</v>
      </c>
      <c r="H247" t="s">
        <v>31</v>
      </c>
      <c r="I247" t="s">
        <v>934</v>
      </c>
      <c r="J247" t="s">
        <v>33</v>
      </c>
      <c r="K247" t="s">
        <v>971</v>
      </c>
      <c r="L247">
        <v>5</v>
      </c>
      <c r="M247" t="s">
        <v>62</v>
      </c>
      <c r="N247" s="79" t="s">
        <v>109</v>
      </c>
      <c r="O247" t="s">
        <v>110</v>
      </c>
      <c r="P247" t="s">
        <v>107</v>
      </c>
      <c r="Q247" t="s">
        <v>108</v>
      </c>
      <c r="R247" t="s">
        <v>1289</v>
      </c>
      <c r="S247">
        <v>3000</v>
      </c>
      <c r="T247" t="s">
        <v>70</v>
      </c>
      <c r="V247">
        <v>3821</v>
      </c>
      <c r="W247" t="s">
        <v>75</v>
      </c>
      <c r="X247" s="80" t="s">
        <v>42</v>
      </c>
      <c r="Y247" t="s">
        <v>43</v>
      </c>
      <c r="Z247" s="12">
        <v>500000</v>
      </c>
      <c r="AA247" s="12">
        <v>500000</v>
      </c>
      <c r="AB247" s="12">
        <v>499500</v>
      </c>
      <c r="AC247" s="12">
        <v>499500</v>
      </c>
      <c r="AD247" s="12">
        <v>499500</v>
      </c>
      <c r="AE247" s="12">
        <v>499500</v>
      </c>
      <c r="AF247" s="12">
        <v>499500</v>
      </c>
      <c r="AG247" s="12">
        <v>500</v>
      </c>
      <c r="AH247" s="32">
        <v>500000</v>
      </c>
      <c r="AI247" s="32">
        <v>500000</v>
      </c>
      <c r="AJ247" s="32">
        <v>500000</v>
      </c>
      <c r="AK247" s="12">
        <v>500000</v>
      </c>
      <c r="AL247" s="12">
        <v>500000</v>
      </c>
      <c r="AM247" s="12">
        <f t="shared" si="23"/>
        <v>0</v>
      </c>
      <c r="AN247" s="12" t="s">
        <v>846</v>
      </c>
    </row>
    <row r="248" spans="1:41" x14ac:dyDescent="0.3">
      <c r="A248" t="str">
        <f t="shared" si="22"/>
        <v>1.1-00-2402_241007007_24382100</v>
      </c>
      <c r="B248" t="s">
        <v>1282</v>
      </c>
      <c r="C248" t="s">
        <v>1284</v>
      </c>
      <c r="D248" t="s">
        <v>1319</v>
      </c>
      <c r="E248" t="s">
        <v>27</v>
      </c>
      <c r="F248" t="s">
        <v>29</v>
      </c>
      <c r="G248" t="s">
        <v>30</v>
      </c>
      <c r="H248" t="s">
        <v>123</v>
      </c>
      <c r="I248" t="s">
        <v>969</v>
      </c>
      <c r="J248" t="s">
        <v>188</v>
      </c>
      <c r="K248" t="s">
        <v>189</v>
      </c>
      <c r="L248">
        <v>1</v>
      </c>
      <c r="M248" t="s">
        <v>35</v>
      </c>
      <c r="N248" s="79" t="s">
        <v>192</v>
      </c>
      <c r="O248" t="s">
        <v>191</v>
      </c>
      <c r="P248" t="s">
        <v>190</v>
      </c>
      <c r="Q248" t="s">
        <v>996</v>
      </c>
      <c r="R248" t="s">
        <v>1289</v>
      </c>
      <c r="S248">
        <v>3000</v>
      </c>
      <c r="T248" t="s">
        <v>70</v>
      </c>
      <c r="V248">
        <v>3821</v>
      </c>
      <c r="W248" t="s">
        <v>75</v>
      </c>
      <c r="X248" s="80" t="s">
        <v>42</v>
      </c>
      <c r="Y248" t="s">
        <v>43</v>
      </c>
      <c r="Z248" s="12">
        <v>160000</v>
      </c>
      <c r="AA248" s="12">
        <v>0</v>
      </c>
      <c r="AB248" s="12">
        <v>68208</v>
      </c>
      <c r="AC248" s="12">
        <v>0</v>
      </c>
      <c r="AD248" s="12">
        <v>0</v>
      </c>
      <c r="AE248" s="12">
        <v>0</v>
      </c>
      <c r="AF248" s="12">
        <v>0</v>
      </c>
      <c r="AG248" s="12">
        <v>91792</v>
      </c>
      <c r="AH248" s="32">
        <v>160000</v>
      </c>
      <c r="AI248" s="32">
        <v>160000</v>
      </c>
      <c r="AJ248" s="32">
        <v>160000</v>
      </c>
      <c r="AK248" s="12">
        <v>160000</v>
      </c>
      <c r="AL248" s="12">
        <v>160000</v>
      </c>
      <c r="AM248" s="12">
        <f t="shared" si="23"/>
        <v>0</v>
      </c>
      <c r="AN248" s="12" t="s">
        <v>196</v>
      </c>
    </row>
    <row r="249" spans="1:41" x14ac:dyDescent="0.3">
      <c r="A249" t="str">
        <f t="shared" si="22"/>
        <v>1.1-00-2402_243011009_24382100</v>
      </c>
      <c r="B249" t="s">
        <v>1282</v>
      </c>
      <c r="C249" t="s">
        <v>1284</v>
      </c>
      <c r="D249" t="s">
        <v>1319</v>
      </c>
      <c r="E249" t="s">
        <v>27</v>
      </c>
      <c r="F249" t="s">
        <v>216</v>
      </c>
      <c r="G249" t="s">
        <v>217</v>
      </c>
      <c r="H249" t="s">
        <v>31</v>
      </c>
      <c r="I249" t="s">
        <v>934</v>
      </c>
      <c r="J249" t="s">
        <v>188</v>
      </c>
      <c r="K249" t="s">
        <v>189</v>
      </c>
      <c r="L249">
        <v>3</v>
      </c>
      <c r="M249" t="s">
        <v>218</v>
      </c>
      <c r="N249" s="79" t="s">
        <v>221</v>
      </c>
      <c r="O249" t="s">
        <v>222</v>
      </c>
      <c r="P249" t="s">
        <v>219</v>
      </c>
      <c r="Q249" t="s">
        <v>220</v>
      </c>
      <c r="R249" t="s">
        <v>1289</v>
      </c>
      <c r="S249">
        <v>3000</v>
      </c>
      <c r="T249" t="s">
        <v>70</v>
      </c>
      <c r="V249">
        <v>3821</v>
      </c>
      <c r="W249" t="s">
        <v>75</v>
      </c>
      <c r="X249" s="80" t="s">
        <v>42</v>
      </c>
      <c r="Y249" t="s">
        <v>43</v>
      </c>
      <c r="Z249" s="12">
        <v>50000</v>
      </c>
      <c r="AA249" s="12">
        <v>0</v>
      </c>
      <c r="AB249" s="12">
        <v>47281.599999999999</v>
      </c>
      <c r="AC249" s="12">
        <v>47281.599999999999</v>
      </c>
      <c r="AD249" s="12">
        <v>47281.599999999999</v>
      </c>
      <c r="AE249" s="12">
        <v>47281.599999999999</v>
      </c>
      <c r="AF249" s="12">
        <v>47281.599999999999</v>
      </c>
      <c r="AG249" s="12">
        <v>2718.4000000000015</v>
      </c>
      <c r="AH249" s="32">
        <v>50000</v>
      </c>
      <c r="AI249" s="32">
        <v>50000</v>
      </c>
      <c r="AJ249" s="32">
        <v>200000</v>
      </c>
      <c r="AK249" s="12">
        <v>200000</v>
      </c>
      <c r="AL249" s="12">
        <v>200000</v>
      </c>
      <c r="AM249" s="12">
        <f t="shared" si="23"/>
        <v>0</v>
      </c>
      <c r="AN249" s="12" t="s">
        <v>238</v>
      </c>
    </row>
    <row r="250" spans="1:41" x14ac:dyDescent="0.3">
      <c r="A250" t="str">
        <f t="shared" si="22"/>
        <v>1.1-00-2402_241014010_24382100</v>
      </c>
      <c r="B250" t="s">
        <v>1282</v>
      </c>
      <c r="C250" t="s">
        <v>1284</v>
      </c>
      <c r="D250" t="s">
        <v>1319</v>
      </c>
      <c r="E250" t="s">
        <v>27</v>
      </c>
      <c r="F250" t="s">
        <v>29</v>
      </c>
      <c r="G250" t="s">
        <v>30</v>
      </c>
      <c r="H250" t="s">
        <v>261</v>
      </c>
      <c r="I250" t="s">
        <v>960</v>
      </c>
      <c r="J250" t="s">
        <v>188</v>
      </c>
      <c r="K250" t="s">
        <v>189</v>
      </c>
      <c r="L250">
        <v>1</v>
      </c>
      <c r="M250" t="s">
        <v>35</v>
      </c>
      <c r="N250" s="79" t="s">
        <v>358</v>
      </c>
      <c r="O250" t="s">
        <v>359</v>
      </c>
      <c r="P250" t="s">
        <v>273</v>
      </c>
      <c r="Q250" s="1" t="s">
        <v>1296</v>
      </c>
      <c r="R250" t="s">
        <v>1289</v>
      </c>
      <c r="S250">
        <v>3000</v>
      </c>
      <c r="T250" t="s">
        <v>70</v>
      </c>
      <c r="V250">
        <v>3821</v>
      </c>
      <c r="W250" t="s">
        <v>75</v>
      </c>
      <c r="X250" s="80" t="s">
        <v>42</v>
      </c>
      <c r="Y250" t="s">
        <v>43</v>
      </c>
      <c r="Z250" s="12">
        <v>4823470</v>
      </c>
      <c r="AA250" s="12">
        <v>2823470</v>
      </c>
      <c r="AB250" s="12">
        <v>4800000.08</v>
      </c>
      <c r="AC250" s="12">
        <v>4800000.08</v>
      </c>
      <c r="AD250" s="12">
        <v>0</v>
      </c>
      <c r="AE250" s="12">
        <v>0</v>
      </c>
      <c r="AF250" s="12">
        <v>0</v>
      </c>
      <c r="AG250" s="12">
        <v>23469.919999999925</v>
      </c>
      <c r="AH250" s="32">
        <v>4823470</v>
      </c>
      <c r="AI250" s="32">
        <v>4823470</v>
      </c>
      <c r="AJ250" s="32">
        <v>1000000</v>
      </c>
      <c r="AK250" s="12">
        <v>1000000</v>
      </c>
      <c r="AL250" s="12">
        <v>1000000</v>
      </c>
      <c r="AM250" s="12">
        <f t="shared" si="23"/>
        <v>0</v>
      </c>
      <c r="AN250" s="12" t="s">
        <v>369</v>
      </c>
    </row>
    <row r="251" spans="1:41" x14ac:dyDescent="0.3">
      <c r="A251" t="str">
        <f t="shared" si="22"/>
        <v>1.1-00-2402_241015010_24382100</v>
      </c>
      <c r="B251" t="s">
        <v>1282</v>
      </c>
      <c r="C251" t="s">
        <v>1284</v>
      </c>
      <c r="D251" t="s">
        <v>1319</v>
      </c>
      <c r="E251" t="s">
        <v>27</v>
      </c>
      <c r="F251" t="s">
        <v>29</v>
      </c>
      <c r="G251" t="s">
        <v>30</v>
      </c>
      <c r="H251" t="s">
        <v>340</v>
      </c>
      <c r="I251" t="s">
        <v>964</v>
      </c>
      <c r="J251" t="s">
        <v>188</v>
      </c>
      <c r="K251" t="s">
        <v>189</v>
      </c>
      <c r="L251">
        <v>1</v>
      </c>
      <c r="M251" t="s">
        <v>35</v>
      </c>
      <c r="N251" s="79" t="s">
        <v>342</v>
      </c>
      <c r="O251" t="s">
        <v>343</v>
      </c>
      <c r="P251" t="s">
        <v>273</v>
      </c>
      <c r="Q251" s="1" t="s">
        <v>1296</v>
      </c>
      <c r="R251" t="s">
        <v>1289</v>
      </c>
      <c r="S251">
        <v>3000</v>
      </c>
      <c r="T251" t="s">
        <v>70</v>
      </c>
      <c r="V251">
        <v>3821</v>
      </c>
      <c r="W251" t="s">
        <v>75</v>
      </c>
      <c r="X251" s="80" t="s">
        <v>42</v>
      </c>
      <c r="Y251" t="s">
        <v>43</v>
      </c>
      <c r="Z251" s="12">
        <v>3480607.42</v>
      </c>
      <c r="AA251" s="12">
        <v>1500000</v>
      </c>
      <c r="AB251" s="12">
        <v>3190428</v>
      </c>
      <c r="AC251" s="12">
        <v>2961928</v>
      </c>
      <c r="AD251" s="12">
        <v>2916928</v>
      </c>
      <c r="AE251" s="12">
        <v>2916928</v>
      </c>
      <c r="AF251" s="12">
        <v>2916928</v>
      </c>
      <c r="AG251" s="12">
        <v>290179.41999999993</v>
      </c>
      <c r="AH251" s="32">
        <v>3480607.42</v>
      </c>
      <c r="AI251" s="32">
        <v>3480607.42</v>
      </c>
      <c r="AJ251" s="32">
        <v>2000000</v>
      </c>
      <c r="AK251" s="12">
        <v>2000000</v>
      </c>
      <c r="AL251" s="12">
        <v>1000000</v>
      </c>
      <c r="AM251" s="12">
        <f t="shared" si="23"/>
        <v>1000000</v>
      </c>
      <c r="AN251" s="12" t="s">
        <v>357</v>
      </c>
    </row>
    <row r="252" spans="1:41" x14ac:dyDescent="0.3">
      <c r="A252" t="str">
        <f t="shared" si="22"/>
        <v>1.1-00-2404_246018012_24382100</v>
      </c>
      <c r="B252" t="s">
        <v>1282</v>
      </c>
      <c r="C252" t="s">
        <v>1284</v>
      </c>
      <c r="D252" t="s">
        <v>1319</v>
      </c>
      <c r="E252" t="s">
        <v>27</v>
      </c>
      <c r="F252" t="s">
        <v>29</v>
      </c>
      <c r="G252" t="s">
        <v>30</v>
      </c>
      <c r="H252" t="s">
        <v>141</v>
      </c>
      <c r="I252" t="s">
        <v>955</v>
      </c>
      <c r="J252" t="s">
        <v>143</v>
      </c>
      <c r="K252" t="s">
        <v>144</v>
      </c>
      <c r="L252">
        <v>6</v>
      </c>
      <c r="M252" t="s">
        <v>79</v>
      </c>
      <c r="N252" s="79" t="s">
        <v>147</v>
      </c>
      <c r="O252" t="s">
        <v>148</v>
      </c>
      <c r="P252" t="s">
        <v>145</v>
      </c>
      <c r="Q252" t="s">
        <v>146</v>
      </c>
      <c r="R252" t="s">
        <v>1289</v>
      </c>
      <c r="S252">
        <v>3000</v>
      </c>
      <c r="T252" t="s">
        <v>70</v>
      </c>
      <c r="V252">
        <v>3821</v>
      </c>
      <c r="W252" t="s">
        <v>75</v>
      </c>
      <c r="X252" s="80" t="s">
        <v>42</v>
      </c>
      <c r="Y252" t="s">
        <v>43</v>
      </c>
      <c r="Z252" s="12">
        <v>1000000</v>
      </c>
      <c r="AA252" s="12">
        <v>1000000</v>
      </c>
      <c r="AB252" s="12">
        <v>0</v>
      </c>
      <c r="AC252" s="12">
        <v>0</v>
      </c>
      <c r="AD252" s="12">
        <v>0</v>
      </c>
      <c r="AE252" s="12">
        <v>0</v>
      </c>
      <c r="AF252" s="12">
        <v>0</v>
      </c>
      <c r="AG252" s="12">
        <v>1000000</v>
      </c>
      <c r="AH252" s="32">
        <v>1000000</v>
      </c>
      <c r="AI252" s="32">
        <v>1000000</v>
      </c>
      <c r="AJ252" s="32">
        <v>1000000</v>
      </c>
      <c r="AK252" s="12">
        <v>1000000</v>
      </c>
      <c r="AL252" s="12">
        <v>1000000</v>
      </c>
      <c r="AM252" s="12">
        <f t="shared" si="23"/>
        <v>0</v>
      </c>
      <c r="AN252" s="12" t="s">
        <v>846</v>
      </c>
    </row>
    <row r="253" spans="1:41" x14ac:dyDescent="0.3">
      <c r="A253" t="str">
        <f t="shared" si="22"/>
        <v>1.1-00-2405_246021015_24382100</v>
      </c>
      <c r="B253" t="s">
        <v>1282</v>
      </c>
      <c r="C253" t="s">
        <v>1284</v>
      </c>
      <c r="D253" t="s">
        <v>1319</v>
      </c>
      <c r="E253" t="s">
        <v>27</v>
      </c>
      <c r="F253" t="s">
        <v>29</v>
      </c>
      <c r="G253" t="s">
        <v>30</v>
      </c>
      <c r="H253" t="s">
        <v>31</v>
      </c>
      <c r="I253" t="s">
        <v>934</v>
      </c>
      <c r="J253" t="s">
        <v>306</v>
      </c>
      <c r="K253" t="s">
        <v>307</v>
      </c>
      <c r="L253">
        <v>6</v>
      </c>
      <c r="M253" t="s">
        <v>79</v>
      </c>
      <c r="N253" s="79" t="s">
        <v>310</v>
      </c>
      <c r="O253" t="s">
        <v>311</v>
      </c>
      <c r="P253" t="s">
        <v>308</v>
      </c>
      <c r="Q253" t="s">
        <v>309</v>
      </c>
      <c r="R253" t="s">
        <v>1289</v>
      </c>
      <c r="S253">
        <v>3000</v>
      </c>
      <c r="T253" t="s">
        <v>70</v>
      </c>
      <c r="V253">
        <v>3821</v>
      </c>
      <c r="W253" t="s">
        <v>75</v>
      </c>
      <c r="X253" s="80" t="s">
        <v>42</v>
      </c>
      <c r="Y253" t="s">
        <v>43</v>
      </c>
      <c r="Z253" s="12">
        <v>639567.19999999995</v>
      </c>
      <c r="AA253" s="12">
        <v>0</v>
      </c>
      <c r="AB253" s="12">
        <v>628841.84</v>
      </c>
      <c r="AC253" s="12">
        <v>628841.84</v>
      </c>
      <c r="AD253" s="12">
        <v>525307.18999999994</v>
      </c>
      <c r="AE253" s="12">
        <v>0</v>
      </c>
      <c r="AF253" s="12">
        <v>0</v>
      </c>
      <c r="AG253" s="12">
        <v>10725.359999999986</v>
      </c>
      <c r="AH253" s="32">
        <v>639567.19999999995</v>
      </c>
      <c r="AI253" s="32">
        <v>639567.19999999995</v>
      </c>
      <c r="AJ253" s="32">
        <v>639567.19999999995</v>
      </c>
      <c r="AK253" s="12">
        <v>639567.19999999995</v>
      </c>
      <c r="AL253" s="12">
        <v>639567.19999999995</v>
      </c>
      <c r="AM253" s="12">
        <f t="shared" si="23"/>
        <v>0</v>
      </c>
      <c r="AN253" s="12" t="s">
        <v>846</v>
      </c>
      <c r="AO253" s="39">
        <f>AJ253-AL253</f>
        <v>0</v>
      </c>
    </row>
    <row r="254" spans="1:41" x14ac:dyDescent="0.3">
      <c r="A254" t="str">
        <f t="shared" si="22"/>
        <v>1.1-00-2406_245026016_24382100</v>
      </c>
      <c r="B254" t="s">
        <v>1282</v>
      </c>
      <c r="C254" t="s">
        <v>1284</v>
      </c>
      <c r="D254" t="s">
        <v>1319</v>
      </c>
      <c r="E254" t="s">
        <v>257</v>
      </c>
      <c r="F254" t="s">
        <v>412</v>
      </c>
      <c r="G254" t="s">
        <v>411</v>
      </c>
      <c r="H254" t="s">
        <v>261</v>
      </c>
      <c r="I254" t="s">
        <v>960</v>
      </c>
      <c r="J254" t="s">
        <v>403</v>
      </c>
      <c r="K254" t="s">
        <v>404</v>
      </c>
      <c r="L254">
        <v>5</v>
      </c>
      <c r="M254" t="s">
        <v>62</v>
      </c>
      <c r="N254" s="79" t="s">
        <v>413</v>
      </c>
      <c r="O254" t="s">
        <v>414</v>
      </c>
      <c r="P254" t="s">
        <v>405</v>
      </c>
      <c r="Q254" t="s">
        <v>406</v>
      </c>
      <c r="R254" t="s">
        <v>1289</v>
      </c>
      <c r="S254">
        <v>3000</v>
      </c>
      <c r="T254" t="s">
        <v>70</v>
      </c>
      <c r="V254">
        <v>3821</v>
      </c>
      <c r="W254" t="s">
        <v>75</v>
      </c>
      <c r="X254" s="80" t="s">
        <v>42</v>
      </c>
      <c r="Y254" t="s">
        <v>43</v>
      </c>
      <c r="Z254" s="12">
        <v>4000000</v>
      </c>
      <c r="AA254" s="32">
        <v>4000000</v>
      </c>
      <c r="AB254" s="12">
        <v>4000000</v>
      </c>
      <c r="AC254" s="12">
        <v>4000000</v>
      </c>
      <c r="AD254" s="12">
        <v>2853600</v>
      </c>
      <c r="AE254" s="12">
        <v>2853600</v>
      </c>
      <c r="AF254" s="12">
        <v>2853600</v>
      </c>
      <c r="AG254" s="12">
        <v>0</v>
      </c>
      <c r="AH254" s="32">
        <v>4000000</v>
      </c>
      <c r="AI254" s="32">
        <v>4000000</v>
      </c>
      <c r="AJ254" s="32">
        <v>4000000</v>
      </c>
      <c r="AK254" s="12">
        <v>4000000</v>
      </c>
      <c r="AL254" s="12">
        <v>4000000</v>
      </c>
      <c r="AM254" s="12">
        <f t="shared" si="23"/>
        <v>0</v>
      </c>
      <c r="AN254" s="12" t="s">
        <v>140</v>
      </c>
    </row>
    <row r="255" spans="1:41" x14ac:dyDescent="0.3">
      <c r="A255" t="str">
        <f t="shared" si="22"/>
        <v>1.1-00-2406_245029017_24382100</v>
      </c>
      <c r="B255" t="s">
        <v>1282</v>
      </c>
      <c r="C255" t="s">
        <v>1284</v>
      </c>
      <c r="D255" t="s">
        <v>1319</v>
      </c>
      <c r="E255" t="s">
        <v>257</v>
      </c>
      <c r="F255" t="s">
        <v>422</v>
      </c>
      <c r="G255" t="s">
        <v>423</v>
      </c>
      <c r="H255" t="s">
        <v>340</v>
      </c>
      <c r="I255" t="s">
        <v>964</v>
      </c>
      <c r="J255" t="s">
        <v>403</v>
      </c>
      <c r="K255" t="s">
        <v>404</v>
      </c>
      <c r="L255">
        <v>5</v>
      </c>
      <c r="M255" t="s">
        <v>62</v>
      </c>
      <c r="N255" s="79" t="s">
        <v>426</v>
      </c>
      <c r="O255" t="s">
        <v>427</v>
      </c>
      <c r="P255" t="s">
        <v>424</v>
      </c>
      <c r="Q255" t="s">
        <v>425</v>
      </c>
      <c r="R255" t="s">
        <v>1289</v>
      </c>
      <c r="S255">
        <v>3000</v>
      </c>
      <c r="T255" t="s">
        <v>70</v>
      </c>
      <c r="V255">
        <v>3821</v>
      </c>
      <c r="W255" t="s">
        <v>75</v>
      </c>
      <c r="X255" s="80" t="s">
        <v>42</v>
      </c>
      <c r="Y255" t="s">
        <v>43</v>
      </c>
      <c r="Z255" s="12">
        <v>1305409.32</v>
      </c>
      <c r="AA255" s="12">
        <v>429793.08</v>
      </c>
      <c r="AB255" s="12">
        <v>1281400</v>
      </c>
      <c r="AC255" s="12">
        <v>376600</v>
      </c>
      <c r="AD255" s="12">
        <v>301600</v>
      </c>
      <c r="AE255" s="12">
        <v>301600</v>
      </c>
      <c r="AF255" s="12">
        <v>301600</v>
      </c>
      <c r="AG255" s="12">
        <v>24009.320000000065</v>
      </c>
      <c r="AH255" s="32">
        <v>1305409.3199999998</v>
      </c>
      <c r="AI255" s="32">
        <v>1305409.3199999998</v>
      </c>
      <c r="AJ255" s="32">
        <v>1300000</v>
      </c>
      <c r="AK255" s="12">
        <v>1300000</v>
      </c>
      <c r="AL255" s="12">
        <v>400000</v>
      </c>
      <c r="AM255" s="12">
        <f t="shared" si="23"/>
        <v>900000</v>
      </c>
      <c r="AN255" s="12" t="s">
        <v>846</v>
      </c>
    </row>
    <row r="256" spans="1:41" x14ac:dyDescent="0.3">
      <c r="A256" t="str">
        <f t="shared" si="22"/>
        <v>1.1-00-2406_245029017_24382115</v>
      </c>
      <c r="B256" t="s">
        <v>1282</v>
      </c>
      <c r="C256" t="s">
        <v>1284</v>
      </c>
      <c r="D256" t="s">
        <v>1319</v>
      </c>
      <c r="E256" t="s">
        <v>257</v>
      </c>
      <c r="F256" t="s">
        <v>422</v>
      </c>
      <c r="G256" t="s">
        <v>423</v>
      </c>
      <c r="H256" t="s">
        <v>340</v>
      </c>
      <c r="I256" t="s">
        <v>964</v>
      </c>
      <c r="J256" t="s">
        <v>403</v>
      </c>
      <c r="K256" t="s">
        <v>404</v>
      </c>
      <c r="L256">
        <v>5</v>
      </c>
      <c r="M256" t="s">
        <v>62</v>
      </c>
      <c r="N256" s="79" t="s">
        <v>426</v>
      </c>
      <c r="O256" t="s">
        <v>427</v>
      </c>
      <c r="P256" t="s">
        <v>424</v>
      </c>
      <c r="Q256" t="s">
        <v>425</v>
      </c>
      <c r="R256" t="s">
        <v>1289</v>
      </c>
      <c r="S256">
        <v>3000</v>
      </c>
      <c r="T256" t="s">
        <v>70</v>
      </c>
      <c r="V256">
        <v>3821</v>
      </c>
      <c r="W256" t="s">
        <v>75</v>
      </c>
      <c r="X256" s="80" t="s">
        <v>1252</v>
      </c>
      <c r="Y256" t="s">
        <v>431</v>
      </c>
      <c r="Z256" s="12">
        <v>1996400</v>
      </c>
      <c r="AA256" s="12">
        <v>1500000</v>
      </c>
      <c r="AB256" s="12">
        <v>1996400</v>
      </c>
      <c r="AC256" s="12">
        <v>1996400</v>
      </c>
      <c r="AD256" s="12">
        <v>1496400</v>
      </c>
      <c r="AE256" s="12">
        <v>1496400</v>
      </c>
      <c r="AF256" s="12">
        <v>1496400</v>
      </c>
      <c r="AG256" s="12">
        <v>0</v>
      </c>
      <c r="AH256" s="32">
        <v>1996400</v>
      </c>
      <c r="AI256" s="32">
        <v>1996400</v>
      </c>
      <c r="AJ256" s="32">
        <v>2000000</v>
      </c>
      <c r="AK256" s="12">
        <v>2000000</v>
      </c>
      <c r="AL256" s="12">
        <v>1500000</v>
      </c>
      <c r="AM256" s="12">
        <f t="shared" si="23"/>
        <v>500000</v>
      </c>
      <c r="AN256" s="12" t="s">
        <v>846</v>
      </c>
    </row>
    <row r="257" spans="1:41" x14ac:dyDescent="0.3">
      <c r="A257" t="str">
        <f t="shared" si="22"/>
        <v>1.1-00-2406_245029017_24382116</v>
      </c>
      <c r="B257" t="s">
        <v>1282</v>
      </c>
      <c r="C257" t="s">
        <v>1284</v>
      </c>
      <c r="D257" t="s">
        <v>1319</v>
      </c>
      <c r="E257" t="s">
        <v>257</v>
      </c>
      <c r="F257" t="s">
        <v>422</v>
      </c>
      <c r="G257" t="s">
        <v>423</v>
      </c>
      <c r="H257" t="s">
        <v>340</v>
      </c>
      <c r="I257" t="s">
        <v>964</v>
      </c>
      <c r="J257" t="s">
        <v>403</v>
      </c>
      <c r="K257" t="s">
        <v>404</v>
      </c>
      <c r="L257">
        <v>5</v>
      </c>
      <c r="M257" t="s">
        <v>62</v>
      </c>
      <c r="N257" s="79" t="s">
        <v>426</v>
      </c>
      <c r="O257" t="s">
        <v>427</v>
      </c>
      <c r="P257" t="s">
        <v>424</v>
      </c>
      <c r="Q257" t="s">
        <v>425</v>
      </c>
      <c r="R257" t="s">
        <v>1289</v>
      </c>
      <c r="S257">
        <v>3000</v>
      </c>
      <c r="T257" t="s">
        <v>70</v>
      </c>
      <c r="V257">
        <v>3821</v>
      </c>
      <c r="W257" t="s">
        <v>75</v>
      </c>
      <c r="X257" s="80" t="s">
        <v>1253</v>
      </c>
      <c r="Y257" t="s">
        <v>430</v>
      </c>
      <c r="Z257" s="12">
        <v>665928.16</v>
      </c>
      <c r="AA257" s="12">
        <v>600006.92000000004</v>
      </c>
      <c r="AB257" s="12">
        <v>665928.16</v>
      </c>
      <c r="AC257" s="12">
        <v>665928.16</v>
      </c>
      <c r="AD257" s="12">
        <v>665928.16</v>
      </c>
      <c r="AE257" s="12">
        <v>665928.16</v>
      </c>
      <c r="AF257" s="12">
        <v>665928.16</v>
      </c>
      <c r="AG257" s="12">
        <v>0</v>
      </c>
      <c r="AH257" s="32">
        <v>665928.16</v>
      </c>
      <c r="AI257" s="32">
        <v>665928.16</v>
      </c>
      <c r="AJ257" s="32">
        <v>900000</v>
      </c>
      <c r="AK257" s="12">
        <v>900000</v>
      </c>
      <c r="AL257" s="12">
        <v>600000</v>
      </c>
      <c r="AM257" s="12">
        <f t="shared" si="23"/>
        <v>300000</v>
      </c>
      <c r="AN257" s="12" t="s">
        <v>846</v>
      </c>
    </row>
    <row r="258" spans="1:41" x14ac:dyDescent="0.3">
      <c r="A258" t="str">
        <f t="shared" si="22"/>
        <v>1.1-00-2406_245030018_24382100</v>
      </c>
      <c r="B258" t="s">
        <v>1282</v>
      </c>
      <c r="C258" t="s">
        <v>1284</v>
      </c>
      <c r="D258" t="s">
        <v>1319</v>
      </c>
      <c r="E258" t="s">
        <v>257</v>
      </c>
      <c r="F258" t="s">
        <v>412</v>
      </c>
      <c r="G258" t="s">
        <v>411</v>
      </c>
      <c r="H258" t="s">
        <v>261</v>
      </c>
      <c r="I258" t="s">
        <v>960</v>
      </c>
      <c r="J258" t="s">
        <v>403</v>
      </c>
      <c r="K258" t="s">
        <v>404</v>
      </c>
      <c r="L258">
        <v>5</v>
      </c>
      <c r="M258" t="s">
        <v>62</v>
      </c>
      <c r="N258" s="79" t="s">
        <v>436</v>
      </c>
      <c r="O258" t="s">
        <v>993</v>
      </c>
      <c r="P258" t="s">
        <v>434</v>
      </c>
      <c r="Q258" t="s">
        <v>435</v>
      </c>
      <c r="R258" t="s">
        <v>1289</v>
      </c>
      <c r="S258">
        <v>3000</v>
      </c>
      <c r="T258" t="s">
        <v>70</v>
      </c>
      <c r="V258">
        <v>3821</v>
      </c>
      <c r="W258" t="s">
        <v>75</v>
      </c>
      <c r="X258" s="80" t="s">
        <v>42</v>
      </c>
      <c r="Y258" t="s">
        <v>43</v>
      </c>
      <c r="Z258" s="12">
        <v>74530</v>
      </c>
      <c r="AA258" s="32">
        <v>0</v>
      </c>
      <c r="AB258" s="12">
        <v>74530</v>
      </c>
      <c r="AC258" s="12">
        <v>74530</v>
      </c>
      <c r="AD258" s="12">
        <v>74530</v>
      </c>
      <c r="AE258" s="12">
        <v>74530</v>
      </c>
      <c r="AF258" s="12">
        <v>74530</v>
      </c>
      <c r="AG258" s="12">
        <v>0</v>
      </c>
      <c r="AH258" s="32">
        <v>74530</v>
      </c>
      <c r="AI258" s="32">
        <v>74530</v>
      </c>
      <c r="AJ258" s="32">
        <v>74530</v>
      </c>
      <c r="AK258" s="12">
        <v>74530</v>
      </c>
      <c r="AL258" s="12">
        <v>74530</v>
      </c>
      <c r="AM258" s="12">
        <f t="shared" si="23"/>
        <v>0</v>
      </c>
      <c r="AN258" s="12" t="s">
        <v>846</v>
      </c>
    </row>
    <row r="259" spans="1:41" x14ac:dyDescent="0.3">
      <c r="A259" t="str">
        <f t="shared" ref="A259:A322" si="28">CONCATENATE(B259,J259,L259,N259,P259,V259,X259)</f>
        <v>1.1-00-2409_248042026_24382100</v>
      </c>
      <c r="B259" t="s">
        <v>1282</v>
      </c>
      <c r="C259" t="s">
        <v>1284</v>
      </c>
      <c r="D259" t="s">
        <v>1319</v>
      </c>
      <c r="E259" t="s">
        <v>1317</v>
      </c>
      <c r="F259" t="s">
        <v>602</v>
      </c>
      <c r="G259" t="s">
        <v>603</v>
      </c>
      <c r="H259" t="s">
        <v>31</v>
      </c>
      <c r="I259" t="s">
        <v>934</v>
      </c>
      <c r="J259" t="s">
        <v>604</v>
      </c>
      <c r="K259" t="s">
        <v>605</v>
      </c>
      <c r="L259">
        <v>8</v>
      </c>
      <c r="M259" t="s">
        <v>606</v>
      </c>
      <c r="N259" s="79" t="s">
        <v>621</v>
      </c>
      <c r="O259" t="s">
        <v>622</v>
      </c>
      <c r="P259" t="s">
        <v>619</v>
      </c>
      <c r="Q259" t="s">
        <v>620</v>
      </c>
      <c r="R259" t="s">
        <v>1289</v>
      </c>
      <c r="S259">
        <v>3000</v>
      </c>
      <c r="T259" t="s">
        <v>70</v>
      </c>
      <c r="V259">
        <v>3821</v>
      </c>
      <c r="W259" t="s">
        <v>75</v>
      </c>
      <c r="X259" s="80" t="s">
        <v>42</v>
      </c>
      <c r="Y259" t="s">
        <v>43</v>
      </c>
      <c r="Z259" s="12">
        <v>1133153</v>
      </c>
      <c r="AA259" s="12">
        <v>100006.84</v>
      </c>
      <c r="AB259" s="12">
        <v>1161756</v>
      </c>
      <c r="AC259" s="12">
        <v>856560</v>
      </c>
      <c r="AD259" s="12">
        <v>641960</v>
      </c>
      <c r="AE259" s="12">
        <v>641960</v>
      </c>
      <c r="AF259" s="12">
        <v>641960</v>
      </c>
      <c r="AG259" s="12">
        <v>-28603</v>
      </c>
      <c r="AH259" s="32">
        <v>1330817</v>
      </c>
      <c r="AI259" s="32">
        <v>1330817</v>
      </c>
      <c r="AJ259" s="32">
        <v>1350000</v>
      </c>
      <c r="AK259" s="12">
        <v>1350000</v>
      </c>
      <c r="AL259" s="12">
        <v>500000</v>
      </c>
      <c r="AM259" s="12">
        <f t="shared" ref="AM259:AM322" si="29">AK259-AL259</f>
        <v>850000</v>
      </c>
      <c r="AN259" s="12" t="s">
        <v>632</v>
      </c>
    </row>
    <row r="260" spans="1:41" x14ac:dyDescent="0.3">
      <c r="A260" t="str">
        <f t="shared" si="28"/>
        <v>1.1-00-2409_248042026_24382123</v>
      </c>
      <c r="B260" t="s">
        <v>1282</v>
      </c>
      <c r="C260" t="s">
        <v>1284</v>
      </c>
      <c r="D260" t="s">
        <v>1319</v>
      </c>
      <c r="E260" t="s">
        <v>1317</v>
      </c>
      <c r="F260" t="s">
        <v>602</v>
      </c>
      <c r="G260" t="s">
        <v>603</v>
      </c>
      <c r="H260" t="s">
        <v>31</v>
      </c>
      <c r="I260" t="s">
        <v>934</v>
      </c>
      <c r="J260" t="s">
        <v>604</v>
      </c>
      <c r="K260" t="s">
        <v>605</v>
      </c>
      <c r="L260">
        <v>8</v>
      </c>
      <c r="M260" t="s">
        <v>606</v>
      </c>
      <c r="N260" s="79" t="s">
        <v>621</v>
      </c>
      <c r="O260" t="s">
        <v>622</v>
      </c>
      <c r="P260" t="s">
        <v>619</v>
      </c>
      <c r="Q260" t="s">
        <v>620</v>
      </c>
      <c r="R260" t="s">
        <v>1289</v>
      </c>
      <c r="S260">
        <v>3000</v>
      </c>
      <c r="T260" t="s">
        <v>70</v>
      </c>
      <c r="V260">
        <v>3821</v>
      </c>
      <c r="W260" t="s">
        <v>75</v>
      </c>
      <c r="X260" s="80" t="s">
        <v>1260</v>
      </c>
      <c r="Y260" t="s">
        <v>633</v>
      </c>
      <c r="Z260" s="12">
        <v>445000</v>
      </c>
      <c r="AA260" s="12">
        <v>400006.84</v>
      </c>
      <c r="AB260" s="12">
        <v>445000</v>
      </c>
      <c r="AC260" s="12">
        <v>445000</v>
      </c>
      <c r="AD260" s="12">
        <v>445000</v>
      </c>
      <c r="AE260" s="12">
        <v>445000</v>
      </c>
      <c r="AF260" s="12">
        <v>445000</v>
      </c>
      <c r="AG260" s="12">
        <v>0</v>
      </c>
      <c r="AH260" s="32">
        <v>445000</v>
      </c>
      <c r="AI260" s="32">
        <v>445000</v>
      </c>
      <c r="AJ260" s="32">
        <v>500000</v>
      </c>
      <c r="AK260" s="12">
        <v>500000</v>
      </c>
      <c r="AL260" s="12">
        <v>500000</v>
      </c>
      <c r="AM260" s="12">
        <f t="shared" si="29"/>
        <v>0</v>
      </c>
      <c r="AN260" s="12" t="s">
        <v>634</v>
      </c>
    </row>
    <row r="261" spans="1:41" x14ac:dyDescent="0.3">
      <c r="A261" t="str">
        <f t="shared" si="28"/>
        <v>1.1-00-2409_248042026_24382124</v>
      </c>
      <c r="B261" t="s">
        <v>1282</v>
      </c>
      <c r="C261" t="s">
        <v>1284</v>
      </c>
      <c r="D261" t="s">
        <v>1319</v>
      </c>
      <c r="E261" t="s">
        <v>1317</v>
      </c>
      <c r="F261" t="s">
        <v>602</v>
      </c>
      <c r="G261" t="s">
        <v>603</v>
      </c>
      <c r="H261" t="s">
        <v>31</v>
      </c>
      <c r="I261" t="s">
        <v>934</v>
      </c>
      <c r="J261" t="s">
        <v>604</v>
      </c>
      <c r="K261" t="s">
        <v>605</v>
      </c>
      <c r="L261">
        <v>8</v>
      </c>
      <c r="M261" t="s">
        <v>606</v>
      </c>
      <c r="N261" s="79" t="s">
        <v>621</v>
      </c>
      <c r="O261" t="s">
        <v>622</v>
      </c>
      <c r="P261" t="s">
        <v>619</v>
      </c>
      <c r="Q261" t="s">
        <v>620</v>
      </c>
      <c r="R261" t="s">
        <v>1289</v>
      </c>
      <c r="S261">
        <v>3000</v>
      </c>
      <c r="T261" t="s">
        <v>70</v>
      </c>
      <c r="V261">
        <v>3821</v>
      </c>
      <c r="W261" t="s">
        <v>75</v>
      </c>
      <c r="X261" s="80" t="s">
        <v>1261</v>
      </c>
      <c r="Y261" t="s">
        <v>635</v>
      </c>
      <c r="Z261" s="12">
        <v>448000</v>
      </c>
      <c r="AA261" s="12">
        <v>400006.84</v>
      </c>
      <c r="AB261" s="12">
        <v>448000</v>
      </c>
      <c r="AC261" s="12">
        <v>448000</v>
      </c>
      <c r="AD261" s="12">
        <v>448000</v>
      </c>
      <c r="AE261" s="12">
        <v>448000</v>
      </c>
      <c r="AF261" s="12">
        <v>448000</v>
      </c>
      <c r="AG261" s="12">
        <v>0</v>
      </c>
      <c r="AH261" s="32">
        <v>448000</v>
      </c>
      <c r="AI261" s="32">
        <v>448000</v>
      </c>
      <c r="AJ261" s="32">
        <v>500000</v>
      </c>
      <c r="AK261" s="12">
        <v>500000</v>
      </c>
      <c r="AL261" s="12">
        <v>500000</v>
      </c>
      <c r="AM261" s="12">
        <f t="shared" si="29"/>
        <v>0</v>
      </c>
      <c r="AN261" s="12" t="s">
        <v>636</v>
      </c>
    </row>
    <row r="262" spans="1:41" x14ac:dyDescent="0.3">
      <c r="A262" t="str">
        <f t="shared" si="28"/>
        <v>1.1-00-2409_248042026_24382125</v>
      </c>
      <c r="B262" t="s">
        <v>1282</v>
      </c>
      <c r="C262" t="s">
        <v>1284</v>
      </c>
      <c r="D262" t="s">
        <v>1319</v>
      </c>
      <c r="E262" t="s">
        <v>1317</v>
      </c>
      <c r="F262" t="s">
        <v>602</v>
      </c>
      <c r="G262" t="s">
        <v>603</v>
      </c>
      <c r="H262" t="s">
        <v>31</v>
      </c>
      <c r="I262" t="s">
        <v>934</v>
      </c>
      <c r="J262" t="s">
        <v>604</v>
      </c>
      <c r="K262" t="s">
        <v>605</v>
      </c>
      <c r="L262">
        <v>8</v>
      </c>
      <c r="M262" t="s">
        <v>606</v>
      </c>
      <c r="N262" s="79" t="s">
        <v>621</v>
      </c>
      <c r="O262" t="s">
        <v>622</v>
      </c>
      <c r="P262" t="s">
        <v>619</v>
      </c>
      <c r="Q262" t="s">
        <v>620</v>
      </c>
      <c r="R262" t="s">
        <v>1289</v>
      </c>
      <c r="S262">
        <v>3000</v>
      </c>
      <c r="T262" t="s">
        <v>70</v>
      </c>
      <c r="V262">
        <v>3821</v>
      </c>
      <c r="W262" t="s">
        <v>75</v>
      </c>
      <c r="X262" s="80" t="s">
        <v>1262</v>
      </c>
      <c r="Y262" t="s">
        <v>637</v>
      </c>
      <c r="Z262" s="12">
        <v>497495</v>
      </c>
      <c r="AA262" s="12">
        <v>499993.16</v>
      </c>
      <c r="AB262" s="12">
        <v>497495</v>
      </c>
      <c r="AC262" s="12">
        <v>497495</v>
      </c>
      <c r="AD262" s="12">
        <v>207495</v>
      </c>
      <c r="AE262" s="12">
        <v>207495</v>
      </c>
      <c r="AF262" s="12">
        <v>207495</v>
      </c>
      <c r="AG262" s="12">
        <v>0</v>
      </c>
      <c r="AH262" s="32">
        <v>497495</v>
      </c>
      <c r="AI262" s="32">
        <v>497495</v>
      </c>
      <c r="AJ262" s="32">
        <v>600000</v>
      </c>
      <c r="AK262" s="12">
        <v>600000</v>
      </c>
      <c r="AL262" s="12">
        <v>600000</v>
      </c>
      <c r="AM262" s="12">
        <f t="shared" si="29"/>
        <v>0</v>
      </c>
      <c r="AN262" s="12" t="s">
        <v>638</v>
      </c>
    </row>
    <row r="263" spans="1:41" x14ac:dyDescent="0.3">
      <c r="A263" t="str">
        <f t="shared" si="28"/>
        <v>1.1-00-2409_248042026_24382126</v>
      </c>
      <c r="B263" t="s">
        <v>1282</v>
      </c>
      <c r="C263" t="s">
        <v>1284</v>
      </c>
      <c r="D263" t="s">
        <v>1319</v>
      </c>
      <c r="E263" t="s">
        <v>1317</v>
      </c>
      <c r="F263" t="s">
        <v>602</v>
      </c>
      <c r="G263" t="s">
        <v>603</v>
      </c>
      <c r="H263" t="s">
        <v>31</v>
      </c>
      <c r="I263" t="s">
        <v>934</v>
      </c>
      <c r="J263" t="s">
        <v>604</v>
      </c>
      <c r="K263" t="s">
        <v>605</v>
      </c>
      <c r="L263">
        <v>8</v>
      </c>
      <c r="M263" t="s">
        <v>606</v>
      </c>
      <c r="N263" s="79" t="s">
        <v>621</v>
      </c>
      <c r="O263" t="s">
        <v>622</v>
      </c>
      <c r="P263" t="s">
        <v>619</v>
      </c>
      <c r="Q263" t="s">
        <v>620</v>
      </c>
      <c r="R263" t="s">
        <v>1289</v>
      </c>
      <c r="S263">
        <v>3000</v>
      </c>
      <c r="T263" t="s">
        <v>70</v>
      </c>
      <c r="V263">
        <v>3821</v>
      </c>
      <c r="W263" t="s">
        <v>75</v>
      </c>
      <c r="X263" s="80" t="s">
        <v>1263</v>
      </c>
      <c r="Y263" t="s">
        <v>639</v>
      </c>
      <c r="Z263" s="12">
        <v>750000</v>
      </c>
      <c r="AA263" s="12">
        <v>499993.16</v>
      </c>
      <c r="AB263" s="12">
        <v>748780</v>
      </c>
      <c r="AC263" s="12">
        <v>0</v>
      </c>
      <c r="AD263" s="12">
        <v>0</v>
      </c>
      <c r="AE263" s="12">
        <v>0</v>
      </c>
      <c r="AF263" s="12">
        <v>0</v>
      </c>
      <c r="AG263" s="12">
        <v>1220</v>
      </c>
      <c r="AH263" s="32">
        <v>500000</v>
      </c>
      <c r="AI263" s="32">
        <v>500000</v>
      </c>
      <c r="AJ263" s="32">
        <v>750000</v>
      </c>
      <c r="AK263" s="12">
        <v>750000</v>
      </c>
      <c r="AL263" s="12">
        <v>750000</v>
      </c>
      <c r="AM263" s="12">
        <f t="shared" si="29"/>
        <v>0</v>
      </c>
      <c r="AN263" s="12" t="s">
        <v>640</v>
      </c>
    </row>
    <row r="264" spans="1:41" x14ac:dyDescent="0.3">
      <c r="A264" t="str">
        <f t="shared" si="28"/>
        <v>1.1-00-2409_248042026_24382127</v>
      </c>
      <c r="B264" t="s">
        <v>1282</v>
      </c>
      <c r="C264" t="s">
        <v>1284</v>
      </c>
      <c r="D264" t="s">
        <v>1319</v>
      </c>
      <c r="E264" t="s">
        <v>1317</v>
      </c>
      <c r="F264" t="s">
        <v>602</v>
      </c>
      <c r="G264" t="s">
        <v>603</v>
      </c>
      <c r="H264" t="s">
        <v>31</v>
      </c>
      <c r="I264" t="s">
        <v>934</v>
      </c>
      <c r="J264" t="s">
        <v>604</v>
      </c>
      <c r="K264" t="s">
        <v>605</v>
      </c>
      <c r="L264">
        <v>8</v>
      </c>
      <c r="M264" t="s">
        <v>606</v>
      </c>
      <c r="N264" s="79" t="s">
        <v>621</v>
      </c>
      <c r="O264" t="s">
        <v>622</v>
      </c>
      <c r="P264" t="s">
        <v>619</v>
      </c>
      <c r="Q264" t="s">
        <v>620</v>
      </c>
      <c r="R264" t="s">
        <v>1289</v>
      </c>
      <c r="S264">
        <v>3000</v>
      </c>
      <c r="T264" t="s">
        <v>70</v>
      </c>
      <c r="V264">
        <v>3821</v>
      </c>
      <c r="W264" t="s">
        <v>75</v>
      </c>
      <c r="X264" s="80" t="s">
        <v>1264</v>
      </c>
      <c r="Y264" t="s">
        <v>641</v>
      </c>
      <c r="Z264" s="12">
        <v>450000</v>
      </c>
      <c r="AA264" s="12">
        <v>349993.16</v>
      </c>
      <c r="AB264" s="12">
        <v>449500</v>
      </c>
      <c r="AC264" s="12">
        <v>0</v>
      </c>
      <c r="AD264" s="12">
        <v>0</v>
      </c>
      <c r="AE264" s="12">
        <v>0</v>
      </c>
      <c r="AF264" s="12">
        <v>0</v>
      </c>
      <c r="AG264" s="12">
        <v>500</v>
      </c>
      <c r="AH264" s="32">
        <v>350000</v>
      </c>
      <c r="AI264" s="32">
        <v>350000</v>
      </c>
      <c r="AJ264" s="32">
        <v>450000</v>
      </c>
      <c r="AK264" s="12">
        <v>450000</v>
      </c>
      <c r="AL264" s="12">
        <v>450000</v>
      </c>
      <c r="AM264" s="12">
        <f t="shared" si="29"/>
        <v>0</v>
      </c>
      <c r="AN264" s="12" t="s">
        <v>642</v>
      </c>
    </row>
    <row r="265" spans="1:41" x14ac:dyDescent="0.3">
      <c r="A265" t="str">
        <f t="shared" si="28"/>
        <v>1.1-00-2409_248042026_24382128</v>
      </c>
      <c r="B265" t="s">
        <v>1282</v>
      </c>
      <c r="C265" t="s">
        <v>1284</v>
      </c>
      <c r="D265" t="s">
        <v>1319</v>
      </c>
      <c r="E265" t="s">
        <v>1317</v>
      </c>
      <c r="F265" t="s">
        <v>602</v>
      </c>
      <c r="G265" t="s">
        <v>603</v>
      </c>
      <c r="H265" t="s">
        <v>31</v>
      </c>
      <c r="I265" t="s">
        <v>934</v>
      </c>
      <c r="J265" t="s">
        <v>604</v>
      </c>
      <c r="K265" t="s">
        <v>605</v>
      </c>
      <c r="L265">
        <v>8</v>
      </c>
      <c r="M265" t="s">
        <v>606</v>
      </c>
      <c r="N265" s="79" t="s">
        <v>621</v>
      </c>
      <c r="O265" t="s">
        <v>622</v>
      </c>
      <c r="P265" t="s">
        <v>619</v>
      </c>
      <c r="Q265" t="s">
        <v>620</v>
      </c>
      <c r="R265" t="s">
        <v>1289</v>
      </c>
      <c r="S265">
        <v>3000</v>
      </c>
      <c r="T265" t="s">
        <v>70</v>
      </c>
      <c r="V265">
        <v>3821</v>
      </c>
      <c r="W265" t="s">
        <v>75</v>
      </c>
      <c r="X265" s="80" t="s">
        <v>1265</v>
      </c>
      <c r="Y265" t="s">
        <v>643</v>
      </c>
      <c r="Z265" s="12">
        <v>200000</v>
      </c>
      <c r="AA265" s="12">
        <v>200000</v>
      </c>
      <c r="AB265" s="12">
        <v>200000</v>
      </c>
      <c r="AC265" s="12">
        <v>200000</v>
      </c>
      <c r="AD265" s="12">
        <v>200000</v>
      </c>
      <c r="AE265" s="12">
        <v>200000</v>
      </c>
      <c r="AF265" s="12">
        <v>200000</v>
      </c>
      <c r="AG265" s="12">
        <v>0</v>
      </c>
      <c r="AH265" s="32">
        <v>200000</v>
      </c>
      <c r="AI265" s="32">
        <v>200000</v>
      </c>
      <c r="AJ265" s="32">
        <v>200000</v>
      </c>
      <c r="AK265" s="12">
        <v>200000</v>
      </c>
      <c r="AL265" s="12">
        <v>200000</v>
      </c>
      <c r="AM265" s="12">
        <f t="shared" si="29"/>
        <v>0</v>
      </c>
      <c r="AN265" s="12" t="s">
        <v>846</v>
      </c>
    </row>
    <row r="266" spans="1:41" x14ac:dyDescent="0.3">
      <c r="A266" t="str">
        <f t="shared" si="28"/>
        <v>1.1-00-2409_248047029_24382122</v>
      </c>
      <c r="B266" t="s">
        <v>1282</v>
      </c>
      <c r="C266" t="s">
        <v>1284</v>
      </c>
      <c r="D266" t="s">
        <v>1319</v>
      </c>
      <c r="E266" t="s">
        <v>1317</v>
      </c>
      <c r="F266" t="s">
        <v>657</v>
      </c>
      <c r="G266" t="s">
        <v>656</v>
      </c>
      <c r="H266" t="s">
        <v>31</v>
      </c>
      <c r="I266" t="s">
        <v>934</v>
      </c>
      <c r="J266" t="s">
        <v>604</v>
      </c>
      <c r="K266" t="s">
        <v>605</v>
      </c>
      <c r="L266">
        <v>8</v>
      </c>
      <c r="M266" t="s">
        <v>606</v>
      </c>
      <c r="N266" s="79" t="s">
        <v>660</v>
      </c>
      <c r="O266" t="s">
        <v>661</v>
      </c>
      <c r="P266" t="s">
        <v>658</v>
      </c>
      <c r="Q266" t="s">
        <v>659</v>
      </c>
      <c r="R266" t="s">
        <v>1289</v>
      </c>
      <c r="S266">
        <v>3000</v>
      </c>
      <c r="T266" t="s">
        <v>70</v>
      </c>
      <c r="V266">
        <v>3821</v>
      </c>
      <c r="W266" t="s">
        <v>75</v>
      </c>
      <c r="X266" s="80" t="s">
        <v>1259</v>
      </c>
      <c r="Y266" t="s">
        <v>662</v>
      </c>
      <c r="Z266" s="12">
        <v>591600</v>
      </c>
      <c r="AA266" s="12">
        <v>700000</v>
      </c>
      <c r="AB266" s="12">
        <v>591600</v>
      </c>
      <c r="AC266" s="12">
        <v>591600</v>
      </c>
      <c r="AD266" s="12">
        <v>591600</v>
      </c>
      <c r="AE266" s="12">
        <v>591600</v>
      </c>
      <c r="AF266" s="12">
        <v>591600</v>
      </c>
      <c r="AG266" s="12">
        <v>0</v>
      </c>
      <c r="AH266" s="32">
        <v>691600</v>
      </c>
      <c r="AI266" s="32">
        <v>691600</v>
      </c>
      <c r="AJ266" s="32">
        <v>700000</v>
      </c>
      <c r="AK266" s="12">
        <v>700000</v>
      </c>
      <c r="AL266" s="12">
        <v>700000</v>
      </c>
      <c r="AM266" s="12">
        <f t="shared" si="29"/>
        <v>0</v>
      </c>
      <c r="AN266" s="12" t="s">
        <v>663</v>
      </c>
    </row>
    <row r="267" spans="1:41" x14ac:dyDescent="0.3">
      <c r="A267" t="str">
        <f t="shared" si="28"/>
        <v>1.1-00-2410_244048030_24382100</v>
      </c>
      <c r="B267" t="s">
        <v>1282</v>
      </c>
      <c r="C267" t="s">
        <v>1284</v>
      </c>
      <c r="D267" t="s">
        <v>1319</v>
      </c>
      <c r="E267" t="s">
        <v>257</v>
      </c>
      <c r="F267" t="s">
        <v>412</v>
      </c>
      <c r="G267" t="s">
        <v>411</v>
      </c>
      <c r="H267" t="s">
        <v>31</v>
      </c>
      <c r="I267" t="s">
        <v>934</v>
      </c>
      <c r="J267" t="s">
        <v>666</v>
      </c>
      <c r="K267" t="s">
        <v>967</v>
      </c>
      <c r="L267">
        <v>4</v>
      </c>
      <c r="M267" t="s">
        <v>667</v>
      </c>
      <c r="N267" s="79" t="s">
        <v>670</v>
      </c>
      <c r="O267" t="s">
        <v>968</v>
      </c>
      <c r="P267" t="s">
        <v>668</v>
      </c>
      <c r="Q267" t="s">
        <v>669</v>
      </c>
      <c r="R267" t="s">
        <v>1289</v>
      </c>
      <c r="S267">
        <v>3000</v>
      </c>
      <c r="T267" t="s">
        <v>70</v>
      </c>
      <c r="V267">
        <v>3821</v>
      </c>
      <c r="W267" t="s">
        <v>75</v>
      </c>
      <c r="X267" s="80" t="s">
        <v>42</v>
      </c>
      <c r="Y267" t="s">
        <v>43</v>
      </c>
      <c r="Z267" s="12">
        <v>619981</v>
      </c>
      <c r="AA267" s="12">
        <v>500000</v>
      </c>
      <c r="AB267" s="12">
        <v>599981</v>
      </c>
      <c r="AC267" s="12">
        <v>599981</v>
      </c>
      <c r="AD267" s="12">
        <v>599981</v>
      </c>
      <c r="AE267" s="12">
        <v>599981</v>
      </c>
      <c r="AF267" s="12">
        <v>599981</v>
      </c>
      <c r="AG267" s="12">
        <v>20000</v>
      </c>
      <c r="AH267" s="32">
        <v>619981</v>
      </c>
      <c r="AI267" s="32">
        <v>619981</v>
      </c>
      <c r="AJ267" s="32">
        <v>619981</v>
      </c>
      <c r="AK267" s="12">
        <v>619981</v>
      </c>
      <c r="AL267" s="12">
        <v>619981</v>
      </c>
      <c r="AM267" s="12">
        <f t="shared" si="29"/>
        <v>0</v>
      </c>
      <c r="AN267" s="12" t="s">
        <v>140</v>
      </c>
    </row>
    <row r="268" spans="1:41" x14ac:dyDescent="0.3">
      <c r="A268" t="str">
        <f t="shared" si="28"/>
        <v>1.1-00-2417_244056037_24382100</v>
      </c>
      <c r="B268" t="s">
        <v>1282</v>
      </c>
      <c r="C268" t="s">
        <v>1284</v>
      </c>
      <c r="D268" t="s">
        <v>1319</v>
      </c>
      <c r="E268" t="s">
        <v>257</v>
      </c>
      <c r="F268" t="s">
        <v>783</v>
      </c>
      <c r="G268" t="s">
        <v>784</v>
      </c>
      <c r="H268" t="s">
        <v>200</v>
      </c>
      <c r="I268" t="s">
        <v>957</v>
      </c>
      <c r="J268" t="s">
        <v>852</v>
      </c>
      <c r="K268" t="s">
        <v>785</v>
      </c>
      <c r="L268">
        <v>4</v>
      </c>
      <c r="M268" t="s">
        <v>667</v>
      </c>
      <c r="N268" s="79" t="s">
        <v>787</v>
      </c>
      <c r="O268" t="s">
        <v>788</v>
      </c>
      <c r="P268" t="s">
        <v>786</v>
      </c>
      <c r="Q268" t="s">
        <v>785</v>
      </c>
      <c r="R268" t="s">
        <v>1289</v>
      </c>
      <c r="S268">
        <v>3000</v>
      </c>
      <c r="T268" t="s">
        <v>70</v>
      </c>
      <c r="V268">
        <v>3821</v>
      </c>
      <c r="W268" t="s">
        <v>75</v>
      </c>
      <c r="X268" s="80" t="s">
        <v>42</v>
      </c>
      <c r="Y268" t="s">
        <v>43</v>
      </c>
      <c r="Z268" s="12">
        <v>0</v>
      </c>
      <c r="AA268" s="12">
        <v>0</v>
      </c>
      <c r="AB268" s="12">
        <v>56004.800000000003</v>
      </c>
      <c r="AC268" s="12">
        <v>56004.800000000003</v>
      </c>
      <c r="AD268" s="12">
        <v>0</v>
      </c>
      <c r="AE268" s="12">
        <v>0</v>
      </c>
      <c r="AF268" s="12">
        <v>0</v>
      </c>
      <c r="AG268" s="12">
        <v>-56004.800000000003</v>
      </c>
      <c r="AH268" s="32">
        <v>0</v>
      </c>
      <c r="AI268" s="32">
        <v>0</v>
      </c>
      <c r="AJ268" s="32">
        <v>100000</v>
      </c>
      <c r="AK268" s="12">
        <v>100000</v>
      </c>
      <c r="AL268" s="12">
        <v>100000</v>
      </c>
      <c r="AM268" s="12">
        <f t="shared" si="29"/>
        <v>0</v>
      </c>
      <c r="AN268" s="12" t="s">
        <v>798</v>
      </c>
    </row>
    <row r="269" spans="1:41" x14ac:dyDescent="0.3">
      <c r="A269" t="str">
        <f t="shared" si="28"/>
        <v>1.1-00-2405_246021015_24391100</v>
      </c>
      <c r="B269" t="s">
        <v>1282</v>
      </c>
      <c r="C269" t="s">
        <v>1284</v>
      </c>
      <c r="D269" t="s">
        <v>1319</v>
      </c>
      <c r="E269" t="s">
        <v>27</v>
      </c>
      <c r="F269" t="s">
        <v>29</v>
      </c>
      <c r="G269" t="s">
        <v>30</v>
      </c>
      <c r="H269" t="s">
        <v>31</v>
      </c>
      <c r="I269" t="s">
        <v>934</v>
      </c>
      <c r="J269" t="s">
        <v>306</v>
      </c>
      <c r="K269" t="s">
        <v>307</v>
      </c>
      <c r="L269">
        <v>6</v>
      </c>
      <c r="M269" t="s">
        <v>79</v>
      </c>
      <c r="N269" s="79" t="s">
        <v>310</v>
      </c>
      <c r="O269" t="s">
        <v>311</v>
      </c>
      <c r="P269" t="s">
        <v>308</v>
      </c>
      <c r="Q269" t="s">
        <v>309</v>
      </c>
      <c r="R269" t="s">
        <v>1289</v>
      </c>
      <c r="S269">
        <v>3000</v>
      </c>
      <c r="T269" t="s">
        <v>70</v>
      </c>
      <c r="V269">
        <v>3911</v>
      </c>
      <c r="W269" t="s">
        <v>334</v>
      </c>
      <c r="X269" s="80" t="s">
        <v>42</v>
      </c>
      <c r="Y269" t="s">
        <v>43</v>
      </c>
      <c r="Z269" s="12">
        <v>700000</v>
      </c>
      <c r="AA269" s="12">
        <v>0</v>
      </c>
      <c r="AB269" s="12">
        <v>400682.26</v>
      </c>
      <c r="AC269" s="12">
        <v>400682.26</v>
      </c>
      <c r="AD269" s="12">
        <v>400682.26</v>
      </c>
      <c r="AE269" s="12">
        <v>400682.26</v>
      </c>
      <c r="AF269" s="12">
        <v>400682.26</v>
      </c>
      <c r="AG269" s="12">
        <v>299317.74</v>
      </c>
      <c r="AH269" s="32">
        <v>700000</v>
      </c>
      <c r="AI269" s="32">
        <v>700000</v>
      </c>
      <c r="AJ269" s="32">
        <v>700000</v>
      </c>
      <c r="AK269" s="12">
        <v>700000</v>
      </c>
      <c r="AL269" s="12">
        <v>700000</v>
      </c>
      <c r="AM269" s="12">
        <f t="shared" si="29"/>
        <v>0</v>
      </c>
      <c r="AN269" s="12" t="s">
        <v>846</v>
      </c>
      <c r="AO269" s="39">
        <f>AJ269-AL269</f>
        <v>0</v>
      </c>
    </row>
    <row r="270" spans="1:41" x14ac:dyDescent="0.3">
      <c r="A270" t="str">
        <f t="shared" si="28"/>
        <v>1.1-00-2402_241007007_24392200</v>
      </c>
      <c r="B270" t="s">
        <v>1282</v>
      </c>
      <c r="C270" t="s">
        <v>1284</v>
      </c>
      <c r="D270" t="s">
        <v>1319</v>
      </c>
      <c r="E270" t="s">
        <v>27</v>
      </c>
      <c r="F270" t="s">
        <v>29</v>
      </c>
      <c r="G270" t="s">
        <v>30</v>
      </c>
      <c r="H270" t="s">
        <v>123</v>
      </c>
      <c r="I270" t="s">
        <v>969</v>
      </c>
      <c r="J270" t="s">
        <v>188</v>
      </c>
      <c r="K270" t="s">
        <v>189</v>
      </c>
      <c r="L270">
        <v>1</v>
      </c>
      <c r="M270" t="s">
        <v>35</v>
      </c>
      <c r="N270" s="79" t="s">
        <v>192</v>
      </c>
      <c r="O270" t="s">
        <v>191</v>
      </c>
      <c r="P270" t="s">
        <v>190</v>
      </c>
      <c r="Q270" t="s">
        <v>996</v>
      </c>
      <c r="R270" t="s">
        <v>1289</v>
      </c>
      <c r="S270">
        <v>3000</v>
      </c>
      <c r="T270" t="s">
        <v>70</v>
      </c>
      <c r="V270">
        <v>3922</v>
      </c>
      <c r="W270" t="s">
        <v>197</v>
      </c>
      <c r="X270" s="80" t="s">
        <v>42</v>
      </c>
      <c r="Y270" t="s">
        <v>43</v>
      </c>
      <c r="Z270" s="12">
        <v>1500000</v>
      </c>
      <c r="AA270" s="12">
        <v>0</v>
      </c>
      <c r="AB270" s="12">
        <v>654168.37</v>
      </c>
      <c r="AC270" s="12">
        <v>654168.37</v>
      </c>
      <c r="AD270" s="12">
        <v>654168.37</v>
      </c>
      <c r="AE270" s="12">
        <v>327084.45</v>
      </c>
      <c r="AF270" s="12">
        <v>327084.45</v>
      </c>
      <c r="AG270" s="12">
        <v>845831.63</v>
      </c>
      <c r="AH270" s="32">
        <v>1500000</v>
      </c>
      <c r="AI270" s="32">
        <v>1500000</v>
      </c>
      <c r="AJ270" s="32">
        <v>1500000</v>
      </c>
      <c r="AK270" s="12">
        <v>1500000</v>
      </c>
      <c r="AL270" s="12">
        <v>500000</v>
      </c>
      <c r="AM270" s="12">
        <f t="shared" si="29"/>
        <v>1000000</v>
      </c>
      <c r="AN270" s="12" t="s">
        <v>198</v>
      </c>
    </row>
    <row r="271" spans="1:41" x14ac:dyDescent="0.3">
      <c r="A271" t="str">
        <f t="shared" si="28"/>
        <v>1.1-00-2405_246021015_24392200</v>
      </c>
      <c r="B271" t="s">
        <v>1282</v>
      </c>
      <c r="C271" t="s">
        <v>1284</v>
      </c>
      <c r="D271" t="s">
        <v>1319</v>
      </c>
      <c r="E271" t="s">
        <v>27</v>
      </c>
      <c r="F271" t="s">
        <v>29</v>
      </c>
      <c r="G271" t="s">
        <v>30</v>
      </c>
      <c r="H271" t="s">
        <v>31</v>
      </c>
      <c r="I271" t="s">
        <v>934</v>
      </c>
      <c r="J271" t="s">
        <v>306</v>
      </c>
      <c r="K271" t="s">
        <v>307</v>
      </c>
      <c r="L271">
        <v>6</v>
      </c>
      <c r="M271" t="s">
        <v>79</v>
      </c>
      <c r="N271" s="79" t="s">
        <v>310</v>
      </c>
      <c r="O271" t="s">
        <v>311</v>
      </c>
      <c r="P271" t="s">
        <v>308</v>
      </c>
      <c r="Q271" t="s">
        <v>309</v>
      </c>
      <c r="R271" t="s">
        <v>1289</v>
      </c>
      <c r="S271">
        <v>3000</v>
      </c>
      <c r="T271" t="s">
        <v>70</v>
      </c>
      <c r="V271">
        <v>3922</v>
      </c>
      <c r="W271" t="s">
        <v>197</v>
      </c>
      <c r="X271" s="80" t="s">
        <v>42</v>
      </c>
      <c r="Y271" t="s">
        <v>43</v>
      </c>
      <c r="Z271" s="12">
        <v>1000000</v>
      </c>
      <c r="AA271" s="12">
        <v>1000000</v>
      </c>
      <c r="AB271" s="12">
        <v>764694.38</v>
      </c>
      <c r="AC271" s="12">
        <v>764694.38</v>
      </c>
      <c r="AD271" s="12">
        <v>150994.38</v>
      </c>
      <c r="AE271" s="12">
        <v>150994.38</v>
      </c>
      <c r="AF271" s="12">
        <v>150994.38</v>
      </c>
      <c r="AG271" s="12">
        <v>235305.62</v>
      </c>
      <c r="AH271" s="32">
        <v>1000000</v>
      </c>
      <c r="AI271" s="32">
        <v>1000000</v>
      </c>
      <c r="AJ271" s="32">
        <v>1000000</v>
      </c>
      <c r="AK271" s="12">
        <v>1000000</v>
      </c>
      <c r="AL271" s="12">
        <v>1000000</v>
      </c>
      <c r="AM271" s="12">
        <f t="shared" si="29"/>
        <v>0</v>
      </c>
      <c r="AN271" s="12" t="s">
        <v>846</v>
      </c>
      <c r="AO271" s="39">
        <f t="shared" ref="AO271:AO272" si="30">AJ271-AL271</f>
        <v>0</v>
      </c>
    </row>
    <row r="272" spans="1:41" x14ac:dyDescent="0.3">
      <c r="A272" t="str">
        <f t="shared" si="28"/>
        <v>1.1-00-2407_242036022_24392200</v>
      </c>
      <c r="B272" t="s">
        <v>1282</v>
      </c>
      <c r="C272" t="s">
        <v>1284</v>
      </c>
      <c r="D272" t="s">
        <v>1319</v>
      </c>
      <c r="E272" t="s">
        <v>257</v>
      </c>
      <c r="F272" t="s">
        <v>259</v>
      </c>
      <c r="G272" t="s">
        <v>260</v>
      </c>
      <c r="H272" t="s">
        <v>31</v>
      </c>
      <c r="I272" t="s">
        <v>934</v>
      </c>
      <c r="J272" t="s">
        <v>446</v>
      </c>
      <c r="K272" t="s">
        <v>447</v>
      </c>
      <c r="L272">
        <v>2</v>
      </c>
      <c r="M272" t="s">
        <v>448</v>
      </c>
      <c r="N272" s="79" t="s">
        <v>451</v>
      </c>
      <c r="O272" t="s">
        <v>452</v>
      </c>
      <c r="P272" t="s">
        <v>449</v>
      </c>
      <c r="Q272" t="s">
        <v>450</v>
      </c>
      <c r="R272" t="s">
        <v>1289</v>
      </c>
      <c r="S272">
        <v>3000</v>
      </c>
      <c r="T272" t="s">
        <v>70</v>
      </c>
      <c r="V272">
        <v>3922</v>
      </c>
      <c r="W272" t="s">
        <v>197</v>
      </c>
      <c r="X272" s="80" t="s">
        <v>42</v>
      </c>
      <c r="Y272" t="s">
        <v>43</v>
      </c>
      <c r="Z272" s="12">
        <v>9000000</v>
      </c>
      <c r="AA272" s="12">
        <v>9000000</v>
      </c>
      <c r="AB272" s="12">
        <v>9375698</v>
      </c>
      <c r="AC272" s="12">
        <v>9375698</v>
      </c>
      <c r="AD272" s="12">
        <v>9375698</v>
      </c>
      <c r="AE272" s="12">
        <v>6879250</v>
      </c>
      <c r="AF272" s="12">
        <v>6879250</v>
      </c>
      <c r="AG272" s="12">
        <v>-375698</v>
      </c>
      <c r="AH272" s="32">
        <v>9300000</v>
      </c>
      <c r="AI272" s="32">
        <v>9300000</v>
      </c>
      <c r="AJ272" s="32">
        <v>9300000</v>
      </c>
      <c r="AK272" s="12">
        <v>9300000</v>
      </c>
      <c r="AL272" s="12">
        <v>7000000</v>
      </c>
      <c r="AM272" s="12">
        <f t="shared" si="29"/>
        <v>2300000</v>
      </c>
      <c r="AN272" s="12" t="s">
        <v>473</v>
      </c>
      <c r="AO272" s="39">
        <f t="shared" si="30"/>
        <v>2300000</v>
      </c>
    </row>
    <row r="273" spans="1:41" x14ac:dyDescent="0.3">
      <c r="A273" t="str">
        <f t="shared" si="28"/>
        <v>1.1-00-2404_246019013_24394100</v>
      </c>
      <c r="B273" t="s">
        <v>1282</v>
      </c>
      <c r="C273" t="s">
        <v>1284</v>
      </c>
      <c r="D273" t="s">
        <v>1319</v>
      </c>
      <c r="E273" t="s">
        <v>27</v>
      </c>
      <c r="F273" t="s">
        <v>29</v>
      </c>
      <c r="G273" t="s">
        <v>30</v>
      </c>
      <c r="H273" t="s">
        <v>141</v>
      </c>
      <c r="I273" t="s">
        <v>955</v>
      </c>
      <c r="J273" t="s">
        <v>143</v>
      </c>
      <c r="K273" t="s">
        <v>144</v>
      </c>
      <c r="L273">
        <v>6</v>
      </c>
      <c r="M273" t="s">
        <v>79</v>
      </c>
      <c r="N273" s="79" t="s">
        <v>169</v>
      </c>
      <c r="O273" t="s">
        <v>170</v>
      </c>
      <c r="P273" t="s">
        <v>167</v>
      </c>
      <c r="Q273" t="s">
        <v>168</v>
      </c>
      <c r="R273" t="s">
        <v>1289</v>
      </c>
      <c r="S273">
        <v>3000</v>
      </c>
      <c r="T273" t="s">
        <v>70</v>
      </c>
      <c r="V273">
        <v>3941</v>
      </c>
      <c r="W273" t="s">
        <v>172</v>
      </c>
      <c r="X273" s="80" t="s">
        <v>42</v>
      </c>
      <c r="Y273" t="s">
        <v>43</v>
      </c>
      <c r="Z273" s="12">
        <v>1661937.89</v>
      </c>
      <c r="AA273" s="12">
        <v>150000</v>
      </c>
      <c r="AB273" s="12">
        <v>1661937.89</v>
      </c>
      <c r="AC273" s="12">
        <v>1661937.89</v>
      </c>
      <c r="AD273" s="12">
        <v>1661937.89</v>
      </c>
      <c r="AE273" s="12">
        <v>1661937.89</v>
      </c>
      <c r="AF273" s="12">
        <v>1661937.89</v>
      </c>
      <c r="AG273" s="12">
        <v>0</v>
      </c>
      <c r="AH273" s="32">
        <v>1661937.89</v>
      </c>
      <c r="AI273" s="32">
        <v>1661937.89</v>
      </c>
      <c r="AJ273" s="32">
        <v>1661937.89</v>
      </c>
      <c r="AK273" s="12">
        <v>1661937.89</v>
      </c>
      <c r="AL273" s="12">
        <v>1661937.89</v>
      </c>
      <c r="AM273" s="12">
        <f t="shared" si="29"/>
        <v>0</v>
      </c>
      <c r="AN273" s="12" t="s">
        <v>846</v>
      </c>
    </row>
    <row r="274" spans="1:41" x14ac:dyDescent="0.3">
      <c r="A274" t="str">
        <f t="shared" si="28"/>
        <v>1.1-00-2405_246021015_24394100</v>
      </c>
      <c r="B274" t="s">
        <v>1282</v>
      </c>
      <c r="C274" t="s">
        <v>1284</v>
      </c>
      <c r="D274" t="s">
        <v>1319</v>
      </c>
      <c r="E274" t="s">
        <v>27</v>
      </c>
      <c r="F274" t="s">
        <v>29</v>
      </c>
      <c r="G274" t="s">
        <v>30</v>
      </c>
      <c r="H274" t="s">
        <v>31</v>
      </c>
      <c r="I274" t="s">
        <v>934</v>
      </c>
      <c r="J274" t="s">
        <v>306</v>
      </c>
      <c r="K274" t="s">
        <v>307</v>
      </c>
      <c r="L274">
        <v>6</v>
      </c>
      <c r="M274" t="s">
        <v>79</v>
      </c>
      <c r="N274" s="79" t="s">
        <v>310</v>
      </c>
      <c r="O274" t="s">
        <v>311</v>
      </c>
      <c r="P274" t="s">
        <v>308</v>
      </c>
      <c r="Q274" t="s">
        <v>309</v>
      </c>
      <c r="R274" t="s">
        <v>1289</v>
      </c>
      <c r="S274">
        <v>3000</v>
      </c>
      <c r="T274" t="s">
        <v>70</v>
      </c>
      <c r="V274">
        <v>3941</v>
      </c>
      <c r="W274" t="s">
        <v>172</v>
      </c>
      <c r="X274" s="80" t="s">
        <v>42</v>
      </c>
      <c r="Y274" t="s">
        <v>43</v>
      </c>
      <c r="Z274" s="12">
        <v>12000000</v>
      </c>
      <c r="AA274" s="12">
        <v>10000000</v>
      </c>
      <c r="AB274" s="12">
        <v>14456950.529999999</v>
      </c>
      <c r="AC274" s="12">
        <v>14456950.529999999</v>
      </c>
      <c r="AD274" s="12">
        <v>14456950.529999999</v>
      </c>
      <c r="AE274" s="12">
        <v>14361632.720000001</v>
      </c>
      <c r="AF274" s="12">
        <v>14361632.720000001</v>
      </c>
      <c r="AG274" s="12">
        <v>-2456950.5299999993</v>
      </c>
      <c r="AH274" s="32">
        <v>12000000</v>
      </c>
      <c r="AI274" s="32">
        <v>12000000</v>
      </c>
      <c r="AJ274" s="32">
        <v>12000000</v>
      </c>
      <c r="AK274" s="12">
        <v>12000000</v>
      </c>
      <c r="AL274" s="12">
        <v>10000000</v>
      </c>
      <c r="AM274" s="12">
        <f t="shared" si="29"/>
        <v>2000000</v>
      </c>
      <c r="AN274" s="12" t="s">
        <v>846</v>
      </c>
      <c r="AO274" s="39">
        <f>AJ274-AL274</f>
        <v>2000000</v>
      </c>
    </row>
    <row r="275" spans="1:41" x14ac:dyDescent="0.3">
      <c r="A275" t="str">
        <f t="shared" si="28"/>
        <v>1.1-00-2408_247040025_24394100</v>
      </c>
      <c r="B275" t="s">
        <v>1282</v>
      </c>
      <c r="C275" t="s">
        <v>1284</v>
      </c>
      <c r="D275" t="s">
        <v>1319</v>
      </c>
      <c r="E275" t="s">
        <v>27</v>
      </c>
      <c r="F275" t="s">
        <v>373</v>
      </c>
      <c r="G275" t="s">
        <v>374</v>
      </c>
      <c r="H275" t="s">
        <v>200</v>
      </c>
      <c r="I275" t="s">
        <v>957</v>
      </c>
      <c r="J275" t="s">
        <v>586</v>
      </c>
      <c r="K275" t="s">
        <v>587</v>
      </c>
      <c r="L275">
        <v>7</v>
      </c>
      <c r="M275" t="s">
        <v>588</v>
      </c>
      <c r="N275" s="79" t="s">
        <v>590</v>
      </c>
      <c r="O275" t="s">
        <v>591</v>
      </c>
      <c r="P275" t="s">
        <v>907</v>
      </c>
      <c r="Q275" t="s">
        <v>1295</v>
      </c>
      <c r="R275" t="s">
        <v>1289</v>
      </c>
      <c r="S275">
        <v>3000</v>
      </c>
      <c r="T275" t="s">
        <v>70</v>
      </c>
      <c r="V275">
        <v>3941</v>
      </c>
      <c r="W275" t="s">
        <v>172</v>
      </c>
      <c r="X275" s="80" t="s">
        <v>42</v>
      </c>
      <c r="Y275" t="s">
        <v>43</v>
      </c>
      <c r="Z275" s="12">
        <v>45121</v>
      </c>
      <c r="AA275" s="12">
        <v>35000</v>
      </c>
      <c r="AB275" s="12">
        <v>35121</v>
      </c>
      <c r="AC275" s="12">
        <v>35121</v>
      </c>
      <c r="AD275" s="12">
        <v>0</v>
      </c>
      <c r="AE275" s="12">
        <v>0</v>
      </c>
      <c r="AF275" s="12">
        <v>0</v>
      </c>
      <c r="AG275" s="12">
        <v>10000</v>
      </c>
      <c r="AH275" s="32">
        <v>45121</v>
      </c>
      <c r="AI275" s="32">
        <v>45121</v>
      </c>
      <c r="AJ275" s="32">
        <v>50000</v>
      </c>
      <c r="AK275" s="12">
        <v>50000</v>
      </c>
      <c r="AL275" s="12">
        <v>50000</v>
      </c>
      <c r="AM275" s="12">
        <f t="shared" si="29"/>
        <v>0</v>
      </c>
      <c r="AN275" s="12" t="s">
        <v>846</v>
      </c>
    </row>
    <row r="276" spans="1:41" x14ac:dyDescent="0.3">
      <c r="A276" t="str">
        <f t="shared" si="28"/>
        <v>1.1-00-2404_246020014_24394200</v>
      </c>
      <c r="B276" t="s">
        <v>1282</v>
      </c>
      <c r="C276" t="s">
        <v>1284</v>
      </c>
      <c r="D276" t="s">
        <v>1319</v>
      </c>
      <c r="E276" t="s">
        <v>27</v>
      </c>
      <c r="F276" t="s">
        <v>29</v>
      </c>
      <c r="G276" t="s">
        <v>30</v>
      </c>
      <c r="H276" t="s">
        <v>141</v>
      </c>
      <c r="I276" t="s">
        <v>955</v>
      </c>
      <c r="J276" t="s">
        <v>143</v>
      </c>
      <c r="K276" t="s">
        <v>144</v>
      </c>
      <c r="L276">
        <v>6</v>
      </c>
      <c r="M276" t="s">
        <v>79</v>
      </c>
      <c r="N276" s="79" t="s">
        <v>181</v>
      </c>
      <c r="O276" t="s">
        <v>182</v>
      </c>
      <c r="P276" t="s">
        <v>179</v>
      </c>
      <c r="Q276" t="s">
        <v>180</v>
      </c>
      <c r="R276" t="s">
        <v>1289</v>
      </c>
      <c r="S276">
        <v>3000</v>
      </c>
      <c r="T276" t="s">
        <v>70</v>
      </c>
      <c r="V276">
        <v>3942</v>
      </c>
      <c r="W276" t="s">
        <v>185</v>
      </c>
      <c r="X276" s="80" t="s">
        <v>42</v>
      </c>
      <c r="Y276" t="s">
        <v>43</v>
      </c>
      <c r="Z276" s="12">
        <v>750000</v>
      </c>
      <c r="AA276" s="12">
        <v>450000</v>
      </c>
      <c r="AB276" s="12">
        <v>633851.29</v>
      </c>
      <c r="AC276" s="12">
        <v>633851.29</v>
      </c>
      <c r="AD276" s="12">
        <v>633851.29</v>
      </c>
      <c r="AE276" s="12">
        <v>633749.19999999995</v>
      </c>
      <c r="AF276" s="12">
        <v>613588.6</v>
      </c>
      <c r="AG276" s="12">
        <v>116148.70999999996</v>
      </c>
      <c r="AH276" s="32">
        <v>750000</v>
      </c>
      <c r="AI276" s="32">
        <v>750000</v>
      </c>
      <c r="AJ276" s="32">
        <v>750000</v>
      </c>
      <c r="AK276" s="12">
        <v>750000</v>
      </c>
      <c r="AL276" s="12">
        <v>450000</v>
      </c>
      <c r="AM276" s="12">
        <f t="shared" si="29"/>
        <v>300000</v>
      </c>
      <c r="AN276" s="12" t="s">
        <v>846</v>
      </c>
    </row>
    <row r="277" spans="1:41" x14ac:dyDescent="0.3">
      <c r="A277" t="str">
        <f t="shared" si="28"/>
        <v>1.1-00-2404_246020014_24395100</v>
      </c>
      <c r="B277" t="s">
        <v>1282</v>
      </c>
      <c r="C277" t="s">
        <v>1284</v>
      </c>
      <c r="D277" t="s">
        <v>1319</v>
      </c>
      <c r="E277" t="s">
        <v>27</v>
      </c>
      <c r="F277" t="s">
        <v>29</v>
      </c>
      <c r="G277" t="s">
        <v>30</v>
      </c>
      <c r="H277" t="s">
        <v>141</v>
      </c>
      <c r="I277" t="s">
        <v>955</v>
      </c>
      <c r="J277" t="s">
        <v>143</v>
      </c>
      <c r="K277" t="s">
        <v>144</v>
      </c>
      <c r="L277">
        <v>6</v>
      </c>
      <c r="M277" t="s">
        <v>79</v>
      </c>
      <c r="N277" s="79" t="s">
        <v>181</v>
      </c>
      <c r="O277" t="s">
        <v>182</v>
      </c>
      <c r="P277" t="s">
        <v>179</v>
      </c>
      <c r="Q277" t="s">
        <v>180</v>
      </c>
      <c r="R277" t="s">
        <v>1289</v>
      </c>
      <c r="S277">
        <v>3000</v>
      </c>
      <c r="T277" t="s">
        <v>70</v>
      </c>
      <c r="V277">
        <v>3951</v>
      </c>
      <c r="W277" t="s">
        <v>187</v>
      </c>
      <c r="X277" s="80" t="s">
        <v>42</v>
      </c>
      <c r="Y277" t="s">
        <v>43</v>
      </c>
      <c r="Z277" s="12">
        <v>300000</v>
      </c>
      <c r="AA277" s="12">
        <v>0</v>
      </c>
      <c r="AB277" s="12">
        <v>0</v>
      </c>
      <c r="AC277" s="12">
        <v>0</v>
      </c>
      <c r="AD277" s="12">
        <v>0</v>
      </c>
      <c r="AE277" s="12">
        <v>0</v>
      </c>
      <c r="AF277" s="12">
        <v>0</v>
      </c>
      <c r="AG277" s="12">
        <v>300000</v>
      </c>
      <c r="AH277" s="32">
        <v>300000</v>
      </c>
      <c r="AI277" s="32">
        <v>300000</v>
      </c>
      <c r="AJ277" s="32">
        <v>300000</v>
      </c>
      <c r="AK277" s="12">
        <v>300000</v>
      </c>
      <c r="AL277" s="12">
        <v>300000</v>
      </c>
      <c r="AM277" s="12">
        <f t="shared" si="29"/>
        <v>0</v>
      </c>
      <c r="AN277" s="12" t="s">
        <v>846</v>
      </c>
    </row>
    <row r="278" spans="1:41" x14ac:dyDescent="0.3">
      <c r="A278" t="str">
        <f t="shared" si="28"/>
        <v>1.1-00-2404_246018012_24396100</v>
      </c>
      <c r="B278" t="s">
        <v>1282</v>
      </c>
      <c r="C278" t="s">
        <v>1284</v>
      </c>
      <c r="D278" t="s">
        <v>1319</v>
      </c>
      <c r="E278" t="s">
        <v>27</v>
      </c>
      <c r="F278" t="s">
        <v>29</v>
      </c>
      <c r="G278" t="s">
        <v>30</v>
      </c>
      <c r="H278" t="s">
        <v>141</v>
      </c>
      <c r="I278" t="s">
        <v>955</v>
      </c>
      <c r="J278" t="s">
        <v>143</v>
      </c>
      <c r="K278" t="s">
        <v>144</v>
      </c>
      <c r="L278">
        <v>6</v>
      </c>
      <c r="M278" t="s">
        <v>79</v>
      </c>
      <c r="N278" s="79" t="s">
        <v>147</v>
      </c>
      <c r="O278" t="s">
        <v>148</v>
      </c>
      <c r="P278" t="s">
        <v>145</v>
      </c>
      <c r="Q278" t="s">
        <v>146</v>
      </c>
      <c r="R278" t="s">
        <v>1289</v>
      </c>
      <c r="S278">
        <v>3000</v>
      </c>
      <c r="T278" t="s">
        <v>70</v>
      </c>
      <c r="V278">
        <v>3961</v>
      </c>
      <c r="W278" t="s">
        <v>159</v>
      </c>
      <c r="X278" s="80" t="s">
        <v>42</v>
      </c>
      <c r="Y278" t="s">
        <v>43</v>
      </c>
      <c r="Z278" s="12">
        <v>18000</v>
      </c>
      <c r="AA278" s="12">
        <v>0</v>
      </c>
      <c r="AB278" s="12">
        <v>15940</v>
      </c>
      <c r="AC278" s="12">
        <v>15940</v>
      </c>
      <c r="AD278" s="12">
        <v>15940</v>
      </c>
      <c r="AE278" s="12">
        <v>15940</v>
      </c>
      <c r="AF278" s="12">
        <v>15940</v>
      </c>
      <c r="AG278" s="12">
        <v>2060</v>
      </c>
      <c r="AH278" s="32">
        <v>18000</v>
      </c>
      <c r="AI278" s="32">
        <v>18000</v>
      </c>
      <c r="AJ278" s="32">
        <v>18000</v>
      </c>
      <c r="AK278" s="12">
        <v>18000</v>
      </c>
      <c r="AL278" s="12">
        <v>18000</v>
      </c>
      <c r="AM278" s="12">
        <f t="shared" si="29"/>
        <v>0</v>
      </c>
      <c r="AN278" s="12" t="s">
        <v>846</v>
      </c>
    </row>
    <row r="279" spans="1:41" x14ac:dyDescent="0.3">
      <c r="A279" t="str">
        <f t="shared" si="28"/>
        <v>1.1-00-2405_246021015_24396200</v>
      </c>
      <c r="B279" t="s">
        <v>1282</v>
      </c>
      <c r="C279" t="s">
        <v>1284</v>
      </c>
      <c r="D279" t="s">
        <v>1319</v>
      </c>
      <c r="E279" t="s">
        <v>27</v>
      </c>
      <c r="F279" t="s">
        <v>29</v>
      </c>
      <c r="G279" t="s">
        <v>30</v>
      </c>
      <c r="H279" t="s">
        <v>31</v>
      </c>
      <c r="I279" t="s">
        <v>934</v>
      </c>
      <c r="J279" t="s">
        <v>306</v>
      </c>
      <c r="K279" t="s">
        <v>307</v>
      </c>
      <c r="L279">
        <v>6</v>
      </c>
      <c r="M279" t="s">
        <v>79</v>
      </c>
      <c r="N279" s="79" t="s">
        <v>310</v>
      </c>
      <c r="O279" t="s">
        <v>311</v>
      </c>
      <c r="P279" t="s">
        <v>308</v>
      </c>
      <c r="Q279" t="s">
        <v>309</v>
      </c>
      <c r="R279" t="s">
        <v>1289</v>
      </c>
      <c r="S279">
        <v>3000</v>
      </c>
      <c r="T279" t="s">
        <v>70</v>
      </c>
      <c r="V279">
        <v>3962</v>
      </c>
      <c r="W279" t="s">
        <v>335</v>
      </c>
      <c r="X279" s="80" t="s">
        <v>42</v>
      </c>
      <c r="Y279" t="s">
        <v>43</v>
      </c>
      <c r="Z279" s="12">
        <v>75000</v>
      </c>
      <c r="AA279" s="12">
        <v>75000</v>
      </c>
      <c r="AB279" s="12">
        <v>8571</v>
      </c>
      <c r="AC279" s="12">
        <v>8571</v>
      </c>
      <c r="AD279" s="12">
        <v>5256</v>
      </c>
      <c r="AE279" s="12">
        <v>5256</v>
      </c>
      <c r="AF279" s="12">
        <v>5256</v>
      </c>
      <c r="AG279" s="12">
        <v>66429</v>
      </c>
      <c r="AH279" s="32">
        <v>75000</v>
      </c>
      <c r="AI279" s="32">
        <v>75000</v>
      </c>
      <c r="AJ279" s="32">
        <v>100000</v>
      </c>
      <c r="AK279" s="12">
        <v>100000</v>
      </c>
      <c r="AL279" s="12">
        <v>100000</v>
      </c>
      <c r="AM279" s="12">
        <f t="shared" si="29"/>
        <v>0</v>
      </c>
      <c r="AN279" s="12" t="s">
        <v>846</v>
      </c>
      <c r="AO279" s="39">
        <f>AJ279-AL279</f>
        <v>0</v>
      </c>
    </row>
    <row r="280" spans="1:41" x14ac:dyDescent="0.3">
      <c r="A280" t="str">
        <f t="shared" si="28"/>
        <v>1.1-00-2408_247041025_24396200</v>
      </c>
      <c r="B280" t="s">
        <v>1282</v>
      </c>
      <c r="C280" t="s">
        <v>1284</v>
      </c>
      <c r="D280" t="s">
        <v>1319</v>
      </c>
      <c r="E280" t="s">
        <v>27</v>
      </c>
      <c r="F280" t="s">
        <v>373</v>
      </c>
      <c r="G280" t="s">
        <v>374</v>
      </c>
      <c r="H280" t="s">
        <v>200</v>
      </c>
      <c r="I280" t="s">
        <v>957</v>
      </c>
      <c r="J280" t="s">
        <v>586</v>
      </c>
      <c r="K280" t="s">
        <v>587</v>
      </c>
      <c r="L280">
        <v>7</v>
      </c>
      <c r="M280" t="s">
        <v>588</v>
      </c>
      <c r="N280" s="79" t="s">
        <v>592</v>
      </c>
      <c r="O280" t="s">
        <v>593</v>
      </c>
      <c r="P280" t="s">
        <v>907</v>
      </c>
      <c r="Q280" t="s">
        <v>1295</v>
      </c>
      <c r="R280" t="s">
        <v>1289</v>
      </c>
      <c r="S280">
        <v>3000</v>
      </c>
      <c r="T280" t="s">
        <v>70</v>
      </c>
      <c r="V280">
        <v>3962</v>
      </c>
      <c r="W280" t="s">
        <v>335</v>
      </c>
      <c r="X280" s="80" t="s">
        <v>42</v>
      </c>
      <c r="Y280" t="s">
        <v>43</v>
      </c>
      <c r="Z280" s="12">
        <v>120000</v>
      </c>
      <c r="AA280" s="12">
        <v>120000</v>
      </c>
      <c r="AB280" s="12">
        <v>67473</v>
      </c>
      <c r="AC280" s="12">
        <v>67473</v>
      </c>
      <c r="AD280" s="12">
        <v>14796</v>
      </c>
      <c r="AE280" s="12">
        <v>14796</v>
      </c>
      <c r="AF280" s="12">
        <v>14796</v>
      </c>
      <c r="AG280" s="12">
        <v>52527</v>
      </c>
      <c r="AH280" s="32">
        <v>120000</v>
      </c>
      <c r="AI280" s="32">
        <v>120000</v>
      </c>
      <c r="AJ280" s="32">
        <v>120000</v>
      </c>
      <c r="AK280" s="12">
        <v>120000</v>
      </c>
      <c r="AL280" s="12">
        <v>120000</v>
      </c>
      <c r="AM280" s="12">
        <f t="shared" si="29"/>
        <v>0</v>
      </c>
      <c r="AN280" s="12" t="s">
        <v>846</v>
      </c>
    </row>
    <row r="281" spans="1:41" x14ac:dyDescent="0.3">
      <c r="A281" t="str">
        <f t="shared" si="28"/>
        <v>1.1-00-2404_246019013_24421100</v>
      </c>
      <c r="B281" t="s">
        <v>1282</v>
      </c>
      <c r="C281" t="s">
        <v>1284</v>
      </c>
      <c r="D281" t="s">
        <v>1319</v>
      </c>
      <c r="E281" t="s">
        <v>27</v>
      </c>
      <c r="F281" t="s">
        <v>29</v>
      </c>
      <c r="G281" t="s">
        <v>30</v>
      </c>
      <c r="H281" t="s">
        <v>141</v>
      </c>
      <c r="I281" t="s">
        <v>955</v>
      </c>
      <c r="J281" t="s">
        <v>143</v>
      </c>
      <c r="K281" t="s">
        <v>144</v>
      </c>
      <c r="L281">
        <v>6</v>
      </c>
      <c r="M281" t="s">
        <v>79</v>
      </c>
      <c r="N281" s="79" t="s">
        <v>169</v>
      </c>
      <c r="O281" t="s">
        <v>170</v>
      </c>
      <c r="P281" t="s">
        <v>167</v>
      </c>
      <c r="Q281" t="s">
        <v>168</v>
      </c>
      <c r="R281" t="s">
        <v>1289</v>
      </c>
      <c r="S281">
        <v>4000</v>
      </c>
      <c r="T281" t="s">
        <v>1022</v>
      </c>
      <c r="V281">
        <v>4211</v>
      </c>
      <c r="W281" t="s">
        <v>173</v>
      </c>
      <c r="X281" s="80" t="s">
        <v>42</v>
      </c>
      <c r="Y281" t="s">
        <v>43</v>
      </c>
      <c r="Z281" s="12">
        <v>2200000</v>
      </c>
      <c r="AA281" s="12">
        <v>2200000</v>
      </c>
      <c r="AB281" s="12">
        <v>2105566.7599999998</v>
      </c>
      <c r="AC281" s="12">
        <v>2105566.7599999998</v>
      </c>
      <c r="AD281" s="12">
        <v>2105566.7599999998</v>
      </c>
      <c r="AE281" s="12">
        <v>2105566.7599999998</v>
      </c>
      <c r="AF281" s="12">
        <v>2105566.7599999998</v>
      </c>
      <c r="AG281" s="12">
        <v>94433.240000000224</v>
      </c>
      <c r="AH281" s="32">
        <v>2200000</v>
      </c>
      <c r="AI281" s="32">
        <v>2200000</v>
      </c>
      <c r="AJ281" s="32">
        <v>2200000</v>
      </c>
      <c r="AK281" s="12">
        <v>2200000</v>
      </c>
      <c r="AL281" s="78">
        <v>2200000</v>
      </c>
      <c r="AM281" s="12">
        <f t="shared" si="29"/>
        <v>0</v>
      </c>
      <c r="AN281" s="12" t="s">
        <v>846</v>
      </c>
    </row>
    <row r="282" spans="1:41" x14ac:dyDescent="0.3">
      <c r="A282" t="str">
        <f t="shared" si="28"/>
        <v>1.1-00-2410_244048030_24421100</v>
      </c>
      <c r="B282" t="s">
        <v>1282</v>
      </c>
      <c r="C282" t="s">
        <v>1284</v>
      </c>
      <c r="D282" t="s">
        <v>1319</v>
      </c>
      <c r="E282" t="s">
        <v>257</v>
      </c>
      <c r="F282" t="s">
        <v>412</v>
      </c>
      <c r="G282" t="s">
        <v>411</v>
      </c>
      <c r="H282" t="s">
        <v>31</v>
      </c>
      <c r="I282" t="s">
        <v>934</v>
      </c>
      <c r="J282" t="s">
        <v>666</v>
      </c>
      <c r="K282" t="s">
        <v>967</v>
      </c>
      <c r="L282">
        <v>4</v>
      </c>
      <c r="M282" t="s">
        <v>667</v>
      </c>
      <c r="N282" s="79" t="s">
        <v>670</v>
      </c>
      <c r="O282" t="s">
        <v>968</v>
      </c>
      <c r="P282" t="s">
        <v>668</v>
      </c>
      <c r="Q282" t="s">
        <v>669</v>
      </c>
      <c r="R282" t="s">
        <v>1289</v>
      </c>
      <c r="S282">
        <v>4000</v>
      </c>
      <c r="T282" t="s">
        <v>1022</v>
      </c>
      <c r="V282">
        <v>4211</v>
      </c>
      <c r="W282" t="s">
        <v>173</v>
      </c>
      <c r="X282" s="80" t="s">
        <v>42</v>
      </c>
      <c r="Y282" t="s">
        <v>43</v>
      </c>
      <c r="Z282" s="12">
        <v>199200</v>
      </c>
      <c r="AA282" s="12">
        <v>1200000</v>
      </c>
      <c r="AB282" s="12">
        <v>398400</v>
      </c>
      <c r="AC282" s="12">
        <v>398400</v>
      </c>
      <c r="AD282" s="12">
        <v>398400</v>
      </c>
      <c r="AE282" s="12">
        <v>199200</v>
      </c>
      <c r="AF282" s="12">
        <v>199200</v>
      </c>
      <c r="AG282" s="12">
        <v>-199200</v>
      </c>
      <c r="AH282" s="32">
        <v>199200</v>
      </c>
      <c r="AI282" s="32">
        <v>199200</v>
      </c>
      <c r="AJ282" s="32">
        <v>199200</v>
      </c>
      <c r="AK282" s="12">
        <v>199200</v>
      </c>
      <c r="AL282" s="78">
        <v>199200</v>
      </c>
      <c r="AM282" s="12">
        <f t="shared" si="29"/>
        <v>0</v>
      </c>
      <c r="AN282" s="12" t="s">
        <v>140</v>
      </c>
    </row>
    <row r="283" spans="1:41" x14ac:dyDescent="0.3">
      <c r="A283" t="str">
        <f t="shared" si="28"/>
        <v>1.1-00-2412_241051032_24421100</v>
      </c>
      <c r="B283" t="s">
        <v>1282</v>
      </c>
      <c r="C283" t="s">
        <v>1284</v>
      </c>
      <c r="D283" t="s">
        <v>1319</v>
      </c>
      <c r="E283" t="s">
        <v>257</v>
      </c>
      <c r="F283" t="s">
        <v>676</v>
      </c>
      <c r="G283" t="s">
        <v>677</v>
      </c>
      <c r="H283" t="s">
        <v>200</v>
      </c>
      <c r="I283" t="s">
        <v>957</v>
      </c>
      <c r="J283" t="s">
        <v>678</v>
      </c>
      <c r="K283" t="s">
        <v>679</v>
      </c>
      <c r="L283">
        <v>1</v>
      </c>
      <c r="M283" t="s">
        <v>35</v>
      </c>
      <c r="N283" s="79" t="s">
        <v>681</v>
      </c>
      <c r="O283" t="s">
        <v>682</v>
      </c>
      <c r="P283" t="s">
        <v>680</v>
      </c>
      <c r="Q283" t="s">
        <v>679</v>
      </c>
      <c r="R283" t="s">
        <v>1289</v>
      </c>
      <c r="S283">
        <v>4000</v>
      </c>
      <c r="T283" t="s">
        <v>1022</v>
      </c>
      <c r="V283">
        <v>4211</v>
      </c>
      <c r="W283" t="s">
        <v>173</v>
      </c>
      <c r="X283" s="80" t="s">
        <v>42</v>
      </c>
      <c r="Y283" t="s">
        <v>43</v>
      </c>
      <c r="Z283" s="12">
        <v>66533232.560000002</v>
      </c>
      <c r="AA283" s="12">
        <v>66784842</v>
      </c>
      <c r="AB283" s="12">
        <v>63793408.530000001</v>
      </c>
      <c r="AC283" s="12">
        <v>63793408.530000001</v>
      </c>
      <c r="AD283" s="12">
        <v>63245017.969999999</v>
      </c>
      <c r="AE283" s="12">
        <v>63245017.969999999</v>
      </c>
      <c r="AF283" s="12">
        <v>63245017.969999999</v>
      </c>
      <c r="AG283" s="12">
        <v>2739824.0300000012</v>
      </c>
      <c r="AH283" s="32">
        <v>66533232.560000002</v>
      </c>
      <c r="AI283" s="32">
        <v>66533232.560000002</v>
      </c>
      <c r="AJ283" s="32">
        <v>68471532.384000003</v>
      </c>
      <c r="AK283" s="12">
        <v>68471532.384000003</v>
      </c>
      <c r="AL283" s="78">
        <v>68471532.384000003</v>
      </c>
      <c r="AM283" s="12">
        <f t="shared" si="29"/>
        <v>0</v>
      </c>
      <c r="AN283" s="12" t="s">
        <v>846</v>
      </c>
    </row>
    <row r="284" spans="1:41" x14ac:dyDescent="0.3">
      <c r="A284" t="str">
        <f t="shared" si="28"/>
        <v>1.1-00-2413_241052033_24421100</v>
      </c>
      <c r="B284" t="s">
        <v>1282</v>
      </c>
      <c r="C284" t="s">
        <v>1284</v>
      </c>
      <c r="D284" t="s">
        <v>1319</v>
      </c>
      <c r="E284" t="s">
        <v>257</v>
      </c>
      <c r="F284" t="s">
        <v>724</v>
      </c>
      <c r="G284" t="s">
        <v>725</v>
      </c>
      <c r="H284" t="s">
        <v>200</v>
      </c>
      <c r="I284" t="s">
        <v>957</v>
      </c>
      <c r="J284" t="s">
        <v>848</v>
      </c>
      <c r="K284" t="s">
        <v>726</v>
      </c>
      <c r="L284">
        <v>1</v>
      </c>
      <c r="M284" t="s">
        <v>35</v>
      </c>
      <c r="N284" s="79" t="s">
        <v>728</v>
      </c>
      <c r="O284" t="s">
        <v>1025</v>
      </c>
      <c r="P284" t="s">
        <v>727</v>
      </c>
      <c r="Q284" t="s">
        <v>726</v>
      </c>
      <c r="R284" t="s">
        <v>1289</v>
      </c>
      <c r="S284">
        <v>4000</v>
      </c>
      <c r="T284" t="s">
        <v>1022</v>
      </c>
      <c r="V284">
        <v>4211</v>
      </c>
      <c r="W284" t="s">
        <v>173</v>
      </c>
      <c r="X284" s="80" t="s">
        <v>42</v>
      </c>
      <c r="Y284" t="s">
        <v>43</v>
      </c>
      <c r="Z284" s="12">
        <v>5910000</v>
      </c>
      <c r="AA284" s="12">
        <v>5910000</v>
      </c>
      <c r="AB284" s="12">
        <v>3863999.52</v>
      </c>
      <c r="AC284" s="12">
        <v>3863999.52</v>
      </c>
      <c r="AD284" s="12">
        <v>3863999.52</v>
      </c>
      <c r="AE284" s="12">
        <v>3863999.52</v>
      </c>
      <c r="AF284" s="12">
        <v>3846776.01</v>
      </c>
      <c r="AG284" s="12">
        <v>2046000.48</v>
      </c>
      <c r="AH284" s="32">
        <v>5910000</v>
      </c>
      <c r="AI284" s="32">
        <v>5910000</v>
      </c>
      <c r="AJ284" s="32">
        <v>6135546.4720000001</v>
      </c>
      <c r="AK284" s="12">
        <v>6135546.4720000001</v>
      </c>
      <c r="AL284" s="78">
        <v>6135546.4720000001</v>
      </c>
      <c r="AM284" s="12">
        <f t="shared" si="29"/>
        <v>0</v>
      </c>
      <c r="AN284" s="12" t="s">
        <v>1136</v>
      </c>
    </row>
    <row r="285" spans="1:41" x14ac:dyDescent="0.3">
      <c r="A285" t="str">
        <f t="shared" si="28"/>
        <v>1.1-00-2414_241053034_24421100</v>
      </c>
      <c r="B285" t="s">
        <v>1282</v>
      </c>
      <c r="C285" t="s">
        <v>1284</v>
      </c>
      <c r="D285" t="s">
        <v>1319</v>
      </c>
      <c r="E285" t="s">
        <v>257</v>
      </c>
      <c r="F285" t="s">
        <v>724</v>
      </c>
      <c r="G285" t="s">
        <v>725</v>
      </c>
      <c r="H285" t="s">
        <v>200</v>
      </c>
      <c r="I285" t="s">
        <v>957</v>
      </c>
      <c r="J285" t="s">
        <v>1272</v>
      </c>
      <c r="K285" t="s">
        <v>734</v>
      </c>
      <c r="L285">
        <v>1</v>
      </c>
      <c r="M285" t="s">
        <v>35</v>
      </c>
      <c r="N285" s="79" t="s">
        <v>736</v>
      </c>
      <c r="O285" t="s">
        <v>1023</v>
      </c>
      <c r="P285" t="s">
        <v>735</v>
      </c>
      <c r="Q285" t="s">
        <v>734</v>
      </c>
      <c r="R285" t="s">
        <v>1289</v>
      </c>
      <c r="S285">
        <v>4000</v>
      </c>
      <c r="T285" t="s">
        <v>1022</v>
      </c>
      <c r="V285">
        <v>4211</v>
      </c>
      <c r="W285" t="s">
        <v>173</v>
      </c>
      <c r="X285" s="80" t="s">
        <v>42</v>
      </c>
      <c r="Y285" t="s">
        <v>43</v>
      </c>
      <c r="Z285" s="12">
        <v>10000000</v>
      </c>
      <c r="AA285" s="12">
        <v>10000000</v>
      </c>
      <c r="AB285" s="12">
        <v>8333333.2999999998</v>
      </c>
      <c r="AC285" s="12">
        <v>8333333.2999999998</v>
      </c>
      <c r="AD285" s="12">
        <v>8333333.2999999998</v>
      </c>
      <c r="AE285" s="12">
        <v>8333333.2999999998</v>
      </c>
      <c r="AF285" s="12">
        <v>8333333.2999999998</v>
      </c>
      <c r="AG285" s="12">
        <v>1666666.7000000002</v>
      </c>
      <c r="AH285" s="32">
        <v>10000000</v>
      </c>
      <c r="AI285" s="32">
        <v>10000000</v>
      </c>
      <c r="AJ285" s="32">
        <v>10523208.92</v>
      </c>
      <c r="AK285" s="12">
        <v>10523208.92</v>
      </c>
      <c r="AL285" s="78">
        <v>10523208.92</v>
      </c>
      <c r="AM285" s="12">
        <f t="shared" si="29"/>
        <v>0</v>
      </c>
      <c r="AN285" s="12" t="s">
        <v>738</v>
      </c>
    </row>
    <row r="286" spans="1:41" x14ac:dyDescent="0.3">
      <c r="A286" t="str">
        <f t="shared" si="28"/>
        <v>1.1-00-2415_241054035_24421100</v>
      </c>
      <c r="B286" t="s">
        <v>1282</v>
      </c>
      <c r="C286" t="s">
        <v>1284</v>
      </c>
      <c r="D286" t="s">
        <v>1319</v>
      </c>
      <c r="E286" t="s">
        <v>257</v>
      </c>
      <c r="F286" t="s">
        <v>412</v>
      </c>
      <c r="G286" t="s">
        <v>411</v>
      </c>
      <c r="H286" t="s">
        <v>200</v>
      </c>
      <c r="I286" t="s">
        <v>957</v>
      </c>
      <c r="J286" t="s">
        <v>850</v>
      </c>
      <c r="K286" t="s">
        <v>739</v>
      </c>
      <c r="L286">
        <v>1</v>
      </c>
      <c r="M286" t="s">
        <v>35</v>
      </c>
      <c r="N286" s="79" t="s">
        <v>741</v>
      </c>
      <c r="O286" t="s">
        <v>742</v>
      </c>
      <c r="P286" t="s">
        <v>740</v>
      </c>
      <c r="Q286" t="s">
        <v>739</v>
      </c>
      <c r="R286" t="s">
        <v>1289</v>
      </c>
      <c r="S286">
        <v>4000</v>
      </c>
      <c r="T286" t="s">
        <v>1022</v>
      </c>
      <c r="V286">
        <v>4211</v>
      </c>
      <c r="W286" t="s">
        <v>173</v>
      </c>
      <c r="X286" s="80" t="s">
        <v>42</v>
      </c>
      <c r="Y286" t="s">
        <v>43</v>
      </c>
      <c r="Z286" s="12">
        <v>14625430</v>
      </c>
      <c r="AA286" s="32">
        <v>0</v>
      </c>
      <c r="AB286" s="12">
        <v>13480882.640000001</v>
      </c>
      <c r="AC286" s="12">
        <v>13480882.640000001</v>
      </c>
      <c r="AD286" s="12">
        <v>13480882.640000001</v>
      </c>
      <c r="AE286" s="12">
        <v>13480882.640000001</v>
      </c>
      <c r="AF286" s="12">
        <v>13468281.08</v>
      </c>
      <c r="AG286" s="12">
        <v>1144547.3599999994</v>
      </c>
      <c r="AH286" s="32">
        <v>12625430</v>
      </c>
      <c r="AI286" s="32">
        <v>12625430</v>
      </c>
      <c r="AJ286" s="32">
        <v>12778438.16</v>
      </c>
      <c r="AK286" s="12">
        <v>12778438.16</v>
      </c>
      <c r="AL286" s="78">
        <v>12778438.16</v>
      </c>
      <c r="AM286" s="12">
        <f t="shared" si="29"/>
        <v>0</v>
      </c>
      <c r="AN286" s="12" t="s">
        <v>846</v>
      </c>
    </row>
    <row r="287" spans="1:41" x14ac:dyDescent="0.3">
      <c r="A287" t="str">
        <f t="shared" si="28"/>
        <v>1.1-00-2416_245055036_24421100</v>
      </c>
      <c r="B287" t="s">
        <v>1282</v>
      </c>
      <c r="C287" t="s">
        <v>1284</v>
      </c>
      <c r="D287" t="s">
        <v>1319</v>
      </c>
      <c r="E287" t="s">
        <v>257</v>
      </c>
      <c r="F287" t="s">
        <v>775</v>
      </c>
      <c r="G287" t="s">
        <v>776</v>
      </c>
      <c r="H287" t="s">
        <v>340</v>
      </c>
      <c r="I287" t="s">
        <v>964</v>
      </c>
      <c r="J287" t="s">
        <v>851</v>
      </c>
      <c r="K287" t="s">
        <v>777</v>
      </c>
      <c r="L287">
        <v>5</v>
      </c>
      <c r="M287" t="s">
        <v>62</v>
      </c>
      <c r="N287" s="79" t="s">
        <v>779</v>
      </c>
      <c r="O287" t="s">
        <v>780</v>
      </c>
      <c r="P287" t="s">
        <v>778</v>
      </c>
      <c r="Q287" t="s">
        <v>777</v>
      </c>
      <c r="R287" t="s">
        <v>1289</v>
      </c>
      <c r="S287">
        <v>4000</v>
      </c>
      <c r="T287" t="s">
        <v>1022</v>
      </c>
      <c r="V287">
        <v>4211</v>
      </c>
      <c r="W287" t="s">
        <v>173</v>
      </c>
      <c r="X287" s="80" t="s">
        <v>42</v>
      </c>
      <c r="Y287" t="s">
        <v>43</v>
      </c>
      <c r="Z287" s="12">
        <v>16510000</v>
      </c>
      <c r="AA287" s="12">
        <v>16500000</v>
      </c>
      <c r="AB287" s="12">
        <v>13359595.02</v>
      </c>
      <c r="AC287" s="12">
        <v>13359595.02</v>
      </c>
      <c r="AD287" s="12">
        <v>13359595.02</v>
      </c>
      <c r="AE287" s="12">
        <v>13359595.02</v>
      </c>
      <c r="AF287" s="12">
        <v>13325735.99</v>
      </c>
      <c r="AG287" s="12">
        <v>3150404.9800000004</v>
      </c>
      <c r="AH287" s="32">
        <v>16510000.000000004</v>
      </c>
      <c r="AI287" s="32">
        <v>16510000.000000004</v>
      </c>
      <c r="AJ287" s="32">
        <v>17059649.881200004</v>
      </c>
      <c r="AK287" s="12">
        <v>17059649.881200004</v>
      </c>
      <c r="AL287" s="78">
        <v>17059649.881200001</v>
      </c>
      <c r="AM287" s="12">
        <f t="shared" si="29"/>
        <v>0</v>
      </c>
      <c r="AN287" s="12" t="s">
        <v>846</v>
      </c>
    </row>
    <row r="288" spans="1:41" x14ac:dyDescent="0.3">
      <c r="A288" t="str">
        <f t="shared" si="28"/>
        <v>1.1-00-2404_246019013_24425100</v>
      </c>
      <c r="B288" t="s">
        <v>1282</v>
      </c>
      <c r="C288" t="s">
        <v>1284</v>
      </c>
      <c r="D288" t="s">
        <v>1319</v>
      </c>
      <c r="E288" t="s">
        <v>27</v>
      </c>
      <c r="F288" t="s">
        <v>29</v>
      </c>
      <c r="G288" t="s">
        <v>30</v>
      </c>
      <c r="H288" t="s">
        <v>141</v>
      </c>
      <c r="I288" t="s">
        <v>955</v>
      </c>
      <c r="J288" t="s">
        <v>143</v>
      </c>
      <c r="K288" t="s">
        <v>144</v>
      </c>
      <c r="L288">
        <v>6</v>
      </c>
      <c r="M288" t="s">
        <v>79</v>
      </c>
      <c r="N288" s="79" t="s">
        <v>169</v>
      </c>
      <c r="O288" t="s">
        <v>170</v>
      </c>
      <c r="P288" t="s">
        <v>167</v>
      </c>
      <c r="Q288" t="s">
        <v>168</v>
      </c>
      <c r="R288" t="s">
        <v>1289</v>
      </c>
      <c r="S288">
        <v>4000</v>
      </c>
      <c r="T288" t="s">
        <v>1022</v>
      </c>
      <c r="V288">
        <v>4251</v>
      </c>
      <c r="W288" t="s">
        <v>174</v>
      </c>
      <c r="X288" s="80" t="s">
        <v>42</v>
      </c>
      <c r="Y288" t="s">
        <v>43</v>
      </c>
      <c r="Z288" s="12">
        <v>9400000</v>
      </c>
      <c r="AA288" s="12">
        <v>5000000</v>
      </c>
      <c r="AB288" s="12">
        <v>7477573.4100000001</v>
      </c>
      <c r="AC288" s="12">
        <v>7477573.4100000001</v>
      </c>
      <c r="AD288" s="12">
        <v>7477573.4100000001</v>
      </c>
      <c r="AE288" s="12">
        <v>7477573.4100000001</v>
      </c>
      <c r="AF288" s="12">
        <v>7477573.4100000001</v>
      </c>
      <c r="AG288" s="12">
        <v>1922426.5899999999</v>
      </c>
      <c r="AH288" s="32">
        <v>9400000</v>
      </c>
      <c r="AI288" s="32">
        <v>9400000</v>
      </c>
      <c r="AJ288" s="32">
        <v>9400000</v>
      </c>
      <c r="AK288" s="12">
        <v>9400000</v>
      </c>
      <c r="AL288" s="78">
        <v>5000000</v>
      </c>
      <c r="AM288" s="12">
        <f t="shared" si="29"/>
        <v>4400000</v>
      </c>
      <c r="AN288" s="12" t="s">
        <v>846</v>
      </c>
    </row>
    <row r="289" spans="1:40" x14ac:dyDescent="0.3">
      <c r="A289" t="str">
        <f t="shared" si="28"/>
        <v>1.1-00-2409_248045028_24431100</v>
      </c>
      <c r="B289" t="s">
        <v>1282</v>
      </c>
      <c r="C289" t="s">
        <v>1284</v>
      </c>
      <c r="D289" t="s">
        <v>1319</v>
      </c>
      <c r="E289" t="s">
        <v>1317</v>
      </c>
      <c r="F289" t="s">
        <v>602</v>
      </c>
      <c r="G289" t="s">
        <v>603</v>
      </c>
      <c r="H289" t="s">
        <v>261</v>
      </c>
      <c r="I289" t="s">
        <v>960</v>
      </c>
      <c r="J289" t="s">
        <v>604</v>
      </c>
      <c r="K289" t="s">
        <v>605</v>
      </c>
      <c r="L289">
        <v>8</v>
      </c>
      <c r="M289" t="s">
        <v>606</v>
      </c>
      <c r="N289" s="79" t="s">
        <v>613</v>
      </c>
      <c r="O289" t="s">
        <v>1030</v>
      </c>
      <c r="P289" t="s">
        <v>607</v>
      </c>
      <c r="Q289" t="s">
        <v>608</v>
      </c>
      <c r="R289" t="s">
        <v>1289</v>
      </c>
      <c r="S289">
        <v>4000</v>
      </c>
      <c r="T289" t="s">
        <v>1022</v>
      </c>
      <c r="V289">
        <v>4311</v>
      </c>
      <c r="W289" t="s">
        <v>612</v>
      </c>
      <c r="X289" s="80" t="s">
        <v>42</v>
      </c>
      <c r="Y289" t="s">
        <v>43</v>
      </c>
      <c r="Z289" s="12">
        <v>2000000</v>
      </c>
      <c r="AA289" s="12">
        <v>2000000</v>
      </c>
      <c r="AB289" s="12">
        <v>1950000</v>
      </c>
      <c r="AC289" s="12">
        <v>1950000</v>
      </c>
      <c r="AD289" s="12">
        <v>1950000</v>
      </c>
      <c r="AE289" s="12">
        <v>1950000</v>
      </c>
      <c r="AF289" s="12">
        <v>1950000</v>
      </c>
      <c r="AG289" s="12">
        <v>50000</v>
      </c>
      <c r="AH289" s="32">
        <v>2000000</v>
      </c>
      <c r="AI289" s="32">
        <v>2000000</v>
      </c>
      <c r="AJ289" s="32">
        <v>3000000</v>
      </c>
      <c r="AK289" s="12">
        <v>3000000</v>
      </c>
      <c r="AL289" s="78">
        <v>3000000</v>
      </c>
      <c r="AM289" s="12">
        <f t="shared" si="29"/>
        <v>0</v>
      </c>
      <c r="AN289" s="12" t="s">
        <v>615</v>
      </c>
    </row>
    <row r="290" spans="1:40" x14ac:dyDescent="0.3">
      <c r="A290" t="str">
        <f t="shared" si="28"/>
        <v>1.1-00-2409_248046028_24431100</v>
      </c>
      <c r="B290" t="s">
        <v>1282</v>
      </c>
      <c r="C290" t="s">
        <v>1284</v>
      </c>
      <c r="D290" t="s">
        <v>1319</v>
      </c>
      <c r="E290" t="s">
        <v>1317</v>
      </c>
      <c r="F290" t="s">
        <v>602</v>
      </c>
      <c r="G290" t="s">
        <v>603</v>
      </c>
      <c r="H290" t="s">
        <v>261</v>
      </c>
      <c r="I290" t="s">
        <v>960</v>
      </c>
      <c r="J290" t="s">
        <v>604</v>
      </c>
      <c r="K290" t="s">
        <v>605</v>
      </c>
      <c r="L290">
        <v>8</v>
      </c>
      <c r="M290" t="s">
        <v>606</v>
      </c>
      <c r="N290" s="79" t="s">
        <v>616</v>
      </c>
      <c r="O290" t="s">
        <v>1031</v>
      </c>
      <c r="P290" t="s">
        <v>607</v>
      </c>
      <c r="Q290" t="s">
        <v>608</v>
      </c>
      <c r="R290" t="s">
        <v>1289</v>
      </c>
      <c r="S290">
        <v>4000</v>
      </c>
      <c r="T290" t="s">
        <v>1022</v>
      </c>
      <c r="V290">
        <v>4311</v>
      </c>
      <c r="W290" t="s">
        <v>612</v>
      </c>
      <c r="X290" s="80" t="s">
        <v>42</v>
      </c>
      <c r="Y290" t="s">
        <v>43</v>
      </c>
      <c r="Z290" s="12">
        <v>300000</v>
      </c>
      <c r="AA290" s="12">
        <v>300000</v>
      </c>
      <c r="AB290" s="12">
        <v>210000</v>
      </c>
      <c r="AC290" s="12">
        <v>210000</v>
      </c>
      <c r="AD290" s="12">
        <v>210000</v>
      </c>
      <c r="AE290" s="12">
        <v>210000</v>
      </c>
      <c r="AF290" s="12">
        <v>200000</v>
      </c>
      <c r="AG290" s="12">
        <v>90000</v>
      </c>
      <c r="AH290" s="32">
        <v>300000</v>
      </c>
      <c r="AI290" s="32">
        <v>300000</v>
      </c>
      <c r="AJ290" s="32">
        <v>400000</v>
      </c>
      <c r="AK290" s="12">
        <v>400000</v>
      </c>
      <c r="AL290" s="78">
        <v>400000</v>
      </c>
      <c r="AM290" s="12">
        <f t="shared" si="29"/>
        <v>0</v>
      </c>
      <c r="AN290" s="12" t="s">
        <v>618</v>
      </c>
    </row>
    <row r="291" spans="1:40" x14ac:dyDescent="0.3">
      <c r="A291" t="str">
        <f t="shared" si="28"/>
        <v>1.1-00-2401_241001001_24441102</v>
      </c>
      <c r="B291" t="s">
        <v>1282</v>
      </c>
      <c r="C291" t="s">
        <v>1284</v>
      </c>
      <c r="D291" t="s">
        <v>1319</v>
      </c>
      <c r="E291" t="s">
        <v>27</v>
      </c>
      <c r="F291" t="s">
        <v>29</v>
      </c>
      <c r="G291" t="s">
        <v>30</v>
      </c>
      <c r="H291" t="s">
        <v>31</v>
      </c>
      <c r="I291" t="s">
        <v>934</v>
      </c>
      <c r="J291" t="s">
        <v>33</v>
      </c>
      <c r="K291" t="s">
        <v>971</v>
      </c>
      <c r="L291">
        <v>1</v>
      </c>
      <c r="M291" t="s">
        <v>35</v>
      </c>
      <c r="N291" s="79" t="s">
        <v>38</v>
      </c>
      <c r="O291" t="s">
        <v>39</v>
      </c>
      <c r="P291" t="s">
        <v>36</v>
      </c>
      <c r="Q291" t="s">
        <v>37</v>
      </c>
      <c r="R291" t="s">
        <v>1289</v>
      </c>
      <c r="S291">
        <v>4000</v>
      </c>
      <c r="T291" t="s">
        <v>1022</v>
      </c>
      <c r="V291">
        <v>4411</v>
      </c>
      <c r="W291" t="s">
        <v>41</v>
      </c>
      <c r="X291" s="80" t="s">
        <v>1239</v>
      </c>
      <c r="Y291" t="s">
        <v>46</v>
      </c>
      <c r="Z291" s="12">
        <v>211500</v>
      </c>
      <c r="AA291" s="12">
        <v>0</v>
      </c>
      <c r="AB291" s="12">
        <v>109500</v>
      </c>
      <c r="AC291" s="12">
        <v>109500</v>
      </c>
      <c r="AD291" s="12">
        <v>109500</v>
      </c>
      <c r="AE291" s="12">
        <v>108000</v>
      </c>
      <c r="AF291" s="12">
        <v>108000</v>
      </c>
      <c r="AG291" s="12">
        <v>102000</v>
      </c>
      <c r="AH291" s="32">
        <v>324000</v>
      </c>
      <c r="AI291" s="32">
        <v>324000</v>
      </c>
      <c r="AJ291" s="32">
        <v>324000</v>
      </c>
      <c r="AK291" s="12">
        <v>324000</v>
      </c>
      <c r="AL291" s="78">
        <v>324000</v>
      </c>
      <c r="AM291" s="12">
        <f t="shared" si="29"/>
        <v>0</v>
      </c>
      <c r="AN291" s="12" t="s">
        <v>47</v>
      </c>
    </row>
    <row r="292" spans="1:40" x14ac:dyDescent="0.3">
      <c r="A292" t="str">
        <f t="shared" si="28"/>
        <v>1.1-00-2401_241001001_24441100</v>
      </c>
      <c r="B292" t="s">
        <v>1282</v>
      </c>
      <c r="C292" t="s">
        <v>1284</v>
      </c>
      <c r="D292" t="s">
        <v>1319</v>
      </c>
      <c r="E292" t="s">
        <v>27</v>
      </c>
      <c r="F292" t="s">
        <v>29</v>
      </c>
      <c r="G292" t="s">
        <v>30</v>
      </c>
      <c r="H292" t="s">
        <v>31</v>
      </c>
      <c r="I292" t="s">
        <v>934</v>
      </c>
      <c r="J292" t="s">
        <v>33</v>
      </c>
      <c r="K292" t="s">
        <v>971</v>
      </c>
      <c r="L292">
        <v>1</v>
      </c>
      <c r="M292" t="s">
        <v>35</v>
      </c>
      <c r="N292" s="79" t="s">
        <v>38</v>
      </c>
      <c r="O292" t="s">
        <v>39</v>
      </c>
      <c r="P292" t="s">
        <v>36</v>
      </c>
      <c r="Q292" t="s">
        <v>37</v>
      </c>
      <c r="R292" t="s">
        <v>1289</v>
      </c>
      <c r="S292">
        <v>4000</v>
      </c>
      <c r="T292" t="s">
        <v>1022</v>
      </c>
      <c r="V292">
        <v>4411</v>
      </c>
      <c r="W292" t="s">
        <v>41</v>
      </c>
      <c r="X292" s="80" t="s">
        <v>42</v>
      </c>
      <c r="Y292" t="s">
        <v>43</v>
      </c>
      <c r="Z292" s="12">
        <v>2207847</v>
      </c>
      <c r="AA292" s="12">
        <v>1082347</v>
      </c>
      <c r="AB292" s="12">
        <v>2207698</v>
      </c>
      <c r="AC292" s="12">
        <v>2207698</v>
      </c>
      <c r="AD292" s="12">
        <v>2207698</v>
      </c>
      <c r="AE292" s="12">
        <v>2147120</v>
      </c>
      <c r="AF292" s="12">
        <v>2139955</v>
      </c>
      <c r="AG292" s="12">
        <v>149</v>
      </c>
      <c r="AH292" s="32">
        <v>2163246</v>
      </c>
      <c r="AI292" s="32">
        <v>2163246</v>
      </c>
      <c r="AJ292" s="32">
        <v>2163246</v>
      </c>
      <c r="AK292" s="12">
        <v>2163246</v>
      </c>
      <c r="AL292" s="190">
        <v>2163246</v>
      </c>
      <c r="AM292" s="12">
        <f t="shared" si="29"/>
        <v>0</v>
      </c>
      <c r="AN292" s="12" t="s">
        <v>846</v>
      </c>
    </row>
    <row r="293" spans="1:40" x14ac:dyDescent="0.3">
      <c r="A293" t="str">
        <f t="shared" si="28"/>
        <v>1.1-00-2402_241010008_24441107</v>
      </c>
      <c r="B293" t="s">
        <v>1282</v>
      </c>
      <c r="C293" t="s">
        <v>1284</v>
      </c>
      <c r="D293" t="s">
        <v>1319</v>
      </c>
      <c r="E293" t="s">
        <v>257</v>
      </c>
      <c r="F293" t="s">
        <v>259</v>
      </c>
      <c r="G293" t="s">
        <v>260</v>
      </c>
      <c r="H293" t="s">
        <v>261</v>
      </c>
      <c r="I293" t="s">
        <v>960</v>
      </c>
      <c r="J293" t="s">
        <v>188</v>
      </c>
      <c r="K293" t="s">
        <v>189</v>
      </c>
      <c r="L293">
        <v>1</v>
      </c>
      <c r="M293" t="s">
        <v>35</v>
      </c>
      <c r="N293" s="79" t="s">
        <v>265</v>
      </c>
      <c r="O293" t="s">
        <v>266</v>
      </c>
      <c r="P293" t="s">
        <v>263</v>
      </c>
      <c r="Q293" t="s">
        <v>264</v>
      </c>
      <c r="R293" t="s">
        <v>1289</v>
      </c>
      <c r="S293">
        <v>4000</v>
      </c>
      <c r="T293" t="s">
        <v>1022</v>
      </c>
      <c r="V293">
        <v>4411</v>
      </c>
      <c r="W293" t="s">
        <v>41</v>
      </c>
      <c r="X293" s="80" t="s">
        <v>1244</v>
      </c>
      <c r="Y293" t="s">
        <v>268</v>
      </c>
      <c r="Z293" s="12">
        <v>3432000</v>
      </c>
      <c r="AA293" s="12">
        <v>3431990.12</v>
      </c>
      <c r="AB293" s="12">
        <v>2217686.46</v>
      </c>
      <c r="AC293" s="12">
        <v>2217686.46</v>
      </c>
      <c r="AD293" s="12">
        <v>1491004.46</v>
      </c>
      <c r="AE293" s="12">
        <v>950326.45</v>
      </c>
      <c r="AF293" s="12">
        <v>950326.45</v>
      </c>
      <c r="AG293" s="12">
        <v>1214313.54</v>
      </c>
      <c r="AH293" s="32">
        <v>3432000</v>
      </c>
      <c r="AI293" s="32">
        <v>3432000</v>
      </c>
      <c r="AJ293" s="32">
        <v>3500000</v>
      </c>
      <c r="AK293" s="12">
        <v>3500000</v>
      </c>
      <c r="AL293" s="78">
        <v>3500000</v>
      </c>
      <c r="AM293" s="12">
        <f t="shared" si="29"/>
        <v>0</v>
      </c>
      <c r="AN293" s="12" t="s">
        <v>269</v>
      </c>
    </row>
    <row r="294" spans="1:40" x14ac:dyDescent="0.3">
      <c r="A294" t="str">
        <f t="shared" si="28"/>
        <v>1.1-00-2402_241010008_24441108</v>
      </c>
      <c r="B294" t="s">
        <v>1282</v>
      </c>
      <c r="C294" t="s">
        <v>1284</v>
      </c>
      <c r="D294" t="s">
        <v>1319</v>
      </c>
      <c r="E294" t="s">
        <v>257</v>
      </c>
      <c r="F294" t="s">
        <v>259</v>
      </c>
      <c r="G294" t="s">
        <v>260</v>
      </c>
      <c r="H294" t="s">
        <v>261</v>
      </c>
      <c r="I294" t="s">
        <v>960</v>
      </c>
      <c r="J294" t="s">
        <v>188</v>
      </c>
      <c r="K294" t="s">
        <v>189</v>
      </c>
      <c r="L294">
        <v>1</v>
      </c>
      <c r="M294" t="s">
        <v>35</v>
      </c>
      <c r="N294" s="79" t="s">
        <v>265</v>
      </c>
      <c r="O294" t="s">
        <v>266</v>
      </c>
      <c r="P294" t="s">
        <v>263</v>
      </c>
      <c r="Q294" t="s">
        <v>264</v>
      </c>
      <c r="R294" t="s">
        <v>1289</v>
      </c>
      <c r="S294">
        <v>4000</v>
      </c>
      <c r="T294" t="s">
        <v>1022</v>
      </c>
      <c r="V294">
        <v>4411</v>
      </c>
      <c r="W294" t="s">
        <v>41</v>
      </c>
      <c r="X294" s="80" t="s">
        <v>1245</v>
      </c>
      <c r="Y294" t="s">
        <v>1036</v>
      </c>
      <c r="Z294" s="12">
        <v>1000000</v>
      </c>
      <c r="AA294" s="12">
        <v>1000009.88</v>
      </c>
      <c r="AB294" s="12">
        <v>991162</v>
      </c>
      <c r="AC294" s="12">
        <v>991162</v>
      </c>
      <c r="AD294" s="12">
        <v>320542.8</v>
      </c>
      <c r="AE294" s="12">
        <v>0</v>
      </c>
      <c r="AF294" s="12">
        <v>0</v>
      </c>
      <c r="AG294" s="12">
        <v>8838</v>
      </c>
      <c r="AH294" s="32">
        <v>1000000</v>
      </c>
      <c r="AI294" s="32">
        <v>1000000</v>
      </c>
      <c r="AJ294" s="32">
        <v>1000000</v>
      </c>
      <c r="AK294" s="12">
        <v>1000000</v>
      </c>
      <c r="AL294" s="78">
        <v>1000000</v>
      </c>
      <c r="AM294" s="12">
        <f t="shared" si="29"/>
        <v>0</v>
      </c>
      <c r="AN294" s="12" t="s">
        <v>271</v>
      </c>
    </row>
    <row r="295" spans="1:40" x14ac:dyDescent="0.3">
      <c r="A295" t="str">
        <f t="shared" si="28"/>
        <v>1.1-00-2402_241016010_24441100</v>
      </c>
      <c r="B295" t="s">
        <v>1282</v>
      </c>
      <c r="C295" t="s">
        <v>1284</v>
      </c>
      <c r="D295" t="s">
        <v>1319</v>
      </c>
      <c r="E295" t="s">
        <v>257</v>
      </c>
      <c r="F295" t="s">
        <v>259</v>
      </c>
      <c r="G295" t="s">
        <v>260</v>
      </c>
      <c r="H295" t="s">
        <v>261</v>
      </c>
      <c r="I295" t="s">
        <v>960</v>
      </c>
      <c r="J295" t="s">
        <v>188</v>
      </c>
      <c r="K295" t="s">
        <v>189</v>
      </c>
      <c r="L295">
        <v>1</v>
      </c>
      <c r="M295" t="s">
        <v>35</v>
      </c>
      <c r="N295" s="79" t="s">
        <v>275</v>
      </c>
      <c r="O295" t="s">
        <v>276</v>
      </c>
      <c r="P295" t="s">
        <v>273</v>
      </c>
      <c r="Q295" s="1" t="s">
        <v>1296</v>
      </c>
      <c r="R295" t="s">
        <v>1289</v>
      </c>
      <c r="S295">
        <v>4000</v>
      </c>
      <c r="T295" t="s">
        <v>1022</v>
      </c>
      <c r="V295">
        <v>4411</v>
      </c>
      <c r="W295" t="s">
        <v>41</v>
      </c>
      <c r="X295" s="80" t="s">
        <v>42</v>
      </c>
      <c r="Y295" t="s">
        <v>43</v>
      </c>
      <c r="Z295" s="12">
        <v>5689448.2000000002</v>
      </c>
      <c r="AA295" s="12">
        <v>4200000</v>
      </c>
      <c r="AB295" s="12">
        <v>2800000</v>
      </c>
      <c r="AC295" s="12">
        <v>2800000</v>
      </c>
      <c r="AD295" s="12">
        <v>2800000</v>
      </c>
      <c r="AE295" s="12">
        <v>2660000</v>
      </c>
      <c r="AF295" s="12">
        <v>2540000</v>
      </c>
      <c r="AG295" s="12">
        <v>2889448.2</v>
      </c>
      <c r="AH295" s="32">
        <v>5689448.2000000002</v>
      </c>
      <c r="AI295" s="32">
        <v>5689448.2000000002</v>
      </c>
      <c r="AJ295" s="32">
        <v>5600000</v>
      </c>
      <c r="AK295" s="12">
        <v>5600000</v>
      </c>
      <c r="AL295" s="78">
        <v>5600000</v>
      </c>
      <c r="AM295" s="12">
        <f t="shared" si="29"/>
        <v>0</v>
      </c>
      <c r="AN295" s="12" t="s">
        <v>295</v>
      </c>
    </row>
    <row r="296" spans="1:40" x14ac:dyDescent="0.3">
      <c r="A296" t="str">
        <f t="shared" si="28"/>
        <v>1.1-00-2406_245025016_24441100</v>
      </c>
      <c r="B296" t="s">
        <v>1282</v>
      </c>
      <c r="C296" t="s">
        <v>1284</v>
      </c>
      <c r="D296" t="s">
        <v>1319</v>
      </c>
      <c r="E296" t="s">
        <v>257</v>
      </c>
      <c r="F296" t="s">
        <v>401</v>
      </c>
      <c r="G296" t="s">
        <v>402</v>
      </c>
      <c r="H296" t="s">
        <v>261</v>
      </c>
      <c r="I296" t="s">
        <v>960</v>
      </c>
      <c r="J296" t="s">
        <v>403</v>
      </c>
      <c r="K296" t="s">
        <v>404</v>
      </c>
      <c r="L296">
        <v>5</v>
      </c>
      <c r="M296" t="s">
        <v>62</v>
      </c>
      <c r="N296" s="79" t="s">
        <v>407</v>
      </c>
      <c r="O296" t="s">
        <v>408</v>
      </c>
      <c r="P296" t="s">
        <v>405</v>
      </c>
      <c r="Q296" t="s">
        <v>406</v>
      </c>
      <c r="R296" t="s">
        <v>1289</v>
      </c>
      <c r="S296">
        <v>4000</v>
      </c>
      <c r="T296" t="s">
        <v>1022</v>
      </c>
      <c r="V296">
        <v>4411</v>
      </c>
      <c r="W296" t="s">
        <v>41</v>
      </c>
      <c r="X296" s="80" t="s">
        <v>42</v>
      </c>
      <c r="Y296" t="s">
        <v>43</v>
      </c>
      <c r="Z296" s="12">
        <v>100000</v>
      </c>
      <c r="AA296" s="12">
        <v>100000</v>
      </c>
      <c r="AB296" s="12">
        <v>0</v>
      </c>
      <c r="AC296" s="12">
        <v>0</v>
      </c>
      <c r="AD296" s="12">
        <v>0</v>
      </c>
      <c r="AE296" s="12">
        <v>0</v>
      </c>
      <c r="AF296" s="12">
        <v>0</v>
      </c>
      <c r="AG296" s="12">
        <v>100000</v>
      </c>
      <c r="AH296" s="32">
        <v>100000</v>
      </c>
      <c r="AI296" s="32">
        <v>100000</v>
      </c>
      <c r="AJ296" s="32">
        <v>100000</v>
      </c>
      <c r="AK296" s="12">
        <v>100000</v>
      </c>
      <c r="AL296" s="78">
        <v>100000</v>
      </c>
      <c r="AM296" s="12">
        <f t="shared" si="29"/>
        <v>0</v>
      </c>
      <c r="AN296" s="12" t="s">
        <v>846</v>
      </c>
    </row>
    <row r="297" spans="1:40" x14ac:dyDescent="0.3">
      <c r="A297" t="str">
        <f t="shared" si="28"/>
        <v>1.1-00-2406_245027016_24441100</v>
      </c>
      <c r="B297" t="s">
        <v>1282</v>
      </c>
      <c r="C297" t="s">
        <v>1284</v>
      </c>
      <c r="D297" t="s">
        <v>1319</v>
      </c>
      <c r="E297" t="s">
        <v>257</v>
      </c>
      <c r="F297" t="s">
        <v>412</v>
      </c>
      <c r="G297" t="s">
        <v>411</v>
      </c>
      <c r="H297" t="s">
        <v>261</v>
      </c>
      <c r="I297" t="s">
        <v>960</v>
      </c>
      <c r="J297" t="s">
        <v>403</v>
      </c>
      <c r="K297" t="s">
        <v>404</v>
      </c>
      <c r="L297">
        <v>5</v>
      </c>
      <c r="M297" t="s">
        <v>62</v>
      </c>
      <c r="N297" s="79" t="s">
        <v>416</v>
      </c>
      <c r="O297" t="s">
        <v>1037</v>
      </c>
      <c r="P297" t="s">
        <v>405</v>
      </c>
      <c r="Q297" t="s">
        <v>406</v>
      </c>
      <c r="R297" t="s">
        <v>1289</v>
      </c>
      <c r="S297">
        <v>4000</v>
      </c>
      <c r="T297" t="s">
        <v>1022</v>
      </c>
      <c r="V297">
        <v>4411</v>
      </c>
      <c r="W297" t="s">
        <v>41</v>
      </c>
      <c r="X297" s="80" t="s">
        <v>42</v>
      </c>
      <c r="Y297" t="s">
        <v>43</v>
      </c>
      <c r="Z297" s="12">
        <v>1000000</v>
      </c>
      <c r="AA297" s="32">
        <v>1000000</v>
      </c>
      <c r="AB297" s="12">
        <v>301466.42</v>
      </c>
      <c r="AC297" s="12">
        <v>301466.42</v>
      </c>
      <c r="AD297" s="12">
        <v>301466.42</v>
      </c>
      <c r="AE297" s="12">
        <v>291966.42</v>
      </c>
      <c r="AF297" s="12">
        <v>291966.42</v>
      </c>
      <c r="AG297" s="12">
        <v>698533.58000000007</v>
      </c>
      <c r="AH297" s="32">
        <v>1000000</v>
      </c>
      <c r="AI297" s="32">
        <v>1000000</v>
      </c>
      <c r="AJ297" s="32">
        <v>1000000</v>
      </c>
      <c r="AK297" s="12">
        <v>1000000</v>
      </c>
      <c r="AL297" s="78">
        <v>1000000</v>
      </c>
      <c r="AM297" s="12">
        <f t="shared" si="29"/>
        <v>0</v>
      </c>
      <c r="AN297" s="12" t="s">
        <v>140</v>
      </c>
    </row>
    <row r="298" spans="1:40" x14ac:dyDescent="0.3">
      <c r="A298" t="str">
        <f t="shared" si="28"/>
        <v>1.1-00-2406_245030018_24441100</v>
      </c>
      <c r="B298" t="s">
        <v>1282</v>
      </c>
      <c r="C298" t="s">
        <v>1284</v>
      </c>
      <c r="D298" t="s">
        <v>1319</v>
      </c>
      <c r="E298" t="s">
        <v>257</v>
      </c>
      <c r="F298" t="s">
        <v>412</v>
      </c>
      <c r="G298" t="s">
        <v>411</v>
      </c>
      <c r="H298" t="s">
        <v>261</v>
      </c>
      <c r="I298" t="s">
        <v>960</v>
      </c>
      <c r="J298" t="s">
        <v>403</v>
      </c>
      <c r="K298" t="s">
        <v>404</v>
      </c>
      <c r="L298">
        <v>5</v>
      </c>
      <c r="M298" t="s">
        <v>62</v>
      </c>
      <c r="N298" s="79" t="s">
        <v>436</v>
      </c>
      <c r="O298" t="s">
        <v>993</v>
      </c>
      <c r="P298" t="s">
        <v>434</v>
      </c>
      <c r="Q298" t="s">
        <v>435</v>
      </c>
      <c r="R298" t="s">
        <v>1289</v>
      </c>
      <c r="S298">
        <v>4000</v>
      </c>
      <c r="T298" t="s">
        <v>1022</v>
      </c>
      <c r="V298">
        <v>4411</v>
      </c>
      <c r="W298" t="s">
        <v>41</v>
      </c>
      <c r="X298" s="80" t="s">
        <v>42</v>
      </c>
      <c r="Y298" t="s">
        <v>43</v>
      </c>
      <c r="Z298" s="12">
        <v>10000000</v>
      </c>
      <c r="AA298" s="32">
        <v>10000000</v>
      </c>
      <c r="AB298" s="12">
        <v>9990000</v>
      </c>
      <c r="AC298" s="12">
        <v>9990000</v>
      </c>
      <c r="AD298" s="12">
        <v>9990000</v>
      </c>
      <c r="AE298" s="12">
        <v>9990000</v>
      </c>
      <c r="AF298" s="12">
        <v>9990000</v>
      </c>
      <c r="AG298" s="12">
        <v>10000</v>
      </c>
      <c r="AH298" s="32">
        <v>10000000</v>
      </c>
      <c r="AI298" s="32">
        <v>10000000</v>
      </c>
      <c r="AJ298" s="32">
        <v>12000000</v>
      </c>
      <c r="AK298" s="12">
        <v>12000000</v>
      </c>
      <c r="AL298" s="78">
        <v>12000000</v>
      </c>
      <c r="AM298" s="12">
        <f t="shared" si="29"/>
        <v>0</v>
      </c>
      <c r="AN298" s="12" t="s">
        <v>439</v>
      </c>
    </row>
    <row r="299" spans="1:40" x14ac:dyDescent="0.3">
      <c r="A299" t="str">
        <f t="shared" si="28"/>
        <v>1.1-00-2406_245031018_24441100</v>
      </c>
      <c r="B299" t="s">
        <v>1282</v>
      </c>
      <c r="C299" t="s">
        <v>1284</v>
      </c>
      <c r="D299" t="s">
        <v>1319</v>
      </c>
      <c r="E299" t="s">
        <v>257</v>
      </c>
      <c r="F299" t="s">
        <v>412</v>
      </c>
      <c r="G299" t="s">
        <v>411</v>
      </c>
      <c r="H299" t="s">
        <v>261</v>
      </c>
      <c r="I299" t="s">
        <v>960</v>
      </c>
      <c r="J299" t="s">
        <v>403</v>
      </c>
      <c r="K299" t="s">
        <v>404</v>
      </c>
      <c r="L299">
        <v>5</v>
      </c>
      <c r="M299" t="s">
        <v>62</v>
      </c>
      <c r="N299" s="79" t="s">
        <v>440</v>
      </c>
      <c r="O299" t="s">
        <v>441</v>
      </c>
      <c r="P299" t="s">
        <v>434</v>
      </c>
      <c r="Q299" t="s">
        <v>435</v>
      </c>
      <c r="R299" t="s">
        <v>1289</v>
      </c>
      <c r="S299">
        <v>4000</v>
      </c>
      <c r="T299" t="s">
        <v>1022</v>
      </c>
      <c r="V299">
        <v>4411</v>
      </c>
      <c r="W299" t="s">
        <v>41</v>
      </c>
      <c r="X299" s="80" t="s">
        <v>42</v>
      </c>
      <c r="Y299" t="s">
        <v>43</v>
      </c>
      <c r="Z299" s="12">
        <v>54793475.799999997</v>
      </c>
      <c r="AA299" s="32">
        <v>50566898.219999999</v>
      </c>
      <c r="AB299" s="12">
        <v>54729972.289999999</v>
      </c>
      <c r="AC299" s="12">
        <v>54729972.289999999</v>
      </c>
      <c r="AD299" s="12">
        <v>54729972.289999999</v>
      </c>
      <c r="AE299" s="12">
        <v>54554449.479999997</v>
      </c>
      <c r="AF299" s="12">
        <v>54554449.479999997</v>
      </c>
      <c r="AG299" s="12">
        <v>63503.509999997914</v>
      </c>
      <c r="AH299" s="32">
        <v>54793475.799999997</v>
      </c>
      <c r="AI299" s="32">
        <v>54793475.799999997</v>
      </c>
      <c r="AJ299" s="32">
        <v>54793475.799999997</v>
      </c>
      <c r="AK299" s="12">
        <v>54793475.799999997</v>
      </c>
      <c r="AL299" s="78">
        <v>54793475.799999997</v>
      </c>
      <c r="AM299" s="12">
        <f t="shared" si="29"/>
        <v>0</v>
      </c>
      <c r="AN299" s="12" t="s">
        <v>444</v>
      </c>
    </row>
    <row r="300" spans="1:40" x14ac:dyDescent="0.3">
      <c r="A300" t="str">
        <f t="shared" si="28"/>
        <v>1.1-00-2406_245032018_24441100</v>
      </c>
      <c r="B300" t="s">
        <v>1282</v>
      </c>
      <c r="C300" t="s">
        <v>1284</v>
      </c>
      <c r="D300" t="s">
        <v>1319</v>
      </c>
      <c r="E300" t="s">
        <v>257</v>
      </c>
      <c r="F300" t="s">
        <v>412</v>
      </c>
      <c r="G300" t="s">
        <v>411</v>
      </c>
      <c r="H300" t="s">
        <v>261</v>
      </c>
      <c r="I300" t="s">
        <v>960</v>
      </c>
      <c r="J300" t="s">
        <v>403</v>
      </c>
      <c r="K300" t="s">
        <v>404</v>
      </c>
      <c r="L300">
        <v>5</v>
      </c>
      <c r="M300" t="s">
        <v>62</v>
      </c>
      <c r="N300" s="79" t="s">
        <v>442</v>
      </c>
      <c r="O300" t="s">
        <v>1038</v>
      </c>
      <c r="P300" t="s">
        <v>434</v>
      </c>
      <c r="Q300" t="s">
        <v>435</v>
      </c>
      <c r="R300" t="s">
        <v>1289</v>
      </c>
      <c r="S300">
        <v>4000</v>
      </c>
      <c r="T300" t="s">
        <v>1022</v>
      </c>
      <c r="V300">
        <v>4411</v>
      </c>
      <c r="W300" t="s">
        <v>41</v>
      </c>
      <c r="X300" s="80" t="s">
        <v>42</v>
      </c>
      <c r="Y300" t="s">
        <v>43</v>
      </c>
      <c r="Z300" s="12">
        <v>14162986.199999999</v>
      </c>
      <c r="AA300" s="32">
        <v>10733101.779999999</v>
      </c>
      <c r="AB300" s="12">
        <v>14162986.199999999</v>
      </c>
      <c r="AC300" s="12">
        <v>14162986.199999999</v>
      </c>
      <c r="AD300" s="12">
        <v>14162986.199999999</v>
      </c>
      <c r="AE300" s="12">
        <v>14162986.199999999</v>
      </c>
      <c r="AF300" s="12">
        <v>14162986.199999999</v>
      </c>
      <c r="AG300" s="12">
        <v>0</v>
      </c>
      <c r="AH300" s="32">
        <v>15085424.199999999</v>
      </c>
      <c r="AI300" s="32">
        <v>15085424.199999999</v>
      </c>
      <c r="AJ300" s="32">
        <v>15085424.199999999</v>
      </c>
      <c r="AK300" s="12">
        <v>15085424.199999999</v>
      </c>
      <c r="AL300" s="78">
        <v>15085424.199999999</v>
      </c>
      <c r="AM300" s="12">
        <f t="shared" si="29"/>
        <v>0</v>
      </c>
      <c r="AN300" s="12" t="s">
        <v>444</v>
      </c>
    </row>
    <row r="301" spans="1:40" x14ac:dyDescent="0.3">
      <c r="A301" t="str">
        <f t="shared" si="28"/>
        <v>1.1-00-2409_248047029_24441129</v>
      </c>
      <c r="B301" t="s">
        <v>1282</v>
      </c>
      <c r="C301" t="s">
        <v>1284</v>
      </c>
      <c r="D301" t="s">
        <v>1319</v>
      </c>
      <c r="E301" t="s">
        <v>1317</v>
      </c>
      <c r="F301" t="s">
        <v>657</v>
      </c>
      <c r="G301" t="s">
        <v>656</v>
      </c>
      <c r="H301" t="s">
        <v>31</v>
      </c>
      <c r="I301" t="s">
        <v>934</v>
      </c>
      <c r="J301" t="s">
        <v>604</v>
      </c>
      <c r="K301" t="s">
        <v>605</v>
      </c>
      <c r="L301">
        <v>8</v>
      </c>
      <c r="M301" t="s">
        <v>606</v>
      </c>
      <c r="N301" s="79" t="s">
        <v>660</v>
      </c>
      <c r="O301" t="s">
        <v>661</v>
      </c>
      <c r="P301" t="s">
        <v>658</v>
      </c>
      <c r="Q301" t="s">
        <v>659</v>
      </c>
      <c r="R301" t="s">
        <v>1289</v>
      </c>
      <c r="S301">
        <v>4000</v>
      </c>
      <c r="T301" t="s">
        <v>1022</v>
      </c>
      <c r="V301">
        <v>4411</v>
      </c>
      <c r="W301" t="s">
        <v>41</v>
      </c>
      <c r="X301" s="80" t="s">
        <v>1266</v>
      </c>
      <c r="Y301" t="s">
        <v>664</v>
      </c>
      <c r="Z301" s="12">
        <v>50000</v>
      </c>
      <c r="AA301" s="12">
        <v>50000</v>
      </c>
      <c r="AB301" s="12">
        <v>50000</v>
      </c>
      <c r="AC301" s="12">
        <v>50000</v>
      </c>
      <c r="AD301" s="12">
        <v>50000</v>
      </c>
      <c r="AE301" s="12">
        <v>50000</v>
      </c>
      <c r="AF301" s="12">
        <v>50000</v>
      </c>
      <c r="AG301" s="12">
        <v>0</v>
      </c>
      <c r="AH301" s="32">
        <v>50000</v>
      </c>
      <c r="AI301" s="32">
        <v>50000</v>
      </c>
      <c r="AJ301" s="32">
        <v>100000</v>
      </c>
      <c r="AK301" s="12">
        <v>100000</v>
      </c>
      <c r="AL301" s="78">
        <v>100000</v>
      </c>
      <c r="AM301" s="12">
        <f t="shared" si="29"/>
        <v>0</v>
      </c>
      <c r="AN301" s="12" t="s">
        <v>665</v>
      </c>
    </row>
    <row r="302" spans="1:40" x14ac:dyDescent="0.3">
      <c r="A302" t="str">
        <f t="shared" si="28"/>
        <v>1.1-00-2410_244048030_24441130</v>
      </c>
      <c r="B302" t="s">
        <v>1282</v>
      </c>
      <c r="C302" t="s">
        <v>1284</v>
      </c>
      <c r="D302" t="s">
        <v>1319</v>
      </c>
      <c r="E302" t="s">
        <v>257</v>
      </c>
      <c r="F302" t="s">
        <v>259</v>
      </c>
      <c r="G302" t="s">
        <v>260</v>
      </c>
      <c r="H302" t="s">
        <v>31</v>
      </c>
      <c r="I302" t="s">
        <v>934</v>
      </c>
      <c r="J302" t="s">
        <v>666</v>
      </c>
      <c r="K302" t="s">
        <v>967</v>
      </c>
      <c r="L302">
        <v>4</v>
      </c>
      <c r="M302" t="s">
        <v>667</v>
      </c>
      <c r="N302" s="79" t="s">
        <v>670</v>
      </c>
      <c r="O302" t="s">
        <v>968</v>
      </c>
      <c r="P302" t="s">
        <v>668</v>
      </c>
      <c r="Q302" t="s">
        <v>669</v>
      </c>
      <c r="R302" t="s">
        <v>1289</v>
      </c>
      <c r="S302">
        <v>4000</v>
      </c>
      <c r="T302" t="s">
        <v>1022</v>
      </c>
      <c r="V302">
        <v>4411</v>
      </c>
      <c r="W302" t="s">
        <v>41</v>
      </c>
      <c r="X302" s="80" t="s">
        <v>1267</v>
      </c>
      <c r="Y302" t="s">
        <v>673</v>
      </c>
      <c r="Z302" s="12">
        <v>450000</v>
      </c>
      <c r="AA302" s="12">
        <v>0</v>
      </c>
      <c r="AB302" s="12">
        <v>0</v>
      </c>
      <c r="AC302" s="12">
        <v>0</v>
      </c>
      <c r="AD302" s="12">
        <v>0</v>
      </c>
      <c r="AE302" s="12">
        <v>0</v>
      </c>
      <c r="AF302" s="12">
        <v>0</v>
      </c>
      <c r="AG302" s="12">
        <v>450000</v>
      </c>
      <c r="AH302" s="32">
        <v>450000</v>
      </c>
      <c r="AI302" s="32">
        <v>450000</v>
      </c>
      <c r="AJ302" s="32">
        <v>450000</v>
      </c>
      <c r="AK302" s="12">
        <v>450000</v>
      </c>
      <c r="AL302" s="78">
        <v>450000</v>
      </c>
      <c r="AM302" s="12">
        <f t="shared" si="29"/>
        <v>0</v>
      </c>
      <c r="AN302" s="12" t="s">
        <v>140</v>
      </c>
    </row>
    <row r="303" spans="1:40" x14ac:dyDescent="0.3">
      <c r="A303" t="str">
        <f t="shared" si="28"/>
        <v>1.1-00-2402_241057010_24441100</v>
      </c>
      <c r="B303" t="s">
        <v>1282</v>
      </c>
      <c r="C303" t="s">
        <v>1284</v>
      </c>
      <c r="D303" t="s">
        <v>1319</v>
      </c>
      <c r="E303" t="s">
        <v>257</v>
      </c>
      <c r="F303" s="1" t="s">
        <v>259</v>
      </c>
      <c r="G303" s="6" t="s">
        <v>260</v>
      </c>
      <c r="H303" s="1" t="s">
        <v>261</v>
      </c>
      <c r="I303" s="6" t="s">
        <v>262</v>
      </c>
      <c r="J303" t="s">
        <v>188</v>
      </c>
      <c r="K303" s="1" t="s">
        <v>189</v>
      </c>
      <c r="L303" s="1">
        <v>1</v>
      </c>
      <c r="M303" s="1" t="s">
        <v>35</v>
      </c>
      <c r="N303" s="6" t="s">
        <v>303</v>
      </c>
      <c r="O303" s="1" t="s">
        <v>304</v>
      </c>
      <c r="P303" t="s">
        <v>273</v>
      </c>
      <c r="Q303" s="1" t="s">
        <v>1296</v>
      </c>
      <c r="R303" t="s">
        <v>1289</v>
      </c>
      <c r="S303" s="1">
        <v>4000</v>
      </c>
      <c r="T303" t="s">
        <v>1022</v>
      </c>
      <c r="U303" s="1"/>
      <c r="V303" s="7">
        <v>4411</v>
      </c>
      <c r="W303" s="7" t="s">
        <v>41</v>
      </c>
      <c r="X303" s="80" t="s">
        <v>42</v>
      </c>
      <c r="Y303" t="s">
        <v>43</v>
      </c>
      <c r="Z303" s="12">
        <v>0</v>
      </c>
      <c r="AA303" s="12">
        <v>0</v>
      </c>
      <c r="AB303" s="12">
        <v>0</v>
      </c>
      <c r="AC303" s="12">
        <v>0</v>
      </c>
      <c r="AD303" s="12">
        <v>0</v>
      </c>
      <c r="AE303" s="12">
        <v>0</v>
      </c>
      <c r="AF303" s="12">
        <v>0</v>
      </c>
      <c r="AG303" s="12">
        <v>0</v>
      </c>
      <c r="AH303" s="12">
        <v>200000</v>
      </c>
      <c r="AI303" s="10">
        <v>200000</v>
      </c>
      <c r="AJ303" s="9">
        <v>1200000</v>
      </c>
      <c r="AK303" s="12">
        <v>1200000</v>
      </c>
      <c r="AL303" s="78">
        <v>1200000</v>
      </c>
      <c r="AM303" s="12">
        <f t="shared" si="29"/>
        <v>0</v>
      </c>
      <c r="AN303" s="12" t="s">
        <v>305</v>
      </c>
    </row>
    <row r="304" spans="1:40" x14ac:dyDescent="0.3">
      <c r="A304" t="str">
        <f t="shared" si="28"/>
        <v>1.1-00-2406_245028016_24442100</v>
      </c>
      <c r="B304" t="s">
        <v>1282</v>
      </c>
      <c r="C304" t="s">
        <v>1284</v>
      </c>
      <c r="D304" t="s">
        <v>1319</v>
      </c>
      <c r="E304" t="s">
        <v>257</v>
      </c>
      <c r="F304" t="s">
        <v>401</v>
      </c>
      <c r="G304" t="s">
        <v>402</v>
      </c>
      <c r="H304" t="s">
        <v>261</v>
      </c>
      <c r="I304" t="s">
        <v>960</v>
      </c>
      <c r="J304" t="s">
        <v>403</v>
      </c>
      <c r="K304" t="s">
        <v>404</v>
      </c>
      <c r="L304">
        <v>5</v>
      </c>
      <c r="M304" t="s">
        <v>62</v>
      </c>
      <c r="N304" s="79" t="s">
        <v>418</v>
      </c>
      <c r="O304" t="s">
        <v>419</v>
      </c>
      <c r="P304" t="s">
        <v>405</v>
      </c>
      <c r="Q304" t="s">
        <v>406</v>
      </c>
      <c r="R304" t="s">
        <v>1289</v>
      </c>
      <c r="S304">
        <v>4000</v>
      </c>
      <c r="T304" t="s">
        <v>1022</v>
      </c>
      <c r="V304">
        <v>4421</v>
      </c>
      <c r="W304" t="s">
        <v>420</v>
      </c>
      <c r="X304" s="80" t="s">
        <v>42</v>
      </c>
      <c r="Y304" t="s">
        <v>43</v>
      </c>
      <c r="Z304" s="12">
        <v>200000</v>
      </c>
      <c r="AA304" s="12">
        <v>200000</v>
      </c>
      <c r="AB304" s="12">
        <v>81300</v>
      </c>
      <c r="AC304" s="12">
        <v>81300</v>
      </c>
      <c r="AD304" s="12">
        <v>81300</v>
      </c>
      <c r="AE304" s="12">
        <v>81300</v>
      </c>
      <c r="AF304" s="12">
        <v>81300</v>
      </c>
      <c r="AG304" s="12">
        <v>118700</v>
      </c>
      <c r="AH304" s="32">
        <v>200000</v>
      </c>
      <c r="AI304" s="32">
        <v>200000</v>
      </c>
      <c r="AJ304" s="32">
        <v>200000</v>
      </c>
      <c r="AK304" s="12">
        <v>200000</v>
      </c>
      <c r="AL304" s="78">
        <v>200000</v>
      </c>
      <c r="AM304" s="12">
        <f t="shared" si="29"/>
        <v>0</v>
      </c>
      <c r="AN304" s="12" t="s">
        <v>140</v>
      </c>
    </row>
    <row r="305" spans="1:41" x14ac:dyDescent="0.3">
      <c r="A305" t="str">
        <f t="shared" si="28"/>
        <v>1.1-00-2406_245025016_24443117</v>
      </c>
      <c r="B305" t="s">
        <v>1282</v>
      </c>
      <c r="C305" t="s">
        <v>1284</v>
      </c>
      <c r="D305" t="s">
        <v>1319</v>
      </c>
      <c r="E305" t="s">
        <v>257</v>
      </c>
      <c r="F305" t="s">
        <v>401</v>
      </c>
      <c r="G305" t="s">
        <v>402</v>
      </c>
      <c r="H305" t="s">
        <v>261</v>
      </c>
      <c r="I305" t="s">
        <v>960</v>
      </c>
      <c r="J305" t="s">
        <v>403</v>
      </c>
      <c r="K305" t="s">
        <v>404</v>
      </c>
      <c r="L305">
        <v>5</v>
      </c>
      <c r="M305" t="s">
        <v>62</v>
      </c>
      <c r="N305" s="79" t="s">
        <v>407</v>
      </c>
      <c r="O305" t="s">
        <v>408</v>
      </c>
      <c r="P305" t="s">
        <v>405</v>
      </c>
      <c r="Q305" t="s">
        <v>406</v>
      </c>
      <c r="R305" t="s">
        <v>1289</v>
      </c>
      <c r="S305">
        <v>4000</v>
      </c>
      <c r="T305" t="s">
        <v>1022</v>
      </c>
      <c r="V305">
        <v>4431</v>
      </c>
      <c r="W305" t="s">
        <v>409</v>
      </c>
      <c r="X305" s="8" t="s">
        <v>1254</v>
      </c>
      <c r="Y305" s="1" t="s">
        <v>410</v>
      </c>
      <c r="Z305" s="12">
        <v>0</v>
      </c>
      <c r="AA305" s="12">
        <v>0</v>
      </c>
      <c r="AB305" s="12">
        <v>0</v>
      </c>
      <c r="AC305" s="12">
        <v>0</v>
      </c>
      <c r="AD305" s="12">
        <v>0</v>
      </c>
      <c r="AE305" s="12">
        <v>0</v>
      </c>
      <c r="AF305" s="12">
        <v>0</v>
      </c>
      <c r="AG305" s="12">
        <v>0</v>
      </c>
      <c r="AH305" s="12">
        <v>400000</v>
      </c>
      <c r="AI305" s="10">
        <v>400000</v>
      </c>
      <c r="AJ305" s="10">
        <v>400000</v>
      </c>
      <c r="AK305" s="12">
        <v>400000</v>
      </c>
      <c r="AL305" s="78">
        <v>400000</v>
      </c>
      <c r="AM305" s="12">
        <f t="shared" si="29"/>
        <v>0</v>
      </c>
      <c r="AN305" s="12" t="s">
        <v>846</v>
      </c>
    </row>
    <row r="306" spans="1:41" x14ac:dyDescent="0.3">
      <c r="A306" t="str">
        <f t="shared" si="28"/>
        <v>1.1-00-2406_245025016_24443100</v>
      </c>
      <c r="B306" t="s">
        <v>1282</v>
      </c>
      <c r="C306" t="s">
        <v>1284</v>
      </c>
      <c r="D306" t="s">
        <v>1319</v>
      </c>
      <c r="E306" t="s">
        <v>257</v>
      </c>
      <c r="F306" t="s">
        <v>401</v>
      </c>
      <c r="G306" t="s">
        <v>402</v>
      </c>
      <c r="H306" t="s">
        <v>261</v>
      </c>
      <c r="I306" t="s">
        <v>960</v>
      </c>
      <c r="J306" t="s">
        <v>403</v>
      </c>
      <c r="K306" t="s">
        <v>404</v>
      </c>
      <c r="L306">
        <v>5</v>
      </c>
      <c r="M306" t="s">
        <v>62</v>
      </c>
      <c r="N306" s="79" t="s">
        <v>407</v>
      </c>
      <c r="O306" t="s">
        <v>408</v>
      </c>
      <c r="P306" t="s">
        <v>405</v>
      </c>
      <c r="Q306" t="s">
        <v>406</v>
      </c>
      <c r="R306" t="s">
        <v>1289</v>
      </c>
      <c r="S306">
        <v>4000</v>
      </c>
      <c r="T306" t="s">
        <v>1022</v>
      </c>
      <c r="V306">
        <v>4431</v>
      </c>
      <c r="W306" t="s">
        <v>409</v>
      </c>
      <c r="X306" s="80" t="s">
        <v>42</v>
      </c>
      <c r="Y306" t="s">
        <v>43</v>
      </c>
      <c r="Z306" s="12">
        <v>3900000</v>
      </c>
      <c r="AA306" s="12">
        <v>3800000</v>
      </c>
      <c r="AB306" s="12">
        <v>3156102</v>
      </c>
      <c r="AC306" s="12">
        <v>3156102</v>
      </c>
      <c r="AD306" s="12">
        <v>3156102</v>
      </c>
      <c r="AE306" s="12">
        <v>2244093</v>
      </c>
      <c r="AF306" s="12">
        <v>2244093</v>
      </c>
      <c r="AG306" s="12">
        <v>743898</v>
      </c>
      <c r="AH306" s="32">
        <v>3900000</v>
      </c>
      <c r="AI306" s="32">
        <v>3900000</v>
      </c>
      <c r="AJ306" s="32">
        <v>3900000</v>
      </c>
      <c r="AK306" s="12">
        <v>3900000</v>
      </c>
      <c r="AL306" s="78">
        <v>3900000</v>
      </c>
      <c r="AM306" s="12">
        <f t="shared" si="29"/>
        <v>0</v>
      </c>
      <c r="AN306" s="12" t="s">
        <v>846</v>
      </c>
    </row>
    <row r="307" spans="1:41" x14ac:dyDescent="0.3">
      <c r="A307" t="str">
        <f t="shared" si="28"/>
        <v>1.1-00-2401_241001001_24445103</v>
      </c>
      <c r="B307" t="s">
        <v>1282</v>
      </c>
      <c r="C307" t="s">
        <v>1284</v>
      </c>
      <c r="D307" t="s">
        <v>1319</v>
      </c>
      <c r="E307" t="s">
        <v>27</v>
      </c>
      <c r="F307" t="s">
        <v>29</v>
      </c>
      <c r="G307" t="s">
        <v>30</v>
      </c>
      <c r="H307" t="s">
        <v>31</v>
      </c>
      <c r="I307" t="s">
        <v>934</v>
      </c>
      <c r="J307" t="s">
        <v>33</v>
      </c>
      <c r="K307" t="s">
        <v>971</v>
      </c>
      <c r="L307">
        <v>1</v>
      </c>
      <c r="M307" t="s">
        <v>35</v>
      </c>
      <c r="N307" s="79" t="s">
        <v>38</v>
      </c>
      <c r="O307" t="s">
        <v>39</v>
      </c>
      <c r="P307" t="s">
        <v>36</v>
      </c>
      <c r="Q307" t="s">
        <v>37</v>
      </c>
      <c r="R307" t="s">
        <v>1289</v>
      </c>
      <c r="S307">
        <v>4000</v>
      </c>
      <c r="T307" t="s">
        <v>1022</v>
      </c>
      <c r="V307">
        <v>4451</v>
      </c>
      <c r="W307" t="s">
        <v>49</v>
      </c>
      <c r="X307" s="80" t="s">
        <v>1240</v>
      </c>
      <c r="Y307" t="s">
        <v>52</v>
      </c>
      <c r="Z307" s="12">
        <v>180000</v>
      </c>
      <c r="AA307" s="12">
        <v>180000</v>
      </c>
      <c r="AB307" s="12">
        <v>165000</v>
      </c>
      <c r="AC307" s="12">
        <v>165000</v>
      </c>
      <c r="AD307" s="12">
        <v>165000</v>
      </c>
      <c r="AE307" s="12">
        <v>150000</v>
      </c>
      <c r="AF307" s="12">
        <v>150000</v>
      </c>
      <c r="AG307" s="12">
        <v>15000</v>
      </c>
      <c r="AH307" s="32">
        <v>180000</v>
      </c>
      <c r="AI307" s="32">
        <v>180000</v>
      </c>
      <c r="AJ307" s="32">
        <v>180000</v>
      </c>
      <c r="AK307" s="12">
        <v>180000</v>
      </c>
      <c r="AL307" s="78">
        <v>180000</v>
      </c>
      <c r="AM307" s="12">
        <f t="shared" si="29"/>
        <v>0</v>
      </c>
      <c r="AN307" s="12" t="s">
        <v>53</v>
      </c>
    </row>
    <row r="308" spans="1:41" x14ac:dyDescent="0.3">
      <c r="A308" t="str">
        <f t="shared" si="28"/>
        <v>1.1-00-2401_241001001_24445104</v>
      </c>
      <c r="B308" t="s">
        <v>1282</v>
      </c>
      <c r="C308" t="s">
        <v>1284</v>
      </c>
      <c r="D308" t="s">
        <v>1319</v>
      </c>
      <c r="E308" t="s">
        <v>27</v>
      </c>
      <c r="F308" t="s">
        <v>29</v>
      </c>
      <c r="G308" t="s">
        <v>30</v>
      </c>
      <c r="H308" t="s">
        <v>31</v>
      </c>
      <c r="I308" t="s">
        <v>934</v>
      </c>
      <c r="J308" t="s">
        <v>33</v>
      </c>
      <c r="K308" t="s">
        <v>971</v>
      </c>
      <c r="L308">
        <v>1</v>
      </c>
      <c r="M308" t="s">
        <v>35</v>
      </c>
      <c r="N308" s="79" t="s">
        <v>38</v>
      </c>
      <c r="O308" t="s">
        <v>39</v>
      </c>
      <c r="P308" t="s">
        <v>36</v>
      </c>
      <c r="Q308" t="s">
        <v>37</v>
      </c>
      <c r="R308" t="s">
        <v>1289</v>
      </c>
      <c r="S308">
        <v>4000</v>
      </c>
      <c r="T308" t="s">
        <v>1022</v>
      </c>
      <c r="V308">
        <v>4451</v>
      </c>
      <c r="W308" t="s">
        <v>49</v>
      </c>
      <c r="X308" s="80" t="s">
        <v>1241</v>
      </c>
      <c r="Y308" t="s">
        <v>54</v>
      </c>
      <c r="Z308" s="12">
        <v>300000</v>
      </c>
      <c r="AA308" s="12">
        <v>299965.92</v>
      </c>
      <c r="AB308" s="12">
        <v>0</v>
      </c>
      <c r="AC308" s="12">
        <v>0</v>
      </c>
      <c r="AD308" s="12">
        <v>0</v>
      </c>
      <c r="AE308" s="12">
        <v>0</v>
      </c>
      <c r="AF308" s="12">
        <v>0</v>
      </c>
      <c r="AG308" s="12">
        <v>300000</v>
      </c>
      <c r="AH308" s="32">
        <v>300000</v>
      </c>
      <c r="AI308" s="32">
        <v>300000</v>
      </c>
      <c r="AJ308" s="32">
        <v>300000</v>
      </c>
      <c r="AK308" s="12">
        <v>300000</v>
      </c>
      <c r="AL308" s="78">
        <v>300000</v>
      </c>
      <c r="AM308" s="12">
        <f t="shared" si="29"/>
        <v>0</v>
      </c>
      <c r="AN308" s="12" t="s">
        <v>55</v>
      </c>
    </row>
    <row r="309" spans="1:41" x14ac:dyDescent="0.3">
      <c r="A309" t="str">
        <f t="shared" si="28"/>
        <v>1.1-00-2401_241001001_24445105</v>
      </c>
      <c r="B309" t="s">
        <v>1282</v>
      </c>
      <c r="C309" t="s">
        <v>1284</v>
      </c>
      <c r="D309" t="s">
        <v>1319</v>
      </c>
      <c r="E309" t="s">
        <v>27</v>
      </c>
      <c r="F309" t="s">
        <v>29</v>
      </c>
      <c r="G309" t="s">
        <v>30</v>
      </c>
      <c r="H309" t="s">
        <v>31</v>
      </c>
      <c r="I309" t="s">
        <v>934</v>
      </c>
      <c r="J309" t="s">
        <v>33</v>
      </c>
      <c r="K309" t="s">
        <v>971</v>
      </c>
      <c r="L309">
        <v>1</v>
      </c>
      <c r="M309" t="s">
        <v>35</v>
      </c>
      <c r="N309" s="79" t="s">
        <v>38</v>
      </c>
      <c r="O309" t="s">
        <v>39</v>
      </c>
      <c r="P309" t="s">
        <v>36</v>
      </c>
      <c r="Q309" t="s">
        <v>37</v>
      </c>
      <c r="R309" t="s">
        <v>1289</v>
      </c>
      <c r="S309">
        <v>4000</v>
      </c>
      <c r="T309" t="s">
        <v>1022</v>
      </c>
      <c r="V309">
        <v>4451</v>
      </c>
      <c r="W309" t="s">
        <v>49</v>
      </c>
      <c r="X309" s="80" t="s">
        <v>1242</v>
      </c>
      <c r="Y309" t="s">
        <v>56</v>
      </c>
      <c r="Z309" s="12">
        <v>1000000</v>
      </c>
      <c r="AA309" s="12">
        <v>1000008.52</v>
      </c>
      <c r="AB309" s="12">
        <v>0</v>
      </c>
      <c r="AC309" s="12">
        <v>0</v>
      </c>
      <c r="AD309" s="12">
        <v>0</v>
      </c>
      <c r="AE309" s="12">
        <v>0</v>
      </c>
      <c r="AF309" s="12">
        <v>0</v>
      </c>
      <c r="AG309" s="12">
        <v>1000000</v>
      </c>
      <c r="AH309" s="32">
        <v>1000000</v>
      </c>
      <c r="AI309" s="32">
        <v>1000000</v>
      </c>
      <c r="AJ309" s="32">
        <v>1000000</v>
      </c>
      <c r="AK309" s="12">
        <v>1000000</v>
      </c>
      <c r="AL309" s="78">
        <v>1000000</v>
      </c>
      <c r="AM309" s="12">
        <f t="shared" si="29"/>
        <v>0</v>
      </c>
      <c r="AN309" s="12" t="s">
        <v>57</v>
      </c>
    </row>
    <row r="310" spans="1:41" x14ac:dyDescent="0.3">
      <c r="A310" t="str">
        <f t="shared" si="28"/>
        <v>1.1-00-2401_241001001_24445106</v>
      </c>
      <c r="B310" t="s">
        <v>1282</v>
      </c>
      <c r="C310" t="s">
        <v>1284</v>
      </c>
      <c r="D310" t="s">
        <v>1319</v>
      </c>
      <c r="E310" t="s">
        <v>27</v>
      </c>
      <c r="F310" t="s">
        <v>29</v>
      </c>
      <c r="G310" t="s">
        <v>30</v>
      </c>
      <c r="H310" t="s">
        <v>31</v>
      </c>
      <c r="I310" t="s">
        <v>934</v>
      </c>
      <c r="J310" t="s">
        <v>33</v>
      </c>
      <c r="K310" t="s">
        <v>971</v>
      </c>
      <c r="L310">
        <v>1</v>
      </c>
      <c r="M310" t="s">
        <v>35</v>
      </c>
      <c r="N310" s="79" t="s">
        <v>38</v>
      </c>
      <c r="O310" t="s">
        <v>39</v>
      </c>
      <c r="P310" t="s">
        <v>36</v>
      </c>
      <c r="Q310" t="s">
        <v>37</v>
      </c>
      <c r="R310" t="s">
        <v>1289</v>
      </c>
      <c r="S310">
        <v>4000</v>
      </c>
      <c r="T310" t="s">
        <v>1022</v>
      </c>
      <c r="V310">
        <v>4451</v>
      </c>
      <c r="W310" t="s">
        <v>49</v>
      </c>
      <c r="X310" s="80" t="s">
        <v>1243</v>
      </c>
      <c r="Y310" t="s">
        <v>1041</v>
      </c>
      <c r="Z310" s="12">
        <v>70000</v>
      </c>
      <c r="AA310" s="12">
        <v>70008.52</v>
      </c>
      <c r="AB310" s="12">
        <v>70000</v>
      </c>
      <c r="AC310" s="12">
        <v>70000</v>
      </c>
      <c r="AD310" s="12">
        <v>70000</v>
      </c>
      <c r="AE310" s="12">
        <v>70000</v>
      </c>
      <c r="AF310" s="12">
        <v>70000</v>
      </c>
      <c r="AG310" s="12">
        <v>0</v>
      </c>
      <c r="AH310" s="32">
        <v>70000</v>
      </c>
      <c r="AI310" s="32">
        <v>70000</v>
      </c>
      <c r="AJ310" s="32">
        <v>70000</v>
      </c>
      <c r="AK310" s="12">
        <v>70000</v>
      </c>
      <c r="AL310" s="78">
        <v>70000</v>
      </c>
      <c r="AM310" s="12">
        <f t="shared" si="29"/>
        <v>0</v>
      </c>
      <c r="AN310" s="12" t="s">
        <v>60</v>
      </c>
    </row>
    <row r="311" spans="1:41" x14ac:dyDescent="0.3">
      <c r="A311" t="str">
        <f t="shared" si="28"/>
        <v>1.1-00-2401_241001001_24445100</v>
      </c>
      <c r="B311" t="s">
        <v>1282</v>
      </c>
      <c r="C311" t="s">
        <v>1284</v>
      </c>
      <c r="D311" t="s">
        <v>1319</v>
      </c>
      <c r="E311" t="s">
        <v>27</v>
      </c>
      <c r="F311" t="s">
        <v>29</v>
      </c>
      <c r="G311" t="s">
        <v>30</v>
      </c>
      <c r="H311" t="s">
        <v>31</v>
      </c>
      <c r="I311" t="s">
        <v>934</v>
      </c>
      <c r="J311" t="s">
        <v>33</v>
      </c>
      <c r="K311" t="s">
        <v>971</v>
      </c>
      <c r="L311">
        <v>1</v>
      </c>
      <c r="M311" t="s">
        <v>35</v>
      </c>
      <c r="N311" s="79" t="s">
        <v>38</v>
      </c>
      <c r="O311" t="s">
        <v>39</v>
      </c>
      <c r="P311" t="s">
        <v>36</v>
      </c>
      <c r="Q311" t="s">
        <v>37</v>
      </c>
      <c r="R311" t="s">
        <v>1289</v>
      </c>
      <c r="S311">
        <v>4000</v>
      </c>
      <c r="T311" t="s">
        <v>1022</v>
      </c>
      <c r="V311">
        <v>4451</v>
      </c>
      <c r="W311" t="s">
        <v>49</v>
      </c>
      <c r="X311" s="80" t="s">
        <v>42</v>
      </c>
      <c r="Y311" t="s">
        <v>43</v>
      </c>
      <c r="Z311" s="12">
        <v>462000</v>
      </c>
      <c r="AA311" s="12">
        <v>475008.52</v>
      </c>
      <c r="AB311" s="12">
        <v>95000</v>
      </c>
      <c r="AC311" s="12">
        <v>95000</v>
      </c>
      <c r="AD311" s="12">
        <v>95000</v>
      </c>
      <c r="AE311" s="12">
        <v>70000</v>
      </c>
      <c r="AF311" s="12">
        <v>70000</v>
      </c>
      <c r="AG311" s="12">
        <v>367000</v>
      </c>
      <c r="AH311" s="32">
        <v>640000</v>
      </c>
      <c r="AI311" s="32">
        <v>640000</v>
      </c>
      <c r="AJ311" s="32">
        <v>640000</v>
      </c>
      <c r="AK311" s="12">
        <v>640000</v>
      </c>
      <c r="AL311" s="78">
        <v>640000</v>
      </c>
      <c r="AM311" s="12">
        <f t="shared" si="29"/>
        <v>0</v>
      </c>
      <c r="AN311" s="12" t="s">
        <v>50</v>
      </c>
    </row>
    <row r="312" spans="1:41" x14ac:dyDescent="0.3">
      <c r="A312" t="str">
        <f t="shared" si="28"/>
        <v>1.1-00-2402_241008007_24445109</v>
      </c>
      <c r="B312" t="s">
        <v>1282</v>
      </c>
      <c r="C312" t="s">
        <v>1284</v>
      </c>
      <c r="D312" t="s">
        <v>1319</v>
      </c>
      <c r="E312" t="s">
        <v>27</v>
      </c>
      <c r="F312" t="s">
        <v>29</v>
      </c>
      <c r="G312" t="s">
        <v>30</v>
      </c>
      <c r="H312" t="s">
        <v>200</v>
      </c>
      <c r="I312" t="s">
        <v>957</v>
      </c>
      <c r="J312" t="s">
        <v>188</v>
      </c>
      <c r="K312" t="s">
        <v>189</v>
      </c>
      <c r="L312">
        <v>1</v>
      </c>
      <c r="M312" t="s">
        <v>35</v>
      </c>
      <c r="N312" s="79" t="s">
        <v>202</v>
      </c>
      <c r="O312" t="s">
        <v>203</v>
      </c>
      <c r="P312" t="s">
        <v>190</v>
      </c>
      <c r="Q312" t="s">
        <v>996</v>
      </c>
      <c r="R312" t="s">
        <v>1289</v>
      </c>
      <c r="S312">
        <v>4000</v>
      </c>
      <c r="T312" t="s">
        <v>1022</v>
      </c>
      <c r="V312">
        <v>4451</v>
      </c>
      <c r="W312" t="s">
        <v>49</v>
      </c>
      <c r="X312" s="80" t="s">
        <v>1246</v>
      </c>
      <c r="Y312" t="s">
        <v>204</v>
      </c>
      <c r="Z312" s="12">
        <v>700000</v>
      </c>
      <c r="AA312" s="12">
        <v>700008.48</v>
      </c>
      <c r="AB312" s="12">
        <v>0</v>
      </c>
      <c r="AC312" s="12">
        <v>0</v>
      </c>
      <c r="AD312" s="12">
        <v>0</v>
      </c>
      <c r="AE312" s="12">
        <v>0</v>
      </c>
      <c r="AF312" s="12">
        <v>0</v>
      </c>
      <c r="AG312" s="12">
        <v>700000</v>
      </c>
      <c r="AH312" s="32">
        <v>700000</v>
      </c>
      <c r="AI312" s="32">
        <v>700000</v>
      </c>
      <c r="AJ312" s="32">
        <v>750000</v>
      </c>
      <c r="AK312" s="12">
        <v>750000</v>
      </c>
      <c r="AL312" s="78">
        <v>750000</v>
      </c>
      <c r="AM312" s="12">
        <f t="shared" si="29"/>
        <v>0</v>
      </c>
      <c r="AN312" s="12" t="s">
        <v>205</v>
      </c>
    </row>
    <row r="313" spans="1:41" x14ac:dyDescent="0.3">
      <c r="A313" t="str">
        <f t="shared" si="28"/>
        <v>1.1-00-2402_241008007_24445110</v>
      </c>
      <c r="B313" t="s">
        <v>1282</v>
      </c>
      <c r="C313" t="s">
        <v>1284</v>
      </c>
      <c r="D313" t="s">
        <v>1319</v>
      </c>
      <c r="E313" t="s">
        <v>27</v>
      </c>
      <c r="F313" t="s">
        <v>29</v>
      </c>
      <c r="G313" t="s">
        <v>30</v>
      </c>
      <c r="H313" t="s">
        <v>200</v>
      </c>
      <c r="I313" t="s">
        <v>957</v>
      </c>
      <c r="J313" t="s">
        <v>188</v>
      </c>
      <c r="K313" t="s">
        <v>189</v>
      </c>
      <c r="L313">
        <v>1</v>
      </c>
      <c r="M313" t="s">
        <v>35</v>
      </c>
      <c r="N313" s="79" t="s">
        <v>202</v>
      </c>
      <c r="O313" t="s">
        <v>203</v>
      </c>
      <c r="P313" t="s">
        <v>190</v>
      </c>
      <c r="Q313" t="s">
        <v>996</v>
      </c>
      <c r="R313" t="s">
        <v>1289</v>
      </c>
      <c r="S313">
        <v>4000</v>
      </c>
      <c r="T313" t="s">
        <v>1022</v>
      </c>
      <c r="V313">
        <v>4451</v>
      </c>
      <c r="W313" t="s">
        <v>49</v>
      </c>
      <c r="X313" s="80" t="s">
        <v>1247</v>
      </c>
      <c r="Y313" t="s">
        <v>206</v>
      </c>
      <c r="Z313" s="12">
        <v>210000</v>
      </c>
      <c r="AA313" s="12">
        <v>210000</v>
      </c>
      <c r="AB313" s="12">
        <v>0</v>
      </c>
      <c r="AC313" s="12">
        <v>0</v>
      </c>
      <c r="AD313" s="12">
        <v>0</v>
      </c>
      <c r="AE313" s="12">
        <v>0</v>
      </c>
      <c r="AF313" s="12">
        <v>0</v>
      </c>
      <c r="AG313" s="12">
        <v>210000</v>
      </c>
      <c r="AH313" s="32">
        <v>210000</v>
      </c>
      <c r="AI313" s="32">
        <v>210000</v>
      </c>
      <c r="AJ313" s="32">
        <v>210000</v>
      </c>
      <c r="AK313" s="12">
        <v>210000</v>
      </c>
      <c r="AL313" s="78">
        <v>210000</v>
      </c>
      <c r="AM313" s="12">
        <f t="shared" si="29"/>
        <v>0</v>
      </c>
      <c r="AN313" s="12" t="s">
        <v>207</v>
      </c>
    </row>
    <row r="314" spans="1:41" x14ac:dyDescent="0.3">
      <c r="A314" t="str">
        <f t="shared" si="28"/>
        <v>1.1-00-2406_245026016_24445118</v>
      </c>
      <c r="B314" t="s">
        <v>1282</v>
      </c>
      <c r="C314" t="s">
        <v>1284</v>
      </c>
      <c r="D314" t="s">
        <v>1319</v>
      </c>
      <c r="E314" t="s">
        <v>257</v>
      </c>
      <c r="F314" t="s">
        <v>412</v>
      </c>
      <c r="G314" t="s">
        <v>411</v>
      </c>
      <c r="H314" t="s">
        <v>261</v>
      </c>
      <c r="I314" t="s">
        <v>960</v>
      </c>
      <c r="J314" t="s">
        <v>403</v>
      </c>
      <c r="K314" t="s">
        <v>404</v>
      </c>
      <c r="L314">
        <v>5</v>
      </c>
      <c r="M314" t="s">
        <v>62</v>
      </c>
      <c r="N314" s="79" t="s">
        <v>413</v>
      </c>
      <c r="O314" t="s">
        <v>414</v>
      </c>
      <c r="P314" t="s">
        <v>405</v>
      </c>
      <c r="Q314" t="s">
        <v>406</v>
      </c>
      <c r="R314" t="s">
        <v>1289</v>
      </c>
      <c r="S314">
        <v>4000</v>
      </c>
      <c r="T314" t="s">
        <v>1022</v>
      </c>
      <c r="V314">
        <v>4451</v>
      </c>
      <c r="W314" t="s">
        <v>49</v>
      </c>
      <c r="X314" s="80" t="s">
        <v>1255</v>
      </c>
      <c r="Y314" t="s">
        <v>415</v>
      </c>
      <c r="Z314" s="12">
        <v>30000000</v>
      </c>
      <c r="AA314" s="12">
        <v>10000000</v>
      </c>
      <c r="AB314" s="12">
        <v>25370579.079999998</v>
      </c>
      <c r="AC314" s="12">
        <v>25370579.079999998</v>
      </c>
      <c r="AD314" s="12">
        <v>25370579.079999998</v>
      </c>
      <c r="AE314" s="12">
        <v>25370579.079999998</v>
      </c>
      <c r="AF314" s="12">
        <v>25370579.079999998</v>
      </c>
      <c r="AG314" s="12">
        <v>4629420.9200000018</v>
      </c>
      <c r="AH314" s="32">
        <v>30000000</v>
      </c>
      <c r="AI314" s="32">
        <v>30000000</v>
      </c>
      <c r="AJ314" s="32">
        <v>30000000</v>
      </c>
      <c r="AK314" s="12">
        <v>30000000</v>
      </c>
      <c r="AL314" s="78">
        <v>10000000</v>
      </c>
      <c r="AM314" s="12">
        <f t="shared" si="29"/>
        <v>20000000</v>
      </c>
      <c r="AN314" s="12" t="s">
        <v>140</v>
      </c>
    </row>
    <row r="315" spans="1:41" x14ac:dyDescent="0.3">
      <c r="A315" t="str">
        <f t="shared" si="28"/>
        <v>1.1-00-2402_241009007_24448100</v>
      </c>
      <c r="B315" t="s">
        <v>1282</v>
      </c>
      <c r="C315" t="s">
        <v>1284</v>
      </c>
      <c r="D315" t="s">
        <v>1319</v>
      </c>
      <c r="E315" t="s">
        <v>27</v>
      </c>
      <c r="F315" t="s">
        <v>29</v>
      </c>
      <c r="G315" t="s">
        <v>30</v>
      </c>
      <c r="H315" t="s">
        <v>209</v>
      </c>
      <c r="I315" t="s">
        <v>210</v>
      </c>
      <c r="J315" t="s">
        <v>188</v>
      </c>
      <c r="K315" t="s">
        <v>189</v>
      </c>
      <c r="L315">
        <v>1</v>
      </c>
      <c r="M315" t="s">
        <v>35</v>
      </c>
      <c r="N315" s="79" t="s">
        <v>211</v>
      </c>
      <c r="O315" t="s">
        <v>212</v>
      </c>
      <c r="P315" t="s">
        <v>190</v>
      </c>
      <c r="Q315" t="s">
        <v>996</v>
      </c>
      <c r="R315" t="s">
        <v>1289</v>
      </c>
      <c r="S315">
        <v>4000</v>
      </c>
      <c r="T315" t="s">
        <v>1022</v>
      </c>
      <c r="V315">
        <v>4481</v>
      </c>
      <c r="W315" t="s">
        <v>213</v>
      </c>
      <c r="X315" s="80" t="s">
        <v>42</v>
      </c>
      <c r="Y315" t="s">
        <v>43</v>
      </c>
      <c r="Z315" s="12">
        <v>751609.44</v>
      </c>
      <c r="AA315" s="12">
        <v>500000</v>
      </c>
      <c r="AB315" s="12">
        <v>1089485.31</v>
      </c>
      <c r="AC315" s="12">
        <v>1089485.31</v>
      </c>
      <c r="AD315" s="12">
        <v>1089485.31</v>
      </c>
      <c r="AE315" s="12">
        <v>1089485.31</v>
      </c>
      <c r="AF315" s="12">
        <v>1089485.31</v>
      </c>
      <c r="AG315" s="12">
        <v>-337875.87000000011</v>
      </c>
      <c r="AH315" s="32">
        <v>750000</v>
      </c>
      <c r="AI315" s="32">
        <v>750000</v>
      </c>
      <c r="AJ315" s="32">
        <v>1089485.31</v>
      </c>
      <c r="AK315" s="12">
        <v>1089485.31</v>
      </c>
      <c r="AL315" s="78">
        <v>1000000</v>
      </c>
      <c r="AM315" s="12">
        <f t="shared" si="29"/>
        <v>89485.310000000056</v>
      </c>
      <c r="AN315" s="12" t="s">
        <v>214</v>
      </c>
    </row>
    <row r="316" spans="1:41" x14ac:dyDescent="0.3">
      <c r="A316" t="str">
        <f t="shared" si="28"/>
        <v>1.1-00-2405_246021015_24511100</v>
      </c>
      <c r="B316" t="s">
        <v>1282</v>
      </c>
      <c r="C316" t="s">
        <v>1284</v>
      </c>
      <c r="D316" t="s">
        <v>1319</v>
      </c>
      <c r="E316" t="s">
        <v>27</v>
      </c>
      <c r="F316" t="s">
        <v>29</v>
      </c>
      <c r="G316" t="s">
        <v>30</v>
      </c>
      <c r="H316" t="s">
        <v>31</v>
      </c>
      <c r="I316" t="s">
        <v>934</v>
      </c>
      <c r="J316" t="s">
        <v>306</v>
      </c>
      <c r="K316" t="s">
        <v>307</v>
      </c>
      <c r="L316">
        <v>6</v>
      </c>
      <c r="M316" t="s">
        <v>79</v>
      </c>
      <c r="N316" s="79" t="s">
        <v>310</v>
      </c>
      <c r="O316" t="s">
        <v>311</v>
      </c>
      <c r="P316" t="s">
        <v>308</v>
      </c>
      <c r="Q316" t="s">
        <v>309</v>
      </c>
      <c r="R316" t="s">
        <v>1290</v>
      </c>
      <c r="S316">
        <v>5000</v>
      </c>
      <c r="T316" t="s">
        <v>111</v>
      </c>
      <c r="U316" t="s">
        <v>1159</v>
      </c>
      <c r="V316">
        <v>5111</v>
      </c>
      <c r="W316" t="s">
        <v>160</v>
      </c>
      <c r="X316" s="80" t="s">
        <v>42</v>
      </c>
      <c r="Y316" t="s">
        <v>43</v>
      </c>
      <c r="Z316" s="12">
        <v>637033.72</v>
      </c>
      <c r="AA316" s="12">
        <v>100000</v>
      </c>
      <c r="AB316" s="12">
        <v>621837.72</v>
      </c>
      <c r="AC316" s="12">
        <v>621837.72</v>
      </c>
      <c r="AD316" s="12">
        <v>379836.2</v>
      </c>
      <c r="AE316" s="12">
        <v>376240.2</v>
      </c>
      <c r="AF316" s="12">
        <v>376240.2</v>
      </c>
      <c r="AG316" s="12">
        <v>15196</v>
      </c>
      <c r="AH316" s="32">
        <v>397740.2</v>
      </c>
      <c r="AI316" s="32">
        <v>397740.2</v>
      </c>
      <c r="AJ316" s="32">
        <v>549000</v>
      </c>
      <c r="AK316" s="12">
        <v>549000</v>
      </c>
      <c r="AL316" s="12">
        <v>1185000</v>
      </c>
      <c r="AM316" s="12">
        <f t="shared" si="29"/>
        <v>-636000</v>
      </c>
      <c r="AN316" s="12" t="s">
        <v>846</v>
      </c>
      <c r="AO316" s="39">
        <f>AJ316-AL316</f>
        <v>-636000</v>
      </c>
    </row>
    <row r="317" spans="1:41" x14ac:dyDescent="0.3">
      <c r="A317" t="str">
        <f t="shared" si="28"/>
        <v>1.1-00-2409_248042026_24512100</v>
      </c>
      <c r="B317" t="s">
        <v>1282</v>
      </c>
      <c r="C317" t="s">
        <v>1284</v>
      </c>
      <c r="D317" t="s">
        <v>1319</v>
      </c>
      <c r="E317" t="s">
        <v>1317</v>
      </c>
      <c r="F317" t="s">
        <v>602</v>
      </c>
      <c r="G317" t="s">
        <v>603</v>
      </c>
      <c r="H317" t="s">
        <v>31</v>
      </c>
      <c r="I317" t="s">
        <v>934</v>
      </c>
      <c r="J317" t="s">
        <v>604</v>
      </c>
      <c r="K317" t="s">
        <v>605</v>
      </c>
      <c r="L317">
        <v>8</v>
      </c>
      <c r="M317" t="s">
        <v>606</v>
      </c>
      <c r="N317" s="79" t="s">
        <v>621</v>
      </c>
      <c r="O317" t="s">
        <v>622</v>
      </c>
      <c r="P317" t="s">
        <v>619</v>
      </c>
      <c r="Q317" t="s">
        <v>620</v>
      </c>
      <c r="R317" t="s">
        <v>1290</v>
      </c>
      <c r="S317" s="1">
        <v>5000</v>
      </c>
      <c r="T317" s="1" t="s">
        <v>111</v>
      </c>
      <c r="U317" s="1"/>
      <c r="V317" s="7">
        <v>5121</v>
      </c>
      <c r="W317" s="7" t="s">
        <v>644</v>
      </c>
      <c r="X317" s="80" t="s">
        <v>42</v>
      </c>
      <c r="Y317" t="s">
        <v>43</v>
      </c>
      <c r="Z317" s="12">
        <v>0</v>
      </c>
      <c r="AA317" s="12">
        <v>0</v>
      </c>
      <c r="AB317" s="12">
        <v>0</v>
      </c>
      <c r="AC317" s="12">
        <v>0</v>
      </c>
      <c r="AD317" s="12">
        <v>0</v>
      </c>
      <c r="AE317" s="12">
        <v>0</v>
      </c>
      <c r="AF317" s="12">
        <v>0</v>
      </c>
      <c r="AG317" s="12">
        <v>0</v>
      </c>
      <c r="AH317" s="12">
        <v>0</v>
      </c>
      <c r="AI317" s="10">
        <v>0</v>
      </c>
      <c r="AJ317" s="10">
        <v>100000</v>
      </c>
      <c r="AK317" s="12">
        <v>100000</v>
      </c>
      <c r="AL317" s="12">
        <v>100000</v>
      </c>
      <c r="AM317" s="12">
        <f t="shared" si="29"/>
        <v>0</v>
      </c>
      <c r="AN317" s="12" t="s">
        <v>645</v>
      </c>
    </row>
    <row r="318" spans="1:41" x14ac:dyDescent="0.3">
      <c r="A318" t="str">
        <f t="shared" si="28"/>
        <v>1.1-00-2411_246049031_24515100</v>
      </c>
      <c r="B318" t="s">
        <v>1282</v>
      </c>
      <c r="C318" t="s">
        <v>1284</v>
      </c>
      <c r="D318" t="s">
        <v>1319</v>
      </c>
      <c r="E318" t="s">
        <v>1317</v>
      </c>
      <c r="F318" t="s">
        <v>802</v>
      </c>
      <c r="G318" t="s">
        <v>803</v>
      </c>
      <c r="H318" t="s">
        <v>31</v>
      </c>
      <c r="I318" t="s">
        <v>934</v>
      </c>
      <c r="J318" t="s">
        <v>804</v>
      </c>
      <c r="K318" t="s">
        <v>805</v>
      </c>
      <c r="L318">
        <v>6</v>
      </c>
      <c r="M318" t="s">
        <v>79</v>
      </c>
      <c r="N318" s="79" t="s">
        <v>819</v>
      </c>
      <c r="O318" t="s">
        <v>820</v>
      </c>
      <c r="P318" t="s">
        <v>806</v>
      </c>
      <c r="Q318" t="s">
        <v>1298</v>
      </c>
      <c r="R318" t="s">
        <v>1290</v>
      </c>
      <c r="S318">
        <v>5000</v>
      </c>
      <c r="T318" t="s">
        <v>111</v>
      </c>
      <c r="U318" t="s">
        <v>1159</v>
      </c>
      <c r="V318">
        <v>5151</v>
      </c>
      <c r="W318" t="s">
        <v>161</v>
      </c>
      <c r="X318" s="80" t="s">
        <v>42</v>
      </c>
      <c r="Y318" t="s">
        <v>43</v>
      </c>
      <c r="Z318" s="12">
        <v>902943.48</v>
      </c>
      <c r="AA318" s="12">
        <v>500000</v>
      </c>
      <c r="AB318" s="12">
        <v>1053723.26</v>
      </c>
      <c r="AC318" s="12">
        <v>737855.26</v>
      </c>
      <c r="AD318" s="12">
        <v>737855.25</v>
      </c>
      <c r="AE318" s="12">
        <v>632960.72</v>
      </c>
      <c r="AF318" s="12">
        <v>632960.72</v>
      </c>
      <c r="AG318" s="12">
        <v>-150779.78000000003</v>
      </c>
      <c r="AH318" s="32">
        <v>1777947.48</v>
      </c>
      <c r="AI318" s="32">
        <v>1777947.48</v>
      </c>
      <c r="AJ318" s="70">
        <v>31123400</v>
      </c>
      <c r="AK318" s="12">
        <v>11123400</v>
      </c>
      <c r="AL318" s="12">
        <v>645000</v>
      </c>
      <c r="AM318" s="12">
        <f t="shared" si="29"/>
        <v>10478400</v>
      </c>
      <c r="AN318" s="12" t="s">
        <v>837</v>
      </c>
    </row>
    <row r="319" spans="1:41" x14ac:dyDescent="0.3">
      <c r="A319" t="str">
        <f t="shared" si="28"/>
        <v>1.1-00-2411_246049031_24519131</v>
      </c>
      <c r="B319" t="s">
        <v>1282</v>
      </c>
      <c r="C319" t="s">
        <v>1284</v>
      </c>
      <c r="D319" t="s">
        <v>1319</v>
      </c>
      <c r="E319" t="s">
        <v>1317</v>
      </c>
      <c r="F319" t="s">
        <v>802</v>
      </c>
      <c r="G319" t="s">
        <v>803</v>
      </c>
      <c r="H319" t="s">
        <v>31</v>
      </c>
      <c r="I319" t="s">
        <v>934</v>
      </c>
      <c r="J319" t="s">
        <v>804</v>
      </c>
      <c r="K319" t="s">
        <v>805</v>
      </c>
      <c r="L319">
        <v>6</v>
      </c>
      <c r="M319" t="s">
        <v>79</v>
      </c>
      <c r="N319" s="79" t="s">
        <v>819</v>
      </c>
      <c r="O319" t="s">
        <v>820</v>
      </c>
      <c r="P319" t="s">
        <v>806</v>
      </c>
      <c r="Q319" t="s">
        <v>1298</v>
      </c>
      <c r="R319" t="s">
        <v>1290</v>
      </c>
      <c r="S319">
        <v>5000</v>
      </c>
      <c r="T319" t="s">
        <v>111</v>
      </c>
      <c r="V319">
        <v>5191</v>
      </c>
      <c r="W319" t="s">
        <v>336</v>
      </c>
      <c r="X319" s="80" t="s">
        <v>1268</v>
      </c>
      <c r="Y319" t="s">
        <v>1236</v>
      </c>
      <c r="Z319" s="12">
        <v>16200</v>
      </c>
      <c r="AA319" s="12">
        <v>0</v>
      </c>
      <c r="AB319" s="12">
        <v>13618.4</v>
      </c>
      <c r="AC319" s="12">
        <v>13618.4</v>
      </c>
      <c r="AD319" s="12">
        <v>13618.4</v>
      </c>
      <c r="AE319" s="12">
        <v>13618.4</v>
      </c>
      <c r="AF319" s="12">
        <v>13618.4</v>
      </c>
      <c r="AG319" s="12">
        <v>2581.6000000000004</v>
      </c>
      <c r="AH319" s="32">
        <v>16200</v>
      </c>
      <c r="AI319" s="32">
        <v>16200</v>
      </c>
      <c r="AJ319" s="70">
        <v>7212000</v>
      </c>
      <c r="AK319" s="12">
        <v>7212000</v>
      </c>
      <c r="AL319" s="12">
        <v>1135081</v>
      </c>
      <c r="AM319" s="12">
        <f t="shared" si="29"/>
        <v>6076919</v>
      </c>
      <c r="AN319" s="12" t="e">
        <v>#N/A</v>
      </c>
    </row>
    <row r="320" spans="1:41" x14ac:dyDescent="0.3">
      <c r="A320" t="str">
        <f t="shared" si="28"/>
        <v>1.1-00-2405_246021015_24519100</v>
      </c>
      <c r="B320" t="s">
        <v>1282</v>
      </c>
      <c r="C320" t="s">
        <v>1284</v>
      </c>
      <c r="D320" t="s">
        <v>1319</v>
      </c>
      <c r="E320" t="s">
        <v>27</v>
      </c>
      <c r="F320" t="s">
        <v>29</v>
      </c>
      <c r="G320" t="s">
        <v>30</v>
      </c>
      <c r="H320" t="s">
        <v>31</v>
      </c>
      <c r="I320" t="s">
        <v>934</v>
      </c>
      <c r="J320" t="s">
        <v>306</v>
      </c>
      <c r="K320" t="s">
        <v>307</v>
      </c>
      <c r="L320">
        <v>6</v>
      </c>
      <c r="M320" t="s">
        <v>79</v>
      </c>
      <c r="N320" s="79" t="s">
        <v>310</v>
      </c>
      <c r="O320" t="s">
        <v>311</v>
      </c>
      <c r="P320" t="s">
        <v>308</v>
      </c>
      <c r="Q320" t="s">
        <v>309</v>
      </c>
      <c r="R320" t="s">
        <v>1290</v>
      </c>
      <c r="S320">
        <v>5000</v>
      </c>
      <c r="T320" t="s">
        <v>111</v>
      </c>
      <c r="V320">
        <v>5191</v>
      </c>
      <c r="W320" t="s">
        <v>336</v>
      </c>
      <c r="X320" s="80" t="s">
        <v>42</v>
      </c>
      <c r="Y320" t="s">
        <v>43</v>
      </c>
      <c r="Z320" s="12">
        <v>68041</v>
      </c>
      <c r="AA320" s="12">
        <v>68041</v>
      </c>
      <c r="AB320" s="12">
        <v>0</v>
      </c>
      <c r="AC320" s="12">
        <v>0</v>
      </c>
      <c r="AD320" s="12">
        <v>0</v>
      </c>
      <c r="AE320" s="12">
        <v>0</v>
      </c>
      <c r="AF320" s="12">
        <v>0</v>
      </c>
      <c r="AG320" s="12">
        <v>68041</v>
      </c>
      <c r="AH320" s="32">
        <v>68041</v>
      </c>
      <c r="AI320" s="32">
        <v>68041</v>
      </c>
      <c r="AJ320" s="32">
        <v>68041</v>
      </c>
      <c r="AK320" s="12">
        <v>68041</v>
      </c>
      <c r="AL320" s="12">
        <v>68041</v>
      </c>
      <c r="AM320" s="12">
        <f t="shared" si="29"/>
        <v>0</v>
      </c>
      <c r="AN320" s="12" t="s">
        <v>846</v>
      </c>
      <c r="AO320" s="39">
        <f>AJ320-AL320</f>
        <v>0</v>
      </c>
    </row>
    <row r="321" spans="1:41" x14ac:dyDescent="0.3">
      <c r="A321" t="str">
        <f t="shared" si="28"/>
        <v>1.1-00-2402_241014010_24523100</v>
      </c>
      <c r="B321" t="s">
        <v>1282</v>
      </c>
      <c r="C321" t="s">
        <v>1284</v>
      </c>
      <c r="D321" t="s">
        <v>1319</v>
      </c>
      <c r="E321" t="s">
        <v>27</v>
      </c>
      <c r="F321" t="s">
        <v>29</v>
      </c>
      <c r="G321" t="s">
        <v>30</v>
      </c>
      <c r="H321" t="s">
        <v>261</v>
      </c>
      <c r="I321" t="s">
        <v>960</v>
      </c>
      <c r="J321" t="s">
        <v>188</v>
      </c>
      <c r="K321" t="s">
        <v>189</v>
      </c>
      <c r="L321">
        <v>1</v>
      </c>
      <c r="M321" t="s">
        <v>35</v>
      </c>
      <c r="N321" s="79" t="s">
        <v>358</v>
      </c>
      <c r="O321" t="s">
        <v>359</v>
      </c>
      <c r="P321" t="s">
        <v>273</v>
      </c>
      <c r="Q321" s="1" t="s">
        <v>1296</v>
      </c>
      <c r="R321" t="s">
        <v>1290</v>
      </c>
      <c r="S321" s="1">
        <v>5000</v>
      </c>
      <c r="T321" s="1" t="s">
        <v>111</v>
      </c>
      <c r="U321" s="1"/>
      <c r="V321" s="7">
        <v>5231</v>
      </c>
      <c r="W321" s="7" t="s">
        <v>370</v>
      </c>
      <c r="X321" s="80" t="s">
        <v>42</v>
      </c>
      <c r="Y321" t="s">
        <v>43</v>
      </c>
      <c r="Z321" s="12">
        <v>0</v>
      </c>
      <c r="AA321" s="12">
        <v>0</v>
      </c>
      <c r="AB321" s="12">
        <v>0</v>
      </c>
      <c r="AC321" s="12">
        <v>0</v>
      </c>
      <c r="AD321" s="12">
        <v>0</v>
      </c>
      <c r="AE321" s="12">
        <v>0</v>
      </c>
      <c r="AF321" s="12">
        <v>0</v>
      </c>
      <c r="AG321" s="12">
        <v>0</v>
      </c>
      <c r="AH321" s="12">
        <v>0</v>
      </c>
      <c r="AI321" s="10">
        <v>0</v>
      </c>
      <c r="AJ321" s="10">
        <v>125000</v>
      </c>
      <c r="AK321" s="12">
        <v>125000</v>
      </c>
      <c r="AL321" s="12">
        <v>125000</v>
      </c>
      <c r="AM321" s="12">
        <f t="shared" si="29"/>
        <v>0</v>
      </c>
      <c r="AN321" s="12" t="s">
        <v>371</v>
      </c>
    </row>
    <row r="322" spans="1:41" x14ac:dyDescent="0.3">
      <c r="A322" t="str">
        <f t="shared" si="28"/>
        <v>1.1-00-2411_246049031_24523100</v>
      </c>
      <c r="B322" t="s">
        <v>1282</v>
      </c>
      <c r="C322" t="s">
        <v>1284</v>
      </c>
      <c r="D322" t="s">
        <v>1319</v>
      </c>
      <c r="E322" t="s">
        <v>1317</v>
      </c>
      <c r="F322" t="s">
        <v>802</v>
      </c>
      <c r="G322" t="s">
        <v>803</v>
      </c>
      <c r="H322" t="s">
        <v>31</v>
      </c>
      <c r="I322" t="s">
        <v>934</v>
      </c>
      <c r="J322" t="s">
        <v>804</v>
      </c>
      <c r="K322" t="s">
        <v>805</v>
      </c>
      <c r="L322">
        <v>6</v>
      </c>
      <c r="M322" t="s">
        <v>79</v>
      </c>
      <c r="N322" s="79" t="s">
        <v>819</v>
      </c>
      <c r="O322" t="s">
        <v>820</v>
      </c>
      <c r="P322" t="s">
        <v>806</v>
      </c>
      <c r="Q322" t="s">
        <v>1298</v>
      </c>
      <c r="R322" t="s">
        <v>1290</v>
      </c>
      <c r="S322">
        <v>5000</v>
      </c>
      <c r="T322" t="s">
        <v>111</v>
      </c>
      <c r="V322">
        <v>5231</v>
      </c>
      <c r="W322" t="s">
        <v>370</v>
      </c>
      <c r="X322" s="80" t="s">
        <v>42</v>
      </c>
      <c r="Y322" t="s">
        <v>43</v>
      </c>
      <c r="Z322" s="12">
        <v>237054.45</v>
      </c>
      <c r="AA322" s="12">
        <v>0</v>
      </c>
      <c r="AB322" s="12">
        <v>237054.45</v>
      </c>
      <c r="AC322" s="12">
        <v>237054.45</v>
      </c>
      <c r="AD322" s="12">
        <v>191746.02</v>
      </c>
      <c r="AE322" s="12">
        <v>170335.85</v>
      </c>
      <c r="AF322" s="12">
        <v>170335.85</v>
      </c>
      <c r="AG322" s="12">
        <v>0</v>
      </c>
      <c r="AH322" s="32">
        <v>236398.35</v>
      </c>
      <c r="AI322" s="32">
        <v>236398.35</v>
      </c>
      <c r="AJ322" s="32">
        <v>147400</v>
      </c>
      <c r="AK322" s="12">
        <v>147400</v>
      </c>
      <c r="AL322" s="12">
        <v>147400</v>
      </c>
      <c r="AM322" s="12">
        <f t="shared" si="29"/>
        <v>0</v>
      </c>
      <c r="AN322" s="12" t="s">
        <v>840</v>
      </c>
    </row>
    <row r="323" spans="1:41" x14ac:dyDescent="0.3">
      <c r="A323" t="str">
        <f t="shared" ref="A323:A380" si="31">CONCATENATE(B323,J323,L323,N323,P323,V323,X323)</f>
        <v>1.1-00-2407_243039024_24531100</v>
      </c>
      <c r="B323" t="s">
        <v>1282</v>
      </c>
      <c r="C323" t="s">
        <v>1284</v>
      </c>
      <c r="D323" t="s">
        <v>1319</v>
      </c>
      <c r="E323" t="s">
        <v>257</v>
      </c>
      <c r="F323" t="s">
        <v>498</v>
      </c>
      <c r="G323" t="s">
        <v>499</v>
      </c>
      <c r="H323" t="s">
        <v>31</v>
      </c>
      <c r="I323" t="s">
        <v>934</v>
      </c>
      <c r="J323" t="s">
        <v>446</v>
      </c>
      <c r="K323" t="s">
        <v>447</v>
      </c>
      <c r="L323">
        <v>3</v>
      </c>
      <c r="M323" t="s">
        <v>218</v>
      </c>
      <c r="N323" s="79" t="s">
        <v>502</v>
      </c>
      <c r="O323" t="s">
        <v>503</v>
      </c>
      <c r="P323" t="s">
        <v>500</v>
      </c>
      <c r="Q323" t="s">
        <v>501</v>
      </c>
      <c r="R323" t="s">
        <v>1290</v>
      </c>
      <c r="S323">
        <v>5000</v>
      </c>
      <c r="T323" t="s">
        <v>111</v>
      </c>
      <c r="V323">
        <v>5311</v>
      </c>
      <c r="W323" t="s">
        <v>542</v>
      </c>
      <c r="X323" s="80" t="s">
        <v>42</v>
      </c>
      <c r="Y323" t="s">
        <v>43</v>
      </c>
      <c r="Z323" s="12">
        <v>3966039</v>
      </c>
      <c r="AA323" s="12">
        <v>3966039</v>
      </c>
      <c r="AB323" s="12">
        <v>3921858.01</v>
      </c>
      <c r="AC323" s="12">
        <v>2586666.21</v>
      </c>
      <c r="AD323" s="12">
        <v>2586666.21</v>
      </c>
      <c r="AE323" s="12">
        <v>2498591.73</v>
      </c>
      <c r="AF323" s="12">
        <v>2498591.73</v>
      </c>
      <c r="AG323" s="12">
        <v>44180.990000000224</v>
      </c>
      <c r="AH323" s="32">
        <v>3966039</v>
      </c>
      <c r="AI323" s="32">
        <v>3966039</v>
      </c>
      <c r="AJ323" s="32">
        <v>3966039</v>
      </c>
      <c r="AK323" s="12">
        <v>3966039</v>
      </c>
      <c r="AL323" s="12">
        <v>2000000</v>
      </c>
      <c r="AM323" s="12">
        <f t="shared" ref="AM323:AM366" si="32">AK323-AL323</f>
        <v>1966039</v>
      </c>
      <c r="AN323" s="12" t="s">
        <v>543</v>
      </c>
      <c r="AO323" s="39">
        <f>AJ323-AL323</f>
        <v>1966039</v>
      </c>
    </row>
    <row r="324" spans="1:41" x14ac:dyDescent="0.3">
      <c r="A324" t="str">
        <f t="shared" si="31"/>
        <v>1.1-00-2409_248042026_24531100</v>
      </c>
      <c r="B324" t="s">
        <v>1282</v>
      </c>
      <c r="C324" t="s">
        <v>1284</v>
      </c>
      <c r="D324" t="s">
        <v>1319</v>
      </c>
      <c r="E324" t="s">
        <v>1317</v>
      </c>
      <c r="F324" t="s">
        <v>602</v>
      </c>
      <c r="G324" t="s">
        <v>603</v>
      </c>
      <c r="H324" t="s">
        <v>31</v>
      </c>
      <c r="I324" t="s">
        <v>934</v>
      </c>
      <c r="J324" t="s">
        <v>604</v>
      </c>
      <c r="K324" t="s">
        <v>605</v>
      </c>
      <c r="L324">
        <v>8</v>
      </c>
      <c r="M324" t="s">
        <v>606</v>
      </c>
      <c r="N324" s="79" t="s">
        <v>621</v>
      </c>
      <c r="O324" t="s">
        <v>622</v>
      </c>
      <c r="P324" t="s">
        <v>619</v>
      </c>
      <c r="Q324" t="s">
        <v>620</v>
      </c>
      <c r="R324" t="s">
        <v>1290</v>
      </c>
      <c r="S324">
        <v>5000</v>
      </c>
      <c r="T324" t="s">
        <v>111</v>
      </c>
      <c r="V324">
        <v>5311</v>
      </c>
      <c r="W324" t="s">
        <v>542</v>
      </c>
      <c r="X324" s="80" t="s">
        <v>42</v>
      </c>
      <c r="Y324" t="s">
        <v>43</v>
      </c>
      <c r="Z324" s="12">
        <v>173919.61</v>
      </c>
      <c r="AA324" s="12">
        <v>86000</v>
      </c>
      <c r="AB324" s="12">
        <v>187410.41</v>
      </c>
      <c r="AC324" s="12">
        <v>187410.41</v>
      </c>
      <c r="AD324" s="12">
        <v>115919.61</v>
      </c>
      <c r="AE324" s="12">
        <v>115919.61</v>
      </c>
      <c r="AF324" s="12">
        <v>115919.61</v>
      </c>
      <c r="AG324" s="12">
        <v>-13490.800000000017</v>
      </c>
      <c r="AH324" s="32">
        <v>173919.61</v>
      </c>
      <c r="AI324" s="32">
        <v>173919.61</v>
      </c>
      <c r="AJ324" s="32">
        <v>250000</v>
      </c>
      <c r="AK324" s="12">
        <v>250000</v>
      </c>
      <c r="AL324" s="12">
        <v>250000</v>
      </c>
      <c r="AM324" s="12">
        <f t="shared" si="32"/>
        <v>0</v>
      </c>
      <c r="AN324" s="12" t="s">
        <v>646</v>
      </c>
    </row>
    <row r="325" spans="1:41" x14ac:dyDescent="0.3">
      <c r="A325" t="str">
        <f t="shared" si="31"/>
        <v>1.1-00-2417_244056037_24531100</v>
      </c>
      <c r="B325" t="s">
        <v>1282</v>
      </c>
      <c r="C325" t="s">
        <v>1284</v>
      </c>
      <c r="D325" t="s">
        <v>1319</v>
      </c>
      <c r="E325" t="s">
        <v>257</v>
      </c>
      <c r="F325" t="s">
        <v>783</v>
      </c>
      <c r="G325" t="s">
        <v>784</v>
      </c>
      <c r="H325" t="s">
        <v>200</v>
      </c>
      <c r="I325" t="s">
        <v>957</v>
      </c>
      <c r="J325" t="s">
        <v>852</v>
      </c>
      <c r="K325" t="s">
        <v>785</v>
      </c>
      <c r="L325">
        <v>4</v>
      </c>
      <c r="M325" t="s">
        <v>667</v>
      </c>
      <c r="N325" s="79" t="s">
        <v>787</v>
      </c>
      <c r="O325" t="s">
        <v>788</v>
      </c>
      <c r="P325" t="s">
        <v>786</v>
      </c>
      <c r="Q325" t="s">
        <v>785</v>
      </c>
      <c r="R325" t="s">
        <v>1290</v>
      </c>
      <c r="S325">
        <v>5000</v>
      </c>
      <c r="T325" t="s">
        <v>111</v>
      </c>
      <c r="V325">
        <v>5311</v>
      </c>
      <c r="W325" t="s">
        <v>542</v>
      </c>
      <c r="X325" s="80" t="s">
        <v>42</v>
      </c>
      <c r="Y325" t="s">
        <v>43</v>
      </c>
      <c r="Z325" s="12">
        <v>80000</v>
      </c>
      <c r="AA325" s="12">
        <v>110000</v>
      </c>
      <c r="AB325" s="12">
        <v>74356</v>
      </c>
      <c r="AC325" s="12">
        <v>0</v>
      </c>
      <c r="AD325" s="12">
        <v>0</v>
      </c>
      <c r="AE325" s="12">
        <v>0</v>
      </c>
      <c r="AF325" s="12">
        <v>0</v>
      </c>
      <c r="AG325" s="12">
        <v>5644</v>
      </c>
      <c r="AH325" s="32">
        <v>110000</v>
      </c>
      <c r="AI325" s="32">
        <v>110000</v>
      </c>
      <c r="AJ325" s="32">
        <v>200000</v>
      </c>
      <c r="AK325" s="12">
        <v>200000</v>
      </c>
      <c r="AL325" s="12">
        <v>200000</v>
      </c>
      <c r="AM325" s="12">
        <f t="shared" si="32"/>
        <v>0</v>
      </c>
      <c r="AN325" s="12" t="s">
        <v>799</v>
      </c>
    </row>
    <row r="326" spans="1:41" x14ac:dyDescent="0.3">
      <c r="A326" t="str">
        <f t="shared" si="31"/>
        <v>1.1-00-2407_243039024_24532100</v>
      </c>
      <c r="B326" t="s">
        <v>1282</v>
      </c>
      <c r="C326" t="s">
        <v>1284</v>
      </c>
      <c r="D326" t="s">
        <v>1319</v>
      </c>
      <c r="E326" t="s">
        <v>257</v>
      </c>
      <c r="F326" t="s">
        <v>498</v>
      </c>
      <c r="G326" t="s">
        <v>499</v>
      </c>
      <c r="H326" t="s">
        <v>31</v>
      </c>
      <c r="I326" t="s">
        <v>934</v>
      </c>
      <c r="J326" t="s">
        <v>446</v>
      </c>
      <c r="K326" t="s">
        <v>447</v>
      </c>
      <c r="L326">
        <v>3</v>
      </c>
      <c r="M326" t="s">
        <v>218</v>
      </c>
      <c r="N326" s="79" t="s">
        <v>502</v>
      </c>
      <c r="O326" t="s">
        <v>503</v>
      </c>
      <c r="P326" t="s">
        <v>500</v>
      </c>
      <c r="Q326" t="s">
        <v>501</v>
      </c>
      <c r="R326" t="s">
        <v>1290</v>
      </c>
      <c r="S326">
        <v>5000</v>
      </c>
      <c r="T326" t="s">
        <v>111</v>
      </c>
      <c r="V326">
        <v>5321</v>
      </c>
      <c r="W326" t="s">
        <v>545</v>
      </c>
      <c r="X326" s="80" t="s">
        <v>42</v>
      </c>
      <c r="Y326" t="s">
        <v>43</v>
      </c>
      <c r="Z326" s="12">
        <v>1005112</v>
      </c>
      <c r="AA326" s="12">
        <v>1005112</v>
      </c>
      <c r="AB326" s="12">
        <v>990060.77</v>
      </c>
      <c r="AC326" s="12">
        <v>656038.77</v>
      </c>
      <c r="AD326" s="12">
        <v>656038.77</v>
      </c>
      <c r="AE326" s="12">
        <v>642422.79</v>
      </c>
      <c r="AF326" s="12">
        <v>642422.79</v>
      </c>
      <c r="AG326" s="12">
        <v>15051.229999999981</v>
      </c>
      <c r="AH326" s="32">
        <v>1005112</v>
      </c>
      <c r="AI326" s="32">
        <v>1005112</v>
      </c>
      <c r="AJ326" s="32">
        <v>1005112</v>
      </c>
      <c r="AK326" s="12">
        <v>1005112</v>
      </c>
      <c r="AL326" s="12">
        <v>1005112</v>
      </c>
      <c r="AM326" s="12">
        <f t="shared" si="32"/>
        <v>0</v>
      </c>
      <c r="AN326" s="12" t="s">
        <v>546</v>
      </c>
      <c r="AO326" s="39">
        <f>AJ326-AL326</f>
        <v>0</v>
      </c>
    </row>
    <row r="327" spans="1:41" x14ac:dyDescent="0.3">
      <c r="A327" t="str">
        <f t="shared" si="31"/>
        <v>1.1-00-2417_244056037_24532100</v>
      </c>
      <c r="B327" t="s">
        <v>1282</v>
      </c>
      <c r="C327" t="s">
        <v>1284</v>
      </c>
      <c r="D327" t="s">
        <v>1319</v>
      </c>
      <c r="E327" t="s">
        <v>257</v>
      </c>
      <c r="F327" t="s">
        <v>783</v>
      </c>
      <c r="G327" t="s">
        <v>784</v>
      </c>
      <c r="H327" t="s">
        <v>200</v>
      </c>
      <c r="I327" t="s">
        <v>957</v>
      </c>
      <c r="J327" t="s">
        <v>852</v>
      </c>
      <c r="K327" t="s">
        <v>785</v>
      </c>
      <c r="L327">
        <v>4</v>
      </c>
      <c r="M327" t="s">
        <v>667</v>
      </c>
      <c r="N327" s="79" t="s">
        <v>787</v>
      </c>
      <c r="O327" t="s">
        <v>788</v>
      </c>
      <c r="P327" t="s">
        <v>786</v>
      </c>
      <c r="Q327" t="s">
        <v>785</v>
      </c>
      <c r="R327" t="s">
        <v>1290</v>
      </c>
      <c r="S327">
        <v>5000</v>
      </c>
      <c r="T327" t="s">
        <v>111</v>
      </c>
      <c r="V327">
        <v>5321</v>
      </c>
      <c r="W327" t="s">
        <v>545</v>
      </c>
      <c r="X327" s="80" t="s">
        <v>42</v>
      </c>
      <c r="Y327" t="s">
        <v>43</v>
      </c>
      <c r="Z327" s="12">
        <v>10000</v>
      </c>
      <c r="AA327" s="12">
        <v>10000</v>
      </c>
      <c r="AB327" s="12">
        <v>3712</v>
      </c>
      <c r="AC327" s="12">
        <v>0</v>
      </c>
      <c r="AD327" s="12">
        <v>0</v>
      </c>
      <c r="AE327" s="12">
        <v>0</v>
      </c>
      <c r="AF327" s="12">
        <v>0</v>
      </c>
      <c r="AG327" s="12">
        <v>6288</v>
      </c>
      <c r="AH327" s="32">
        <v>10000</v>
      </c>
      <c r="AI327" s="32">
        <v>10000</v>
      </c>
      <c r="AJ327" s="32">
        <v>100000</v>
      </c>
      <c r="AK327" s="12">
        <v>100000</v>
      </c>
      <c r="AL327" s="12">
        <v>100000</v>
      </c>
      <c r="AM327" s="12">
        <f t="shared" si="32"/>
        <v>0</v>
      </c>
      <c r="AN327" s="12" t="s">
        <v>800</v>
      </c>
    </row>
    <row r="328" spans="1:41" x14ac:dyDescent="0.3">
      <c r="A328" t="str">
        <f t="shared" si="31"/>
        <v>1.1-00-2409_248042026_24545100</v>
      </c>
      <c r="B328" t="s">
        <v>1282</v>
      </c>
      <c r="C328" t="s">
        <v>1284</v>
      </c>
      <c r="D328" t="s">
        <v>1319</v>
      </c>
      <c r="E328" t="s">
        <v>1317</v>
      </c>
      <c r="F328" t="s">
        <v>602</v>
      </c>
      <c r="G328" t="s">
        <v>603</v>
      </c>
      <c r="H328" t="s">
        <v>31</v>
      </c>
      <c r="I328" t="s">
        <v>934</v>
      </c>
      <c r="J328" t="s">
        <v>604</v>
      </c>
      <c r="K328" t="s">
        <v>605</v>
      </c>
      <c r="L328">
        <v>8</v>
      </c>
      <c r="M328" t="s">
        <v>606</v>
      </c>
      <c r="N328" s="79" t="s">
        <v>621</v>
      </c>
      <c r="O328" t="s">
        <v>622</v>
      </c>
      <c r="P328" t="s">
        <v>619</v>
      </c>
      <c r="Q328" t="s">
        <v>620</v>
      </c>
      <c r="R328" t="s">
        <v>1290</v>
      </c>
      <c r="S328">
        <v>5000</v>
      </c>
      <c r="T328" t="s">
        <v>111</v>
      </c>
      <c r="V328">
        <v>5451</v>
      </c>
      <c r="W328" t="s">
        <v>647</v>
      </c>
      <c r="X328" s="80" t="s">
        <v>42</v>
      </c>
      <c r="Y328" t="s">
        <v>43</v>
      </c>
      <c r="Z328" s="12">
        <v>120000</v>
      </c>
      <c r="AA328" s="12">
        <v>0</v>
      </c>
      <c r="AB328" s="12">
        <v>119712</v>
      </c>
      <c r="AC328" s="12">
        <v>0</v>
      </c>
      <c r="AD328" s="12">
        <v>0</v>
      </c>
      <c r="AE328" s="12">
        <v>0</v>
      </c>
      <c r="AF328" s="12">
        <v>0</v>
      </c>
      <c r="AG328" s="12">
        <v>288</v>
      </c>
      <c r="AH328" s="32">
        <v>120000</v>
      </c>
      <c r="AI328" s="32">
        <v>120000</v>
      </c>
      <c r="AJ328" s="32">
        <v>120000</v>
      </c>
      <c r="AK328" s="12">
        <v>120000</v>
      </c>
      <c r="AL328" s="12">
        <v>120000</v>
      </c>
      <c r="AM328" s="12">
        <f t="shared" si="32"/>
        <v>0</v>
      </c>
      <c r="AN328" s="12" t="s">
        <v>846</v>
      </c>
    </row>
    <row r="329" spans="1:41" x14ac:dyDescent="0.3">
      <c r="A329" t="str">
        <f t="shared" si="31"/>
        <v>1.1-00-2407_243033019_24561100</v>
      </c>
      <c r="B329" t="s">
        <v>1282</v>
      </c>
      <c r="C329" t="s">
        <v>1284</v>
      </c>
      <c r="D329" t="s">
        <v>1319</v>
      </c>
      <c r="E329" t="s">
        <v>27</v>
      </c>
      <c r="F329" t="s">
        <v>29</v>
      </c>
      <c r="G329" t="s">
        <v>30</v>
      </c>
      <c r="H329" t="s">
        <v>31</v>
      </c>
      <c r="I329" t="s">
        <v>934</v>
      </c>
      <c r="J329" t="s">
        <v>446</v>
      </c>
      <c r="K329" t="s">
        <v>447</v>
      </c>
      <c r="L329">
        <v>3</v>
      </c>
      <c r="M329" t="s">
        <v>218</v>
      </c>
      <c r="N329" s="79" t="s">
        <v>558</v>
      </c>
      <c r="O329" t="s">
        <v>559</v>
      </c>
      <c r="P329" t="s">
        <v>556</v>
      </c>
      <c r="Q329" t="s">
        <v>1297</v>
      </c>
      <c r="R329" t="s">
        <v>1290</v>
      </c>
      <c r="S329">
        <v>5000</v>
      </c>
      <c r="T329" t="s">
        <v>111</v>
      </c>
      <c r="V329">
        <v>5611</v>
      </c>
      <c r="W329" t="s">
        <v>474</v>
      </c>
      <c r="X329" s="80" t="s">
        <v>42</v>
      </c>
      <c r="Y329" t="s">
        <v>43</v>
      </c>
      <c r="Z329" s="12">
        <v>70064.399999999994</v>
      </c>
      <c r="AA329" s="12">
        <v>0</v>
      </c>
      <c r="AB329" s="12">
        <v>131869.20000000001</v>
      </c>
      <c r="AC329" s="12">
        <v>70064.399999999994</v>
      </c>
      <c r="AD329" s="12">
        <v>48178.99</v>
      </c>
      <c r="AE329" s="12">
        <v>48178.99</v>
      </c>
      <c r="AF329" s="12">
        <v>48178.99</v>
      </c>
      <c r="AG329" s="12">
        <v>-61804.800000000017</v>
      </c>
      <c r="AH329" s="32">
        <v>70064.399999999994</v>
      </c>
      <c r="AI329" s="32">
        <v>70064.399999999994</v>
      </c>
      <c r="AJ329" s="32">
        <v>70064.399999999994</v>
      </c>
      <c r="AK329" s="12">
        <v>70064.399999999994</v>
      </c>
      <c r="AL329" s="12">
        <v>70064.399999999994</v>
      </c>
      <c r="AM329" s="12">
        <f t="shared" si="32"/>
        <v>0</v>
      </c>
      <c r="AN329" s="12" t="s">
        <v>569</v>
      </c>
      <c r="AO329" s="39">
        <f t="shared" ref="AO329:AO334" si="33">AJ329-AL329</f>
        <v>0</v>
      </c>
    </row>
    <row r="330" spans="1:41" x14ac:dyDescent="0.3">
      <c r="A330" t="str">
        <f t="shared" si="31"/>
        <v>1.1-00-2407_242036022_24561100</v>
      </c>
      <c r="B330" t="s">
        <v>1282</v>
      </c>
      <c r="C330" t="s">
        <v>1284</v>
      </c>
      <c r="D330" t="s">
        <v>1319</v>
      </c>
      <c r="E330" t="s">
        <v>257</v>
      </c>
      <c r="F330" t="s">
        <v>259</v>
      </c>
      <c r="G330" t="s">
        <v>260</v>
      </c>
      <c r="H330" t="s">
        <v>31</v>
      </c>
      <c r="I330" t="s">
        <v>934</v>
      </c>
      <c r="J330" t="s">
        <v>446</v>
      </c>
      <c r="K330" t="s">
        <v>447</v>
      </c>
      <c r="L330">
        <v>2</v>
      </c>
      <c r="M330" t="s">
        <v>448</v>
      </c>
      <c r="N330" s="79" t="s">
        <v>451</v>
      </c>
      <c r="O330" t="s">
        <v>452</v>
      </c>
      <c r="P330" t="s">
        <v>449</v>
      </c>
      <c r="Q330" t="s">
        <v>450</v>
      </c>
      <c r="R330" t="s">
        <v>1290</v>
      </c>
      <c r="S330">
        <v>5000</v>
      </c>
      <c r="T330" t="s">
        <v>111</v>
      </c>
      <c r="V330">
        <v>5611</v>
      </c>
      <c r="W330" t="s">
        <v>474</v>
      </c>
      <c r="X330" s="80" t="s">
        <v>42</v>
      </c>
      <c r="Y330" t="s">
        <v>43</v>
      </c>
      <c r="Z330" s="12">
        <v>128500</v>
      </c>
      <c r="AA330" s="12">
        <v>150000</v>
      </c>
      <c r="AB330" s="12">
        <v>0</v>
      </c>
      <c r="AC330" s="12">
        <v>0</v>
      </c>
      <c r="AD330" s="12">
        <v>0</v>
      </c>
      <c r="AE330" s="12">
        <v>0</v>
      </c>
      <c r="AF330" s="12">
        <v>0</v>
      </c>
      <c r="AG330" s="12">
        <v>128500</v>
      </c>
      <c r="AH330" s="32">
        <v>128500</v>
      </c>
      <c r="AI330" s="32">
        <v>128500</v>
      </c>
      <c r="AJ330" s="32">
        <v>128500</v>
      </c>
      <c r="AK330" s="12">
        <v>128500</v>
      </c>
      <c r="AL330" s="12">
        <v>128500</v>
      </c>
      <c r="AM330" s="12">
        <f t="shared" si="32"/>
        <v>0</v>
      </c>
      <c r="AN330" s="12" t="s">
        <v>475</v>
      </c>
      <c r="AO330" s="39">
        <f t="shared" si="33"/>
        <v>0</v>
      </c>
    </row>
    <row r="331" spans="1:41" x14ac:dyDescent="0.3">
      <c r="A331" t="str">
        <f t="shared" si="31"/>
        <v>1.1-00-2407_243039024_24562100</v>
      </c>
      <c r="B331" t="s">
        <v>1282</v>
      </c>
      <c r="C331" t="s">
        <v>1284</v>
      </c>
      <c r="D331" t="s">
        <v>1319</v>
      </c>
      <c r="E331" t="s">
        <v>257</v>
      </c>
      <c r="F331" t="s">
        <v>498</v>
      </c>
      <c r="G331" t="s">
        <v>499</v>
      </c>
      <c r="H331" t="s">
        <v>31</v>
      </c>
      <c r="I331" t="s">
        <v>934</v>
      </c>
      <c r="J331" t="s">
        <v>446</v>
      </c>
      <c r="K331" t="s">
        <v>447</v>
      </c>
      <c r="L331">
        <v>3</v>
      </c>
      <c r="M331" t="s">
        <v>218</v>
      </c>
      <c r="N331" s="79" t="s">
        <v>502</v>
      </c>
      <c r="O331" t="s">
        <v>503</v>
      </c>
      <c r="P331" t="s">
        <v>500</v>
      </c>
      <c r="Q331" t="s">
        <v>501</v>
      </c>
      <c r="R331" t="s">
        <v>1290</v>
      </c>
      <c r="S331">
        <v>5000</v>
      </c>
      <c r="T331" t="s">
        <v>111</v>
      </c>
      <c r="V331">
        <v>5621</v>
      </c>
      <c r="W331" t="s">
        <v>548</v>
      </c>
      <c r="X331" s="80" t="s">
        <v>42</v>
      </c>
      <c r="Y331" t="s">
        <v>43</v>
      </c>
      <c r="Z331" s="12">
        <v>90000</v>
      </c>
      <c r="AA331" s="12">
        <v>90000</v>
      </c>
      <c r="AB331" s="12">
        <v>0</v>
      </c>
      <c r="AC331" s="12">
        <v>0</v>
      </c>
      <c r="AD331" s="12">
        <v>0</v>
      </c>
      <c r="AE331" s="12">
        <v>0</v>
      </c>
      <c r="AF331" s="12">
        <v>0</v>
      </c>
      <c r="AG331" s="12">
        <v>90000</v>
      </c>
      <c r="AH331" s="32">
        <v>90000</v>
      </c>
      <c r="AI331" s="32">
        <v>90000</v>
      </c>
      <c r="AJ331" s="32">
        <v>90000</v>
      </c>
      <c r="AK331" s="12">
        <v>90000</v>
      </c>
      <c r="AL331" s="12">
        <v>90000</v>
      </c>
      <c r="AM331" s="12">
        <f t="shared" si="32"/>
        <v>0</v>
      </c>
      <c r="AN331" s="12" t="s">
        <v>549</v>
      </c>
      <c r="AO331" s="39">
        <f t="shared" si="33"/>
        <v>0</v>
      </c>
    </row>
    <row r="332" spans="1:41" x14ac:dyDescent="0.3">
      <c r="A332" t="str">
        <f t="shared" si="31"/>
        <v>1.1-00-2407_243033019_24563100</v>
      </c>
      <c r="B332" t="s">
        <v>1282</v>
      </c>
      <c r="C332" t="s">
        <v>1284</v>
      </c>
      <c r="D332" t="s">
        <v>1319</v>
      </c>
      <c r="E332" t="s">
        <v>27</v>
      </c>
      <c r="F332" t="s">
        <v>29</v>
      </c>
      <c r="G332" t="s">
        <v>30</v>
      </c>
      <c r="H332" t="s">
        <v>31</v>
      </c>
      <c r="I332" t="s">
        <v>934</v>
      </c>
      <c r="J332" t="s">
        <v>446</v>
      </c>
      <c r="K332" t="s">
        <v>447</v>
      </c>
      <c r="L332">
        <v>3</v>
      </c>
      <c r="M332" t="s">
        <v>218</v>
      </c>
      <c r="N332" s="79" t="s">
        <v>558</v>
      </c>
      <c r="O332" t="s">
        <v>559</v>
      </c>
      <c r="P332" t="s">
        <v>556</v>
      </c>
      <c r="Q332" t="s">
        <v>1297</v>
      </c>
      <c r="R332" t="s">
        <v>1290</v>
      </c>
      <c r="S332">
        <v>5000</v>
      </c>
      <c r="T332" t="s">
        <v>111</v>
      </c>
      <c r="V332">
        <v>5631</v>
      </c>
      <c r="W332" t="s">
        <v>570</v>
      </c>
      <c r="X332" s="80" t="s">
        <v>42</v>
      </c>
      <c r="Y332" t="s">
        <v>43</v>
      </c>
      <c r="Z332" s="12">
        <v>45765</v>
      </c>
      <c r="AA332" s="12">
        <v>0</v>
      </c>
      <c r="AB332" s="12">
        <v>45765</v>
      </c>
      <c r="AC332" s="12">
        <v>45765</v>
      </c>
      <c r="AD332" s="12">
        <v>41050</v>
      </c>
      <c r="AE332" s="12">
        <v>41050</v>
      </c>
      <c r="AF332" s="12">
        <v>41050</v>
      </c>
      <c r="AG332" s="12">
        <v>0</v>
      </c>
      <c r="AH332" s="32">
        <v>45765</v>
      </c>
      <c r="AI332" s="32">
        <v>45765</v>
      </c>
      <c r="AJ332" s="32">
        <v>45765</v>
      </c>
      <c r="AK332" s="12">
        <v>45765</v>
      </c>
      <c r="AL332" s="12">
        <v>45765</v>
      </c>
      <c r="AM332" s="12">
        <f t="shared" si="32"/>
        <v>0</v>
      </c>
      <c r="AN332" s="12" t="s">
        <v>571</v>
      </c>
      <c r="AO332" s="39">
        <f t="shared" si="33"/>
        <v>0</v>
      </c>
    </row>
    <row r="333" spans="1:41" x14ac:dyDescent="0.3">
      <c r="A333" t="str">
        <f t="shared" si="31"/>
        <v>1.1-00-2405_246021015_24564100</v>
      </c>
      <c r="B333" t="s">
        <v>1282</v>
      </c>
      <c r="C333" t="s">
        <v>1284</v>
      </c>
      <c r="D333" t="s">
        <v>1319</v>
      </c>
      <c r="E333" t="s">
        <v>27</v>
      </c>
      <c r="F333" t="s">
        <v>29</v>
      </c>
      <c r="G333" t="s">
        <v>30</v>
      </c>
      <c r="H333" t="s">
        <v>31</v>
      </c>
      <c r="I333" t="s">
        <v>934</v>
      </c>
      <c r="J333" t="s">
        <v>306</v>
      </c>
      <c r="K333" t="s">
        <v>307</v>
      </c>
      <c r="L333">
        <v>6</v>
      </c>
      <c r="M333" t="s">
        <v>79</v>
      </c>
      <c r="N333" s="79" t="s">
        <v>310</v>
      </c>
      <c r="O333" t="s">
        <v>311</v>
      </c>
      <c r="P333" t="s">
        <v>308</v>
      </c>
      <c r="Q333" t="s">
        <v>309</v>
      </c>
      <c r="R333" t="s">
        <v>1290</v>
      </c>
      <c r="S333">
        <v>5000</v>
      </c>
      <c r="T333" t="s">
        <v>111</v>
      </c>
      <c r="V333">
        <v>5641</v>
      </c>
      <c r="W333" t="s">
        <v>338</v>
      </c>
      <c r="X333" s="80" t="s">
        <v>42</v>
      </c>
      <c r="Y333" t="s">
        <v>43</v>
      </c>
      <c r="Z333" s="12">
        <v>61745.64</v>
      </c>
      <c r="AA333" s="12">
        <v>0</v>
      </c>
      <c r="AB333" s="12">
        <v>61745.64</v>
      </c>
      <c r="AC333" s="12">
        <v>61745.64</v>
      </c>
      <c r="AD333" s="12">
        <v>61745.64</v>
      </c>
      <c r="AE333" s="12">
        <v>61745.64</v>
      </c>
      <c r="AF333" s="12">
        <v>61745.64</v>
      </c>
      <c r="AG333" s="12">
        <v>0</v>
      </c>
      <c r="AH333" s="32">
        <v>61745.64</v>
      </c>
      <c r="AI333" s="32">
        <v>61745.64</v>
      </c>
      <c r="AJ333" s="32">
        <v>61745.64</v>
      </c>
      <c r="AK333" s="12">
        <v>61745.64</v>
      </c>
      <c r="AL333" s="12">
        <v>61745.64</v>
      </c>
      <c r="AM333" s="12">
        <f t="shared" si="32"/>
        <v>0</v>
      </c>
      <c r="AN333" s="12" t="s">
        <v>846</v>
      </c>
      <c r="AO333" s="39">
        <f t="shared" si="33"/>
        <v>0</v>
      </c>
    </row>
    <row r="334" spans="1:41" x14ac:dyDescent="0.3">
      <c r="A334" t="str">
        <f t="shared" si="31"/>
        <v>1.1-00-2407_243039024_24564100</v>
      </c>
      <c r="B334" t="s">
        <v>1282</v>
      </c>
      <c r="C334" t="s">
        <v>1284</v>
      </c>
      <c r="D334" t="s">
        <v>1319</v>
      </c>
      <c r="E334" t="s">
        <v>257</v>
      </c>
      <c r="F334" t="s">
        <v>498</v>
      </c>
      <c r="G334" t="s">
        <v>499</v>
      </c>
      <c r="H334" t="s">
        <v>31</v>
      </c>
      <c r="I334" t="s">
        <v>934</v>
      </c>
      <c r="J334" t="s">
        <v>446</v>
      </c>
      <c r="K334" t="s">
        <v>447</v>
      </c>
      <c r="L334">
        <v>3</v>
      </c>
      <c r="M334" t="s">
        <v>218</v>
      </c>
      <c r="N334" s="79" t="s">
        <v>502</v>
      </c>
      <c r="O334" t="s">
        <v>503</v>
      </c>
      <c r="P334" t="s">
        <v>500</v>
      </c>
      <c r="Q334" t="s">
        <v>501</v>
      </c>
      <c r="R334" t="s">
        <v>1290</v>
      </c>
      <c r="S334">
        <v>5000</v>
      </c>
      <c r="T334" t="s">
        <v>111</v>
      </c>
      <c r="V334">
        <v>5641</v>
      </c>
      <c r="W334" t="s">
        <v>338</v>
      </c>
      <c r="X334" s="80" t="s">
        <v>42</v>
      </c>
      <c r="Y334" t="s">
        <v>43</v>
      </c>
      <c r="Z334" s="12">
        <v>400000</v>
      </c>
      <c r="AA334" s="12">
        <v>0</v>
      </c>
      <c r="AB334" s="12">
        <v>367720</v>
      </c>
      <c r="AC334" s="12">
        <v>0</v>
      </c>
      <c r="AD334" s="12">
        <v>0</v>
      </c>
      <c r="AE334" s="12">
        <v>0</v>
      </c>
      <c r="AF334" s="12">
        <v>0</v>
      </c>
      <c r="AG334" s="12">
        <v>32280</v>
      </c>
      <c r="AH334" s="32">
        <v>400000</v>
      </c>
      <c r="AI334" s="32">
        <v>400000</v>
      </c>
      <c r="AJ334" s="32">
        <v>400000</v>
      </c>
      <c r="AK334" s="12">
        <v>400000</v>
      </c>
      <c r="AL334" s="12">
        <v>400000</v>
      </c>
      <c r="AM334" s="12">
        <f t="shared" si="32"/>
        <v>0</v>
      </c>
      <c r="AN334" s="12" t="s">
        <v>551</v>
      </c>
      <c r="AO334" s="39">
        <f t="shared" si="33"/>
        <v>0</v>
      </c>
    </row>
    <row r="335" spans="1:41" x14ac:dyDescent="0.3">
      <c r="A335" t="str">
        <f t="shared" si="31"/>
        <v>1.1-00-2402_243012009_24565100</v>
      </c>
      <c r="B335" t="s">
        <v>1282</v>
      </c>
      <c r="C335" t="s">
        <v>1284</v>
      </c>
      <c r="D335" t="s">
        <v>1319</v>
      </c>
      <c r="E335" t="s">
        <v>27</v>
      </c>
      <c r="F335" t="s">
        <v>216</v>
      </c>
      <c r="G335" t="s">
        <v>217</v>
      </c>
      <c r="H335" t="s">
        <v>31</v>
      </c>
      <c r="I335" t="s">
        <v>934</v>
      </c>
      <c r="J335" t="s">
        <v>188</v>
      </c>
      <c r="K335" t="s">
        <v>189</v>
      </c>
      <c r="L335">
        <v>3</v>
      </c>
      <c r="M335" t="s">
        <v>218</v>
      </c>
      <c r="N335" s="79" t="s">
        <v>243</v>
      </c>
      <c r="O335" t="s">
        <v>244</v>
      </c>
      <c r="P335" t="s">
        <v>219</v>
      </c>
      <c r="Q335" t="s">
        <v>220</v>
      </c>
      <c r="R335" t="s">
        <v>1290</v>
      </c>
      <c r="S335">
        <v>5000</v>
      </c>
      <c r="T335" t="s">
        <v>111</v>
      </c>
      <c r="V335">
        <v>5651</v>
      </c>
      <c r="W335" t="s">
        <v>112</v>
      </c>
      <c r="X335" s="80" t="s">
        <v>42</v>
      </c>
      <c r="Y335" t="s">
        <v>43</v>
      </c>
      <c r="Z335" s="12">
        <v>100000</v>
      </c>
      <c r="AA335" s="12">
        <v>100000</v>
      </c>
      <c r="AB335" s="12">
        <v>71050</v>
      </c>
      <c r="AC335" s="12">
        <v>71050</v>
      </c>
      <c r="AD335" s="12">
        <v>71050</v>
      </c>
      <c r="AE335" s="12">
        <v>71050</v>
      </c>
      <c r="AF335" s="12">
        <v>71050</v>
      </c>
      <c r="AG335" s="12">
        <v>28950</v>
      </c>
      <c r="AH335" s="32">
        <v>100000</v>
      </c>
      <c r="AI335" s="32">
        <v>100000</v>
      </c>
      <c r="AJ335" s="32">
        <v>200000</v>
      </c>
      <c r="AK335" s="12">
        <v>200000</v>
      </c>
      <c r="AL335" s="12">
        <v>100000</v>
      </c>
      <c r="AM335" s="12">
        <f t="shared" si="32"/>
        <v>100000</v>
      </c>
      <c r="AN335" s="12" t="s">
        <v>250</v>
      </c>
    </row>
    <row r="336" spans="1:41" x14ac:dyDescent="0.3">
      <c r="A336" t="str">
        <f t="shared" si="31"/>
        <v>1.1-00-2402_241014010_24565100</v>
      </c>
      <c r="B336" t="s">
        <v>1282</v>
      </c>
      <c r="C336" t="s">
        <v>1284</v>
      </c>
      <c r="D336" t="s">
        <v>1319</v>
      </c>
      <c r="E336" t="s">
        <v>27</v>
      </c>
      <c r="F336" t="s">
        <v>29</v>
      </c>
      <c r="G336" t="s">
        <v>30</v>
      </c>
      <c r="H336" t="s">
        <v>261</v>
      </c>
      <c r="I336" t="s">
        <v>960</v>
      </c>
      <c r="J336" t="s">
        <v>188</v>
      </c>
      <c r="K336" t="s">
        <v>189</v>
      </c>
      <c r="L336">
        <v>1</v>
      </c>
      <c r="M336" t="s">
        <v>35</v>
      </c>
      <c r="N336" s="79" t="s">
        <v>358</v>
      </c>
      <c r="O336" t="s">
        <v>359</v>
      </c>
      <c r="P336" t="s">
        <v>273</v>
      </c>
      <c r="Q336" s="1" t="s">
        <v>1296</v>
      </c>
      <c r="R336" t="s">
        <v>1290</v>
      </c>
      <c r="S336" s="1">
        <v>5000</v>
      </c>
      <c r="T336" s="1" t="s">
        <v>111</v>
      </c>
      <c r="U336" s="1"/>
      <c r="V336" s="7">
        <v>5651</v>
      </c>
      <c r="W336" s="7" t="s">
        <v>112</v>
      </c>
      <c r="X336" s="80" t="s">
        <v>42</v>
      </c>
      <c r="Y336" t="s">
        <v>43</v>
      </c>
      <c r="Z336" s="12">
        <v>0</v>
      </c>
      <c r="AA336" s="12">
        <v>0</v>
      </c>
      <c r="AB336" s="12">
        <v>0</v>
      </c>
      <c r="AC336" s="12">
        <v>0</v>
      </c>
      <c r="AD336" s="12">
        <v>0</v>
      </c>
      <c r="AE336" s="12">
        <v>0</v>
      </c>
      <c r="AF336" s="12">
        <v>0</v>
      </c>
      <c r="AG336" s="12">
        <v>0</v>
      </c>
      <c r="AH336" s="12">
        <v>0</v>
      </c>
      <c r="AI336" s="10">
        <v>0</v>
      </c>
      <c r="AJ336" s="32">
        <v>10000</v>
      </c>
      <c r="AK336" s="12">
        <v>10000</v>
      </c>
      <c r="AL336" s="12">
        <v>10000</v>
      </c>
      <c r="AM336" s="12">
        <f t="shared" si="32"/>
        <v>0</v>
      </c>
      <c r="AN336" s="12" t="s">
        <v>372</v>
      </c>
    </row>
    <row r="337" spans="1:41" x14ac:dyDescent="0.3">
      <c r="A337" t="str">
        <f t="shared" si="31"/>
        <v>1.1-00-2402_241016010_24565100</v>
      </c>
      <c r="B337" t="s">
        <v>1282</v>
      </c>
      <c r="C337" t="s">
        <v>1284</v>
      </c>
      <c r="D337" t="s">
        <v>1319</v>
      </c>
      <c r="E337" t="s">
        <v>257</v>
      </c>
      <c r="F337" t="s">
        <v>259</v>
      </c>
      <c r="G337" t="s">
        <v>260</v>
      </c>
      <c r="H337" t="s">
        <v>261</v>
      </c>
      <c r="I337" t="s">
        <v>960</v>
      </c>
      <c r="J337" t="s">
        <v>188</v>
      </c>
      <c r="K337" t="s">
        <v>189</v>
      </c>
      <c r="L337">
        <v>1</v>
      </c>
      <c r="M337" t="s">
        <v>35</v>
      </c>
      <c r="N337" s="79" t="s">
        <v>275</v>
      </c>
      <c r="O337" t="s">
        <v>276</v>
      </c>
      <c r="P337" t="s">
        <v>273</v>
      </c>
      <c r="Q337" s="1" t="s">
        <v>1296</v>
      </c>
      <c r="R337" t="s">
        <v>1290</v>
      </c>
      <c r="S337">
        <v>5000</v>
      </c>
      <c r="T337" t="s">
        <v>111</v>
      </c>
      <c r="V337">
        <v>5651</v>
      </c>
      <c r="W337" t="s">
        <v>112</v>
      </c>
      <c r="X337" s="80" t="s">
        <v>42</v>
      </c>
      <c r="Y337" t="s">
        <v>43</v>
      </c>
      <c r="Z337" s="12">
        <v>0</v>
      </c>
      <c r="AA337" s="12">
        <v>0</v>
      </c>
      <c r="AB337" s="12">
        <v>0</v>
      </c>
      <c r="AC337" s="12">
        <v>0</v>
      </c>
      <c r="AD337" s="12">
        <v>0</v>
      </c>
      <c r="AE337" s="12">
        <v>0</v>
      </c>
      <c r="AF337" s="12">
        <v>0</v>
      </c>
      <c r="AG337" s="12">
        <v>0</v>
      </c>
      <c r="AH337" s="12">
        <v>0</v>
      </c>
      <c r="AI337" s="12">
        <v>0</v>
      </c>
      <c r="AJ337" s="32">
        <v>10000</v>
      </c>
      <c r="AK337" s="12">
        <v>10000</v>
      </c>
      <c r="AL337" s="78">
        <v>10000</v>
      </c>
      <c r="AM337" s="12">
        <f t="shared" si="32"/>
        <v>0</v>
      </c>
      <c r="AN337" s="12" t="s">
        <v>299</v>
      </c>
    </row>
    <row r="338" spans="1:41" x14ac:dyDescent="0.3">
      <c r="A338" t="str">
        <f t="shared" si="31"/>
        <v>1.1-00-2411_246050031_24565100</v>
      </c>
      <c r="B338" t="s">
        <v>1282</v>
      </c>
      <c r="C338" t="s">
        <v>1284</v>
      </c>
      <c r="D338" t="s">
        <v>1319</v>
      </c>
      <c r="E338" t="s">
        <v>1317</v>
      </c>
      <c r="F338" t="s">
        <v>802</v>
      </c>
      <c r="G338" t="s">
        <v>803</v>
      </c>
      <c r="H338" t="s">
        <v>31</v>
      </c>
      <c r="I338" t="s">
        <v>934</v>
      </c>
      <c r="J338" t="s">
        <v>804</v>
      </c>
      <c r="K338" t="s">
        <v>805</v>
      </c>
      <c r="L338">
        <v>6</v>
      </c>
      <c r="M338" t="s">
        <v>79</v>
      </c>
      <c r="N338" s="79" t="s">
        <v>808</v>
      </c>
      <c r="O338" t="s">
        <v>809</v>
      </c>
      <c r="P338" t="s">
        <v>806</v>
      </c>
      <c r="Q338" t="s">
        <v>1298</v>
      </c>
      <c r="R338" t="s">
        <v>1290</v>
      </c>
      <c r="S338" s="1">
        <v>5000</v>
      </c>
      <c r="T338" s="1" t="s">
        <v>111</v>
      </c>
      <c r="U338" s="1"/>
      <c r="V338" s="7">
        <v>5651</v>
      </c>
      <c r="W338" s="7" t="s">
        <v>112</v>
      </c>
      <c r="X338" s="80" t="s">
        <v>42</v>
      </c>
      <c r="Y338" t="s">
        <v>43</v>
      </c>
      <c r="Z338" s="12">
        <v>0</v>
      </c>
      <c r="AA338" s="12">
        <v>0</v>
      </c>
      <c r="AB338" s="12">
        <v>0</v>
      </c>
      <c r="AC338" s="12">
        <v>0</v>
      </c>
      <c r="AD338" s="12">
        <v>0</v>
      </c>
      <c r="AE338" s="12">
        <v>0</v>
      </c>
      <c r="AF338" s="12">
        <v>0</v>
      </c>
      <c r="AG338" s="12">
        <v>0</v>
      </c>
      <c r="AH338" s="12">
        <v>0</v>
      </c>
      <c r="AI338" s="10">
        <v>0</v>
      </c>
      <c r="AJ338" s="70">
        <v>3230790</v>
      </c>
      <c r="AK338" s="12">
        <v>3230790</v>
      </c>
      <c r="AL338" s="12">
        <v>1500000</v>
      </c>
      <c r="AM338" s="12">
        <f t="shared" si="32"/>
        <v>1730790</v>
      </c>
      <c r="AN338" s="12" t="s">
        <v>814</v>
      </c>
    </row>
    <row r="339" spans="1:41" x14ac:dyDescent="0.3">
      <c r="A339" t="str">
        <f t="shared" si="31"/>
        <v>1.1-00-2407_243039024_24566100</v>
      </c>
      <c r="B339" t="s">
        <v>1282</v>
      </c>
      <c r="C339" t="s">
        <v>1284</v>
      </c>
      <c r="D339" t="s">
        <v>1319</v>
      </c>
      <c r="E339" t="s">
        <v>257</v>
      </c>
      <c r="F339" t="s">
        <v>498</v>
      </c>
      <c r="G339" t="s">
        <v>499</v>
      </c>
      <c r="H339" t="s">
        <v>31</v>
      </c>
      <c r="I339" t="s">
        <v>934</v>
      </c>
      <c r="J339" t="s">
        <v>446</v>
      </c>
      <c r="K339" t="s">
        <v>447</v>
      </c>
      <c r="L339">
        <v>3</v>
      </c>
      <c r="M339" t="s">
        <v>218</v>
      </c>
      <c r="N339" s="79" t="s">
        <v>502</v>
      </c>
      <c r="O339" t="s">
        <v>503</v>
      </c>
      <c r="P339" t="s">
        <v>500</v>
      </c>
      <c r="Q339" t="s">
        <v>501</v>
      </c>
      <c r="R339" t="s">
        <v>1290</v>
      </c>
      <c r="S339">
        <v>5000</v>
      </c>
      <c r="T339" t="s">
        <v>111</v>
      </c>
      <c r="V339">
        <v>5661</v>
      </c>
      <c r="W339" t="s">
        <v>553</v>
      </c>
      <c r="X339" s="80" t="s">
        <v>42</v>
      </c>
      <c r="Y339" t="s">
        <v>43</v>
      </c>
      <c r="Z339" s="12">
        <v>81805</v>
      </c>
      <c r="AA339" s="12">
        <v>581805</v>
      </c>
      <c r="AB339" s="12">
        <v>27747.200000000001</v>
      </c>
      <c r="AC339" s="12">
        <v>27747.200000000001</v>
      </c>
      <c r="AD339" s="12">
        <v>27747.200000000001</v>
      </c>
      <c r="AE339" s="12">
        <v>27747.200000000001</v>
      </c>
      <c r="AF339" s="12">
        <v>27747.200000000001</v>
      </c>
      <c r="AG339" s="12">
        <v>54057.8</v>
      </c>
      <c r="AH339" s="32">
        <v>81805</v>
      </c>
      <c r="AI339" s="32">
        <v>81805</v>
      </c>
      <c r="AJ339" s="32">
        <v>81805</v>
      </c>
      <c r="AK339" s="12">
        <v>81805</v>
      </c>
      <c r="AL339" s="12">
        <v>81805</v>
      </c>
      <c r="AM339" s="12">
        <f t="shared" si="32"/>
        <v>0</v>
      </c>
      <c r="AN339" s="12" t="s">
        <v>846</v>
      </c>
      <c r="AO339" s="39">
        <f>AJ339-AL339</f>
        <v>0</v>
      </c>
    </row>
    <row r="340" spans="1:41" x14ac:dyDescent="0.3">
      <c r="A340" t="str">
        <f t="shared" si="31"/>
        <v>1.1-00-2402_241016010_24567100</v>
      </c>
      <c r="B340" t="s">
        <v>1282</v>
      </c>
      <c r="C340" t="s">
        <v>1284</v>
      </c>
      <c r="D340" t="s">
        <v>1319</v>
      </c>
      <c r="E340" t="s">
        <v>257</v>
      </c>
      <c r="F340" t="s">
        <v>259</v>
      </c>
      <c r="G340" t="s">
        <v>260</v>
      </c>
      <c r="H340" t="s">
        <v>261</v>
      </c>
      <c r="I340" t="s">
        <v>960</v>
      </c>
      <c r="J340" t="s">
        <v>188</v>
      </c>
      <c r="K340" t="s">
        <v>189</v>
      </c>
      <c r="L340">
        <v>1</v>
      </c>
      <c r="M340" t="s">
        <v>35</v>
      </c>
      <c r="N340" s="79" t="s">
        <v>275</v>
      </c>
      <c r="O340" t="s">
        <v>276</v>
      </c>
      <c r="P340" t="s">
        <v>273</v>
      </c>
      <c r="Q340" s="1" t="s">
        <v>1296</v>
      </c>
      <c r="R340" t="s">
        <v>1290</v>
      </c>
      <c r="S340">
        <v>5000</v>
      </c>
      <c r="T340" t="s">
        <v>111</v>
      </c>
      <c r="V340">
        <v>5671</v>
      </c>
      <c r="W340" t="s">
        <v>301</v>
      </c>
      <c r="X340" s="80" t="s">
        <v>42</v>
      </c>
      <c r="Y340" t="s">
        <v>43</v>
      </c>
      <c r="Z340" s="12">
        <v>0</v>
      </c>
      <c r="AA340" s="12">
        <v>0</v>
      </c>
      <c r="AB340" s="12">
        <v>0</v>
      </c>
      <c r="AC340" s="12">
        <v>0</v>
      </c>
      <c r="AD340" s="12">
        <v>0</v>
      </c>
      <c r="AE340" s="12">
        <v>0</v>
      </c>
      <c r="AF340" s="12">
        <v>0</v>
      </c>
      <c r="AG340" s="12">
        <v>0</v>
      </c>
      <c r="AH340" s="12">
        <v>0</v>
      </c>
      <c r="AI340" s="12">
        <v>0</v>
      </c>
      <c r="AJ340" s="32">
        <v>70000</v>
      </c>
      <c r="AK340" s="12">
        <v>70000</v>
      </c>
      <c r="AL340" s="78">
        <v>70000</v>
      </c>
      <c r="AM340" s="12">
        <f t="shared" si="32"/>
        <v>0</v>
      </c>
      <c r="AN340" s="12" t="s">
        <v>302</v>
      </c>
    </row>
    <row r="341" spans="1:41" x14ac:dyDescent="0.3">
      <c r="A341" t="str">
        <f t="shared" si="31"/>
        <v>1.1-00-2406_245025016_24567100</v>
      </c>
      <c r="B341" t="s">
        <v>1282</v>
      </c>
      <c r="C341" t="s">
        <v>1284</v>
      </c>
      <c r="D341" t="s">
        <v>1319</v>
      </c>
      <c r="E341" t="s">
        <v>257</v>
      </c>
      <c r="F341" t="s">
        <v>401</v>
      </c>
      <c r="G341" t="s">
        <v>402</v>
      </c>
      <c r="H341" t="s">
        <v>261</v>
      </c>
      <c r="I341" t="s">
        <v>960</v>
      </c>
      <c r="J341" t="s">
        <v>403</v>
      </c>
      <c r="K341" t="s">
        <v>404</v>
      </c>
      <c r="L341">
        <v>5</v>
      </c>
      <c r="M341" t="s">
        <v>62</v>
      </c>
      <c r="N341" s="79" t="s">
        <v>407</v>
      </c>
      <c r="O341" t="s">
        <v>408</v>
      </c>
      <c r="P341" t="s">
        <v>405</v>
      </c>
      <c r="Q341" t="s">
        <v>406</v>
      </c>
      <c r="R341" t="s">
        <v>1290</v>
      </c>
      <c r="S341">
        <v>5000</v>
      </c>
      <c r="T341" t="s">
        <v>111</v>
      </c>
      <c r="V341">
        <v>5671</v>
      </c>
      <c r="W341" t="s">
        <v>301</v>
      </c>
      <c r="X341" s="80" t="s">
        <v>42</v>
      </c>
      <c r="Y341" t="s">
        <v>43</v>
      </c>
      <c r="Z341" s="12">
        <v>250000</v>
      </c>
      <c r="AA341" s="12">
        <v>250000</v>
      </c>
      <c r="AB341" s="12">
        <v>186600</v>
      </c>
      <c r="AC341" s="12">
        <v>186600</v>
      </c>
      <c r="AD341" s="12">
        <v>186600</v>
      </c>
      <c r="AE341" s="12">
        <v>186600</v>
      </c>
      <c r="AF341" s="12">
        <v>186600</v>
      </c>
      <c r="AG341" s="12">
        <v>63400</v>
      </c>
      <c r="AH341" s="32">
        <v>250000</v>
      </c>
      <c r="AI341" s="32">
        <v>250000</v>
      </c>
      <c r="AJ341" s="32">
        <v>250000</v>
      </c>
      <c r="AK341" s="12">
        <v>250000</v>
      </c>
      <c r="AL341" s="12">
        <v>250000</v>
      </c>
      <c r="AM341" s="12">
        <f t="shared" si="32"/>
        <v>0</v>
      </c>
      <c r="AN341" s="12" t="s">
        <v>846</v>
      </c>
    </row>
    <row r="342" spans="1:41" x14ac:dyDescent="0.3">
      <c r="A342" t="str">
        <f t="shared" si="31"/>
        <v>1.1-00-2407_243033019_24567100</v>
      </c>
      <c r="B342" t="s">
        <v>1282</v>
      </c>
      <c r="C342" t="s">
        <v>1284</v>
      </c>
      <c r="D342" t="s">
        <v>1319</v>
      </c>
      <c r="E342" t="s">
        <v>27</v>
      </c>
      <c r="F342" t="s">
        <v>29</v>
      </c>
      <c r="G342" t="s">
        <v>30</v>
      </c>
      <c r="H342" t="s">
        <v>31</v>
      </c>
      <c r="I342" t="s">
        <v>934</v>
      </c>
      <c r="J342" t="s">
        <v>446</v>
      </c>
      <c r="K342" t="s">
        <v>447</v>
      </c>
      <c r="L342">
        <v>3</v>
      </c>
      <c r="M342" t="s">
        <v>218</v>
      </c>
      <c r="N342" s="79" t="s">
        <v>558</v>
      </c>
      <c r="O342" t="s">
        <v>559</v>
      </c>
      <c r="P342" t="s">
        <v>556</v>
      </c>
      <c r="Q342" t="s">
        <v>1297</v>
      </c>
      <c r="R342" t="s">
        <v>1290</v>
      </c>
      <c r="S342">
        <v>5000</v>
      </c>
      <c r="T342" t="s">
        <v>111</v>
      </c>
      <c r="V342">
        <v>5671</v>
      </c>
      <c r="W342" t="s">
        <v>301</v>
      </c>
      <c r="X342" s="80" t="s">
        <v>42</v>
      </c>
      <c r="Y342" t="s">
        <v>43</v>
      </c>
      <c r="Z342" s="12">
        <v>2006747.12</v>
      </c>
      <c r="AA342" s="12">
        <v>0</v>
      </c>
      <c r="AB342" s="12">
        <v>1985171.12</v>
      </c>
      <c r="AC342" s="12">
        <v>1985171.12</v>
      </c>
      <c r="AD342" s="12">
        <v>1833237.48</v>
      </c>
      <c r="AE342" s="12">
        <v>1219600.68</v>
      </c>
      <c r="AF342" s="12">
        <v>1219600.68</v>
      </c>
      <c r="AG342" s="12">
        <v>21576</v>
      </c>
      <c r="AH342" s="32">
        <v>2006747.12</v>
      </c>
      <c r="AI342" s="32">
        <v>2006747.12</v>
      </c>
      <c r="AJ342" s="32">
        <v>2006747.12</v>
      </c>
      <c r="AK342" s="12">
        <v>2006747.12</v>
      </c>
      <c r="AL342" s="12">
        <v>1000000</v>
      </c>
      <c r="AM342" s="12">
        <f t="shared" si="32"/>
        <v>1006747.1200000001</v>
      </c>
      <c r="AN342" s="12" t="s">
        <v>572</v>
      </c>
      <c r="AO342" s="39">
        <f>AJ342-AL342</f>
        <v>1006747.1200000001</v>
      </c>
    </row>
    <row r="343" spans="1:41" x14ac:dyDescent="0.3">
      <c r="A343" t="str">
        <f t="shared" si="31"/>
        <v>1.1-00-2409_248042026_24567100</v>
      </c>
      <c r="B343" t="s">
        <v>1282</v>
      </c>
      <c r="C343" t="s">
        <v>1284</v>
      </c>
      <c r="D343" t="s">
        <v>1319</v>
      </c>
      <c r="E343" t="s">
        <v>1317</v>
      </c>
      <c r="F343" t="s">
        <v>602</v>
      </c>
      <c r="G343" t="s">
        <v>603</v>
      </c>
      <c r="H343" t="s">
        <v>31</v>
      </c>
      <c r="I343" t="s">
        <v>934</v>
      </c>
      <c r="J343" t="s">
        <v>604</v>
      </c>
      <c r="K343" t="s">
        <v>605</v>
      </c>
      <c r="L343">
        <v>8</v>
      </c>
      <c r="M343" t="s">
        <v>606</v>
      </c>
      <c r="N343" s="79" t="s">
        <v>621</v>
      </c>
      <c r="O343" t="s">
        <v>622</v>
      </c>
      <c r="P343" t="s">
        <v>619</v>
      </c>
      <c r="Q343" t="s">
        <v>620</v>
      </c>
      <c r="R343" t="s">
        <v>1290</v>
      </c>
      <c r="S343">
        <v>5000</v>
      </c>
      <c r="T343" t="s">
        <v>111</v>
      </c>
      <c r="V343">
        <v>5671</v>
      </c>
      <c r="W343" t="s">
        <v>301</v>
      </c>
      <c r="X343" s="80" t="s">
        <v>42</v>
      </c>
      <c r="Y343" t="s">
        <v>43</v>
      </c>
      <c r="Z343" s="12">
        <v>150000</v>
      </c>
      <c r="AA343" s="12">
        <v>0</v>
      </c>
      <c r="AB343" s="12">
        <v>149872</v>
      </c>
      <c r="AC343" s="12">
        <v>0</v>
      </c>
      <c r="AD343" s="12">
        <v>0</v>
      </c>
      <c r="AE343" s="12">
        <v>0</v>
      </c>
      <c r="AF343" s="12">
        <v>0</v>
      </c>
      <c r="AG343" s="12">
        <v>128</v>
      </c>
      <c r="AH343" s="32">
        <v>150000</v>
      </c>
      <c r="AI343" s="32">
        <v>150000</v>
      </c>
      <c r="AJ343" s="32">
        <v>150000</v>
      </c>
      <c r="AK343" s="12">
        <v>150000</v>
      </c>
      <c r="AL343" s="12">
        <v>150000</v>
      </c>
      <c r="AM343" s="12">
        <f t="shared" si="32"/>
        <v>0</v>
      </c>
      <c r="AN343" s="12" t="s">
        <v>846</v>
      </c>
    </row>
    <row r="344" spans="1:41" x14ac:dyDescent="0.3">
      <c r="A344" t="str">
        <f t="shared" si="31"/>
        <v>1.1-00-2410_244048030_24567100</v>
      </c>
      <c r="B344" t="s">
        <v>1282</v>
      </c>
      <c r="C344" t="s">
        <v>1284</v>
      </c>
      <c r="D344" t="s">
        <v>1319</v>
      </c>
      <c r="E344" t="s">
        <v>257</v>
      </c>
      <c r="F344" t="s">
        <v>259</v>
      </c>
      <c r="G344" t="s">
        <v>260</v>
      </c>
      <c r="H344" t="s">
        <v>31</v>
      </c>
      <c r="I344" t="s">
        <v>934</v>
      </c>
      <c r="J344" t="s">
        <v>666</v>
      </c>
      <c r="K344" t="s">
        <v>967</v>
      </c>
      <c r="L344">
        <v>4</v>
      </c>
      <c r="M344" t="s">
        <v>667</v>
      </c>
      <c r="N344" s="79" t="s">
        <v>670</v>
      </c>
      <c r="O344" t="s">
        <v>968</v>
      </c>
      <c r="P344" t="s">
        <v>668</v>
      </c>
      <c r="Q344" t="s">
        <v>669</v>
      </c>
      <c r="R344" t="s">
        <v>1290</v>
      </c>
      <c r="S344">
        <v>5000</v>
      </c>
      <c r="T344" t="s">
        <v>111</v>
      </c>
      <c r="V344">
        <v>5671</v>
      </c>
      <c r="W344" t="s">
        <v>301</v>
      </c>
      <c r="X344" s="80" t="s">
        <v>42</v>
      </c>
      <c r="Y344" t="s">
        <v>43</v>
      </c>
      <c r="Z344" s="12">
        <v>100000</v>
      </c>
      <c r="AA344" s="12">
        <v>100000</v>
      </c>
      <c r="AB344" s="12">
        <v>0</v>
      </c>
      <c r="AC344" s="12">
        <v>0</v>
      </c>
      <c r="AD344" s="12">
        <v>0</v>
      </c>
      <c r="AE344" s="12">
        <v>0</v>
      </c>
      <c r="AF344" s="12">
        <v>0</v>
      </c>
      <c r="AG344" s="12">
        <v>100000</v>
      </c>
      <c r="AH344" s="32">
        <v>100000</v>
      </c>
      <c r="AI344" s="32">
        <v>100000</v>
      </c>
      <c r="AJ344" s="32">
        <v>100000</v>
      </c>
      <c r="AK344" s="12">
        <v>100000</v>
      </c>
      <c r="AL344" s="12">
        <v>100000</v>
      </c>
      <c r="AM344" s="12">
        <f t="shared" si="32"/>
        <v>0</v>
      </c>
      <c r="AN344" s="12" t="s">
        <v>140</v>
      </c>
    </row>
    <row r="345" spans="1:41" x14ac:dyDescent="0.3">
      <c r="A345" t="str">
        <f t="shared" si="31"/>
        <v>1.1-00-2411_246049031_24567100</v>
      </c>
      <c r="B345" t="s">
        <v>1282</v>
      </c>
      <c r="C345" t="s">
        <v>1284</v>
      </c>
      <c r="D345" t="s">
        <v>1319</v>
      </c>
      <c r="E345" t="s">
        <v>1317</v>
      </c>
      <c r="F345" t="s">
        <v>802</v>
      </c>
      <c r="G345" t="s">
        <v>803</v>
      </c>
      <c r="H345" t="s">
        <v>31</v>
      </c>
      <c r="I345" t="s">
        <v>934</v>
      </c>
      <c r="J345" t="s">
        <v>804</v>
      </c>
      <c r="K345" t="s">
        <v>805</v>
      </c>
      <c r="L345">
        <v>6</v>
      </c>
      <c r="M345" t="s">
        <v>79</v>
      </c>
      <c r="N345" s="79" t="s">
        <v>819</v>
      </c>
      <c r="O345" t="s">
        <v>820</v>
      </c>
      <c r="P345" t="s">
        <v>806</v>
      </c>
      <c r="Q345" t="s">
        <v>1298</v>
      </c>
      <c r="R345" t="s">
        <v>1290</v>
      </c>
      <c r="S345" s="1">
        <v>5000</v>
      </c>
      <c r="T345" s="1" t="s">
        <v>111</v>
      </c>
      <c r="U345" s="1"/>
      <c r="V345" s="7">
        <v>5671</v>
      </c>
      <c r="W345" s="7" t="s">
        <v>301</v>
      </c>
      <c r="X345" s="80" t="s">
        <v>42</v>
      </c>
      <c r="Y345" t="s">
        <v>43</v>
      </c>
      <c r="Z345" s="12">
        <v>0</v>
      </c>
      <c r="AA345" s="12">
        <v>0</v>
      </c>
      <c r="AB345" s="12">
        <v>0</v>
      </c>
      <c r="AC345" s="12">
        <v>0</v>
      </c>
      <c r="AD345" s="12">
        <v>0</v>
      </c>
      <c r="AE345" s="12">
        <v>0</v>
      </c>
      <c r="AF345" s="12">
        <v>0</v>
      </c>
      <c r="AG345" s="12">
        <v>0</v>
      </c>
      <c r="AH345" s="32">
        <v>0</v>
      </c>
      <c r="AI345" s="32">
        <v>0</v>
      </c>
      <c r="AJ345" s="32">
        <v>600000</v>
      </c>
      <c r="AK345" s="12">
        <v>600000</v>
      </c>
      <c r="AL345" s="12">
        <v>600000</v>
      </c>
      <c r="AM345" s="12">
        <f t="shared" si="32"/>
        <v>0</v>
      </c>
      <c r="AN345" s="12" t="s">
        <v>843</v>
      </c>
    </row>
    <row r="346" spans="1:41" x14ac:dyDescent="0.3">
      <c r="A346" t="str">
        <f t="shared" si="31"/>
        <v>1.1-00-2402_243012009_24569100</v>
      </c>
      <c r="B346" t="s">
        <v>1282</v>
      </c>
      <c r="C346" t="s">
        <v>1284</v>
      </c>
      <c r="D346" t="s">
        <v>1319</v>
      </c>
      <c r="E346" t="s">
        <v>27</v>
      </c>
      <c r="F346" t="s">
        <v>216</v>
      </c>
      <c r="G346" t="s">
        <v>217</v>
      </c>
      <c r="H346" t="s">
        <v>31</v>
      </c>
      <c r="I346" t="s">
        <v>934</v>
      </c>
      <c r="J346" t="s">
        <v>188</v>
      </c>
      <c r="K346" t="s">
        <v>189</v>
      </c>
      <c r="L346">
        <v>3</v>
      </c>
      <c r="M346" t="s">
        <v>218</v>
      </c>
      <c r="N346" s="79" t="s">
        <v>243</v>
      </c>
      <c r="O346" t="s">
        <v>244</v>
      </c>
      <c r="P346" t="s">
        <v>219</v>
      </c>
      <c r="Q346" t="s">
        <v>220</v>
      </c>
      <c r="R346" t="s">
        <v>1290</v>
      </c>
      <c r="S346">
        <v>5000</v>
      </c>
      <c r="T346" t="s">
        <v>111</v>
      </c>
      <c r="V346">
        <v>5691</v>
      </c>
      <c r="W346" t="s">
        <v>251</v>
      </c>
      <c r="X346" s="80" t="s">
        <v>42</v>
      </c>
      <c r="Y346" t="s">
        <v>43</v>
      </c>
      <c r="Z346" s="12">
        <v>1581950</v>
      </c>
      <c r="AA346" s="12">
        <v>1000000</v>
      </c>
      <c r="AB346" s="12">
        <v>1581950</v>
      </c>
      <c r="AC346" s="12">
        <v>1581950</v>
      </c>
      <c r="AD346" s="12">
        <v>1581950</v>
      </c>
      <c r="AE346" s="12">
        <v>1581950</v>
      </c>
      <c r="AF346" s="12">
        <v>1581950</v>
      </c>
      <c r="AG346" s="12">
        <v>0</v>
      </c>
      <c r="AH346" s="32">
        <v>1581950</v>
      </c>
      <c r="AI346" s="32">
        <v>1581950</v>
      </c>
      <c r="AJ346" s="32">
        <v>2000000</v>
      </c>
      <c r="AK346" s="12">
        <v>2000000</v>
      </c>
      <c r="AL346" s="12">
        <v>1000000</v>
      </c>
      <c r="AM346" s="12">
        <f t="shared" si="32"/>
        <v>1000000</v>
      </c>
      <c r="AN346" s="12" t="s">
        <v>252</v>
      </c>
    </row>
    <row r="347" spans="1:41" x14ac:dyDescent="0.3">
      <c r="A347" t="str">
        <f t="shared" si="31"/>
        <v>1.1-00-2407_243039024_24569100</v>
      </c>
      <c r="B347" t="s">
        <v>1282</v>
      </c>
      <c r="C347" t="s">
        <v>1284</v>
      </c>
      <c r="D347" t="s">
        <v>1319</v>
      </c>
      <c r="E347" t="s">
        <v>257</v>
      </c>
      <c r="F347" t="s">
        <v>498</v>
      </c>
      <c r="G347" t="s">
        <v>499</v>
      </c>
      <c r="H347" t="s">
        <v>31</v>
      </c>
      <c r="I347" t="s">
        <v>934</v>
      </c>
      <c r="J347" t="s">
        <v>446</v>
      </c>
      <c r="K347" t="s">
        <v>447</v>
      </c>
      <c r="L347">
        <v>3</v>
      </c>
      <c r="M347" t="s">
        <v>218</v>
      </c>
      <c r="N347" s="79" t="s">
        <v>502</v>
      </c>
      <c r="O347" t="s">
        <v>503</v>
      </c>
      <c r="P347" t="s">
        <v>500</v>
      </c>
      <c r="Q347" t="s">
        <v>501</v>
      </c>
      <c r="R347" t="s">
        <v>1290</v>
      </c>
      <c r="S347">
        <v>5000</v>
      </c>
      <c r="T347" t="s">
        <v>111</v>
      </c>
      <c r="V347">
        <v>5691</v>
      </c>
      <c r="W347" t="s">
        <v>251</v>
      </c>
      <c r="X347" s="80" t="s">
        <v>42</v>
      </c>
      <c r="Y347" t="s">
        <v>43</v>
      </c>
      <c r="Z347" s="12">
        <v>92000</v>
      </c>
      <c r="AA347" s="12">
        <v>92000</v>
      </c>
      <c r="AB347" s="12">
        <v>66575.839999999997</v>
      </c>
      <c r="AC347" s="12">
        <v>66575.839999999997</v>
      </c>
      <c r="AD347" s="12">
        <v>66575.839999999997</v>
      </c>
      <c r="AE347" s="12">
        <v>66575.839999999997</v>
      </c>
      <c r="AF347" s="12">
        <v>66575.839999999997</v>
      </c>
      <c r="AG347" s="12">
        <v>25424.160000000003</v>
      </c>
      <c r="AH347" s="32">
        <v>92000</v>
      </c>
      <c r="AI347" s="32">
        <v>92000</v>
      </c>
      <c r="AJ347" s="32">
        <v>92000</v>
      </c>
      <c r="AK347" s="12">
        <v>92000</v>
      </c>
      <c r="AL347" s="12">
        <v>92000</v>
      </c>
      <c r="AM347" s="12">
        <f t="shared" si="32"/>
        <v>0</v>
      </c>
      <c r="AN347" s="12" t="s">
        <v>555</v>
      </c>
      <c r="AO347" s="39">
        <f>AJ347-AL347</f>
        <v>0</v>
      </c>
    </row>
    <row r="348" spans="1:41" s="82" customFormat="1" x14ac:dyDescent="0.3">
      <c r="A348" t="str">
        <f t="shared" si="31"/>
        <v>2.5-02-2411_246050031_24569100</v>
      </c>
      <c r="B348" s="82" t="s">
        <v>1280</v>
      </c>
      <c r="C348" s="82" t="s">
        <v>1287</v>
      </c>
      <c r="D348" s="82" t="s">
        <v>1318</v>
      </c>
      <c r="E348" t="s">
        <v>1317</v>
      </c>
      <c r="F348" s="82" t="s">
        <v>802</v>
      </c>
      <c r="G348" s="82" t="s">
        <v>803</v>
      </c>
      <c r="H348" s="82" t="s">
        <v>31</v>
      </c>
      <c r="I348" s="82" t="s">
        <v>934</v>
      </c>
      <c r="J348" s="82" t="s">
        <v>804</v>
      </c>
      <c r="K348" s="82" t="s">
        <v>805</v>
      </c>
      <c r="L348" s="82">
        <v>6</v>
      </c>
      <c r="M348" s="82" t="s">
        <v>79</v>
      </c>
      <c r="N348" s="83" t="s">
        <v>808</v>
      </c>
      <c r="O348" s="82" t="s">
        <v>809</v>
      </c>
      <c r="P348" s="82" t="s">
        <v>806</v>
      </c>
      <c r="Q348" t="s">
        <v>1298</v>
      </c>
      <c r="R348" t="s">
        <v>1290</v>
      </c>
      <c r="S348" s="82">
        <v>5000</v>
      </c>
      <c r="T348" s="82" t="s">
        <v>111</v>
      </c>
      <c r="V348" s="82">
        <v>5691</v>
      </c>
      <c r="W348" s="82" t="s">
        <v>251</v>
      </c>
      <c r="X348" s="84" t="s">
        <v>42</v>
      </c>
      <c r="Y348" s="82" t="s">
        <v>43</v>
      </c>
      <c r="Z348" s="85">
        <v>70724000</v>
      </c>
      <c r="AA348" s="85">
        <v>34907948</v>
      </c>
      <c r="AB348" s="85">
        <v>70723059.019999996</v>
      </c>
      <c r="AC348" s="85">
        <v>70723059.019999996</v>
      </c>
      <c r="AD348" s="85">
        <v>70723059.019999996</v>
      </c>
      <c r="AE348" s="85">
        <v>0</v>
      </c>
      <c r="AF348" s="85">
        <v>0</v>
      </c>
      <c r="AG348" s="85">
        <v>940.98000000417233</v>
      </c>
      <c r="AH348" s="75">
        <v>70724000</v>
      </c>
      <c r="AI348" s="75">
        <v>70724000</v>
      </c>
      <c r="AJ348" s="75">
        <v>70724000</v>
      </c>
      <c r="AK348" s="12">
        <v>70724000</v>
      </c>
      <c r="AL348" s="85">
        <v>70724000</v>
      </c>
      <c r="AM348" s="12">
        <f t="shared" si="32"/>
        <v>0</v>
      </c>
      <c r="AN348" s="12" t="s">
        <v>815</v>
      </c>
    </row>
    <row r="349" spans="1:41" x14ac:dyDescent="0.3">
      <c r="A349" t="str">
        <f t="shared" si="31"/>
        <v>1.1-00-2417_244056037_24569100</v>
      </c>
      <c r="B349" t="s">
        <v>1282</v>
      </c>
      <c r="C349" t="s">
        <v>1284</v>
      </c>
      <c r="D349" t="s">
        <v>1319</v>
      </c>
      <c r="E349" t="s">
        <v>257</v>
      </c>
      <c r="F349" t="s">
        <v>783</v>
      </c>
      <c r="G349" t="s">
        <v>784</v>
      </c>
      <c r="H349" t="s">
        <v>200</v>
      </c>
      <c r="I349" t="s">
        <v>957</v>
      </c>
      <c r="J349" t="s">
        <v>852</v>
      </c>
      <c r="K349" t="s">
        <v>785</v>
      </c>
      <c r="L349">
        <v>4</v>
      </c>
      <c r="M349" t="s">
        <v>667</v>
      </c>
      <c r="N349" s="79" t="s">
        <v>787</v>
      </c>
      <c r="O349" t="s">
        <v>788</v>
      </c>
      <c r="P349" t="s">
        <v>786</v>
      </c>
      <c r="Q349" t="s">
        <v>785</v>
      </c>
      <c r="R349" t="s">
        <v>1290</v>
      </c>
      <c r="S349">
        <v>5000</v>
      </c>
      <c r="T349" t="s">
        <v>111</v>
      </c>
      <c r="V349">
        <v>5691</v>
      </c>
      <c r="W349" t="s">
        <v>251</v>
      </c>
      <c r="X349" s="80" t="s">
        <v>42</v>
      </c>
      <c r="Y349" t="s">
        <v>43</v>
      </c>
      <c r="Z349" s="12">
        <v>20000</v>
      </c>
      <c r="AA349" s="12">
        <v>0</v>
      </c>
      <c r="AB349" s="12">
        <v>19140</v>
      </c>
      <c r="AC349" s="12">
        <v>0</v>
      </c>
      <c r="AD349" s="12">
        <v>0</v>
      </c>
      <c r="AE349" s="12">
        <v>0</v>
      </c>
      <c r="AF349" s="12">
        <v>0</v>
      </c>
      <c r="AG349" s="12">
        <v>860</v>
      </c>
      <c r="AH349" s="32">
        <v>200000</v>
      </c>
      <c r="AI349" s="32">
        <v>0</v>
      </c>
      <c r="AJ349" s="32">
        <v>500000</v>
      </c>
      <c r="AK349" s="12">
        <v>1500000</v>
      </c>
      <c r="AL349" s="12">
        <v>1500000</v>
      </c>
      <c r="AM349" s="12">
        <f t="shared" si="32"/>
        <v>0</v>
      </c>
      <c r="AN349" s="12" t="s">
        <v>1215</v>
      </c>
    </row>
    <row r="350" spans="1:41" x14ac:dyDescent="0.3">
      <c r="A350" t="str">
        <f t="shared" si="31"/>
        <v>1.1-00-2410_244048030_24578100</v>
      </c>
      <c r="B350" t="s">
        <v>1282</v>
      </c>
      <c r="C350" t="s">
        <v>1284</v>
      </c>
      <c r="D350" t="s">
        <v>1319</v>
      </c>
      <c r="E350" t="s">
        <v>257</v>
      </c>
      <c r="F350" t="s">
        <v>412</v>
      </c>
      <c r="G350" t="s">
        <v>411</v>
      </c>
      <c r="H350" t="s">
        <v>31</v>
      </c>
      <c r="I350" t="s">
        <v>934</v>
      </c>
      <c r="J350" t="s">
        <v>666</v>
      </c>
      <c r="K350" t="s">
        <v>967</v>
      </c>
      <c r="L350">
        <v>4</v>
      </c>
      <c r="M350" t="s">
        <v>667</v>
      </c>
      <c r="N350" s="79" t="s">
        <v>670</v>
      </c>
      <c r="O350" t="s">
        <v>968</v>
      </c>
      <c r="P350" t="s">
        <v>668</v>
      </c>
      <c r="Q350" t="s">
        <v>669</v>
      </c>
      <c r="R350" t="s">
        <v>1290</v>
      </c>
      <c r="S350">
        <v>5000</v>
      </c>
      <c r="T350" t="s">
        <v>111</v>
      </c>
      <c r="V350">
        <v>5781</v>
      </c>
      <c r="W350" t="s">
        <v>674</v>
      </c>
      <c r="X350" s="80" t="s">
        <v>42</v>
      </c>
      <c r="Y350" t="s">
        <v>43</v>
      </c>
      <c r="Z350" s="12">
        <v>50000</v>
      </c>
      <c r="AA350" s="12">
        <v>50000</v>
      </c>
      <c r="AB350" s="12">
        <v>0</v>
      </c>
      <c r="AC350" s="12">
        <v>0</v>
      </c>
      <c r="AD350" s="12">
        <v>0</v>
      </c>
      <c r="AE350" s="12">
        <v>0</v>
      </c>
      <c r="AF350" s="12">
        <v>0</v>
      </c>
      <c r="AG350" s="12">
        <v>50000</v>
      </c>
      <c r="AH350" s="32">
        <v>50000</v>
      </c>
      <c r="AI350" s="32">
        <v>50000</v>
      </c>
      <c r="AJ350" s="32">
        <v>50000</v>
      </c>
      <c r="AK350" s="12">
        <v>50000</v>
      </c>
      <c r="AL350" s="12">
        <v>50000</v>
      </c>
      <c r="AM350" s="12">
        <f t="shared" si="32"/>
        <v>0</v>
      </c>
      <c r="AN350" s="12" t="s">
        <v>140</v>
      </c>
    </row>
    <row r="351" spans="1:41" x14ac:dyDescent="0.3">
      <c r="A351" t="str">
        <f t="shared" si="31"/>
        <v>1.1-00-2411_246050031_24591100</v>
      </c>
      <c r="B351" t="s">
        <v>1282</v>
      </c>
      <c r="C351" t="s">
        <v>1284</v>
      </c>
      <c r="D351" t="s">
        <v>1319</v>
      </c>
      <c r="E351" t="s">
        <v>1317</v>
      </c>
      <c r="F351" t="s">
        <v>802</v>
      </c>
      <c r="G351" t="s">
        <v>803</v>
      </c>
      <c r="H351" t="s">
        <v>31</v>
      </c>
      <c r="I351" t="s">
        <v>934</v>
      </c>
      <c r="J351" t="s">
        <v>804</v>
      </c>
      <c r="K351" t="s">
        <v>805</v>
      </c>
      <c r="L351">
        <v>6</v>
      </c>
      <c r="M351" t="s">
        <v>79</v>
      </c>
      <c r="N351" s="79" t="s">
        <v>808</v>
      </c>
      <c r="O351" t="s">
        <v>809</v>
      </c>
      <c r="P351" t="s">
        <v>806</v>
      </c>
      <c r="Q351" t="s">
        <v>1298</v>
      </c>
      <c r="R351" t="s">
        <v>1290</v>
      </c>
      <c r="S351">
        <v>5000</v>
      </c>
      <c r="T351" t="s">
        <v>111</v>
      </c>
      <c r="V351">
        <v>5911</v>
      </c>
      <c r="W351" t="s">
        <v>722</v>
      </c>
      <c r="X351" s="80" t="s">
        <v>42</v>
      </c>
      <c r="Y351" t="s">
        <v>43</v>
      </c>
      <c r="Z351" s="12">
        <v>6020779.5999999996</v>
      </c>
      <c r="AA351" s="12">
        <v>5841164</v>
      </c>
      <c r="AB351" s="12">
        <v>6020779.5999999996</v>
      </c>
      <c r="AC351" s="12">
        <v>6020779.5999999996</v>
      </c>
      <c r="AD351" s="12">
        <v>4515584.67</v>
      </c>
      <c r="AE351" s="12">
        <v>4405616.67</v>
      </c>
      <c r="AF351" s="12">
        <v>4405616.67</v>
      </c>
      <c r="AG351" s="12">
        <v>0</v>
      </c>
      <c r="AH351" s="32">
        <v>6020779.5999999996</v>
      </c>
      <c r="AI351" s="32">
        <v>6020779.5999999996</v>
      </c>
      <c r="AJ351" s="70">
        <v>42021000</v>
      </c>
      <c r="AK351" s="12">
        <v>6021000</v>
      </c>
      <c r="AL351" s="12">
        <v>4000000</v>
      </c>
      <c r="AM351" s="12">
        <f t="shared" si="32"/>
        <v>2021000</v>
      </c>
      <c r="AN351" s="12" t="s">
        <v>816</v>
      </c>
    </row>
    <row r="352" spans="1:41" x14ac:dyDescent="0.3">
      <c r="A352" t="str">
        <f t="shared" si="31"/>
        <v>1.1-00-2411_246050031_24597100</v>
      </c>
      <c r="B352" t="s">
        <v>1282</v>
      </c>
      <c r="C352" t="s">
        <v>1284</v>
      </c>
      <c r="D352" t="s">
        <v>1319</v>
      </c>
      <c r="E352" t="s">
        <v>1317</v>
      </c>
      <c r="F352" t="s">
        <v>802</v>
      </c>
      <c r="G352" t="s">
        <v>803</v>
      </c>
      <c r="H352" t="s">
        <v>31</v>
      </c>
      <c r="I352" t="s">
        <v>934</v>
      </c>
      <c r="J352" t="s">
        <v>804</v>
      </c>
      <c r="K352" t="s">
        <v>805</v>
      </c>
      <c r="L352">
        <v>6</v>
      </c>
      <c r="M352" t="s">
        <v>79</v>
      </c>
      <c r="N352" s="79" t="s">
        <v>808</v>
      </c>
      <c r="O352" t="s">
        <v>809</v>
      </c>
      <c r="P352" t="s">
        <v>806</v>
      </c>
      <c r="Q352" t="s">
        <v>1298</v>
      </c>
      <c r="R352" t="s">
        <v>1290</v>
      </c>
      <c r="S352">
        <v>5000</v>
      </c>
      <c r="T352" t="s">
        <v>111</v>
      </c>
      <c r="V352">
        <v>5971</v>
      </c>
      <c r="W352" t="s">
        <v>817</v>
      </c>
      <c r="X352" s="80" t="s">
        <v>42</v>
      </c>
      <c r="Y352" t="s">
        <v>43</v>
      </c>
      <c r="Z352" s="12">
        <v>4972314.42</v>
      </c>
      <c r="AA352" s="12">
        <v>4091000</v>
      </c>
      <c r="AB352" s="12">
        <v>5003679.0199999996</v>
      </c>
      <c r="AC352" s="12">
        <v>5003679.0199999996</v>
      </c>
      <c r="AD352" s="12">
        <v>5003679.0199999996</v>
      </c>
      <c r="AE352" s="12">
        <v>4874456.62</v>
      </c>
      <c r="AF352" s="12">
        <v>4874456.62</v>
      </c>
      <c r="AG352" s="12">
        <v>-31364.599999999627</v>
      </c>
      <c r="AH352" s="32">
        <v>4972314.42</v>
      </c>
      <c r="AI352" s="32">
        <v>4972314.42</v>
      </c>
      <c r="AJ352" s="32">
        <v>4294761</v>
      </c>
      <c r="AK352" s="12">
        <v>4294761</v>
      </c>
      <c r="AL352" s="12">
        <v>3000000</v>
      </c>
      <c r="AM352" s="12">
        <f t="shared" si="32"/>
        <v>1294761</v>
      </c>
      <c r="AN352" s="12" t="s">
        <v>818</v>
      </c>
    </row>
    <row r="353" spans="1:41" s="82" customFormat="1" x14ac:dyDescent="0.3">
      <c r="A353" t="str">
        <f t="shared" si="31"/>
        <v>2.5-02-2407_243037023_24612119</v>
      </c>
      <c r="B353" s="82" t="s">
        <v>1280</v>
      </c>
      <c r="C353" s="82" t="s">
        <v>1287</v>
      </c>
      <c r="D353" s="82" t="s">
        <v>1318</v>
      </c>
      <c r="E353" t="s">
        <v>27</v>
      </c>
      <c r="F353" s="82" t="s">
        <v>29</v>
      </c>
      <c r="G353" s="82" t="s">
        <v>30</v>
      </c>
      <c r="H353" s="82" t="s">
        <v>479</v>
      </c>
      <c r="I353" s="82" t="s">
        <v>981</v>
      </c>
      <c r="J353" s="82" t="s">
        <v>446</v>
      </c>
      <c r="K353" s="82" t="s">
        <v>447</v>
      </c>
      <c r="L353" s="82">
        <v>3</v>
      </c>
      <c r="M353" s="82" t="s">
        <v>218</v>
      </c>
      <c r="N353" s="83" t="s">
        <v>483</v>
      </c>
      <c r="O353" s="82" t="s">
        <v>484</v>
      </c>
      <c r="P353" s="82" t="s">
        <v>481</v>
      </c>
      <c r="Q353" s="82" t="s">
        <v>482</v>
      </c>
      <c r="R353" t="s">
        <v>1290</v>
      </c>
      <c r="S353" s="82">
        <v>6000</v>
      </c>
      <c r="T353" s="82" t="s">
        <v>1059</v>
      </c>
      <c r="V353" s="82">
        <v>6121</v>
      </c>
      <c r="W353" s="82" t="s">
        <v>487</v>
      </c>
      <c r="X353" s="86" t="s">
        <v>1256</v>
      </c>
      <c r="Y353" s="87" t="s">
        <v>489</v>
      </c>
      <c r="Z353" s="85">
        <v>0</v>
      </c>
      <c r="AA353" s="85">
        <v>0</v>
      </c>
      <c r="AB353" s="85">
        <v>0</v>
      </c>
      <c r="AC353" s="85">
        <v>0</v>
      </c>
      <c r="AD353" s="85">
        <v>0</v>
      </c>
      <c r="AE353" s="85">
        <v>0</v>
      </c>
      <c r="AF353" s="85">
        <v>0</v>
      </c>
      <c r="AG353" s="85">
        <v>0</v>
      </c>
      <c r="AH353" s="85">
        <v>125000000</v>
      </c>
      <c r="AI353" s="88">
        <v>125000000</v>
      </c>
      <c r="AJ353" s="75">
        <v>125000000</v>
      </c>
      <c r="AK353" s="12">
        <v>73000000</v>
      </c>
      <c r="AL353" s="85">
        <v>73000000</v>
      </c>
      <c r="AM353" s="12">
        <f t="shared" si="32"/>
        <v>0</v>
      </c>
      <c r="AN353" s="12" t="s">
        <v>1939</v>
      </c>
      <c r="AO353" s="39">
        <f t="shared" ref="AO353:AO362" si="34">AJ353-AL353</f>
        <v>52000000</v>
      </c>
    </row>
    <row r="354" spans="1:41" s="82" customFormat="1" x14ac:dyDescent="0.3">
      <c r="A354" t="str">
        <f t="shared" si="31"/>
        <v>2.5-02-2407_243037023_24612100</v>
      </c>
      <c r="B354" s="82" t="s">
        <v>1280</v>
      </c>
      <c r="C354" s="82" t="s">
        <v>1287</v>
      </c>
      <c r="D354" s="82" t="s">
        <v>1318</v>
      </c>
      <c r="E354" t="s">
        <v>27</v>
      </c>
      <c r="F354" s="82" t="s">
        <v>29</v>
      </c>
      <c r="G354" s="82" t="s">
        <v>30</v>
      </c>
      <c r="H354" s="82" t="s">
        <v>479</v>
      </c>
      <c r="I354" s="82" t="s">
        <v>981</v>
      </c>
      <c r="J354" s="82" t="s">
        <v>446</v>
      </c>
      <c r="K354" s="82" t="s">
        <v>447</v>
      </c>
      <c r="L354" s="82">
        <v>3</v>
      </c>
      <c r="M354" s="82" t="s">
        <v>218</v>
      </c>
      <c r="N354" s="83" t="s">
        <v>483</v>
      </c>
      <c r="O354" s="82" t="s">
        <v>484</v>
      </c>
      <c r="P354" s="82" t="s">
        <v>481</v>
      </c>
      <c r="Q354" s="82" t="s">
        <v>482</v>
      </c>
      <c r="R354" t="s">
        <v>1290</v>
      </c>
      <c r="S354" s="82">
        <v>6000</v>
      </c>
      <c r="T354" s="82" t="s">
        <v>1059</v>
      </c>
      <c r="V354" s="82">
        <v>6121</v>
      </c>
      <c r="W354" s="82" t="s">
        <v>487</v>
      </c>
      <c r="X354" s="84" t="s">
        <v>42</v>
      </c>
      <c r="Y354" s="82" t="s">
        <v>43</v>
      </c>
      <c r="Z354" s="85">
        <v>32222274.07</v>
      </c>
      <c r="AA354" s="85">
        <v>10000001.279999999</v>
      </c>
      <c r="AB354" s="85">
        <v>27078287.640000001</v>
      </c>
      <c r="AC354" s="85">
        <v>27078287.640000001</v>
      </c>
      <c r="AD354" s="85">
        <v>13420495.970000001</v>
      </c>
      <c r="AE354" s="85">
        <v>11994763.07</v>
      </c>
      <c r="AF354" s="85">
        <v>11994763.07</v>
      </c>
      <c r="AG354" s="85">
        <v>5143986.43</v>
      </c>
      <c r="AH354" s="75">
        <v>40000000</v>
      </c>
      <c r="AI354" s="75">
        <v>40000000</v>
      </c>
      <c r="AJ354" s="75">
        <v>70000000</v>
      </c>
      <c r="AK354" s="12">
        <v>40000000</v>
      </c>
      <c r="AL354" s="85">
        <v>10000000</v>
      </c>
      <c r="AM354" s="12">
        <f t="shared" si="32"/>
        <v>30000000</v>
      </c>
      <c r="AN354" s="12" t="s">
        <v>488</v>
      </c>
      <c r="AO354" s="39">
        <f t="shared" si="34"/>
        <v>60000000</v>
      </c>
    </row>
    <row r="355" spans="1:41" x14ac:dyDescent="0.3">
      <c r="A355" t="str">
        <f t="shared" si="31"/>
        <v>2.5-01-2407_243037023_24612100</v>
      </c>
      <c r="B355" t="s">
        <v>1281</v>
      </c>
      <c r="C355" t="s">
        <v>1294</v>
      </c>
      <c r="D355" s="82" t="s">
        <v>1318</v>
      </c>
      <c r="E355" t="s">
        <v>27</v>
      </c>
      <c r="F355" t="s">
        <v>29</v>
      </c>
      <c r="G355" t="s">
        <v>30</v>
      </c>
      <c r="H355" t="s">
        <v>479</v>
      </c>
      <c r="I355" t="s">
        <v>981</v>
      </c>
      <c r="J355" t="s">
        <v>446</v>
      </c>
      <c r="K355" t="s">
        <v>447</v>
      </c>
      <c r="L355">
        <v>3</v>
      </c>
      <c r="M355" t="s">
        <v>218</v>
      </c>
      <c r="N355" s="79" t="s">
        <v>483</v>
      </c>
      <c r="O355" t="s">
        <v>484</v>
      </c>
      <c r="P355" t="s">
        <v>481</v>
      </c>
      <c r="Q355" t="s">
        <v>482</v>
      </c>
      <c r="R355" t="s">
        <v>1290</v>
      </c>
      <c r="S355">
        <v>6000</v>
      </c>
      <c r="T355" t="s">
        <v>1059</v>
      </c>
      <c r="V355">
        <v>6121</v>
      </c>
      <c r="W355" t="s">
        <v>487</v>
      </c>
      <c r="X355" s="80" t="s">
        <v>42</v>
      </c>
      <c r="Y355" t="s">
        <v>43</v>
      </c>
      <c r="Z355" s="12">
        <v>3200000</v>
      </c>
      <c r="AA355" s="12">
        <v>0</v>
      </c>
      <c r="AB355" s="12">
        <v>1192184.73</v>
      </c>
      <c r="AC355" s="12">
        <v>1192184.73</v>
      </c>
      <c r="AD355" s="12">
        <v>298046.18</v>
      </c>
      <c r="AE355" s="12">
        <v>298046.18</v>
      </c>
      <c r="AF355" s="12">
        <v>298046.18</v>
      </c>
      <c r="AG355" s="12">
        <v>2007815.27</v>
      </c>
      <c r="AH355" s="32">
        <v>3200000</v>
      </c>
      <c r="AI355" s="32">
        <v>3200000</v>
      </c>
      <c r="AJ355" s="75">
        <v>3200000</v>
      </c>
      <c r="AK355" s="12">
        <v>3200000</v>
      </c>
      <c r="AL355" s="12">
        <v>3200000</v>
      </c>
      <c r="AM355" s="12">
        <f t="shared" si="32"/>
        <v>0</v>
      </c>
      <c r="AN355" s="12" t="s">
        <v>490</v>
      </c>
      <c r="AO355" s="39">
        <f t="shared" si="34"/>
        <v>0</v>
      </c>
    </row>
    <row r="356" spans="1:41" x14ac:dyDescent="0.3">
      <c r="A356" t="str">
        <f t="shared" si="31"/>
        <v>1.1-00-2407_243037023_24613120</v>
      </c>
      <c r="B356" t="s">
        <v>1282</v>
      </c>
      <c r="C356" t="s">
        <v>1284</v>
      </c>
      <c r="D356" t="s">
        <v>1319</v>
      </c>
      <c r="E356" t="s">
        <v>27</v>
      </c>
      <c r="F356" t="s">
        <v>29</v>
      </c>
      <c r="G356" t="s">
        <v>30</v>
      </c>
      <c r="H356" t="s">
        <v>479</v>
      </c>
      <c r="I356" t="s">
        <v>981</v>
      </c>
      <c r="J356" t="s">
        <v>446</v>
      </c>
      <c r="K356" t="s">
        <v>447</v>
      </c>
      <c r="L356">
        <v>3</v>
      </c>
      <c r="M356" t="s">
        <v>218</v>
      </c>
      <c r="N356" s="79" t="s">
        <v>483</v>
      </c>
      <c r="O356" t="s">
        <v>484</v>
      </c>
      <c r="P356" t="s">
        <v>481</v>
      </c>
      <c r="Q356" t="s">
        <v>482</v>
      </c>
      <c r="R356" t="s">
        <v>1290</v>
      </c>
      <c r="S356">
        <v>6000</v>
      </c>
      <c r="T356" t="s">
        <v>1059</v>
      </c>
      <c r="V356">
        <v>6131</v>
      </c>
      <c r="W356" t="s">
        <v>163</v>
      </c>
      <c r="X356" s="80" t="s">
        <v>1257</v>
      </c>
      <c r="Y356" t="s">
        <v>1062</v>
      </c>
      <c r="Z356" s="12">
        <v>70368847.280000001</v>
      </c>
      <c r="AA356" s="12">
        <v>34090909.229999997</v>
      </c>
      <c r="AB356" s="12">
        <v>68181818.180000007</v>
      </c>
      <c r="AC356" s="12">
        <v>68181818.180000007</v>
      </c>
      <c r="AD356" s="12">
        <v>39771373.950000003</v>
      </c>
      <c r="AE356" s="12">
        <v>39771373.950000003</v>
      </c>
      <c r="AF356" s="12">
        <v>39771373.950000003</v>
      </c>
      <c r="AG356" s="12">
        <v>2187029.099999994</v>
      </c>
      <c r="AH356" s="32">
        <v>56816248.500000007</v>
      </c>
      <c r="AI356" s="32">
        <v>56816248.500000007</v>
      </c>
      <c r="AJ356" s="75">
        <v>56816248.500000007</v>
      </c>
      <c r="AK356" s="12">
        <v>56816248.500000007</v>
      </c>
      <c r="AL356" s="12">
        <v>28408124.25</v>
      </c>
      <c r="AM356" s="12">
        <f t="shared" si="32"/>
        <v>28408124.250000007</v>
      </c>
      <c r="AN356" s="12" t="s">
        <v>491</v>
      </c>
      <c r="AO356" s="39">
        <f t="shared" si="34"/>
        <v>28408124.250000007</v>
      </c>
    </row>
    <row r="357" spans="1:41" s="82" customFormat="1" x14ac:dyDescent="0.3">
      <c r="A357" t="str">
        <f t="shared" si="31"/>
        <v>2.5-02-2407_243037023_24613100</v>
      </c>
      <c r="B357" s="82" t="s">
        <v>1280</v>
      </c>
      <c r="C357" s="82" t="s">
        <v>1287</v>
      </c>
      <c r="D357" s="82" t="s">
        <v>1318</v>
      </c>
      <c r="E357" t="s">
        <v>27</v>
      </c>
      <c r="F357" s="82" t="s">
        <v>29</v>
      </c>
      <c r="G357" s="82" t="s">
        <v>30</v>
      </c>
      <c r="H357" s="82" t="s">
        <v>479</v>
      </c>
      <c r="I357" s="82" t="s">
        <v>981</v>
      </c>
      <c r="J357" s="82" t="s">
        <v>446</v>
      </c>
      <c r="K357" s="82" t="s">
        <v>447</v>
      </c>
      <c r="L357" s="82">
        <v>3</v>
      </c>
      <c r="M357" s="82" t="s">
        <v>218</v>
      </c>
      <c r="N357" s="83" t="s">
        <v>483</v>
      </c>
      <c r="O357" s="82" t="s">
        <v>484</v>
      </c>
      <c r="P357" s="82" t="s">
        <v>481</v>
      </c>
      <c r="Q357" s="82" t="s">
        <v>482</v>
      </c>
      <c r="R357" t="s">
        <v>1290</v>
      </c>
      <c r="S357" s="82">
        <v>6000</v>
      </c>
      <c r="T357" s="82" t="s">
        <v>1059</v>
      </c>
      <c r="V357" s="82">
        <v>6131</v>
      </c>
      <c r="W357" s="82" t="s">
        <v>163</v>
      </c>
      <c r="X357" s="84" t="s">
        <v>42</v>
      </c>
      <c r="Y357" s="82" t="s">
        <v>43</v>
      </c>
      <c r="Z357" s="85">
        <v>65098326.170000002</v>
      </c>
      <c r="AA357" s="85">
        <v>19999999.440000001</v>
      </c>
      <c r="AB357" s="85">
        <v>58429691.229999997</v>
      </c>
      <c r="AC357" s="85">
        <v>58429691.229999997</v>
      </c>
      <c r="AD357" s="85">
        <v>34633027.939999998</v>
      </c>
      <c r="AE357" s="85">
        <v>34633027.939999998</v>
      </c>
      <c r="AF357" s="85">
        <v>34633027.939999998</v>
      </c>
      <c r="AG357" s="85">
        <v>6668634.9400000051</v>
      </c>
      <c r="AH357" s="75">
        <v>60000000</v>
      </c>
      <c r="AI357" s="75">
        <v>60000000</v>
      </c>
      <c r="AJ357" s="75">
        <v>50000000</v>
      </c>
      <c r="AK357" s="12">
        <v>50000000</v>
      </c>
      <c r="AL357" s="85">
        <v>10000000</v>
      </c>
      <c r="AM357" s="12">
        <f t="shared" si="32"/>
        <v>40000000</v>
      </c>
      <c r="AN357" s="12" t="s">
        <v>490</v>
      </c>
      <c r="AO357" s="39">
        <f t="shared" si="34"/>
        <v>40000000</v>
      </c>
    </row>
    <row r="358" spans="1:41" x14ac:dyDescent="0.3">
      <c r="A358" t="str">
        <f t="shared" si="31"/>
        <v>2.5-01-2407_243037023_24613100</v>
      </c>
      <c r="B358" t="s">
        <v>1281</v>
      </c>
      <c r="C358" t="s">
        <v>1294</v>
      </c>
      <c r="D358" s="82" t="s">
        <v>1318</v>
      </c>
      <c r="E358" t="s">
        <v>27</v>
      </c>
      <c r="F358" t="s">
        <v>29</v>
      </c>
      <c r="G358" t="s">
        <v>30</v>
      </c>
      <c r="H358" t="s">
        <v>479</v>
      </c>
      <c r="I358" t="s">
        <v>981</v>
      </c>
      <c r="J358" t="s">
        <v>446</v>
      </c>
      <c r="K358" t="s">
        <v>447</v>
      </c>
      <c r="L358">
        <v>3</v>
      </c>
      <c r="M358" t="s">
        <v>218</v>
      </c>
      <c r="N358" s="79" t="s">
        <v>483</v>
      </c>
      <c r="O358" t="s">
        <v>484</v>
      </c>
      <c r="P358" t="s">
        <v>481</v>
      </c>
      <c r="Q358" t="s">
        <v>482</v>
      </c>
      <c r="R358" t="s">
        <v>1290</v>
      </c>
      <c r="S358">
        <v>6000</v>
      </c>
      <c r="T358" t="s">
        <v>1059</v>
      </c>
      <c r="V358">
        <v>6131</v>
      </c>
      <c r="W358" t="s">
        <v>163</v>
      </c>
      <c r="X358" s="80" t="s">
        <v>42</v>
      </c>
      <c r="Y358" t="s">
        <v>43</v>
      </c>
      <c r="Z358" s="12">
        <v>65790616</v>
      </c>
      <c r="AA358" s="12">
        <v>33091667.420000002</v>
      </c>
      <c r="AB358" s="12">
        <v>32400395.149999999</v>
      </c>
      <c r="AC358" s="12">
        <v>32400395.149999999</v>
      </c>
      <c r="AD358" s="12">
        <v>17328415.859999999</v>
      </c>
      <c r="AE358" s="12">
        <v>17271595.600000001</v>
      </c>
      <c r="AF358" s="12">
        <v>17271595.600000001</v>
      </c>
      <c r="AG358" s="12">
        <v>33390220.850000001</v>
      </c>
      <c r="AH358" s="32">
        <v>65790616</v>
      </c>
      <c r="AI358" s="32">
        <v>65790616</v>
      </c>
      <c r="AJ358" s="75">
        <v>65790616</v>
      </c>
      <c r="AK358" s="12">
        <v>65790616</v>
      </c>
      <c r="AL358" s="12">
        <v>31103392</v>
      </c>
      <c r="AM358" s="12">
        <f t="shared" si="32"/>
        <v>34687224</v>
      </c>
      <c r="AN358" s="12" t="s">
        <v>492</v>
      </c>
      <c r="AO358" s="39">
        <f t="shared" si="34"/>
        <v>34687224</v>
      </c>
    </row>
    <row r="359" spans="1:41" s="82" customFormat="1" x14ac:dyDescent="0.3">
      <c r="A359" t="str">
        <f t="shared" si="31"/>
        <v>2.5-02-2407_243037023_24615100</v>
      </c>
      <c r="B359" s="82" t="s">
        <v>1280</v>
      </c>
      <c r="C359" s="82" t="s">
        <v>1287</v>
      </c>
      <c r="D359" s="82" t="s">
        <v>1318</v>
      </c>
      <c r="E359" t="s">
        <v>27</v>
      </c>
      <c r="F359" s="82" t="s">
        <v>29</v>
      </c>
      <c r="G359" s="82" t="s">
        <v>30</v>
      </c>
      <c r="H359" s="82" t="s">
        <v>479</v>
      </c>
      <c r="I359" s="82" t="s">
        <v>981</v>
      </c>
      <c r="J359" s="82" t="s">
        <v>446</v>
      </c>
      <c r="K359" s="82" t="s">
        <v>447</v>
      </c>
      <c r="L359" s="82">
        <v>3</v>
      </c>
      <c r="M359" s="82" t="s">
        <v>218</v>
      </c>
      <c r="N359" s="83" t="s">
        <v>483</v>
      </c>
      <c r="O359" s="82" t="s">
        <v>484</v>
      </c>
      <c r="P359" s="82" t="s">
        <v>481</v>
      </c>
      <c r="Q359" s="82" t="s">
        <v>482</v>
      </c>
      <c r="R359" t="s">
        <v>1290</v>
      </c>
      <c r="S359" s="82">
        <v>6000</v>
      </c>
      <c r="T359" s="82" t="s">
        <v>1059</v>
      </c>
      <c r="V359" s="82">
        <v>6151</v>
      </c>
      <c r="W359" s="82" t="s">
        <v>493</v>
      </c>
      <c r="X359" s="84" t="s">
        <v>42</v>
      </c>
      <c r="Y359" s="82" t="s">
        <v>43</v>
      </c>
      <c r="Z359" s="85">
        <v>47679399.759999998</v>
      </c>
      <c r="AA359" s="85">
        <v>15000003.800000001</v>
      </c>
      <c r="AB359" s="85">
        <v>46616019.539999999</v>
      </c>
      <c r="AC359" s="85">
        <v>46616019.539999999</v>
      </c>
      <c r="AD359" s="85">
        <v>33875615.479999997</v>
      </c>
      <c r="AE359" s="85">
        <v>33089091.120000001</v>
      </c>
      <c r="AF359" s="85">
        <v>33089091.120000001</v>
      </c>
      <c r="AG359" s="85">
        <v>1063380.2199999988</v>
      </c>
      <c r="AH359" s="75">
        <v>40000000</v>
      </c>
      <c r="AI359" s="75">
        <v>70000000</v>
      </c>
      <c r="AJ359" s="75">
        <v>50000000</v>
      </c>
      <c r="AK359" s="12">
        <v>50000000</v>
      </c>
      <c r="AL359" s="85">
        <v>10000000</v>
      </c>
      <c r="AM359" s="12">
        <f t="shared" si="32"/>
        <v>40000000</v>
      </c>
      <c r="AN359" s="12" t="s">
        <v>490</v>
      </c>
      <c r="AO359" s="39">
        <f t="shared" si="34"/>
        <v>40000000</v>
      </c>
    </row>
    <row r="360" spans="1:41" x14ac:dyDescent="0.3">
      <c r="A360" t="str">
        <f t="shared" si="31"/>
        <v>1.1-00-2407_243037023_24615100</v>
      </c>
      <c r="B360" t="s">
        <v>1282</v>
      </c>
      <c r="C360" t="s">
        <v>1284</v>
      </c>
      <c r="D360" t="s">
        <v>1319</v>
      </c>
      <c r="E360" t="s">
        <v>27</v>
      </c>
      <c r="F360" t="s">
        <v>29</v>
      </c>
      <c r="G360" t="s">
        <v>30</v>
      </c>
      <c r="H360" t="s">
        <v>479</v>
      </c>
      <c r="I360" t="s">
        <v>981</v>
      </c>
      <c r="J360" t="s">
        <v>446</v>
      </c>
      <c r="K360" t="s">
        <v>447</v>
      </c>
      <c r="L360">
        <v>3</v>
      </c>
      <c r="M360" t="s">
        <v>218</v>
      </c>
      <c r="N360" s="79" t="s">
        <v>483</v>
      </c>
      <c r="O360" t="s">
        <v>484</v>
      </c>
      <c r="P360" t="s">
        <v>481</v>
      </c>
      <c r="Q360" t="s">
        <v>482</v>
      </c>
      <c r="R360" t="s">
        <v>1290</v>
      </c>
      <c r="S360">
        <v>6000</v>
      </c>
      <c r="T360" t="s">
        <v>1059</v>
      </c>
      <c r="V360">
        <v>6151</v>
      </c>
      <c r="W360" t="s">
        <v>493</v>
      </c>
      <c r="X360" s="80" t="s">
        <v>42</v>
      </c>
      <c r="Y360" t="s">
        <v>43</v>
      </c>
      <c r="Z360" s="12">
        <v>2833043.46</v>
      </c>
      <c r="AA360" s="12">
        <v>0</v>
      </c>
      <c r="AB360" s="12">
        <v>1983043.46</v>
      </c>
      <c r="AC360" s="12">
        <v>1983043.46</v>
      </c>
      <c r="AD360" s="12">
        <v>1983043.46</v>
      </c>
      <c r="AE360" s="12">
        <v>1983043.46</v>
      </c>
      <c r="AF360" s="12">
        <v>1983043.46</v>
      </c>
      <c r="AG360" s="12">
        <v>850000</v>
      </c>
      <c r="AH360" s="32">
        <v>0</v>
      </c>
      <c r="AI360" s="32">
        <v>0</v>
      </c>
      <c r="AJ360" s="75">
        <v>30000000</v>
      </c>
      <c r="AK360" s="12">
        <v>30000000</v>
      </c>
      <c r="AL360" s="12">
        <v>21369154.550000001</v>
      </c>
      <c r="AM360" s="12">
        <f t="shared" si="32"/>
        <v>8630845.4499999993</v>
      </c>
      <c r="AN360" s="12" t="s">
        <v>846</v>
      </c>
      <c r="AO360" s="39">
        <f t="shared" si="34"/>
        <v>8630845.4499999993</v>
      </c>
    </row>
    <row r="361" spans="1:41" x14ac:dyDescent="0.3">
      <c r="A361" t="str">
        <f t="shared" si="31"/>
        <v>2.5-01-2407_243037023_24615100</v>
      </c>
      <c r="B361" t="s">
        <v>1281</v>
      </c>
      <c r="C361" t="s">
        <v>1294</v>
      </c>
      <c r="D361" s="82" t="s">
        <v>1318</v>
      </c>
      <c r="E361" t="s">
        <v>27</v>
      </c>
      <c r="F361" t="s">
        <v>29</v>
      </c>
      <c r="G361" t="s">
        <v>30</v>
      </c>
      <c r="H361" t="s">
        <v>479</v>
      </c>
      <c r="I361" t="s">
        <v>981</v>
      </c>
      <c r="J361" t="s">
        <v>446</v>
      </c>
      <c r="K361" t="s">
        <v>447</v>
      </c>
      <c r="L361">
        <v>3</v>
      </c>
      <c r="M361" t="s">
        <v>218</v>
      </c>
      <c r="N361" s="79" t="s">
        <v>483</v>
      </c>
      <c r="O361" t="s">
        <v>484</v>
      </c>
      <c r="P361" t="s">
        <v>481</v>
      </c>
      <c r="Q361" t="s">
        <v>482</v>
      </c>
      <c r="R361" t="s">
        <v>1290</v>
      </c>
      <c r="S361">
        <v>6000</v>
      </c>
      <c r="T361" t="s">
        <v>1059</v>
      </c>
      <c r="V361">
        <v>6151</v>
      </c>
      <c r="W361" t="s">
        <v>493</v>
      </c>
      <c r="X361" s="80" t="s">
        <v>42</v>
      </c>
      <c r="Y361" t="s">
        <v>43</v>
      </c>
      <c r="Z361" s="12">
        <v>56800000</v>
      </c>
      <c r="AA361" s="12">
        <v>19999996.199999999</v>
      </c>
      <c r="AB361" s="12">
        <v>40604651.090000004</v>
      </c>
      <c r="AC361" s="12">
        <v>40604651.090000004</v>
      </c>
      <c r="AD361" s="12">
        <v>25627696.620000001</v>
      </c>
      <c r="AE361" s="12">
        <v>23826671.149999999</v>
      </c>
      <c r="AF361" s="12">
        <v>23826671.149999999</v>
      </c>
      <c r="AG361" s="12">
        <v>16195348.909999996</v>
      </c>
      <c r="AH361" s="32">
        <v>56800000</v>
      </c>
      <c r="AI361" s="32">
        <v>56800000</v>
      </c>
      <c r="AJ361" s="75">
        <v>56800000</v>
      </c>
      <c r="AK361" s="12">
        <v>56800000</v>
      </c>
      <c r="AL361" s="12">
        <v>25000000</v>
      </c>
      <c r="AM361" s="12">
        <f t="shared" si="32"/>
        <v>31800000</v>
      </c>
      <c r="AN361" s="12" t="s">
        <v>492</v>
      </c>
      <c r="AO361" s="39">
        <f t="shared" si="34"/>
        <v>31800000</v>
      </c>
    </row>
    <row r="362" spans="1:41" x14ac:dyDescent="0.3">
      <c r="A362" t="str">
        <f t="shared" si="31"/>
        <v>1.1-00-2407_243038023_24615100</v>
      </c>
      <c r="B362" t="s">
        <v>1282</v>
      </c>
      <c r="C362" t="s">
        <v>1284</v>
      </c>
      <c r="D362" t="s">
        <v>1319</v>
      </c>
      <c r="E362" t="s">
        <v>27</v>
      </c>
      <c r="F362" t="s">
        <v>29</v>
      </c>
      <c r="G362" t="s">
        <v>30</v>
      </c>
      <c r="H362" t="s">
        <v>479</v>
      </c>
      <c r="I362" t="s">
        <v>981</v>
      </c>
      <c r="J362" t="s">
        <v>446</v>
      </c>
      <c r="K362" t="s">
        <v>447</v>
      </c>
      <c r="L362">
        <v>3</v>
      </c>
      <c r="M362" t="s">
        <v>218</v>
      </c>
      <c r="N362" s="79" t="s">
        <v>494</v>
      </c>
      <c r="O362" t="s">
        <v>495</v>
      </c>
      <c r="P362" t="s">
        <v>481</v>
      </c>
      <c r="Q362" t="s">
        <v>482</v>
      </c>
      <c r="R362" t="s">
        <v>1290</v>
      </c>
      <c r="S362">
        <v>6000</v>
      </c>
      <c r="T362" t="s">
        <v>1059</v>
      </c>
      <c r="V362">
        <v>6151</v>
      </c>
      <c r="W362" t="s">
        <v>493</v>
      </c>
      <c r="X362" s="80" t="s">
        <v>42</v>
      </c>
      <c r="Y362" t="s">
        <v>43</v>
      </c>
      <c r="Z362" s="12">
        <v>25425282.52</v>
      </c>
      <c r="AA362" s="12">
        <v>16000000</v>
      </c>
      <c r="AB362" s="12">
        <v>23808526.710000001</v>
      </c>
      <c r="AC362" s="12">
        <v>23808526.710000001</v>
      </c>
      <c r="AD362" s="12">
        <v>14133802.82</v>
      </c>
      <c r="AE362" s="12">
        <v>14133802.82</v>
      </c>
      <c r="AF362" s="12">
        <v>14133802.82</v>
      </c>
      <c r="AG362" s="12">
        <v>1616755.8099999987</v>
      </c>
      <c r="AH362" s="32">
        <v>60000000</v>
      </c>
      <c r="AI362" s="32">
        <v>30000000</v>
      </c>
      <c r="AJ362" s="75">
        <v>30000000</v>
      </c>
      <c r="AK362" s="12">
        <v>30000000</v>
      </c>
      <c r="AL362" s="12">
        <v>30000000</v>
      </c>
      <c r="AM362" s="12">
        <f t="shared" si="32"/>
        <v>0</v>
      </c>
      <c r="AN362" s="12" t="s">
        <v>488</v>
      </c>
      <c r="AO362" s="39">
        <f t="shared" si="34"/>
        <v>0</v>
      </c>
    </row>
    <row r="363" spans="1:41" x14ac:dyDescent="0.3">
      <c r="A363" t="str">
        <f t="shared" si="31"/>
        <v>1.1-00-2404_246018012_24632111</v>
      </c>
      <c r="B363" t="s">
        <v>1282</v>
      </c>
      <c r="C363" t="s">
        <v>1284</v>
      </c>
      <c r="D363" t="s">
        <v>1319</v>
      </c>
      <c r="E363" t="s">
        <v>27</v>
      </c>
      <c r="F363" t="s">
        <v>29</v>
      </c>
      <c r="G363" t="s">
        <v>30</v>
      </c>
      <c r="H363" t="s">
        <v>141</v>
      </c>
      <c r="I363" t="s">
        <v>955</v>
      </c>
      <c r="J363" t="s">
        <v>143</v>
      </c>
      <c r="K363" t="s">
        <v>144</v>
      </c>
      <c r="L363">
        <v>6</v>
      </c>
      <c r="M363" t="s">
        <v>79</v>
      </c>
      <c r="N363" s="79" t="s">
        <v>147</v>
      </c>
      <c r="O363" t="s">
        <v>148</v>
      </c>
      <c r="P363" t="s">
        <v>145</v>
      </c>
      <c r="Q363" t="s">
        <v>146</v>
      </c>
      <c r="R363" t="s">
        <v>1290</v>
      </c>
      <c r="S363">
        <v>6000</v>
      </c>
      <c r="T363" t="s">
        <v>1059</v>
      </c>
      <c r="V363">
        <v>6321</v>
      </c>
      <c r="W363" t="s">
        <v>164</v>
      </c>
      <c r="X363" s="80" t="s">
        <v>1248</v>
      </c>
      <c r="Y363" t="s">
        <v>165</v>
      </c>
      <c r="Z363" s="12">
        <v>25108364</v>
      </c>
      <c r="AA363" s="12">
        <v>25108346.399999999</v>
      </c>
      <c r="AB363" s="12">
        <v>19650300</v>
      </c>
      <c r="AC363" s="12">
        <v>19650300</v>
      </c>
      <c r="AD363" s="12">
        <v>19650300</v>
      </c>
      <c r="AE363" s="12">
        <v>19650300</v>
      </c>
      <c r="AF363" s="12">
        <v>19650300</v>
      </c>
      <c r="AG363" s="12">
        <v>5458064</v>
      </c>
      <c r="AH363" s="32">
        <v>28000000</v>
      </c>
      <c r="AI363" s="32">
        <v>28000000</v>
      </c>
      <c r="AJ363" s="32">
        <v>28000000</v>
      </c>
      <c r="AK363" s="12">
        <v>28000000</v>
      </c>
      <c r="AL363" s="12">
        <v>25108346.399999999</v>
      </c>
      <c r="AM363" s="12">
        <f t="shared" si="32"/>
        <v>2891653.6000000015</v>
      </c>
      <c r="AN363" s="12" t="s">
        <v>846</v>
      </c>
    </row>
    <row r="364" spans="1:41" x14ac:dyDescent="0.3">
      <c r="A364" t="str">
        <f t="shared" si="31"/>
        <v>1.1-00-2404_246018012_24632112</v>
      </c>
      <c r="B364" t="s">
        <v>1282</v>
      </c>
      <c r="C364" t="s">
        <v>1284</v>
      </c>
      <c r="D364" t="s">
        <v>1319</v>
      </c>
      <c r="E364" t="s">
        <v>27</v>
      </c>
      <c r="F364" t="s">
        <v>29</v>
      </c>
      <c r="G364" t="s">
        <v>30</v>
      </c>
      <c r="H364" t="s">
        <v>141</v>
      </c>
      <c r="I364" t="s">
        <v>955</v>
      </c>
      <c r="J364" t="s">
        <v>143</v>
      </c>
      <c r="K364" t="s">
        <v>144</v>
      </c>
      <c r="L364">
        <v>6</v>
      </c>
      <c r="M364" t="s">
        <v>79</v>
      </c>
      <c r="N364" s="79" t="s">
        <v>147</v>
      </c>
      <c r="O364" t="s">
        <v>148</v>
      </c>
      <c r="P364" t="s">
        <v>145</v>
      </c>
      <c r="Q364" t="s">
        <v>146</v>
      </c>
      <c r="R364" t="s">
        <v>1290</v>
      </c>
      <c r="S364">
        <v>6000</v>
      </c>
      <c r="T364" t="s">
        <v>1059</v>
      </c>
      <c r="V364">
        <v>6321</v>
      </c>
      <c r="W364" t="s">
        <v>164</v>
      </c>
      <c r="X364" s="80" t="s">
        <v>1249</v>
      </c>
      <c r="Y364" t="s">
        <v>166</v>
      </c>
      <c r="Z364" s="12">
        <v>75524560.140000001</v>
      </c>
      <c r="AA364" s="12">
        <v>71000017.599999994</v>
      </c>
      <c r="AB364" s="12">
        <v>55380297.270000003</v>
      </c>
      <c r="AC364" s="12">
        <v>55380297.270000003</v>
      </c>
      <c r="AD364" s="12">
        <v>55380297.270000003</v>
      </c>
      <c r="AE364" s="12">
        <v>55380297.270000003</v>
      </c>
      <c r="AF364" s="12">
        <v>55380297.270000003</v>
      </c>
      <c r="AG364" s="12">
        <v>20144262.869999997</v>
      </c>
      <c r="AH364" s="32">
        <v>80000000</v>
      </c>
      <c r="AI364" s="32">
        <v>80000000</v>
      </c>
      <c r="AJ364" s="32">
        <v>80000000</v>
      </c>
      <c r="AK364" s="12">
        <v>80000000</v>
      </c>
      <c r="AL364" s="12">
        <v>70000000</v>
      </c>
      <c r="AM364" s="12">
        <f t="shared" si="32"/>
        <v>10000000</v>
      </c>
      <c r="AN364" s="12" t="s">
        <v>846</v>
      </c>
    </row>
    <row r="365" spans="1:41" x14ac:dyDescent="0.3">
      <c r="A365" t="str">
        <f t="shared" si="31"/>
        <v>1.5-01-2404_246019013_24911100</v>
      </c>
      <c r="B365" t="s">
        <v>1279</v>
      </c>
      <c r="C365" t="s">
        <v>1285</v>
      </c>
      <c r="D365" t="s">
        <v>1319</v>
      </c>
      <c r="E365" t="s">
        <v>27</v>
      </c>
      <c r="F365" t="s">
        <v>29</v>
      </c>
      <c r="G365" t="s">
        <v>30</v>
      </c>
      <c r="H365" t="s">
        <v>141</v>
      </c>
      <c r="I365" t="s">
        <v>955</v>
      </c>
      <c r="J365" t="s">
        <v>143</v>
      </c>
      <c r="K365" t="s">
        <v>144</v>
      </c>
      <c r="L365">
        <v>6</v>
      </c>
      <c r="M365" t="s">
        <v>79</v>
      </c>
      <c r="N365" s="79" t="s">
        <v>169</v>
      </c>
      <c r="O365" t="s">
        <v>170</v>
      </c>
      <c r="P365" t="s">
        <v>167</v>
      </c>
      <c r="Q365" t="s">
        <v>168</v>
      </c>
      <c r="R365" t="s">
        <v>1292</v>
      </c>
      <c r="S365">
        <v>9000</v>
      </c>
      <c r="T365" t="s">
        <v>1074</v>
      </c>
      <c r="V365">
        <v>9111</v>
      </c>
      <c r="W365" t="s">
        <v>176</v>
      </c>
      <c r="X365" s="80" t="s">
        <v>42</v>
      </c>
      <c r="Y365" t="s">
        <v>43</v>
      </c>
      <c r="Z365" s="12">
        <v>43522784.549999997</v>
      </c>
      <c r="AA365" s="12">
        <v>35000000</v>
      </c>
      <c r="AB365" s="12">
        <v>32105256.98</v>
      </c>
      <c r="AC365" s="12">
        <v>32105256.98</v>
      </c>
      <c r="AD365" s="12">
        <v>32105256.98</v>
      </c>
      <c r="AE365" s="12">
        <v>32105256.98</v>
      </c>
      <c r="AF365" s="12">
        <v>32105256.98</v>
      </c>
      <c r="AG365" s="12">
        <v>11417527.569999997</v>
      </c>
      <c r="AH365" s="32">
        <v>43522784.549999997</v>
      </c>
      <c r="AI365" s="32">
        <v>43522784.549999997</v>
      </c>
      <c r="AJ365" s="32">
        <v>43522784.549999997</v>
      </c>
      <c r="AK365" s="12">
        <v>43522784.549999997</v>
      </c>
      <c r="AL365" s="12">
        <v>43522784.549999997</v>
      </c>
      <c r="AM365" s="12">
        <f t="shared" si="32"/>
        <v>0</v>
      </c>
      <c r="AN365" s="12" t="s">
        <v>846</v>
      </c>
    </row>
    <row r="366" spans="1:41" x14ac:dyDescent="0.3">
      <c r="A366" t="str">
        <f t="shared" si="31"/>
        <v>1.5-01-2404_246019013_24921100</v>
      </c>
      <c r="B366" t="s">
        <v>1279</v>
      </c>
      <c r="C366" t="s">
        <v>1285</v>
      </c>
      <c r="D366" t="s">
        <v>1319</v>
      </c>
      <c r="E366" t="s">
        <v>27</v>
      </c>
      <c r="F366" t="s">
        <v>29</v>
      </c>
      <c r="G366" t="s">
        <v>30</v>
      </c>
      <c r="H366" t="s">
        <v>141</v>
      </c>
      <c r="I366" t="s">
        <v>955</v>
      </c>
      <c r="J366" t="s">
        <v>143</v>
      </c>
      <c r="K366" t="s">
        <v>144</v>
      </c>
      <c r="L366">
        <v>6</v>
      </c>
      <c r="M366" t="s">
        <v>79</v>
      </c>
      <c r="N366" s="79" t="s">
        <v>169</v>
      </c>
      <c r="O366" t="s">
        <v>170</v>
      </c>
      <c r="P366" t="s">
        <v>167</v>
      </c>
      <c r="Q366" t="s">
        <v>168</v>
      </c>
      <c r="R366" t="s">
        <v>1292</v>
      </c>
      <c r="S366">
        <v>9000</v>
      </c>
      <c r="T366" t="s">
        <v>1074</v>
      </c>
      <c r="V366">
        <v>9211</v>
      </c>
      <c r="W366" t="s">
        <v>177</v>
      </c>
      <c r="X366" s="80" t="s">
        <v>42</v>
      </c>
      <c r="Y366" t="s">
        <v>43</v>
      </c>
      <c r="Z366" s="12">
        <v>26300000</v>
      </c>
      <c r="AA366" s="12">
        <v>20000000</v>
      </c>
      <c r="AB366" s="12">
        <v>19214139.960000001</v>
      </c>
      <c r="AC366" s="12">
        <v>19214139.960000001</v>
      </c>
      <c r="AD366" s="12">
        <v>19214139.960000001</v>
      </c>
      <c r="AE366" s="12">
        <v>19214139.960000001</v>
      </c>
      <c r="AF366" s="12">
        <v>19214139.960000001</v>
      </c>
      <c r="AG366" s="12">
        <v>7085860.0399999991</v>
      </c>
      <c r="AH366" s="32">
        <v>26300000</v>
      </c>
      <c r="AI366" s="32">
        <v>26300000</v>
      </c>
      <c r="AJ366" s="32">
        <v>26300000</v>
      </c>
      <c r="AK366" s="12">
        <v>26300000</v>
      </c>
      <c r="AL366" s="12">
        <v>26300000</v>
      </c>
      <c r="AM366" s="12">
        <f t="shared" si="32"/>
        <v>0</v>
      </c>
      <c r="AN366" s="12" t="s">
        <v>846</v>
      </c>
    </row>
    <row r="367" spans="1:41" x14ac:dyDescent="0.3">
      <c r="A367" t="str">
        <f t="shared" si="31"/>
        <v/>
      </c>
      <c r="V367" s="39"/>
      <c r="AD367" s="39"/>
      <c r="AH367" s="39"/>
      <c r="AI367" s="39"/>
      <c r="AJ367" s="39">
        <f>SUM(AJ2:AJ366)</f>
        <v>4162868619.0595989</v>
      </c>
      <c r="AK367" s="39">
        <f t="shared" ref="AK367:AL367" si="35">SUM(AK2:AK366)</f>
        <v>4097015395.479599</v>
      </c>
      <c r="AL367" s="39">
        <f t="shared" si="35"/>
        <v>3202487832.9972</v>
      </c>
      <c r="AM367" s="12"/>
      <c r="AN367" s="39"/>
    </row>
    <row r="368" spans="1:41" x14ac:dyDescent="0.3">
      <c r="A368" t="str">
        <f t="shared" si="31"/>
        <v/>
      </c>
      <c r="V368" s="69"/>
      <c r="AD368" s="39"/>
      <c r="AH368" s="69"/>
      <c r="AI368" s="39"/>
      <c r="AJ368" s="39"/>
      <c r="AK368" s="39"/>
      <c r="AL368" s="39"/>
      <c r="AM368" s="12"/>
      <c r="AN368" s="39"/>
    </row>
    <row r="369" spans="1:42" x14ac:dyDescent="0.3">
      <c r="A369" t="str">
        <f t="shared" si="31"/>
        <v/>
      </c>
      <c r="Z369" s="12"/>
      <c r="AA369" s="12"/>
      <c r="AB369" s="12"/>
      <c r="AC369" s="12"/>
      <c r="AD369" s="12"/>
      <c r="AE369" s="12"/>
      <c r="AF369" s="12"/>
      <c r="AG369" s="12"/>
      <c r="AH369" s="12"/>
      <c r="AI369" s="12"/>
      <c r="AJ369" s="12"/>
      <c r="AK369" s="12"/>
      <c r="AL369" s="12"/>
      <c r="AM369" s="12"/>
      <c r="AN369" s="12"/>
    </row>
    <row r="370" spans="1:42" x14ac:dyDescent="0.3">
      <c r="A370" t="str">
        <f t="shared" si="31"/>
        <v/>
      </c>
      <c r="N370"/>
      <c r="X370"/>
      <c r="AA370" s="39"/>
      <c r="AJ370" s="12"/>
      <c r="AK370" s="12"/>
      <c r="AL370" s="12"/>
      <c r="AM370" s="12"/>
      <c r="AN370" s="12"/>
    </row>
    <row r="371" spans="1:42" x14ac:dyDescent="0.3">
      <c r="A371" t="str">
        <f t="shared" si="31"/>
        <v/>
      </c>
      <c r="N371"/>
      <c r="X371"/>
      <c r="AA371" s="69"/>
      <c r="AB371" s="69"/>
      <c r="AD371" s="39"/>
      <c r="AJ371" s="39"/>
      <c r="AM371" s="12"/>
    </row>
    <row r="372" spans="1:42" x14ac:dyDescent="0.3">
      <c r="A372" t="str">
        <f t="shared" si="31"/>
        <v/>
      </c>
      <c r="N372"/>
      <c r="X372"/>
      <c r="Z372" s="39"/>
      <c r="AA372" s="39"/>
      <c r="AB372" s="39"/>
      <c r="AC372" s="39"/>
      <c r="AD372" s="39"/>
      <c r="AE372" s="39"/>
      <c r="AF372" s="39"/>
      <c r="AG372" s="39"/>
      <c r="AH372" s="39"/>
      <c r="AI372" s="39"/>
      <c r="AJ372" s="39"/>
      <c r="AM372" s="12"/>
      <c r="AP372" s="39"/>
    </row>
    <row r="373" spans="1:42" x14ac:dyDescent="0.3">
      <c r="A373" t="str">
        <f t="shared" si="31"/>
        <v/>
      </c>
      <c r="N373"/>
      <c r="X373"/>
      <c r="Z373" s="39"/>
      <c r="AI373" s="39"/>
      <c r="AK373" s="39"/>
      <c r="AL373" s="39"/>
      <c r="AM373" s="12"/>
      <c r="AN373" s="39"/>
      <c r="AP373" s="39"/>
    </row>
    <row r="374" spans="1:42" x14ac:dyDescent="0.3">
      <c r="A374" t="str">
        <f t="shared" si="31"/>
        <v/>
      </c>
      <c r="N374"/>
      <c r="X374"/>
      <c r="Z374" s="39"/>
      <c r="AK374" s="39"/>
      <c r="AL374" s="39"/>
      <c r="AM374" s="12"/>
      <c r="AN374" s="39"/>
      <c r="AP374" s="39"/>
    </row>
    <row r="375" spans="1:42" x14ac:dyDescent="0.3">
      <c r="A375" t="str">
        <f t="shared" si="31"/>
        <v/>
      </c>
      <c r="N375"/>
      <c r="X375"/>
      <c r="AD375" s="39"/>
      <c r="AI375" s="39"/>
      <c r="AJ375" s="39"/>
      <c r="AM375" s="12"/>
      <c r="AP375" s="39"/>
    </row>
    <row r="376" spans="1:42" x14ac:dyDescent="0.3">
      <c r="A376" t="str">
        <f t="shared" si="31"/>
        <v/>
      </c>
      <c r="N376"/>
      <c r="X376"/>
      <c r="AH376" s="69"/>
      <c r="AM376" s="12"/>
    </row>
    <row r="377" spans="1:42" x14ac:dyDescent="0.3">
      <c r="A377" t="str">
        <f t="shared" si="31"/>
        <v/>
      </c>
      <c r="N377"/>
      <c r="X377"/>
      <c r="AA377" s="39"/>
      <c r="AM377" s="12"/>
    </row>
    <row r="378" spans="1:42" x14ac:dyDescent="0.3">
      <c r="A378" t="str">
        <f t="shared" si="31"/>
        <v/>
      </c>
      <c r="N378"/>
      <c r="X378"/>
      <c r="AK378" s="39"/>
      <c r="AL378" s="39"/>
      <c r="AM378" s="12"/>
      <c r="AN378" s="39"/>
    </row>
    <row r="379" spans="1:42" x14ac:dyDescent="0.3">
      <c r="A379" t="str">
        <f t="shared" si="31"/>
        <v/>
      </c>
      <c r="N379"/>
      <c r="X379"/>
      <c r="AC379" s="39"/>
      <c r="AH379" s="69"/>
      <c r="AM379" s="12"/>
    </row>
    <row r="380" spans="1:42" x14ac:dyDescent="0.3">
      <c r="A380" t="str">
        <f t="shared" si="31"/>
        <v/>
      </c>
      <c r="N380"/>
      <c r="X380"/>
      <c r="AH380" s="69"/>
      <c r="AK380" s="69"/>
      <c r="AL380" s="69"/>
      <c r="AM380" s="12"/>
      <c r="AN380" s="69"/>
    </row>
    <row r="381" spans="1:42" x14ac:dyDescent="0.3">
      <c r="N381"/>
      <c r="X381"/>
    </row>
    <row r="382" spans="1:42" x14ac:dyDescent="0.3">
      <c r="N382"/>
      <c r="X382"/>
      <c r="AK382" s="69"/>
      <c r="AL382" s="69"/>
      <c r="AM382" s="69"/>
      <c r="AN382" s="69"/>
    </row>
    <row r="383" spans="1:42" x14ac:dyDescent="0.3">
      <c r="N383"/>
      <c r="X383"/>
    </row>
    <row r="384" spans="1:42" x14ac:dyDescent="0.3">
      <c r="N384"/>
      <c r="X384"/>
    </row>
    <row r="385" spans="14:24" x14ac:dyDescent="0.3">
      <c r="N385"/>
      <c r="X385"/>
    </row>
    <row r="386" spans="14:24" x14ac:dyDescent="0.3">
      <c r="N386"/>
      <c r="X386"/>
    </row>
    <row r="387" spans="14:24" x14ac:dyDescent="0.3">
      <c r="N387"/>
      <c r="X387"/>
    </row>
    <row r="388" spans="14:24" x14ac:dyDescent="0.3">
      <c r="N388"/>
      <c r="X388"/>
    </row>
    <row r="389" spans="14:24" x14ac:dyDescent="0.3">
      <c r="N389"/>
      <c r="X389"/>
    </row>
    <row r="390" spans="14:24" x14ac:dyDescent="0.3">
      <c r="N390"/>
      <c r="X390"/>
    </row>
    <row r="392" spans="14:24" x14ac:dyDescent="0.3">
      <c r="T392" s="12"/>
    </row>
  </sheetData>
  <autoFilter ref="A1:AO380" xr:uid="{00000000-0001-0000-0400-000000000000}"/>
  <sortState xmlns:xlrd2="http://schemas.microsoft.com/office/spreadsheetml/2017/richdata2" ref="B2:BF572">
    <sortCondition ref="V12:V572"/>
  </sortState>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D8"/>
  <sheetViews>
    <sheetView tabSelected="1" view="pageLayout" zoomScaleNormal="100" workbookViewId="0">
      <selection activeCell="B7" sqref="B7"/>
    </sheetView>
  </sheetViews>
  <sheetFormatPr baseColWidth="10" defaultRowHeight="14.4" x14ac:dyDescent="0.3"/>
  <cols>
    <col min="1" max="1" width="3.33203125" customWidth="1"/>
    <col min="2" max="2" width="62.21875" customWidth="1"/>
    <col min="3" max="3" width="15.88671875" bestFit="1" customWidth="1"/>
    <col min="4" max="4" width="12.44140625" bestFit="1" customWidth="1"/>
  </cols>
  <sheetData>
    <row r="2" spans="2:4" x14ac:dyDescent="0.3">
      <c r="B2" s="37" t="s">
        <v>1293</v>
      </c>
      <c r="C2" s="11" t="s">
        <v>1291</v>
      </c>
    </row>
    <row r="3" spans="2:4" ht="28.8" x14ac:dyDescent="0.3">
      <c r="B3" s="89" t="s">
        <v>1287</v>
      </c>
      <c r="C3" s="90">
        <v>467134895</v>
      </c>
      <c r="D3" s="39"/>
    </row>
    <row r="4" spans="2:4" x14ac:dyDescent="0.3">
      <c r="B4" s="89" t="s">
        <v>1286</v>
      </c>
      <c r="C4" s="90">
        <v>141744451</v>
      </c>
      <c r="D4" s="39"/>
    </row>
    <row r="5" spans="2:4" x14ac:dyDescent="0.3">
      <c r="B5" s="89" t="s">
        <v>1285</v>
      </c>
      <c r="C5" s="90">
        <v>747374799</v>
      </c>
      <c r="D5" s="39"/>
    </row>
    <row r="6" spans="2:4" x14ac:dyDescent="0.3">
      <c r="B6" s="89" t="s">
        <v>1284</v>
      </c>
      <c r="C6" s="90">
        <v>1786930295.997201</v>
      </c>
      <c r="D6" s="39"/>
    </row>
    <row r="7" spans="2:4" ht="28.8" x14ac:dyDescent="0.3">
      <c r="B7" s="89" t="s">
        <v>1294</v>
      </c>
      <c r="C7" s="90">
        <v>59303392</v>
      </c>
      <c r="D7" s="39"/>
    </row>
    <row r="8" spans="2:4" x14ac:dyDescent="0.3">
      <c r="B8" s="91" t="s">
        <v>1131</v>
      </c>
      <c r="C8" s="90">
        <v>3202487832.997201</v>
      </c>
      <c r="D8" s="39"/>
    </row>
  </sheetData>
  <pageMargins left="0.70866141732283472" right="0.40625" top="1.1417322834645669" bottom="0.74803149606299213" header="0.31496062992125984" footer="0.31496062992125984"/>
  <pageSetup paperSize="9" orientation="portrait" r:id="rId2"/>
  <headerFooter>
    <oddHeader xml:space="preserve">&amp;C&amp;"-,Negrita"MUNICIPIO DE TLAJOMULCO DE ZUÑIGA, JALISCO
PRESUPUESTO DE EGRESOS 2024 
CLASIFICACIÓN POR FUENTE DE FINANCIAMIENTO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2:D10"/>
  <sheetViews>
    <sheetView view="pageLayout" zoomScaleNormal="100" workbookViewId="0">
      <selection activeCell="B2" sqref="B2:D10"/>
    </sheetView>
  </sheetViews>
  <sheetFormatPr baseColWidth="10" defaultRowHeight="14.4" x14ac:dyDescent="0.3"/>
  <cols>
    <col min="1" max="1" width="3.33203125" customWidth="1"/>
    <col min="2" max="2" width="9.77734375" customWidth="1"/>
    <col min="3" max="3" width="53.77734375" bestFit="1" customWidth="1"/>
    <col min="4" max="4" width="15.88671875" bestFit="1" customWidth="1"/>
    <col min="5" max="5" width="15.33203125" bestFit="1" customWidth="1"/>
  </cols>
  <sheetData>
    <row r="2" spans="2:4" x14ac:dyDescent="0.3">
      <c r="B2" s="37" t="s">
        <v>1310</v>
      </c>
      <c r="C2" s="37" t="s">
        <v>1311</v>
      </c>
      <c r="D2" s="11" t="s">
        <v>1291</v>
      </c>
    </row>
    <row r="3" spans="2:4" x14ac:dyDescent="0.3">
      <c r="B3">
        <v>1000</v>
      </c>
      <c r="C3" t="s">
        <v>380</v>
      </c>
      <c r="D3" s="90">
        <v>1395735802</v>
      </c>
    </row>
    <row r="4" spans="2:4" x14ac:dyDescent="0.3">
      <c r="B4">
        <v>2000</v>
      </c>
      <c r="C4" t="s">
        <v>953</v>
      </c>
      <c r="D4" s="90">
        <v>184755821.67000005</v>
      </c>
    </row>
    <row r="5" spans="2:4" x14ac:dyDescent="0.3">
      <c r="B5">
        <v>3000</v>
      </c>
      <c r="C5" t="s">
        <v>70</v>
      </c>
      <c r="D5" s="90">
        <v>881136171.71999991</v>
      </c>
    </row>
    <row r="6" spans="2:4" x14ac:dyDescent="0.3">
      <c r="B6">
        <v>4000</v>
      </c>
      <c r="C6" t="s">
        <v>1022</v>
      </c>
      <c r="D6" s="90">
        <v>241733721.81720001</v>
      </c>
    </row>
    <row r="7" spans="2:4" x14ac:dyDescent="0.3">
      <c r="B7">
        <v>5000</v>
      </c>
      <c r="C7" t="s">
        <v>111</v>
      </c>
      <c r="D7" s="90">
        <v>92114514.039999992</v>
      </c>
    </row>
    <row r="8" spans="2:4" x14ac:dyDescent="0.3">
      <c r="B8">
        <v>6000</v>
      </c>
      <c r="C8" t="s">
        <v>1059</v>
      </c>
      <c r="D8" s="90">
        <v>337189017.20000005</v>
      </c>
    </row>
    <row r="9" spans="2:4" x14ac:dyDescent="0.3">
      <c r="B9">
        <v>9000</v>
      </c>
      <c r="C9" t="s">
        <v>1074</v>
      </c>
      <c r="D9" s="90">
        <v>69822784.549999997</v>
      </c>
    </row>
    <row r="10" spans="2:4" x14ac:dyDescent="0.3">
      <c r="B10" s="92" t="s">
        <v>1131</v>
      </c>
      <c r="C10" s="92"/>
      <c r="D10" s="90">
        <v>3202487832.9972</v>
      </c>
    </row>
  </sheetData>
  <pageMargins left="0.70866141732283472" right="0.40625" top="1.1417322834645669" bottom="0.74803149606299213" header="0.31496062992125984" footer="0.31496062992125984"/>
  <pageSetup paperSize="9" orientation="portrait" r:id="rId2"/>
  <headerFooter>
    <oddHeader xml:space="preserve">&amp;C&amp;"-,Negrita"MUNICIPIO DE TLAJOMULCO DE ZUÑIGA, JALISCO
PRESUPUESTO DE EGRESOS 2024 
CLASIFICACIÓN POR CAPITULO DEL GASTO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B2:C57"/>
  <sheetViews>
    <sheetView view="pageLayout" topLeftCell="B1" zoomScaleNormal="100" workbookViewId="0">
      <selection activeCell="B54" sqref="B54"/>
    </sheetView>
  </sheetViews>
  <sheetFormatPr baseColWidth="10" defaultRowHeight="14.4" x14ac:dyDescent="0.3"/>
  <cols>
    <col min="1" max="1" width="3.33203125" customWidth="1"/>
    <col min="2" max="2" width="69" customWidth="1"/>
    <col min="3" max="4" width="15.88671875" bestFit="1" customWidth="1"/>
    <col min="5" max="5" width="15.33203125" bestFit="1" customWidth="1"/>
  </cols>
  <sheetData>
    <row r="2" spans="2:3" x14ac:dyDescent="0.3">
      <c r="B2" s="37" t="s">
        <v>1315</v>
      </c>
      <c r="C2" s="11" t="s">
        <v>1291</v>
      </c>
    </row>
    <row r="3" spans="2:3" x14ac:dyDescent="0.3">
      <c r="B3" s="96" t="s">
        <v>734</v>
      </c>
      <c r="C3" s="90"/>
    </row>
    <row r="4" spans="2:3" x14ac:dyDescent="0.3">
      <c r="B4" s="97" t="s">
        <v>734</v>
      </c>
      <c r="C4" s="90">
        <v>10523208.92</v>
      </c>
    </row>
    <row r="5" spans="2:3" x14ac:dyDescent="0.3">
      <c r="B5" s="96" t="s">
        <v>587</v>
      </c>
      <c r="C5" s="90"/>
    </row>
    <row r="6" spans="2:3" x14ac:dyDescent="0.3">
      <c r="B6" s="97" t="s">
        <v>1295</v>
      </c>
      <c r="C6" s="90">
        <v>11294514.800000001</v>
      </c>
    </row>
    <row r="7" spans="2:3" x14ac:dyDescent="0.3">
      <c r="B7" s="96" t="s">
        <v>777</v>
      </c>
      <c r="C7" s="90"/>
    </row>
    <row r="8" spans="2:3" x14ac:dyDescent="0.3">
      <c r="B8" s="97" t="s">
        <v>777</v>
      </c>
      <c r="C8" s="90">
        <v>17059649.881200001</v>
      </c>
    </row>
    <row r="9" spans="2:3" x14ac:dyDescent="0.3">
      <c r="B9" s="96" t="s">
        <v>404</v>
      </c>
      <c r="C9" s="90"/>
    </row>
    <row r="10" spans="2:3" x14ac:dyDescent="0.3">
      <c r="B10" s="97" t="s">
        <v>406</v>
      </c>
      <c r="C10" s="90">
        <v>20100000</v>
      </c>
    </row>
    <row r="11" spans="2:3" x14ac:dyDescent="0.3">
      <c r="B11" s="97" t="s">
        <v>425</v>
      </c>
      <c r="C11" s="90">
        <v>3004000</v>
      </c>
    </row>
    <row r="12" spans="2:3" x14ac:dyDescent="0.3">
      <c r="B12" s="97" t="s">
        <v>435</v>
      </c>
      <c r="C12" s="90">
        <v>82423430</v>
      </c>
    </row>
    <row r="13" spans="2:3" x14ac:dyDescent="0.3">
      <c r="B13" s="96" t="s">
        <v>605</v>
      </c>
      <c r="C13" s="90"/>
    </row>
    <row r="14" spans="2:3" x14ac:dyDescent="0.3">
      <c r="B14" s="97" t="s">
        <v>620</v>
      </c>
      <c r="C14" s="90">
        <v>7158000</v>
      </c>
    </row>
    <row r="15" spans="2:3" x14ac:dyDescent="0.3">
      <c r="B15" s="97" t="s">
        <v>649</v>
      </c>
      <c r="C15" s="90">
        <v>490000</v>
      </c>
    </row>
    <row r="16" spans="2:3" x14ac:dyDescent="0.3">
      <c r="B16" s="97" t="s">
        <v>608</v>
      </c>
      <c r="C16" s="90">
        <v>3900000</v>
      </c>
    </row>
    <row r="17" spans="2:3" x14ac:dyDescent="0.3">
      <c r="B17" s="97" t="s">
        <v>659</v>
      </c>
      <c r="C17" s="90">
        <v>800000</v>
      </c>
    </row>
    <row r="18" spans="2:3" x14ac:dyDescent="0.3">
      <c r="B18" s="96" t="s">
        <v>967</v>
      </c>
      <c r="C18" s="90"/>
    </row>
    <row r="19" spans="2:3" x14ac:dyDescent="0.3">
      <c r="B19" s="97" t="s">
        <v>669</v>
      </c>
      <c r="C19" s="90">
        <v>5914452.3399999999</v>
      </c>
    </row>
    <row r="20" spans="2:3" x14ac:dyDescent="0.3">
      <c r="B20" s="96" t="s">
        <v>805</v>
      </c>
      <c r="C20" s="90"/>
    </row>
    <row r="21" spans="2:3" x14ac:dyDescent="0.3">
      <c r="B21" s="97" t="s">
        <v>1298</v>
      </c>
      <c r="C21" s="90">
        <v>88100344</v>
      </c>
    </row>
    <row r="22" spans="2:3" x14ac:dyDescent="0.3">
      <c r="B22" s="96" t="s">
        <v>447</v>
      </c>
      <c r="C22" s="90"/>
    </row>
    <row r="23" spans="2:3" x14ac:dyDescent="0.3">
      <c r="B23" s="97" t="s">
        <v>1297</v>
      </c>
      <c r="C23" s="90">
        <v>31434206.079999998</v>
      </c>
    </row>
    <row r="24" spans="2:3" x14ac:dyDescent="0.3">
      <c r="B24" s="97" t="s">
        <v>576</v>
      </c>
      <c r="C24" s="90">
        <v>93934733.549999997</v>
      </c>
    </row>
    <row r="25" spans="2:3" x14ac:dyDescent="0.3">
      <c r="B25" s="97" t="s">
        <v>583</v>
      </c>
      <c r="C25" s="90">
        <v>110355000</v>
      </c>
    </row>
    <row r="26" spans="2:3" x14ac:dyDescent="0.3">
      <c r="B26" s="97" t="s">
        <v>450</v>
      </c>
      <c r="C26" s="90">
        <v>373740632.05000001</v>
      </c>
    </row>
    <row r="27" spans="2:3" x14ac:dyDescent="0.3">
      <c r="B27" s="97" t="s">
        <v>482</v>
      </c>
      <c r="C27" s="90">
        <v>242175670.80000001</v>
      </c>
    </row>
    <row r="28" spans="2:3" x14ac:dyDescent="0.3">
      <c r="B28" s="97" t="s">
        <v>501</v>
      </c>
      <c r="C28" s="90">
        <v>24504217</v>
      </c>
    </row>
    <row r="29" spans="2:3" x14ac:dyDescent="0.3">
      <c r="B29" s="96" t="s">
        <v>739</v>
      </c>
      <c r="C29" s="90"/>
    </row>
    <row r="30" spans="2:3" x14ac:dyDescent="0.3">
      <c r="B30" s="97" t="s">
        <v>739</v>
      </c>
      <c r="C30" s="90">
        <v>12778438.16</v>
      </c>
    </row>
    <row r="31" spans="2:3" x14ac:dyDescent="0.3">
      <c r="B31" s="96" t="s">
        <v>726</v>
      </c>
      <c r="C31" s="90"/>
    </row>
    <row r="32" spans="2:3" x14ac:dyDescent="0.3">
      <c r="B32" s="97" t="s">
        <v>726</v>
      </c>
      <c r="C32" s="90">
        <v>6135546.4720000001</v>
      </c>
    </row>
    <row r="33" spans="2:3" x14ac:dyDescent="0.3">
      <c r="B33" s="96" t="s">
        <v>307</v>
      </c>
      <c r="C33" s="90"/>
    </row>
    <row r="34" spans="2:3" x14ac:dyDescent="0.3">
      <c r="B34" s="97" t="s">
        <v>309</v>
      </c>
      <c r="C34" s="90">
        <v>1647136186.4000001</v>
      </c>
    </row>
    <row r="35" spans="2:3" x14ac:dyDescent="0.3">
      <c r="B35" s="96" t="s">
        <v>971</v>
      </c>
      <c r="C35" s="90"/>
    </row>
    <row r="36" spans="2:3" x14ac:dyDescent="0.3">
      <c r="B36" s="97" t="s">
        <v>987</v>
      </c>
      <c r="C36" s="90">
        <v>39855000</v>
      </c>
    </row>
    <row r="37" spans="2:3" x14ac:dyDescent="0.3">
      <c r="B37" s="97" t="s">
        <v>114</v>
      </c>
      <c r="C37" s="90">
        <v>1570000</v>
      </c>
    </row>
    <row r="38" spans="2:3" x14ac:dyDescent="0.3">
      <c r="B38" s="97" t="s">
        <v>108</v>
      </c>
      <c r="C38" s="90">
        <v>500000</v>
      </c>
    </row>
    <row r="39" spans="2:3" x14ac:dyDescent="0.3">
      <c r="B39" s="97" t="s">
        <v>64</v>
      </c>
      <c r="C39" s="90">
        <v>1465588.4</v>
      </c>
    </row>
    <row r="40" spans="2:3" x14ac:dyDescent="0.3">
      <c r="B40" s="97" t="s">
        <v>81</v>
      </c>
      <c r="C40" s="90">
        <v>13452861.719999999</v>
      </c>
    </row>
    <row r="41" spans="2:3" x14ac:dyDescent="0.3">
      <c r="B41" s="97" t="s">
        <v>37</v>
      </c>
      <c r="C41" s="90">
        <v>4677246</v>
      </c>
    </row>
    <row r="42" spans="2:3" x14ac:dyDescent="0.3">
      <c r="B42" s="96" t="s">
        <v>189</v>
      </c>
      <c r="C42" s="90"/>
    </row>
    <row r="43" spans="2:3" x14ac:dyDescent="0.3">
      <c r="B43" s="97" t="s">
        <v>996</v>
      </c>
      <c r="C43" s="90">
        <v>4460000</v>
      </c>
    </row>
    <row r="44" spans="2:3" x14ac:dyDescent="0.3">
      <c r="B44" s="97" t="s">
        <v>264</v>
      </c>
      <c r="C44" s="90">
        <v>5000000</v>
      </c>
    </row>
    <row r="45" spans="2:3" x14ac:dyDescent="0.3">
      <c r="B45" s="97" t="s">
        <v>220</v>
      </c>
      <c r="C45" s="90">
        <v>14244456</v>
      </c>
    </row>
    <row r="46" spans="2:3" x14ac:dyDescent="0.3">
      <c r="B46" s="97" t="s">
        <v>1296</v>
      </c>
      <c r="C46" s="90">
        <v>13239948.199999999</v>
      </c>
    </row>
    <row r="47" spans="2:3" x14ac:dyDescent="0.3">
      <c r="B47" s="96" t="s">
        <v>126</v>
      </c>
      <c r="C47" s="90"/>
    </row>
    <row r="48" spans="2:3" x14ac:dyDescent="0.3">
      <c r="B48" s="97" t="s">
        <v>128</v>
      </c>
      <c r="C48" s="90">
        <v>2525000</v>
      </c>
    </row>
    <row r="49" spans="2:3" x14ac:dyDescent="0.3">
      <c r="B49" s="96" t="s">
        <v>679</v>
      </c>
      <c r="C49" s="90"/>
    </row>
    <row r="50" spans="2:3" x14ac:dyDescent="0.3">
      <c r="B50" s="97" t="s">
        <v>679</v>
      </c>
      <c r="C50" s="90">
        <v>68471532.384000003</v>
      </c>
    </row>
    <row r="51" spans="2:3" x14ac:dyDescent="0.3">
      <c r="B51" s="96" t="s">
        <v>144</v>
      </c>
      <c r="C51" s="90"/>
    </row>
    <row r="52" spans="2:3" x14ac:dyDescent="0.3">
      <c r="B52" s="97" t="s">
        <v>146</v>
      </c>
      <c r="C52" s="90">
        <v>154649247.40000001</v>
      </c>
    </row>
    <row r="53" spans="2:3" x14ac:dyDescent="0.3">
      <c r="B53" s="97" t="s">
        <v>168</v>
      </c>
      <c r="C53" s="90">
        <v>78684722.439999998</v>
      </c>
    </row>
    <row r="54" spans="2:3" x14ac:dyDescent="0.3">
      <c r="B54" s="97" t="s">
        <v>180</v>
      </c>
      <c r="C54" s="90">
        <v>2750000</v>
      </c>
    </row>
    <row r="55" spans="2:3" x14ac:dyDescent="0.3">
      <c r="B55" s="96" t="s">
        <v>785</v>
      </c>
      <c r="C55" s="90"/>
    </row>
    <row r="56" spans="2:3" x14ac:dyDescent="0.3">
      <c r="B56" s="97" t="s">
        <v>785</v>
      </c>
      <c r="C56" s="90">
        <v>3980000</v>
      </c>
    </row>
    <row r="57" spans="2:3" x14ac:dyDescent="0.3">
      <c r="B57" s="98" t="s">
        <v>1131</v>
      </c>
      <c r="C57" s="90">
        <v>3202487832.9972</v>
      </c>
    </row>
  </sheetData>
  <pageMargins left="0.70866141732283472" right="0.40625" top="1.1417322834645669" bottom="0.74803149606299213" header="0.31496062992125984" footer="0.31496062992125984"/>
  <pageSetup paperSize="9" orientation="portrait" r:id="rId2"/>
  <headerFooter>
    <oddHeader xml:space="preserve">&amp;C&amp;"-,Negrita"MUNICIPIO DE TLAJOMULCO DE ZUÑIGA, JALISCO
PRESUPUESTO DE EGRESOS 2024 
CLASIFICACIÓN ADMINISTRATIVA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B2:G11"/>
  <sheetViews>
    <sheetView view="pageLayout" zoomScaleNormal="100" workbookViewId="0">
      <selection activeCell="E6" sqref="E6"/>
    </sheetView>
  </sheetViews>
  <sheetFormatPr baseColWidth="10" defaultRowHeight="14.4" x14ac:dyDescent="0.3"/>
  <cols>
    <col min="1" max="1" width="3.33203125" customWidth="1"/>
    <col min="2" max="2" width="11.77734375" bestFit="1" customWidth="1"/>
    <col min="3" max="3" width="53.77734375" bestFit="1" customWidth="1"/>
    <col min="4" max="6" width="16.88671875" bestFit="1" customWidth="1"/>
    <col min="7" max="7" width="15.21875" bestFit="1" customWidth="1"/>
  </cols>
  <sheetData>
    <row r="2" spans="2:7" hidden="1" x14ac:dyDescent="0.3">
      <c r="B2" s="37" t="s">
        <v>1291</v>
      </c>
      <c r="D2" s="101" t="s">
        <v>1288</v>
      </c>
    </row>
    <row r="3" spans="2:7" s="67" customFormat="1" ht="57.6" x14ac:dyDescent="0.3">
      <c r="B3" s="66" t="s">
        <v>1310</v>
      </c>
      <c r="C3" s="66" t="s">
        <v>1311</v>
      </c>
      <c r="D3" s="67" t="s">
        <v>1290</v>
      </c>
      <c r="E3" s="67" t="s">
        <v>1289</v>
      </c>
      <c r="F3" s="67" t="s">
        <v>1292</v>
      </c>
      <c r="G3" s="67" t="s">
        <v>1131</v>
      </c>
    </row>
    <row r="4" spans="2:7" x14ac:dyDescent="0.3">
      <c r="B4">
        <v>1000</v>
      </c>
      <c r="C4" t="s">
        <v>380</v>
      </c>
      <c r="D4" s="90"/>
      <c r="E4" s="90">
        <v>1395735802</v>
      </c>
      <c r="F4" s="90"/>
      <c r="G4" s="90">
        <v>1395735802</v>
      </c>
    </row>
    <row r="5" spans="2:7" x14ac:dyDescent="0.3">
      <c r="B5">
        <v>2000</v>
      </c>
      <c r="C5" t="s">
        <v>953</v>
      </c>
      <c r="D5" s="90"/>
      <c r="E5" s="90">
        <v>184755821.67000005</v>
      </c>
      <c r="F5" s="90"/>
      <c r="G5" s="90">
        <v>184755821.67000005</v>
      </c>
    </row>
    <row r="6" spans="2:7" x14ac:dyDescent="0.3">
      <c r="B6">
        <v>3000</v>
      </c>
      <c r="C6" t="s">
        <v>70</v>
      </c>
      <c r="D6" s="90"/>
      <c r="E6" s="90">
        <v>881136171.71999991</v>
      </c>
      <c r="F6" s="90"/>
      <c r="G6" s="90">
        <v>881136171.71999991</v>
      </c>
    </row>
    <row r="7" spans="2:7" x14ac:dyDescent="0.3">
      <c r="B7">
        <v>4000</v>
      </c>
      <c r="C7" t="s">
        <v>1022</v>
      </c>
      <c r="D7" s="90"/>
      <c r="E7" s="90">
        <v>241733721.81720001</v>
      </c>
      <c r="F7" s="90"/>
      <c r="G7" s="90">
        <v>241733721.81720001</v>
      </c>
    </row>
    <row r="8" spans="2:7" x14ac:dyDescent="0.3">
      <c r="B8">
        <v>5000</v>
      </c>
      <c r="C8" t="s">
        <v>111</v>
      </c>
      <c r="D8" s="90">
        <v>92114514.039999992</v>
      </c>
      <c r="E8" s="90"/>
      <c r="F8" s="90"/>
      <c r="G8" s="90">
        <v>92114514.039999992</v>
      </c>
    </row>
    <row r="9" spans="2:7" x14ac:dyDescent="0.3">
      <c r="B9">
        <v>6000</v>
      </c>
      <c r="C9" t="s">
        <v>1059</v>
      </c>
      <c r="D9" s="90">
        <v>337189017.20000005</v>
      </c>
      <c r="E9" s="90"/>
      <c r="F9" s="90"/>
      <c r="G9" s="90">
        <v>337189017.20000005</v>
      </c>
    </row>
    <row r="10" spans="2:7" x14ac:dyDescent="0.3">
      <c r="B10">
        <v>9000</v>
      </c>
      <c r="C10" t="s">
        <v>1074</v>
      </c>
      <c r="D10" s="90"/>
      <c r="E10" s="90"/>
      <c r="F10" s="90">
        <v>69822784.549999997</v>
      </c>
      <c r="G10" s="90">
        <v>69822784.549999997</v>
      </c>
    </row>
    <row r="11" spans="2:7" x14ac:dyDescent="0.3">
      <c r="B11" s="92" t="s">
        <v>1131</v>
      </c>
      <c r="C11" s="92"/>
      <c r="D11" s="90">
        <v>429303531.24000001</v>
      </c>
      <c r="E11" s="90">
        <v>2703361517.2072001</v>
      </c>
      <c r="F11" s="90">
        <v>69822784.549999997</v>
      </c>
      <c r="G11" s="90">
        <v>3202487832.9972</v>
      </c>
    </row>
  </sheetData>
  <pageMargins left="0.70866141732283472" right="0.40625" top="1.1417322834645669" bottom="0.74803149606299213" header="0.31496062992125984" footer="0.31496062992125984"/>
  <pageSetup paperSize="9" orientation="landscape" r:id="rId2"/>
  <headerFooter>
    <oddHeader xml:space="preserve">&amp;C&amp;"-,Negrita"MUNICIPIO DE TLAJOMULCO DE ZUÑIGA, JALISCO
PRESUPUESTO DE EGRESOS 2024 
CLASIFICACIÓN ECONÓMICA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B2:C24"/>
  <sheetViews>
    <sheetView view="pageLayout" zoomScaleNormal="100" workbookViewId="0">
      <selection activeCell="B13" activeCellId="1" sqref="B4:B6 B8:B18 B20:B23"/>
      <pivotSelection pane="bottomRight" showHeader="1" axis="axisRow" dimension="1" activeRow="12" activeCol="1" previousRow="12" previousCol="1" click="1" r:id="rId1">
        <pivotArea dataOnly="0" labelOnly="1" fieldPosition="0">
          <references count="1">
            <reference field="5" count="0"/>
          </references>
        </pivotArea>
      </pivotSelection>
    </sheetView>
  </sheetViews>
  <sheetFormatPr baseColWidth="10" defaultRowHeight="14.4" x14ac:dyDescent="0.3"/>
  <cols>
    <col min="1" max="1" width="3.33203125" customWidth="1"/>
    <col min="2" max="2" width="54.21875" bestFit="1" customWidth="1"/>
    <col min="3" max="5" width="15.88671875" bestFit="1" customWidth="1"/>
  </cols>
  <sheetData>
    <row r="2" spans="2:3" x14ac:dyDescent="0.3">
      <c r="B2" s="37" t="s">
        <v>1293</v>
      </c>
      <c r="C2" s="11" t="s">
        <v>1291</v>
      </c>
    </row>
    <row r="3" spans="2:3" x14ac:dyDescent="0.3">
      <c r="B3" s="38" t="s">
        <v>1317</v>
      </c>
      <c r="C3" s="90"/>
    </row>
    <row r="4" spans="2:3" x14ac:dyDescent="0.3">
      <c r="B4" s="93" t="s">
        <v>603</v>
      </c>
      <c r="C4" s="90">
        <v>11058000</v>
      </c>
    </row>
    <row r="5" spans="2:3" x14ac:dyDescent="0.3">
      <c r="B5" s="93" t="s">
        <v>803</v>
      </c>
      <c r="C5" s="90">
        <v>88100344</v>
      </c>
    </row>
    <row r="6" spans="2:3" x14ac:dyDescent="0.3">
      <c r="B6" s="93" t="s">
        <v>656</v>
      </c>
      <c r="C6" s="90">
        <v>800000</v>
      </c>
    </row>
    <row r="7" spans="2:3" x14ac:dyDescent="0.3">
      <c r="B7" s="38" t="s">
        <v>257</v>
      </c>
      <c r="C7" s="90"/>
    </row>
    <row r="8" spans="2:3" x14ac:dyDescent="0.3">
      <c r="B8" s="93" t="s">
        <v>966</v>
      </c>
      <c r="C8" s="90">
        <v>93934733.549999997</v>
      </c>
    </row>
    <row r="9" spans="2:3" x14ac:dyDescent="0.3">
      <c r="B9" s="93" t="s">
        <v>423</v>
      </c>
      <c r="C9" s="90">
        <v>3004000</v>
      </c>
    </row>
    <row r="10" spans="2:3" x14ac:dyDescent="0.3">
      <c r="B10" s="93" t="s">
        <v>776</v>
      </c>
      <c r="C10" s="90">
        <v>17059649.881200001</v>
      </c>
    </row>
    <row r="11" spans="2:3" x14ac:dyDescent="0.3">
      <c r="B11" s="93" t="s">
        <v>260</v>
      </c>
      <c r="C11" s="90">
        <v>386605580.25</v>
      </c>
    </row>
    <row r="12" spans="2:3" x14ac:dyDescent="0.3">
      <c r="B12" s="93" t="s">
        <v>677</v>
      </c>
      <c r="C12" s="90">
        <v>68471532.384000003</v>
      </c>
    </row>
    <row r="13" spans="2:3" x14ac:dyDescent="0.3">
      <c r="B13" s="93" t="s">
        <v>581</v>
      </c>
      <c r="C13" s="90">
        <v>110355000</v>
      </c>
    </row>
    <row r="14" spans="2:3" x14ac:dyDescent="0.3">
      <c r="B14" s="93" t="s">
        <v>402</v>
      </c>
      <c r="C14" s="90">
        <v>5100000</v>
      </c>
    </row>
    <row r="15" spans="2:3" x14ac:dyDescent="0.3">
      <c r="B15" s="93" t="s">
        <v>411</v>
      </c>
      <c r="C15" s="90">
        <v>115536320.5</v>
      </c>
    </row>
    <row r="16" spans="2:3" x14ac:dyDescent="0.3">
      <c r="B16" s="93" t="s">
        <v>725</v>
      </c>
      <c r="C16" s="90">
        <v>16658755.392000001</v>
      </c>
    </row>
    <row r="17" spans="2:3" x14ac:dyDescent="0.3">
      <c r="B17" s="93" t="s">
        <v>499</v>
      </c>
      <c r="C17" s="90">
        <v>24504217</v>
      </c>
    </row>
    <row r="18" spans="2:3" x14ac:dyDescent="0.3">
      <c r="B18" s="93" t="s">
        <v>784</v>
      </c>
      <c r="C18" s="90">
        <v>3980000</v>
      </c>
    </row>
    <row r="19" spans="2:3" x14ac:dyDescent="0.3">
      <c r="B19" s="38" t="s">
        <v>27</v>
      </c>
      <c r="C19" s="90"/>
    </row>
    <row r="20" spans="2:3" x14ac:dyDescent="0.3">
      <c r="B20" s="93" t="s">
        <v>122</v>
      </c>
      <c r="C20" s="90">
        <v>2525000</v>
      </c>
    </row>
    <row r="21" spans="2:3" x14ac:dyDescent="0.3">
      <c r="B21" s="93" t="s">
        <v>30</v>
      </c>
      <c r="C21" s="90">
        <v>2188655729.2400007</v>
      </c>
    </row>
    <row r="22" spans="2:3" x14ac:dyDescent="0.3">
      <c r="B22" s="93" t="s">
        <v>374</v>
      </c>
      <c r="C22" s="90">
        <v>42894514.799999997</v>
      </c>
    </row>
    <row r="23" spans="2:3" x14ac:dyDescent="0.3">
      <c r="B23" s="93" t="s">
        <v>217</v>
      </c>
      <c r="C23" s="90">
        <v>23244456</v>
      </c>
    </row>
    <row r="24" spans="2:3" x14ac:dyDescent="0.3">
      <c r="B24" s="91" t="s">
        <v>1131</v>
      </c>
      <c r="C24" s="90">
        <v>3202487832.997201</v>
      </c>
    </row>
  </sheetData>
  <pageMargins left="0.70866141732283472" right="0.40625" top="1.1417322834645669" bottom="0.74803149606299213" header="0.31496062992125984" footer="0.31496062992125984"/>
  <pageSetup paperSize="9" orientation="portrait" r:id="rId2"/>
  <headerFooter>
    <oddHeader xml:space="preserve">&amp;C&amp;"-,Negrita"MUNICIPIO DE TLAJOMULCO DE ZUÑIGA, JALISCO
PRESUPUESTO DE EGRESOS 2024 
CLASIFICACIÓN FUNCIONAL DEL GASTO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B2:C68"/>
  <sheetViews>
    <sheetView view="pageLayout" topLeftCell="A53" zoomScaleNormal="100" workbookViewId="0">
      <selection activeCell="B10" sqref="B10"/>
    </sheetView>
  </sheetViews>
  <sheetFormatPr baseColWidth="10" defaultRowHeight="14.4" x14ac:dyDescent="0.3"/>
  <cols>
    <col min="1" max="1" width="3.33203125" customWidth="1"/>
    <col min="2" max="2" width="68.5546875" customWidth="1"/>
    <col min="3" max="5" width="15.88671875" bestFit="1" customWidth="1"/>
  </cols>
  <sheetData>
    <row r="2" spans="2:3" x14ac:dyDescent="0.3">
      <c r="B2" s="37" t="s">
        <v>1314</v>
      </c>
      <c r="C2" s="11" t="s">
        <v>1291</v>
      </c>
    </row>
    <row r="3" spans="2:3" x14ac:dyDescent="0.3">
      <c r="B3" s="38" t="s">
        <v>667</v>
      </c>
      <c r="C3" s="90"/>
    </row>
    <row r="4" spans="2:3" x14ac:dyDescent="0.3">
      <c r="B4" s="93" t="s">
        <v>788</v>
      </c>
      <c r="C4" s="201">
        <v>3980000</v>
      </c>
    </row>
    <row r="5" spans="2:3" x14ac:dyDescent="0.3">
      <c r="B5" s="93" t="s">
        <v>968</v>
      </c>
      <c r="C5" s="201">
        <v>5914452.3399999999</v>
      </c>
    </row>
    <row r="6" spans="2:3" x14ac:dyDescent="0.3">
      <c r="B6" s="38" t="s">
        <v>35</v>
      </c>
      <c r="C6" s="201"/>
    </row>
    <row r="7" spans="2:3" x14ac:dyDescent="0.3">
      <c r="B7" s="93" t="s">
        <v>203</v>
      </c>
      <c r="C7" s="201">
        <v>960000</v>
      </c>
    </row>
    <row r="8" spans="2:3" x14ac:dyDescent="0.3">
      <c r="B8" s="93" t="s">
        <v>39</v>
      </c>
      <c r="C8" s="201">
        <v>4677246</v>
      </c>
    </row>
    <row r="9" spans="2:3" x14ac:dyDescent="0.3">
      <c r="B9" s="93" t="s">
        <v>1025</v>
      </c>
      <c r="C9" s="201">
        <v>6135546.4720000001</v>
      </c>
    </row>
    <row r="10" spans="2:3" x14ac:dyDescent="0.3">
      <c r="B10" s="93" t="s">
        <v>1023</v>
      </c>
      <c r="C10" s="201">
        <v>10523208.92</v>
      </c>
    </row>
    <row r="11" spans="2:3" x14ac:dyDescent="0.3">
      <c r="B11" s="93" t="s">
        <v>130</v>
      </c>
      <c r="C11" s="201">
        <v>2525000</v>
      </c>
    </row>
    <row r="12" spans="2:3" x14ac:dyDescent="0.3">
      <c r="B12" s="93" t="s">
        <v>191</v>
      </c>
      <c r="C12" s="201">
        <v>2500000</v>
      </c>
    </row>
    <row r="13" spans="2:3" x14ac:dyDescent="0.3">
      <c r="B13" s="93" t="s">
        <v>343</v>
      </c>
      <c r="C13" s="201">
        <v>3200000</v>
      </c>
    </row>
    <row r="14" spans="2:3" x14ac:dyDescent="0.3">
      <c r="B14" s="93" t="s">
        <v>212</v>
      </c>
      <c r="C14" s="201">
        <v>1000000</v>
      </c>
    </row>
    <row r="15" spans="2:3" x14ac:dyDescent="0.3">
      <c r="B15" s="93" t="s">
        <v>266</v>
      </c>
      <c r="C15" s="201">
        <v>5000000</v>
      </c>
    </row>
    <row r="16" spans="2:3" x14ac:dyDescent="0.3">
      <c r="B16" s="93" t="s">
        <v>276</v>
      </c>
      <c r="C16" s="201">
        <v>6084948.2000000002</v>
      </c>
    </row>
    <row r="17" spans="2:3" x14ac:dyDescent="0.3">
      <c r="B17" s="93" t="s">
        <v>742</v>
      </c>
      <c r="C17" s="201">
        <v>12778438.16</v>
      </c>
    </row>
    <row r="18" spans="2:3" x14ac:dyDescent="0.3">
      <c r="B18" s="93" t="s">
        <v>359</v>
      </c>
      <c r="C18" s="201">
        <v>2755000</v>
      </c>
    </row>
    <row r="19" spans="2:3" x14ac:dyDescent="0.3">
      <c r="B19" s="93" t="s">
        <v>682</v>
      </c>
      <c r="C19" s="201">
        <v>68471532.384000003</v>
      </c>
    </row>
    <row r="20" spans="2:3" x14ac:dyDescent="0.3">
      <c r="B20" s="93" t="s">
        <v>304</v>
      </c>
      <c r="C20" s="201">
        <v>1200000</v>
      </c>
    </row>
    <row r="21" spans="2:3" x14ac:dyDescent="0.3">
      <c r="B21" s="38" t="s">
        <v>606</v>
      </c>
      <c r="C21" s="201"/>
    </row>
    <row r="22" spans="2:3" x14ac:dyDescent="0.3">
      <c r="B22" s="93" t="s">
        <v>622</v>
      </c>
      <c r="C22" s="201">
        <v>7158000</v>
      </c>
    </row>
    <row r="23" spans="2:3" x14ac:dyDescent="0.3">
      <c r="B23" s="93" t="s">
        <v>661</v>
      </c>
      <c r="C23" s="201">
        <v>800000</v>
      </c>
    </row>
    <row r="24" spans="2:3" x14ac:dyDescent="0.3">
      <c r="B24" s="93" t="s">
        <v>1030</v>
      </c>
      <c r="C24" s="201">
        <v>3000000</v>
      </c>
    </row>
    <row r="25" spans="2:3" x14ac:dyDescent="0.3">
      <c r="B25" s="93" t="s">
        <v>1031</v>
      </c>
      <c r="C25" s="201">
        <v>400000</v>
      </c>
    </row>
    <row r="26" spans="2:3" x14ac:dyDescent="0.3">
      <c r="B26" s="93" t="s">
        <v>610</v>
      </c>
      <c r="C26" s="201">
        <v>500000</v>
      </c>
    </row>
    <row r="27" spans="2:3" x14ac:dyDescent="0.3">
      <c r="B27" s="38" t="s">
        <v>448</v>
      </c>
      <c r="C27" s="201"/>
    </row>
    <row r="28" spans="2:3" x14ac:dyDescent="0.3">
      <c r="B28" s="93" t="s">
        <v>452</v>
      </c>
      <c r="C28" s="201">
        <v>373740632.05000001</v>
      </c>
    </row>
    <row r="29" spans="2:3" x14ac:dyDescent="0.3">
      <c r="B29" s="38" t="s">
        <v>79</v>
      </c>
      <c r="C29" s="201"/>
    </row>
    <row r="30" spans="2:3" x14ac:dyDescent="0.3">
      <c r="B30" s="93" t="s">
        <v>311</v>
      </c>
      <c r="C30" s="201">
        <v>209800384.39999998</v>
      </c>
    </row>
    <row r="31" spans="2:3" x14ac:dyDescent="0.3">
      <c r="B31" s="93" t="s">
        <v>94</v>
      </c>
      <c r="C31" s="201">
        <v>39855000</v>
      </c>
    </row>
    <row r="32" spans="2:3" x14ac:dyDescent="0.3">
      <c r="B32" s="93" t="s">
        <v>83</v>
      </c>
      <c r="C32" s="201">
        <v>13452861.719999999</v>
      </c>
    </row>
    <row r="33" spans="2:3" x14ac:dyDescent="0.3">
      <c r="B33" s="93" t="s">
        <v>148</v>
      </c>
      <c r="C33" s="201">
        <v>154649247.40000001</v>
      </c>
    </row>
    <row r="34" spans="2:3" x14ac:dyDescent="0.3">
      <c r="B34" s="93" t="s">
        <v>376</v>
      </c>
      <c r="C34" s="201">
        <v>31600000</v>
      </c>
    </row>
    <row r="35" spans="2:3" x14ac:dyDescent="0.3">
      <c r="B35" s="93" t="s">
        <v>378</v>
      </c>
      <c r="C35" s="201">
        <v>9000000</v>
      </c>
    </row>
    <row r="36" spans="2:3" x14ac:dyDescent="0.3">
      <c r="B36" s="93" t="s">
        <v>820</v>
      </c>
      <c r="C36" s="201">
        <v>6776344</v>
      </c>
    </row>
    <row r="37" spans="2:3" x14ac:dyDescent="0.3">
      <c r="B37" s="93" t="s">
        <v>116</v>
      </c>
      <c r="C37" s="201">
        <v>1570000</v>
      </c>
    </row>
    <row r="38" spans="2:3" x14ac:dyDescent="0.3">
      <c r="B38" s="93" t="s">
        <v>170</v>
      </c>
      <c r="C38" s="201">
        <v>78684722.439999998</v>
      </c>
    </row>
    <row r="39" spans="2:3" x14ac:dyDescent="0.3">
      <c r="B39" s="93" t="s">
        <v>182</v>
      </c>
      <c r="C39" s="201">
        <v>2750000</v>
      </c>
    </row>
    <row r="40" spans="2:3" x14ac:dyDescent="0.3">
      <c r="B40" s="93" t="s">
        <v>380</v>
      </c>
      <c r="C40" s="201">
        <v>1396735802</v>
      </c>
    </row>
    <row r="41" spans="2:3" x14ac:dyDescent="0.3">
      <c r="B41" s="93" t="s">
        <v>809</v>
      </c>
      <c r="C41" s="201">
        <v>81324000</v>
      </c>
    </row>
    <row r="42" spans="2:3" x14ac:dyDescent="0.3">
      <c r="B42" s="38" t="s">
        <v>218</v>
      </c>
      <c r="C42" s="201"/>
    </row>
    <row r="43" spans="2:3" x14ac:dyDescent="0.3">
      <c r="B43" s="93" t="s">
        <v>222</v>
      </c>
      <c r="C43" s="201">
        <v>1439000</v>
      </c>
    </row>
    <row r="44" spans="2:3" x14ac:dyDescent="0.3">
      <c r="B44" s="93" t="s">
        <v>244</v>
      </c>
      <c r="C44" s="201">
        <v>3802000</v>
      </c>
    </row>
    <row r="45" spans="2:3" x14ac:dyDescent="0.3">
      <c r="B45" s="93" t="s">
        <v>484</v>
      </c>
      <c r="C45" s="201">
        <v>212175670.80000001</v>
      </c>
    </row>
    <row r="46" spans="2:3" x14ac:dyDescent="0.3">
      <c r="B46" s="93" t="s">
        <v>495</v>
      </c>
      <c r="C46" s="201">
        <v>30000000</v>
      </c>
    </row>
    <row r="47" spans="2:3" x14ac:dyDescent="0.3">
      <c r="B47" s="93" t="s">
        <v>585</v>
      </c>
      <c r="C47" s="201">
        <v>110355000</v>
      </c>
    </row>
    <row r="48" spans="2:3" x14ac:dyDescent="0.3">
      <c r="B48" s="93" t="s">
        <v>651</v>
      </c>
      <c r="C48" s="201">
        <v>490000</v>
      </c>
    </row>
    <row r="49" spans="2:3" x14ac:dyDescent="0.3">
      <c r="B49" s="93" t="s">
        <v>578</v>
      </c>
      <c r="C49" s="201">
        <v>93934733.549999997</v>
      </c>
    </row>
    <row r="50" spans="2:3" x14ac:dyDescent="0.3">
      <c r="B50" s="93" t="s">
        <v>559</v>
      </c>
      <c r="C50" s="201">
        <v>31434206.079999998</v>
      </c>
    </row>
    <row r="51" spans="2:3" x14ac:dyDescent="0.3">
      <c r="B51" s="93" t="s">
        <v>254</v>
      </c>
      <c r="C51" s="201">
        <v>9003456</v>
      </c>
    </row>
    <row r="52" spans="2:3" x14ac:dyDescent="0.3">
      <c r="B52" s="93" t="s">
        <v>503</v>
      </c>
      <c r="C52" s="201">
        <v>24504217</v>
      </c>
    </row>
    <row r="53" spans="2:3" x14ac:dyDescent="0.3">
      <c r="B53" s="38" t="s">
        <v>588</v>
      </c>
      <c r="C53" s="201"/>
    </row>
    <row r="54" spans="2:3" x14ac:dyDescent="0.3">
      <c r="B54" s="93" t="s">
        <v>591</v>
      </c>
      <c r="C54" s="201">
        <v>3060000</v>
      </c>
    </row>
    <row r="55" spans="2:3" x14ac:dyDescent="0.3">
      <c r="B55" s="93" t="s">
        <v>593</v>
      </c>
      <c r="C55" s="201">
        <v>8234514.7999999998</v>
      </c>
    </row>
    <row r="56" spans="2:3" x14ac:dyDescent="0.3">
      <c r="B56" s="38" t="s">
        <v>62</v>
      </c>
      <c r="C56" s="201"/>
    </row>
    <row r="57" spans="2:3" x14ac:dyDescent="0.3">
      <c r="B57" s="93" t="s">
        <v>780</v>
      </c>
      <c r="C57" s="201">
        <v>17059649.881200001</v>
      </c>
    </row>
    <row r="58" spans="2:3" x14ac:dyDescent="0.3">
      <c r="B58" s="93" t="s">
        <v>408</v>
      </c>
      <c r="C58" s="201">
        <v>4900000</v>
      </c>
    </row>
    <row r="59" spans="2:3" x14ac:dyDescent="0.3">
      <c r="B59" s="93" t="s">
        <v>414</v>
      </c>
      <c r="C59" s="201">
        <v>14000000</v>
      </c>
    </row>
    <row r="60" spans="2:3" x14ac:dyDescent="0.3">
      <c r="B60" s="93" t="s">
        <v>1037</v>
      </c>
      <c r="C60" s="201">
        <v>1000000</v>
      </c>
    </row>
    <row r="61" spans="2:3" x14ac:dyDescent="0.3">
      <c r="B61" s="93" t="s">
        <v>66</v>
      </c>
      <c r="C61" s="201">
        <v>1465588.4</v>
      </c>
    </row>
    <row r="62" spans="2:3" x14ac:dyDescent="0.3">
      <c r="B62" s="93" t="s">
        <v>993</v>
      </c>
      <c r="C62" s="201">
        <v>12544530</v>
      </c>
    </row>
    <row r="63" spans="2:3" x14ac:dyDescent="0.3">
      <c r="B63" s="93" t="s">
        <v>441</v>
      </c>
      <c r="C63" s="201">
        <v>54793475.799999997</v>
      </c>
    </row>
    <row r="64" spans="2:3" x14ac:dyDescent="0.3">
      <c r="B64" s="93" t="s">
        <v>427</v>
      </c>
      <c r="C64" s="201">
        <v>3004000</v>
      </c>
    </row>
    <row r="65" spans="2:3" x14ac:dyDescent="0.3">
      <c r="B65" s="93" t="s">
        <v>419</v>
      </c>
      <c r="C65" s="201">
        <v>200000</v>
      </c>
    </row>
    <row r="66" spans="2:3" x14ac:dyDescent="0.3">
      <c r="B66" s="93" t="s">
        <v>110</v>
      </c>
      <c r="C66" s="201">
        <v>500000</v>
      </c>
    </row>
    <row r="67" spans="2:3" x14ac:dyDescent="0.3">
      <c r="B67" s="93" t="s">
        <v>1038</v>
      </c>
      <c r="C67" s="201">
        <v>15085424.199999999</v>
      </c>
    </row>
    <row r="68" spans="2:3" x14ac:dyDescent="0.3">
      <c r="B68" s="91" t="s">
        <v>1131</v>
      </c>
      <c r="C68" s="90">
        <v>3202487832.9972005</v>
      </c>
    </row>
  </sheetData>
  <pageMargins left="0.70866141732283472" right="0.40625" top="1.1417322834645669" bottom="0.74803149606299213" header="0.31496062992125984" footer="0.31496062992125984"/>
  <pageSetup paperSize="9" orientation="portrait" r:id="rId2"/>
  <headerFooter>
    <oddHeader xml:space="preserve">&amp;C&amp;"-,Negrita"MUNICIPIO DE TLAJOMULCO DE ZUÑIGA, JALISCO
PRESUPUESTO DE EGRESOS 2024 
CLASIFICACIÓN POR PROGRAMA PROYECTO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B2:D141"/>
  <sheetViews>
    <sheetView view="pageLayout" topLeftCell="A26" zoomScaleNormal="100" workbookViewId="0">
      <selection activeCell="C133" sqref="C133"/>
    </sheetView>
  </sheetViews>
  <sheetFormatPr baseColWidth="10" defaultRowHeight="14.4" x14ac:dyDescent="0.3"/>
  <cols>
    <col min="1" max="1" width="3.33203125" customWidth="1"/>
    <col min="2" max="2" width="11.77734375" bestFit="1" customWidth="1"/>
    <col min="3" max="3" width="55.77734375" customWidth="1"/>
    <col min="4" max="4" width="15.88671875" bestFit="1" customWidth="1"/>
    <col min="5" max="5" width="15.33203125" bestFit="1" customWidth="1"/>
  </cols>
  <sheetData>
    <row r="2" spans="2:4" x14ac:dyDescent="0.3">
      <c r="B2" s="37" t="s">
        <v>21</v>
      </c>
      <c r="C2" s="37" t="s">
        <v>22</v>
      </c>
      <c r="D2" s="11" t="s">
        <v>1291</v>
      </c>
    </row>
    <row r="3" spans="2:4" x14ac:dyDescent="0.3">
      <c r="B3">
        <v>1111</v>
      </c>
      <c r="C3" t="s">
        <v>381</v>
      </c>
      <c r="D3" s="201">
        <v>12975991.18</v>
      </c>
    </row>
    <row r="4" spans="2:4" x14ac:dyDescent="0.3">
      <c r="B4">
        <v>1131</v>
      </c>
      <c r="C4" t="s">
        <v>382</v>
      </c>
      <c r="D4" s="201">
        <v>744192404.06000006</v>
      </c>
    </row>
    <row r="5" spans="2:4" x14ac:dyDescent="0.3">
      <c r="B5">
        <v>1221</v>
      </c>
      <c r="C5" t="s">
        <v>384</v>
      </c>
      <c r="D5" s="201">
        <v>120097163.13</v>
      </c>
    </row>
    <row r="6" spans="2:4" x14ac:dyDescent="0.3">
      <c r="B6">
        <v>1231</v>
      </c>
      <c r="C6" t="s">
        <v>385</v>
      </c>
      <c r="D6" s="201">
        <v>26400</v>
      </c>
    </row>
    <row r="7" spans="2:4" x14ac:dyDescent="0.3">
      <c r="B7">
        <v>1321</v>
      </c>
      <c r="C7" t="s">
        <v>386</v>
      </c>
      <c r="D7" s="201">
        <v>12028554</v>
      </c>
    </row>
    <row r="8" spans="2:4" x14ac:dyDescent="0.3">
      <c r="B8">
        <v>1322</v>
      </c>
      <c r="C8" t="s">
        <v>387</v>
      </c>
      <c r="D8" s="201">
        <v>120285540.02000001</v>
      </c>
    </row>
    <row r="9" spans="2:4" x14ac:dyDescent="0.3">
      <c r="B9">
        <v>1331</v>
      </c>
      <c r="C9" t="s">
        <v>388</v>
      </c>
      <c r="D9" s="201">
        <v>700000</v>
      </c>
    </row>
    <row r="10" spans="2:4" x14ac:dyDescent="0.3">
      <c r="B10">
        <v>1341</v>
      </c>
      <c r="C10" t="s">
        <v>389</v>
      </c>
      <c r="D10" s="201">
        <v>7500000</v>
      </c>
    </row>
    <row r="11" spans="2:4" x14ac:dyDescent="0.3">
      <c r="B11">
        <v>1411</v>
      </c>
      <c r="C11" t="s">
        <v>390</v>
      </c>
      <c r="D11" s="201">
        <v>51963353.280000001</v>
      </c>
    </row>
    <row r="12" spans="2:4" x14ac:dyDescent="0.3">
      <c r="B12">
        <v>1421</v>
      </c>
      <c r="C12" t="s">
        <v>391</v>
      </c>
      <c r="D12" s="201">
        <v>25981676.649999999</v>
      </c>
    </row>
    <row r="13" spans="2:4" x14ac:dyDescent="0.3">
      <c r="B13">
        <v>1431</v>
      </c>
      <c r="C13" t="s">
        <v>392</v>
      </c>
      <c r="D13" s="201">
        <v>17321117.760000002</v>
      </c>
    </row>
    <row r="14" spans="2:4" x14ac:dyDescent="0.3">
      <c r="B14">
        <v>1432</v>
      </c>
      <c r="C14" t="s">
        <v>393</v>
      </c>
      <c r="D14" s="201">
        <v>151559780.42000002</v>
      </c>
    </row>
    <row r="15" spans="2:4" x14ac:dyDescent="0.3">
      <c r="B15">
        <v>1441</v>
      </c>
      <c r="C15" t="s">
        <v>394</v>
      </c>
      <c r="D15" s="201">
        <v>13616211</v>
      </c>
    </row>
    <row r="16" spans="2:4" x14ac:dyDescent="0.3">
      <c r="B16">
        <v>1521</v>
      </c>
      <c r="C16" t="s">
        <v>395</v>
      </c>
      <c r="D16" s="201">
        <v>5373789</v>
      </c>
    </row>
    <row r="17" spans="2:4" x14ac:dyDescent="0.3">
      <c r="B17">
        <v>1591</v>
      </c>
      <c r="C17" t="s">
        <v>396</v>
      </c>
      <c r="D17" s="201">
        <v>112113821.5</v>
      </c>
    </row>
    <row r="18" spans="2:4" x14ac:dyDescent="0.3">
      <c r="B18">
        <v>2111</v>
      </c>
      <c r="C18" t="s">
        <v>149</v>
      </c>
      <c r="D18" s="201">
        <v>3474000</v>
      </c>
    </row>
    <row r="19" spans="2:4" x14ac:dyDescent="0.3">
      <c r="B19">
        <v>2121</v>
      </c>
      <c r="C19" t="s">
        <v>361</v>
      </c>
      <c r="D19" s="201">
        <v>70000</v>
      </c>
    </row>
    <row r="20" spans="2:4" x14ac:dyDescent="0.3">
      <c r="B20">
        <v>2131</v>
      </c>
      <c r="C20" t="s">
        <v>223</v>
      </c>
      <c r="D20" s="201">
        <v>1000000</v>
      </c>
    </row>
    <row r="21" spans="2:4" x14ac:dyDescent="0.3">
      <c r="B21">
        <v>2141</v>
      </c>
      <c r="C21" t="s">
        <v>312</v>
      </c>
      <c r="D21" s="201">
        <v>23000</v>
      </c>
    </row>
    <row r="22" spans="2:4" x14ac:dyDescent="0.3">
      <c r="B22">
        <v>2151</v>
      </c>
      <c r="C22" t="s">
        <v>313</v>
      </c>
      <c r="D22" s="201">
        <v>420</v>
      </c>
    </row>
    <row r="23" spans="2:4" x14ac:dyDescent="0.3">
      <c r="B23">
        <v>2161</v>
      </c>
      <c r="C23" t="s">
        <v>279</v>
      </c>
      <c r="D23" s="201">
        <v>3903856.1</v>
      </c>
    </row>
    <row r="24" spans="2:4" x14ac:dyDescent="0.3">
      <c r="B24">
        <v>2171</v>
      </c>
      <c r="C24" t="s">
        <v>344</v>
      </c>
      <c r="D24" s="201">
        <v>330000</v>
      </c>
    </row>
    <row r="25" spans="2:4" x14ac:dyDescent="0.3">
      <c r="B25">
        <v>2181</v>
      </c>
      <c r="C25" t="s">
        <v>183</v>
      </c>
      <c r="D25" s="201">
        <v>2000000</v>
      </c>
    </row>
    <row r="26" spans="2:4" x14ac:dyDescent="0.3">
      <c r="B26">
        <v>2211</v>
      </c>
      <c r="C26" t="s">
        <v>68</v>
      </c>
      <c r="D26" s="201">
        <v>867545</v>
      </c>
    </row>
    <row r="27" spans="2:4" x14ac:dyDescent="0.3">
      <c r="B27">
        <v>2221</v>
      </c>
      <c r="C27" t="s">
        <v>623</v>
      </c>
      <c r="D27" s="201">
        <v>626000</v>
      </c>
    </row>
    <row r="28" spans="2:4" x14ac:dyDescent="0.3">
      <c r="B28">
        <v>2231</v>
      </c>
      <c r="C28" t="s">
        <v>226</v>
      </c>
      <c r="D28" s="201">
        <v>5000</v>
      </c>
    </row>
    <row r="29" spans="2:4" x14ac:dyDescent="0.3">
      <c r="B29">
        <v>2351</v>
      </c>
      <c r="C29" t="s">
        <v>624</v>
      </c>
      <c r="D29" s="201">
        <v>500000</v>
      </c>
    </row>
    <row r="30" spans="2:4" x14ac:dyDescent="0.3">
      <c r="B30">
        <v>2391</v>
      </c>
      <c r="C30" t="s">
        <v>625</v>
      </c>
      <c r="D30" s="201">
        <v>700000</v>
      </c>
    </row>
    <row r="31" spans="2:4" x14ac:dyDescent="0.3">
      <c r="B31">
        <v>2411</v>
      </c>
      <c r="C31" t="s">
        <v>314</v>
      </c>
      <c r="D31" s="201">
        <v>488389.6</v>
      </c>
    </row>
    <row r="32" spans="2:4" x14ac:dyDescent="0.3">
      <c r="B32">
        <v>2421</v>
      </c>
      <c r="C32" t="s">
        <v>282</v>
      </c>
      <c r="D32" s="201">
        <v>12980000</v>
      </c>
    </row>
    <row r="33" spans="2:4" x14ac:dyDescent="0.3">
      <c r="B33">
        <v>2431</v>
      </c>
      <c r="C33" t="s">
        <v>627</v>
      </c>
      <c r="D33" s="201">
        <v>50000</v>
      </c>
    </row>
    <row r="34" spans="2:4" x14ac:dyDescent="0.3">
      <c r="B34">
        <v>2441</v>
      </c>
      <c r="C34" t="s">
        <v>348</v>
      </c>
      <c r="D34" s="201">
        <v>100000</v>
      </c>
    </row>
    <row r="35" spans="2:4" x14ac:dyDescent="0.3">
      <c r="B35">
        <v>2451</v>
      </c>
      <c r="C35" t="s">
        <v>315</v>
      </c>
      <c r="D35" s="201">
        <v>547757.19999999995</v>
      </c>
    </row>
    <row r="36" spans="2:4" x14ac:dyDescent="0.3">
      <c r="B36">
        <v>2461</v>
      </c>
      <c r="C36" t="s">
        <v>228</v>
      </c>
      <c r="D36" s="201">
        <v>11902333</v>
      </c>
    </row>
    <row r="37" spans="2:4" x14ac:dyDescent="0.3">
      <c r="B37">
        <v>2471</v>
      </c>
      <c r="C37" t="s">
        <v>230</v>
      </c>
      <c r="D37" s="201">
        <v>3078625.68</v>
      </c>
    </row>
    <row r="38" spans="2:4" x14ac:dyDescent="0.3">
      <c r="B38">
        <v>2481</v>
      </c>
      <c r="C38" t="s">
        <v>508</v>
      </c>
      <c r="D38" s="201">
        <v>10000</v>
      </c>
    </row>
    <row r="39" spans="2:4" x14ac:dyDescent="0.3">
      <c r="B39">
        <v>2491</v>
      </c>
      <c r="C39" t="s">
        <v>132</v>
      </c>
      <c r="D39" s="201">
        <v>6420948.2000000002</v>
      </c>
    </row>
    <row r="40" spans="2:4" x14ac:dyDescent="0.3">
      <c r="B40">
        <v>2511</v>
      </c>
      <c r="C40" t="s">
        <v>458</v>
      </c>
      <c r="D40" s="201">
        <v>4500000</v>
      </c>
    </row>
    <row r="41" spans="2:4" x14ac:dyDescent="0.3">
      <c r="B41">
        <v>2521</v>
      </c>
      <c r="C41" t="s">
        <v>316</v>
      </c>
      <c r="D41" s="201">
        <v>1123580</v>
      </c>
    </row>
    <row r="42" spans="2:4" x14ac:dyDescent="0.3">
      <c r="B42">
        <v>2531</v>
      </c>
      <c r="C42" t="s">
        <v>245</v>
      </c>
      <c r="D42" s="201">
        <v>6450000</v>
      </c>
    </row>
    <row r="43" spans="2:4" x14ac:dyDescent="0.3">
      <c r="B43">
        <v>2541</v>
      </c>
      <c r="C43" t="s">
        <v>247</v>
      </c>
      <c r="D43" s="201">
        <v>7154500</v>
      </c>
    </row>
    <row r="44" spans="2:4" x14ac:dyDescent="0.3">
      <c r="B44">
        <v>2551</v>
      </c>
      <c r="C44" t="s">
        <v>460</v>
      </c>
      <c r="D44" s="201">
        <v>250000</v>
      </c>
    </row>
    <row r="45" spans="2:4" x14ac:dyDescent="0.3">
      <c r="B45">
        <v>2561</v>
      </c>
      <c r="C45" t="s">
        <v>317</v>
      </c>
      <c r="D45" s="201">
        <v>2757500</v>
      </c>
    </row>
    <row r="46" spans="2:4" x14ac:dyDescent="0.3">
      <c r="B46">
        <v>2591</v>
      </c>
      <c r="C46" t="s">
        <v>672</v>
      </c>
      <c r="D46" s="201">
        <v>3775271.34</v>
      </c>
    </row>
    <row r="47" spans="2:4" x14ac:dyDescent="0.3">
      <c r="B47">
        <v>2611</v>
      </c>
      <c r="C47" t="s">
        <v>318</v>
      </c>
      <c r="D47" s="201">
        <v>88177000</v>
      </c>
    </row>
    <row r="48" spans="2:4" x14ac:dyDescent="0.3">
      <c r="B48">
        <v>2711</v>
      </c>
      <c r="C48" t="s">
        <v>84</v>
      </c>
      <c r="D48" s="201">
        <v>5413856.0899999999</v>
      </c>
    </row>
    <row r="49" spans="2:4" x14ac:dyDescent="0.3">
      <c r="B49">
        <v>2721</v>
      </c>
      <c r="C49" t="s">
        <v>134</v>
      </c>
      <c r="D49" s="201">
        <v>4991470.4000000004</v>
      </c>
    </row>
    <row r="50" spans="2:4" x14ac:dyDescent="0.3">
      <c r="B50">
        <v>2821</v>
      </c>
      <c r="C50" t="s">
        <v>595</v>
      </c>
      <c r="D50" s="201">
        <v>900000</v>
      </c>
    </row>
    <row r="51" spans="2:4" x14ac:dyDescent="0.3">
      <c r="B51">
        <v>2831</v>
      </c>
      <c r="C51" t="s">
        <v>596</v>
      </c>
      <c r="D51" s="201">
        <v>3364514.8</v>
      </c>
    </row>
    <row r="52" spans="2:4" x14ac:dyDescent="0.3">
      <c r="B52">
        <v>2911</v>
      </c>
      <c r="C52" t="s">
        <v>150</v>
      </c>
      <c r="D52" s="201">
        <v>3627279.86</v>
      </c>
    </row>
    <row r="53" spans="2:4" x14ac:dyDescent="0.3">
      <c r="B53">
        <v>2921</v>
      </c>
      <c r="C53" t="s">
        <v>233</v>
      </c>
      <c r="D53" s="201">
        <v>96000</v>
      </c>
    </row>
    <row r="54" spans="2:4" x14ac:dyDescent="0.3">
      <c r="B54">
        <v>2941</v>
      </c>
      <c r="C54" t="s">
        <v>151</v>
      </c>
      <c r="D54" s="201">
        <v>1137000</v>
      </c>
    </row>
    <row r="55" spans="2:4" x14ac:dyDescent="0.3">
      <c r="B55">
        <v>2961</v>
      </c>
      <c r="C55" t="s">
        <v>234</v>
      </c>
      <c r="D55" s="201">
        <v>1000000</v>
      </c>
    </row>
    <row r="56" spans="2:4" x14ac:dyDescent="0.3">
      <c r="B56">
        <v>2971</v>
      </c>
      <c r="C56" t="s">
        <v>795</v>
      </c>
      <c r="D56" s="201">
        <v>60000</v>
      </c>
    </row>
    <row r="57" spans="2:4" x14ac:dyDescent="0.3">
      <c r="B57">
        <v>2981</v>
      </c>
      <c r="C57" t="s">
        <v>291</v>
      </c>
      <c r="D57" s="201">
        <v>898350.4</v>
      </c>
    </row>
    <row r="58" spans="2:4" x14ac:dyDescent="0.3">
      <c r="B58">
        <v>2991</v>
      </c>
      <c r="C58" t="s">
        <v>828</v>
      </c>
      <c r="D58" s="201">
        <v>1624</v>
      </c>
    </row>
    <row r="59" spans="2:4" x14ac:dyDescent="0.3">
      <c r="B59">
        <v>3111</v>
      </c>
      <c r="C59" t="s">
        <v>320</v>
      </c>
      <c r="D59" s="201">
        <v>268908733.55000001</v>
      </c>
    </row>
    <row r="60" spans="2:4" x14ac:dyDescent="0.3">
      <c r="B60">
        <v>3141</v>
      </c>
      <c r="C60" t="s">
        <v>321</v>
      </c>
      <c r="D60" s="201">
        <v>1720000</v>
      </c>
    </row>
    <row r="61" spans="2:4" x14ac:dyDescent="0.3">
      <c r="B61">
        <v>3161</v>
      </c>
      <c r="C61" t="s">
        <v>322</v>
      </c>
      <c r="D61" s="201">
        <v>3930000</v>
      </c>
    </row>
    <row r="62" spans="2:4" x14ac:dyDescent="0.3">
      <c r="B62">
        <v>3181</v>
      </c>
      <c r="C62" t="s">
        <v>95</v>
      </c>
      <c r="D62" s="201">
        <v>20500</v>
      </c>
    </row>
    <row r="63" spans="2:4" x14ac:dyDescent="0.3">
      <c r="B63">
        <v>3221</v>
      </c>
      <c r="C63" t="s">
        <v>323</v>
      </c>
      <c r="D63" s="201">
        <v>1848000</v>
      </c>
    </row>
    <row r="64" spans="2:4" x14ac:dyDescent="0.3">
      <c r="B64">
        <v>3231</v>
      </c>
      <c r="C64" t="s">
        <v>324</v>
      </c>
      <c r="D64" s="201">
        <v>4000000</v>
      </c>
    </row>
    <row r="65" spans="2:4" x14ac:dyDescent="0.3">
      <c r="B65">
        <v>3251</v>
      </c>
      <c r="C65" t="s">
        <v>255</v>
      </c>
      <c r="D65" s="201">
        <v>84322161.450000003</v>
      </c>
    </row>
    <row r="66" spans="2:4" x14ac:dyDescent="0.3">
      <c r="B66">
        <v>3261</v>
      </c>
      <c r="C66" t="s">
        <v>467</v>
      </c>
      <c r="D66" s="201">
        <v>70800000</v>
      </c>
    </row>
    <row r="67" spans="2:4" x14ac:dyDescent="0.3">
      <c r="B67">
        <v>3291</v>
      </c>
      <c r="C67" t="s">
        <v>71</v>
      </c>
      <c r="D67" s="201">
        <v>692000</v>
      </c>
    </row>
    <row r="68" spans="2:4" x14ac:dyDescent="0.3">
      <c r="B68">
        <v>3311</v>
      </c>
      <c r="C68" t="s">
        <v>136</v>
      </c>
      <c r="D68" s="201">
        <v>5617000</v>
      </c>
    </row>
    <row r="69" spans="2:4" x14ac:dyDescent="0.3">
      <c r="B69">
        <v>3321</v>
      </c>
      <c r="C69" t="s">
        <v>325</v>
      </c>
      <c r="D69" s="201">
        <v>2569408</v>
      </c>
    </row>
    <row r="70" spans="2:4" x14ac:dyDescent="0.3">
      <c r="B70">
        <v>3331</v>
      </c>
      <c r="C70" t="s">
        <v>152</v>
      </c>
      <c r="D70" s="201">
        <v>1940000</v>
      </c>
    </row>
    <row r="71" spans="2:4" x14ac:dyDescent="0.3">
      <c r="B71">
        <v>3341</v>
      </c>
      <c r="C71" t="s">
        <v>326</v>
      </c>
      <c r="D71" s="201">
        <v>3735486</v>
      </c>
    </row>
    <row r="72" spans="2:4" x14ac:dyDescent="0.3">
      <c r="B72">
        <v>3351</v>
      </c>
      <c r="C72" t="s">
        <v>438</v>
      </c>
      <c r="D72" s="201">
        <v>470000</v>
      </c>
    </row>
    <row r="73" spans="2:4" x14ac:dyDescent="0.3">
      <c r="B73">
        <v>3361</v>
      </c>
      <c r="C73" t="s">
        <v>86</v>
      </c>
      <c r="D73" s="201">
        <v>10559566</v>
      </c>
    </row>
    <row r="74" spans="2:4" x14ac:dyDescent="0.3">
      <c r="B74">
        <v>3371</v>
      </c>
      <c r="C74" t="s">
        <v>328</v>
      </c>
      <c r="D74" s="201">
        <v>25006935</v>
      </c>
    </row>
    <row r="75" spans="2:4" x14ac:dyDescent="0.3">
      <c r="B75">
        <v>3381</v>
      </c>
      <c r="C75" t="s">
        <v>366</v>
      </c>
      <c r="D75" s="201">
        <v>43000000</v>
      </c>
    </row>
    <row r="76" spans="2:4" x14ac:dyDescent="0.3">
      <c r="B76">
        <v>3391</v>
      </c>
      <c r="C76" t="s">
        <v>97</v>
      </c>
      <c r="D76" s="201">
        <v>11350000</v>
      </c>
    </row>
    <row r="77" spans="2:4" x14ac:dyDescent="0.3">
      <c r="B77">
        <v>3411</v>
      </c>
      <c r="C77" t="s">
        <v>153</v>
      </c>
      <c r="D77" s="201">
        <v>9000000</v>
      </c>
    </row>
    <row r="78" spans="2:4" x14ac:dyDescent="0.3">
      <c r="B78">
        <v>3421</v>
      </c>
      <c r="C78" t="s">
        <v>154</v>
      </c>
      <c r="D78" s="201">
        <v>30000000</v>
      </c>
    </row>
    <row r="79" spans="2:4" x14ac:dyDescent="0.3">
      <c r="B79">
        <v>3431</v>
      </c>
      <c r="C79" t="s">
        <v>155</v>
      </c>
      <c r="D79" s="201">
        <v>850000</v>
      </c>
    </row>
    <row r="80" spans="2:4" x14ac:dyDescent="0.3">
      <c r="B80">
        <v>3441</v>
      </c>
      <c r="C80" t="s">
        <v>329</v>
      </c>
      <c r="D80" s="201">
        <v>160000</v>
      </c>
    </row>
    <row r="81" spans="2:4" x14ac:dyDescent="0.3">
      <c r="B81">
        <v>3451</v>
      </c>
      <c r="C81" t="s">
        <v>330</v>
      </c>
      <c r="D81" s="201">
        <v>6000000</v>
      </c>
    </row>
    <row r="82" spans="2:4" x14ac:dyDescent="0.3">
      <c r="B82">
        <v>3471</v>
      </c>
      <c r="C82" t="s">
        <v>711</v>
      </c>
      <c r="D82" s="201">
        <v>400000</v>
      </c>
    </row>
    <row r="83" spans="2:4" x14ac:dyDescent="0.3">
      <c r="B83">
        <v>3481</v>
      </c>
      <c r="C83" t="s">
        <v>331</v>
      </c>
      <c r="D83" s="201">
        <v>1180000</v>
      </c>
    </row>
    <row r="84" spans="2:4" x14ac:dyDescent="0.3">
      <c r="B84">
        <v>3511</v>
      </c>
      <c r="C84" t="s">
        <v>156</v>
      </c>
      <c r="D84" s="201">
        <v>18685740</v>
      </c>
    </row>
    <row r="85" spans="2:4" x14ac:dyDescent="0.3">
      <c r="B85">
        <v>3521</v>
      </c>
      <c r="C85" t="s">
        <v>138</v>
      </c>
      <c r="D85" s="201">
        <v>59000</v>
      </c>
    </row>
    <row r="86" spans="2:4" x14ac:dyDescent="0.3">
      <c r="B86">
        <v>3531</v>
      </c>
      <c r="C86" t="s">
        <v>833</v>
      </c>
      <c r="D86" s="201">
        <v>129193</v>
      </c>
    </row>
    <row r="87" spans="2:4" x14ac:dyDescent="0.3">
      <c r="B87">
        <v>3541</v>
      </c>
      <c r="C87" t="s">
        <v>530</v>
      </c>
      <c r="D87" s="201">
        <v>650000</v>
      </c>
    </row>
    <row r="88" spans="2:4" x14ac:dyDescent="0.3">
      <c r="B88">
        <v>3551</v>
      </c>
      <c r="C88" t="s">
        <v>332</v>
      </c>
      <c r="D88" s="201">
        <v>7000000</v>
      </c>
    </row>
    <row r="89" spans="2:4" x14ac:dyDescent="0.3">
      <c r="B89">
        <v>3561</v>
      </c>
      <c r="C89" t="s">
        <v>533</v>
      </c>
      <c r="D89" s="201">
        <v>30000</v>
      </c>
    </row>
    <row r="90" spans="2:4" x14ac:dyDescent="0.3">
      <c r="B90">
        <v>3571</v>
      </c>
      <c r="C90" t="s">
        <v>236</v>
      </c>
      <c r="D90" s="201">
        <v>72355132.049999997</v>
      </c>
    </row>
    <row r="91" spans="2:4" x14ac:dyDescent="0.3">
      <c r="B91">
        <v>3581</v>
      </c>
      <c r="C91" t="s">
        <v>73</v>
      </c>
      <c r="D91" s="201">
        <v>111095000</v>
      </c>
    </row>
    <row r="92" spans="2:4" x14ac:dyDescent="0.3">
      <c r="B92">
        <v>3611</v>
      </c>
      <c r="C92" t="s">
        <v>99</v>
      </c>
      <c r="D92" s="201">
        <v>29400000</v>
      </c>
    </row>
    <row r="93" spans="2:4" x14ac:dyDescent="0.3">
      <c r="B93">
        <v>3631</v>
      </c>
      <c r="C93" t="s">
        <v>333</v>
      </c>
      <c r="D93" s="201">
        <v>4866666.55</v>
      </c>
    </row>
    <row r="94" spans="2:4" x14ac:dyDescent="0.3">
      <c r="B94">
        <v>3651</v>
      </c>
      <c r="C94" t="s">
        <v>104</v>
      </c>
      <c r="D94" s="201">
        <v>3000000</v>
      </c>
    </row>
    <row r="95" spans="2:4" x14ac:dyDescent="0.3">
      <c r="B95">
        <v>3661</v>
      </c>
      <c r="C95" t="s">
        <v>106</v>
      </c>
      <c r="D95" s="201">
        <v>7000000</v>
      </c>
    </row>
    <row r="96" spans="2:4" x14ac:dyDescent="0.3">
      <c r="B96">
        <v>3711</v>
      </c>
      <c r="C96" t="s">
        <v>157</v>
      </c>
      <c r="D96" s="201">
        <v>23667.68</v>
      </c>
    </row>
    <row r="97" spans="2:4" x14ac:dyDescent="0.3">
      <c r="B97">
        <v>3721</v>
      </c>
      <c r="C97" t="s">
        <v>88</v>
      </c>
      <c r="D97" s="201">
        <v>2480</v>
      </c>
    </row>
    <row r="98" spans="2:4" x14ac:dyDescent="0.3">
      <c r="B98">
        <v>3751</v>
      </c>
      <c r="C98" t="s">
        <v>356</v>
      </c>
      <c r="D98" s="201">
        <v>11397.95</v>
      </c>
    </row>
    <row r="99" spans="2:4" x14ac:dyDescent="0.3">
      <c r="B99">
        <v>3791</v>
      </c>
      <c r="C99" t="s">
        <v>158</v>
      </c>
      <c r="D99" s="201">
        <v>3500</v>
      </c>
    </row>
    <row r="100" spans="2:4" x14ac:dyDescent="0.3">
      <c r="B100">
        <v>3821</v>
      </c>
      <c r="C100" t="s">
        <v>75</v>
      </c>
      <c r="D100" s="201">
        <v>16844666.600000001</v>
      </c>
    </row>
    <row r="101" spans="2:4" x14ac:dyDescent="0.3">
      <c r="B101">
        <v>3911</v>
      </c>
      <c r="C101" t="s">
        <v>334</v>
      </c>
      <c r="D101" s="201">
        <v>700000</v>
      </c>
    </row>
    <row r="102" spans="2:4" x14ac:dyDescent="0.3">
      <c r="B102">
        <v>3922</v>
      </c>
      <c r="C102" t="s">
        <v>197</v>
      </c>
      <c r="D102" s="201">
        <v>8500000</v>
      </c>
    </row>
    <row r="103" spans="2:4" x14ac:dyDescent="0.3">
      <c r="B103">
        <v>3941</v>
      </c>
      <c r="C103" t="s">
        <v>172</v>
      </c>
      <c r="D103" s="201">
        <v>11711937.890000001</v>
      </c>
    </row>
    <row r="104" spans="2:4" x14ac:dyDescent="0.3">
      <c r="B104">
        <v>3942</v>
      </c>
      <c r="C104" t="s">
        <v>185</v>
      </c>
      <c r="D104" s="201">
        <v>450000</v>
      </c>
    </row>
    <row r="105" spans="2:4" x14ac:dyDescent="0.3">
      <c r="B105">
        <v>3951</v>
      </c>
      <c r="C105" t="s">
        <v>187</v>
      </c>
      <c r="D105" s="201">
        <v>300000</v>
      </c>
    </row>
    <row r="106" spans="2:4" x14ac:dyDescent="0.3">
      <c r="B106">
        <v>3961</v>
      </c>
      <c r="C106" t="s">
        <v>159</v>
      </c>
      <c r="D106" s="201">
        <v>18000</v>
      </c>
    </row>
    <row r="107" spans="2:4" x14ac:dyDescent="0.3">
      <c r="B107">
        <v>3962</v>
      </c>
      <c r="C107" t="s">
        <v>335</v>
      </c>
      <c r="D107" s="201">
        <v>220000</v>
      </c>
    </row>
    <row r="108" spans="2:4" x14ac:dyDescent="0.3">
      <c r="B108">
        <v>4211</v>
      </c>
      <c r="C108" t="s">
        <v>173</v>
      </c>
      <c r="D108" s="201">
        <v>117367575.81720001</v>
      </c>
    </row>
    <row r="109" spans="2:4" x14ac:dyDescent="0.3">
      <c r="B109">
        <v>4251</v>
      </c>
      <c r="C109" t="s">
        <v>174</v>
      </c>
      <c r="D109" s="201">
        <v>5000000</v>
      </c>
    </row>
    <row r="110" spans="2:4" x14ac:dyDescent="0.3">
      <c r="B110">
        <v>4311</v>
      </c>
      <c r="C110" t="s">
        <v>612</v>
      </c>
      <c r="D110" s="201">
        <v>3400000</v>
      </c>
    </row>
    <row r="111" spans="2:4" x14ac:dyDescent="0.3">
      <c r="B111">
        <v>4411</v>
      </c>
      <c r="C111" t="s">
        <v>41</v>
      </c>
      <c r="D111" s="201">
        <v>97316146</v>
      </c>
    </row>
    <row r="112" spans="2:4" x14ac:dyDescent="0.3">
      <c r="B112">
        <v>4421</v>
      </c>
      <c r="C112" t="s">
        <v>420</v>
      </c>
      <c r="D112" s="201">
        <v>200000</v>
      </c>
    </row>
    <row r="113" spans="2:4" x14ac:dyDescent="0.3">
      <c r="B113">
        <v>4431</v>
      </c>
      <c r="C113" t="s">
        <v>409</v>
      </c>
      <c r="D113" s="201">
        <v>4300000</v>
      </c>
    </row>
    <row r="114" spans="2:4" x14ac:dyDescent="0.3">
      <c r="B114">
        <v>4451</v>
      </c>
      <c r="C114" t="s">
        <v>49</v>
      </c>
      <c r="D114" s="201">
        <v>13150000</v>
      </c>
    </row>
    <row r="115" spans="2:4" x14ac:dyDescent="0.3">
      <c r="B115">
        <v>4481</v>
      </c>
      <c r="C115" t="s">
        <v>213</v>
      </c>
      <c r="D115" s="201">
        <v>1000000</v>
      </c>
    </row>
    <row r="116" spans="2:4" x14ac:dyDescent="0.3">
      <c r="B116">
        <v>5111</v>
      </c>
      <c r="C116" t="s">
        <v>160</v>
      </c>
      <c r="D116" s="201">
        <v>1185000</v>
      </c>
    </row>
    <row r="117" spans="2:4" x14ac:dyDescent="0.3">
      <c r="B117">
        <v>5121</v>
      </c>
      <c r="C117" t="s">
        <v>644</v>
      </c>
      <c r="D117" s="201">
        <v>100000</v>
      </c>
    </row>
    <row r="118" spans="2:4" x14ac:dyDescent="0.3">
      <c r="B118">
        <v>5151</v>
      </c>
      <c r="C118" t="s">
        <v>161</v>
      </c>
      <c r="D118" s="201">
        <v>645000</v>
      </c>
    </row>
    <row r="119" spans="2:4" x14ac:dyDescent="0.3">
      <c r="B119">
        <v>5191</v>
      </c>
      <c r="C119" t="s">
        <v>336</v>
      </c>
      <c r="D119" s="201">
        <v>1203122</v>
      </c>
    </row>
    <row r="120" spans="2:4" x14ac:dyDescent="0.3">
      <c r="B120">
        <v>5231</v>
      </c>
      <c r="C120" t="s">
        <v>370</v>
      </c>
      <c r="D120" s="201">
        <v>272400</v>
      </c>
    </row>
    <row r="121" spans="2:4" x14ac:dyDescent="0.3">
      <c r="B121">
        <v>5311</v>
      </c>
      <c r="C121" t="s">
        <v>542</v>
      </c>
      <c r="D121" s="201">
        <v>2450000</v>
      </c>
    </row>
    <row r="122" spans="2:4" x14ac:dyDescent="0.3">
      <c r="B122">
        <v>5321</v>
      </c>
      <c r="C122" t="s">
        <v>545</v>
      </c>
      <c r="D122" s="201">
        <v>1105112</v>
      </c>
    </row>
    <row r="123" spans="2:4" x14ac:dyDescent="0.3">
      <c r="B123">
        <v>5451</v>
      </c>
      <c r="C123" t="s">
        <v>647</v>
      </c>
      <c r="D123" s="201">
        <v>120000</v>
      </c>
    </row>
    <row r="124" spans="2:4" x14ac:dyDescent="0.3">
      <c r="B124">
        <v>5611</v>
      </c>
      <c r="C124" t="s">
        <v>474</v>
      </c>
      <c r="D124" s="201">
        <v>198564.4</v>
      </c>
    </row>
    <row r="125" spans="2:4" x14ac:dyDescent="0.3">
      <c r="B125">
        <v>5621</v>
      </c>
      <c r="C125" t="s">
        <v>548</v>
      </c>
      <c r="D125" s="201">
        <v>90000</v>
      </c>
    </row>
    <row r="126" spans="2:4" x14ac:dyDescent="0.3">
      <c r="B126">
        <v>5631</v>
      </c>
      <c r="C126" t="s">
        <v>570</v>
      </c>
      <c r="D126" s="201">
        <v>45765</v>
      </c>
    </row>
    <row r="127" spans="2:4" x14ac:dyDescent="0.3">
      <c r="B127">
        <v>5641</v>
      </c>
      <c r="C127" t="s">
        <v>338</v>
      </c>
      <c r="D127" s="201">
        <v>461745.64</v>
      </c>
    </row>
    <row r="128" spans="2:4" x14ac:dyDescent="0.3">
      <c r="B128">
        <v>5651</v>
      </c>
      <c r="C128" t="s">
        <v>112</v>
      </c>
      <c r="D128" s="201">
        <v>1620000</v>
      </c>
    </row>
    <row r="129" spans="2:4" x14ac:dyDescent="0.3">
      <c r="B129">
        <v>5661</v>
      </c>
      <c r="C129" t="s">
        <v>553</v>
      </c>
      <c r="D129" s="201">
        <v>81805</v>
      </c>
    </row>
    <row r="130" spans="2:4" x14ac:dyDescent="0.3">
      <c r="B130">
        <v>5671</v>
      </c>
      <c r="C130" t="s">
        <v>301</v>
      </c>
      <c r="D130" s="201">
        <v>2170000</v>
      </c>
    </row>
    <row r="131" spans="2:4" x14ac:dyDescent="0.3">
      <c r="B131">
        <v>5691</v>
      </c>
      <c r="C131" t="s">
        <v>251</v>
      </c>
      <c r="D131" s="201">
        <v>73316000</v>
      </c>
    </row>
    <row r="132" spans="2:4" x14ac:dyDescent="0.3">
      <c r="B132">
        <v>5781</v>
      </c>
      <c r="C132" t="s">
        <v>674</v>
      </c>
      <c r="D132" s="201">
        <v>50000</v>
      </c>
    </row>
    <row r="133" spans="2:4" x14ac:dyDescent="0.3">
      <c r="B133">
        <v>5911</v>
      </c>
      <c r="C133" t="s">
        <v>722</v>
      </c>
      <c r="D133" s="201">
        <v>4000000</v>
      </c>
    </row>
    <row r="134" spans="2:4" x14ac:dyDescent="0.3">
      <c r="B134">
        <v>5971</v>
      </c>
      <c r="C134" t="s">
        <v>817</v>
      </c>
      <c r="D134" s="201">
        <v>3000000</v>
      </c>
    </row>
    <row r="135" spans="2:4" x14ac:dyDescent="0.3">
      <c r="B135">
        <v>6121</v>
      </c>
      <c r="C135" t="s">
        <v>487</v>
      </c>
      <c r="D135" s="201">
        <v>86200000</v>
      </c>
    </row>
    <row r="136" spans="2:4" x14ac:dyDescent="0.3">
      <c r="B136">
        <v>6131</v>
      </c>
      <c r="C136" t="s">
        <v>163</v>
      </c>
      <c r="D136" s="201">
        <v>69511516.25</v>
      </c>
    </row>
    <row r="137" spans="2:4" x14ac:dyDescent="0.3">
      <c r="B137">
        <v>6151</v>
      </c>
      <c r="C137" t="s">
        <v>493</v>
      </c>
      <c r="D137" s="201">
        <v>86369154.549999997</v>
      </c>
    </row>
    <row r="138" spans="2:4" x14ac:dyDescent="0.3">
      <c r="B138">
        <v>6321</v>
      </c>
      <c r="C138" t="s">
        <v>164</v>
      </c>
      <c r="D138" s="201">
        <v>95108346.400000006</v>
      </c>
    </row>
    <row r="139" spans="2:4" x14ac:dyDescent="0.3">
      <c r="B139">
        <v>9111</v>
      </c>
      <c r="C139" t="s">
        <v>176</v>
      </c>
      <c r="D139" s="201">
        <v>43522784.549999997</v>
      </c>
    </row>
    <row r="140" spans="2:4" x14ac:dyDescent="0.3">
      <c r="B140">
        <v>9211</v>
      </c>
      <c r="C140" t="s">
        <v>177</v>
      </c>
      <c r="D140" s="201">
        <v>26300000</v>
      </c>
    </row>
    <row r="141" spans="2:4" x14ac:dyDescent="0.3">
      <c r="B141" s="92" t="s">
        <v>1131</v>
      </c>
      <c r="C141" s="92"/>
      <c r="D141" s="90">
        <v>3202487832.9972005</v>
      </c>
    </row>
  </sheetData>
  <pageMargins left="0.70866141732283472" right="0.39370078740157483" top="1.1417322834645669" bottom="0.74803149606299213" header="0.31496062992125984" footer="0.31496062992125984"/>
  <pageSetup paperSize="9" orientation="portrait" r:id="rId2"/>
  <headerFooter>
    <oddHeader xml:space="preserve">&amp;C&amp;"-,Negrita"MUNICIPIO DE TLAJOMULCO DE ZUÑIGA, JALISCO
PRESUPUESTO DE EGRESOS 2024 
CLASIFICACIÓN POR OBJETO DEL GASTO  
</oddHeader>
    <oddFooter>Página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2:J22"/>
  <sheetViews>
    <sheetView workbookViewId="0">
      <selection activeCell="A13" sqref="A5:A21"/>
    </sheetView>
  </sheetViews>
  <sheetFormatPr baseColWidth="10" defaultRowHeight="14.4" x14ac:dyDescent="0.3"/>
  <cols>
    <col min="1" max="1" width="76" bestFit="1" customWidth="1"/>
    <col min="2" max="2" width="17.109375" customWidth="1"/>
    <col min="3" max="3" width="19.88671875" hidden="1" customWidth="1"/>
    <col min="4" max="4" width="16.6640625" hidden="1" customWidth="1"/>
    <col min="5" max="5" width="19" hidden="1" customWidth="1"/>
    <col min="6" max="7" width="16.33203125" style="39" hidden="1" customWidth="1"/>
    <col min="8" max="9" width="16.33203125" style="39" bestFit="1" customWidth="1"/>
    <col min="10" max="10" width="14.6640625" style="39" bestFit="1" customWidth="1"/>
  </cols>
  <sheetData>
    <row r="2" spans="1:10" x14ac:dyDescent="0.3">
      <c r="A2" s="37" t="s">
        <v>1161</v>
      </c>
      <c r="B2" t="s">
        <v>1162</v>
      </c>
      <c r="F2" s="39" t="s">
        <v>1162</v>
      </c>
    </row>
    <row r="4" spans="1:10" s="67" customFormat="1" ht="42" customHeight="1" x14ac:dyDescent="0.3">
      <c r="A4" s="66" t="s">
        <v>1130</v>
      </c>
      <c r="B4" s="67" t="s">
        <v>1156</v>
      </c>
      <c r="C4" s="67" t="s">
        <v>1132</v>
      </c>
      <c r="D4" s="67" t="s">
        <v>1160</v>
      </c>
      <c r="E4" s="67" t="s">
        <v>1133</v>
      </c>
      <c r="F4" s="68" t="s">
        <v>1156</v>
      </c>
      <c r="G4" s="68" t="s">
        <v>1132</v>
      </c>
      <c r="H4" s="68" t="s">
        <v>1160</v>
      </c>
      <c r="I4" s="68" t="s">
        <v>1133</v>
      </c>
      <c r="J4" s="68"/>
    </row>
    <row r="5" spans="1:10" x14ac:dyDescent="0.3">
      <c r="A5" s="38" t="s">
        <v>734</v>
      </c>
      <c r="B5" s="12">
        <v>10000000</v>
      </c>
      <c r="C5" s="12">
        <v>10000000</v>
      </c>
      <c r="D5" s="12">
        <v>10000000</v>
      </c>
      <c r="E5" s="12">
        <v>13000000</v>
      </c>
      <c r="F5" s="39">
        <v>10000000</v>
      </c>
      <c r="G5" s="39">
        <v>10000000</v>
      </c>
      <c r="H5" s="39">
        <v>10000000</v>
      </c>
      <c r="I5" s="39">
        <v>13000000</v>
      </c>
      <c r="J5" s="39">
        <f>I5-G5</f>
        <v>3000000</v>
      </c>
    </row>
    <row r="6" spans="1:10" x14ac:dyDescent="0.3">
      <c r="A6" s="38" t="s">
        <v>587</v>
      </c>
      <c r="B6" s="12">
        <v>11461867.809999999</v>
      </c>
      <c r="C6" s="12">
        <v>11254117.800000001</v>
      </c>
      <c r="D6" s="12">
        <v>11253059.199999999</v>
      </c>
      <c r="E6" s="12">
        <v>11574514.800000001</v>
      </c>
      <c r="F6" s="39">
        <v>11461867.809999999</v>
      </c>
      <c r="G6" s="39">
        <v>11254117.800000001</v>
      </c>
      <c r="H6" s="39">
        <v>11253059.199999999</v>
      </c>
      <c r="I6" s="39">
        <v>11574514.800000001</v>
      </c>
      <c r="J6" s="39">
        <f t="shared" ref="J6:J22" si="0">I6-G6</f>
        <v>320397</v>
      </c>
    </row>
    <row r="7" spans="1:10" x14ac:dyDescent="0.3">
      <c r="A7" s="38" t="s">
        <v>777</v>
      </c>
      <c r="B7" s="12">
        <v>16510000</v>
      </c>
      <c r="C7" s="12">
        <v>16510000.000000004</v>
      </c>
      <c r="D7" s="12">
        <v>16510000.000000004</v>
      </c>
      <c r="E7" s="12">
        <v>17359649.690000001</v>
      </c>
      <c r="F7" s="39">
        <v>16510000</v>
      </c>
      <c r="G7" s="39">
        <v>16510000.000000004</v>
      </c>
      <c r="H7" s="39">
        <v>16510000.000000004</v>
      </c>
      <c r="I7" s="39">
        <v>17359649.690000001</v>
      </c>
      <c r="J7" s="39">
        <f t="shared" si="0"/>
        <v>849649.68999999762</v>
      </c>
    </row>
    <row r="8" spans="1:10" x14ac:dyDescent="0.3">
      <c r="A8" s="38" t="s">
        <v>404</v>
      </c>
      <c r="B8" s="12">
        <v>124447915.89</v>
      </c>
      <c r="C8" s="12">
        <v>125207353.89</v>
      </c>
      <c r="D8" s="12">
        <v>125207353.89</v>
      </c>
      <c r="E8" s="12">
        <v>127327430</v>
      </c>
      <c r="F8" s="39">
        <v>124447915.89</v>
      </c>
      <c r="G8" s="39">
        <v>125207353.89</v>
      </c>
      <c r="H8" s="39">
        <v>125207353.89</v>
      </c>
      <c r="I8" s="39">
        <v>127327430</v>
      </c>
      <c r="J8" s="39">
        <f t="shared" si="0"/>
        <v>2120076.1099999994</v>
      </c>
    </row>
    <row r="9" spans="1:10" x14ac:dyDescent="0.3">
      <c r="A9" s="38" t="s">
        <v>605</v>
      </c>
      <c r="B9" s="12">
        <v>14149164.719999999</v>
      </c>
      <c r="C9" s="12">
        <v>10776144.719999999</v>
      </c>
      <c r="D9" s="12">
        <v>10776144.719999999</v>
      </c>
      <c r="E9" s="12">
        <v>13771225.109999999</v>
      </c>
      <c r="F9" s="39">
        <v>14149164.719999999</v>
      </c>
      <c r="G9" s="39">
        <v>10776144.719999999</v>
      </c>
      <c r="H9" s="39">
        <v>10776144.719999999</v>
      </c>
      <c r="I9" s="39">
        <v>13771225.109999999</v>
      </c>
      <c r="J9" s="39">
        <f t="shared" si="0"/>
        <v>2995080.3900000006</v>
      </c>
    </row>
    <row r="10" spans="1:10" x14ac:dyDescent="0.3">
      <c r="A10" s="38" t="s">
        <v>967</v>
      </c>
      <c r="B10" s="12">
        <v>5914452.3399999999</v>
      </c>
      <c r="C10" s="12">
        <v>5914452.3399999999</v>
      </c>
      <c r="D10" s="12">
        <v>5914452.3399999999</v>
      </c>
      <c r="E10" s="12">
        <v>5914452.3399999999</v>
      </c>
      <c r="F10" s="39">
        <v>5914452.3399999999</v>
      </c>
      <c r="G10" s="39">
        <v>5914452.3399999999</v>
      </c>
      <c r="H10" s="39">
        <v>5914452.3399999999</v>
      </c>
      <c r="I10" s="39">
        <v>5914452.3399999999</v>
      </c>
      <c r="J10" s="39">
        <f t="shared" si="0"/>
        <v>0</v>
      </c>
    </row>
    <row r="11" spans="1:10" x14ac:dyDescent="0.3">
      <c r="A11" s="38" t="s">
        <v>805</v>
      </c>
      <c r="B11" s="12">
        <v>104487013.3</v>
      </c>
      <c r="C11" s="12">
        <v>104988194.53</v>
      </c>
      <c r="D11" s="12">
        <v>104988194.53</v>
      </c>
      <c r="E11" s="12">
        <v>190355524.40000001</v>
      </c>
      <c r="F11" s="39">
        <v>104487013.3</v>
      </c>
      <c r="G11" s="39">
        <v>104988194.53</v>
      </c>
      <c r="H11" s="39">
        <v>104988194.53</v>
      </c>
      <c r="I11" s="39">
        <v>190355524.40000001</v>
      </c>
      <c r="J11" s="39">
        <f t="shared" si="0"/>
        <v>85367329.870000005</v>
      </c>
    </row>
    <row r="12" spans="1:10" x14ac:dyDescent="0.3">
      <c r="A12" s="38" t="s">
        <v>447</v>
      </c>
      <c r="B12" s="12">
        <v>1481290140.73</v>
      </c>
      <c r="C12" s="12">
        <v>1486448781.9749999</v>
      </c>
      <c r="D12" s="12">
        <v>1426448781.9749999</v>
      </c>
      <c r="E12" s="12">
        <v>1471607781.9749999</v>
      </c>
      <c r="F12" s="39">
        <v>1481290140.73</v>
      </c>
      <c r="G12" s="39">
        <v>1486448781.9749999</v>
      </c>
      <c r="H12" s="39">
        <v>1426448781.9749999</v>
      </c>
      <c r="I12" s="39">
        <v>1471607781.9749999</v>
      </c>
      <c r="J12" s="39">
        <f t="shared" si="0"/>
        <v>-14841000</v>
      </c>
    </row>
    <row r="13" spans="1:10" x14ac:dyDescent="0.3">
      <c r="A13" s="38" t="s">
        <v>739</v>
      </c>
      <c r="B13" s="12">
        <v>14625430</v>
      </c>
      <c r="C13" s="12">
        <v>12625430</v>
      </c>
      <c r="D13" s="12">
        <v>12625430</v>
      </c>
      <c r="E13" s="12">
        <v>16685430</v>
      </c>
      <c r="F13" s="39">
        <v>14625430</v>
      </c>
      <c r="G13" s="39">
        <v>12625430</v>
      </c>
      <c r="H13" s="39">
        <v>12625430</v>
      </c>
      <c r="I13" s="39">
        <v>16685430</v>
      </c>
      <c r="J13" s="39">
        <f t="shared" si="0"/>
        <v>4060000</v>
      </c>
    </row>
    <row r="14" spans="1:10" x14ac:dyDescent="0.3">
      <c r="A14" s="38" t="s">
        <v>726</v>
      </c>
      <c r="B14" s="12">
        <v>5910000</v>
      </c>
      <c r="C14" s="12">
        <v>5910000</v>
      </c>
      <c r="D14" s="12">
        <v>5910000</v>
      </c>
      <c r="E14" s="12">
        <v>5910000</v>
      </c>
      <c r="F14" s="39">
        <v>5910000</v>
      </c>
      <c r="G14" s="39">
        <v>5910000</v>
      </c>
      <c r="H14" s="39">
        <v>5910000</v>
      </c>
      <c r="I14" s="39">
        <v>5910000</v>
      </c>
      <c r="J14" s="39">
        <f t="shared" si="0"/>
        <v>0</v>
      </c>
    </row>
    <row r="15" spans="1:10" x14ac:dyDescent="0.3">
      <c r="A15" s="38" t="s">
        <v>307</v>
      </c>
      <c r="B15" s="12">
        <v>1717135944.5399992</v>
      </c>
      <c r="C15" s="12">
        <v>1689034500.0899997</v>
      </c>
      <c r="D15" s="12">
        <v>1689034500.0899997</v>
      </c>
      <c r="E15" s="12">
        <v>1694611500.0899997</v>
      </c>
      <c r="F15" s="39">
        <v>1717135944.5399992</v>
      </c>
      <c r="G15" s="39">
        <v>1689034500.0899997</v>
      </c>
      <c r="H15" s="39">
        <v>1689034500.0899997</v>
      </c>
      <c r="I15" s="39">
        <v>1694611500.0899997</v>
      </c>
      <c r="J15" s="39">
        <f t="shared" si="0"/>
        <v>5577000</v>
      </c>
    </row>
    <row r="16" spans="1:10" x14ac:dyDescent="0.3">
      <c r="A16" s="38" t="s">
        <v>971</v>
      </c>
      <c r="B16" s="12">
        <v>74968340.050000012</v>
      </c>
      <c r="C16" s="12">
        <v>75827190.050000012</v>
      </c>
      <c r="D16" s="12">
        <v>75827190.050000012</v>
      </c>
      <c r="E16" s="12">
        <v>81579261.570000008</v>
      </c>
      <c r="F16" s="39">
        <v>74968340.050000012</v>
      </c>
      <c r="G16" s="39">
        <v>75827190.050000012</v>
      </c>
      <c r="H16" s="39">
        <v>75827190.050000012</v>
      </c>
      <c r="I16" s="39">
        <v>81579261.570000008</v>
      </c>
      <c r="J16" s="39">
        <f t="shared" si="0"/>
        <v>5752071.5199999958</v>
      </c>
    </row>
    <row r="17" spans="1:10" x14ac:dyDescent="0.3">
      <c r="A17" s="38" t="s">
        <v>189</v>
      </c>
      <c r="B17" s="12">
        <v>79951198.310000002</v>
      </c>
      <c r="C17" s="12">
        <v>38728824.200000003</v>
      </c>
      <c r="D17" s="12">
        <v>38728824.200000003</v>
      </c>
      <c r="E17" s="12">
        <v>53190089.510000005</v>
      </c>
      <c r="F17" s="39">
        <v>79951198.310000002</v>
      </c>
      <c r="G17" s="39">
        <v>38728824.200000003</v>
      </c>
      <c r="H17" s="39">
        <v>38728824.200000003</v>
      </c>
      <c r="I17" s="39">
        <v>53190089.510000005</v>
      </c>
      <c r="J17" s="39">
        <f t="shared" si="0"/>
        <v>14461265.310000002</v>
      </c>
    </row>
    <row r="18" spans="1:10" x14ac:dyDescent="0.3">
      <c r="A18" s="38" t="s">
        <v>126</v>
      </c>
      <c r="B18" s="12">
        <v>2585000</v>
      </c>
      <c r="C18" s="12">
        <v>2585000</v>
      </c>
      <c r="D18" s="12">
        <v>2585000</v>
      </c>
      <c r="E18" s="12">
        <v>2585000</v>
      </c>
      <c r="F18" s="39">
        <v>2585000</v>
      </c>
      <c r="G18" s="39">
        <v>2585000</v>
      </c>
      <c r="H18" s="39">
        <v>2585000</v>
      </c>
      <c r="I18" s="39">
        <v>2585000</v>
      </c>
      <c r="J18" s="39">
        <f t="shared" si="0"/>
        <v>0</v>
      </c>
    </row>
    <row r="19" spans="1:10" x14ac:dyDescent="0.3">
      <c r="A19" s="38" t="s">
        <v>679</v>
      </c>
      <c r="B19" s="12">
        <v>66533232.560000002</v>
      </c>
      <c r="C19" s="12">
        <v>66533232.560000002</v>
      </c>
      <c r="D19" s="12">
        <v>66533232.560000002</v>
      </c>
      <c r="E19" s="12">
        <v>73757537.150000006</v>
      </c>
      <c r="F19" s="39">
        <v>66533232.560000002</v>
      </c>
      <c r="G19" s="39">
        <v>66533232.560000002</v>
      </c>
      <c r="H19" s="39">
        <v>66533232.560000002</v>
      </c>
      <c r="I19" s="39">
        <v>73757537.150000006</v>
      </c>
      <c r="J19" s="39">
        <f t="shared" si="0"/>
        <v>7224304.5900000036</v>
      </c>
    </row>
    <row r="20" spans="1:10" x14ac:dyDescent="0.3">
      <c r="A20" s="38" t="s">
        <v>144</v>
      </c>
      <c r="B20" s="12">
        <v>317791888.94999999</v>
      </c>
      <c r="C20" s="12">
        <v>323739537.69999999</v>
      </c>
      <c r="D20" s="12">
        <v>323739537.69999999</v>
      </c>
      <c r="E20" s="12">
        <v>336752904.67999995</v>
      </c>
      <c r="F20" s="39">
        <v>317791888.94999999</v>
      </c>
      <c r="G20" s="39">
        <v>323739537.69999999</v>
      </c>
      <c r="H20" s="39">
        <v>323739537.69999999</v>
      </c>
      <c r="I20" s="39">
        <v>336752904.67999995</v>
      </c>
      <c r="J20" s="39">
        <f t="shared" si="0"/>
        <v>13013366.979999959</v>
      </c>
    </row>
    <row r="21" spans="1:10" x14ac:dyDescent="0.3">
      <c r="A21" s="38" t="s">
        <v>785</v>
      </c>
      <c r="B21" s="12">
        <v>2027859</v>
      </c>
      <c r="C21" s="12">
        <v>2027859</v>
      </c>
      <c r="D21" s="12">
        <v>2027859</v>
      </c>
      <c r="E21" s="12">
        <v>2521657</v>
      </c>
      <c r="F21" s="39">
        <v>2027859</v>
      </c>
      <c r="G21" s="39">
        <v>2027859</v>
      </c>
      <c r="H21" s="39">
        <v>2027859</v>
      </c>
      <c r="I21" s="39">
        <v>2521657</v>
      </c>
      <c r="J21" s="39">
        <f t="shared" si="0"/>
        <v>493798</v>
      </c>
    </row>
    <row r="22" spans="1:10" x14ac:dyDescent="0.3">
      <c r="A22" s="38" t="s">
        <v>1131</v>
      </c>
      <c r="B22" s="12">
        <v>4049789448.1999989</v>
      </c>
      <c r="C22" s="12">
        <v>3988110618.8549991</v>
      </c>
      <c r="D22" s="12">
        <v>3928109560.2549996</v>
      </c>
      <c r="E22" s="12">
        <v>4118503958.3150001</v>
      </c>
      <c r="F22" s="39">
        <v>4049789448.1999989</v>
      </c>
      <c r="G22" s="39">
        <v>3988110618.8549991</v>
      </c>
      <c r="H22" s="39">
        <v>3928109560.2549996</v>
      </c>
      <c r="I22" s="39">
        <v>4118503958.3150001</v>
      </c>
      <c r="J22" s="39">
        <f t="shared" si="0"/>
        <v>130393339.46000099</v>
      </c>
    </row>
  </sheetData>
  <pageMargins left="0.7" right="0.7" top="0.75" bottom="0.75" header="0.3" footer="0.3"/>
  <pageSetup paperSize="9" orientation="portrait" horizontalDpi="0" verticalDpi="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B2:C6"/>
  <sheetViews>
    <sheetView view="pageLayout" zoomScaleNormal="100" workbookViewId="0">
      <selection activeCell="B3" sqref="B3:B5"/>
      <pivotSelection pane="bottomRight" showHeader="1" axis="axisRow" activeRow="5" activeCol="1" previousRow="5" previousCol="1" click="1" r:id="rId1">
        <pivotArea dataOnly="0" labelOnly="1" outline="0" fieldPosition="0">
          <references count="1">
            <reference field="16" count="0"/>
          </references>
        </pivotArea>
      </pivotSelection>
    </sheetView>
  </sheetViews>
  <sheetFormatPr baseColWidth="10" defaultRowHeight="14.4" x14ac:dyDescent="0.3"/>
  <cols>
    <col min="1" max="1" width="11.109375" customWidth="1"/>
    <col min="2" max="2" width="50.109375" bestFit="1" customWidth="1"/>
    <col min="3" max="4" width="15.88671875" bestFit="1" customWidth="1"/>
    <col min="5" max="5" width="15.33203125" bestFit="1" customWidth="1"/>
  </cols>
  <sheetData>
    <row r="2" spans="2:3" x14ac:dyDescent="0.3">
      <c r="B2" s="100" t="s">
        <v>1288</v>
      </c>
      <c r="C2" s="11" t="s">
        <v>1291</v>
      </c>
    </row>
    <row r="3" spans="2:3" x14ac:dyDescent="0.3">
      <c r="B3" t="s">
        <v>1290</v>
      </c>
      <c r="C3" s="90">
        <v>429303531.23999995</v>
      </c>
    </row>
    <row r="4" spans="2:3" x14ac:dyDescent="0.3">
      <c r="B4" t="s">
        <v>1289</v>
      </c>
      <c r="C4" s="90">
        <v>2703361517.2071996</v>
      </c>
    </row>
    <row r="5" spans="2:3" x14ac:dyDescent="0.3">
      <c r="B5" t="s">
        <v>1292</v>
      </c>
      <c r="C5" s="90">
        <v>69822784.549999997</v>
      </c>
    </row>
    <row r="6" spans="2:3" x14ac:dyDescent="0.3">
      <c r="B6" s="92" t="s">
        <v>1131</v>
      </c>
      <c r="C6" s="90">
        <v>3202487832.9971995</v>
      </c>
    </row>
  </sheetData>
  <pageMargins left="0.70866141732283472" right="0.40625" top="1.1417322834645669" bottom="0.74803149606299213" header="0.31496062992125984" footer="0.31496062992125984"/>
  <pageSetup paperSize="9" orientation="portrait" r:id="rId2"/>
  <headerFooter>
    <oddHeader xml:space="preserve">&amp;C&amp;"-,Negrita"MUNICIPIO DE TLAJOMULCO DE ZUÑIGA, JALISCO
PRESUPUESTO DE EGRESOS 2024 
CLASIFICACIÓN POR TIPO DE GASTO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B1:C9"/>
  <sheetViews>
    <sheetView view="pageLayout" topLeftCell="A2" zoomScaleNormal="100" workbookViewId="0">
      <selection activeCell="B12" sqref="B12"/>
    </sheetView>
  </sheetViews>
  <sheetFormatPr baseColWidth="10" defaultRowHeight="14.4" x14ac:dyDescent="0.3"/>
  <cols>
    <col min="1" max="1" width="3.33203125" customWidth="1"/>
    <col min="2" max="2" width="52.77734375" customWidth="1"/>
    <col min="3" max="3" width="15.88671875" bestFit="1" customWidth="1"/>
    <col min="4" max="4" width="15.88671875" customWidth="1"/>
    <col min="5" max="5" width="15.88671875" bestFit="1" customWidth="1"/>
  </cols>
  <sheetData>
    <row r="1" spans="2:3" hidden="1" x14ac:dyDescent="0.3">
      <c r="B1" s="37" t="s">
        <v>1310</v>
      </c>
      <c r="C1" s="38">
        <v>6000</v>
      </c>
    </row>
    <row r="3" spans="2:3" x14ac:dyDescent="0.3">
      <c r="B3" s="37" t="s">
        <v>1312</v>
      </c>
      <c r="C3" s="11" t="s">
        <v>1291</v>
      </c>
    </row>
    <row r="4" spans="2:3" x14ac:dyDescent="0.3">
      <c r="B4" s="38" t="s">
        <v>79</v>
      </c>
      <c r="C4" s="90"/>
    </row>
    <row r="5" spans="2:3" x14ac:dyDescent="0.3">
      <c r="B5" s="93" t="s">
        <v>148</v>
      </c>
      <c r="C5" s="90">
        <v>95108346.400000006</v>
      </c>
    </row>
    <row r="6" spans="2:3" x14ac:dyDescent="0.3">
      <c r="B6" s="38" t="s">
        <v>218</v>
      </c>
      <c r="C6" s="90"/>
    </row>
    <row r="7" spans="2:3" x14ac:dyDescent="0.3">
      <c r="B7" s="93" t="s">
        <v>484</v>
      </c>
      <c r="C7" s="90">
        <v>212080670.80000001</v>
      </c>
    </row>
    <row r="8" spans="2:3" x14ac:dyDescent="0.3">
      <c r="B8" s="93" t="s">
        <v>495</v>
      </c>
      <c r="C8" s="90">
        <v>30000000</v>
      </c>
    </row>
    <row r="9" spans="2:3" x14ac:dyDescent="0.3">
      <c r="B9" s="91" t="s">
        <v>1131</v>
      </c>
      <c r="C9" s="90">
        <v>337189017.20000005</v>
      </c>
    </row>
  </sheetData>
  <pageMargins left="0.70866141732283472" right="0.40625" top="1.1417322834645669" bottom="0.74803149606299213" header="0.31496062992125984" footer="0.31496062992125984"/>
  <pageSetup paperSize="9" orientation="portrait" r:id="rId2"/>
  <headerFooter>
    <oddHeader xml:space="preserve">&amp;C&amp;"-,Negrita"MUNICIPIO DE TLAJOMULCO DE ZUÑIGA, JALISCO
PRESUPUESTO DE EGRESOS 2024 
CAPITULO 6000 INVERSION PUBLICA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1:D6"/>
  <sheetViews>
    <sheetView view="pageLayout" topLeftCell="A2" zoomScaleNormal="100" workbookViewId="0">
      <selection activeCell="C9" sqref="C9"/>
    </sheetView>
  </sheetViews>
  <sheetFormatPr baseColWidth="10" defaultRowHeight="14.4" x14ac:dyDescent="0.3"/>
  <cols>
    <col min="1" max="1" width="3.33203125" customWidth="1"/>
    <col min="2" max="2" width="8.109375" customWidth="1"/>
    <col min="3" max="3" width="62.5546875" bestFit="1" customWidth="1"/>
    <col min="4" max="4" width="15.88671875" bestFit="1" customWidth="1"/>
    <col min="5" max="5" width="15.33203125" bestFit="1" customWidth="1"/>
  </cols>
  <sheetData>
    <row r="1" spans="2:4" hidden="1" x14ac:dyDescent="0.3">
      <c r="B1" s="37" t="s">
        <v>1310</v>
      </c>
      <c r="C1" s="38">
        <v>9000</v>
      </c>
    </row>
    <row r="3" spans="2:4" x14ac:dyDescent="0.3">
      <c r="B3" s="37" t="s">
        <v>21</v>
      </c>
      <c r="C3" s="37" t="s">
        <v>22</v>
      </c>
      <c r="D3" s="11" t="s">
        <v>1291</v>
      </c>
    </row>
    <row r="4" spans="2:4" x14ac:dyDescent="0.3">
      <c r="B4">
        <v>9111</v>
      </c>
      <c r="C4" t="s">
        <v>176</v>
      </c>
      <c r="D4" s="90">
        <v>43522784.549999997</v>
      </c>
    </row>
    <row r="5" spans="2:4" x14ac:dyDescent="0.3">
      <c r="B5">
        <v>9211</v>
      </c>
      <c r="C5" t="s">
        <v>177</v>
      </c>
      <c r="D5" s="90">
        <v>26300000</v>
      </c>
    </row>
    <row r="6" spans="2:4" x14ac:dyDescent="0.3">
      <c r="B6" s="92" t="s">
        <v>1131</v>
      </c>
      <c r="C6" s="92"/>
      <c r="D6" s="90">
        <v>69822784.549999997</v>
      </c>
    </row>
  </sheetData>
  <pageMargins left="0.70866141732283472" right="0.40625" top="1.1417322834645669" bottom="0.74803149606299213" header="0.31496062992125984" footer="0.31496062992125984"/>
  <pageSetup paperSize="9" orientation="portrait" r:id="rId2"/>
  <headerFooter>
    <oddHeader xml:space="preserve">&amp;C&amp;"-,Negrita"MUNICIPIO DE TLAJOMULCO DE ZUÑIGA, JALISCO
PRESUPUESTO DE EGRESOS 2024 
CAPITULO 9000 DEUDA PUBLICA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dimension ref="B2:C27"/>
  <sheetViews>
    <sheetView view="pageLayout" zoomScaleNormal="100" workbookViewId="0">
      <selection activeCell="B22" sqref="B22"/>
    </sheetView>
  </sheetViews>
  <sheetFormatPr baseColWidth="10" defaultRowHeight="14.4" x14ac:dyDescent="0.3"/>
  <cols>
    <col min="1" max="1" width="3.33203125" customWidth="1"/>
    <col min="2" max="2" width="59.6640625" bestFit="1" customWidth="1"/>
    <col min="3" max="3" width="15.88671875" customWidth="1"/>
    <col min="4" max="4" width="53.88671875" bestFit="1" customWidth="1"/>
    <col min="5" max="5" width="15.88671875" bestFit="1" customWidth="1"/>
  </cols>
  <sheetData>
    <row r="2" spans="2:3" x14ac:dyDescent="0.3">
      <c r="B2" s="37" t="s">
        <v>1293</v>
      </c>
      <c r="C2" s="11" t="s">
        <v>1291</v>
      </c>
    </row>
    <row r="3" spans="2:3" x14ac:dyDescent="0.3">
      <c r="B3" s="38" t="s">
        <v>1319</v>
      </c>
      <c r="C3" s="90">
        <v>2676049545.9972</v>
      </c>
    </row>
    <row r="4" spans="2:3" x14ac:dyDescent="0.3">
      <c r="B4" s="93">
        <v>1000</v>
      </c>
      <c r="C4" s="201">
        <v>1395735802</v>
      </c>
    </row>
    <row r="5" spans="2:3" x14ac:dyDescent="0.3">
      <c r="B5" s="102" t="s">
        <v>380</v>
      </c>
      <c r="C5" s="201">
        <v>1395735802</v>
      </c>
    </row>
    <row r="6" spans="2:3" x14ac:dyDescent="0.3">
      <c r="B6" s="93">
        <v>2000</v>
      </c>
      <c r="C6" s="201">
        <v>153655821.67000005</v>
      </c>
    </row>
    <row r="7" spans="2:3" x14ac:dyDescent="0.3">
      <c r="B7" s="102" t="s">
        <v>953</v>
      </c>
      <c r="C7" s="201">
        <v>153655821.67000005</v>
      </c>
    </row>
    <row r="8" spans="2:3" x14ac:dyDescent="0.3">
      <c r="B8" s="93">
        <v>3000</v>
      </c>
      <c r="C8" s="201">
        <v>618825276.71999991</v>
      </c>
    </row>
    <row r="9" spans="2:3" x14ac:dyDescent="0.3">
      <c r="B9" s="102" t="s">
        <v>70</v>
      </c>
      <c r="C9" s="201">
        <v>618825276.71999991</v>
      </c>
    </row>
    <row r="10" spans="2:3" x14ac:dyDescent="0.3">
      <c r="B10" s="93">
        <v>4000</v>
      </c>
      <c r="C10" s="201">
        <v>241733721.81720001</v>
      </c>
    </row>
    <row r="11" spans="2:3" x14ac:dyDescent="0.3">
      <c r="B11" s="102" t="s">
        <v>1022</v>
      </c>
      <c r="C11" s="201">
        <v>241733721.81720001</v>
      </c>
    </row>
    <row r="12" spans="2:3" x14ac:dyDescent="0.3">
      <c r="B12" s="93">
        <v>5000</v>
      </c>
      <c r="C12" s="201">
        <v>21390514.039999999</v>
      </c>
    </row>
    <row r="13" spans="2:3" x14ac:dyDescent="0.3">
      <c r="B13" s="102" t="s">
        <v>111</v>
      </c>
      <c r="C13" s="201">
        <v>21390514.039999999</v>
      </c>
    </row>
    <row r="14" spans="2:3" x14ac:dyDescent="0.3">
      <c r="B14" s="93">
        <v>6000</v>
      </c>
      <c r="C14" s="201">
        <v>174885625.19999999</v>
      </c>
    </row>
    <row r="15" spans="2:3" x14ac:dyDescent="0.3">
      <c r="B15" s="102" t="s">
        <v>1059</v>
      </c>
      <c r="C15" s="201">
        <v>174885625.19999999</v>
      </c>
    </row>
    <row r="16" spans="2:3" x14ac:dyDescent="0.3">
      <c r="B16" s="93">
        <v>9000</v>
      </c>
      <c r="C16" s="201">
        <v>69822784.549999997</v>
      </c>
    </row>
    <row r="17" spans="2:3" x14ac:dyDescent="0.3">
      <c r="B17" s="102" t="s">
        <v>1074</v>
      </c>
      <c r="C17" s="201">
        <v>69822784.549999997</v>
      </c>
    </row>
    <row r="18" spans="2:3" x14ac:dyDescent="0.3">
      <c r="B18" s="38" t="s">
        <v>1318</v>
      </c>
      <c r="C18" s="90">
        <v>526438287</v>
      </c>
    </row>
    <row r="19" spans="2:3" x14ac:dyDescent="0.3">
      <c r="B19" s="93">
        <v>2000</v>
      </c>
      <c r="C19" s="201">
        <v>31100000</v>
      </c>
    </row>
    <row r="20" spans="2:3" x14ac:dyDescent="0.3">
      <c r="B20" s="102" t="s">
        <v>953</v>
      </c>
      <c r="C20" s="201">
        <v>31100000</v>
      </c>
    </row>
    <row r="21" spans="2:3" x14ac:dyDescent="0.3">
      <c r="B21" s="93">
        <v>3000</v>
      </c>
      <c r="C21" s="201">
        <v>262310895</v>
      </c>
    </row>
    <row r="22" spans="2:3" x14ac:dyDescent="0.3">
      <c r="B22" s="102" t="s">
        <v>70</v>
      </c>
      <c r="C22" s="201">
        <v>262310895</v>
      </c>
    </row>
    <row r="23" spans="2:3" x14ac:dyDescent="0.3">
      <c r="B23" s="93">
        <v>5000</v>
      </c>
      <c r="C23" s="201">
        <v>70724000</v>
      </c>
    </row>
    <row r="24" spans="2:3" x14ac:dyDescent="0.3">
      <c r="B24" s="102" t="s">
        <v>111</v>
      </c>
      <c r="C24" s="201">
        <v>70724000</v>
      </c>
    </row>
    <row r="25" spans="2:3" x14ac:dyDescent="0.3">
      <c r="B25" s="93">
        <v>6000</v>
      </c>
      <c r="C25" s="201">
        <v>162303392</v>
      </c>
    </row>
    <row r="26" spans="2:3" x14ac:dyDescent="0.3">
      <c r="B26" s="102" t="s">
        <v>1059</v>
      </c>
      <c r="C26" s="201">
        <v>162303392</v>
      </c>
    </row>
    <row r="27" spans="2:3" x14ac:dyDescent="0.3">
      <c r="B27" s="91" t="s">
        <v>1131</v>
      </c>
      <c r="C27" s="90">
        <v>3202487832.9972</v>
      </c>
    </row>
  </sheetData>
  <pageMargins left="0.70866141732283472" right="0.40625" top="1.1417322834645669" bottom="0.74803149606299213" header="0.31496062992125984" footer="0.31496062992125984"/>
  <pageSetup paperSize="9" orientation="portrait" r:id="rId2"/>
  <headerFooter>
    <oddHeader>&amp;C&amp;"-,Negrita"MUNICIPIO DE TLAJOMULCO DE ZUÑIGA, JALISCO
PRESUPUESTO DE EGRESOS 2024 
ETIQUETADO Y NO ETIQUETADO</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1"/>
  <dimension ref="B2:D13"/>
  <sheetViews>
    <sheetView view="pageLayout" zoomScaleNormal="100" workbookViewId="0">
      <selection activeCell="C19" sqref="C19"/>
    </sheetView>
  </sheetViews>
  <sheetFormatPr baseColWidth="10" defaultRowHeight="14.4" x14ac:dyDescent="0.3"/>
  <cols>
    <col min="1" max="1" width="3.33203125" customWidth="1"/>
    <col min="2" max="2" width="19.109375" bestFit="1" customWidth="1"/>
    <col min="3" max="3" width="44" bestFit="1" customWidth="1"/>
    <col min="4" max="4" width="15.88671875" bestFit="1" customWidth="1"/>
    <col min="5" max="5" width="15.33203125" bestFit="1" customWidth="1"/>
  </cols>
  <sheetData>
    <row r="2" spans="2:4" x14ac:dyDescent="0.3">
      <c r="B2" s="37" t="s">
        <v>9</v>
      </c>
      <c r="C2" s="37" t="s">
        <v>10</v>
      </c>
      <c r="D2" s="11" t="s">
        <v>1291</v>
      </c>
    </row>
    <row r="3" spans="2:4" x14ac:dyDescent="0.3">
      <c r="B3" t="s">
        <v>31</v>
      </c>
      <c r="C3" t="s">
        <v>934</v>
      </c>
      <c r="D3" s="201">
        <v>2458262923.5399995</v>
      </c>
    </row>
    <row r="4" spans="2:4" x14ac:dyDescent="0.3">
      <c r="B4" t="s">
        <v>340</v>
      </c>
      <c r="C4" t="s">
        <v>964</v>
      </c>
      <c r="D4" s="201">
        <v>23263649.881200001</v>
      </c>
    </row>
    <row r="5" spans="2:4" x14ac:dyDescent="0.3">
      <c r="B5" t="s">
        <v>479</v>
      </c>
      <c r="C5" t="s">
        <v>981</v>
      </c>
      <c r="D5" s="201">
        <v>242175670.80000001</v>
      </c>
    </row>
    <row r="6" spans="2:4" x14ac:dyDescent="0.3">
      <c r="B6" t="s">
        <v>141</v>
      </c>
      <c r="C6" t="s">
        <v>955</v>
      </c>
      <c r="D6" s="201">
        <v>236083969.83999997</v>
      </c>
    </row>
    <row r="7" spans="2:4" x14ac:dyDescent="0.3">
      <c r="B7" t="s">
        <v>209</v>
      </c>
      <c r="C7" t="s">
        <v>210</v>
      </c>
      <c r="D7" s="201">
        <v>1000000</v>
      </c>
    </row>
    <row r="8" spans="2:4" x14ac:dyDescent="0.3">
      <c r="B8" t="s">
        <v>123</v>
      </c>
      <c r="C8" t="s">
        <v>969</v>
      </c>
      <c r="D8" s="201">
        <v>5025000</v>
      </c>
    </row>
    <row r="9" spans="2:4" x14ac:dyDescent="0.3">
      <c r="B9" t="s">
        <v>997</v>
      </c>
      <c r="C9" t="s">
        <v>998</v>
      </c>
      <c r="D9" s="201">
        <v>1570000</v>
      </c>
    </row>
    <row r="10" spans="2:4" x14ac:dyDescent="0.3">
      <c r="B10" t="s">
        <v>200</v>
      </c>
      <c r="C10" t="s">
        <v>957</v>
      </c>
      <c r="D10" s="201">
        <v>114143240.736</v>
      </c>
    </row>
    <row r="11" spans="2:4" x14ac:dyDescent="0.3">
      <c r="B11" t="s">
        <v>261</v>
      </c>
      <c r="C11" t="s">
        <v>960</v>
      </c>
      <c r="D11" s="201">
        <v>119763378.2</v>
      </c>
    </row>
    <row r="12" spans="2:4" x14ac:dyDescent="0.3">
      <c r="C12" t="s">
        <v>262</v>
      </c>
      <c r="D12" s="201">
        <v>1200000</v>
      </c>
    </row>
    <row r="13" spans="2:4" x14ac:dyDescent="0.3">
      <c r="B13" s="92" t="s">
        <v>1131</v>
      </c>
      <c r="C13" s="92"/>
      <c r="D13" s="90">
        <v>3202487832.9971995</v>
      </c>
    </row>
  </sheetData>
  <pageMargins left="0.70866141732283472" right="0.40625" top="1.1417322834645669" bottom="0.74803149606299213" header="0.31496062992125984" footer="0.31496062992125984"/>
  <pageSetup paperSize="9" orientation="portrait" r:id="rId2"/>
  <headerFooter>
    <oddHeader>&amp;C&amp;"-,Negrita"MUNICIPIO DE TLAJOMULCO DE ZUÑIGA, JALISCO
PRESUPUESTO DE EGRESOS 2024 
CLASIFICACIÓN PROGRAMATICO DEL GASTO</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dimension ref="A2:B68"/>
  <sheetViews>
    <sheetView view="pageLayout" zoomScaleNormal="100" workbookViewId="0">
      <selection activeCell="A13" sqref="A13"/>
    </sheetView>
  </sheetViews>
  <sheetFormatPr baseColWidth="10" defaultRowHeight="14.4" x14ac:dyDescent="0.3"/>
  <cols>
    <col min="1" max="1" width="71" bestFit="1" customWidth="1"/>
    <col min="2" max="3" width="15.88671875" bestFit="1" customWidth="1"/>
    <col min="4" max="4" width="15.33203125" bestFit="1" customWidth="1"/>
  </cols>
  <sheetData>
    <row r="2" spans="1:2" x14ac:dyDescent="0.3">
      <c r="A2" s="37" t="s">
        <v>1313</v>
      </c>
      <c r="B2" s="11" t="s">
        <v>1291</v>
      </c>
    </row>
    <row r="3" spans="1:2" x14ac:dyDescent="0.3">
      <c r="A3" s="94" t="s">
        <v>667</v>
      </c>
      <c r="B3" s="95"/>
    </row>
    <row r="4" spans="1:2" x14ac:dyDescent="0.3">
      <c r="A4" s="99" t="s">
        <v>788</v>
      </c>
      <c r="B4" s="204">
        <v>3980000</v>
      </c>
    </row>
    <row r="5" spans="1:2" x14ac:dyDescent="0.3">
      <c r="A5" s="99" t="s">
        <v>968</v>
      </c>
      <c r="B5" s="204">
        <v>5914452.3399999999</v>
      </c>
    </row>
    <row r="6" spans="1:2" x14ac:dyDescent="0.3">
      <c r="A6" s="94" t="s">
        <v>35</v>
      </c>
      <c r="B6" s="204"/>
    </row>
    <row r="7" spans="1:2" x14ac:dyDescent="0.3">
      <c r="A7" s="99" t="s">
        <v>203</v>
      </c>
      <c r="B7" s="204">
        <v>960000</v>
      </c>
    </row>
    <row r="8" spans="1:2" x14ac:dyDescent="0.3">
      <c r="A8" s="99" t="s">
        <v>39</v>
      </c>
      <c r="B8" s="204">
        <v>4677246</v>
      </c>
    </row>
    <row r="9" spans="1:2" x14ac:dyDescent="0.3">
      <c r="A9" s="99" t="s">
        <v>1025</v>
      </c>
      <c r="B9" s="204">
        <v>6135546.4720000001</v>
      </c>
    </row>
    <row r="10" spans="1:2" x14ac:dyDescent="0.3">
      <c r="A10" s="99" t="s">
        <v>1023</v>
      </c>
      <c r="B10" s="204">
        <v>10523208.92</v>
      </c>
    </row>
    <row r="11" spans="1:2" x14ac:dyDescent="0.3">
      <c r="A11" s="99" t="s">
        <v>130</v>
      </c>
      <c r="B11" s="204">
        <v>2525000</v>
      </c>
    </row>
    <row r="12" spans="1:2" x14ac:dyDescent="0.3">
      <c r="A12" s="99" t="s">
        <v>191</v>
      </c>
      <c r="B12" s="204">
        <v>2500000</v>
      </c>
    </row>
    <row r="13" spans="1:2" x14ac:dyDescent="0.3">
      <c r="A13" s="99" t="s">
        <v>343</v>
      </c>
      <c r="B13" s="204">
        <v>3200000</v>
      </c>
    </row>
    <row r="14" spans="1:2" x14ac:dyDescent="0.3">
      <c r="A14" s="99" t="s">
        <v>212</v>
      </c>
      <c r="B14" s="204">
        <v>1000000</v>
      </c>
    </row>
    <row r="15" spans="1:2" x14ac:dyDescent="0.3">
      <c r="A15" s="99" t="s">
        <v>266</v>
      </c>
      <c r="B15" s="204">
        <v>5000000</v>
      </c>
    </row>
    <row r="16" spans="1:2" x14ac:dyDescent="0.3">
      <c r="A16" s="99" t="s">
        <v>276</v>
      </c>
      <c r="B16" s="204">
        <v>6084948.2000000002</v>
      </c>
    </row>
    <row r="17" spans="1:2" x14ac:dyDescent="0.3">
      <c r="A17" s="99" t="s">
        <v>742</v>
      </c>
      <c r="B17" s="204">
        <v>12778438.16</v>
      </c>
    </row>
    <row r="18" spans="1:2" x14ac:dyDescent="0.3">
      <c r="A18" s="99" t="s">
        <v>359</v>
      </c>
      <c r="B18" s="204">
        <v>2755000</v>
      </c>
    </row>
    <row r="19" spans="1:2" x14ac:dyDescent="0.3">
      <c r="A19" s="99" t="s">
        <v>682</v>
      </c>
      <c r="B19" s="204">
        <v>68471532.384000003</v>
      </c>
    </row>
    <row r="20" spans="1:2" x14ac:dyDescent="0.3">
      <c r="A20" s="99" t="s">
        <v>304</v>
      </c>
      <c r="B20" s="204">
        <v>1200000</v>
      </c>
    </row>
    <row r="21" spans="1:2" x14ac:dyDescent="0.3">
      <c r="A21" s="94" t="s">
        <v>606</v>
      </c>
      <c r="B21" s="204"/>
    </row>
    <row r="22" spans="1:2" x14ac:dyDescent="0.3">
      <c r="A22" s="99" t="s">
        <v>622</v>
      </c>
      <c r="B22" s="204">
        <v>7158000</v>
      </c>
    </row>
    <row r="23" spans="1:2" x14ac:dyDescent="0.3">
      <c r="A23" s="99" t="s">
        <v>661</v>
      </c>
      <c r="B23" s="204">
        <v>800000</v>
      </c>
    </row>
    <row r="24" spans="1:2" x14ac:dyDescent="0.3">
      <c r="A24" s="99" t="s">
        <v>1030</v>
      </c>
      <c r="B24" s="204">
        <v>3000000</v>
      </c>
    </row>
    <row r="25" spans="1:2" x14ac:dyDescent="0.3">
      <c r="A25" s="99" t="s">
        <v>1031</v>
      </c>
      <c r="B25" s="204">
        <v>400000</v>
      </c>
    </row>
    <row r="26" spans="1:2" x14ac:dyDescent="0.3">
      <c r="A26" s="99" t="s">
        <v>610</v>
      </c>
      <c r="B26" s="204">
        <v>500000</v>
      </c>
    </row>
    <row r="27" spans="1:2" x14ac:dyDescent="0.3">
      <c r="A27" s="94" t="s">
        <v>448</v>
      </c>
      <c r="B27" s="204"/>
    </row>
    <row r="28" spans="1:2" x14ac:dyDescent="0.3">
      <c r="A28" s="99" t="s">
        <v>452</v>
      </c>
      <c r="B28" s="204">
        <v>373740632.05000001</v>
      </c>
    </row>
    <row r="29" spans="1:2" x14ac:dyDescent="0.3">
      <c r="A29" s="94" t="s">
        <v>79</v>
      </c>
      <c r="B29" s="204"/>
    </row>
    <row r="30" spans="1:2" x14ac:dyDescent="0.3">
      <c r="A30" s="99" t="s">
        <v>311</v>
      </c>
      <c r="B30" s="204">
        <v>209800384.39999998</v>
      </c>
    </row>
    <row r="31" spans="1:2" x14ac:dyDescent="0.3">
      <c r="A31" s="99" t="s">
        <v>94</v>
      </c>
      <c r="B31" s="204">
        <v>39855000</v>
      </c>
    </row>
    <row r="32" spans="1:2" x14ac:dyDescent="0.3">
      <c r="A32" s="99" t="s">
        <v>83</v>
      </c>
      <c r="B32" s="204">
        <v>13452861.719999999</v>
      </c>
    </row>
    <row r="33" spans="1:2" x14ac:dyDescent="0.3">
      <c r="A33" s="99" t="s">
        <v>148</v>
      </c>
      <c r="B33" s="204">
        <v>154649247.40000001</v>
      </c>
    </row>
    <row r="34" spans="1:2" x14ac:dyDescent="0.3">
      <c r="A34" s="99" t="s">
        <v>376</v>
      </c>
      <c r="B34" s="204">
        <v>31600000</v>
      </c>
    </row>
    <row r="35" spans="1:2" x14ac:dyDescent="0.3">
      <c r="A35" s="99" t="s">
        <v>378</v>
      </c>
      <c r="B35" s="204">
        <v>9000000</v>
      </c>
    </row>
    <row r="36" spans="1:2" x14ac:dyDescent="0.3">
      <c r="A36" s="99" t="s">
        <v>820</v>
      </c>
      <c r="B36" s="204">
        <v>6776344</v>
      </c>
    </row>
    <row r="37" spans="1:2" x14ac:dyDescent="0.3">
      <c r="A37" s="99" t="s">
        <v>116</v>
      </c>
      <c r="B37" s="204">
        <v>1570000</v>
      </c>
    </row>
    <row r="38" spans="1:2" x14ac:dyDescent="0.3">
      <c r="A38" s="99" t="s">
        <v>170</v>
      </c>
      <c r="B38" s="204">
        <v>78684722.439999998</v>
      </c>
    </row>
    <row r="39" spans="1:2" x14ac:dyDescent="0.3">
      <c r="A39" s="99" t="s">
        <v>182</v>
      </c>
      <c r="B39" s="204">
        <v>2750000</v>
      </c>
    </row>
    <row r="40" spans="1:2" x14ac:dyDescent="0.3">
      <c r="A40" s="99" t="s">
        <v>380</v>
      </c>
      <c r="B40" s="204">
        <v>1396735802</v>
      </c>
    </row>
    <row r="41" spans="1:2" x14ac:dyDescent="0.3">
      <c r="A41" s="99" t="s">
        <v>809</v>
      </c>
      <c r="B41" s="204">
        <v>81324000</v>
      </c>
    </row>
    <row r="42" spans="1:2" x14ac:dyDescent="0.3">
      <c r="A42" s="94" t="s">
        <v>218</v>
      </c>
      <c r="B42" s="204"/>
    </row>
    <row r="43" spans="1:2" x14ac:dyDescent="0.3">
      <c r="A43" s="99" t="s">
        <v>222</v>
      </c>
      <c r="B43" s="204">
        <v>1439000</v>
      </c>
    </row>
    <row r="44" spans="1:2" x14ac:dyDescent="0.3">
      <c r="A44" s="99" t="s">
        <v>244</v>
      </c>
      <c r="B44" s="204">
        <v>3802000</v>
      </c>
    </row>
    <row r="45" spans="1:2" x14ac:dyDescent="0.3">
      <c r="A45" s="99" t="s">
        <v>484</v>
      </c>
      <c r="B45" s="204">
        <v>212175670.80000001</v>
      </c>
    </row>
    <row r="46" spans="1:2" x14ac:dyDescent="0.3">
      <c r="A46" s="99" t="s">
        <v>495</v>
      </c>
      <c r="B46" s="204">
        <v>30000000</v>
      </c>
    </row>
    <row r="47" spans="1:2" x14ac:dyDescent="0.3">
      <c r="A47" s="99" t="s">
        <v>585</v>
      </c>
      <c r="B47" s="204">
        <v>110355000</v>
      </c>
    </row>
    <row r="48" spans="1:2" x14ac:dyDescent="0.3">
      <c r="A48" s="99" t="s">
        <v>651</v>
      </c>
      <c r="B48" s="204">
        <v>490000</v>
      </c>
    </row>
    <row r="49" spans="1:2" x14ac:dyDescent="0.3">
      <c r="A49" s="99" t="s">
        <v>578</v>
      </c>
      <c r="B49" s="204">
        <v>93934733.549999997</v>
      </c>
    </row>
    <row r="50" spans="1:2" x14ac:dyDescent="0.3">
      <c r="A50" s="99" t="s">
        <v>559</v>
      </c>
      <c r="B50" s="204">
        <v>31434206.079999998</v>
      </c>
    </row>
    <row r="51" spans="1:2" x14ac:dyDescent="0.3">
      <c r="A51" s="99" t="s">
        <v>254</v>
      </c>
      <c r="B51" s="204">
        <v>9003456</v>
      </c>
    </row>
    <row r="52" spans="1:2" x14ac:dyDescent="0.3">
      <c r="A52" s="99" t="s">
        <v>503</v>
      </c>
      <c r="B52" s="204">
        <v>24504217</v>
      </c>
    </row>
    <row r="53" spans="1:2" x14ac:dyDescent="0.3">
      <c r="A53" s="94" t="s">
        <v>588</v>
      </c>
      <c r="B53" s="204"/>
    </row>
    <row r="54" spans="1:2" x14ac:dyDescent="0.3">
      <c r="A54" s="99" t="s">
        <v>591</v>
      </c>
      <c r="B54" s="204">
        <v>3060000</v>
      </c>
    </row>
    <row r="55" spans="1:2" x14ac:dyDescent="0.3">
      <c r="A55" s="99" t="s">
        <v>593</v>
      </c>
      <c r="B55" s="204">
        <v>8234514.7999999998</v>
      </c>
    </row>
    <row r="56" spans="1:2" x14ac:dyDescent="0.3">
      <c r="A56" s="94" t="s">
        <v>62</v>
      </c>
      <c r="B56" s="95"/>
    </row>
    <row r="57" spans="1:2" x14ac:dyDescent="0.3">
      <c r="A57" s="99" t="s">
        <v>780</v>
      </c>
      <c r="B57" s="204">
        <v>17059649.881200001</v>
      </c>
    </row>
    <row r="58" spans="1:2" x14ac:dyDescent="0.3">
      <c r="A58" s="99" t="s">
        <v>408</v>
      </c>
      <c r="B58" s="204">
        <v>4900000</v>
      </c>
    </row>
    <row r="59" spans="1:2" x14ac:dyDescent="0.3">
      <c r="A59" s="99" t="s">
        <v>414</v>
      </c>
      <c r="B59" s="204">
        <v>14000000</v>
      </c>
    </row>
    <row r="60" spans="1:2" x14ac:dyDescent="0.3">
      <c r="A60" s="99" t="s">
        <v>1037</v>
      </c>
      <c r="B60" s="204">
        <v>1000000</v>
      </c>
    </row>
    <row r="61" spans="1:2" x14ac:dyDescent="0.3">
      <c r="A61" s="99" t="s">
        <v>66</v>
      </c>
      <c r="B61" s="204">
        <v>1465588.4</v>
      </c>
    </row>
    <row r="62" spans="1:2" x14ac:dyDescent="0.3">
      <c r="A62" s="99" t="s">
        <v>993</v>
      </c>
      <c r="B62" s="204">
        <v>12544530</v>
      </c>
    </row>
    <row r="63" spans="1:2" x14ac:dyDescent="0.3">
      <c r="A63" s="99" t="s">
        <v>441</v>
      </c>
      <c r="B63" s="204">
        <v>54793475.799999997</v>
      </c>
    </row>
    <row r="64" spans="1:2" x14ac:dyDescent="0.3">
      <c r="A64" s="99" t="s">
        <v>427</v>
      </c>
      <c r="B64" s="204">
        <v>3004000</v>
      </c>
    </row>
    <row r="65" spans="1:2" x14ac:dyDescent="0.3">
      <c r="A65" s="99" t="s">
        <v>419</v>
      </c>
      <c r="B65" s="204">
        <v>200000</v>
      </c>
    </row>
    <row r="66" spans="1:2" x14ac:dyDescent="0.3">
      <c r="A66" s="99" t="s">
        <v>110</v>
      </c>
      <c r="B66" s="204">
        <v>500000</v>
      </c>
    </row>
    <row r="67" spans="1:2" x14ac:dyDescent="0.3">
      <c r="A67" s="99" t="s">
        <v>1038</v>
      </c>
      <c r="B67" s="204">
        <v>15085424.199999999</v>
      </c>
    </row>
    <row r="68" spans="1:2" x14ac:dyDescent="0.3">
      <c r="A68" s="98" t="s">
        <v>1131</v>
      </c>
      <c r="B68" s="95">
        <v>3202487832.9972005</v>
      </c>
    </row>
  </sheetData>
  <pageMargins left="0.70866141732283472" right="0.39370078740157483" top="1.1417322834645669" bottom="0.74803149606299213" header="0.31496062992125984" footer="0.31496062992125984"/>
  <pageSetup paperSize="9" orientation="portrait" r:id="rId2"/>
  <headerFooter>
    <oddHeader xml:space="preserve">&amp;C&amp;"-,Negrita"MUNICIPIO DE TLAJOMULCO DE ZUÑIGA, JALISCO
PRESUPUESTO DE EGRESOS 2024 
APOYOS Y SUBSIDIOS 
</oddHeader>
    <oddFooter>Página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dimension ref="A2:F803"/>
  <sheetViews>
    <sheetView view="pageLayout" topLeftCell="A303" zoomScaleNormal="100" workbookViewId="0">
      <selection activeCell="A303" sqref="A303"/>
    </sheetView>
  </sheetViews>
  <sheetFormatPr baseColWidth="10" defaultRowHeight="14.4" x14ac:dyDescent="0.3"/>
  <cols>
    <col min="1" max="1" width="33.44140625" style="203" customWidth="1"/>
    <col min="2" max="2" width="28.44140625" style="203" customWidth="1"/>
    <col min="3" max="3" width="28.44140625" style="67" customWidth="1"/>
    <col min="4" max="4" width="9.21875" style="67" bestFit="1" customWidth="1"/>
    <col min="5" max="5" width="41.44140625" style="67" customWidth="1"/>
    <col min="6" max="6" width="14.6640625" customWidth="1"/>
    <col min="7" max="7" width="12.6640625" bestFit="1" customWidth="1"/>
  </cols>
  <sheetData>
    <row r="2" spans="1:6" s="202" customFormat="1" ht="27.6" customHeight="1" x14ac:dyDescent="0.3">
      <c r="A2" s="205" t="s">
        <v>12</v>
      </c>
      <c r="B2" s="205" t="s">
        <v>18</v>
      </c>
      <c r="C2" s="205" t="s">
        <v>14</v>
      </c>
      <c r="D2" s="205" t="s">
        <v>21</v>
      </c>
      <c r="E2" s="205" t="s">
        <v>22</v>
      </c>
      <c r="F2" s="206" t="s">
        <v>1291</v>
      </c>
    </row>
    <row r="3" spans="1:6" ht="24" x14ac:dyDescent="0.3">
      <c r="A3" s="203" t="s">
        <v>734</v>
      </c>
      <c r="B3" s="203" t="s">
        <v>1023</v>
      </c>
      <c r="C3" s="203" t="s">
        <v>35</v>
      </c>
      <c r="D3" s="203">
        <v>4211</v>
      </c>
      <c r="E3" s="203" t="s">
        <v>173</v>
      </c>
      <c r="F3" s="204">
        <v>10523208.92</v>
      </c>
    </row>
    <row r="4" spans="1:6" ht="24" x14ac:dyDescent="0.3">
      <c r="A4" s="203" t="s">
        <v>587</v>
      </c>
      <c r="B4" s="203" t="s">
        <v>591</v>
      </c>
      <c r="C4" s="203" t="s">
        <v>588</v>
      </c>
      <c r="D4" s="203">
        <v>3181</v>
      </c>
      <c r="E4" s="203" t="s">
        <v>95</v>
      </c>
      <c r="F4" s="204">
        <v>10000</v>
      </c>
    </row>
    <row r="5" spans="1:6" x14ac:dyDescent="0.3">
      <c r="C5" s="203"/>
      <c r="D5" s="203">
        <v>3341</v>
      </c>
      <c r="E5" s="203" t="s">
        <v>326</v>
      </c>
      <c r="F5" s="204">
        <v>3000000</v>
      </c>
    </row>
    <row r="6" spans="1:6" ht="24" x14ac:dyDescent="0.3">
      <c r="C6" s="203"/>
      <c r="D6" s="203">
        <v>3941</v>
      </c>
      <c r="E6" s="203" t="s">
        <v>172</v>
      </c>
      <c r="F6" s="204">
        <v>50000</v>
      </c>
    </row>
    <row r="7" spans="1:6" x14ac:dyDescent="0.3">
      <c r="B7" s="203" t="s">
        <v>593</v>
      </c>
      <c r="C7" s="203" t="s">
        <v>588</v>
      </c>
      <c r="D7" s="203">
        <v>2211</v>
      </c>
      <c r="E7" s="203" t="s">
        <v>68</v>
      </c>
      <c r="F7" s="204">
        <v>390000</v>
      </c>
    </row>
    <row r="8" spans="1:6" x14ac:dyDescent="0.3">
      <c r="C8" s="203"/>
      <c r="D8" s="203">
        <v>2711</v>
      </c>
      <c r="E8" s="203" t="s">
        <v>84</v>
      </c>
      <c r="F8" s="204">
        <v>1300000</v>
      </c>
    </row>
    <row r="9" spans="1:6" x14ac:dyDescent="0.3">
      <c r="C9" s="203"/>
      <c r="D9" s="203">
        <v>2821</v>
      </c>
      <c r="E9" s="203" t="s">
        <v>595</v>
      </c>
      <c r="F9" s="204">
        <v>900000</v>
      </c>
    </row>
    <row r="10" spans="1:6" ht="24" x14ac:dyDescent="0.3">
      <c r="C10" s="203"/>
      <c r="D10" s="203">
        <v>2831</v>
      </c>
      <c r="E10" s="203" t="s">
        <v>596</v>
      </c>
      <c r="F10" s="204">
        <v>3364514.8</v>
      </c>
    </row>
    <row r="11" spans="1:6" x14ac:dyDescent="0.3">
      <c r="C11" s="203"/>
      <c r="D11" s="203">
        <v>3161</v>
      </c>
      <c r="E11" s="203" t="s">
        <v>322</v>
      </c>
      <c r="F11" s="204">
        <v>230000</v>
      </c>
    </row>
    <row r="12" spans="1:6" ht="24" x14ac:dyDescent="0.3">
      <c r="C12" s="203"/>
      <c r="D12" s="203">
        <v>3361</v>
      </c>
      <c r="E12" s="203" t="s">
        <v>86</v>
      </c>
      <c r="F12" s="204">
        <v>30000</v>
      </c>
    </row>
    <row r="13" spans="1:6" ht="24" x14ac:dyDescent="0.3">
      <c r="C13" s="203"/>
      <c r="D13" s="203">
        <v>3391</v>
      </c>
      <c r="E13" s="203" t="s">
        <v>97</v>
      </c>
      <c r="F13" s="204">
        <v>1900000</v>
      </c>
    </row>
    <row r="14" spans="1:6" x14ac:dyDescent="0.3">
      <c r="C14" s="203"/>
      <c r="D14" s="203">
        <v>3962</v>
      </c>
      <c r="E14" s="203" t="s">
        <v>335</v>
      </c>
      <c r="F14" s="204">
        <v>120000</v>
      </c>
    </row>
    <row r="15" spans="1:6" ht="24" x14ac:dyDescent="0.3">
      <c r="A15" s="203" t="s">
        <v>777</v>
      </c>
      <c r="B15" s="203" t="s">
        <v>780</v>
      </c>
      <c r="C15" s="203" t="s">
        <v>62</v>
      </c>
      <c r="D15" s="203">
        <v>4211</v>
      </c>
      <c r="E15" s="203" t="s">
        <v>173</v>
      </c>
      <c r="F15" s="204">
        <v>17059649.881200001</v>
      </c>
    </row>
    <row r="16" spans="1:6" ht="24" x14ac:dyDescent="0.3">
      <c r="A16" s="203" t="s">
        <v>404</v>
      </c>
      <c r="B16" s="203" t="s">
        <v>408</v>
      </c>
      <c r="C16" s="203" t="s">
        <v>62</v>
      </c>
      <c r="D16" s="203">
        <v>2491</v>
      </c>
      <c r="E16" s="203" t="s">
        <v>132</v>
      </c>
      <c r="F16" s="204">
        <v>250000</v>
      </c>
    </row>
    <row r="17" spans="2:6" x14ac:dyDescent="0.3">
      <c r="C17" s="203"/>
      <c r="D17" s="203">
        <v>4411</v>
      </c>
      <c r="E17" s="203" t="s">
        <v>41</v>
      </c>
      <c r="F17" s="204">
        <v>100000</v>
      </c>
    </row>
    <row r="18" spans="2:6" x14ac:dyDescent="0.3">
      <c r="C18" s="203"/>
      <c r="D18" s="203">
        <v>4431</v>
      </c>
      <c r="E18" s="203" t="s">
        <v>409</v>
      </c>
      <c r="F18" s="204">
        <v>4300000</v>
      </c>
    </row>
    <row r="19" spans="2:6" x14ac:dyDescent="0.3">
      <c r="C19" s="203"/>
      <c r="D19" s="203">
        <v>5671</v>
      </c>
      <c r="E19" s="203" t="s">
        <v>301</v>
      </c>
      <c r="F19" s="204">
        <v>250000</v>
      </c>
    </row>
    <row r="20" spans="2:6" ht="24" x14ac:dyDescent="0.3">
      <c r="B20" s="203" t="s">
        <v>414</v>
      </c>
      <c r="C20" s="203" t="s">
        <v>62</v>
      </c>
      <c r="D20" s="203">
        <v>3821</v>
      </c>
      <c r="E20" s="203" t="s">
        <v>75</v>
      </c>
      <c r="F20" s="204">
        <v>4000000</v>
      </c>
    </row>
    <row r="21" spans="2:6" x14ac:dyDescent="0.3">
      <c r="C21" s="203"/>
      <c r="D21" s="203">
        <v>4451</v>
      </c>
      <c r="E21" s="203" t="s">
        <v>49</v>
      </c>
      <c r="F21" s="204">
        <v>10000000</v>
      </c>
    </row>
    <row r="22" spans="2:6" x14ac:dyDescent="0.3">
      <c r="B22" s="203" t="s">
        <v>1037</v>
      </c>
      <c r="C22" s="203" t="s">
        <v>62</v>
      </c>
      <c r="D22" s="203">
        <v>4411</v>
      </c>
      <c r="E22" s="203" t="s">
        <v>41</v>
      </c>
      <c r="F22" s="204">
        <v>1000000</v>
      </c>
    </row>
    <row r="23" spans="2:6" x14ac:dyDescent="0.3">
      <c r="B23" s="203" t="s">
        <v>993</v>
      </c>
      <c r="C23" s="203" t="s">
        <v>62</v>
      </c>
      <c r="D23" s="203">
        <v>3351</v>
      </c>
      <c r="E23" s="203" t="s">
        <v>438</v>
      </c>
      <c r="F23" s="204">
        <v>470000</v>
      </c>
    </row>
    <row r="24" spans="2:6" x14ac:dyDescent="0.3">
      <c r="C24" s="203"/>
      <c r="D24" s="203">
        <v>3821</v>
      </c>
      <c r="E24" s="203" t="s">
        <v>75</v>
      </c>
      <c r="F24" s="204">
        <v>74530</v>
      </c>
    </row>
    <row r="25" spans="2:6" x14ac:dyDescent="0.3">
      <c r="C25" s="203"/>
      <c r="D25" s="203">
        <v>4411</v>
      </c>
      <c r="E25" s="203" t="s">
        <v>41</v>
      </c>
      <c r="F25" s="204">
        <v>12000000</v>
      </c>
    </row>
    <row r="26" spans="2:6" x14ac:dyDescent="0.3">
      <c r="B26" s="203" t="s">
        <v>441</v>
      </c>
      <c r="C26" s="203" t="s">
        <v>62</v>
      </c>
      <c r="D26" s="203">
        <v>4411</v>
      </c>
      <c r="E26" s="203" t="s">
        <v>41</v>
      </c>
      <c r="F26" s="204">
        <v>54793475.799999997</v>
      </c>
    </row>
    <row r="27" spans="2:6" ht="24" x14ac:dyDescent="0.3">
      <c r="B27" s="203" t="s">
        <v>427</v>
      </c>
      <c r="C27" s="203" t="s">
        <v>62</v>
      </c>
      <c r="D27" s="203">
        <v>2491</v>
      </c>
      <c r="E27" s="203" t="s">
        <v>132</v>
      </c>
      <c r="F27" s="204">
        <v>150000</v>
      </c>
    </row>
    <row r="28" spans="2:6" x14ac:dyDescent="0.3">
      <c r="C28" s="203"/>
      <c r="D28" s="203">
        <v>2541</v>
      </c>
      <c r="E28" s="203" t="s">
        <v>247</v>
      </c>
      <c r="F28" s="204">
        <v>2500</v>
      </c>
    </row>
    <row r="29" spans="2:6" x14ac:dyDescent="0.3">
      <c r="C29" s="203"/>
      <c r="D29" s="203">
        <v>2911</v>
      </c>
      <c r="E29" s="203" t="s">
        <v>150</v>
      </c>
      <c r="F29" s="204">
        <v>3500</v>
      </c>
    </row>
    <row r="30" spans="2:6" x14ac:dyDescent="0.3">
      <c r="C30" s="203"/>
      <c r="D30" s="203">
        <v>3221</v>
      </c>
      <c r="E30" s="203" t="s">
        <v>323</v>
      </c>
      <c r="F30" s="204">
        <v>348000</v>
      </c>
    </row>
    <row r="31" spans="2:6" x14ac:dyDescent="0.3">
      <c r="C31" s="203"/>
      <c r="D31" s="203">
        <v>3821</v>
      </c>
      <c r="E31" s="203" t="s">
        <v>75</v>
      </c>
      <c r="F31" s="204">
        <v>2500000</v>
      </c>
    </row>
    <row r="32" spans="2:6" ht="24" x14ac:dyDescent="0.3">
      <c r="B32" s="203" t="s">
        <v>419</v>
      </c>
      <c r="C32" s="203" t="s">
        <v>62</v>
      </c>
      <c r="D32" s="203">
        <v>4421</v>
      </c>
      <c r="E32" s="203" t="s">
        <v>420</v>
      </c>
      <c r="F32" s="204">
        <v>200000</v>
      </c>
    </row>
    <row r="33" spans="1:6" x14ac:dyDescent="0.3">
      <c r="B33" s="203" t="s">
        <v>1038</v>
      </c>
      <c r="C33" s="203" t="s">
        <v>62</v>
      </c>
      <c r="D33" s="203">
        <v>4411</v>
      </c>
      <c r="E33" s="203" t="s">
        <v>41</v>
      </c>
      <c r="F33" s="204">
        <v>15085424.199999999</v>
      </c>
    </row>
    <row r="34" spans="1:6" ht="36" x14ac:dyDescent="0.3">
      <c r="A34" s="203" t="s">
        <v>605</v>
      </c>
      <c r="B34" s="203" t="s">
        <v>622</v>
      </c>
      <c r="C34" s="203" t="s">
        <v>606</v>
      </c>
      <c r="D34" s="203">
        <v>2221</v>
      </c>
      <c r="E34" s="203" t="s">
        <v>623</v>
      </c>
      <c r="F34" s="204">
        <v>96000</v>
      </c>
    </row>
    <row r="35" spans="1:6" ht="24" x14ac:dyDescent="0.3">
      <c r="C35" s="203"/>
      <c r="D35" s="203">
        <v>2351</v>
      </c>
      <c r="E35" s="203" t="s">
        <v>624</v>
      </c>
      <c r="F35" s="204">
        <v>500000</v>
      </c>
    </row>
    <row r="36" spans="1:6" x14ac:dyDescent="0.3">
      <c r="C36" s="203"/>
      <c r="D36" s="203">
        <v>2391</v>
      </c>
      <c r="E36" s="203" t="s">
        <v>625</v>
      </c>
      <c r="F36" s="204">
        <v>700000</v>
      </c>
    </row>
    <row r="37" spans="1:6" x14ac:dyDescent="0.3">
      <c r="C37" s="203"/>
      <c r="D37" s="203">
        <v>2431</v>
      </c>
      <c r="E37" s="203" t="s">
        <v>627</v>
      </c>
      <c r="F37" s="204">
        <v>50000</v>
      </c>
    </row>
    <row r="38" spans="1:6" x14ac:dyDescent="0.3">
      <c r="C38" s="203"/>
      <c r="D38" s="203">
        <v>2451</v>
      </c>
      <c r="E38" s="203" t="s">
        <v>315</v>
      </c>
      <c r="F38" s="204">
        <v>500000</v>
      </c>
    </row>
    <row r="39" spans="1:6" x14ac:dyDescent="0.3">
      <c r="C39" s="203"/>
      <c r="D39" s="203">
        <v>2721</v>
      </c>
      <c r="E39" s="203" t="s">
        <v>134</v>
      </c>
      <c r="F39" s="204">
        <v>200000</v>
      </c>
    </row>
    <row r="40" spans="1:6" x14ac:dyDescent="0.3">
      <c r="C40" s="203"/>
      <c r="D40" s="203">
        <v>2911</v>
      </c>
      <c r="E40" s="203" t="s">
        <v>150</v>
      </c>
      <c r="F40" s="204">
        <v>150000</v>
      </c>
    </row>
    <row r="41" spans="1:6" ht="24" x14ac:dyDescent="0.3">
      <c r="C41" s="203"/>
      <c r="D41" s="203">
        <v>3261</v>
      </c>
      <c r="E41" s="203" t="s">
        <v>467</v>
      </c>
      <c r="F41" s="204">
        <v>800000</v>
      </c>
    </row>
    <row r="42" spans="1:6" x14ac:dyDescent="0.3">
      <c r="C42" s="203"/>
      <c r="D42" s="203">
        <v>3291</v>
      </c>
      <c r="E42" s="203" t="s">
        <v>71</v>
      </c>
      <c r="F42" s="204">
        <v>42000</v>
      </c>
    </row>
    <row r="43" spans="1:6" x14ac:dyDescent="0.3">
      <c r="C43" s="203"/>
      <c r="D43" s="203">
        <v>3821</v>
      </c>
      <c r="E43" s="203" t="s">
        <v>75</v>
      </c>
      <c r="F43" s="204">
        <v>3500000</v>
      </c>
    </row>
    <row r="44" spans="1:6" x14ac:dyDescent="0.3">
      <c r="C44" s="203"/>
      <c r="D44" s="203">
        <v>5121</v>
      </c>
      <c r="E44" s="203" t="s">
        <v>644</v>
      </c>
      <c r="F44" s="204">
        <v>100000</v>
      </c>
    </row>
    <row r="45" spans="1:6" x14ac:dyDescent="0.3">
      <c r="C45" s="203"/>
      <c r="D45" s="203">
        <v>5311</v>
      </c>
      <c r="E45" s="203" t="s">
        <v>542</v>
      </c>
      <c r="F45" s="204">
        <v>250000</v>
      </c>
    </row>
    <row r="46" spans="1:6" x14ac:dyDescent="0.3">
      <c r="C46" s="203"/>
      <c r="D46" s="203">
        <v>5451</v>
      </c>
      <c r="E46" s="203" t="s">
        <v>647</v>
      </c>
      <c r="F46" s="204">
        <v>120000</v>
      </c>
    </row>
    <row r="47" spans="1:6" x14ac:dyDescent="0.3">
      <c r="C47" s="203"/>
      <c r="D47" s="203">
        <v>5671</v>
      </c>
      <c r="E47" s="203" t="s">
        <v>301</v>
      </c>
      <c r="F47" s="204">
        <v>150000</v>
      </c>
    </row>
    <row r="48" spans="1:6" x14ac:dyDescent="0.3">
      <c r="B48" s="203" t="s">
        <v>661</v>
      </c>
      <c r="C48" s="203" t="s">
        <v>606</v>
      </c>
      <c r="D48" s="203">
        <v>3821</v>
      </c>
      <c r="E48" s="203" t="s">
        <v>75</v>
      </c>
      <c r="F48" s="204">
        <v>700000</v>
      </c>
    </row>
    <row r="49" spans="1:6" x14ac:dyDescent="0.3">
      <c r="C49" s="203"/>
      <c r="D49" s="203">
        <v>4411</v>
      </c>
      <c r="E49" s="203" t="s">
        <v>41</v>
      </c>
      <c r="F49" s="204">
        <v>100000</v>
      </c>
    </row>
    <row r="50" spans="1:6" x14ac:dyDescent="0.3">
      <c r="B50" s="203" t="s">
        <v>1030</v>
      </c>
      <c r="C50" s="203" t="s">
        <v>606</v>
      </c>
      <c r="D50" s="203">
        <v>4311</v>
      </c>
      <c r="E50" s="203" t="s">
        <v>612</v>
      </c>
      <c r="F50" s="204">
        <v>3000000</v>
      </c>
    </row>
    <row r="51" spans="1:6" ht="24" x14ac:dyDescent="0.3">
      <c r="B51" s="203" t="s">
        <v>1031</v>
      </c>
      <c r="C51" s="203" t="s">
        <v>606</v>
      </c>
      <c r="D51" s="203">
        <v>4311</v>
      </c>
      <c r="E51" s="203" t="s">
        <v>612</v>
      </c>
      <c r="F51" s="204">
        <v>400000</v>
      </c>
    </row>
    <row r="52" spans="1:6" x14ac:dyDescent="0.3">
      <c r="B52" s="203" t="s">
        <v>610</v>
      </c>
      <c r="C52" s="203" t="s">
        <v>606</v>
      </c>
      <c r="D52" s="203">
        <v>2521</v>
      </c>
      <c r="E52" s="203" t="s">
        <v>316</v>
      </c>
      <c r="F52" s="204">
        <v>500000</v>
      </c>
    </row>
    <row r="53" spans="1:6" ht="24" x14ac:dyDescent="0.3">
      <c r="B53" s="203" t="s">
        <v>651</v>
      </c>
      <c r="C53" s="203" t="s">
        <v>218</v>
      </c>
      <c r="D53" s="203">
        <v>2221</v>
      </c>
      <c r="E53" s="203" t="s">
        <v>623</v>
      </c>
      <c r="F53" s="204">
        <v>70000</v>
      </c>
    </row>
    <row r="54" spans="1:6" x14ac:dyDescent="0.3">
      <c r="C54" s="203"/>
      <c r="D54" s="203">
        <v>2721</v>
      </c>
      <c r="E54" s="203" t="s">
        <v>134</v>
      </c>
      <c r="F54" s="204">
        <v>50000</v>
      </c>
    </row>
    <row r="55" spans="1:6" x14ac:dyDescent="0.3">
      <c r="C55" s="203"/>
      <c r="D55" s="203">
        <v>2911</v>
      </c>
      <c r="E55" s="203" t="s">
        <v>150</v>
      </c>
      <c r="F55" s="204">
        <v>70000</v>
      </c>
    </row>
    <row r="56" spans="1:6" ht="24" x14ac:dyDescent="0.3">
      <c r="C56" s="203"/>
      <c r="D56" s="203">
        <v>3571</v>
      </c>
      <c r="E56" s="203" t="s">
        <v>236</v>
      </c>
      <c r="F56" s="204">
        <v>300000</v>
      </c>
    </row>
    <row r="57" spans="1:6" ht="24" x14ac:dyDescent="0.3">
      <c r="A57" s="203" t="s">
        <v>967</v>
      </c>
      <c r="B57" s="203" t="s">
        <v>968</v>
      </c>
      <c r="C57" s="203" t="s">
        <v>667</v>
      </c>
      <c r="D57" s="203">
        <v>2171</v>
      </c>
      <c r="E57" s="203" t="s">
        <v>344</v>
      </c>
      <c r="F57" s="204">
        <v>30000</v>
      </c>
    </row>
    <row r="58" spans="1:6" x14ac:dyDescent="0.3">
      <c r="C58" s="203"/>
      <c r="D58" s="203">
        <v>2221</v>
      </c>
      <c r="E58" s="203" t="s">
        <v>623</v>
      </c>
      <c r="F58" s="204">
        <v>40000</v>
      </c>
    </row>
    <row r="59" spans="1:6" x14ac:dyDescent="0.3">
      <c r="C59" s="203"/>
      <c r="D59" s="203">
        <v>2521</v>
      </c>
      <c r="E59" s="203" t="s">
        <v>316</v>
      </c>
      <c r="F59" s="204">
        <v>50000</v>
      </c>
    </row>
    <row r="60" spans="1:6" x14ac:dyDescent="0.3">
      <c r="C60" s="203"/>
      <c r="D60" s="203">
        <v>2591</v>
      </c>
      <c r="E60" s="203" t="s">
        <v>672</v>
      </c>
      <c r="F60" s="204">
        <v>3775271.34</v>
      </c>
    </row>
    <row r="61" spans="1:6" ht="24" x14ac:dyDescent="0.3">
      <c r="C61" s="203"/>
      <c r="D61" s="203">
        <v>3391</v>
      </c>
      <c r="E61" s="203" t="s">
        <v>97</v>
      </c>
      <c r="F61" s="204">
        <v>600000</v>
      </c>
    </row>
    <row r="62" spans="1:6" x14ac:dyDescent="0.3">
      <c r="C62" s="203"/>
      <c r="D62" s="203">
        <v>3821</v>
      </c>
      <c r="E62" s="203" t="s">
        <v>75</v>
      </c>
      <c r="F62" s="204">
        <v>619981</v>
      </c>
    </row>
    <row r="63" spans="1:6" ht="24" x14ac:dyDescent="0.3">
      <c r="C63" s="203"/>
      <c r="D63" s="203">
        <v>4211</v>
      </c>
      <c r="E63" s="203" t="s">
        <v>173</v>
      </c>
      <c r="F63" s="204">
        <v>199200</v>
      </c>
    </row>
    <row r="64" spans="1:6" x14ac:dyDescent="0.3">
      <c r="C64" s="203"/>
      <c r="D64" s="203">
        <v>4411</v>
      </c>
      <c r="E64" s="203" t="s">
        <v>41</v>
      </c>
      <c r="F64" s="204">
        <v>450000</v>
      </c>
    </row>
    <row r="65" spans="1:6" x14ac:dyDescent="0.3">
      <c r="C65" s="203"/>
      <c r="D65" s="203">
        <v>5671</v>
      </c>
      <c r="E65" s="203" t="s">
        <v>301</v>
      </c>
      <c r="F65" s="204">
        <v>100000</v>
      </c>
    </row>
    <row r="66" spans="1:6" x14ac:dyDescent="0.3">
      <c r="C66" s="203"/>
      <c r="D66" s="203">
        <v>5781</v>
      </c>
      <c r="E66" s="203" t="s">
        <v>674</v>
      </c>
      <c r="F66" s="204">
        <v>50000</v>
      </c>
    </row>
    <row r="67" spans="1:6" ht="36" x14ac:dyDescent="0.3">
      <c r="A67" s="203" t="s">
        <v>805</v>
      </c>
      <c r="B67" s="203" t="s">
        <v>820</v>
      </c>
      <c r="C67" s="203" t="s">
        <v>79</v>
      </c>
      <c r="D67" s="203">
        <v>2461</v>
      </c>
      <c r="E67" s="203" t="s">
        <v>228</v>
      </c>
      <c r="F67" s="204">
        <v>501333</v>
      </c>
    </row>
    <row r="68" spans="1:6" x14ac:dyDescent="0.3">
      <c r="C68" s="203"/>
      <c r="D68" s="203">
        <v>2471</v>
      </c>
      <c r="E68" s="203" t="s">
        <v>230</v>
      </c>
      <c r="F68" s="204">
        <v>1414</v>
      </c>
    </row>
    <row r="69" spans="1:6" ht="24" x14ac:dyDescent="0.3">
      <c r="C69" s="203"/>
      <c r="D69" s="203">
        <v>2491</v>
      </c>
      <c r="E69" s="203" t="s">
        <v>132</v>
      </c>
      <c r="F69" s="204">
        <v>2000</v>
      </c>
    </row>
    <row r="70" spans="1:6" x14ac:dyDescent="0.3">
      <c r="C70" s="203"/>
      <c r="D70" s="203">
        <v>2721</v>
      </c>
      <c r="E70" s="203" t="s">
        <v>134</v>
      </c>
      <c r="F70" s="204">
        <v>6780</v>
      </c>
    </row>
    <row r="71" spans="1:6" x14ac:dyDescent="0.3">
      <c r="C71" s="203"/>
      <c r="D71" s="203">
        <v>2911</v>
      </c>
      <c r="E71" s="203" t="s">
        <v>150</v>
      </c>
      <c r="F71" s="204">
        <v>44519</v>
      </c>
    </row>
    <row r="72" spans="1:6" ht="24" x14ac:dyDescent="0.3">
      <c r="C72" s="203"/>
      <c r="D72" s="203">
        <v>2941</v>
      </c>
      <c r="E72" s="203" t="s">
        <v>151</v>
      </c>
      <c r="F72" s="204">
        <v>1137000</v>
      </c>
    </row>
    <row r="73" spans="1:6" x14ac:dyDescent="0.3">
      <c r="C73" s="203"/>
      <c r="D73" s="203">
        <v>2991</v>
      </c>
      <c r="E73" s="203" t="s">
        <v>828</v>
      </c>
      <c r="F73" s="204">
        <v>1624</v>
      </c>
    </row>
    <row r="74" spans="1:6" x14ac:dyDescent="0.3">
      <c r="C74" s="203"/>
      <c r="D74" s="203">
        <v>3141</v>
      </c>
      <c r="E74" s="203" t="s">
        <v>321</v>
      </c>
      <c r="F74" s="204">
        <v>1000000</v>
      </c>
    </row>
    <row r="75" spans="1:6" x14ac:dyDescent="0.3">
      <c r="C75" s="203"/>
      <c r="D75" s="203">
        <v>3161</v>
      </c>
      <c r="E75" s="203" t="s">
        <v>322</v>
      </c>
      <c r="F75" s="204">
        <v>1000000</v>
      </c>
    </row>
    <row r="76" spans="1:6" x14ac:dyDescent="0.3">
      <c r="C76" s="203"/>
      <c r="D76" s="203">
        <v>3471</v>
      </c>
      <c r="E76" s="203" t="s">
        <v>711</v>
      </c>
      <c r="F76" s="204">
        <v>400000</v>
      </c>
    </row>
    <row r="77" spans="1:6" ht="36" x14ac:dyDescent="0.3">
      <c r="C77" s="203"/>
      <c r="D77" s="203">
        <v>3521</v>
      </c>
      <c r="E77" s="203" t="s">
        <v>138</v>
      </c>
      <c r="F77" s="204">
        <v>25000</v>
      </c>
    </row>
    <row r="78" spans="1:6" ht="24" x14ac:dyDescent="0.3">
      <c r="C78" s="203"/>
      <c r="D78" s="203">
        <v>3531</v>
      </c>
      <c r="E78" s="203" t="s">
        <v>833</v>
      </c>
      <c r="F78" s="204">
        <v>129193</v>
      </c>
    </row>
    <row r="79" spans="1:6" ht="24" x14ac:dyDescent="0.3">
      <c r="C79" s="203"/>
      <c r="D79" s="203">
        <v>5151</v>
      </c>
      <c r="E79" s="203" t="s">
        <v>161</v>
      </c>
      <c r="F79" s="204">
        <v>645000</v>
      </c>
    </row>
    <row r="80" spans="1:6" x14ac:dyDescent="0.3">
      <c r="C80" s="203"/>
      <c r="D80" s="203">
        <v>5191</v>
      </c>
      <c r="E80" s="203" t="s">
        <v>336</v>
      </c>
      <c r="F80" s="204">
        <v>1135081</v>
      </c>
    </row>
    <row r="81" spans="1:6" x14ac:dyDescent="0.3">
      <c r="C81" s="203"/>
      <c r="D81" s="203">
        <v>5231</v>
      </c>
      <c r="E81" s="203" t="s">
        <v>370</v>
      </c>
      <c r="F81" s="204">
        <v>147400</v>
      </c>
    </row>
    <row r="82" spans="1:6" x14ac:dyDescent="0.3">
      <c r="C82" s="203"/>
      <c r="D82" s="203">
        <v>5671</v>
      </c>
      <c r="E82" s="203" t="s">
        <v>301</v>
      </c>
      <c r="F82" s="204">
        <v>600000</v>
      </c>
    </row>
    <row r="83" spans="1:6" ht="24" x14ac:dyDescent="0.3">
      <c r="B83" s="203" t="s">
        <v>809</v>
      </c>
      <c r="C83" s="203" t="s">
        <v>79</v>
      </c>
      <c r="D83" s="203">
        <v>3231</v>
      </c>
      <c r="E83" s="203" t="s">
        <v>324</v>
      </c>
      <c r="F83" s="204">
        <v>1000000</v>
      </c>
    </row>
    <row r="84" spans="1:6" ht="36" x14ac:dyDescent="0.3">
      <c r="C84" s="203"/>
      <c r="D84" s="203">
        <v>3331</v>
      </c>
      <c r="E84" s="203" t="s">
        <v>152</v>
      </c>
      <c r="F84" s="204">
        <v>500000</v>
      </c>
    </row>
    <row r="85" spans="1:6" ht="24" x14ac:dyDescent="0.3">
      <c r="C85" s="203"/>
      <c r="D85" s="203">
        <v>3391</v>
      </c>
      <c r="E85" s="203" t="s">
        <v>97</v>
      </c>
      <c r="F85" s="204">
        <v>600000</v>
      </c>
    </row>
    <row r="86" spans="1:6" x14ac:dyDescent="0.3">
      <c r="C86" s="203"/>
      <c r="D86" s="203">
        <v>5651</v>
      </c>
      <c r="E86" s="203" t="s">
        <v>112</v>
      </c>
      <c r="F86" s="204">
        <v>1500000</v>
      </c>
    </row>
    <row r="87" spans="1:6" x14ac:dyDescent="0.3">
      <c r="C87" s="203"/>
      <c r="D87" s="203">
        <v>5691</v>
      </c>
      <c r="E87" s="203" t="s">
        <v>251</v>
      </c>
      <c r="F87" s="204">
        <v>70724000</v>
      </c>
    </row>
    <row r="88" spans="1:6" x14ac:dyDescent="0.3">
      <c r="C88" s="203"/>
      <c r="D88" s="203">
        <v>5911</v>
      </c>
      <c r="E88" s="203" t="s">
        <v>722</v>
      </c>
      <c r="F88" s="204">
        <v>4000000</v>
      </c>
    </row>
    <row r="89" spans="1:6" x14ac:dyDescent="0.3">
      <c r="C89" s="203"/>
      <c r="D89" s="203">
        <v>5971</v>
      </c>
      <c r="E89" s="203" t="s">
        <v>817</v>
      </c>
      <c r="F89" s="204">
        <v>3000000</v>
      </c>
    </row>
    <row r="90" spans="1:6" ht="24" x14ac:dyDescent="0.3">
      <c r="A90" s="203" t="s">
        <v>447</v>
      </c>
      <c r="B90" s="203" t="s">
        <v>484</v>
      </c>
      <c r="C90" s="203" t="s">
        <v>218</v>
      </c>
      <c r="D90" s="203">
        <v>2721</v>
      </c>
      <c r="E90" s="203" t="s">
        <v>134</v>
      </c>
      <c r="F90" s="204">
        <v>75000</v>
      </c>
    </row>
    <row r="91" spans="1:6" ht="24" x14ac:dyDescent="0.3">
      <c r="C91" s="203"/>
      <c r="D91" s="203">
        <v>3361</v>
      </c>
      <c r="E91" s="203" t="s">
        <v>86</v>
      </c>
      <c r="F91" s="204">
        <v>20000</v>
      </c>
    </row>
    <row r="92" spans="1:6" x14ac:dyDescent="0.3">
      <c r="C92" s="203"/>
      <c r="D92" s="203">
        <v>6121</v>
      </c>
      <c r="E92" s="203" t="s">
        <v>487</v>
      </c>
      <c r="F92" s="204">
        <v>86200000</v>
      </c>
    </row>
    <row r="93" spans="1:6" ht="36" x14ac:dyDescent="0.3">
      <c r="C93" s="203"/>
      <c r="D93" s="203">
        <v>6131</v>
      </c>
      <c r="E93" s="203" t="s">
        <v>163</v>
      </c>
      <c r="F93" s="204">
        <v>69511516.25</v>
      </c>
    </row>
    <row r="94" spans="1:6" x14ac:dyDescent="0.3">
      <c r="C94" s="203"/>
      <c r="D94" s="203">
        <v>6151</v>
      </c>
      <c r="E94" s="203" t="s">
        <v>493</v>
      </c>
      <c r="F94" s="204">
        <v>56369154.549999997</v>
      </c>
    </row>
    <row r="95" spans="1:6" ht="24" x14ac:dyDescent="0.3">
      <c r="B95" s="203" t="s">
        <v>495</v>
      </c>
      <c r="C95" s="203" t="s">
        <v>218</v>
      </c>
      <c r="D95" s="203">
        <v>6151</v>
      </c>
      <c r="E95" s="203" t="s">
        <v>493</v>
      </c>
      <c r="F95" s="204">
        <v>30000000</v>
      </c>
    </row>
    <row r="96" spans="1:6" ht="24" x14ac:dyDescent="0.3">
      <c r="B96" s="203" t="s">
        <v>585</v>
      </c>
      <c r="C96" s="203" t="s">
        <v>218</v>
      </c>
      <c r="D96" s="203">
        <v>2161</v>
      </c>
      <c r="E96" s="203" t="s">
        <v>279</v>
      </c>
      <c r="F96" s="204">
        <v>175000</v>
      </c>
    </row>
    <row r="97" spans="2:6" x14ac:dyDescent="0.3">
      <c r="C97" s="203"/>
      <c r="D97" s="203">
        <v>2721</v>
      </c>
      <c r="E97" s="203" t="s">
        <v>134</v>
      </c>
      <c r="F97" s="204">
        <v>180000</v>
      </c>
    </row>
    <row r="98" spans="2:6" x14ac:dyDescent="0.3">
      <c r="C98" s="203"/>
      <c r="D98" s="203">
        <v>3581</v>
      </c>
      <c r="E98" s="203" t="s">
        <v>73</v>
      </c>
      <c r="F98" s="204">
        <v>110000000</v>
      </c>
    </row>
    <row r="99" spans="2:6" ht="24" x14ac:dyDescent="0.3">
      <c r="B99" s="203" t="s">
        <v>578</v>
      </c>
      <c r="C99" s="203" t="s">
        <v>218</v>
      </c>
      <c r="D99" s="203">
        <v>2461</v>
      </c>
      <c r="E99" s="203" t="s">
        <v>228</v>
      </c>
      <c r="F99" s="204">
        <v>10600000</v>
      </c>
    </row>
    <row r="100" spans="2:6" x14ac:dyDescent="0.3">
      <c r="C100" s="203"/>
      <c r="D100" s="203">
        <v>2721</v>
      </c>
      <c r="E100" s="203" t="s">
        <v>134</v>
      </c>
      <c r="F100" s="204">
        <v>96000</v>
      </c>
    </row>
    <row r="101" spans="2:6" x14ac:dyDescent="0.3">
      <c r="C101" s="203"/>
      <c r="D101" s="203">
        <v>2911</v>
      </c>
      <c r="E101" s="203" t="s">
        <v>150</v>
      </c>
      <c r="F101" s="204">
        <v>150000</v>
      </c>
    </row>
    <row r="102" spans="2:6" x14ac:dyDescent="0.3">
      <c r="C102" s="203"/>
      <c r="D102" s="203">
        <v>3111</v>
      </c>
      <c r="E102" s="203" t="s">
        <v>320</v>
      </c>
      <c r="F102" s="204">
        <v>83088733.549999997</v>
      </c>
    </row>
    <row r="103" spans="2:6" ht="24" x14ac:dyDescent="0.3">
      <c r="B103" s="203" t="s">
        <v>559</v>
      </c>
      <c r="C103" s="203" t="s">
        <v>218</v>
      </c>
      <c r="D103" s="203">
        <v>2161</v>
      </c>
      <c r="E103" s="203" t="s">
        <v>279</v>
      </c>
      <c r="F103" s="204">
        <v>1250000</v>
      </c>
    </row>
    <row r="104" spans="2:6" x14ac:dyDescent="0.3">
      <c r="C104" s="203"/>
      <c r="D104" s="203">
        <v>2411</v>
      </c>
      <c r="E104" s="203" t="s">
        <v>314</v>
      </c>
      <c r="F104" s="204">
        <v>236389.6</v>
      </c>
    </row>
    <row r="105" spans="2:6" x14ac:dyDescent="0.3">
      <c r="C105" s="203"/>
      <c r="D105" s="203">
        <v>2421</v>
      </c>
      <c r="E105" s="203" t="s">
        <v>282</v>
      </c>
      <c r="F105" s="204">
        <v>12100000</v>
      </c>
    </row>
    <row r="106" spans="2:6" x14ac:dyDescent="0.3">
      <c r="C106" s="203"/>
      <c r="D106" s="203">
        <v>2471</v>
      </c>
      <c r="E106" s="203" t="s">
        <v>230</v>
      </c>
      <c r="F106" s="204">
        <v>575211.68000000005</v>
      </c>
    </row>
    <row r="107" spans="2:6" ht="24" x14ac:dyDescent="0.3">
      <c r="C107" s="203"/>
      <c r="D107" s="203">
        <v>2491</v>
      </c>
      <c r="E107" s="203" t="s">
        <v>132</v>
      </c>
      <c r="F107" s="204">
        <v>4862000</v>
      </c>
    </row>
    <row r="108" spans="2:6" x14ac:dyDescent="0.3">
      <c r="C108" s="203"/>
      <c r="D108" s="203">
        <v>2721</v>
      </c>
      <c r="E108" s="203" t="s">
        <v>134</v>
      </c>
      <c r="F108" s="204">
        <v>366490.4</v>
      </c>
    </row>
    <row r="109" spans="2:6" x14ac:dyDescent="0.3">
      <c r="C109" s="203"/>
      <c r="D109" s="203">
        <v>2911</v>
      </c>
      <c r="E109" s="203" t="s">
        <v>150</v>
      </c>
      <c r="F109" s="204">
        <v>921350</v>
      </c>
    </row>
    <row r="110" spans="2:6" ht="24" x14ac:dyDescent="0.3">
      <c r="C110" s="203"/>
      <c r="D110" s="203">
        <v>3261</v>
      </c>
      <c r="E110" s="203" t="s">
        <v>467</v>
      </c>
      <c r="F110" s="204">
        <v>5000000</v>
      </c>
    </row>
    <row r="111" spans="2:6" x14ac:dyDescent="0.3">
      <c r="C111" s="203"/>
      <c r="D111" s="203">
        <v>3371</v>
      </c>
      <c r="E111" s="203" t="s">
        <v>328</v>
      </c>
      <c r="F111" s="204">
        <v>5006935</v>
      </c>
    </row>
    <row r="112" spans="2:6" x14ac:dyDescent="0.3">
      <c r="C112" s="203"/>
      <c r="D112" s="203">
        <v>5611</v>
      </c>
      <c r="E112" s="203" t="s">
        <v>474</v>
      </c>
      <c r="F112" s="204">
        <v>70064.399999999994</v>
      </c>
    </row>
    <row r="113" spans="2:6" x14ac:dyDescent="0.3">
      <c r="C113" s="203"/>
      <c r="D113" s="203">
        <v>5631</v>
      </c>
      <c r="E113" s="203" t="s">
        <v>570</v>
      </c>
      <c r="F113" s="204">
        <v>45765</v>
      </c>
    </row>
    <row r="114" spans="2:6" x14ac:dyDescent="0.3">
      <c r="C114" s="203"/>
      <c r="D114" s="203">
        <v>5671</v>
      </c>
      <c r="E114" s="203" t="s">
        <v>301</v>
      </c>
      <c r="F114" s="204">
        <v>1000000</v>
      </c>
    </row>
    <row r="115" spans="2:6" ht="24" x14ac:dyDescent="0.3">
      <c r="B115" s="203" t="s">
        <v>503</v>
      </c>
      <c r="C115" s="203" t="s">
        <v>218</v>
      </c>
      <c r="D115" s="203">
        <v>2161</v>
      </c>
      <c r="E115" s="203" t="s">
        <v>279</v>
      </c>
      <c r="F115" s="204">
        <v>650000</v>
      </c>
    </row>
    <row r="116" spans="2:6" x14ac:dyDescent="0.3">
      <c r="C116" s="203"/>
      <c r="D116" s="203">
        <v>2421</v>
      </c>
      <c r="E116" s="203" t="s">
        <v>282</v>
      </c>
      <c r="F116" s="204">
        <v>10000</v>
      </c>
    </row>
    <row r="117" spans="2:6" x14ac:dyDescent="0.3">
      <c r="C117" s="203"/>
      <c r="D117" s="203">
        <v>2481</v>
      </c>
      <c r="E117" s="203" t="s">
        <v>508</v>
      </c>
      <c r="F117" s="204">
        <v>10000</v>
      </c>
    </row>
    <row r="118" spans="2:6" ht="24" x14ac:dyDescent="0.3">
      <c r="C118" s="203"/>
      <c r="D118" s="203">
        <v>2491</v>
      </c>
      <c r="E118" s="203" t="s">
        <v>132</v>
      </c>
      <c r="F118" s="204">
        <v>100000</v>
      </c>
    </row>
    <row r="119" spans="2:6" x14ac:dyDescent="0.3">
      <c r="C119" s="203"/>
      <c r="D119" s="203">
        <v>2521</v>
      </c>
      <c r="E119" s="203" t="s">
        <v>316</v>
      </c>
      <c r="F119" s="204">
        <v>450000</v>
      </c>
    </row>
    <row r="120" spans="2:6" x14ac:dyDescent="0.3">
      <c r="C120" s="203"/>
      <c r="D120" s="203">
        <v>2531</v>
      </c>
      <c r="E120" s="203" t="s">
        <v>245</v>
      </c>
      <c r="F120" s="204">
        <v>5500000</v>
      </c>
    </row>
    <row r="121" spans="2:6" x14ac:dyDescent="0.3">
      <c r="C121" s="203"/>
      <c r="D121" s="203">
        <v>2541</v>
      </c>
      <c r="E121" s="203" t="s">
        <v>247</v>
      </c>
      <c r="F121" s="204">
        <v>6500000</v>
      </c>
    </row>
    <row r="122" spans="2:6" x14ac:dyDescent="0.3">
      <c r="C122" s="203"/>
      <c r="D122" s="203">
        <v>2561</v>
      </c>
      <c r="E122" s="203" t="s">
        <v>317</v>
      </c>
      <c r="F122" s="204">
        <v>6000</v>
      </c>
    </row>
    <row r="123" spans="2:6" x14ac:dyDescent="0.3">
      <c r="C123" s="203"/>
      <c r="D123" s="203">
        <v>2711</v>
      </c>
      <c r="E123" s="203" t="s">
        <v>84</v>
      </c>
      <c r="F123" s="204">
        <v>1187100</v>
      </c>
    </row>
    <row r="124" spans="2:6" x14ac:dyDescent="0.3">
      <c r="C124" s="203"/>
      <c r="D124" s="203">
        <v>2721</v>
      </c>
      <c r="E124" s="203" t="s">
        <v>134</v>
      </c>
      <c r="F124" s="204">
        <v>442200</v>
      </c>
    </row>
    <row r="125" spans="2:6" x14ac:dyDescent="0.3">
      <c r="C125" s="203"/>
      <c r="D125" s="203">
        <v>2911</v>
      </c>
      <c r="E125" s="203" t="s">
        <v>150</v>
      </c>
      <c r="F125" s="204">
        <v>300000</v>
      </c>
    </row>
    <row r="126" spans="2:6" ht="24" x14ac:dyDescent="0.3">
      <c r="C126" s="203"/>
      <c r="D126" s="203">
        <v>3391</v>
      </c>
      <c r="E126" s="203" t="s">
        <v>97</v>
      </c>
      <c r="F126" s="204">
        <v>4000000</v>
      </c>
    </row>
    <row r="127" spans="2:6" ht="24" x14ac:dyDescent="0.3">
      <c r="C127" s="203"/>
      <c r="D127" s="203">
        <v>3541</v>
      </c>
      <c r="E127" s="203" t="s">
        <v>530</v>
      </c>
      <c r="F127" s="204">
        <v>650000</v>
      </c>
    </row>
    <row r="128" spans="2:6" ht="24" x14ac:dyDescent="0.3">
      <c r="C128" s="203"/>
      <c r="D128" s="203">
        <v>3561</v>
      </c>
      <c r="E128" s="203" t="s">
        <v>533</v>
      </c>
      <c r="F128" s="204">
        <v>30000</v>
      </c>
    </row>
    <row r="129" spans="2:6" x14ac:dyDescent="0.3">
      <c r="C129" s="203"/>
      <c r="D129" s="203">
        <v>3581</v>
      </c>
      <c r="E129" s="203" t="s">
        <v>73</v>
      </c>
      <c r="F129" s="204">
        <v>1000000</v>
      </c>
    </row>
    <row r="130" spans="2:6" x14ac:dyDescent="0.3">
      <c r="C130" s="203"/>
      <c r="D130" s="203">
        <v>5311</v>
      </c>
      <c r="E130" s="203" t="s">
        <v>542</v>
      </c>
      <c r="F130" s="204">
        <v>2000000</v>
      </c>
    </row>
    <row r="131" spans="2:6" x14ac:dyDescent="0.3">
      <c r="C131" s="203"/>
      <c r="D131" s="203">
        <v>5321</v>
      </c>
      <c r="E131" s="203" t="s">
        <v>545</v>
      </c>
      <c r="F131" s="204">
        <v>1005112</v>
      </c>
    </row>
    <row r="132" spans="2:6" x14ac:dyDescent="0.3">
      <c r="C132" s="203"/>
      <c r="D132" s="203">
        <v>5621</v>
      </c>
      <c r="E132" s="203" t="s">
        <v>548</v>
      </c>
      <c r="F132" s="204">
        <v>90000</v>
      </c>
    </row>
    <row r="133" spans="2:6" ht="24" x14ac:dyDescent="0.3">
      <c r="C133" s="203"/>
      <c r="D133" s="203">
        <v>5641</v>
      </c>
      <c r="E133" s="203" t="s">
        <v>338</v>
      </c>
      <c r="F133" s="204">
        <v>400000</v>
      </c>
    </row>
    <row r="134" spans="2:6" ht="24" x14ac:dyDescent="0.3">
      <c r="C134" s="203"/>
      <c r="D134" s="203">
        <v>5661</v>
      </c>
      <c r="E134" s="203" t="s">
        <v>553</v>
      </c>
      <c r="F134" s="204">
        <v>81805</v>
      </c>
    </row>
    <row r="135" spans="2:6" x14ac:dyDescent="0.3">
      <c r="C135" s="203"/>
      <c r="D135" s="203">
        <v>5691</v>
      </c>
      <c r="E135" s="203" t="s">
        <v>251</v>
      </c>
      <c r="F135" s="204">
        <v>92000</v>
      </c>
    </row>
    <row r="136" spans="2:6" x14ac:dyDescent="0.3">
      <c r="B136" s="203" t="s">
        <v>452</v>
      </c>
      <c r="C136" s="203" t="s">
        <v>448</v>
      </c>
      <c r="D136" s="203">
        <v>2411</v>
      </c>
      <c r="E136" s="203" t="s">
        <v>314</v>
      </c>
      <c r="F136" s="204">
        <v>100000</v>
      </c>
    </row>
    <row r="137" spans="2:6" x14ac:dyDescent="0.3">
      <c r="C137" s="203"/>
      <c r="D137" s="203">
        <v>2421</v>
      </c>
      <c r="E137" s="203" t="s">
        <v>282</v>
      </c>
      <c r="F137" s="204">
        <v>750000</v>
      </c>
    </row>
    <row r="138" spans="2:6" x14ac:dyDescent="0.3">
      <c r="C138" s="203"/>
      <c r="D138" s="203">
        <v>2461</v>
      </c>
      <c r="E138" s="203" t="s">
        <v>228</v>
      </c>
      <c r="F138" s="204">
        <v>650000</v>
      </c>
    </row>
    <row r="139" spans="2:6" x14ac:dyDescent="0.3">
      <c r="C139" s="203"/>
      <c r="D139" s="203">
        <v>2471</v>
      </c>
      <c r="E139" s="203" t="s">
        <v>230</v>
      </c>
      <c r="F139" s="204">
        <v>2300000</v>
      </c>
    </row>
    <row r="140" spans="2:6" ht="24" x14ac:dyDescent="0.3">
      <c r="C140" s="203"/>
      <c r="D140" s="203">
        <v>2491</v>
      </c>
      <c r="E140" s="203" t="s">
        <v>132</v>
      </c>
      <c r="F140" s="204">
        <v>7000</v>
      </c>
    </row>
    <row r="141" spans="2:6" x14ac:dyDescent="0.3">
      <c r="C141" s="203"/>
      <c r="D141" s="203">
        <v>2511</v>
      </c>
      <c r="E141" s="203" t="s">
        <v>458</v>
      </c>
      <c r="F141" s="204">
        <v>4500000</v>
      </c>
    </row>
    <row r="142" spans="2:6" ht="24" x14ac:dyDescent="0.3">
      <c r="C142" s="203"/>
      <c r="D142" s="203">
        <v>2551</v>
      </c>
      <c r="E142" s="203" t="s">
        <v>460</v>
      </c>
      <c r="F142" s="204">
        <v>250000</v>
      </c>
    </row>
    <row r="143" spans="2:6" x14ac:dyDescent="0.3">
      <c r="C143" s="203"/>
      <c r="D143" s="203">
        <v>2561</v>
      </c>
      <c r="E143" s="203" t="s">
        <v>317</v>
      </c>
      <c r="F143" s="204">
        <v>2750000</v>
      </c>
    </row>
    <row r="144" spans="2:6" x14ac:dyDescent="0.3">
      <c r="C144" s="203"/>
      <c r="D144" s="203">
        <v>2721</v>
      </c>
      <c r="E144" s="203" t="s">
        <v>134</v>
      </c>
      <c r="F144" s="204">
        <v>480000</v>
      </c>
    </row>
    <row r="145" spans="1:6" x14ac:dyDescent="0.3">
      <c r="C145" s="203"/>
      <c r="D145" s="203">
        <v>2911</v>
      </c>
      <c r="E145" s="203" t="s">
        <v>150</v>
      </c>
      <c r="F145" s="204">
        <v>1650000</v>
      </c>
    </row>
    <row r="146" spans="1:6" ht="24" x14ac:dyDescent="0.3">
      <c r="C146" s="203"/>
      <c r="D146" s="203">
        <v>2981</v>
      </c>
      <c r="E146" s="203" t="s">
        <v>291</v>
      </c>
      <c r="F146" s="204">
        <v>200000</v>
      </c>
    </row>
    <row r="147" spans="1:6" x14ac:dyDescent="0.3">
      <c r="C147" s="203"/>
      <c r="D147" s="203">
        <v>3111</v>
      </c>
      <c r="E147" s="203" t="s">
        <v>320</v>
      </c>
      <c r="F147" s="204">
        <v>180000000</v>
      </c>
    </row>
    <row r="148" spans="1:6" ht="24" x14ac:dyDescent="0.3">
      <c r="C148" s="203"/>
      <c r="D148" s="203">
        <v>3261</v>
      </c>
      <c r="E148" s="203" t="s">
        <v>467</v>
      </c>
      <c r="F148" s="204">
        <v>65000000</v>
      </c>
    </row>
    <row r="149" spans="1:6" ht="24" x14ac:dyDescent="0.3">
      <c r="C149" s="203"/>
      <c r="D149" s="203">
        <v>3311</v>
      </c>
      <c r="E149" s="203" t="s">
        <v>136</v>
      </c>
      <c r="F149" s="204">
        <v>1500000</v>
      </c>
    </row>
    <row r="150" spans="1:6" ht="24" x14ac:dyDescent="0.3">
      <c r="C150" s="203"/>
      <c r="D150" s="203">
        <v>3321</v>
      </c>
      <c r="E150" s="203" t="s">
        <v>325</v>
      </c>
      <c r="F150" s="204">
        <v>2500000</v>
      </c>
    </row>
    <row r="151" spans="1:6" x14ac:dyDescent="0.3">
      <c r="C151" s="203"/>
      <c r="D151" s="203">
        <v>3381</v>
      </c>
      <c r="E151" s="203" t="s">
        <v>366</v>
      </c>
      <c r="F151" s="204">
        <v>42000000</v>
      </c>
    </row>
    <row r="152" spans="1:6" ht="24" x14ac:dyDescent="0.3">
      <c r="C152" s="203"/>
      <c r="D152" s="203">
        <v>3571</v>
      </c>
      <c r="E152" s="203" t="s">
        <v>236</v>
      </c>
      <c r="F152" s="204">
        <v>61975132.049999997</v>
      </c>
    </row>
    <row r="153" spans="1:6" x14ac:dyDescent="0.3">
      <c r="C153" s="203"/>
      <c r="D153" s="203">
        <v>3922</v>
      </c>
      <c r="E153" s="203" t="s">
        <v>197</v>
      </c>
      <c r="F153" s="204">
        <v>7000000</v>
      </c>
    </row>
    <row r="154" spans="1:6" x14ac:dyDescent="0.3">
      <c r="C154" s="203"/>
      <c r="D154" s="203">
        <v>5611</v>
      </c>
      <c r="E154" s="203" t="s">
        <v>474</v>
      </c>
      <c r="F154" s="204">
        <v>128500</v>
      </c>
    </row>
    <row r="155" spans="1:6" ht="36" x14ac:dyDescent="0.3">
      <c r="A155" s="203" t="s">
        <v>739</v>
      </c>
      <c r="B155" s="203" t="s">
        <v>742</v>
      </c>
      <c r="C155" s="203" t="s">
        <v>35</v>
      </c>
      <c r="D155" s="203">
        <v>4211</v>
      </c>
      <c r="E155" s="203" t="s">
        <v>173</v>
      </c>
      <c r="F155" s="204">
        <v>12778438.16</v>
      </c>
    </row>
    <row r="156" spans="1:6" ht="24" x14ac:dyDescent="0.3">
      <c r="A156" s="203" t="s">
        <v>726</v>
      </c>
      <c r="B156" s="203" t="s">
        <v>1025</v>
      </c>
      <c r="C156" s="203" t="s">
        <v>35</v>
      </c>
      <c r="D156" s="203">
        <v>4211</v>
      </c>
      <c r="E156" s="203" t="s">
        <v>173</v>
      </c>
      <c r="F156" s="204">
        <v>6135546.4720000001</v>
      </c>
    </row>
    <row r="157" spans="1:6" x14ac:dyDescent="0.3">
      <c r="A157" s="203" t="s">
        <v>307</v>
      </c>
      <c r="B157" s="203" t="s">
        <v>311</v>
      </c>
      <c r="C157" s="203" t="s">
        <v>79</v>
      </c>
      <c r="D157" s="203">
        <v>2111</v>
      </c>
      <c r="E157" s="203" t="s">
        <v>149</v>
      </c>
      <c r="F157" s="204">
        <v>3474000</v>
      </c>
    </row>
    <row r="158" spans="1:6" ht="24" x14ac:dyDescent="0.3">
      <c r="C158" s="203"/>
      <c r="D158" s="203">
        <v>2141</v>
      </c>
      <c r="E158" s="203" t="s">
        <v>312</v>
      </c>
      <c r="F158" s="204">
        <v>23000</v>
      </c>
    </row>
    <row r="159" spans="1:6" x14ac:dyDescent="0.3">
      <c r="C159" s="203"/>
      <c r="D159" s="203">
        <v>2151</v>
      </c>
      <c r="E159" s="203" t="s">
        <v>313</v>
      </c>
      <c r="F159" s="204">
        <v>420</v>
      </c>
    </row>
    <row r="160" spans="1:6" x14ac:dyDescent="0.3">
      <c r="C160" s="203"/>
      <c r="D160" s="203">
        <v>2161</v>
      </c>
      <c r="E160" s="203" t="s">
        <v>279</v>
      </c>
      <c r="F160" s="204">
        <v>1828856.1</v>
      </c>
    </row>
    <row r="161" spans="3:6" x14ac:dyDescent="0.3">
      <c r="C161" s="203"/>
      <c r="D161" s="203">
        <v>2211</v>
      </c>
      <c r="E161" s="203" t="s">
        <v>68</v>
      </c>
      <c r="F161" s="204">
        <v>200000</v>
      </c>
    </row>
    <row r="162" spans="3:6" x14ac:dyDescent="0.3">
      <c r="C162" s="203"/>
      <c r="D162" s="203">
        <v>2411</v>
      </c>
      <c r="E162" s="203" t="s">
        <v>314</v>
      </c>
      <c r="F162" s="204">
        <v>2000</v>
      </c>
    </row>
    <row r="163" spans="3:6" x14ac:dyDescent="0.3">
      <c r="C163" s="203"/>
      <c r="D163" s="203">
        <v>2421</v>
      </c>
      <c r="E163" s="203" t="s">
        <v>282</v>
      </c>
      <c r="F163" s="204">
        <v>20000</v>
      </c>
    </row>
    <row r="164" spans="3:6" x14ac:dyDescent="0.3">
      <c r="C164" s="203"/>
      <c r="D164" s="203">
        <v>2451</v>
      </c>
      <c r="E164" s="203" t="s">
        <v>315</v>
      </c>
      <c r="F164" s="204">
        <v>47757.2</v>
      </c>
    </row>
    <row r="165" spans="3:6" x14ac:dyDescent="0.3">
      <c r="C165" s="203"/>
      <c r="D165" s="203">
        <v>2461</v>
      </c>
      <c r="E165" s="203" t="s">
        <v>228</v>
      </c>
      <c r="F165" s="204">
        <v>150000</v>
      </c>
    </row>
    <row r="166" spans="3:6" x14ac:dyDescent="0.3">
      <c r="C166" s="203"/>
      <c r="D166" s="203">
        <v>2471</v>
      </c>
      <c r="E166" s="203" t="s">
        <v>230</v>
      </c>
      <c r="F166" s="204">
        <v>50000</v>
      </c>
    </row>
    <row r="167" spans="3:6" ht="24" x14ac:dyDescent="0.3">
      <c r="C167" s="203"/>
      <c r="D167" s="203">
        <v>2491</v>
      </c>
      <c r="E167" s="203" t="s">
        <v>132</v>
      </c>
      <c r="F167" s="204">
        <v>420000</v>
      </c>
    </row>
    <row r="168" spans="3:6" x14ac:dyDescent="0.3">
      <c r="C168" s="203"/>
      <c r="D168" s="203">
        <v>2521</v>
      </c>
      <c r="E168" s="203" t="s">
        <v>316</v>
      </c>
      <c r="F168" s="204">
        <v>123580</v>
      </c>
    </row>
    <row r="169" spans="3:6" x14ac:dyDescent="0.3">
      <c r="C169" s="203"/>
      <c r="D169" s="203">
        <v>2561</v>
      </c>
      <c r="E169" s="203" t="s">
        <v>317</v>
      </c>
      <c r="F169" s="204">
        <v>1500</v>
      </c>
    </row>
    <row r="170" spans="3:6" x14ac:dyDescent="0.3">
      <c r="C170" s="203"/>
      <c r="D170" s="203">
        <v>2611</v>
      </c>
      <c r="E170" s="203" t="s">
        <v>318</v>
      </c>
      <c r="F170" s="204">
        <v>47577000</v>
      </c>
    </row>
    <row r="171" spans="3:6" x14ac:dyDescent="0.3">
      <c r="C171" s="203"/>
      <c r="D171" s="203">
        <v>2721</v>
      </c>
      <c r="E171" s="203" t="s">
        <v>134</v>
      </c>
      <c r="F171" s="204">
        <v>195000</v>
      </c>
    </row>
    <row r="172" spans="3:6" x14ac:dyDescent="0.3">
      <c r="C172" s="203"/>
      <c r="D172" s="203">
        <v>2911</v>
      </c>
      <c r="E172" s="203" t="s">
        <v>150</v>
      </c>
      <c r="F172" s="204">
        <v>147560.85999999999</v>
      </c>
    </row>
    <row r="173" spans="3:6" x14ac:dyDescent="0.3">
      <c r="C173" s="203"/>
      <c r="D173" s="203">
        <v>2921</v>
      </c>
      <c r="E173" s="203" t="s">
        <v>233</v>
      </c>
      <c r="F173" s="204">
        <v>45000</v>
      </c>
    </row>
    <row r="174" spans="3:6" ht="24" x14ac:dyDescent="0.3">
      <c r="C174" s="203"/>
      <c r="D174" s="203">
        <v>2961</v>
      </c>
      <c r="E174" s="203" t="s">
        <v>234</v>
      </c>
      <c r="F174" s="204">
        <v>1000000</v>
      </c>
    </row>
    <row r="175" spans="3:6" ht="24" x14ac:dyDescent="0.3">
      <c r="C175" s="203"/>
      <c r="D175" s="203">
        <v>2981</v>
      </c>
      <c r="E175" s="203" t="s">
        <v>291</v>
      </c>
      <c r="F175" s="204">
        <v>698350.4</v>
      </c>
    </row>
    <row r="176" spans="3:6" x14ac:dyDescent="0.3">
      <c r="C176" s="203"/>
      <c r="D176" s="203">
        <v>3111</v>
      </c>
      <c r="E176" s="203" t="s">
        <v>320</v>
      </c>
      <c r="F176" s="204">
        <v>5820000</v>
      </c>
    </row>
    <row r="177" spans="3:6" x14ac:dyDescent="0.3">
      <c r="C177" s="203"/>
      <c r="D177" s="203">
        <v>3141</v>
      </c>
      <c r="E177" s="203" t="s">
        <v>321</v>
      </c>
      <c r="F177" s="204">
        <v>720000</v>
      </c>
    </row>
    <row r="178" spans="3:6" x14ac:dyDescent="0.3">
      <c r="C178" s="203"/>
      <c r="D178" s="203">
        <v>3161</v>
      </c>
      <c r="E178" s="203" t="s">
        <v>322</v>
      </c>
      <c r="F178" s="204">
        <v>2700000</v>
      </c>
    </row>
    <row r="179" spans="3:6" x14ac:dyDescent="0.3">
      <c r="C179" s="203"/>
      <c r="D179" s="203">
        <v>3221</v>
      </c>
      <c r="E179" s="203" t="s">
        <v>323</v>
      </c>
      <c r="F179" s="204">
        <v>1500000</v>
      </c>
    </row>
    <row r="180" spans="3:6" ht="24" x14ac:dyDescent="0.3">
      <c r="C180" s="203"/>
      <c r="D180" s="203">
        <v>3231</v>
      </c>
      <c r="E180" s="203" t="s">
        <v>324</v>
      </c>
      <c r="F180" s="204">
        <v>3000000</v>
      </c>
    </row>
    <row r="181" spans="3:6" x14ac:dyDescent="0.3">
      <c r="C181" s="203"/>
      <c r="D181" s="203">
        <v>3251</v>
      </c>
      <c r="E181" s="203" t="s">
        <v>255</v>
      </c>
      <c r="F181" s="204">
        <v>75218705.450000003</v>
      </c>
    </row>
    <row r="182" spans="3:6" x14ac:dyDescent="0.3">
      <c r="C182" s="203"/>
      <c r="D182" s="203">
        <v>3291</v>
      </c>
      <c r="E182" s="203" t="s">
        <v>71</v>
      </c>
      <c r="F182" s="204">
        <v>10000</v>
      </c>
    </row>
    <row r="183" spans="3:6" ht="24" x14ac:dyDescent="0.3">
      <c r="C183" s="203"/>
      <c r="D183" s="203">
        <v>3311</v>
      </c>
      <c r="E183" s="203" t="s">
        <v>136</v>
      </c>
      <c r="F183" s="204">
        <v>250000</v>
      </c>
    </row>
    <row r="184" spans="3:6" ht="24" x14ac:dyDescent="0.3">
      <c r="C184" s="203"/>
      <c r="D184" s="203">
        <v>3321</v>
      </c>
      <c r="E184" s="203" t="s">
        <v>325</v>
      </c>
      <c r="F184" s="204">
        <v>69408</v>
      </c>
    </row>
    <row r="185" spans="3:6" ht="36" x14ac:dyDescent="0.3">
      <c r="C185" s="203"/>
      <c r="D185" s="203">
        <v>3331</v>
      </c>
      <c r="E185" s="203" t="s">
        <v>152</v>
      </c>
      <c r="F185" s="204">
        <v>100000</v>
      </c>
    </row>
    <row r="186" spans="3:6" x14ac:dyDescent="0.3">
      <c r="C186" s="203"/>
      <c r="D186" s="203">
        <v>3341</v>
      </c>
      <c r="E186" s="203" t="s">
        <v>326</v>
      </c>
      <c r="F186" s="204">
        <v>735486</v>
      </c>
    </row>
    <row r="187" spans="3:6" x14ac:dyDescent="0.3">
      <c r="C187" s="203"/>
      <c r="D187" s="203">
        <v>3371</v>
      </c>
      <c r="E187" s="203" t="s">
        <v>328</v>
      </c>
      <c r="F187" s="204">
        <v>20000000</v>
      </c>
    </row>
    <row r="188" spans="3:6" x14ac:dyDescent="0.3">
      <c r="C188" s="203"/>
      <c r="D188" s="203">
        <v>3441</v>
      </c>
      <c r="E188" s="203" t="s">
        <v>329</v>
      </c>
      <c r="F188" s="204">
        <v>160000</v>
      </c>
    </row>
    <row r="189" spans="3:6" x14ac:dyDescent="0.3">
      <c r="C189" s="203"/>
      <c r="D189" s="203">
        <v>3451</v>
      </c>
      <c r="E189" s="203" t="s">
        <v>330</v>
      </c>
      <c r="F189" s="204">
        <v>6000000</v>
      </c>
    </row>
    <row r="190" spans="3:6" x14ac:dyDescent="0.3">
      <c r="C190" s="203"/>
      <c r="D190" s="203">
        <v>3481</v>
      </c>
      <c r="E190" s="203" t="s">
        <v>331</v>
      </c>
      <c r="F190" s="204">
        <v>1180000</v>
      </c>
    </row>
    <row r="191" spans="3:6" ht="24" x14ac:dyDescent="0.3">
      <c r="C191" s="203"/>
      <c r="D191" s="203">
        <v>3511</v>
      </c>
      <c r="E191" s="203" t="s">
        <v>156</v>
      </c>
      <c r="F191" s="204">
        <v>685740</v>
      </c>
    </row>
    <row r="192" spans="3:6" ht="36" x14ac:dyDescent="0.3">
      <c r="C192" s="203"/>
      <c r="D192" s="203">
        <v>3521</v>
      </c>
      <c r="E192" s="203" t="s">
        <v>138</v>
      </c>
      <c r="F192" s="204">
        <v>26000</v>
      </c>
    </row>
    <row r="193" spans="2:6" ht="24" x14ac:dyDescent="0.3">
      <c r="C193" s="203"/>
      <c r="D193" s="203">
        <v>3551</v>
      </c>
      <c r="E193" s="203" t="s">
        <v>332</v>
      </c>
      <c r="F193" s="204">
        <v>7000000</v>
      </c>
    </row>
    <row r="194" spans="2:6" ht="24" x14ac:dyDescent="0.3">
      <c r="C194" s="203"/>
      <c r="D194" s="203">
        <v>3571</v>
      </c>
      <c r="E194" s="203" t="s">
        <v>236</v>
      </c>
      <c r="F194" s="204">
        <v>10000000</v>
      </c>
    </row>
    <row r="195" spans="2:6" ht="24" x14ac:dyDescent="0.3">
      <c r="C195" s="203"/>
      <c r="D195" s="203">
        <v>3631</v>
      </c>
      <c r="E195" s="203" t="s">
        <v>333</v>
      </c>
      <c r="F195" s="204">
        <v>4866666.55</v>
      </c>
    </row>
    <row r="196" spans="2:6" x14ac:dyDescent="0.3">
      <c r="C196" s="203"/>
      <c r="D196" s="203">
        <v>3821</v>
      </c>
      <c r="E196" s="203" t="s">
        <v>75</v>
      </c>
      <c r="F196" s="204">
        <v>639567.19999999995</v>
      </c>
    </row>
    <row r="197" spans="2:6" x14ac:dyDescent="0.3">
      <c r="C197" s="203"/>
      <c r="D197" s="203">
        <v>3911</v>
      </c>
      <c r="E197" s="203" t="s">
        <v>334</v>
      </c>
      <c r="F197" s="204">
        <v>700000</v>
      </c>
    </row>
    <row r="198" spans="2:6" x14ac:dyDescent="0.3">
      <c r="C198" s="203"/>
      <c r="D198" s="203">
        <v>3922</v>
      </c>
      <c r="E198" s="203" t="s">
        <v>197</v>
      </c>
      <c r="F198" s="204">
        <v>1000000</v>
      </c>
    </row>
    <row r="199" spans="2:6" ht="24" x14ac:dyDescent="0.3">
      <c r="C199" s="203"/>
      <c r="D199" s="203">
        <v>3941</v>
      </c>
      <c r="E199" s="203" t="s">
        <v>172</v>
      </c>
      <c r="F199" s="204">
        <v>10000000</v>
      </c>
    </row>
    <row r="200" spans="2:6" x14ac:dyDescent="0.3">
      <c r="C200" s="203"/>
      <c r="D200" s="203">
        <v>3962</v>
      </c>
      <c r="E200" s="203" t="s">
        <v>335</v>
      </c>
      <c r="F200" s="204">
        <v>100000</v>
      </c>
    </row>
    <row r="201" spans="2:6" x14ac:dyDescent="0.3">
      <c r="C201" s="203"/>
      <c r="D201" s="203">
        <v>5111</v>
      </c>
      <c r="E201" s="203" t="s">
        <v>160</v>
      </c>
      <c r="F201" s="204">
        <v>1185000</v>
      </c>
    </row>
    <row r="202" spans="2:6" x14ac:dyDescent="0.3">
      <c r="C202" s="203"/>
      <c r="D202" s="203">
        <v>5191</v>
      </c>
      <c r="E202" s="203" t="s">
        <v>336</v>
      </c>
      <c r="F202" s="204">
        <v>68041</v>
      </c>
    </row>
    <row r="203" spans="2:6" ht="24" x14ac:dyDescent="0.3">
      <c r="C203" s="203"/>
      <c r="D203" s="203">
        <v>5641</v>
      </c>
      <c r="E203" s="203" t="s">
        <v>338</v>
      </c>
      <c r="F203" s="204">
        <v>61745.64</v>
      </c>
    </row>
    <row r="204" spans="2:6" ht="24" x14ac:dyDescent="0.3">
      <c r="B204" s="203" t="s">
        <v>376</v>
      </c>
      <c r="C204" s="203" t="s">
        <v>79</v>
      </c>
      <c r="D204" s="203">
        <v>2611</v>
      </c>
      <c r="E204" s="203" t="s">
        <v>318</v>
      </c>
      <c r="F204" s="204">
        <v>31600000</v>
      </c>
    </row>
    <row r="205" spans="2:6" ht="36" x14ac:dyDescent="0.3">
      <c r="B205" s="203" t="s">
        <v>378</v>
      </c>
      <c r="C205" s="203" t="s">
        <v>79</v>
      </c>
      <c r="D205" s="203">
        <v>2611</v>
      </c>
      <c r="E205" s="203" t="s">
        <v>318</v>
      </c>
      <c r="F205" s="204">
        <v>9000000</v>
      </c>
    </row>
    <row r="206" spans="2:6" x14ac:dyDescent="0.3">
      <c r="B206" s="203" t="s">
        <v>380</v>
      </c>
      <c r="C206" s="203" t="s">
        <v>79</v>
      </c>
      <c r="D206" s="203">
        <v>1111</v>
      </c>
      <c r="E206" s="203" t="s">
        <v>381</v>
      </c>
      <c r="F206" s="204">
        <v>12975991.18</v>
      </c>
    </row>
    <row r="207" spans="2:6" x14ac:dyDescent="0.3">
      <c r="C207" s="203"/>
      <c r="D207" s="203">
        <v>1131</v>
      </c>
      <c r="E207" s="203" t="s">
        <v>382</v>
      </c>
      <c r="F207" s="204">
        <v>744192404.06000006</v>
      </c>
    </row>
    <row r="208" spans="2:6" x14ac:dyDescent="0.3">
      <c r="C208" s="203"/>
      <c r="D208" s="203">
        <v>1221</v>
      </c>
      <c r="E208" s="203" t="s">
        <v>384</v>
      </c>
      <c r="F208" s="204">
        <v>120097163.13</v>
      </c>
    </row>
    <row r="209" spans="1:6" x14ac:dyDescent="0.3">
      <c r="C209" s="203"/>
      <c r="D209" s="203">
        <v>1231</v>
      </c>
      <c r="E209" s="203" t="s">
        <v>385</v>
      </c>
      <c r="F209" s="204">
        <v>26400</v>
      </c>
    </row>
    <row r="210" spans="1:6" x14ac:dyDescent="0.3">
      <c r="C210" s="203"/>
      <c r="D210" s="203">
        <v>1321</v>
      </c>
      <c r="E210" s="203" t="s">
        <v>386</v>
      </c>
      <c r="F210" s="204">
        <v>12028554</v>
      </c>
    </row>
    <row r="211" spans="1:6" x14ac:dyDescent="0.3">
      <c r="C211" s="203"/>
      <c r="D211" s="203">
        <v>1322</v>
      </c>
      <c r="E211" s="203" t="s">
        <v>387</v>
      </c>
      <c r="F211" s="204">
        <v>120285540.02000001</v>
      </c>
    </row>
    <row r="212" spans="1:6" x14ac:dyDescent="0.3">
      <c r="C212" s="203"/>
      <c r="D212" s="203">
        <v>1331</v>
      </c>
      <c r="E212" s="203" t="s">
        <v>388</v>
      </c>
      <c r="F212" s="204">
        <v>700000</v>
      </c>
    </row>
    <row r="213" spans="1:6" x14ac:dyDescent="0.3">
      <c r="C213" s="203"/>
      <c r="D213" s="203">
        <v>1341</v>
      </c>
      <c r="E213" s="203" t="s">
        <v>389</v>
      </c>
      <c r="F213" s="204">
        <v>7500000</v>
      </c>
    </row>
    <row r="214" spans="1:6" ht="24" x14ac:dyDescent="0.3">
      <c r="C214" s="203"/>
      <c r="D214" s="203">
        <v>1411</v>
      </c>
      <c r="E214" s="203" t="s">
        <v>390</v>
      </c>
      <c r="F214" s="204">
        <v>51963353.280000001</v>
      </c>
    </row>
    <row r="215" spans="1:6" x14ac:dyDescent="0.3">
      <c r="C215" s="203"/>
      <c r="D215" s="203">
        <v>1421</v>
      </c>
      <c r="E215" s="203" t="s">
        <v>391</v>
      </c>
      <c r="F215" s="204">
        <v>25981676.649999999</v>
      </c>
    </row>
    <row r="216" spans="1:6" x14ac:dyDescent="0.3">
      <c r="C216" s="203"/>
      <c r="D216" s="203">
        <v>1431</v>
      </c>
      <c r="E216" s="203" t="s">
        <v>392</v>
      </c>
      <c r="F216" s="204">
        <v>17321117.760000002</v>
      </c>
    </row>
    <row r="217" spans="1:6" x14ac:dyDescent="0.3">
      <c r="C217" s="203"/>
      <c r="D217" s="203">
        <v>1432</v>
      </c>
      <c r="E217" s="203" t="s">
        <v>393</v>
      </c>
      <c r="F217" s="204">
        <v>151559780.42000002</v>
      </c>
    </row>
    <row r="218" spans="1:6" x14ac:dyDescent="0.3">
      <c r="C218" s="203"/>
      <c r="D218" s="203">
        <v>1441</v>
      </c>
      <c r="E218" s="203" t="s">
        <v>394</v>
      </c>
      <c r="F218" s="204">
        <v>13616211</v>
      </c>
    </row>
    <row r="219" spans="1:6" x14ac:dyDescent="0.3">
      <c r="C219" s="203"/>
      <c r="D219" s="203">
        <v>1521</v>
      </c>
      <c r="E219" s="203" t="s">
        <v>395</v>
      </c>
      <c r="F219" s="204">
        <v>5373789</v>
      </c>
    </row>
    <row r="220" spans="1:6" x14ac:dyDescent="0.3">
      <c r="C220" s="203"/>
      <c r="D220" s="203">
        <v>1591</v>
      </c>
      <c r="E220" s="203" t="s">
        <v>396</v>
      </c>
      <c r="F220" s="204">
        <v>112113821.5</v>
      </c>
    </row>
    <row r="221" spans="1:6" x14ac:dyDescent="0.3">
      <c r="C221" s="203"/>
      <c r="D221" s="203">
        <v>3411</v>
      </c>
      <c r="E221" s="203" t="s">
        <v>153</v>
      </c>
      <c r="F221" s="204">
        <v>1000000</v>
      </c>
    </row>
    <row r="222" spans="1:6" ht="36" x14ac:dyDescent="0.3">
      <c r="A222" s="203" t="s">
        <v>971</v>
      </c>
      <c r="B222" s="203" t="s">
        <v>39</v>
      </c>
      <c r="C222" s="203" t="s">
        <v>35</v>
      </c>
      <c r="D222" s="203">
        <v>4411</v>
      </c>
      <c r="E222" s="203" t="s">
        <v>41</v>
      </c>
      <c r="F222" s="204">
        <v>2487246</v>
      </c>
    </row>
    <row r="223" spans="1:6" x14ac:dyDescent="0.3">
      <c r="C223" s="203"/>
      <c r="D223" s="203">
        <v>4451</v>
      </c>
      <c r="E223" s="203" t="s">
        <v>49</v>
      </c>
      <c r="F223" s="204">
        <v>2190000</v>
      </c>
    </row>
    <row r="224" spans="1:6" ht="36" x14ac:dyDescent="0.3">
      <c r="B224" s="203" t="s">
        <v>66</v>
      </c>
      <c r="C224" s="203" t="s">
        <v>62</v>
      </c>
      <c r="D224" s="203">
        <v>2211</v>
      </c>
      <c r="E224" s="203" t="s">
        <v>68</v>
      </c>
      <c r="F224" s="204">
        <v>100000</v>
      </c>
    </row>
    <row r="225" spans="1:6" x14ac:dyDescent="0.3">
      <c r="C225" s="203"/>
      <c r="D225" s="203">
        <v>3291</v>
      </c>
      <c r="E225" s="203" t="s">
        <v>71</v>
      </c>
      <c r="F225" s="204">
        <v>500000</v>
      </c>
    </row>
    <row r="226" spans="1:6" x14ac:dyDescent="0.3">
      <c r="C226" s="203"/>
      <c r="D226" s="203">
        <v>3581</v>
      </c>
      <c r="E226" s="203" t="s">
        <v>73</v>
      </c>
      <c r="F226" s="204">
        <v>15000</v>
      </c>
    </row>
    <row r="227" spans="1:6" x14ac:dyDescent="0.3">
      <c r="C227" s="203"/>
      <c r="D227" s="203">
        <v>3821</v>
      </c>
      <c r="E227" s="203" t="s">
        <v>75</v>
      </c>
      <c r="F227" s="204">
        <v>850588.4</v>
      </c>
    </row>
    <row r="228" spans="1:6" ht="24" x14ac:dyDescent="0.3">
      <c r="B228" s="203" t="s">
        <v>94</v>
      </c>
      <c r="C228" s="203" t="s">
        <v>79</v>
      </c>
      <c r="D228" s="203">
        <v>3181</v>
      </c>
      <c r="E228" s="203" t="s">
        <v>95</v>
      </c>
      <c r="F228" s="204">
        <v>5000</v>
      </c>
    </row>
    <row r="229" spans="1:6" ht="24" x14ac:dyDescent="0.3">
      <c r="C229" s="203"/>
      <c r="D229" s="203">
        <v>3391</v>
      </c>
      <c r="E229" s="203" t="s">
        <v>97</v>
      </c>
      <c r="F229" s="204">
        <v>450000</v>
      </c>
    </row>
    <row r="230" spans="1:6" ht="36" x14ac:dyDescent="0.3">
      <c r="C230" s="203"/>
      <c r="D230" s="203">
        <v>3611</v>
      </c>
      <c r="E230" s="203" t="s">
        <v>99</v>
      </c>
      <c r="F230" s="204">
        <v>29400000</v>
      </c>
    </row>
    <row r="231" spans="1:6" ht="24" x14ac:dyDescent="0.3">
      <c r="C231" s="203"/>
      <c r="D231" s="203">
        <v>3651</v>
      </c>
      <c r="E231" s="203" t="s">
        <v>104</v>
      </c>
      <c r="F231" s="204">
        <v>3000000</v>
      </c>
    </row>
    <row r="232" spans="1:6" ht="24" x14ac:dyDescent="0.3">
      <c r="C232" s="203"/>
      <c r="D232" s="203">
        <v>3661</v>
      </c>
      <c r="E232" s="203" t="s">
        <v>106</v>
      </c>
      <c r="F232" s="204">
        <v>7000000</v>
      </c>
    </row>
    <row r="233" spans="1:6" ht="24" x14ac:dyDescent="0.3">
      <c r="B233" s="203" t="s">
        <v>83</v>
      </c>
      <c r="C233" s="203" t="s">
        <v>79</v>
      </c>
      <c r="D233" s="203">
        <v>2711</v>
      </c>
      <c r="E233" s="203" t="s">
        <v>84</v>
      </c>
      <c r="F233" s="204">
        <v>2926756.09</v>
      </c>
    </row>
    <row r="234" spans="1:6" ht="24" x14ac:dyDescent="0.3">
      <c r="C234" s="203"/>
      <c r="D234" s="203">
        <v>3361</v>
      </c>
      <c r="E234" s="203" t="s">
        <v>86</v>
      </c>
      <c r="F234" s="204">
        <v>10500000</v>
      </c>
    </row>
    <row r="235" spans="1:6" x14ac:dyDescent="0.3">
      <c r="C235" s="203"/>
      <c r="D235" s="203">
        <v>3711</v>
      </c>
      <c r="E235" s="203" t="s">
        <v>157</v>
      </c>
      <c r="F235" s="204">
        <v>14707.68</v>
      </c>
    </row>
    <row r="236" spans="1:6" x14ac:dyDescent="0.3">
      <c r="C236" s="203"/>
      <c r="D236" s="203">
        <v>3751</v>
      </c>
      <c r="E236" s="203" t="s">
        <v>356</v>
      </c>
      <c r="F236" s="204">
        <v>11397.95</v>
      </c>
    </row>
    <row r="237" spans="1:6" ht="24" x14ac:dyDescent="0.3">
      <c r="B237" s="203" t="s">
        <v>116</v>
      </c>
      <c r="C237" s="203" t="s">
        <v>79</v>
      </c>
      <c r="D237" s="203">
        <v>3391</v>
      </c>
      <c r="E237" s="203" t="s">
        <v>97</v>
      </c>
      <c r="F237" s="204">
        <v>1570000</v>
      </c>
    </row>
    <row r="238" spans="1:6" x14ac:dyDescent="0.3">
      <c r="B238" s="203" t="s">
        <v>110</v>
      </c>
      <c r="C238" s="203" t="s">
        <v>62</v>
      </c>
      <c r="D238" s="203">
        <v>3821</v>
      </c>
      <c r="E238" s="203" t="s">
        <v>75</v>
      </c>
      <c r="F238" s="204">
        <v>500000</v>
      </c>
    </row>
    <row r="239" spans="1:6" ht="24" x14ac:dyDescent="0.3">
      <c r="A239" s="203" t="s">
        <v>189</v>
      </c>
      <c r="B239" s="203" t="s">
        <v>222</v>
      </c>
      <c r="C239" s="203" t="s">
        <v>218</v>
      </c>
      <c r="D239" s="203">
        <v>2131</v>
      </c>
      <c r="E239" s="203" t="s">
        <v>223</v>
      </c>
      <c r="F239" s="204">
        <v>1000000</v>
      </c>
    </row>
    <row r="240" spans="1:6" x14ac:dyDescent="0.3">
      <c r="C240" s="203"/>
      <c r="D240" s="203">
        <v>2211</v>
      </c>
      <c r="E240" s="203" t="s">
        <v>68</v>
      </c>
      <c r="F240" s="204">
        <v>150000</v>
      </c>
    </row>
    <row r="241" spans="2:6" x14ac:dyDescent="0.3">
      <c r="C241" s="203"/>
      <c r="D241" s="203">
        <v>2231</v>
      </c>
      <c r="E241" s="203" t="s">
        <v>226</v>
      </c>
      <c r="F241" s="204">
        <v>5000</v>
      </c>
    </row>
    <row r="242" spans="2:6" x14ac:dyDescent="0.3">
      <c r="C242" s="203"/>
      <c r="D242" s="203">
        <v>2461</v>
      </c>
      <c r="E242" s="203" t="s">
        <v>228</v>
      </c>
      <c r="F242" s="204">
        <v>1000</v>
      </c>
    </row>
    <row r="243" spans="2:6" x14ac:dyDescent="0.3">
      <c r="C243" s="203"/>
      <c r="D243" s="203">
        <v>2471</v>
      </c>
      <c r="E243" s="203" t="s">
        <v>230</v>
      </c>
      <c r="F243" s="204">
        <v>2000</v>
      </c>
    </row>
    <row r="244" spans="2:6" x14ac:dyDescent="0.3">
      <c r="C244" s="203"/>
      <c r="D244" s="203">
        <v>2921</v>
      </c>
      <c r="E244" s="203" t="s">
        <v>233</v>
      </c>
      <c r="F244" s="204">
        <v>1000</v>
      </c>
    </row>
    <row r="245" spans="2:6" ht="24" x14ac:dyDescent="0.3">
      <c r="C245" s="203"/>
      <c r="D245" s="203">
        <v>3571</v>
      </c>
      <c r="E245" s="203" t="s">
        <v>236</v>
      </c>
      <c r="F245" s="204">
        <v>80000</v>
      </c>
    </row>
    <row r="246" spans="2:6" x14ac:dyDescent="0.3">
      <c r="C246" s="203"/>
      <c r="D246" s="203">
        <v>3821</v>
      </c>
      <c r="E246" s="203" t="s">
        <v>75</v>
      </c>
      <c r="F246" s="204">
        <v>200000</v>
      </c>
    </row>
    <row r="247" spans="2:6" ht="24" x14ac:dyDescent="0.3">
      <c r="B247" s="203" t="s">
        <v>203</v>
      </c>
      <c r="C247" s="203" t="s">
        <v>35</v>
      </c>
      <c r="D247" s="203">
        <v>4451</v>
      </c>
      <c r="E247" s="203" t="s">
        <v>49</v>
      </c>
      <c r="F247" s="204">
        <v>960000</v>
      </c>
    </row>
    <row r="248" spans="2:6" ht="36" x14ac:dyDescent="0.3">
      <c r="B248" s="203" t="s">
        <v>191</v>
      </c>
      <c r="C248" s="203" t="s">
        <v>35</v>
      </c>
      <c r="D248" s="203">
        <v>3331</v>
      </c>
      <c r="E248" s="203" t="s">
        <v>152</v>
      </c>
      <c r="F248" s="204">
        <v>340000</v>
      </c>
    </row>
    <row r="249" spans="2:6" ht="24" x14ac:dyDescent="0.3">
      <c r="C249" s="203"/>
      <c r="D249" s="203">
        <v>3391</v>
      </c>
      <c r="E249" s="203" t="s">
        <v>97</v>
      </c>
      <c r="F249" s="204">
        <v>500000</v>
      </c>
    </row>
    <row r="250" spans="2:6" x14ac:dyDescent="0.3">
      <c r="C250" s="203"/>
      <c r="D250" s="203">
        <v>3411</v>
      </c>
      <c r="E250" s="203" t="s">
        <v>153</v>
      </c>
      <c r="F250" s="204">
        <v>1000000</v>
      </c>
    </row>
    <row r="251" spans="2:6" x14ac:dyDescent="0.3">
      <c r="C251" s="203"/>
      <c r="D251" s="203">
        <v>3821</v>
      </c>
      <c r="E251" s="203" t="s">
        <v>75</v>
      </c>
      <c r="F251" s="204">
        <v>160000</v>
      </c>
    </row>
    <row r="252" spans="2:6" x14ac:dyDescent="0.3">
      <c r="C252" s="203"/>
      <c r="D252" s="203">
        <v>3922</v>
      </c>
      <c r="E252" s="203" t="s">
        <v>197</v>
      </c>
      <c r="F252" s="204">
        <v>500000</v>
      </c>
    </row>
    <row r="253" spans="2:6" ht="24" x14ac:dyDescent="0.3">
      <c r="B253" s="203" t="s">
        <v>244</v>
      </c>
      <c r="C253" s="203" t="s">
        <v>218</v>
      </c>
      <c r="D253" s="203">
        <v>2531</v>
      </c>
      <c r="E253" s="203" t="s">
        <v>245</v>
      </c>
      <c r="F253" s="204">
        <v>50000</v>
      </c>
    </row>
    <row r="254" spans="2:6" x14ac:dyDescent="0.3">
      <c r="C254" s="203"/>
      <c r="D254" s="203">
        <v>2541</v>
      </c>
      <c r="E254" s="203" t="s">
        <v>247</v>
      </c>
      <c r="F254" s="204">
        <v>52000</v>
      </c>
    </row>
    <row r="255" spans="2:6" x14ac:dyDescent="0.3">
      <c r="C255" s="203"/>
      <c r="D255" s="203">
        <v>2721</v>
      </c>
      <c r="E255" s="203" t="s">
        <v>134</v>
      </c>
      <c r="F255" s="204">
        <v>2500000</v>
      </c>
    </row>
    <row r="256" spans="2:6" x14ac:dyDescent="0.3">
      <c r="C256" s="203"/>
      <c r="D256" s="203">
        <v>2911</v>
      </c>
      <c r="E256" s="203" t="s">
        <v>150</v>
      </c>
      <c r="F256" s="204">
        <v>100000</v>
      </c>
    </row>
    <row r="257" spans="2:6" x14ac:dyDescent="0.3">
      <c r="C257" s="203"/>
      <c r="D257" s="203">
        <v>5651</v>
      </c>
      <c r="E257" s="203" t="s">
        <v>112</v>
      </c>
      <c r="F257" s="204">
        <v>100000</v>
      </c>
    </row>
    <row r="258" spans="2:6" x14ac:dyDescent="0.3">
      <c r="C258" s="203"/>
      <c r="D258" s="203">
        <v>5691</v>
      </c>
      <c r="E258" s="203" t="s">
        <v>251</v>
      </c>
      <c r="F258" s="204">
        <v>1000000</v>
      </c>
    </row>
    <row r="259" spans="2:6" ht="24" x14ac:dyDescent="0.3">
      <c r="B259" s="203" t="s">
        <v>343</v>
      </c>
      <c r="C259" s="203" t="s">
        <v>35</v>
      </c>
      <c r="D259" s="203">
        <v>2171</v>
      </c>
      <c r="E259" s="203" t="s">
        <v>344</v>
      </c>
      <c r="F259" s="204">
        <v>300000</v>
      </c>
    </row>
    <row r="260" spans="2:6" x14ac:dyDescent="0.3">
      <c r="C260" s="203"/>
      <c r="D260" s="203">
        <v>2411</v>
      </c>
      <c r="E260" s="203" t="s">
        <v>314</v>
      </c>
      <c r="F260" s="204">
        <v>150000</v>
      </c>
    </row>
    <row r="261" spans="2:6" x14ac:dyDescent="0.3">
      <c r="C261" s="203"/>
      <c r="D261" s="203">
        <v>2421</v>
      </c>
      <c r="E261" s="203" t="s">
        <v>282</v>
      </c>
      <c r="F261" s="204">
        <v>100000</v>
      </c>
    </row>
    <row r="262" spans="2:6" x14ac:dyDescent="0.3">
      <c r="C262" s="203"/>
      <c r="D262" s="203">
        <v>2441</v>
      </c>
      <c r="E262" s="203" t="s">
        <v>348</v>
      </c>
      <c r="F262" s="204">
        <v>100000</v>
      </c>
    </row>
    <row r="263" spans="2:6" x14ac:dyDescent="0.3">
      <c r="C263" s="203"/>
      <c r="D263" s="203">
        <v>2471</v>
      </c>
      <c r="E263" s="203" t="s">
        <v>230</v>
      </c>
      <c r="F263" s="204">
        <v>150000</v>
      </c>
    </row>
    <row r="264" spans="2:6" ht="24" x14ac:dyDescent="0.3">
      <c r="C264" s="203"/>
      <c r="D264" s="203">
        <v>2491</v>
      </c>
      <c r="E264" s="203" t="s">
        <v>132</v>
      </c>
      <c r="F264" s="204">
        <v>500000</v>
      </c>
    </row>
    <row r="265" spans="2:6" x14ac:dyDescent="0.3">
      <c r="C265" s="203"/>
      <c r="D265" s="203">
        <v>2721</v>
      </c>
      <c r="E265" s="203" t="s">
        <v>134</v>
      </c>
      <c r="F265" s="204">
        <v>300000</v>
      </c>
    </row>
    <row r="266" spans="2:6" x14ac:dyDescent="0.3">
      <c r="C266" s="203"/>
      <c r="D266" s="203">
        <v>3251</v>
      </c>
      <c r="E266" s="203" t="s">
        <v>255</v>
      </c>
      <c r="F266" s="204">
        <v>100000</v>
      </c>
    </row>
    <row r="267" spans="2:6" ht="24" x14ac:dyDescent="0.3">
      <c r="C267" s="203"/>
      <c r="D267" s="203">
        <v>3391</v>
      </c>
      <c r="E267" s="203" t="s">
        <v>97</v>
      </c>
      <c r="F267" s="204">
        <v>500000</v>
      </c>
    </row>
    <row r="268" spans="2:6" x14ac:dyDescent="0.3">
      <c r="C268" s="203"/>
      <c r="D268" s="203">
        <v>3821</v>
      </c>
      <c r="E268" s="203" t="s">
        <v>75</v>
      </c>
      <c r="F268" s="204">
        <v>1000000</v>
      </c>
    </row>
    <row r="269" spans="2:6" ht="24" x14ac:dyDescent="0.3">
      <c r="B269" s="203" t="s">
        <v>212</v>
      </c>
      <c r="C269" s="203" t="s">
        <v>35</v>
      </c>
      <c r="D269" s="203">
        <v>4481</v>
      </c>
      <c r="E269" s="203" t="s">
        <v>213</v>
      </c>
      <c r="F269" s="204">
        <v>1000000</v>
      </c>
    </row>
    <row r="270" spans="2:6" ht="24" x14ac:dyDescent="0.3">
      <c r="B270" s="203" t="s">
        <v>266</v>
      </c>
      <c r="C270" s="203" t="s">
        <v>35</v>
      </c>
      <c r="D270" s="203">
        <v>3391</v>
      </c>
      <c r="E270" s="203" t="s">
        <v>97</v>
      </c>
      <c r="F270" s="204">
        <v>500000</v>
      </c>
    </row>
    <row r="271" spans="2:6" x14ac:dyDescent="0.3">
      <c r="C271" s="203"/>
      <c r="D271" s="203">
        <v>4411</v>
      </c>
      <c r="E271" s="203" t="s">
        <v>41</v>
      </c>
      <c r="F271" s="204">
        <v>4500000</v>
      </c>
    </row>
    <row r="272" spans="2:6" ht="36" x14ac:dyDescent="0.3">
      <c r="B272" s="203" t="s">
        <v>276</v>
      </c>
      <c r="C272" s="203" t="s">
        <v>35</v>
      </c>
      <c r="D272" s="203">
        <v>2491</v>
      </c>
      <c r="E272" s="203" t="s">
        <v>132</v>
      </c>
      <c r="F272" s="204">
        <v>54948.2</v>
      </c>
    </row>
    <row r="273" spans="1:6" x14ac:dyDescent="0.3">
      <c r="C273" s="203"/>
      <c r="D273" s="203">
        <v>2721</v>
      </c>
      <c r="E273" s="203" t="s">
        <v>134</v>
      </c>
      <c r="F273" s="204">
        <v>50000</v>
      </c>
    </row>
    <row r="274" spans="1:6" x14ac:dyDescent="0.3">
      <c r="C274" s="203"/>
      <c r="D274" s="203">
        <v>2911</v>
      </c>
      <c r="E274" s="203" t="s">
        <v>150</v>
      </c>
      <c r="F274" s="204">
        <v>70000</v>
      </c>
    </row>
    <row r="275" spans="1:6" ht="24" x14ac:dyDescent="0.3">
      <c r="C275" s="203"/>
      <c r="D275" s="203">
        <v>3391</v>
      </c>
      <c r="E275" s="203" t="s">
        <v>97</v>
      </c>
      <c r="F275" s="204">
        <v>230000</v>
      </c>
    </row>
    <row r="276" spans="1:6" x14ac:dyDescent="0.3">
      <c r="C276" s="203"/>
      <c r="D276" s="203">
        <v>4411</v>
      </c>
      <c r="E276" s="203" t="s">
        <v>41</v>
      </c>
      <c r="F276" s="204">
        <v>5600000</v>
      </c>
    </row>
    <row r="277" spans="1:6" x14ac:dyDescent="0.3">
      <c r="C277" s="203"/>
      <c r="D277" s="203">
        <v>5651</v>
      </c>
      <c r="E277" s="203" t="s">
        <v>112</v>
      </c>
      <c r="F277" s="204">
        <v>10000</v>
      </c>
    </row>
    <row r="278" spans="1:6" x14ac:dyDescent="0.3">
      <c r="C278" s="203"/>
      <c r="D278" s="203">
        <v>5671</v>
      </c>
      <c r="E278" s="203" t="s">
        <v>301</v>
      </c>
      <c r="F278" s="204">
        <v>70000</v>
      </c>
    </row>
    <row r="279" spans="1:6" ht="24" x14ac:dyDescent="0.3">
      <c r="B279" s="203" t="s">
        <v>359</v>
      </c>
      <c r="C279" s="203" t="s">
        <v>35</v>
      </c>
      <c r="D279" s="203">
        <v>2121</v>
      </c>
      <c r="E279" s="203" t="s">
        <v>361</v>
      </c>
      <c r="F279" s="204">
        <v>70000</v>
      </c>
    </row>
    <row r="280" spans="1:6" x14ac:dyDescent="0.3">
      <c r="C280" s="203"/>
      <c r="D280" s="203">
        <v>2921</v>
      </c>
      <c r="E280" s="203" t="s">
        <v>233</v>
      </c>
      <c r="F280" s="204">
        <v>50000</v>
      </c>
    </row>
    <row r="281" spans="1:6" x14ac:dyDescent="0.3">
      <c r="C281" s="203"/>
      <c r="D281" s="203">
        <v>3381</v>
      </c>
      <c r="E281" s="203" t="s">
        <v>366</v>
      </c>
      <c r="F281" s="204">
        <v>1000000</v>
      </c>
    </row>
    <row r="282" spans="1:6" ht="24" x14ac:dyDescent="0.3">
      <c r="C282" s="203"/>
      <c r="D282" s="203">
        <v>3391</v>
      </c>
      <c r="E282" s="203" t="s">
        <v>97</v>
      </c>
      <c r="F282" s="204">
        <v>500000</v>
      </c>
    </row>
    <row r="283" spans="1:6" x14ac:dyDescent="0.3">
      <c r="C283" s="203"/>
      <c r="D283" s="203">
        <v>3821</v>
      </c>
      <c r="E283" s="203" t="s">
        <v>75</v>
      </c>
      <c r="F283" s="204">
        <v>1000000</v>
      </c>
    </row>
    <row r="284" spans="1:6" x14ac:dyDescent="0.3">
      <c r="C284" s="203"/>
      <c r="D284" s="203">
        <v>5231</v>
      </c>
      <c r="E284" s="203" t="s">
        <v>370</v>
      </c>
      <c r="F284" s="204">
        <v>125000</v>
      </c>
    </row>
    <row r="285" spans="1:6" x14ac:dyDescent="0.3">
      <c r="C285" s="203"/>
      <c r="D285" s="203">
        <v>5651</v>
      </c>
      <c r="E285" s="203" t="s">
        <v>112</v>
      </c>
      <c r="F285" s="204">
        <v>10000</v>
      </c>
    </row>
    <row r="286" spans="1:6" ht="24" x14ac:dyDescent="0.3">
      <c r="B286" s="203" t="s">
        <v>254</v>
      </c>
      <c r="C286" s="203" t="s">
        <v>218</v>
      </c>
      <c r="D286" s="203">
        <v>3251</v>
      </c>
      <c r="E286" s="203" t="s">
        <v>255</v>
      </c>
      <c r="F286" s="204">
        <v>9003456</v>
      </c>
    </row>
    <row r="287" spans="1:6" ht="24" x14ac:dyDescent="0.3">
      <c r="B287" s="203" t="s">
        <v>304</v>
      </c>
      <c r="C287" s="203" t="s">
        <v>35</v>
      </c>
      <c r="D287" s="203">
        <v>4411</v>
      </c>
      <c r="E287" s="203" t="s">
        <v>41</v>
      </c>
      <c r="F287" s="204">
        <v>1200000</v>
      </c>
    </row>
    <row r="288" spans="1:6" ht="24" x14ac:dyDescent="0.3">
      <c r="A288" s="203" t="s">
        <v>126</v>
      </c>
      <c r="B288" s="203" t="s">
        <v>130</v>
      </c>
      <c r="C288" s="203" t="s">
        <v>35</v>
      </c>
      <c r="D288" s="203">
        <v>2211</v>
      </c>
      <c r="E288" s="203" t="s">
        <v>68</v>
      </c>
      <c r="F288" s="204">
        <v>25000</v>
      </c>
    </row>
    <row r="289" spans="1:6" ht="24" x14ac:dyDescent="0.3">
      <c r="C289" s="203"/>
      <c r="D289" s="203">
        <v>2491</v>
      </c>
      <c r="E289" s="203" t="s">
        <v>132</v>
      </c>
      <c r="F289" s="204">
        <v>75000</v>
      </c>
    </row>
    <row r="290" spans="1:6" x14ac:dyDescent="0.3">
      <c r="C290" s="203"/>
      <c r="D290" s="203">
        <v>2721</v>
      </c>
      <c r="E290" s="203" t="s">
        <v>134</v>
      </c>
      <c r="F290" s="204">
        <v>50000</v>
      </c>
    </row>
    <row r="291" spans="1:6" ht="24" x14ac:dyDescent="0.3">
      <c r="C291" s="203"/>
      <c r="D291" s="203">
        <v>3311</v>
      </c>
      <c r="E291" s="203" t="s">
        <v>136</v>
      </c>
      <c r="F291" s="204">
        <v>2367000</v>
      </c>
    </row>
    <row r="292" spans="1:6" ht="36" x14ac:dyDescent="0.3">
      <c r="C292" s="203"/>
      <c r="D292" s="203">
        <v>3521</v>
      </c>
      <c r="E292" s="203" t="s">
        <v>138</v>
      </c>
      <c r="F292" s="204">
        <v>8000</v>
      </c>
    </row>
    <row r="293" spans="1:6" ht="24" x14ac:dyDescent="0.3">
      <c r="A293" s="203" t="s">
        <v>679</v>
      </c>
      <c r="B293" s="203" t="s">
        <v>682</v>
      </c>
      <c r="C293" s="203" t="s">
        <v>35</v>
      </c>
      <c r="D293" s="203">
        <v>4211</v>
      </c>
      <c r="E293" s="203" t="s">
        <v>173</v>
      </c>
      <c r="F293" s="204">
        <v>68471532.384000003</v>
      </c>
    </row>
    <row r="294" spans="1:6" ht="24" x14ac:dyDescent="0.3">
      <c r="A294" s="203" t="s">
        <v>144</v>
      </c>
      <c r="B294" s="203" t="s">
        <v>148</v>
      </c>
      <c r="C294" s="203" t="s">
        <v>79</v>
      </c>
      <c r="D294" s="203">
        <v>2211</v>
      </c>
      <c r="E294" s="203" t="s">
        <v>68</v>
      </c>
      <c r="F294" s="204">
        <v>2545</v>
      </c>
    </row>
    <row r="295" spans="1:6" x14ac:dyDescent="0.3">
      <c r="C295" s="203"/>
      <c r="D295" s="203">
        <v>2911</v>
      </c>
      <c r="E295" s="203" t="s">
        <v>150</v>
      </c>
      <c r="F295" s="204">
        <v>350</v>
      </c>
    </row>
    <row r="296" spans="1:6" x14ac:dyDescent="0.3">
      <c r="C296" s="203"/>
      <c r="D296" s="203">
        <v>3181</v>
      </c>
      <c r="E296" s="203" t="s">
        <v>95</v>
      </c>
      <c r="F296" s="204">
        <v>5500</v>
      </c>
    </row>
    <row r="297" spans="1:6" x14ac:dyDescent="0.3">
      <c r="C297" s="203"/>
      <c r="D297" s="203">
        <v>3291</v>
      </c>
      <c r="E297" s="203" t="s">
        <v>71</v>
      </c>
      <c r="F297" s="204">
        <v>140000</v>
      </c>
    </row>
    <row r="298" spans="1:6" ht="24" x14ac:dyDescent="0.3">
      <c r="C298" s="203"/>
      <c r="D298" s="203">
        <v>3311</v>
      </c>
      <c r="E298" s="203" t="s">
        <v>136</v>
      </c>
      <c r="F298" s="204">
        <v>1500000</v>
      </c>
    </row>
    <row r="299" spans="1:6" ht="36" x14ac:dyDescent="0.3">
      <c r="C299" s="203"/>
      <c r="D299" s="203">
        <v>3331</v>
      </c>
      <c r="E299" s="203" t="s">
        <v>152</v>
      </c>
      <c r="F299" s="204">
        <v>1000000</v>
      </c>
    </row>
    <row r="300" spans="1:6" ht="24" x14ac:dyDescent="0.3">
      <c r="C300" s="203"/>
      <c r="D300" s="203">
        <v>3361</v>
      </c>
      <c r="E300" s="203" t="s">
        <v>86</v>
      </c>
      <c r="F300" s="204">
        <v>9566</v>
      </c>
    </row>
    <row r="301" spans="1:6" x14ac:dyDescent="0.3">
      <c r="C301" s="203"/>
      <c r="D301" s="203">
        <v>3411</v>
      </c>
      <c r="E301" s="203" t="s">
        <v>153</v>
      </c>
      <c r="F301" s="204">
        <v>7000000</v>
      </c>
    </row>
    <row r="302" spans="1:6" ht="24" x14ac:dyDescent="0.3">
      <c r="C302" s="203"/>
      <c r="D302" s="203">
        <v>3421</v>
      </c>
      <c r="E302" s="203" t="s">
        <v>154</v>
      </c>
      <c r="F302" s="204">
        <v>30000000</v>
      </c>
    </row>
    <row r="303" spans="1:6" ht="24" x14ac:dyDescent="0.3">
      <c r="C303" s="203"/>
      <c r="D303" s="203">
        <v>3431</v>
      </c>
      <c r="E303" s="203" t="s">
        <v>155</v>
      </c>
      <c r="F303" s="204">
        <v>850000</v>
      </c>
    </row>
    <row r="304" spans="1:6" ht="24" x14ac:dyDescent="0.3">
      <c r="C304" s="203"/>
      <c r="D304" s="203">
        <v>3511</v>
      </c>
      <c r="E304" s="203" t="s">
        <v>156</v>
      </c>
      <c r="F304" s="204">
        <v>18000000</v>
      </c>
    </row>
    <row r="305" spans="1:6" x14ac:dyDescent="0.3">
      <c r="C305" s="203"/>
      <c r="D305" s="203">
        <v>3711</v>
      </c>
      <c r="E305" s="203" t="s">
        <v>157</v>
      </c>
      <c r="F305" s="204">
        <v>8960</v>
      </c>
    </row>
    <row r="306" spans="1:6" x14ac:dyDescent="0.3">
      <c r="C306" s="203"/>
      <c r="D306" s="203">
        <v>3721</v>
      </c>
      <c r="E306" s="203" t="s">
        <v>88</v>
      </c>
      <c r="F306" s="204">
        <v>2480</v>
      </c>
    </row>
    <row r="307" spans="1:6" x14ac:dyDescent="0.3">
      <c r="C307" s="203"/>
      <c r="D307" s="203">
        <v>3791</v>
      </c>
      <c r="E307" s="203" t="s">
        <v>158</v>
      </c>
      <c r="F307" s="204">
        <v>3500</v>
      </c>
    </row>
    <row r="308" spans="1:6" x14ac:dyDescent="0.3">
      <c r="C308" s="203"/>
      <c r="D308" s="203">
        <v>3821</v>
      </c>
      <c r="E308" s="203" t="s">
        <v>75</v>
      </c>
      <c r="F308" s="204">
        <v>1000000</v>
      </c>
    </row>
    <row r="309" spans="1:6" x14ac:dyDescent="0.3">
      <c r="C309" s="203"/>
      <c r="D309" s="203">
        <v>3961</v>
      </c>
      <c r="E309" s="203" t="s">
        <v>159</v>
      </c>
      <c r="F309" s="204">
        <v>18000</v>
      </c>
    </row>
    <row r="310" spans="1:6" ht="24" x14ac:dyDescent="0.3">
      <c r="C310" s="203"/>
      <c r="D310" s="203">
        <v>6321</v>
      </c>
      <c r="E310" s="203" t="s">
        <v>164</v>
      </c>
      <c r="F310" s="204">
        <v>95108346.400000006</v>
      </c>
    </row>
    <row r="311" spans="1:6" ht="24" x14ac:dyDescent="0.3">
      <c r="B311" s="203" t="s">
        <v>170</v>
      </c>
      <c r="C311" s="203" t="s">
        <v>79</v>
      </c>
      <c r="D311" s="203">
        <v>3941</v>
      </c>
      <c r="E311" s="203" t="s">
        <v>172</v>
      </c>
      <c r="F311" s="204">
        <v>1661937.89</v>
      </c>
    </row>
    <row r="312" spans="1:6" ht="24" x14ac:dyDescent="0.3">
      <c r="C312" s="203"/>
      <c r="D312" s="203">
        <v>4211</v>
      </c>
      <c r="E312" s="203" t="s">
        <v>173</v>
      </c>
      <c r="F312" s="204">
        <v>2200000</v>
      </c>
    </row>
    <row r="313" spans="1:6" ht="24" x14ac:dyDescent="0.3">
      <c r="C313" s="203"/>
      <c r="D313" s="203">
        <v>4251</v>
      </c>
      <c r="E313" s="203" t="s">
        <v>174</v>
      </c>
      <c r="F313" s="204">
        <v>5000000</v>
      </c>
    </row>
    <row r="314" spans="1:6" ht="24" x14ac:dyDescent="0.3">
      <c r="C314" s="203"/>
      <c r="D314" s="203">
        <v>9111</v>
      </c>
      <c r="E314" s="203" t="s">
        <v>176</v>
      </c>
      <c r="F314" s="204">
        <v>43522784.549999997</v>
      </c>
    </row>
    <row r="315" spans="1:6" ht="24" x14ac:dyDescent="0.3">
      <c r="C315" s="203"/>
      <c r="D315" s="203">
        <v>9211</v>
      </c>
      <c r="E315" s="203" t="s">
        <v>177</v>
      </c>
      <c r="F315" s="204">
        <v>26300000</v>
      </c>
    </row>
    <row r="316" spans="1:6" ht="24" x14ac:dyDescent="0.3">
      <c r="B316" s="203" t="s">
        <v>182</v>
      </c>
      <c r="C316" s="203" t="s">
        <v>79</v>
      </c>
      <c r="D316" s="203">
        <v>2181</v>
      </c>
      <c r="E316" s="203" t="s">
        <v>183</v>
      </c>
      <c r="F316" s="204">
        <v>2000000</v>
      </c>
    </row>
    <row r="317" spans="1:6" x14ac:dyDescent="0.3">
      <c r="C317" s="203"/>
      <c r="D317" s="203">
        <v>3942</v>
      </c>
      <c r="E317" s="203" t="s">
        <v>185</v>
      </c>
      <c r="F317" s="204">
        <v>450000</v>
      </c>
    </row>
    <row r="318" spans="1:6" x14ac:dyDescent="0.3">
      <c r="C318" s="203"/>
      <c r="D318" s="203">
        <v>3951</v>
      </c>
      <c r="E318" s="203" t="s">
        <v>187</v>
      </c>
      <c r="F318" s="204">
        <v>300000</v>
      </c>
    </row>
    <row r="319" spans="1:6" ht="24" x14ac:dyDescent="0.3">
      <c r="A319" s="203" t="s">
        <v>785</v>
      </c>
      <c r="B319" s="203" t="s">
        <v>788</v>
      </c>
      <c r="C319" s="203" t="s">
        <v>667</v>
      </c>
      <c r="D319" s="203">
        <v>2221</v>
      </c>
      <c r="E319" s="203" t="s">
        <v>623</v>
      </c>
      <c r="F319" s="204">
        <v>420000</v>
      </c>
    </row>
    <row r="320" spans="1:6" x14ac:dyDescent="0.3">
      <c r="C320" s="203"/>
      <c r="D320" s="203">
        <v>2531</v>
      </c>
      <c r="E320" s="203" t="s">
        <v>245</v>
      </c>
      <c r="F320" s="204">
        <v>900000</v>
      </c>
    </row>
    <row r="321" spans="1:6" x14ac:dyDescent="0.3">
      <c r="C321" s="203"/>
      <c r="D321" s="203">
        <v>2541</v>
      </c>
      <c r="E321" s="203" t="s">
        <v>247</v>
      </c>
      <c r="F321" s="204">
        <v>600000</v>
      </c>
    </row>
    <row r="322" spans="1:6" x14ac:dyDescent="0.3">
      <c r="C322" s="203"/>
      <c r="D322" s="203">
        <v>2911</v>
      </c>
      <c r="E322" s="203" t="s">
        <v>150</v>
      </c>
      <c r="F322" s="204">
        <v>20000</v>
      </c>
    </row>
    <row r="323" spans="1:6" ht="24" x14ac:dyDescent="0.3">
      <c r="C323" s="203"/>
      <c r="D323" s="203">
        <v>2971</v>
      </c>
      <c r="E323" s="203" t="s">
        <v>795</v>
      </c>
      <c r="F323" s="204">
        <v>60000</v>
      </c>
    </row>
    <row r="324" spans="1:6" x14ac:dyDescent="0.3">
      <c r="C324" s="203"/>
      <c r="D324" s="203">
        <v>3581</v>
      </c>
      <c r="E324" s="203" t="s">
        <v>73</v>
      </c>
      <c r="F324" s="204">
        <v>80000</v>
      </c>
    </row>
    <row r="325" spans="1:6" x14ac:dyDescent="0.3">
      <c r="C325" s="203"/>
      <c r="D325" s="203">
        <v>3821</v>
      </c>
      <c r="E325" s="203" t="s">
        <v>75</v>
      </c>
      <c r="F325" s="204">
        <v>100000</v>
      </c>
    </row>
    <row r="326" spans="1:6" x14ac:dyDescent="0.3">
      <c r="C326" s="203"/>
      <c r="D326" s="203">
        <v>5311</v>
      </c>
      <c r="E326" s="203" t="s">
        <v>542</v>
      </c>
      <c r="F326" s="204">
        <v>200000</v>
      </c>
    </row>
    <row r="327" spans="1:6" x14ac:dyDescent="0.3">
      <c r="C327" s="203"/>
      <c r="D327" s="203">
        <v>5321</v>
      </c>
      <c r="E327" s="203" t="s">
        <v>545</v>
      </c>
      <c r="F327" s="204">
        <v>100000</v>
      </c>
    </row>
    <row r="328" spans="1:6" x14ac:dyDescent="0.3">
      <c r="C328" s="203"/>
      <c r="D328" s="203">
        <v>5691</v>
      </c>
      <c r="E328" s="203" t="s">
        <v>251</v>
      </c>
      <c r="F328" s="204">
        <v>1500000</v>
      </c>
    </row>
    <row r="329" spans="1:6" x14ac:dyDescent="0.3">
      <c r="A329" s="207" t="s">
        <v>1131</v>
      </c>
      <c r="B329" s="207"/>
      <c r="C329" s="207"/>
      <c r="D329" s="207"/>
      <c r="E329" s="207"/>
      <c r="F329" s="95">
        <v>3202487832.9972005</v>
      </c>
    </row>
    <row r="330" spans="1:6" x14ac:dyDescent="0.3">
      <c r="A330" s="67"/>
      <c r="B330" s="67"/>
    </row>
    <row r="331" spans="1:6" x14ac:dyDescent="0.3">
      <c r="A331" s="67"/>
      <c r="B331" s="67"/>
    </row>
    <row r="332" spans="1:6" x14ac:dyDescent="0.3">
      <c r="A332" s="67"/>
      <c r="B332" s="67"/>
    </row>
    <row r="333" spans="1:6" x14ac:dyDescent="0.3">
      <c r="A333" s="67"/>
      <c r="B333" s="67"/>
    </row>
    <row r="334" spans="1:6" x14ac:dyDescent="0.3">
      <c r="A334" s="67"/>
      <c r="B334" s="67"/>
    </row>
    <row r="335" spans="1:6" x14ac:dyDescent="0.3">
      <c r="A335" s="67"/>
      <c r="B335" s="67"/>
    </row>
    <row r="336" spans="1:6" x14ac:dyDescent="0.3">
      <c r="A336" s="67"/>
      <c r="B336" s="67"/>
    </row>
    <row r="337" spans="1:2" x14ac:dyDescent="0.3">
      <c r="A337" s="67"/>
      <c r="B337" s="67"/>
    </row>
    <row r="338" spans="1:2" x14ac:dyDescent="0.3">
      <c r="A338" s="67"/>
      <c r="B338" s="67"/>
    </row>
    <row r="339" spans="1:2" x14ac:dyDescent="0.3">
      <c r="A339" s="67"/>
      <c r="B339" s="67"/>
    </row>
    <row r="340" spans="1:2" x14ac:dyDescent="0.3">
      <c r="A340" s="67"/>
      <c r="B340" s="67"/>
    </row>
    <row r="341" spans="1:2" x14ac:dyDescent="0.3">
      <c r="A341" s="67"/>
      <c r="B341" s="67"/>
    </row>
    <row r="342" spans="1:2" x14ac:dyDescent="0.3">
      <c r="A342" s="67"/>
      <c r="B342" s="67"/>
    </row>
    <row r="343" spans="1:2" x14ac:dyDescent="0.3">
      <c r="A343" s="67"/>
      <c r="B343" s="67"/>
    </row>
    <row r="344" spans="1:2" x14ac:dyDescent="0.3">
      <c r="A344" s="67"/>
      <c r="B344" s="67"/>
    </row>
    <row r="345" spans="1:2" x14ac:dyDescent="0.3">
      <c r="A345" s="67"/>
      <c r="B345" s="67"/>
    </row>
    <row r="346" spans="1:2" x14ac:dyDescent="0.3">
      <c r="A346" s="67"/>
      <c r="B346" s="67"/>
    </row>
    <row r="347" spans="1:2" x14ac:dyDescent="0.3">
      <c r="A347" s="67"/>
      <c r="B347" s="67"/>
    </row>
    <row r="348" spans="1:2" x14ac:dyDescent="0.3">
      <c r="A348" s="67"/>
      <c r="B348" s="67"/>
    </row>
    <row r="349" spans="1:2" x14ac:dyDescent="0.3">
      <c r="A349" s="67"/>
      <c r="B349" s="67"/>
    </row>
    <row r="350" spans="1:2" x14ac:dyDescent="0.3">
      <c r="A350" s="67"/>
      <c r="B350" s="67"/>
    </row>
    <row r="351" spans="1:2" x14ac:dyDescent="0.3">
      <c r="A351" s="67"/>
      <c r="B351" s="67"/>
    </row>
    <row r="352" spans="1:2" x14ac:dyDescent="0.3">
      <c r="A352" s="67"/>
      <c r="B352" s="67"/>
    </row>
    <row r="353" spans="1:2" x14ac:dyDescent="0.3">
      <c r="A353" s="67"/>
      <c r="B353" s="67"/>
    </row>
    <row r="354" spans="1:2" x14ac:dyDescent="0.3">
      <c r="A354" s="67"/>
      <c r="B354" s="67"/>
    </row>
    <row r="355" spans="1:2" x14ac:dyDescent="0.3">
      <c r="A355" s="67"/>
      <c r="B355" s="67"/>
    </row>
    <row r="356" spans="1:2" x14ac:dyDescent="0.3">
      <c r="A356" s="67"/>
      <c r="B356" s="67"/>
    </row>
    <row r="357" spans="1:2" x14ac:dyDescent="0.3">
      <c r="A357" s="67"/>
      <c r="B357" s="67"/>
    </row>
    <row r="358" spans="1:2" x14ac:dyDescent="0.3">
      <c r="A358" s="67"/>
      <c r="B358" s="67"/>
    </row>
    <row r="359" spans="1:2" x14ac:dyDescent="0.3">
      <c r="A359" s="67"/>
      <c r="B359" s="67"/>
    </row>
    <row r="360" spans="1:2" x14ac:dyDescent="0.3">
      <c r="A360" s="67"/>
      <c r="B360" s="67"/>
    </row>
    <row r="361" spans="1:2" x14ac:dyDescent="0.3">
      <c r="A361" s="67"/>
      <c r="B361" s="67"/>
    </row>
    <row r="362" spans="1:2" x14ac:dyDescent="0.3">
      <c r="A362" s="67"/>
      <c r="B362" s="67"/>
    </row>
    <row r="363" spans="1:2" x14ac:dyDescent="0.3">
      <c r="A363" s="67"/>
      <c r="B363" s="67"/>
    </row>
    <row r="364" spans="1:2" x14ac:dyDescent="0.3">
      <c r="A364" s="67"/>
      <c r="B364" s="67"/>
    </row>
    <row r="365" spans="1:2" x14ac:dyDescent="0.3">
      <c r="A365" s="67"/>
      <c r="B365" s="67"/>
    </row>
    <row r="366" spans="1:2" x14ac:dyDescent="0.3">
      <c r="A366" s="67"/>
      <c r="B366" s="67"/>
    </row>
    <row r="367" spans="1:2" x14ac:dyDescent="0.3">
      <c r="A367" s="67"/>
      <c r="B367" s="67"/>
    </row>
    <row r="368" spans="1:2" x14ac:dyDescent="0.3">
      <c r="A368" s="67"/>
      <c r="B368" s="67"/>
    </row>
    <row r="369" spans="1:2" x14ac:dyDescent="0.3">
      <c r="A369" s="67"/>
      <c r="B369" s="67"/>
    </row>
    <row r="370" spans="1:2" x14ac:dyDescent="0.3">
      <c r="A370" s="67"/>
      <c r="B370" s="67"/>
    </row>
    <row r="371" spans="1:2" x14ac:dyDescent="0.3">
      <c r="A371" s="67"/>
      <c r="B371" s="67"/>
    </row>
    <row r="372" spans="1:2" x14ac:dyDescent="0.3">
      <c r="A372" s="67"/>
      <c r="B372" s="67"/>
    </row>
    <row r="373" spans="1:2" x14ac:dyDescent="0.3">
      <c r="A373" s="67"/>
      <c r="B373" s="67"/>
    </row>
    <row r="374" spans="1:2" x14ac:dyDescent="0.3">
      <c r="A374" s="67"/>
      <c r="B374" s="67"/>
    </row>
    <row r="375" spans="1:2" x14ac:dyDescent="0.3">
      <c r="A375" s="67"/>
      <c r="B375" s="67"/>
    </row>
    <row r="376" spans="1:2" x14ac:dyDescent="0.3">
      <c r="A376" s="67"/>
      <c r="B376" s="67"/>
    </row>
    <row r="377" spans="1:2" x14ac:dyDescent="0.3">
      <c r="A377" s="67"/>
      <c r="B377" s="67"/>
    </row>
    <row r="378" spans="1:2" x14ac:dyDescent="0.3">
      <c r="A378" s="67"/>
      <c r="B378" s="67"/>
    </row>
    <row r="379" spans="1:2" x14ac:dyDescent="0.3">
      <c r="A379" s="67"/>
      <c r="B379" s="67"/>
    </row>
    <row r="380" spans="1:2" x14ac:dyDescent="0.3">
      <c r="A380" s="67"/>
      <c r="B380" s="67"/>
    </row>
    <row r="381" spans="1:2" x14ac:dyDescent="0.3">
      <c r="A381" s="67"/>
      <c r="B381" s="67"/>
    </row>
    <row r="382" spans="1:2" x14ac:dyDescent="0.3">
      <c r="A382" s="67"/>
      <c r="B382" s="67"/>
    </row>
    <row r="383" spans="1:2" x14ac:dyDescent="0.3">
      <c r="A383" s="67"/>
      <c r="B383" s="67"/>
    </row>
    <row r="384" spans="1:2" x14ac:dyDescent="0.3">
      <c r="A384" s="67"/>
      <c r="B384" s="67"/>
    </row>
    <row r="385" spans="1:2" x14ac:dyDescent="0.3">
      <c r="A385" s="67"/>
      <c r="B385" s="67"/>
    </row>
    <row r="386" spans="1:2" x14ac:dyDescent="0.3">
      <c r="A386" s="67"/>
      <c r="B386" s="67"/>
    </row>
    <row r="387" spans="1:2" x14ac:dyDescent="0.3">
      <c r="A387" s="67"/>
      <c r="B387" s="67"/>
    </row>
    <row r="388" spans="1:2" x14ac:dyDescent="0.3">
      <c r="A388" s="67"/>
      <c r="B388" s="67"/>
    </row>
    <row r="389" spans="1:2" x14ac:dyDescent="0.3">
      <c r="A389" s="67"/>
      <c r="B389" s="67"/>
    </row>
    <row r="390" spans="1:2" x14ac:dyDescent="0.3">
      <c r="A390" s="67"/>
      <c r="B390" s="67"/>
    </row>
    <row r="391" spans="1:2" x14ac:dyDescent="0.3">
      <c r="A391" s="67"/>
      <c r="B391" s="67"/>
    </row>
    <row r="392" spans="1:2" x14ac:dyDescent="0.3">
      <c r="A392" s="67"/>
      <c r="B392" s="67"/>
    </row>
    <row r="393" spans="1:2" x14ac:dyDescent="0.3">
      <c r="A393" s="67"/>
      <c r="B393" s="67"/>
    </row>
    <row r="394" spans="1:2" x14ac:dyDescent="0.3">
      <c r="A394" s="67"/>
      <c r="B394" s="67"/>
    </row>
    <row r="395" spans="1:2" x14ac:dyDescent="0.3">
      <c r="A395" s="67"/>
      <c r="B395" s="67"/>
    </row>
    <row r="396" spans="1:2" x14ac:dyDescent="0.3">
      <c r="A396" s="67"/>
      <c r="B396" s="67"/>
    </row>
    <row r="397" spans="1:2" x14ac:dyDescent="0.3">
      <c r="A397" s="67"/>
      <c r="B397" s="67"/>
    </row>
    <row r="398" spans="1:2" x14ac:dyDescent="0.3">
      <c r="A398" s="67"/>
      <c r="B398" s="67"/>
    </row>
    <row r="399" spans="1:2" x14ac:dyDescent="0.3">
      <c r="A399" s="67"/>
      <c r="B399" s="67"/>
    </row>
    <row r="400" spans="1:2" x14ac:dyDescent="0.3">
      <c r="A400" s="67"/>
      <c r="B400" s="67"/>
    </row>
    <row r="401" spans="1:2" x14ac:dyDescent="0.3">
      <c r="A401" s="67"/>
      <c r="B401" s="67"/>
    </row>
    <row r="402" spans="1:2" x14ac:dyDescent="0.3">
      <c r="A402" s="67"/>
      <c r="B402" s="67"/>
    </row>
    <row r="403" spans="1:2" x14ac:dyDescent="0.3">
      <c r="A403" s="67"/>
      <c r="B403" s="67"/>
    </row>
    <row r="404" spans="1:2" x14ac:dyDescent="0.3">
      <c r="A404" s="67"/>
      <c r="B404" s="67"/>
    </row>
    <row r="405" spans="1:2" x14ac:dyDescent="0.3">
      <c r="A405" s="67"/>
      <c r="B405" s="67"/>
    </row>
    <row r="406" spans="1:2" x14ac:dyDescent="0.3">
      <c r="A406" s="67"/>
      <c r="B406" s="67"/>
    </row>
    <row r="407" spans="1:2" x14ac:dyDescent="0.3">
      <c r="A407" s="67"/>
      <c r="B407" s="67"/>
    </row>
    <row r="408" spans="1:2" x14ac:dyDescent="0.3">
      <c r="A408" s="67"/>
      <c r="B408" s="67"/>
    </row>
    <row r="409" spans="1:2" x14ac:dyDescent="0.3">
      <c r="A409" s="67"/>
      <c r="B409" s="67"/>
    </row>
    <row r="410" spans="1:2" x14ac:dyDescent="0.3">
      <c r="A410" s="67"/>
      <c r="B410" s="67"/>
    </row>
    <row r="411" spans="1:2" x14ac:dyDescent="0.3">
      <c r="A411" s="67"/>
      <c r="B411" s="67"/>
    </row>
    <row r="412" spans="1:2" x14ac:dyDescent="0.3">
      <c r="A412" s="67"/>
      <c r="B412" s="67"/>
    </row>
    <row r="413" spans="1:2" x14ac:dyDescent="0.3">
      <c r="A413" s="67"/>
      <c r="B413" s="67"/>
    </row>
    <row r="414" spans="1:2" x14ac:dyDescent="0.3">
      <c r="A414" s="67"/>
      <c r="B414" s="67"/>
    </row>
    <row r="415" spans="1:2" x14ac:dyDescent="0.3">
      <c r="A415" s="67"/>
      <c r="B415" s="67"/>
    </row>
    <row r="416" spans="1:2" x14ac:dyDescent="0.3">
      <c r="A416" s="67"/>
      <c r="B416" s="67"/>
    </row>
    <row r="417" spans="1:2" x14ac:dyDescent="0.3">
      <c r="A417" s="67"/>
      <c r="B417" s="67"/>
    </row>
    <row r="418" spans="1:2" x14ac:dyDescent="0.3">
      <c r="A418" s="67"/>
      <c r="B418" s="67"/>
    </row>
    <row r="419" spans="1:2" x14ac:dyDescent="0.3">
      <c r="A419" s="67"/>
      <c r="B419" s="67"/>
    </row>
    <row r="420" spans="1:2" x14ac:dyDescent="0.3">
      <c r="A420" s="67"/>
      <c r="B420" s="67"/>
    </row>
    <row r="421" spans="1:2" x14ac:dyDescent="0.3">
      <c r="A421" s="67"/>
      <c r="B421" s="67"/>
    </row>
    <row r="422" spans="1:2" x14ac:dyDescent="0.3">
      <c r="A422" s="67"/>
      <c r="B422" s="67"/>
    </row>
    <row r="423" spans="1:2" x14ac:dyDescent="0.3">
      <c r="A423" s="67"/>
      <c r="B423" s="67"/>
    </row>
    <row r="424" spans="1:2" x14ac:dyDescent="0.3">
      <c r="A424" s="67"/>
      <c r="B424" s="67"/>
    </row>
    <row r="425" spans="1:2" x14ac:dyDescent="0.3">
      <c r="A425" s="67"/>
      <c r="B425" s="67"/>
    </row>
    <row r="426" spans="1:2" x14ac:dyDescent="0.3">
      <c r="A426" s="67"/>
      <c r="B426" s="67"/>
    </row>
    <row r="427" spans="1:2" x14ac:dyDescent="0.3">
      <c r="A427" s="67"/>
      <c r="B427" s="67"/>
    </row>
    <row r="428" spans="1:2" x14ac:dyDescent="0.3">
      <c r="A428" s="67"/>
      <c r="B428" s="67"/>
    </row>
    <row r="429" spans="1:2" x14ac:dyDescent="0.3">
      <c r="A429" s="67"/>
      <c r="B429" s="67"/>
    </row>
    <row r="430" spans="1:2" x14ac:dyDescent="0.3">
      <c r="A430" s="67"/>
      <c r="B430" s="67"/>
    </row>
    <row r="431" spans="1:2" x14ac:dyDescent="0.3">
      <c r="A431" s="67"/>
      <c r="B431" s="67"/>
    </row>
    <row r="432" spans="1:2" x14ac:dyDescent="0.3">
      <c r="A432" s="67"/>
      <c r="B432" s="67"/>
    </row>
    <row r="433" spans="1:2" x14ac:dyDescent="0.3">
      <c r="A433" s="67"/>
      <c r="B433" s="67"/>
    </row>
    <row r="434" spans="1:2" x14ac:dyDescent="0.3">
      <c r="A434" s="67"/>
      <c r="B434" s="67"/>
    </row>
    <row r="435" spans="1:2" x14ac:dyDescent="0.3">
      <c r="A435" s="67"/>
      <c r="B435" s="67"/>
    </row>
    <row r="436" spans="1:2" x14ac:dyDescent="0.3">
      <c r="A436" s="67"/>
      <c r="B436" s="67"/>
    </row>
    <row r="437" spans="1:2" x14ac:dyDescent="0.3">
      <c r="A437" s="67"/>
      <c r="B437" s="67"/>
    </row>
    <row r="438" spans="1:2" x14ac:dyDescent="0.3">
      <c r="A438" s="67"/>
      <c r="B438" s="67"/>
    </row>
    <row r="439" spans="1:2" x14ac:dyDescent="0.3">
      <c r="A439" s="67"/>
      <c r="B439" s="67"/>
    </row>
    <row r="440" spans="1:2" x14ac:dyDescent="0.3">
      <c r="A440" s="67"/>
      <c r="B440" s="67"/>
    </row>
    <row r="441" spans="1:2" x14ac:dyDescent="0.3">
      <c r="A441" s="67"/>
      <c r="B441" s="67"/>
    </row>
    <row r="442" spans="1:2" x14ac:dyDescent="0.3">
      <c r="A442" s="67"/>
      <c r="B442" s="67"/>
    </row>
    <row r="443" spans="1:2" x14ac:dyDescent="0.3">
      <c r="A443" s="67"/>
      <c r="B443" s="67"/>
    </row>
    <row r="444" spans="1:2" x14ac:dyDescent="0.3">
      <c r="A444" s="67"/>
      <c r="B444" s="67"/>
    </row>
    <row r="445" spans="1:2" x14ac:dyDescent="0.3">
      <c r="A445" s="67"/>
      <c r="B445" s="67"/>
    </row>
    <row r="446" spans="1:2" x14ac:dyDescent="0.3">
      <c r="A446" s="67"/>
      <c r="B446" s="67"/>
    </row>
    <row r="447" spans="1:2" x14ac:dyDescent="0.3">
      <c r="A447" s="67"/>
      <c r="B447" s="67"/>
    </row>
    <row r="448" spans="1:2" x14ac:dyDescent="0.3">
      <c r="A448" s="67"/>
      <c r="B448" s="67"/>
    </row>
    <row r="449" spans="1:2" x14ac:dyDescent="0.3">
      <c r="A449" s="67"/>
      <c r="B449" s="67"/>
    </row>
    <row r="450" spans="1:2" x14ac:dyDescent="0.3">
      <c r="A450" s="67"/>
      <c r="B450" s="67"/>
    </row>
    <row r="451" spans="1:2" x14ac:dyDescent="0.3">
      <c r="A451" s="67"/>
      <c r="B451" s="67"/>
    </row>
    <row r="452" spans="1:2" x14ac:dyDescent="0.3">
      <c r="A452" s="67"/>
      <c r="B452" s="67"/>
    </row>
    <row r="453" spans="1:2" x14ac:dyDescent="0.3">
      <c r="A453" s="67"/>
      <c r="B453" s="67"/>
    </row>
    <row r="454" spans="1:2" x14ac:dyDescent="0.3">
      <c r="A454" s="67"/>
      <c r="B454" s="67"/>
    </row>
    <row r="455" spans="1:2" x14ac:dyDescent="0.3">
      <c r="A455" s="67"/>
      <c r="B455" s="67"/>
    </row>
    <row r="456" spans="1:2" x14ac:dyDescent="0.3">
      <c r="A456" s="67"/>
      <c r="B456" s="67"/>
    </row>
    <row r="457" spans="1:2" x14ac:dyDescent="0.3">
      <c r="A457" s="67"/>
      <c r="B457" s="67"/>
    </row>
    <row r="458" spans="1:2" x14ac:dyDescent="0.3">
      <c r="A458" s="67"/>
      <c r="B458" s="67"/>
    </row>
    <row r="459" spans="1:2" x14ac:dyDescent="0.3">
      <c r="A459" s="67"/>
      <c r="B459" s="67"/>
    </row>
    <row r="460" spans="1:2" x14ac:dyDescent="0.3">
      <c r="A460" s="67"/>
      <c r="B460" s="67"/>
    </row>
    <row r="461" spans="1:2" x14ac:dyDescent="0.3">
      <c r="A461" s="67"/>
      <c r="B461" s="67"/>
    </row>
    <row r="462" spans="1:2" x14ac:dyDescent="0.3">
      <c r="A462" s="67"/>
      <c r="B462" s="67"/>
    </row>
    <row r="463" spans="1:2" x14ac:dyDescent="0.3">
      <c r="A463" s="67"/>
      <c r="B463" s="67"/>
    </row>
    <row r="464" spans="1:2" x14ac:dyDescent="0.3">
      <c r="A464" s="67"/>
      <c r="B464" s="67"/>
    </row>
    <row r="465" spans="1:2" x14ac:dyDescent="0.3">
      <c r="A465" s="67"/>
      <c r="B465" s="67"/>
    </row>
    <row r="466" spans="1:2" x14ac:dyDescent="0.3">
      <c r="A466" s="67"/>
      <c r="B466" s="67"/>
    </row>
    <row r="467" spans="1:2" x14ac:dyDescent="0.3">
      <c r="A467" s="67"/>
      <c r="B467" s="67"/>
    </row>
    <row r="468" spans="1:2" x14ac:dyDescent="0.3">
      <c r="A468" s="67"/>
      <c r="B468" s="67"/>
    </row>
    <row r="469" spans="1:2" x14ac:dyDescent="0.3">
      <c r="A469" s="67"/>
      <c r="B469" s="67"/>
    </row>
    <row r="470" spans="1:2" x14ac:dyDescent="0.3">
      <c r="A470" s="67"/>
      <c r="B470" s="67"/>
    </row>
    <row r="471" spans="1:2" x14ac:dyDescent="0.3">
      <c r="A471" s="67"/>
      <c r="B471" s="67"/>
    </row>
    <row r="472" spans="1:2" x14ac:dyDescent="0.3">
      <c r="A472" s="67"/>
      <c r="B472" s="67"/>
    </row>
    <row r="473" spans="1:2" x14ac:dyDescent="0.3">
      <c r="A473" s="67"/>
      <c r="B473" s="67"/>
    </row>
    <row r="474" spans="1:2" x14ac:dyDescent="0.3">
      <c r="A474" s="67"/>
      <c r="B474" s="67"/>
    </row>
    <row r="475" spans="1:2" x14ac:dyDescent="0.3">
      <c r="A475" s="67"/>
      <c r="B475" s="67"/>
    </row>
    <row r="476" spans="1:2" x14ac:dyDescent="0.3">
      <c r="A476" s="67"/>
      <c r="B476" s="67"/>
    </row>
    <row r="477" spans="1:2" x14ac:dyDescent="0.3">
      <c r="A477" s="67"/>
      <c r="B477" s="67"/>
    </row>
    <row r="478" spans="1:2" x14ac:dyDescent="0.3">
      <c r="A478" s="67"/>
      <c r="B478" s="67"/>
    </row>
    <row r="479" spans="1:2" x14ac:dyDescent="0.3">
      <c r="A479" s="67"/>
      <c r="B479" s="67"/>
    </row>
    <row r="480" spans="1:2" x14ac:dyDescent="0.3">
      <c r="A480" s="67"/>
      <c r="B480" s="67"/>
    </row>
    <row r="481" spans="1:2" x14ac:dyDescent="0.3">
      <c r="A481" s="67"/>
      <c r="B481" s="67"/>
    </row>
    <row r="482" spans="1:2" x14ac:dyDescent="0.3">
      <c r="A482" s="67"/>
      <c r="B482" s="67"/>
    </row>
    <row r="483" spans="1:2" x14ac:dyDescent="0.3">
      <c r="A483" s="67"/>
      <c r="B483" s="67"/>
    </row>
    <row r="484" spans="1:2" x14ac:dyDescent="0.3">
      <c r="A484" s="67"/>
      <c r="B484" s="67"/>
    </row>
    <row r="485" spans="1:2" x14ac:dyDescent="0.3">
      <c r="A485" s="67"/>
      <c r="B485" s="67"/>
    </row>
    <row r="486" spans="1:2" x14ac:dyDescent="0.3">
      <c r="A486" s="67"/>
      <c r="B486" s="67"/>
    </row>
    <row r="487" spans="1:2" x14ac:dyDescent="0.3">
      <c r="A487" s="67"/>
      <c r="B487" s="67"/>
    </row>
    <row r="488" spans="1:2" x14ac:dyDescent="0.3">
      <c r="A488" s="67"/>
      <c r="B488" s="67"/>
    </row>
    <row r="489" spans="1:2" x14ac:dyDescent="0.3">
      <c r="A489" s="67"/>
      <c r="B489" s="67"/>
    </row>
    <row r="490" spans="1:2" x14ac:dyDescent="0.3">
      <c r="A490" s="67"/>
      <c r="B490" s="67"/>
    </row>
    <row r="491" spans="1:2" x14ac:dyDescent="0.3">
      <c r="A491" s="67"/>
      <c r="B491" s="67"/>
    </row>
    <row r="492" spans="1:2" x14ac:dyDescent="0.3">
      <c r="A492" s="67"/>
      <c r="B492" s="67"/>
    </row>
    <row r="493" spans="1:2" x14ac:dyDescent="0.3">
      <c r="A493" s="67"/>
      <c r="B493" s="67"/>
    </row>
    <row r="494" spans="1:2" x14ac:dyDescent="0.3">
      <c r="A494" s="67"/>
      <c r="B494" s="67"/>
    </row>
    <row r="495" spans="1:2" x14ac:dyDescent="0.3">
      <c r="A495" s="67"/>
      <c r="B495" s="67"/>
    </row>
    <row r="496" spans="1:2" x14ac:dyDescent="0.3">
      <c r="A496" s="67"/>
      <c r="B496" s="67"/>
    </row>
    <row r="497" spans="1:2" x14ac:dyDescent="0.3">
      <c r="A497" s="67"/>
      <c r="B497" s="67"/>
    </row>
    <row r="498" spans="1:2" x14ac:dyDescent="0.3">
      <c r="A498" s="67"/>
      <c r="B498" s="67"/>
    </row>
    <row r="499" spans="1:2" x14ac:dyDescent="0.3">
      <c r="A499" s="67"/>
      <c r="B499" s="67"/>
    </row>
    <row r="500" spans="1:2" x14ac:dyDescent="0.3">
      <c r="A500" s="67"/>
      <c r="B500" s="67"/>
    </row>
    <row r="501" spans="1:2" x14ac:dyDescent="0.3">
      <c r="A501" s="67"/>
      <c r="B501" s="67"/>
    </row>
    <row r="502" spans="1:2" x14ac:dyDescent="0.3">
      <c r="A502" s="67"/>
      <c r="B502" s="67"/>
    </row>
    <row r="503" spans="1:2" x14ac:dyDescent="0.3">
      <c r="A503" s="67"/>
      <c r="B503" s="67"/>
    </row>
    <row r="504" spans="1:2" x14ac:dyDescent="0.3">
      <c r="A504" s="67"/>
      <c r="B504" s="67"/>
    </row>
    <row r="505" spans="1:2" x14ac:dyDescent="0.3">
      <c r="A505" s="67"/>
      <c r="B505" s="67"/>
    </row>
    <row r="506" spans="1:2" x14ac:dyDescent="0.3">
      <c r="A506" s="67"/>
      <c r="B506" s="67"/>
    </row>
    <row r="507" spans="1:2" x14ac:dyDescent="0.3">
      <c r="A507" s="67"/>
      <c r="B507" s="67"/>
    </row>
    <row r="508" spans="1:2" x14ac:dyDescent="0.3">
      <c r="A508" s="67"/>
      <c r="B508" s="67"/>
    </row>
    <row r="509" spans="1:2" x14ac:dyDescent="0.3">
      <c r="A509" s="67"/>
      <c r="B509" s="67"/>
    </row>
    <row r="510" spans="1:2" x14ac:dyDescent="0.3">
      <c r="A510" s="67"/>
      <c r="B510" s="67"/>
    </row>
    <row r="511" spans="1:2" x14ac:dyDescent="0.3">
      <c r="A511" s="67"/>
      <c r="B511" s="67"/>
    </row>
    <row r="512" spans="1:2" x14ac:dyDescent="0.3">
      <c r="A512" s="67"/>
      <c r="B512" s="67"/>
    </row>
    <row r="513" spans="1:2" x14ac:dyDescent="0.3">
      <c r="A513" s="67"/>
      <c r="B513" s="67"/>
    </row>
    <row r="514" spans="1:2" x14ac:dyDescent="0.3">
      <c r="A514" s="67"/>
      <c r="B514" s="67"/>
    </row>
    <row r="515" spans="1:2" x14ac:dyDescent="0.3">
      <c r="A515" s="67"/>
      <c r="B515" s="67"/>
    </row>
    <row r="516" spans="1:2" x14ac:dyDescent="0.3">
      <c r="A516" s="67"/>
      <c r="B516" s="67"/>
    </row>
    <row r="517" spans="1:2" x14ac:dyDescent="0.3">
      <c r="A517" s="67"/>
      <c r="B517" s="67"/>
    </row>
    <row r="518" spans="1:2" x14ac:dyDescent="0.3">
      <c r="A518" s="67"/>
      <c r="B518" s="67"/>
    </row>
    <row r="519" spans="1:2" x14ac:dyDescent="0.3">
      <c r="A519" s="67"/>
      <c r="B519" s="67"/>
    </row>
    <row r="520" spans="1:2" x14ac:dyDescent="0.3">
      <c r="A520" s="67"/>
      <c r="B520" s="67"/>
    </row>
    <row r="521" spans="1:2" x14ac:dyDescent="0.3">
      <c r="A521" s="67"/>
      <c r="B521" s="67"/>
    </row>
    <row r="522" spans="1:2" x14ac:dyDescent="0.3">
      <c r="A522" s="67"/>
      <c r="B522" s="67"/>
    </row>
    <row r="523" spans="1:2" x14ac:dyDescent="0.3">
      <c r="A523" s="67"/>
      <c r="B523" s="67"/>
    </row>
    <row r="524" spans="1:2" x14ac:dyDescent="0.3">
      <c r="A524" s="67"/>
      <c r="B524" s="67"/>
    </row>
    <row r="525" spans="1:2" x14ac:dyDescent="0.3">
      <c r="A525" s="67"/>
      <c r="B525" s="67"/>
    </row>
    <row r="526" spans="1:2" x14ac:dyDescent="0.3">
      <c r="A526" s="67"/>
      <c r="B526" s="67"/>
    </row>
    <row r="527" spans="1:2" x14ac:dyDescent="0.3">
      <c r="A527" s="67"/>
      <c r="B527" s="67"/>
    </row>
    <row r="528" spans="1:2" x14ac:dyDescent="0.3">
      <c r="A528" s="67"/>
      <c r="B528" s="67"/>
    </row>
    <row r="529" spans="1:2" x14ac:dyDescent="0.3">
      <c r="A529" s="67"/>
      <c r="B529" s="67"/>
    </row>
    <row r="530" spans="1:2" x14ac:dyDescent="0.3">
      <c r="A530" s="67"/>
      <c r="B530" s="67"/>
    </row>
    <row r="531" spans="1:2" x14ac:dyDescent="0.3">
      <c r="A531" s="67"/>
      <c r="B531" s="67"/>
    </row>
    <row r="532" spans="1:2" x14ac:dyDescent="0.3">
      <c r="A532" s="67"/>
      <c r="B532" s="67"/>
    </row>
    <row r="533" spans="1:2" x14ac:dyDescent="0.3">
      <c r="A533" s="67"/>
      <c r="B533" s="67"/>
    </row>
    <row r="534" spans="1:2" x14ac:dyDescent="0.3">
      <c r="A534" s="67"/>
      <c r="B534" s="67"/>
    </row>
    <row r="535" spans="1:2" x14ac:dyDescent="0.3">
      <c r="A535" s="67"/>
      <c r="B535" s="67"/>
    </row>
    <row r="536" spans="1:2" x14ac:dyDescent="0.3">
      <c r="A536" s="67"/>
      <c r="B536" s="67"/>
    </row>
    <row r="537" spans="1:2" x14ac:dyDescent="0.3">
      <c r="A537" s="67"/>
      <c r="B537" s="67"/>
    </row>
    <row r="538" spans="1:2" x14ac:dyDescent="0.3">
      <c r="A538" s="67"/>
      <c r="B538" s="67"/>
    </row>
    <row r="539" spans="1:2" x14ac:dyDescent="0.3">
      <c r="A539" s="67"/>
      <c r="B539" s="67"/>
    </row>
    <row r="540" spans="1:2" x14ac:dyDescent="0.3">
      <c r="A540" s="67"/>
      <c r="B540" s="67"/>
    </row>
    <row r="541" spans="1:2" x14ac:dyDescent="0.3">
      <c r="A541" s="67"/>
      <c r="B541" s="67"/>
    </row>
    <row r="542" spans="1:2" x14ac:dyDescent="0.3">
      <c r="A542" s="67"/>
      <c r="B542" s="67"/>
    </row>
    <row r="543" spans="1:2" x14ac:dyDescent="0.3">
      <c r="A543" s="67"/>
      <c r="B543" s="67"/>
    </row>
    <row r="544" spans="1:2" x14ac:dyDescent="0.3">
      <c r="A544" s="67"/>
      <c r="B544" s="67"/>
    </row>
    <row r="545" spans="1:2" x14ac:dyDescent="0.3">
      <c r="A545" s="67"/>
      <c r="B545" s="67"/>
    </row>
    <row r="546" spans="1:2" x14ac:dyDescent="0.3">
      <c r="A546" s="67"/>
      <c r="B546" s="67"/>
    </row>
    <row r="547" spans="1:2" x14ac:dyDescent="0.3">
      <c r="A547" s="67"/>
      <c r="B547" s="67"/>
    </row>
    <row r="548" spans="1:2" x14ac:dyDescent="0.3">
      <c r="A548" s="67"/>
      <c r="B548" s="67"/>
    </row>
    <row r="549" spans="1:2" x14ac:dyDescent="0.3">
      <c r="A549" s="67"/>
      <c r="B549" s="67"/>
    </row>
    <row r="550" spans="1:2" x14ac:dyDescent="0.3">
      <c r="A550" s="67"/>
      <c r="B550" s="67"/>
    </row>
    <row r="551" spans="1:2" x14ac:dyDescent="0.3">
      <c r="A551" s="67"/>
      <c r="B551" s="67"/>
    </row>
    <row r="552" spans="1:2" x14ac:dyDescent="0.3">
      <c r="A552" s="67"/>
      <c r="B552" s="67"/>
    </row>
    <row r="553" spans="1:2" x14ac:dyDescent="0.3">
      <c r="A553" s="67"/>
      <c r="B553" s="67"/>
    </row>
    <row r="554" spans="1:2" x14ac:dyDescent="0.3">
      <c r="A554" s="67"/>
      <c r="B554" s="67"/>
    </row>
    <row r="555" spans="1:2" x14ac:dyDescent="0.3">
      <c r="A555" s="67"/>
      <c r="B555" s="67"/>
    </row>
    <row r="556" spans="1:2" x14ac:dyDescent="0.3">
      <c r="A556" s="67"/>
      <c r="B556" s="67"/>
    </row>
    <row r="557" spans="1:2" x14ac:dyDescent="0.3">
      <c r="A557" s="67"/>
      <c r="B557" s="67"/>
    </row>
    <row r="558" spans="1:2" x14ac:dyDescent="0.3">
      <c r="A558" s="67"/>
      <c r="B558" s="67"/>
    </row>
    <row r="559" spans="1:2" x14ac:dyDescent="0.3">
      <c r="A559" s="67"/>
      <c r="B559" s="67"/>
    </row>
    <row r="560" spans="1:2" x14ac:dyDescent="0.3">
      <c r="A560" s="67"/>
      <c r="B560" s="67"/>
    </row>
    <row r="561" spans="1:2" x14ac:dyDescent="0.3">
      <c r="A561" s="67"/>
      <c r="B561" s="67"/>
    </row>
    <row r="562" spans="1:2" x14ac:dyDescent="0.3">
      <c r="A562" s="67"/>
      <c r="B562" s="67"/>
    </row>
    <row r="563" spans="1:2" x14ac:dyDescent="0.3">
      <c r="A563" s="67"/>
      <c r="B563" s="67"/>
    </row>
    <row r="564" spans="1:2" x14ac:dyDescent="0.3">
      <c r="A564" s="67"/>
      <c r="B564" s="67"/>
    </row>
    <row r="565" spans="1:2" x14ac:dyDescent="0.3">
      <c r="A565" s="67"/>
      <c r="B565" s="67"/>
    </row>
    <row r="566" spans="1:2" x14ac:dyDescent="0.3">
      <c r="A566" s="67"/>
      <c r="B566" s="67"/>
    </row>
    <row r="567" spans="1:2" x14ac:dyDescent="0.3">
      <c r="A567" s="67"/>
      <c r="B567" s="67"/>
    </row>
    <row r="568" spans="1:2" x14ac:dyDescent="0.3">
      <c r="A568" s="67"/>
      <c r="B568" s="67"/>
    </row>
    <row r="569" spans="1:2" x14ac:dyDescent="0.3">
      <c r="A569" s="67"/>
      <c r="B569" s="67"/>
    </row>
    <row r="570" spans="1:2" x14ac:dyDescent="0.3">
      <c r="A570" s="67"/>
      <c r="B570" s="67"/>
    </row>
    <row r="571" spans="1:2" x14ac:dyDescent="0.3">
      <c r="A571" s="67"/>
      <c r="B571" s="67"/>
    </row>
    <row r="572" spans="1:2" x14ac:dyDescent="0.3">
      <c r="A572" s="67"/>
      <c r="B572" s="67"/>
    </row>
    <row r="573" spans="1:2" x14ac:dyDescent="0.3">
      <c r="A573" s="67"/>
      <c r="B573" s="67"/>
    </row>
    <row r="574" spans="1:2" x14ac:dyDescent="0.3">
      <c r="A574" s="67"/>
      <c r="B574" s="67"/>
    </row>
    <row r="575" spans="1:2" x14ac:dyDescent="0.3">
      <c r="A575" s="67"/>
      <c r="B575" s="67"/>
    </row>
    <row r="576" spans="1:2" x14ac:dyDescent="0.3">
      <c r="A576" s="67"/>
      <c r="B576" s="67"/>
    </row>
    <row r="577" spans="1:2" x14ac:dyDescent="0.3">
      <c r="A577" s="67"/>
      <c r="B577" s="67"/>
    </row>
    <row r="578" spans="1:2" x14ac:dyDescent="0.3">
      <c r="A578" s="67"/>
      <c r="B578" s="67"/>
    </row>
    <row r="579" spans="1:2" x14ac:dyDescent="0.3">
      <c r="A579" s="67"/>
      <c r="B579" s="67"/>
    </row>
    <row r="580" spans="1:2" x14ac:dyDescent="0.3">
      <c r="A580" s="67"/>
      <c r="B580" s="67"/>
    </row>
    <row r="581" spans="1:2" x14ac:dyDescent="0.3">
      <c r="A581" s="67"/>
      <c r="B581" s="67"/>
    </row>
    <row r="582" spans="1:2" x14ac:dyDescent="0.3">
      <c r="A582" s="67"/>
      <c r="B582" s="67"/>
    </row>
    <row r="583" spans="1:2" x14ac:dyDescent="0.3">
      <c r="A583" s="67"/>
      <c r="B583" s="67"/>
    </row>
    <row r="584" spans="1:2" x14ac:dyDescent="0.3">
      <c r="A584" s="67"/>
      <c r="B584" s="67"/>
    </row>
    <row r="585" spans="1:2" x14ac:dyDescent="0.3">
      <c r="A585" s="67"/>
      <c r="B585" s="67"/>
    </row>
    <row r="586" spans="1:2" x14ac:dyDescent="0.3">
      <c r="A586" s="67"/>
      <c r="B586" s="67"/>
    </row>
    <row r="587" spans="1:2" x14ac:dyDescent="0.3">
      <c r="A587" s="67"/>
      <c r="B587" s="67"/>
    </row>
    <row r="588" spans="1:2" x14ac:dyDescent="0.3">
      <c r="A588" s="67"/>
      <c r="B588" s="67"/>
    </row>
    <row r="589" spans="1:2" x14ac:dyDescent="0.3">
      <c r="A589" s="67"/>
      <c r="B589" s="67"/>
    </row>
    <row r="590" spans="1:2" x14ac:dyDescent="0.3">
      <c r="A590" s="67"/>
      <c r="B590" s="67"/>
    </row>
    <row r="591" spans="1:2" x14ac:dyDescent="0.3">
      <c r="A591" s="67"/>
      <c r="B591" s="67"/>
    </row>
    <row r="592" spans="1:2" x14ac:dyDescent="0.3">
      <c r="A592" s="67"/>
      <c r="B592" s="67"/>
    </row>
    <row r="593" spans="1:2" x14ac:dyDescent="0.3">
      <c r="A593" s="67"/>
      <c r="B593" s="67"/>
    </row>
    <row r="594" spans="1:2" x14ac:dyDescent="0.3">
      <c r="A594" s="67"/>
      <c r="B594" s="67"/>
    </row>
    <row r="595" spans="1:2" x14ac:dyDescent="0.3">
      <c r="A595" s="67"/>
      <c r="B595" s="67"/>
    </row>
    <row r="596" spans="1:2" x14ac:dyDescent="0.3">
      <c r="A596" s="67"/>
      <c r="B596" s="67"/>
    </row>
    <row r="597" spans="1:2" x14ac:dyDescent="0.3">
      <c r="A597" s="67"/>
      <c r="B597" s="67"/>
    </row>
    <row r="598" spans="1:2" x14ac:dyDescent="0.3">
      <c r="A598" s="67"/>
      <c r="B598" s="67"/>
    </row>
    <row r="599" spans="1:2" x14ac:dyDescent="0.3">
      <c r="A599" s="67"/>
      <c r="B599" s="67"/>
    </row>
    <row r="600" spans="1:2" x14ac:dyDescent="0.3">
      <c r="A600" s="67"/>
      <c r="B600" s="67"/>
    </row>
    <row r="601" spans="1:2" x14ac:dyDescent="0.3">
      <c r="A601" s="67"/>
      <c r="B601" s="67"/>
    </row>
    <row r="602" spans="1:2" x14ac:dyDescent="0.3">
      <c r="A602" s="67"/>
      <c r="B602" s="67"/>
    </row>
    <row r="603" spans="1:2" x14ac:dyDescent="0.3">
      <c r="A603" s="67"/>
      <c r="B603" s="67"/>
    </row>
    <row r="604" spans="1:2" x14ac:dyDescent="0.3">
      <c r="A604" s="67"/>
      <c r="B604" s="67"/>
    </row>
    <row r="605" spans="1:2" x14ac:dyDescent="0.3">
      <c r="A605" s="67"/>
      <c r="B605" s="67"/>
    </row>
    <row r="606" spans="1:2" x14ac:dyDescent="0.3">
      <c r="A606" s="67"/>
      <c r="B606" s="67"/>
    </row>
    <row r="607" spans="1:2" x14ac:dyDescent="0.3">
      <c r="A607" s="67"/>
      <c r="B607" s="67"/>
    </row>
    <row r="608" spans="1:2" x14ac:dyDescent="0.3">
      <c r="A608" s="67"/>
      <c r="B608" s="67"/>
    </row>
    <row r="609" spans="1:2" x14ac:dyDescent="0.3">
      <c r="A609" s="67"/>
      <c r="B609" s="67"/>
    </row>
    <row r="610" spans="1:2" x14ac:dyDescent="0.3">
      <c r="A610" s="67"/>
      <c r="B610" s="67"/>
    </row>
    <row r="611" spans="1:2" x14ac:dyDescent="0.3">
      <c r="A611" s="67"/>
      <c r="B611" s="67"/>
    </row>
    <row r="612" spans="1:2" x14ac:dyDescent="0.3">
      <c r="A612" s="67"/>
      <c r="B612" s="67"/>
    </row>
    <row r="613" spans="1:2" x14ac:dyDescent="0.3">
      <c r="A613" s="67"/>
      <c r="B613" s="67"/>
    </row>
    <row r="614" spans="1:2" x14ac:dyDescent="0.3">
      <c r="A614" s="67"/>
      <c r="B614" s="67"/>
    </row>
    <row r="615" spans="1:2" x14ac:dyDescent="0.3">
      <c r="A615" s="67"/>
      <c r="B615" s="67"/>
    </row>
    <row r="616" spans="1:2" x14ac:dyDescent="0.3">
      <c r="A616" s="67"/>
      <c r="B616" s="67"/>
    </row>
    <row r="617" spans="1:2" x14ac:dyDescent="0.3">
      <c r="A617" s="67"/>
      <c r="B617" s="67"/>
    </row>
    <row r="618" spans="1:2" x14ac:dyDescent="0.3">
      <c r="A618" s="67"/>
      <c r="B618" s="67"/>
    </row>
    <row r="619" spans="1:2" x14ac:dyDescent="0.3">
      <c r="A619" s="67"/>
      <c r="B619" s="67"/>
    </row>
    <row r="620" spans="1:2" x14ac:dyDescent="0.3">
      <c r="A620" s="67"/>
      <c r="B620" s="67"/>
    </row>
    <row r="621" spans="1:2" x14ac:dyDescent="0.3">
      <c r="A621" s="67"/>
      <c r="B621" s="67"/>
    </row>
    <row r="622" spans="1:2" x14ac:dyDescent="0.3">
      <c r="A622" s="67"/>
      <c r="B622" s="67"/>
    </row>
    <row r="623" spans="1:2" x14ac:dyDescent="0.3">
      <c r="A623" s="67"/>
      <c r="B623" s="67"/>
    </row>
    <row r="624" spans="1:2" x14ac:dyDescent="0.3">
      <c r="A624" s="67"/>
      <c r="B624" s="67"/>
    </row>
    <row r="625" spans="1:2" x14ac:dyDescent="0.3">
      <c r="A625" s="67"/>
      <c r="B625" s="67"/>
    </row>
    <row r="626" spans="1:2" x14ac:dyDescent="0.3">
      <c r="A626" s="67"/>
      <c r="B626" s="67"/>
    </row>
    <row r="627" spans="1:2" x14ac:dyDescent="0.3">
      <c r="A627" s="67"/>
      <c r="B627" s="67"/>
    </row>
    <row r="628" spans="1:2" x14ac:dyDescent="0.3">
      <c r="A628" s="67"/>
      <c r="B628" s="67"/>
    </row>
    <row r="629" spans="1:2" x14ac:dyDescent="0.3">
      <c r="A629" s="67"/>
      <c r="B629" s="67"/>
    </row>
    <row r="630" spans="1:2" x14ac:dyDescent="0.3">
      <c r="A630" s="67"/>
      <c r="B630" s="67"/>
    </row>
    <row r="631" spans="1:2" x14ac:dyDescent="0.3">
      <c r="A631" s="67"/>
      <c r="B631" s="67"/>
    </row>
    <row r="632" spans="1:2" x14ac:dyDescent="0.3">
      <c r="A632" s="67"/>
      <c r="B632" s="67"/>
    </row>
    <row r="633" spans="1:2" x14ac:dyDescent="0.3">
      <c r="A633" s="67"/>
      <c r="B633" s="67"/>
    </row>
    <row r="634" spans="1:2" x14ac:dyDescent="0.3">
      <c r="A634" s="67"/>
      <c r="B634" s="67"/>
    </row>
    <row r="635" spans="1:2" x14ac:dyDescent="0.3">
      <c r="A635" s="67"/>
      <c r="B635" s="67"/>
    </row>
    <row r="636" spans="1:2" x14ac:dyDescent="0.3">
      <c r="A636" s="67"/>
      <c r="B636" s="67"/>
    </row>
    <row r="637" spans="1:2" x14ac:dyDescent="0.3">
      <c r="A637" s="67"/>
      <c r="B637" s="67"/>
    </row>
    <row r="638" spans="1:2" x14ac:dyDescent="0.3">
      <c r="A638" s="67"/>
      <c r="B638" s="67"/>
    </row>
    <row r="639" spans="1:2" x14ac:dyDescent="0.3">
      <c r="A639" s="67"/>
      <c r="B639" s="67"/>
    </row>
    <row r="640" spans="1:2" x14ac:dyDescent="0.3">
      <c r="A640" s="67"/>
      <c r="B640" s="67"/>
    </row>
    <row r="641" spans="1:2" x14ac:dyDescent="0.3">
      <c r="A641" s="67"/>
      <c r="B641" s="67"/>
    </row>
    <row r="642" spans="1:2" x14ac:dyDescent="0.3">
      <c r="A642" s="67"/>
      <c r="B642" s="67"/>
    </row>
    <row r="643" spans="1:2" x14ac:dyDescent="0.3">
      <c r="A643" s="67"/>
      <c r="B643" s="67"/>
    </row>
    <row r="644" spans="1:2" x14ac:dyDescent="0.3">
      <c r="A644" s="67"/>
      <c r="B644" s="67"/>
    </row>
    <row r="645" spans="1:2" x14ac:dyDescent="0.3">
      <c r="A645" s="67"/>
      <c r="B645" s="67"/>
    </row>
    <row r="646" spans="1:2" x14ac:dyDescent="0.3">
      <c r="A646" s="67"/>
      <c r="B646" s="67"/>
    </row>
    <row r="647" spans="1:2" x14ac:dyDescent="0.3">
      <c r="A647" s="67"/>
      <c r="B647" s="67"/>
    </row>
    <row r="648" spans="1:2" x14ac:dyDescent="0.3">
      <c r="A648" s="67"/>
      <c r="B648" s="67"/>
    </row>
    <row r="649" spans="1:2" x14ac:dyDescent="0.3">
      <c r="A649" s="67"/>
      <c r="B649" s="67"/>
    </row>
    <row r="650" spans="1:2" x14ac:dyDescent="0.3">
      <c r="A650" s="67"/>
      <c r="B650" s="67"/>
    </row>
    <row r="651" spans="1:2" x14ac:dyDescent="0.3">
      <c r="A651" s="67"/>
      <c r="B651" s="67"/>
    </row>
    <row r="652" spans="1:2" x14ac:dyDescent="0.3">
      <c r="A652" s="67"/>
      <c r="B652" s="67"/>
    </row>
    <row r="653" spans="1:2" x14ac:dyDescent="0.3">
      <c r="A653" s="67"/>
      <c r="B653" s="67"/>
    </row>
    <row r="654" spans="1:2" x14ac:dyDescent="0.3">
      <c r="A654" s="67"/>
      <c r="B654" s="67"/>
    </row>
    <row r="655" spans="1:2" x14ac:dyDescent="0.3">
      <c r="A655" s="67"/>
      <c r="B655" s="67"/>
    </row>
    <row r="656" spans="1:2" x14ac:dyDescent="0.3">
      <c r="A656" s="67"/>
      <c r="B656" s="67"/>
    </row>
    <row r="657" spans="1:2" x14ac:dyDescent="0.3">
      <c r="A657" s="67"/>
      <c r="B657" s="67"/>
    </row>
    <row r="658" spans="1:2" x14ac:dyDescent="0.3">
      <c r="A658" s="67"/>
      <c r="B658" s="67"/>
    </row>
    <row r="659" spans="1:2" x14ac:dyDescent="0.3">
      <c r="A659" s="67"/>
      <c r="B659" s="67"/>
    </row>
    <row r="660" spans="1:2" x14ac:dyDescent="0.3">
      <c r="A660" s="67"/>
      <c r="B660" s="67"/>
    </row>
    <row r="661" spans="1:2" x14ac:dyDescent="0.3">
      <c r="A661" s="67"/>
      <c r="B661" s="67"/>
    </row>
    <row r="662" spans="1:2" x14ac:dyDescent="0.3">
      <c r="A662" s="67"/>
      <c r="B662" s="67"/>
    </row>
    <row r="663" spans="1:2" x14ac:dyDescent="0.3">
      <c r="A663" s="67"/>
      <c r="B663" s="67"/>
    </row>
    <row r="664" spans="1:2" x14ac:dyDescent="0.3">
      <c r="A664" s="67"/>
      <c r="B664" s="67"/>
    </row>
    <row r="665" spans="1:2" x14ac:dyDescent="0.3">
      <c r="A665" s="67"/>
      <c r="B665" s="67"/>
    </row>
    <row r="666" spans="1:2" x14ac:dyDescent="0.3">
      <c r="A666" s="67"/>
      <c r="B666" s="67"/>
    </row>
    <row r="667" spans="1:2" x14ac:dyDescent="0.3">
      <c r="A667" s="67"/>
      <c r="B667" s="67"/>
    </row>
    <row r="668" spans="1:2" x14ac:dyDescent="0.3">
      <c r="A668" s="67"/>
      <c r="B668" s="67"/>
    </row>
    <row r="669" spans="1:2" x14ac:dyDescent="0.3">
      <c r="A669" s="67"/>
      <c r="B669" s="67"/>
    </row>
    <row r="670" spans="1:2" x14ac:dyDescent="0.3">
      <c r="A670" s="67"/>
      <c r="B670" s="67"/>
    </row>
    <row r="671" spans="1:2" x14ac:dyDescent="0.3">
      <c r="A671" s="67"/>
      <c r="B671" s="67"/>
    </row>
    <row r="672" spans="1:2" x14ac:dyDescent="0.3">
      <c r="A672" s="67"/>
      <c r="B672" s="67"/>
    </row>
    <row r="673" spans="1:2" x14ac:dyDescent="0.3">
      <c r="A673" s="67"/>
      <c r="B673" s="67"/>
    </row>
    <row r="674" spans="1:2" x14ac:dyDescent="0.3">
      <c r="A674" s="67"/>
      <c r="B674" s="67"/>
    </row>
    <row r="675" spans="1:2" x14ac:dyDescent="0.3">
      <c r="A675" s="67"/>
      <c r="B675" s="67"/>
    </row>
    <row r="676" spans="1:2" x14ac:dyDescent="0.3">
      <c r="A676" s="67"/>
      <c r="B676" s="67"/>
    </row>
    <row r="677" spans="1:2" x14ac:dyDescent="0.3">
      <c r="A677" s="67"/>
      <c r="B677" s="67"/>
    </row>
    <row r="678" spans="1:2" x14ac:dyDescent="0.3">
      <c r="A678" s="67"/>
      <c r="B678" s="67"/>
    </row>
    <row r="679" spans="1:2" x14ac:dyDescent="0.3">
      <c r="A679" s="67"/>
      <c r="B679" s="67"/>
    </row>
    <row r="680" spans="1:2" x14ac:dyDescent="0.3">
      <c r="A680" s="67"/>
      <c r="B680" s="67"/>
    </row>
    <row r="681" spans="1:2" x14ac:dyDescent="0.3">
      <c r="A681" s="67"/>
      <c r="B681" s="67"/>
    </row>
    <row r="682" spans="1:2" x14ac:dyDescent="0.3">
      <c r="A682" s="67"/>
      <c r="B682" s="67"/>
    </row>
    <row r="683" spans="1:2" x14ac:dyDescent="0.3">
      <c r="A683" s="67"/>
      <c r="B683" s="67"/>
    </row>
    <row r="684" spans="1:2" x14ac:dyDescent="0.3">
      <c r="A684" s="67"/>
      <c r="B684" s="67"/>
    </row>
    <row r="685" spans="1:2" x14ac:dyDescent="0.3">
      <c r="A685" s="67"/>
      <c r="B685" s="67"/>
    </row>
    <row r="686" spans="1:2" x14ac:dyDescent="0.3">
      <c r="A686" s="67"/>
      <c r="B686" s="67"/>
    </row>
    <row r="687" spans="1:2" x14ac:dyDescent="0.3">
      <c r="A687" s="67"/>
      <c r="B687" s="67"/>
    </row>
    <row r="688" spans="1:2" x14ac:dyDescent="0.3">
      <c r="A688" s="67"/>
      <c r="B688" s="67"/>
    </row>
    <row r="689" spans="1:2" x14ac:dyDescent="0.3">
      <c r="A689" s="67"/>
      <c r="B689" s="67"/>
    </row>
    <row r="690" spans="1:2" x14ac:dyDescent="0.3">
      <c r="A690" s="67"/>
      <c r="B690" s="67"/>
    </row>
    <row r="691" spans="1:2" x14ac:dyDescent="0.3">
      <c r="A691" s="67"/>
      <c r="B691" s="67"/>
    </row>
    <row r="692" spans="1:2" x14ac:dyDescent="0.3">
      <c r="A692" s="67"/>
      <c r="B692" s="67"/>
    </row>
    <row r="693" spans="1:2" x14ac:dyDescent="0.3">
      <c r="A693" s="67"/>
      <c r="B693" s="67"/>
    </row>
    <row r="694" spans="1:2" x14ac:dyDescent="0.3">
      <c r="A694" s="67"/>
      <c r="B694" s="67"/>
    </row>
    <row r="695" spans="1:2" x14ac:dyDescent="0.3">
      <c r="A695" s="67"/>
      <c r="B695" s="67"/>
    </row>
    <row r="696" spans="1:2" x14ac:dyDescent="0.3">
      <c r="A696" s="67"/>
      <c r="B696" s="67"/>
    </row>
    <row r="697" spans="1:2" x14ac:dyDescent="0.3">
      <c r="A697" s="67"/>
      <c r="B697" s="67"/>
    </row>
    <row r="698" spans="1:2" x14ac:dyDescent="0.3">
      <c r="A698" s="67"/>
      <c r="B698" s="67"/>
    </row>
    <row r="699" spans="1:2" x14ac:dyDescent="0.3">
      <c r="A699" s="67"/>
      <c r="B699" s="67"/>
    </row>
    <row r="700" spans="1:2" x14ac:dyDescent="0.3">
      <c r="A700" s="67"/>
      <c r="B700" s="67"/>
    </row>
    <row r="701" spans="1:2" x14ac:dyDescent="0.3">
      <c r="A701" s="67"/>
      <c r="B701" s="67"/>
    </row>
    <row r="702" spans="1:2" x14ac:dyDescent="0.3">
      <c r="A702" s="67"/>
      <c r="B702" s="67"/>
    </row>
    <row r="703" spans="1:2" x14ac:dyDescent="0.3">
      <c r="A703" s="67"/>
      <c r="B703" s="67"/>
    </row>
    <row r="704" spans="1:2" x14ac:dyDescent="0.3">
      <c r="A704" s="67"/>
      <c r="B704" s="67"/>
    </row>
    <row r="705" spans="1:2" x14ac:dyDescent="0.3">
      <c r="A705" s="67"/>
      <c r="B705" s="67"/>
    </row>
    <row r="706" spans="1:2" x14ac:dyDescent="0.3">
      <c r="A706" s="67"/>
      <c r="B706" s="67"/>
    </row>
    <row r="707" spans="1:2" x14ac:dyDescent="0.3">
      <c r="A707" s="67"/>
      <c r="B707" s="67"/>
    </row>
    <row r="708" spans="1:2" x14ac:dyDescent="0.3">
      <c r="A708" s="67"/>
      <c r="B708" s="67"/>
    </row>
    <row r="709" spans="1:2" x14ac:dyDescent="0.3">
      <c r="A709" s="67"/>
      <c r="B709" s="67"/>
    </row>
    <row r="710" spans="1:2" x14ac:dyDescent="0.3">
      <c r="A710" s="67"/>
      <c r="B710" s="67"/>
    </row>
    <row r="711" spans="1:2" x14ac:dyDescent="0.3">
      <c r="A711" s="67"/>
      <c r="B711" s="67"/>
    </row>
    <row r="712" spans="1:2" x14ac:dyDescent="0.3">
      <c r="A712" s="67"/>
      <c r="B712" s="67"/>
    </row>
    <row r="713" spans="1:2" x14ac:dyDescent="0.3">
      <c r="A713" s="67"/>
      <c r="B713" s="67"/>
    </row>
    <row r="714" spans="1:2" x14ac:dyDescent="0.3">
      <c r="A714" s="67"/>
      <c r="B714" s="67"/>
    </row>
    <row r="715" spans="1:2" x14ac:dyDescent="0.3">
      <c r="A715" s="67"/>
      <c r="B715" s="67"/>
    </row>
    <row r="716" spans="1:2" x14ac:dyDescent="0.3">
      <c r="A716" s="67"/>
      <c r="B716" s="67"/>
    </row>
    <row r="717" spans="1:2" x14ac:dyDescent="0.3">
      <c r="A717" s="67"/>
      <c r="B717" s="67"/>
    </row>
    <row r="718" spans="1:2" x14ac:dyDescent="0.3">
      <c r="A718" s="67"/>
      <c r="B718" s="67"/>
    </row>
    <row r="719" spans="1:2" x14ac:dyDescent="0.3">
      <c r="A719" s="67"/>
      <c r="B719" s="67"/>
    </row>
    <row r="720" spans="1:2" x14ac:dyDescent="0.3">
      <c r="A720" s="67"/>
      <c r="B720" s="67"/>
    </row>
    <row r="721" spans="1:2" x14ac:dyDescent="0.3">
      <c r="A721" s="67"/>
      <c r="B721" s="67"/>
    </row>
    <row r="722" spans="1:2" x14ac:dyDescent="0.3">
      <c r="A722" s="67"/>
      <c r="B722" s="67"/>
    </row>
    <row r="723" spans="1:2" x14ac:dyDescent="0.3">
      <c r="A723" s="67"/>
      <c r="B723" s="67"/>
    </row>
    <row r="724" spans="1:2" x14ac:dyDescent="0.3">
      <c r="A724" s="67"/>
      <c r="B724" s="67"/>
    </row>
    <row r="725" spans="1:2" x14ac:dyDescent="0.3">
      <c r="A725" s="67"/>
      <c r="B725" s="67"/>
    </row>
    <row r="726" spans="1:2" x14ac:dyDescent="0.3">
      <c r="A726" s="67"/>
      <c r="B726" s="67"/>
    </row>
    <row r="727" spans="1:2" x14ac:dyDescent="0.3">
      <c r="A727" s="67"/>
      <c r="B727" s="67"/>
    </row>
    <row r="728" spans="1:2" x14ac:dyDescent="0.3">
      <c r="A728" s="67"/>
      <c r="B728" s="67"/>
    </row>
    <row r="729" spans="1:2" x14ac:dyDescent="0.3">
      <c r="A729" s="67"/>
      <c r="B729" s="67"/>
    </row>
    <row r="730" spans="1:2" x14ac:dyDescent="0.3">
      <c r="A730" s="67"/>
      <c r="B730" s="67"/>
    </row>
    <row r="731" spans="1:2" x14ac:dyDescent="0.3">
      <c r="A731" s="67"/>
      <c r="B731" s="67"/>
    </row>
    <row r="732" spans="1:2" x14ac:dyDescent="0.3">
      <c r="A732" s="67"/>
      <c r="B732" s="67"/>
    </row>
    <row r="733" spans="1:2" x14ac:dyDescent="0.3">
      <c r="A733" s="67"/>
      <c r="B733" s="67"/>
    </row>
    <row r="734" spans="1:2" x14ac:dyDescent="0.3">
      <c r="A734" s="67"/>
      <c r="B734" s="67"/>
    </row>
    <row r="735" spans="1:2" x14ac:dyDescent="0.3">
      <c r="A735" s="67"/>
      <c r="B735" s="67"/>
    </row>
    <row r="736" spans="1:2" x14ac:dyDescent="0.3">
      <c r="A736" s="67"/>
      <c r="B736" s="67"/>
    </row>
    <row r="737" spans="1:2" x14ac:dyDescent="0.3">
      <c r="A737" s="67"/>
      <c r="B737" s="67"/>
    </row>
    <row r="738" spans="1:2" x14ac:dyDescent="0.3">
      <c r="A738" s="67"/>
      <c r="B738" s="67"/>
    </row>
    <row r="739" spans="1:2" x14ac:dyDescent="0.3">
      <c r="A739" s="67"/>
      <c r="B739" s="67"/>
    </row>
    <row r="740" spans="1:2" x14ac:dyDescent="0.3">
      <c r="A740" s="67"/>
      <c r="B740" s="67"/>
    </row>
    <row r="741" spans="1:2" x14ac:dyDescent="0.3">
      <c r="A741" s="67"/>
      <c r="B741" s="67"/>
    </row>
    <row r="742" spans="1:2" x14ac:dyDescent="0.3">
      <c r="A742" s="67"/>
      <c r="B742" s="67"/>
    </row>
    <row r="743" spans="1:2" x14ac:dyDescent="0.3">
      <c r="A743" s="67"/>
      <c r="B743" s="67"/>
    </row>
    <row r="744" spans="1:2" x14ac:dyDescent="0.3">
      <c r="A744" s="67"/>
      <c r="B744" s="67"/>
    </row>
    <row r="745" spans="1:2" x14ac:dyDescent="0.3">
      <c r="A745" s="67"/>
      <c r="B745" s="67"/>
    </row>
    <row r="746" spans="1:2" x14ac:dyDescent="0.3">
      <c r="A746" s="67"/>
      <c r="B746" s="67"/>
    </row>
    <row r="747" spans="1:2" x14ac:dyDescent="0.3">
      <c r="A747" s="67"/>
      <c r="B747" s="67"/>
    </row>
    <row r="748" spans="1:2" x14ac:dyDescent="0.3">
      <c r="A748" s="67"/>
      <c r="B748" s="67"/>
    </row>
    <row r="749" spans="1:2" x14ac:dyDescent="0.3">
      <c r="A749" s="67"/>
      <c r="B749" s="67"/>
    </row>
    <row r="750" spans="1:2" x14ac:dyDescent="0.3">
      <c r="A750" s="67"/>
      <c r="B750" s="67"/>
    </row>
    <row r="751" spans="1:2" x14ac:dyDescent="0.3">
      <c r="A751" s="67"/>
      <c r="B751" s="67"/>
    </row>
    <row r="752" spans="1:2" x14ac:dyDescent="0.3">
      <c r="A752" s="67"/>
      <c r="B752" s="67"/>
    </row>
    <row r="753" spans="1:2" x14ac:dyDescent="0.3">
      <c r="A753" s="67"/>
      <c r="B753" s="67"/>
    </row>
    <row r="754" spans="1:2" x14ac:dyDescent="0.3">
      <c r="A754" s="67"/>
      <c r="B754" s="67"/>
    </row>
    <row r="755" spans="1:2" x14ac:dyDescent="0.3">
      <c r="A755" s="67"/>
      <c r="B755" s="67"/>
    </row>
    <row r="756" spans="1:2" x14ac:dyDescent="0.3">
      <c r="A756" s="67"/>
      <c r="B756" s="67"/>
    </row>
    <row r="757" spans="1:2" x14ac:dyDescent="0.3">
      <c r="A757" s="67"/>
      <c r="B757" s="67"/>
    </row>
    <row r="758" spans="1:2" x14ac:dyDescent="0.3">
      <c r="A758" s="67"/>
      <c r="B758" s="67"/>
    </row>
    <row r="759" spans="1:2" x14ac:dyDescent="0.3">
      <c r="A759" s="67"/>
      <c r="B759" s="67"/>
    </row>
    <row r="760" spans="1:2" x14ac:dyDescent="0.3">
      <c r="A760" s="67"/>
      <c r="B760" s="67"/>
    </row>
    <row r="761" spans="1:2" x14ac:dyDescent="0.3">
      <c r="A761" s="67"/>
      <c r="B761" s="67"/>
    </row>
    <row r="762" spans="1:2" x14ac:dyDescent="0.3">
      <c r="A762" s="67"/>
      <c r="B762" s="67"/>
    </row>
    <row r="763" spans="1:2" x14ac:dyDescent="0.3">
      <c r="A763" s="67"/>
      <c r="B763" s="67"/>
    </row>
    <row r="764" spans="1:2" x14ac:dyDescent="0.3">
      <c r="A764" s="67"/>
      <c r="B764" s="67"/>
    </row>
    <row r="765" spans="1:2" x14ac:dyDescent="0.3">
      <c r="A765" s="67"/>
      <c r="B765" s="67"/>
    </row>
    <row r="766" spans="1:2" x14ac:dyDescent="0.3">
      <c r="A766" s="67"/>
      <c r="B766" s="67"/>
    </row>
    <row r="767" spans="1:2" x14ac:dyDescent="0.3">
      <c r="A767" s="67"/>
      <c r="B767" s="67"/>
    </row>
    <row r="768" spans="1:2" x14ac:dyDescent="0.3">
      <c r="A768" s="67"/>
      <c r="B768" s="67"/>
    </row>
    <row r="769" spans="1:2" x14ac:dyDescent="0.3">
      <c r="A769" s="67"/>
      <c r="B769" s="67"/>
    </row>
    <row r="770" spans="1:2" x14ac:dyDescent="0.3">
      <c r="A770" s="67"/>
      <c r="B770" s="67"/>
    </row>
    <row r="771" spans="1:2" x14ac:dyDescent="0.3">
      <c r="A771" s="67"/>
      <c r="B771" s="67"/>
    </row>
    <row r="772" spans="1:2" x14ac:dyDescent="0.3">
      <c r="A772" s="67"/>
      <c r="B772" s="67"/>
    </row>
    <row r="773" spans="1:2" x14ac:dyDescent="0.3">
      <c r="A773" s="67"/>
      <c r="B773" s="67"/>
    </row>
    <row r="774" spans="1:2" x14ac:dyDescent="0.3">
      <c r="A774" s="67"/>
      <c r="B774" s="67"/>
    </row>
    <row r="775" spans="1:2" x14ac:dyDescent="0.3">
      <c r="A775" s="67"/>
      <c r="B775" s="67"/>
    </row>
    <row r="776" spans="1:2" x14ac:dyDescent="0.3">
      <c r="A776" s="67"/>
      <c r="B776" s="67"/>
    </row>
    <row r="777" spans="1:2" x14ac:dyDescent="0.3">
      <c r="A777" s="67"/>
      <c r="B777" s="67"/>
    </row>
    <row r="778" spans="1:2" x14ac:dyDescent="0.3">
      <c r="A778" s="67"/>
      <c r="B778" s="67"/>
    </row>
    <row r="779" spans="1:2" x14ac:dyDescent="0.3">
      <c r="A779" s="67"/>
      <c r="B779" s="67"/>
    </row>
    <row r="780" spans="1:2" x14ac:dyDescent="0.3">
      <c r="A780" s="67"/>
      <c r="B780" s="67"/>
    </row>
    <row r="781" spans="1:2" x14ac:dyDescent="0.3">
      <c r="A781" s="67"/>
      <c r="B781" s="67"/>
    </row>
    <row r="782" spans="1:2" x14ac:dyDescent="0.3">
      <c r="A782" s="67"/>
      <c r="B782" s="67"/>
    </row>
    <row r="783" spans="1:2" x14ac:dyDescent="0.3">
      <c r="A783" s="67"/>
      <c r="B783" s="67"/>
    </row>
    <row r="784" spans="1:2" x14ac:dyDescent="0.3">
      <c r="A784" s="67"/>
      <c r="B784" s="67"/>
    </row>
    <row r="785" spans="1:2" x14ac:dyDescent="0.3">
      <c r="A785" s="67"/>
      <c r="B785" s="67"/>
    </row>
    <row r="786" spans="1:2" x14ac:dyDescent="0.3">
      <c r="A786" s="67"/>
      <c r="B786" s="67"/>
    </row>
    <row r="787" spans="1:2" x14ac:dyDescent="0.3">
      <c r="A787" s="67"/>
      <c r="B787" s="67"/>
    </row>
    <row r="788" spans="1:2" x14ac:dyDescent="0.3">
      <c r="A788" s="67"/>
      <c r="B788" s="67"/>
    </row>
    <row r="789" spans="1:2" x14ac:dyDescent="0.3">
      <c r="A789" s="67"/>
      <c r="B789" s="67"/>
    </row>
    <row r="790" spans="1:2" x14ac:dyDescent="0.3">
      <c r="A790" s="67"/>
      <c r="B790" s="67"/>
    </row>
    <row r="791" spans="1:2" x14ac:dyDescent="0.3">
      <c r="A791" s="67"/>
      <c r="B791" s="67"/>
    </row>
    <row r="792" spans="1:2" x14ac:dyDescent="0.3">
      <c r="A792" s="67"/>
      <c r="B792" s="67"/>
    </row>
    <row r="793" spans="1:2" x14ac:dyDescent="0.3">
      <c r="A793" s="67"/>
      <c r="B793" s="67"/>
    </row>
    <row r="794" spans="1:2" x14ac:dyDescent="0.3">
      <c r="A794" s="67"/>
      <c r="B794" s="67"/>
    </row>
    <row r="795" spans="1:2" x14ac:dyDescent="0.3">
      <c r="A795" s="67"/>
      <c r="B795" s="67"/>
    </row>
    <row r="796" spans="1:2" x14ac:dyDescent="0.3">
      <c r="A796" s="67"/>
      <c r="B796" s="67"/>
    </row>
    <row r="797" spans="1:2" x14ac:dyDescent="0.3">
      <c r="A797" s="67"/>
      <c r="B797" s="67"/>
    </row>
    <row r="798" spans="1:2" x14ac:dyDescent="0.3">
      <c r="A798" s="67"/>
      <c r="B798" s="67"/>
    </row>
    <row r="799" spans="1:2" x14ac:dyDescent="0.3">
      <c r="A799" s="67"/>
      <c r="B799" s="67"/>
    </row>
    <row r="800" spans="1:2" x14ac:dyDescent="0.3">
      <c r="A800" s="67"/>
      <c r="B800" s="67"/>
    </row>
    <row r="801" spans="1:2" x14ac:dyDescent="0.3">
      <c r="A801" s="67"/>
      <c r="B801" s="67"/>
    </row>
    <row r="802" spans="1:2" x14ac:dyDescent="0.3">
      <c r="A802" s="67"/>
      <c r="B802" s="67"/>
    </row>
    <row r="803" spans="1:2" x14ac:dyDescent="0.3">
      <c r="A803" s="67"/>
      <c r="B803" s="67"/>
    </row>
  </sheetData>
  <pageMargins left="0.70866141732283472" right="0.39370078740157483" top="1.1417322834645669" bottom="0.74803149606299213" header="0.31496062992125984" footer="0.31496062992125984"/>
  <pageSetup paperSize="5" orientation="landscape" r:id="rId2"/>
  <headerFooter>
    <oddHeader xml:space="preserve">&amp;C&amp;"-,Negrita"MUNICIPIO DE TLAJOMULCO DE ZUÑIGA, JALISCO
PRESUPUESTO DE EGRESOS 2024 
ESTADO DEL PRESUPUESTO
</oddHeader>
    <oddFooter>Página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3AB41-D257-4021-99FB-F05D528763FC}">
  <sheetPr>
    <pageSetUpPr fitToPage="1"/>
  </sheetPr>
  <dimension ref="A1:J29"/>
  <sheetViews>
    <sheetView topLeftCell="A13" workbookViewId="0">
      <selection activeCell="F22" sqref="F22"/>
    </sheetView>
  </sheetViews>
  <sheetFormatPr baseColWidth="10" defaultColWidth="11.44140625" defaultRowHeight="14.4" x14ac:dyDescent="0.3"/>
  <cols>
    <col min="1" max="1" width="25.6640625" customWidth="1"/>
    <col min="2" max="4" width="15.33203125" bestFit="1" customWidth="1"/>
    <col min="5" max="5" width="17.44140625" customWidth="1"/>
    <col min="6" max="8" width="15.33203125" customWidth="1"/>
    <col min="9" max="9" width="15.33203125" bestFit="1" customWidth="1"/>
    <col min="10" max="10" width="16.33203125" bestFit="1" customWidth="1"/>
  </cols>
  <sheetData>
    <row r="1" spans="1:10" ht="33.75" customHeight="1" x14ac:dyDescent="0.3">
      <c r="A1" s="228" t="s">
        <v>1339</v>
      </c>
      <c r="B1" s="228"/>
      <c r="C1" s="228"/>
      <c r="D1" s="228"/>
      <c r="E1" s="228"/>
      <c r="F1" s="228"/>
      <c r="G1" s="228"/>
      <c r="H1" s="228"/>
      <c r="I1" s="228"/>
      <c r="J1" s="228"/>
    </row>
    <row r="2" spans="1:10" ht="59.25" customHeight="1" x14ac:dyDescent="0.3">
      <c r="A2" s="113"/>
      <c r="B2" s="113" t="s">
        <v>1340</v>
      </c>
      <c r="C2" s="113" t="s">
        <v>1341</v>
      </c>
      <c r="D2" s="113" t="s">
        <v>1342</v>
      </c>
      <c r="E2" s="113" t="s">
        <v>1343</v>
      </c>
      <c r="F2" s="114" t="s">
        <v>1344</v>
      </c>
      <c r="G2" s="113" t="s">
        <v>1345</v>
      </c>
      <c r="H2" s="113" t="s">
        <v>1346</v>
      </c>
      <c r="I2" s="113" t="s">
        <v>1347</v>
      </c>
      <c r="J2" s="113" t="s">
        <v>1348</v>
      </c>
    </row>
    <row r="3" spans="1:10" x14ac:dyDescent="0.3">
      <c r="A3" s="115" t="s">
        <v>1349</v>
      </c>
      <c r="B3" s="116"/>
      <c r="C3" s="116"/>
      <c r="D3" s="116"/>
      <c r="E3" s="116"/>
      <c r="F3" s="117"/>
      <c r="G3" s="117"/>
      <c r="H3" s="117"/>
      <c r="I3" s="117"/>
      <c r="J3" s="117"/>
    </row>
    <row r="4" spans="1:10" x14ac:dyDescent="0.3">
      <c r="A4" s="118" t="s">
        <v>1350</v>
      </c>
      <c r="B4" s="119">
        <v>1223940361.6700001</v>
      </c>
      <c r="C4" s="119">
        <v>1292922000.0000002</v>
      </c>
      <c r="D4" s="119">
        <v>1336921999.9999998</v>
      </c>
      <c r="E4" s="119">
        <v>1395735802</v>
      </c>
      <c r="F4" s="120">
        <v>1395735802</v>
      </c>
      <c r="G4" s="121">
        <f t="shared" ref="G4:J12" si="0">(F4*0.05)+F4</f>
        <v>1465522592.0999999</v>
      </c>
      <c r="H4" s="121">
        <f t="shared" si="0"/>
        <v>1538798721.7049999</v>
      </c>
      <c r="I4" s="121">
        <f t="shared" si="0"/>
        <v>1615738657.7902498</v>
      </c>
      <c r="J4" s="121">
        <f t="shared" si="0"/>
        <v>1696525590.6797624</v>
      </c>
    </row>
    <row r="5" spans="1:10" x14ac:dyDescent="0.3">
      <c r="A5" s="118" t="s">
        <v>1351</v>
      </c>
      <c r="B5" s="119">
        <v>98774656.330000013</v>
      </c>
      <c r="C5" s="119">
        <v>108646658.23</v>
      </c>
      <c r="D5" s="119">
        <v>98286554.960000008</v>
      </c>
      <c r="E5" s="119">
        <v>132332051.68000001</v>
      </c>
      <c r="F5" s="120">
        <v>153655821.67000005</v>
      </c>
      <c r="G5" s="121">
        <f t="shared" si="0"/>
        <v>161338612.75350004</v>
      </c>
      <c r="H5" s="121">
        <f t="shared" si="0"/>
        <v>169405543.39117503</v>
      </c>
      <c r="I5" s="121">
        <f t="shared" si="0"/>
        <v>177875820.5607338</v>
      </c>
      <c r="J5" s="121">
        <f t="shared" si="0"/>
        <v>186769611.58877048</v>
      </c>
    </row>
    <row r="6" spans="1:10" x14ac:dyDescent="0.3">
      <c r="A6" s="118" t="s">
        <v>1352</v>
      </c>
      <c r="B6" s="119">
        <v>539005717.41999996</v>
      </c>
      <c r="C6" s="119">
        <v>741709581.5200001</v>
      </c>
      <c r="D6" s="119">
        <v>659933218.46000004</v>
      </c>
      <c r="E6" s="119">
        <v>939847538.32999969</v>
      </c>
      <c r="F6" s="120">
        <v>618825276.71999991</v>
      </c>
      <c r="G6" s="121">
        <f t="shared" si="0"/>
        <v>649766540.55599988</v>
      </c>
      <c r="H6" s="121">
        <f t="shared" si="0"/>
        <v>682254867.58379984</v>
      </c>
      <c r="I6" s="121">
        <f t="shared" si="0"/>
        <v>716367610.96298981</v>
      </c>
      <c r="J6" s="121">
        <f t="shared" si="0"/>
        <v>752185991.51113927</v>
      </c>
    </row>
    <row r="7" spans="1:10" x14ac:dyDescent="0.3">
      <c r="A7" s="118" t="s">
        <v>1353</v>
      </c>
      <c r="B7" s="119">
        <v>224535225.92000002</v>
      </c>
      <c r="C7" s="119">
        <v>217235607.86000001</v>
      </c>
      <c r="D7" s="119">
        <v>202434045.84</v>
      </c>
      <c r="E7" s="119">
        <v>260444628.20000002</v>
      </c>
      <c r="F7" s="120">
        <v>241733721.81720001</v>
      </c>
      <c r="G7" s="121">
        <f t="shared" si="0"/>
        <v>253820407.90806001</v>
      </c>
      <c r="H7" s="121">
        <f t="shared" si="0"/>
        <v>266511428.30346301</v>
      </c>
      <c r="I7" s="121">
        <f t="shared" si="0"/>
        <v>279836999.71863616</v>
      </c>
      <c r="J7" s="121">
        <f t="shared" si="0"/>
        <v>293828849.70456797</v>
      </c>
    </row>
    <row r="8" spans="1:10" ht="28.8" x14ac:dyDescent="0.3">
      <c r="A8" s="122" t="s">
        <v>1354</v>
      </c>
      <c r="B8" s="119">
        <v>51861001.420000002</v>
      </c>
      <c r="C8" s="119">
        <v>74877523.689999983</v>
      </c>
      <c r="D8" s="119">
        <v>19577323.240000002</v>
      </c>
      <c r="E8" s="119">
        <v>64628302.879999995</v>
      </c>
      <c r="F8" s="120">
        <v>21390514.039999999</v>
      </c>
      <c r="G8" s="121">
        <f t="shared" si="0"/>
        <v>22460039.741999999</v>
      </c>
      <c r="H8" s="121">
        <f t="shared" si="0"/>
        <v>23583041.7291</v>
      </c>
      <c r="I8" s="121">
        <f t="shared" si="0"/>
        <v>24762193.815554999</v>
      </c>
      <c r="J8" s="121">
        <f t="shared" si="0"/>
        <v>26000303.506332748</v>
      </c>
    </row>
    <row r="9" spans="1:10" x14ac:dyDescent="0.3">
      <c r="A9" s="122" t="s">
        <v>1355</v>
      </c>
      <c r="B9" s="119">
        <v>104213823.99000001</v>
      </c>
      <c r="C9" s="119">
        <v>104391609.67</v>
      </c>
      <c r="D9" s="119">
        <v>204000000</v>
      </c>
      <c r="E9" s="119">
        <v>328773131.17000002</v>
      </c>
      <c r="F9" s="120">
        <v>174885625.19999999</v>
      </c>
      <c r="G9" s="121">
        <f t="shared" si="0"/>
        <v>183629906.45999998</v>
      </c>
      <c r="H9" s="121">
        <f t="shared" si="0"/>
        <v>192811401.78299999</v>
      </c>
      <c r="I9" s="121">
        <f t="shared" si="0"/>
        <v>202451971.87215</v>
      </c>
      <c r="J9" s="121">
        <f t="shared" si="0"/>
        <v>212574570.46575749</v>
      </c>
    </row>
    <row r="10" spans="1:10" ht="28.8" x14ac:dyDescent="0.3">
      <c r="A10" s="122" t="s">
        <v>1356</v>
      </c>
      <c r="B10" s="123">
        <v>0</v>
      </c>
      <c r="C10" s="124">
        <v>0</v>
      </c>
      <c r="D10" s="124">
        <v>0</v>
      </c>
      <c r="E10" s="124">
        <v>0</v>
      </c>
      <c r="F10" s="120">
        <v>0</v>
      </c>
      <c r="G10" s="121">
        <f t="shared" si="0"/>
        <v>0</v>
      </c>
      <c r="H10" s="121">
        <f t="shared" si="0"/>
        <v>0</v>
      </c>
      <c r="I10" s="121">
        <f t="shared" si="0"/>
        <v>0</v>
      </c>
      <c r="J10" s="121">
        <f t="shared" si="0"/>
        <v>0</v>
      </c>
    </row>
    <row r="11" spans="1:10" ht="28.8" x14ac:dyDescent="0.3">
      <c r="A11" s="122" t="s">
        <v>1357</v>
      </c>
      <c r="B11" s="123">
        <v>0</v>
      </c>
      <c r="C11" s="124">
        <v>0</v>
      </c>
      <c r="D11" s="124">
        <v>0</v>
      </c>
      <c r="E11" s="125">
        <v>0</v>
      </c>
      <c r="F11" s="120">
        <v>0</v>
      </c>
      <c r="G11" s="121">
        <f t="shared" si="0"/>
        <v>0</v>
      </c>
      <c r="H11" s="121">
        <f t="shared" si="0"/>
        <v>0</v>
      </c>
      <c r="I11" s="121">
        <f t="shared" si="0"/>
        <v>0</v>
      </c>
      <c r="J11" s="121">
        <f t="shared" si="0"/>
        <v>0</v>
      </c>
    </row>
    <row r="12" spans="1:10" x14ac:dyDescent="0.3">
      <c r="A12" s="122" t="s">
        <v>1358</v>
      </c>
      <c r="B12" s="123">
        <v>0</v>
      </c>
      <c r="C12" s="124">
        <v>0</v>
      </c>
      <c r="D12" s="124">
        <v>0</v>
      </c>
      <c r="E12" s="125">
        <v>0</v>
      </c>
      <c r="F12" s="120">
        <v>69822784.549999997</v>
      </c>
      <c r="G12" s="121">
        <f t="shared" si="0"/>
        <v>73313923.777500004</v>
      </c>
      <c r="H12" s="121">
        <f t="shared" si="0"/>
        <v>76979619.966375008</v>
      </c>
      <c r="I12" s="121">
        <f t="shared" si="0"/>
        <v>80828600.964693755</v>
      </c>
      <c r="J12" s="121">
        <f t="shared" si="0"/>
        <v>84870031.012928441</v>
      </c>
    </row>
    <row r="13" spans="1:10" ht="28.8" x14ac:dyDescent="0.3">
      <c r="A13" s="126" t="s">
        <v>1359</v>
      </c>
      <c r="B13" s="127">
        <f>+SUM(B4:B12)</f>
        <v>2242330786.75</v>
      </c>
      <c r="C13" s="127">
        <f>+SUM(C4:C12)</f>
        <v>2539782980.9700007</v>
      </c>
      <c r="D13" s="127">
        <f>+SUM(D4:D12)</f>
        <v>2521153142.4999995</v>
      </c>
      <c r="E13" s="127">
        <f>+SUM(E4:E10)</f>
        <v>3121761454.2599998</v>
      </c>
      <c r="F13" s="127">
        <f>SUM(F4:F12)</f>
        <v>2676049545.9972</v>
      </c>
      <c r="G13" s="127">
        <f>SUM(G4:G12)</f>
        <v>2809852023.29706</v>
      </c>
      <c r="H13" s="127">
        <f>SUM(H4:H12)</f>
        <v>2950344624.4619126</v>
      </c>
      <c r="I13" s="127">
        <f>SUM(I4:I12)</f>
        <v>3097861855.685008</v>
      </c>
      <c r="J13" s="127">
        <f>SUM(J4:J12)</f>
        <v>3252754948.4692588</v>
      </c>
    </row>
    <row r="14" spans="1:10" x14ac:dyDescent="0.3">
      <c r="A14" s="115" t="s">
        <v>1360</v>
      </c>
      <c r="B14" s="116"/>
      <c r="C14" s="116"/>
      <c r="D14" s="116"/>
      <c r="E14" s="116"/>
      <c r="F14" s="117"/>
      <c r="G14" s="117"/>
      <c r="H14" s="117"/>
      <c r="I14" s="117"/>
      <c r="J14" s="117"/>
    </row>
    <row r="15" spans="1:10" x14ac:dyDescent="0.3">
      <c r="A15" s="118" t="s">
        <v>1350</v>
      </c>
      <c r="B15" s="128">
        <v>21795886.859999999</v>
      </c>
      <c r="C15" s="119">
        <v>22984500</v>
      </c>
      <c r="D15" s="119">
        <v>15044877.33</v>
      </c>
      <c r="E15" s="119">
        <v>22160000</v>
      </c>
      <c r="F15" s="120">
        <v>31100000</v>
      </c>
      <c r="G15" s="129">
        <f t="shared" ref="G15:J23" si="1">(F15*0.05)+F15</f>
        <v>32655000</v>
      </c>
      <c r="H15" s="129">
        <f t="shared" si="1"/>
        <v>34287750</v>
      </c>
      <c r="I15" s="129">
        <f t="shared" si="1"/>
        <v>36002137.5</v>
      </c>
      <c r="J15" s="129">
        <f t="shared" si="1"/>
        <v>37802244.375</v>
      </c>
    </row>
    <row r="16" spans="1:10" x14ac:dyDescent="0.3">
      <c r="A16" s="118" t="s">
        <v>1351</v>
      </c>
      <c r="B16" s="128">
        <v>46421125.670000002</v>
      </c>
      <c r="C16" s="119">
        <v>67090836.629999995</v>
      </c>
      <c r="D16" s="119">
        <v>46100000</v>
      </c>
      <c r="E16" s="119">
        <v>47195105</v>
      </c>
      <c r="F16" s="120">
        <v>262310895</v>
      </c>
      <c r="G16" s="129">
        <f t="shared" si="1"/>
        <v>275426439.75</v>
      </c>
      <c r="H16" s="129">
        <f t="shared" si="1"/>
        <v>289197761.73750001</v>
      </c>
      <c r="I16" s="129">
        <f t="shared" si="1"/>
        <v>303657649.82437503</v>
      </c>
      <c r="J16" s="129">
        <f t="shared" si="1"/>
        <v>318840532.31559378</v>
      </c>
    </row>
    <row r="17" spans="1:10" x14ac:dyDescent="0.3">
      <c r="A17" s="118" t="s">
        <v>1352</v>
      </c>
      <c r="B17" s="128">
        <v>222319947.72000003</v>
      </c>
      <c r="C17" s="119">
        <v>240045328.83999994</v>
      </c>
      <c r="D17" s="119">
        <v>280483365.47000009</v>
      </c>
      <c r="E17" s="119">
        <v>323544938.39999998</v>
      </c>
      <c r="F17" s="120">
        <v>0</v>
      </c>
      <c r="G17" s="129">
        <f t="shared" si="1"/>
        <v>0</v>
      </c>
      <c r="H17" s="129">
        <f t="shared" si="1"/>
        <v>0</v>
      </c>
      <c r="I17" s="129">
        <f t="shared" si="1"/>
        <v>0</v>
      </c>
      <c r="J17" s="129">
        <f t="shared" si="1"/>
        <v>0</v>
      </c>
    </row>
    <row r="18" spans="1:10" x14ac:dyDescent="0.3">
      <c r="A18" s="118" t="s">
        <v>1353</v>
      </c>
      <c r="B18" s="128">
        <v>5328114.41</v>
      </c>
      <c r="C18" s="119">
        <v>10134636.25</v>
      </c>
      <c r="D18" s="119">
        <v>0</v>
      </c>
      <c r="E18" s="119">
        <v>60000</v>
      </c>
      <c r="F18" s="120">
        <v>0</v>
      </c>
      <c r="G18" s="129">
        <f t="shared" si="1"/>
        <v>0</v>
      </c>
      <c r="H18" s="129">
        <f t="shared" si="1"/>
        <v>0</v>
      </c>
      <c r="I18" s="129">
        <f t="shared" si="1"/>
        <v>0</v>
      </c>
      <c r="J18" s="129">
        <f t="shared" si="1"/>
        <v>0</v>
      </c>
    </row>
    <row r="19" spans="1:10" ht="28.8" x14ac:dyDescent="0.3">
      <c r="A19" s="122" t="s">
        <v>1354</v>
      </c>
      <c r="B19" s="128">
        <v>83489083.329999998</v>
      </c>
      <c r="C19" s="119">
        <v>57064771.009999998</v>
      </c>
      <c r="D19" s="119">
        <v>56855376.390000001</v>
      </c>
      <c r="E19" s="119">
        <v>84254549.989999995</v>
      </c>
      <c r="F19" s="120">
        <v>70724000</v>
      </c>
      <c r="G19" s="129">
        <f t="shared" si="1"/>
        <v>74260200</v>
      </c>
      <c r="H19" s="129">
        <f t="shared" si="1"/>
        <v>77973210</v>
      </c>
      <c r="I19" s="129">
        <f t="shared" si="1"/>
        <v>81871870.5</v>
      </c>
      <c r="J19" s="129">
        <f t="shared" si="1"/>
        <v>85965464.025000006</v>
      </c>
    </row>
    <row r="20" spans="1:10" x14ac:dyDescent="0.3">
      <c r="A20" s="122" t="s">
        <v>1355</v>
      </c>
      <c r="B20" s="128">
        <v>281306883.30000001</v>
      </c>
      <c r="C20" s="119">
        <v>203470548.36000001</v>
      </c>
      <c r="D20" s="119">
        <v>206468923.36000001</v>
      </c>
      <c r="E20" s="119">
        <v>380990616</v>
      </c>
      <c r="F20" s="120">
        <v>162303392</v>
      </c>
      <c r="G20" s="129">
        <f t="shared" si="1"/>
        <v>170418561.59999999</v>
      </c>
      <c r="H20" s="129">
        <f t="shared" si="1"/>
        <v>178939489.68000001</v>
      </c>
      <c r="I20" s="129">
        <f t="shared" si="1"/>
        <v>187886464.164</v>
      </c>
      <c r="J20" s="129">
        <f t="shared" si="1"/>
        <v>197280787.37220001</v>
      </c>
    </row>
    <row r="21" spans="1:10" ht="28.8" x14ac:dyDescent="0.3">
      <c r="A21" s="122" t="s">
        <v>1356</v>
      </c>
      <c r="B21" s="130">
        <v>0</v>
      </c>
      <c r="C21" s="124">
        <v>0</v>
      </c>
      <c r="D21" s="131">
        <v>0</v>
      </c>
      <c r="E21" s="131">
        <v>0</v>
      </c>
      <c r="F21" s="120">
        <v>0</v>
      </c>
      <c r="G21" s="129">
        <f t="shared" si="1"/>
        <v>0</v>
      </c>
      <c r="H21" s="129">
        <f t="shared" si="1"/>
        <v>0</v>
      </c>
      <c r="I21" s="129">
        <f t="shared" si="1"/>
        <v>0</v>
      </c>
      <c r="J21" s="129">
        <f t="shared" si="1"/>
        <v>0</v>
      </c>
    </row>
    <row r="22" spans="1:10" ht="28.8" x14ac:dyDescent="0.3">
      <c r="A22" s="122" t="s">
        <v>1357</v>
      </c>
      <c r="B22" s="132">
        <v>0</v>
      </c>
      <c r="C22" s="124">
        <v>0</v>
      </c>
      <c r="D22" s="131">
        <f>(C22*0.05)+C22</f>
        <v>0</v>
      </c>
      <c r="E22" s="131">
        <v>0</v>
      </c>
      <c r="F22" s="120">
        <v>0</v>
      </c>
      <c r="G22" s="129">
        <f t="shared" si="1"/>
        <v>0</v>
      </c>
      <c r="H22" s="129">
        <f t="shared" si="1"/>
        <v>0</v>
      </c>
      <c r="I22" s="129">
        <f t="shared" si="1"/>
        <v>0</v>
      </c>
      <c r="J22" s="129">
        <f t="shared" si="1"/>
        <v>0</v>
      </c>
    </row>
    <row r="23" spans="1:10" x14ac:dyDescent="0.3">
      <c r="A23" s="122" t="s">
        <v>1358</v>
      </c>
      <c r="B23" s="128">
        <v>48367485.899999999</v>
      </c>
      <c r="C23" s="119">
        <v>51753604.219999999</v>
      </c>
      <c r="D23" s="119">
        <v>59467958.659999996</v>
      </c>
      <c r="E23" s="119">
        <v>69822784.549999997</v>
      </c>
      <c r="F23" s="120">
        <v>0</v>
      </c>
      <c r="G23" s="129">
        <f t="shared" si="1"/>
        <v>0</v>
      </c>
      <c r="H23" s="129">
        <f t="shared" si="1"/>
        <v>0</v>
      </c>
      <c r="I23" s="129">
        <f t="shared" si="1"/>
        <v>0</v>
      </c>
      <c r="J23" s="129">
        <f t="shared" si="1"/>
        <v>0</v>
      </c>
    </row>
    <row r="24" spans="1:10" x14ac:dyDescent="0.3">
      <c r="A24" s="126" t="s">
        <v>1361</v>
      </c>
      <c r="B24" s="127">
        <f>+SUM(B15:B23)</f>
        <v>709028527.18999994</v>
      </c>
      <c r="C24" s="127">
        <f>+SUM(C15:C23)</f>
        <v>652544225.30999994</v>
      </c>
      <c r="D24" s="127">
        <f>+SUM(D15:D23)</f>
        <v>664420501.21000004</v>
      </c>
      <c r="E24" s="127">
        <f>+SUM(E15:E23)</f>
        <v>928027993.93999994</v>
      </c>
      <c r="F24" s="127">
        <f>+SUM(F15:F23)</f>
        <v>526438287</v>
      </c>
      <c r="G24" s="119">
        <f>SUM(G15:G23)</f>
        <v>552760201.35000002</v>
      </c>
      <c r="H24" s="119">
        <f>SUM(H15:H23)</f>
        <v>580398211.41750002</v>
      </c>
      <c r="I24" s="119">
        <f>SUM(I15:I23)</f>
        <v>609418121.98837507</v>
      </c>
      <c r="J24" s="119">
        <f>SUM(J15:J23)</f>
        <v>639889028.08779383</v>
      </c>
    </row>
    <row r="25" spans="1:10" x14ac:dyDescent="0.3">
      <c r="A25" s="133" t="s">
        <v>1362</v>
      </c>
      <c r="B25" s="134">
        <f>+B24+B13</f>
        <v>2951359313.9400001</v>
      </c>
      <c r="C25" s="134">
        <f>+C24+C13</f>
        <v>3192327206.2800007</v>
      </c>
      <c r="D25" s="134">
        <f>+D24+D13</f>
        <v>3185573643.7099996</v>
      </c>
      <c r="E25" s="134">
        <f>+E24+E13</f>
        <v>4049789448.1999998</v>
      </c>
      <c r="F25" s="135">
        <f>+F13+F24</f>
        <v>3202487832.9972</v>
      </c>
      <c r="G25" s="135">
        <f>+G13+G24</f>
        <v>3362612224.6470599</v>
      </c>
      <c r="H25" s="135">
        <f>+H13+H24</f>
        <v>3530742835.8794127</v>
      </c>
      <c r="I25" s="135">
        <f>+I13+I24</f>
        <v>3707279977.6733832</v>
      </c>
      <c r="J25" s="135">
        <f>+J13+J24</f>
        <v>3892643976.5570526</v>
      </c>
    </row>
    <row r="29" spans="1:10" x14ac:dyDescent="0.3">
      <c r="C29" s="136"/>
    </row>
  </sheetData>
  <mergeCells count="1">
    <mergeCell ref="A1:J1"/>
  </mergeCells>
  <pageMargins left="0.7" right="0.7" top="0.75" bottom="0.75" header="0.3" footer="0.3"/>
  <pageSetup scale="7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57C03-32F4-4335-BF9D-201B7345EA71}">
  <sheetPr>
    <pageSetUpPr fitToPage="1"/>
  </sheetPr>
  <dimension ref="A1:R49"/>
  <sheetViews>
    <sheetView workbookViewId="0">
      <selection activeCell="B12" sqref="B12"/>
    </sheetView>
  </sheetViews>
  <sheetFormatPr baseColWidth="10" defaultColWidth="10.6640625" defaultRowHeight="14.4" x14ac:dyDescent="0.3"/>
  <cols>
    <col min="1" max="1" width="4.6640625" bestFit="1" customWidth="1"/>
    <col min="2" max="2" width="42.6640625" customWidth="1"/>
    <col min="3" max="3" width="20.6640625" hidden="1" customWidth="1"/>
    <col min="4" max="4" width="20.6640625" customWidth="1"/>
    <col min="5" max="16" width="14.44140625" bestFit="1" customWidth="1"/>
    <col min="17" max="17" width="10" style="39" customWidth="1"/>
    <col min="18" max="18" width="14.5546875" style="39" bestFit="1" customWidth="1"/>
  </cols>
  <sheetData>
    <row r="1" spans="1:18" ht="9" customHeight="1" x14ac:dyDescent="0.3">
      <c r="Q1"/>
      <c r="R1"/>
    </row>
    <row r="2" spans="1:18" ht="23.25" customHeight="1" x14ac:dyDescent="0.3">
      <c r="A2" s="229" t="s">
        <v>1320</v>
      </c>
      <c r="B2" s="229"/>
      <c r="C2" s="229"/>
      <c r="D2" s="229"/>
      <c r="E2" s="229"/>
      <c r="F2" s="229"/>
      <c r="G2" s="229"/>
      <c r="H2" s="229"/>
      <c r="I2" s="229"/>
      <c r="J2" s="229"/>
      <c r="K2" s="229"/>
      <c r="L2" s="229"/>
      <c r="M2" s="229"/>
      <c r="N2" s="229"/>
      <c r="O2" s="229"/>
      <c r="P2" s="229"/>
      <c r="Q2"/>
      <c r="R2"/>
    </row>
    <row r="3" spans="1:18" ht="27" customHeight="1" x14ac:dyDescent="0.3">
      <c r="A3" s="229" t="s">
        <v>1321</v>
      </c>
      <c r="B3" s="229"/>
      <c r="C3" s="229"/>
      <c r="D3" s="229"/>
      <c r="E3" s="229"/>
      <c r="F3" s="229"/>
      <c r="G3" s="229"/>
      <c r="H3" s="229"/>
      <c r="I3" s="229"/>
      <c r="J3" s="229"/>
      <c r="K3" s="229"/>
      <c r="L3" s="229"/>
      <c r="M3" s="229"/>
      <c r="N3" s="229"/>
      <c r="O3" s="229"/>
      <c r="P3" s="229"/>
      <c r="Q3"/>
      <c r="R3"/>
    </row>
    <row r="4" spans="1:18" ht="30.6" customHeight="1" x14ac:dyDescent="0.3">
      <c r="A4" s="230" t="s">
        <v>1322</v>
      </c>
      <c r="B4" s="230"/>
      <c r="C4" s="103" t="s">
        <v>1323</v>
      </c>
      <c r="D4" s="227" t="s">
        <v>1960</v>
      </c>
      <c r="E4" s="104" t="s">
        <v>1324</v>
      </c>
      <c r="F4" s="104" t="s">
        <v>1325</v>
      </c>
      <c r="G4" s="104" t="s">
        <v>1326</v>
      </c>
      <c r="H4" s="104" t="s">
        <v>1327</v>
      </c>
      <c r="I4" s="104" t="s">
        <v>1328</v>
      </c>
      <c r="J4" s="104" t="s">
        <v>1329</v>
      </c>
      <c r="K4" s="104" t="s">
        <v>1330</v>
      </c>
      <c r="L4" s="104" t="s">
        <v>1331</v>
      </c>
      <c r="M4" s="104" t="s">
        <v>1332</v>
      </c>
      <c r="N4" s="104" t="s">
        <v>1333</v>
      </c>
      <c r="O4" s="104" t="s">
        <v>1334</v>
      </c>
      <c r="P4" s="104" t="s">
        <v>1335</v>
      </c>
      <c r="Q4"/>
      <c r="R4"/>
    </row>
    <row r="5" spans="1:18" x14ac:dyDescent="0.3">
      <c r="A5" s="105">
        <v>1000</v>
      </c>
      <c r="B5" s="105" t="s">
        <v>380</v>
      </c>
      <c r="C5" s="106">
        <f>SUM(C6:C10)</f>
        <v>1336922000</v>
      </c>
      <c r="D5" s="106">
        <f>SUM(E5:P5)</f>
        <v>1395735802</v>
      </c>
      <c r="E5" s="106">
        <f>SUM(E6:E10)</f>
        <v>116311316.83333333</v>
      </c>
      <c r="F5" s="106">
        <f t="shared" ref="F5:P5" si="0">SUM(F6:F10)</f>
        <v>116311316.83333333</v>
      </c>
      <c r="G5" s="106">
        <f t="shared" si="0"/>
        <v>116311316.83333333</v>
      </c>
      <c r="H5" s="106">
        <f t="shared" si="0"/>
        <v>116311316.83333333</v>
      </c>
      <c r="I5" s="106">
        <f t="shared" si="0"/>
        <v>116311316.83333333</v>
      </c>
      <c r="J5" s="106">
        <f t="shared" si="0"/>
        <v>116311316.83333333</v>
      </c>
      <c r="K5" s="106">
        <f t="shared" si="0"/>
        <v>116311316.83333333</v>
      </c>
      <c r="L5" s="106">
        <f t="shared" si="0"/>
        <v>116311316.83333333</v>
      </c>
      <c r="M5" s="106">
        <f t="shared" si="0"/>
        <v>116311316.83333333</v>
      </c>
      <c r="N5" s="106">
        <f t="shared" si="0"/>
        <v>116311316.83333333</v>
      </c>
      <c r="O5" s="106">
        <f t="shared" si="0"/>
        <v>116311316.83333333</v>
      </c>
      <c r="P5" s="106">
        <f t="shared" si="0"/>
        <v>116311316.83333333</v>
      </c>
      <c r="Q5"/>
      <c r="R5"/>
    </row>
    <row r="6" spans="1:18" x14ac:dyDescent="0.3">
      <c r="A6" s="107">
        <v>1100</v>
      </c>
      <c r="B6" s="108" t="s">
        <v>936</v>
      </c>
      <c r="C6" s="109">
        <v>657042653.56999993</v>
      </c>
      <c r="D6" s="109">
        <f t="shared" ref="D6:D49" si="1">SUM(E6:P6)</f>
        <v>757168395.23999989</v>
      </c>
      <c r="E6" s="109">
        <v>63097366.270000003</v>
      </c>
      <c r="F6" s="109">
        <v>63097366.270000003</v>
      </c>
      <c r="G6" s="109">
        <v>63097366.270000003</v>
      </c>
      <c r="H6" s="109">
        <v>63097366.270000003</v>
      </c>
      <c r="I6" s="109">
        <v>63097366.270000003</v>
      </c>
      <c r="J6" s="109">
        <v>63097366.270000003</v>
      </c>
      <c r="K6" s="109">
        <v>63097366.270000003</v>
      </c>
      <c r="L6" s="109">
        <v>63097366.270000003</v>
      </c>
      <c r="M6" s="109">
        <v>63097366.270000003</v>
      </c>
      <c r="N6" s="109">
        <v>63097366.270000003</v>
      </c>
      <c r="O6" s="109">
        <v>63097366.270000003</v>
      </c>
      <c r="P6" s="109">
        <v>63097366.270000003</v>
      </c>
      <c r="Q6"/>
      <c r="R6"/>
    </row>
    <row r="7" spans="1:18" x14ac:dyDescent="0.3">
      <c r="A7" s="107">
        <v>1200</v>
      </c>
      <c r="B7" s="108" t="s">
        <v>941</v>
      </c>
      <c r="C7" s="109">
        <v>123318538.7</v>
      </c>
      <c r="D7" s="109">
        <f t="shared" si="1"/>
        <v>120123563.12999998</v>
      </c>
      <c r="E7" s="109">
        <v>10010296.9275</v>
      </c>
      <c r="F7" s="109">
        <v>10010296.9275</v>
      </c>
      <c r="G7" s="109">
        <v>10010296.9275</v>
      </c>
      <c r="H7" s="109">
        <v>10010296.9275</v>
      </c>
      <c r="I7" s="109">
        <v>10010296.9275</v>
      </c>
      <c r="J7" s="109">
        <v>10010296.9275</v>
      </c>
      <c r="K7" s="109">
        <v>10010296.9275</v>
      </c>
      <c r="L7" s="109">
        <v>10010296.9275</v>
      </c>
      <c r="M7" s="109">
        <v>10010296.9275</v>
      </c>
      <c r="N7" s="109">
        <v>10010296.9275</v>
      </c>
      <c r="O7" s="109">
        <v>10010296.9275</v>
      </c>
      <c r="P7" s="109">
        <v>10010296.9275</v>
      </c>
      <c r="Q7"/>
      <c r="R7"/>
    </row>
    <row r="8" spans="1:18" x14ac:dyDescent="0.3">
      <c r="A8" s="107">
        <v>1300</v>
      </c>
      <c r="B8" s="108" t="s">
        <v>945</v>
      </c>
      <c r="C8" s="109">
        <v>186349160.5</v>
      </c>
      <c r="D8" s="109">
        <f t="shared" si="1"/>
        <v>140514094.02000004</v>
      </c>
      <c r="E8" s="109">
        <v>11709507.835000001</v>
      </c>
      <c r="F8" s="109">
        <v>11709507.835000001</v>
      </c>
      <c r="G8" s="109">
        <v>11709507.835000001</v>
      </c>
      <c r="H8" s="109">
        <v>11709507.835000001</v>
      </c>
      <c r="I8" s="109">
        <v>11709507.835000001</v>
      </c>
      <c r="J8" s="109">
        <v>11709507.835000001</v>
      </c>
      <c r="K8" s="109">
        <v>11709507.835000001</v>
      </c>
      <c r="L8" s="109">
        <v>11709507.835000001</v>
      </c>
      <c r="M8" s="109">
        <v>11709507.835000001</v>
      </c>
      <c r="N8" s="109">
        <v>11709507.835000001</v>
      </c>
      <c r="O8" s="109">
        <v>11709507.835000001</v>
      </c>
      <c r="P8" s="109">
        <v>11709507.835000001</v>
      </c>
      <c r="Q8"/>
      <c r="R8"/>
    </row>
    <row r="9" spans="1:18" x14ac:dyDescent="0.3">
      <c r="A9" s="107">
        <v>1400</v>
      </c>
      <c r="B9" s="108" t="s">
        <v>946</v>
      </c>
      <c r="C9" s="109">
        <v>264257983.30999997</v>
      </c>
      <c r="D9" s="109">
        <f t="shared" si="1"/>
        <v>260442139.11000001</v>
      </c>
      <c r="E9" s="109">
        <v>21703511.592500001</v>
      </c>
      <c r="F9" s="109">
        <v>21703511.592500001</v>
      </c>
      <c r="G9" s="109">
        <v>21703511.592500001</v>
      </c>
      <c r="H9" s="109">
        <v>21703511.592500001</v>
      </c>
      <c r="I9" s="109">
        <v>21703511.592500001</v>
      </c>
      <c r="J9" s="109">
        <v>21703511.592500001</v>
      </c>
      <c r="K9" s="109">
        <v>21703511.592500001</v>
      </c>
      <c r="L9" s="109">
        <v>21703511.592500001</v>
      </c>
      <c r="M9" s="109">
        <v>21703511.592500001</v>
      </c>
      <c r="N9" s="109">
        <v>21703511.592500001</v>
      </c>
      <c r="O9" s="109">
        <v>21703511.592500001</v>
      </c>
      <c r="P9" s="109">
        <v>21703511.592500001</v>
      </c>
      <c r="Q9"/>
      <c r="R9"/>
    </row>
    <row r="10" spans="1:18" x14ac:dyDescent="0.3">
      <c r="A10" s="107">
        <v>1500</v>
      </c>
      <c r="B10" s="108" t="s">
        <v>948</v>
      </c>
      <c r="C10" s="109">
        <v>105953663.92</v>
      </c>
      <c r="D10" s="109">
        <f t="shared" si="1"/>
        <v>117487610.49999999</v>
      </c>
      <c r="E10" s="109">
        <v>9790634.208333334</v>
      </c>
      <c r="F10" s="109">
        <v>9790634.208333334</v>
      </c>
      <c r="G10" s="109">
        <v>9790634.208333334</v>
      </c>
      <c r="H10" s="109">
        <v>9790634.208333334</v>
      </c>
      <c r="I10" s="109">
        <v>9790634.208333334</v>
      </c>
      <c r="J10" s="109">
        <v>9790634.208333334</v>
      </c>
      <c r="K10" s="109">
        <v>9790634.208333334</v>
      </c>
      <c r="L10" s="109">
        <v>9790634.208333334</v>
      </c>
      <c r="M10" s="109">
        <v>9790634.208333334</v>
      </c>
      <c r="N10" s="109">
        <v>9790634.208333334</v>
      </c>
      <c r="O10" s="109">
        <v>9790634.208333334</v>
      </c>
      <c r="P10" s="109">
        <v>9790634.208333334</v>
      </c>
      <c r="Q10"/>
      <c r="R10"/>
    </row>
    <row r="11" spans="1:18" x14ac:dyDescent="0.3">
      <c r="A11" s="105">
        <v>2000</v>
      </c>
      <c r="B11" s="105" t="s">
        <v>953</v>
      </c>
      <c r="C11" s="110">
        <f>SUM(C12:C20)</f>
        <v>151823577</v>
      </c>
      <c r="D11" s="110">
        <f t="shared" si="1"/>
        <v>184755821.66999999</v>
      </c>
      <c r="E11" s="110">
        <f>SUM(E12:E20)</f>
        <v>15396318.472499998</v>
      </c>
      <c r="F11" s="110">
        <f t="shared" ref="F11:P11" si="2">SUM(F12:F20)</f>
        <v>15396318.472499998</v>
      </c>
      <c r="G11" s="110">
        <f t="shared" si="2"/>
        <v>15396318.472499998</v>
      </c>
      <c r="H11" s="110">
        <f t="shared" si="2"/>
        <v>15396318.472499998</v>
      </c>
      <c r="I11" s="110">
        <f t="shared" si="2"/>
        <v>15396318.472499998</v>
      </c>
      <c r="J11" s="110">
        <f t="shared" si="2"/>
        <v>15396318.472499998</v>
      </c>
      <c r="K11" s="110">
        <f t="shared" si="2"/>
        <v>15396318.472499998</v>
      </c>
      <c r="L11" s="110">
        <f t="shared" si="2"/>
        <v>15396318.472499998</v>
      </c>
      <c r="M11" s="110">
        <f t="shared" si="2"/>
        <v>15396318.472499998</v>
      </c>
      <c r="N11" s="110">
        <f t="shared" si="2"/>
        <v>15396318.472499998</v>
      </c>
      <c r="O11" s="110">
        <f t="shared" si="2"/>
        <v>15396318.472499998</v>
      </c>
      <c r="P11" s="110">
        <f t="shared" si="2"/>
        <v>15396318.472499998</v>
      </c>
      <c r="Q11"/>
      <c r="R11"/>
    </row>
    <row r="12" spans="1:18" x14ac:dyDescent="0.3">
      <c r="A12" s="107">
        <v>2100</v>
      </c>
      <c r="B12" s="108" t="s">
        <v>952</v>
      </c>
      <c r="C12" s="109">
        <v>8787057</v>
      </c>
      <c r="D12" s="109">
        <f t="shared" si="1"/>
        <v>10801276.1</v>
      </c>
      <c r="E12" s="109">
        <v>900106.34166666667</v>
      </c>
      <c r="F12" s="109">
        <v>900106.34166666667</v>
      </c>
      <c r="G12" s="109">
        <v>900106.34166666667</v>
      </c>
      <c r="H12" s="109">
        <v>900106.34166666667</v>
      </c>
      <c r="I12" s="109">
        <v>900106.34166666667</v>
      </c>
      <c r="J12" s="109">
        <v>900106.34166666667</v>
      </c>
      <c r="K12" s="109">
        <v>900106.34166666667</v>
      </c>
      <c r="L12" s="109">
        <v>900106.34166666667</v>
      </c>
      <c r="M12" s="109">
        <v>900106.34166666667</v>
      </c>
      <c r="N12" s="109">
        <v>900106.34166666667</v>
      </c>
      <c r="O12" s="109">
        <v>900106.34166666667</v>
      </c>
      <c r="P12" s="109">
        <v>900106.34166666667</v>
      </c>
      <c r="Q12"/>
      <c r="R12"/>
    </row>
    <row r="13" spans="1:18" x14ac:dyDescent="0.3">
      <c r="A13" s="107">
        <v>2200</v>
      </c>
      <c r="B13" s="108" t="s">
        <v>970</v>
      </c>
      <c r="C13" s="109">
        <v>1587018</v>
      </c>
      <c r="D13" s="109">
        <f t="shared" si="1"/>
        <v>1498545</v>
      </c>
      <c r="E13" s="109">
        <v>124878.75</v>
      </c>
      <c r="F13" s="109">
        <v>124878.75</v>
      </c>
      <c r="G13" s="109">
        <v>124878.75</v>
      </c>
      <c r="H13" s="109">
        <v>124878.75</v>
      </c>
      <c r="I13" s="109">
        <v>124878.75</v>
      </c>
      <c r="J13" s="109">
        <v>124878.75</v>
      </c>
      <c r="K13" s="109">
        <v>124878.75</v>
      </c>
      <c r="L13" s="109">
        <v>124878.75</v>
      </c>
      <c r="M13" s="109">
        <v>124878.75</v>
      </c>
      <c r="N13" s="109">
        <v>124878.75</v>
      </c>
      <c r="O13" s="109">
        <v>124878.75</v>
      </c>
      <c r="P13" s="109">
        <v>124878.75</v>
      </c>
      <c r="Q13"/>
      <c r="R13"/>
    </row>
    <row r="14" spans="1:18" x14ac:dyDescent="0.3">
      <c r="A14" s="107">
        <v>2300</v>
      </c>
      <c r="B14" s="108" t="s">
        <v>974</v>
      </c>
      <c r="C14" s="109">
        <v>1200000</v>
      </c>
      <c r="D14" s="109">
        <f t="shared" si="1"/>
        <v>1200000</v>
      </c>
      <c r="E14" s="109">
        <v>100000</v>
      </c>
      <c r="F14" s="109">
        <v>100000</v>
      </c>
      <c r="G14" s="109">
        <v>100000</v>
      </c>
      <c r="H14" s="109">
        <v>100000</v>
      </c>
      <c r="I14" s="109">
        <v>100000</v>
      </c>
      <c r="J14" s="109">
        <v>100000</v>
      </c>
      <c r="K14" s="109">
        <v>100000</v>
      </c>
      <c r="L14" s="109">
        <v>100000</v>
      </c>
      <c r="M14" s="109">
        <v>100000</v>
      </c>
      <c r="N14" s="109">
        <v>100000</v>
      </c>
      <c r="O14" s="109">
        <v>100000</v>
      </c>
      <c r="P14" s="109">
        <v>100000</v>
      </c>
      <c r="Q14"/>
      <c r="R14"/>
    </row>
    <row r="15" spans="1:18" x14ac:dyDescent="0.3">
      <c r="A15" s="107">
        <v>2400</v>
      </c>
      <c r="B15" s="108" t="s">
        <v>1336</v>
      </c>
      <c r="C15" s="109">
        <v>30715000</v>
      </c>
      <c r="D15" s="109">
        <f t="shared" si="1"/>
        <v>35578053.679999985</v>
      </c>
      <c r="E15" s="109">
        <v>2964837.8066666662</v>
      </c>
      <c r="F15" s="109">
        <v>2964837.8066666662</v>
      </c>
      <c r="G15" s="109">
        <v>2964837.8066666662</v>
      </c>
      <c r="H15" s="109">
        <v>2964837.8066666662</v>
      </c>
      <c r="I15" s="109">
        <v>2964837.8066666662</v>
      </c>
      <c r="J15" s="109">
        <v>2964837.8066666662</v>
      </c>
      <c r="K15" s="109">
        <v>2964837.8066666662</v>
      </c>
      <c r="L15" s="109">
        <v>2964837.8066666662</v>
      </c>
      <c r="M15" s="109">
        <v>2964837.8066666662</v>
      </c>
      <c r="N15" s="109">
        <v>2964837.8066666662</v>
      </c>
      <c r="O15" s="109">
        <v>2964837.8066666662</v>
      </c>
      <c r="P15" s="109">
        <v>2964837.8066666662</v>
      </c>
      <c r="Q15"/>
      <c r="R15"/>
    </row>
    <row r="16" spans="1:18" x14ac:dyDescent="0.3">
      <c r="A16" s="107">
        <v>2500</v>
      </c>
      <c r="B16" s="108" t="s">
        <v>978</v>
      </c>
      <c r="C16" s="109">
        <v>21177202</v>
      </c>
      <c r="D16" s="109">
        <f t="shared" si="1"/>
        <v>26010851.34</v>
      </c>
      <c r="E16" s="109">
        <v>2167570.9449999998</v>
      </c>
      <c r="F16" s="109">
        <v>2167570.9449999998</v>
      </c>
      <c r="G16" s="109">
        <v>2167570.9449999998</v>
      </c>
      <c r="H16" s="109">
        <v>2167570.9449999998</v>
      </c>
      <c r="I16" s="109">
        <v>2167570.9449999998</v>
      </c>
      <c r="J16" s="109">
        <v>2167570.9449999998</v>
      </c>
      <c r="K16" s="109">
        <v>2167570.9449999998</v>
      </c>
      <c r="L16" s="109">
        <v>2167570.9449999998</v>
      </c>
      <c r="M16" s="109">
        <v>2167570.9449999998</v>
      </c>
      <c r="N16" s="109">
        <v>2167570.9449999998</v>
      </c>
      <c r="O16" s="109">
        <v>2167570.9449999998</v>
      </c>
      <c r="P16" s="109">
        <v>2167570.9449999998</v>
      </c>
      <c r="Q16"/>
      <c r="R16"/>
    </row>
    <row r="17" spans="1:18" x14ac:dyDescent="0.3">
      <c r="A17" s="107">
        <v>2600</v>
      </c>
      <c r="B17" s="108" t="s">
        <v>318</v>
      </c>
      <c r="C17" s="109">
        <v>70000000</v>
      </c>
      <c r="D17" s="109">
        <f t="shared" si="1"/>
        <v>88177000</v>
      </c>
      <c r="E17" s="109">
        <v>7348083.333333333</v>
      </c>
      <c r="F17" s="109">
        <v>7348083.333333333</v>
      </c>
      <c r="G17" s="109">
        <v>7348083.333333333</v>
      </c>
      <c r="H17" s="109">
        <v>7348083.333333333</v>
      </c>
      <c r="I17" s="109">
        <v>7348083.333333333</v>
      </c>
      <c r="J17" s="109">
        <v>7348083.333333333</v>
      </c>
      <c r="K17" s="109">
        <v>7348083.333333333</v>
      </c>
      <c r="L17" s="109">
        <v>7348083.333333333</v>
      </c>
      <c r="M17" s="109">
        <v>7348083.333333333</v>
      </c>
      <c r="N17" s="109">
        <v>7348083.333333333</v>
      </c>
      <c r="O17" s="109">
        <v>7348083.333333333</v>
      </c>
      <c r="P17" s="109">
        <v>7348083.333333333</v>
      </c>
      <c r="Q17"/>
      <c r="R17"/>
    </row>
    <row r="18" spans="1:18" x14ac:dyDescent="0.3">
      <c r="A18" s="107">
        <v>2700</v>
      </c>
      <c r="B18" s="108" t="s">
        <v>980</v>
      </c>
      <c r="C18" s="109">
        <v>7905300</v>
      </c>
      <c r="D18" s="109">
        <f t="shared" si="1"/>
        <v>10405326.49</v>
      </c>
      <c r="E18" s="109">
        <v>867110.54083333339</v>
      </c>
      <c r="F18" s="109">
        <v>867110.54083333339</v>
      </c>
      <c r="G18" s="109">
        <v>867110.54083333339</v>
      </c>
      <c r="H18" s="109">
        <v>867110.54083333339</v>
      </c>
      <c r="I18" s="109">
        <v>867110.54083333339</v>
      </c>
      <c r="J18" s="109">
        <v>867110.54083333339</v>
      </c>
      <c r="K18" s="109">
        <v>867110.54083333339</v>
      </c>
      <c r="L18" s="109">
        <v>867110.54083333339</v>
      </c>
      <c r="M18" s="109">
        <v>867110.54083333339</v>
      </c>
      <c r="N18" s="109">
        <v>867110.54083333339</v>
      </c>
      <c r="O18" s="109">
        <v>867110.54083333339</v>
      </c>
      <c r="P18" s="109">
        <v>867110.54083333339</v>
      </c>
      <c r="Q18"/>
      <c r="R18"/>
    </row>
    <row r="19" spans="1:18" x14ac:dyDescent="0.3">
      <c r="A19" s="107">
        <v>2800</v>
      </c>
      <c r="B19" s="108" t="s">
        <v>983</v>
      </c>
      <c r="C19" s="109">
        <v>4000000</v>
      </c>
      <c r="D19" s="109">
        <f t="shared" si="1"/>
        <v>4264514.8</v>
      </c>
      <c r="E19" s="109">
        <v>355376.23333333334</v>
      </c>
      <c r="F19" s="109">
        <v>355376.23333333334</v>
      </c>
      <c r="G19" s="109">
        <v>355376.23333333334</v>
      </c>
      <c r="H19" s="109">
        <v>355376.23333333334</v>
      </c>
      <c r="I19" s="109">
        <v>355376.23333333334</v>
      </c>
      <c r="J19" s="109">
        <v>355376.23333333334</v>
      </c>
      <c r="K19" s="109">
        <v>355376.23333333334</v>
      </c>
      <c r="L19" s="109">
        <v>355376.23333333334</v>
      </c>
      <c r="M19" s="109">
        <v>355376.23333333334</v>
      </c>
      <c r="N19" s="109">
        <v>355376.23333333334</v>
      </c>
      <c r="O19" s="109">
        <v>355376.23333333334</v>
      </c>
      <c r="P19" s="109">
        <v>355376.23333333334</v>
      </c>
      <c r="Q19"/>
      <c r="R19"/>
    </row>
    <row r="20" spans="1:18" x14ac:dyDescent="0.3">
      <c r="A20" s="107">
        <v>2900</v>
      </c>
      <c r="B20" s="108" t="s">
        <v>828</v>
      </c>
      <c r="C20" s="109">
        <v>6452000</v>
      </c>
      <c r="D20" s="109">
        <f t="shared" si="1"/>
        <v>6820254.2599999988</v>
      </c>
      <c r="E20" s="109">
        <v>568354.52166666661</v>
      </c>
      <c r="F20" s="109">
        <v>568354.52166666661</v>
      </c>
      <c r="G20" s="109">
        <v>568354.52166666661</v>
      </c>
      <c r="H20" s="109">
        <v>568354.52166666661</v>
      </c>
      <c r="I20" s="109">
        <v>568354.52166666661</v>
      </c>
      <c r="J20" s="109">
        <v>568354.52166666661</v>
      </c>
      <c r="K20" s="109">
        <v>568354.52166666661</v>
      </c>
      <c r="L20" s="109">
        <v>568354.52166666661</v>
      </c>
      <c r="M20" s="109">
        <v>568354.52166666661</v>
      </c>
      <c r="N20" s="109">
        <v>568354.52166666661</v>
      </c>
      <c r="O20" s="109">
        <v>568354.52166666661</v>
      </c>
      <c r="P20" s="109">
        <v>568354.52166666661</v>
      </c>
      <c r="Q20"/>
      <c r="R20"/>
    </row>
    <row r="21" spans="1:18" x14ac:dyDescent="0.3">
      <c r="A21" s="105">
        <v>3000</v>
      </c>
      <c r="B21" s="105" t="s">
        <v>70</v>
      </c>
      <c r="C21" s="110">
        <f>SUM(C22:C30)</f>
        <v>755778194.43842053</v>
      </c>
      <c r="D21" s="110">
        <f t="shared" si="1"/>
        <v>881136171.71999979</v>
      </c>
      <c r="E21" s="110">
        <f>SUM(E22:E30)</f>
        <v>73428014.310000002</v>
      </c>
      <c r="F21" s="110">
        <f t="shared" ref="F21:P21" si="3">SUM(F22:F30)</f>
        <v>73428014.310000002</v>
      </c>
      <c r="G21" s="110">
        <f t="shared" si="3"/>
        <v>73428014.310000002</v>
      </c>
      <c r="H21" s="110">
        <f t="shared" si="3"/>
        <v>73428014.310000002</v>
      </c>
      <c r="I21" s="110">
        <f t="shared" si="3"/>
        <v>73428014.310000002</v>
      </c>
      <c r="J21" s="110">
        <f t="shared" si="3"/>
        <v>73428014.310000002</v>
      </c>
      <c r="K21" s="110">
        <f t="shared" si="3"/>
        <v>73428014.310000002</v>
      </c>
      <c r="L21" s="110">
        <f t="shared" si="3"/>
        <v>73428014.310000002</v>
      </c>
      <c r="M21" s="110">
        <f t="shared" si="3"/>
        <v>73428014.310000002</v>
      </c>
      <c r="N21" s="110">
        <f t="shared" si="3"/>
        <v>73428014.310000002</v>
      </c>
      <c r="O21" s="110">
        <f t="shared" si="3"/>
        <v>73428014.310000002</v>
      </c>
      <c r="P21" s="110">
        <f t="shared" si="3"/>
        <v>73428014.310000002</v>
      </c>
      <c r="Q21"/>
      <c r="R21"/>
    </row>
    <row r="22" spans="1:18" x14ac:dyDescent="0.3">
      <c r="A22" s="107">
        <v>3100</v>
      </c>
      <c r="B22" s="108" t="s">
        <v>985</v>
      </c>
      <c r="C22" s="109">
        <v>196710897.57999992</v>
      </c>
      <c r="D22" s="109">
        <f t="shared" si="1"/>
        <v>274579233.55000007</v>
      </c>
      <c r="E22" s="109">
        <v>22881602.795833334</v>
      </c>
      <c r="F22" s="109">
        <v>22881602.795833334</v>
      </c>
      <c r="G22" s="109">
        <v>22881602.795833334</v>
      </c>
      <c r="H22" s="109">
        <v>22881602.795833334</v>
      </c>
      <c r="I22" s="109">
        <v>22881602.795833334</v>
      </c>
      <c r="J22" s="109">
        <v>22881602.795833334</v>
      </c>
      <c r="K22" s="109">
        <v>22881602.795833334</v>
      </c>
      <c r="L22" s="109">
        <v>22881602.795833334</v>
      </c>
      <c r="M22" s="109">
        <v>22881602.795833334</v>
      </c>
      <c r="N22" s="109">
        <v>22881602.795833334</v>
      </c>
      <c r="O22" s="109">
        <v>22881602.795833334</v>
      </c>
      <c r="P22" s="109">
        <v>22881602.795833334</v>
      </c>
      <c r="Q22"/>
      <c r="R22"/>
    </row>
    <row r="23" spans="1:18" x14ac:dyDescent="0.3">
      <c r="A23" s="107">
        <v>3200</v>
      </c>
      <c r="B23" s="108" t="s">
        <v>988</v>
      </c>
      <c r="C23" s="109">
        <v>119916971</v>
      </c>
      <c r="D23" s="109">
        <f t="shared" si="1"/>
        <v>161662161.44999996</v>
      </c>
      <c r="E23" s="109">
        <v>13471846.7875</v>
      </c>
      <c r="F23" s="109">
        <v>13471846.7875</v>
      </c>
      <c r="G23" s="109">
        <v>13471846.7875</v>
      </c>
      <c r="H23" s="109">
        <v>13471846.7875</v>
      </c>
      <c r="I23" s="109">
        <v>13471846.7875</v>
      </c>
      <c r="J23" s="109">
        <v>13471846.7875</v>
      </c>
      <c r="K23" s="109">
        <v>13471846.7875</v>
      </c>
      <c r="L23" s="109">
        <v>13471846.7875</v>
      </c>
      <c r="M23" s="109">
        <v>13471846.7875</v>
      </c>
      <c r="N23" s="109">
        <v>13471846.7875</v>
      </c>
      <c r="O23" s="109">
        <v>13471846.7875</v>
      </c>
      <c r="P23" s="109">
        <v>13471846.7875</v>
      </c>
      <c r="Q23"/>
      <c r="R23"/>
    </row>
    <row r="24" spans="1:18" x14ac:dyDescent="0.3">
      <c r="A24" s="107">
        <v>3300</v>
      </c>
      <c r="B24" s="108" t="s">
        <v>990</v>
      </c>
      <c r="C24" s="109">
        <v>88844495</v>
      </c>
      <c r="D24" s="109">
        <f t="shared" si="1"/>
        <v>104248395</v>
      </c>
      <c r="E24" s="109">
        <v>8687366.25</v>
      </c>
      <c r="F24" s="109">
        <v>8687366.25</v>
      </c>
      <c r="G24" s="109">
        <v>8687366.25</v>
      </c>
      <c r="H24" s="109">
        <v>8687366.25</v>
      </c>
      <c r="I24" s="109">
        <v>8687366.25</v>
      </c>
      <c r="J24" s="109">
        <v>8687366.25</v>
      </c>
      <c r="K24" s="109">
        <v>8687366.25</v>
      </c>
      <c r="L24" s="109">
        <v>8687366.25</v>
      </c>
      <c r="M24" s="109">
        <v>8687366.25</v>
      </c>
      <c r="N24" s="109">
        <v>8687366.25</v>
      </c>
      <c r="O24" s="109">
        <v>8687366.25</v>
      </c>
      <c r="P24" s="109">
        <v>8687366.25</v>
      </c>
      <c r="Q24"/>
      <c r="R24"/>
    </row>
    <row r="25" spans="1:18" x14ac:dyDescent="0.3">
      <c r="A25" s="107">
        <v>3400</v>
      </c>
      <c r="B25" s="108" t="s">
        <v>1000</v>
      </c>
      <c r="C25" s="109">
        <v>53779395.858420625</v>
      </c>
      <c r="D25" s="109">
        <f t="shared" si="1"/>
        <v>47590000.000000007</v>
      </c>
      <c r="E25" s="109">
        <v>3965833.3333333335</v>
      </c>
      <c r="F25" s="109">
        <v>3965833.3333333335</v>
      </c>
      <c r="G25" s="109">
        <v>3965833.3333333335</v>
      </c>
      <c r="H25" s="109">
        <v>3965833.3333333335</v>
      </c>
      <c r="I25" s="109">
        <v>3965833.3333333335</v>
      </c>
      <c r="J25" s="109">
        <v>3965833.3333333335</v>
      </c>
      <c r="K25" s="109">
        <v>3965833.3333333335</v>
      </c>
      <c r="L25" s="109">
        <v>3965833.3333333335</v>
      </c>
      <c r="M25" s="109">
        <v>3965833.3333333335</v>
      </c>
      <c r="N25" s="109">
        <v>3965833.3333333335</v>
      </c>
      <c r="O25" s="109">
        <v>3965833.3333333335</v>
      </c>
      <c r="P25" s="109">
        <v>3965833.3333333335</v>
      </c>
      <c r="Q25"/>
      <c r="R25"/>
    </row>
    <row r="26" spans="1:18" x14ac:dyDescent="0.3">
      <c r="A26" s="107">
        <v>3500</v>
      </c>
      <c r="B26" s="108" t="s">
        <v>1002</v>
      </c>
      <c r="C26" s="109">
        <v>202381919</v>
      </c>
      <c r="D26" s="109">
        <f t="shared" si="1"/>
        <v>210004065.04999998</v>
      </c>
      <c r="E26" s="109">
        <v>17500338.754166666</v>
      </c>
      <c r="F26" s="109">
        <v>17500338.754166666</v>
      </c>
      <c r="G26" s="109">
        <v>17500338.754166666</v>
      </c>
      <c r="H26" s="109">
        <v>17500338.754166666</v>
      </c>
      <c r="I26" s="109">
        <v>17500338.754166666</v>
      </c>
      <c r="J26" s="109">
        <v>17500338.754166666</v>
      </c>
      <c r="K26" s="109">
        <v>17500338.754166666</v>
      </c>
      <c r="L26" s="109">
        <v>17500338.754166666</v>
      </c>
      <c r="M26" s="109">
        <v>17500338.754166666</v>
      </c>
      <c r="N26" s="109">
        <v>17500338.754166666</v>
      </c>
      <c r="O26" s="109">
        <v>17500338.754166666</v>
      </c>
      <c r="P26" s="109">
        <v>17500338.754166666</v>
      </c>
      <c r="Q26"/>
      <c r="R26"/>
    </row>
    <row r="27" spans="1:18" x14ac:dyDescent="0.3">
      <c r="A27" s="107">
        <v>3600</v>
      </c>
      <c r="B27" s="108" t="s">
        <v>1003</v>
      </c>
      <c r="C27" s="109">
        <v>46744000</v>
      </c>
      <c r="D27" s="109">
        <f t="shared" si="1"/>
        <v>44266666.549999997</v>
      </c>
      <c r="E27" s="109">
        <v>3688888.8791666664</v>
      </c>
      <c r="F27" s="109">
        <v>3688888.8791666664</v>
      </c>
      <c r="G27" s="109">
        <v>3688888.8791666664</v>
      </c>
      <c r="H27" s="109">
        <v>3688888.8791666664</v>
      </c>
      <c r="I27" s="109">
        <v>3688888.8791666664</v>
      </c>
      <c r="J27" s="109">
        <v>3688888.8791666664</v>
      </c>
      <c r="K27" s="109">
        <v>3688888.8791666664</v>
      </c>
      <c r="L27" s="109">
        <v>3688888.8791666664</v>
      </c>
      <c r="M27" s="109">
        <v>3688888.8791666664</v>
      </c>
      <c r="N27" s="109">
        <v>3688888.8791666664</v>
      </c>
      <c r="O27" s="109">
        <v>3688888.8791666664</v>
      </c>
      <c r="P27" s="109">
        <v>3688888.8791666664</v>
      </c>
      <c r="Q27"/>
      <c r="R27"/>
    </row>
    <row r="28" spans="1:18" x14ac:dyDescent="0.3">
      <c r="A28" s="107">
        <v>3700</v>
      </c>
      <c r="B28" s="108" t="s">
        <v>1337</v>
      </c>
      <c r="C28" s="109"/>
      <c r="D28" s="109">
        <f t="shared" si="1"/>
        <v>41045.630000000005</v>
      </c>
      <c r="E28" s="109">
        <v>3420.4691666666672</v>
      </c>
      <c r="F28" s="109">
        <v>3420.4691666666672</v>
      </c>
      <c r="G28" s="109">
        <v>3420.4691666666672</v>
      </c>
      <c r="H28" s="109">
        <v>3420.4691666666672</v>
      </c>
      <c r="I28" s="109">
        <v>3420.4691666666672</v>
      </c>
      <c r="J28" s="109">
        <v>3420.4691666666672</v>
      </c>
      <c r="K28" s="109">
        <v>3420.4691666666672</v>
      </c>
      <c r="L28" s="109">
        <v>3420.4691666666672</v>
      </c>
      <c r="M28" s="109">
        <v>3420.4691666666672</v>
      </c>
      <c r="N28" s="109">
        <v>3420.4691666666672</v>
      </c>
      <c r="O28" s="109">
        <v>3420.4691666666672</v>
      </c>
      <c r="P28" s="109">
        <v>3420.4691666666672</v>
      </c>
      <c r="Q28"/>
      <c r="R28"/>
    </row>
    <row r="29" spans="1:18" x14ac:dyDescent="0.3">
      <c r="A29" s="107">
        <v>3800</v>
      </c>
      <c r="B29" s="108" t="s">
        <v>1005</v>
      </c>
      <c r="C29" s="109">
        <v>16795270</v>
      </c>
      <c r="D29" s="109">
        <f t="shared" si="1"/>
        <v>16844666.600000001</v>
      </c>
      <c r="E29" s="109">
        <v>1403722.2166666668</v>
      </c>
      <c r="F29" s="109">
        <v>1403722.2166666668</v>
      </c>
      <c r="G29" s="109">
        <v>1403722.2166666668</v>
      </c>
      <c r="H29" s="109">
        <v>1403722.2166666668</v>
      </c>
      <c r="I29" s="109">
        <v>1403722.2166666668</v>
      </c>
      <c r="J29" s="109">
        <v>1403722.2166666668</v>
      </c>
      <c r="K29" s="109">
        <v>1403722.2166666668</v>
      </c>
      <c r="L29" s="109">
        <v>1403722.2166666668</v>
      </c>
      <c r="M29" s="109">
        <v>1403722.2166666668</v>
      </c>
      <c r="N29" s="109">
        <v>1403722.2166666668</v>
      </c>
      <c r="O29" s="109">
        <v>1403722.2166666668</v>
      </c>
      <c r="P29" s="109">
        <v>1403722.2166666668</v>
      </c>
      <c r="Q29"/>
      <c r="R29"/>
    </row>
    <row r="30" spans="1:18" x14ac:dyDescent="0.3">
      <c r="A30" s="107">
        <v>3900</v>
      </c>
      <c r="B30" s="108" t="s">
        <v>1011</v>
      </c>
      <c r="C30" s="109">
        <v>30605246</v>
      </c>
      <c r="D30" s="109">
        <f t="shared" si="1"/>
        <v>21899937.890000001</v>
      </c>
      <c r="E30" s="109">
        <v>1824994.8241666667</v>
      </c>
      <c r="F30" s="109">
        <v>1824994.8241666667</v>
      </c>
      <c r="G30" s="109">
        <v>1824994.8241666667</v>
      </c>
      <c r="H30" s="109">
        <v>1824994.8241666667</v>
      </c>
      <c r="I30" s="109">
        <v>1824994.8241666667</v>
      </c>
      <c r="J30" s="109">
        <v>1824994.8241666667</v>
      </c>
      <c r="K30" s="109">
        <v>1824994.8241666667</v>
      </c>
      <c r="L30" s="109">
        <v>1824994.8241666667</v>
      </c>
      <c r="M30" s="109">
        <v>1824994.8241666667</v>
      </c>
      <c r="N30" s="109">
        <v>1824994.8241666667</v>
      </c>
      <c r="O30" s="109">
        <v>1824994.8241666667</v>
      </c>
      <c r="P30" s="109">
        <v>1824994.8241666667</v>
      </c>
      <c r="Q30"/>
      <c r="R30"/>
    </row>
    <row r="31" spans="1:18" x14ac:dyDescent="0.3">
      <c r="A31" s="105">
        <v>4000</v>
      </c>
      <c r="B31" s="105" t="s">
        <v>1022</v>
      </c>
      <c r="C31" s="110">
        <f>SUM(C32:C34)</f>
        <v>225493619.00157937</v>
      </c>
      <c r="D31" s="110">
        <f t="shared" si="1"/>
        <v>241733721.81720003</v>
      </c>
      <c r="E31" s="110">
        <f t="shared" ref="E31:P31" si="4">SUM(E32:E34)</f>
        <v>20144476.818100002</v>
      </c>
      <c r="F31" s="110">
        <f t="shared" si="4"/>
        <v>20144476.818100002</v>
      </c>
      <c r="G31" s="110">
        <f t="shared" si="4"/>
        <v>20144476.818100002</v>
      </c>
      <c r="H31" s="110">
        <f t="shared" si="4"/>
        <v>20144476.818100002</v>
      </c>
      <c r="I31" s="110">
        <f t="shared" si="4"/>
        <v>20144476.818100002</v>
      </c>
      <c r="J31" s="110">
        <f t="shared" si="4"/>
        <v>20144476.818100002</v>
      </c>
      <c r="K31" s="110">
        <f t="shared" si="4"/>
        <v>20144476.818100002</v>
      </c>
      <c r="L31" s="110">
        <f t="shared" si="4"/>
        <v>20144476.818100002</v>
      </c>
      <c r="M31" s="110">
        <f t="shared" si="4"/>
        <v>20144476.818100002</v>
      </c>
      <c r="N31" s="110">
        <f t="shared" si="4"/>
        <v>20144476.818100002</v>
      </c>
      <c r="O31" s="110">
        <f t="shared" si="4"/>
        <v>20144476.818100002</v>
      </c>
      <c r="P31" s="110">
        <f t="shared" si="4"/>
        <v>20144476.818100002</v>
      </c>
      <c r="Q31"/>
      <c r="R31"/>
    </row>
    <row r="32" spans="1:18" x14ac:dyDescent="0.3">
      <c r="A32" s="107">
        <v>4200</v>
      </c>
      <c r="B32" s="108" t="s">
        <v>1020</v>
      </c>
      <c r="C32" s="109">
        <v>120220272.00157937</v>
      </c>
      <c r="D32" s="109">
        <f t="shared" si="1"/>
        <v>122367575.81719999</v>
      </c>
      <c r="E32" s="109">
        <v>10197297.984766668</v>
      </c>
      <c r="F32" s="109">
        <v>10197297.984766668</v>
      </c>
      <c r="G32" s="109">
        <v>10197297.984766668</v>
      </c>
      <c r="H32" s="109">
        <v>10197297.984766668</v>
      </c>
      <c r="I32" s="109">
        <v>10197297.984766668</v>
      </c>
      <c r="J32" s="109">
        <v>10197297.984766668</v>
      </c>
      <c r="K32" s="109">
        <v>10197297.984766668</v>
      </c>
      <c r="L32" s="109">
        <v>10197297.984766668</v>
      </c>
      <c r="M32" s="109">
        <v>10197297.984766668</v>
      </c>
      <c r="N32" s="109">
        <v>10197297.984766668</v>
      </c>
      <c r="O32" s="109">
        <v>10197297.984766668</v>
      </c>
      <c r="P32" s="109">
        <v>10197297.984766668</v>
      </c>
      <c r="Q32"/>
      <c r="R32"/>
    </row>
    <row r="33" spans="1:18" x14ac:dyDescent="0.3">
      <c r="A33" s="107">
        <v>4300</v>
      </c>
      <c r="B33" s="108" t="s">
        <v>1029</v>
      </c>
      <c r="C33" s="109">
        <v>4300000</v>
      </c>
      <c r="D33" s="109">
        <f t="shared" si="1"/>
        <v>3400000.0000000005</v>
      </c>
      <c r="E33" s="109">
        <v>283333.33333333331</v>
      </c>
      <c r="F33" s="109">
        <v>283333.33333333331</v>
      </c>
      <c r="G33" s="109">
        <v>283333.33333333331</v>
      </c>
      <c r="H33" s="109">
        <v>283333.33333333331</v>
      </c>
      <c r="I33" s="109">
        <v>283333.33333333331</v>
      </c>
      <c r="J33" s="109">
        <v>283333.33333333331</v>
      </c>
      <c r="K33" s="109">
        <v>283333.33333333331</v>
      </c>
      <c r="L33" s="109">
        <v>283333.33333333331</v>
      </c>
      <c r="M33" s="109">
        <v>283333.33333333331</v>
      </c>
      <c r="N33" s="109">
        <v>283333.33333333331</v>
      </c>
      <c r="O33" s="109">
        <v>283333.33333333331</v>
      </c>
      <c r="P33" s="109">
        <v>283333.33333333331</v>
      </c>
      <c r="Q33"/>
      <c r="R33"/>
    </row>
    <row r="34" spans="1:18" x14ac:dyDescent="0.3">
      <c r="A34" s="107">
        <v>4400</v>
      </c>
      <c r="B34" s="108" t="s">
        <v>1032</v>
      </c>
      <c r="C34" s="109">
        <v>100973347</v>
      </c>
      <c r="D34" s="109">
        <f t="shared" si="1"/>
        <v>115966146</v>
      </c>
      <c r="E34" s="109">
        <v>9663845.5</v>
      </c>
      <c r="F34" s="109">
        <v>9663845.5</v>
      </c>
      <c r="G34" s="109">
        <v>9663845.5</v>
      </c>
      <c r="H34" s="109">
        <v>9663845.5</v>
      </c>
      <c r="I34" s="109">
        <v>9663845.5</v>
      </c>
      <c r="J34" s="109">
        <v>9663845.5</v>
      </c>
      <c r="K34" s="109">
        <v>9663845.5</v>
      </c>
      <c r="L34" s="109">
        <v>9663845.5</v>
      </c>
      <c r="M34" s="109">
        <v>9663845.5</v>
      </c>
      <c r="N34" s="109">
        <v>9663845.5</v>
      </c>
      <c r="O34" s="109">
        <v>9663845.5</v>
      </c>
      <c r="P34" s="109">
        <v>9663845.5</v>
      </c>
      <c r="Q34"/>
      <c r="R34"/>
    </row>
    <row r="35" spans="1:18" x14ac:dyDescent="0.3">
      <c r="A35" s="105">
        <v>5000</v>
      </c>
      <c r="B35" s="105" t="s">
        <v>111</v>
      </c>
      <c r="C35" s="110">
        <f t="shared" ref="C35:P35" si="5">SUM(C36:C42)</f>
        <v>53269109</v>
      </c>
      <c r="D35" s="110">
        <f t="shared" si="1"/>
        <v>92114514.039999977</v>
      </c>
      <c r="E35" s="110">
        <f t="shared" si="5"/>
        <v>7676209.5033333339</v>
      </c>
      <c r="F35" s="110">
        <f t="shared" si="5"/>
        <v>7676209.5033333339</v>
      </c>
      <c r="G35" s="110">
        <f t="shared" si="5"/>
        <v>7676209.5033333339</v>
      </c>
      <c r="H35" s="110">
        <f t="shared" si="5"/>
        <v>7676209.5033333339</v>
      </c>
      <c r="I35" s="110">
        <f t="shared" si="5"/>
        <v>7676209.5033333339</v>
      </c>
      <c r="J35" s="110">
        <f t="shared" si="5"/>
        <v>7676209.5033333339</v>
      </c>
      <c r="K35" s="110">
        <f t="shared" si="5"/>
        <v>7676209.5033333339</v>
      </c>
      <c r="L35" s="110">
        <f t="shared" si="5"/>
        <v>7676209.5033333339</v>
      </c>
      <c r="M35" s="110">
        <f t="shared" si="5"/>
        <v>7676209.5033333339</v>
      </c>
      <c r="N35" s="110">
        <f t="shared" si="5"/>
        <v>7676209.5033333339</v>
      </c>
      <c r="O35" s="110">
        <f t="shared" si="5"/>
        <v>7676209.5033333339</v>
      </c>
      <c r="P35" s="110">
        <f t="shared" si="5"/>
        <v>7676209.5033333339</v>
      </c>
      <c r="Q35"/>
      <c r="R35"/>
    </row>
    <row r="36" spans="1:18" x14ac:dyDescent="0.3">
      <c r="A36" s="107">
        <v>5100</v>
      </c>
      <c r="B36" s="108" t="s">
        <v>1044</v>
      </c>
      <c r="C36" s="109">
        <v>668041</v>
      </c>
      <c r="D36" s="109">
        <f t="shared" si="1"/>
        <v>3133122</v>
      </c>
      <c r="E36" s="109">
        <v>261093.5</v>
      </c>
      <c r="F36" s="109">
        <v>261093.5</v>
      </c>
      <c r="G36" s="109">
        <v>261093.5</v>
      </c>
      <c r="H36" s="109">
        <v>261093.5</v>
      </c>
      <c r="I36" s="109">
        <v>261093.5</v>
      </c>
      <c r="J36" s="109">
        <v>261093.5</v>
      </c>
      <c r="K36" s="109">
        <v>261093.5</v>
      </c>
      <c r="L36" s="109">
        <v>261093.5</v>
      </c>
      <c r="M36" s="109">
        <v>261093.5</v>
      </c>
      <c r="N36" s="109">
        <v>261093.5</v>
      </c>
      <c r="O36" s="109">
        <v>261093.5</v>
      </c>
      <c r="P36" s="109">
        <v>261093.5</v>
      </c>
      <c r="Q36"/>
      <c r="R36"/>
    </row>
    <row r="37" spans="1:18" x14ac:dyDescent="0.3">
      <c r="A37" s="107">
        <v>5200</v>
      </c>
      <c r="B37" s="108" t="s">
        <v>1338</v>
      </c>
      <c r="C37" s="109"/>
      <c r="D37" s="109">
        <f t="shared" si="1"/>
        <v>272400</v>
      </c>
      <c r="E37" s="109">
        <v>22700</v>
      </c>
      <c r="F37" s="109">
        <v>22700</v>
      </c>
      <c r="G37" s="109">
        <v>22700</v>
      </c>
      <c r="H37" s="109">
        <v>22700</v>
      </c>
      <c r="I37" s="109">
        <v>22700</v>
      </c>
      <c r="J37" s="109">
        <v>22700</v>
      </c>
      <c r="K37" s="109">
        <v>22700</v>
      </c>
      <c r="L37" s="109">
        <v>22700</v>
      </c>
      <c r="M37" s="109">
        <v>22700</v>
      </c>
      <c r="N37" s="109">
        <v>22700</v>
      </c>
      <c r="O37" s="109">
        <v>22700</v>
      </c>
      <c r="P37" s="109">
        <v>22700</v>
      </c>
      <c r="Q37"/>
      <c r="R37"/>
    </row>
    <row r="38" spans="1:18" x14ac:dyDescent="0.3">
      <c r="A38" s="107">
        <v>5300</v>
      </c>
      <c r="B38" s="108" t="s">
        <v>1050</v>
      </c>
      <c r="C38" s="109">
        <v>5177151</v>
      </c>
      <c r="D38" s="109">
        <f t="shared" si="1"/>
        <v>3555112.0000000005</v>
      </c>
      <c r="E38" s="109">
        <v>296259.33333333331</v>
      </c>
      <c r="F38" s="109">
        <v>296259.33333333331</v>
      </c>
      <c r="G38" s="109">
        <v>296259.33333333331</v>
      </c>
      <c r="H38" s="109">
        <v>296259.33333333331</v>
      </c>
      <c r="I38" s="109">
        <v>296259.33333333331</v>
      </c>
      <c r="J38" s="109">
        <v>296259.33333333331</v>
      </c>
      <c r="K38" s="109">
        <v>296259.33333333331</v>
      </c>
      <c r="L38" s="109">
        <v>296259.33333333331</v>
      </c>
      <c r="M38" s="109">
        <v>296259.33333333331</v>
      </c>
      <c r="N38" s="109">
        <v>296259.33333333331</v>
      </c>
      <c r="O38" s="109">
        <v>296259.33333333331</v>
      </c>
      <c r="P38" s="109">
        <v>296259.33333333331</v>
      </c>
      <c r="Q38"/>
      <c r="R38"/>
    </row>
    <row r="39" spans="1:18" x14ac:dyDescent="0.3">
      <c r="A39" s="107">
        <v>5400</v>
      </c>
      <c r="B39" s="108" t="s">
        <v>240</v>
      </c>
      <c r="C39" s="109"/>
      <c r="D39" s="109">
        <f t="shared" si="1"/>
        <v>120000</v>
      </c>
      <c r="E39" s="109">
        <v>10000</v>
      </c>
      <c r="F39" s="109">
        <v>10000</v>
      </c>
      <c r="G39" s="109">
        <v>10000</v>
      </c>
      <c r="H39" s="109">
        <v>10000</v>
      </c>
      <c r="I39" s="109">
        <v>10000</v>
      </c>
      <c r="J39" s="109">
        <v>10000</v>
      </c>
      <c r="K39" s="109">
        <v>10000</v>
      </c>
      <c r="L39" s="109">
        <v>10000</v>
      </c>
      <c r="M39" s="109">
        <v>10000</v>
      </c>
      <c r="N39" s="109">
        <v>10000</v>
      </c>
      <c r="O39" s="109">
        <v>10000</v>
      </c>
      <c r="P39" s="109">
        <v>10000</v>
      </c>
      <c r="Q39"/>
      <c r="R39"/>
    </row>
    <row r="40" spans="1:18" x14ac:dyDescent="0.3">
      <c r="A40" s="107">
        <v>5600</v>
      </c>
      <c r="B40" s="108" t="s">
        <v>1051</v>
      </c>
      <c r="C40" s="109">
        <v>37441753</v>
      </c>
      <c r="D40" s="109">
        <f t="shared" si="1"/>
        <v>77983880.040000007</v>
      </c>
      <c r="E40" s="109">
        <v>6498656.6700000009</v>
      </c>
      <c r="F40" s="109">
        <v>6498656.6700000009</v>
      </c>
      <c r="G40" s="109">
        <v>6498656.6700000009</v>
      </c>
      <c r="H40" s="109">
        <v>6498656.6700000009</v>
      </c>
      <c r="I40" s="109">
        <v>6498656.6700000009</v>
      </c>
      <c r="J40" s="109">
        <v>6498656.6700000009</v>
      </c>
      <c r="K40" s="109">
        <v>6498656.6700000009</v>
      </c>
      <c r="L40" s="109">
        <v>6498656.6700000009</v>
      </c>
      <c r="M40" s="109">
        <v>6498656.6700000009</v>
      </c>
      <c r="N40" s="109">
        <v>6498656.6700000009</v>
      </c>
      <c r="O40" s="109">
        <v>6498656.6700000009</v>
      </c>
      <c r="P40" s="109">
        <v>6498656.6700000009</v>
      </c>
      <c r="Q40"/>
      <c r="R40"/>
    </row>
    <row r="41" spans="1:18" x14ac:dyDescent="0.3">
      <c r="A41" s="107">
        <v>5700</v>
      </c>
      <c r="B41" s="108" t="s">
        <v>1053</v>
      </c>
      <c r="C41" s="109">
        <v>50000</v>
      </c>
      <c r="D41" s="109">
        <f t="shared" si="1"/>
        <v>49999.999999999993</v>
      </c>
      <c r="E41" s="109">
        <v>4166.666666666667</v>
      </c>
      <c r="F41" s="109">
        <v>4166.666666666667</v>
      </c>
      <c r="G41" s="109">
        <v>4166.666666666667</v>
      </c>
      <c r="H41" s="109">
        <v>4166.666666666667</v>
      </c>
      <c r="I41" s="109">
        <v>4166.666666666667</v>
      </c>
      <c r="J41" s="109">
        <v>4166.666666666667</v>
      </c>
      <c r="K41" s="109">
        <v>4166.666666666667</v>
      </c>
      <c r="L41" s="109">
        <v>4166.666666666667</v>
      </c>
      <c r="M41" s="109">
        <v>4166.666666666667</v>
      </c>
      <c r="N41" s="109">
        <v>4166.666666666667</v>
      </c>
      <c r="O41" s="109">
        <v>4166.666666666667</v>
      </c>
      <c r="P41" s="109">
        <v>4166.666666666667</v>
      </c>
      <c r="Q41"/>
      <c r="R41"/>
    </row>
    <row r="42" spans="1:18" x14ac:dyDescent="0.3">
      <c r="A42" s="107">
        <v>5900</v>
      </c>
      <c r="B42" s="108" t="s">
        <v>1057</v>
      </c>
      <c r="C42" s="109">
        <v>9932164</v>
      </c>
      <c r="D42" s="109">
        <f t="shared" si="1"/>
        <v>6999999.9999999991</v>
      </c>
      <c r="E42" s="109">
        <v>583333.33333333337</v>
      </c>
      <c r="F42" s="109">
        <v>583333.33333333337</v>
      </c>
      <c r="G42" s="109">
        <v>583333.33333333337</v>
      </c>
      <c r="H42" s="109">
        <v>583333.33333333337</v>
      </c>
      <c r="I42" s="109">
        <v>583333.33333333337</v>
      </c>
      <c r="J42" s="109">
        <v>583333.33333333337</v>
      </c>
      <c r="K42" s="109">
        <v>583333.33333333337</v>
      </c>
      <c r="L42" s="109">
        <v>583333.33333333337</v>
      </c>
      <c r="M42" s="109">
        <v>583333.33333333337</v>
      </c>
      <c r="N42" s="109">
        <v>583333.33333333337</v>
      </c>
      <c r="O42" s="109">
        <v>583333.33333333337</v>
      </c>
      <c r="P42" s="109">
        <v>583333.33333333337</v>
      </c>
      <c r="Q42"/>
      <c r="R42"/>
    </row>
    <row r="43" spans="1:18" x14ac:dyDescent="0.3">
      <c r="A43" s="105">
        <v>6000</v>
      </c>
      <c r="B43" s="105" t="s">
        <v>162</v>
      </c>
      <c r="C43" s="110">
        <f>SUM(C44:C45)</f>
        <v>280757219.56</v>
      </c>
      <c r="D43" s="110">
        <f t="shared" si="1"/>
        <v>337189017.20000005</v>
      </c>
      <c r="E43" s="110">
        <f>SUM(E44:E45)</f>
        <v>28099084.766666669</v>
      </c>
      <c r="F43" s="110">
        <f t="shared" ref="F43:P43" si="6">SUM(F44:F45)</f>
        <v>28099084.766666669</v>
      </c>
      <c r="G43" s="110">
        <f t="shared" si="6"/>
        <v>28099084.766666669</v>
      </c>
      <c r="H43" s="110">
        <f t="shared" si="6"/>
        <v>28099084.766666669</v>
      </c>
      <c r="I43" s="110">
        <f t="shared" si="6"/>
        <v>28099084.766666669</v>
      </c>
      <c r="J43" s="110">
        <f t="shared" si="6"/>
        <v>28099084.766666669</v>
      </c>
      <c r="K43" s="110">
        <f t="shared" si="6"/>
        <v>28099084.766666669</v>
      </c>
      <c r="L43" s="110">
        <f t="shared" si="6"/>
        <v>28099084.766666669</v>
      </c>
      <c r="M43" s="110">
        <f t="shared" si="6"/>
        <v>28099084.766666669</v>
      </c>
      <c r="N43" s="110">
        <f t="shared" si="6"/>
        <v>28099084.766666669</v>
      </c>
      <c r="O43" s="110">
        <f t="shared" si="6"/>
        <v>28099084.766666669</v>
      </c>
      <c r="P43" s="110">
        <f t="shared" si="6"/>
        <v>28099084.766666669</v>
      </c>
      <c r="Q43"/>
      <c r="R43"/>
    </row>
    <row r="44" spans="1:18" x14ac:dyDescent="0.3">
      <c r="A44" s="107">
        <v>6100</v>
      </c>
      <c r="B44" s="108" t="s">
        <v>1058</v>
      </c>
      <c r="C44" s="109">
        <v>184648855.56</v>
      </c>
      <c r="D44" s="109">
        <f t="shared" si="1"/>
        <v>242080670.80000007</v>
      </c>
      <c r="E44" s="109">
        <v>20173389.233333334</v>
      </c>
      <c r="F44" s="109">
        <v>20173389.233333334</v>
      </c>
      <c r="G44" s="109">
        <v>20173389.233333334</v>
      </c>
      <c r="H44" s="109">
        <v>20173389.233333334</v>
      </c>
      <c r="I44" s="109">
        <v>20173389.233333334</v>
      </c>
      <c r="J44" s="109">
        <v>20173389.233333334</v>
      </c>
      <c r="K44" s="109">
        <v>20173389.233333334</v>
      </c>
      <c r="L44" s="109">
        <v>20173389.233333334</v>
      </c>
      <c r="M44" s="109">
        <v>20173389.233333334</v>
      </c>
      <c r="N44" s="109">
        <v>20173389.233333334</v>
      </c>
      <c r="O44" s="109">
        <v>20173389.233333334</v>
      </c>
      <c r="P44" s="109">
        <v>20173389.233333334</v>
      </c>
      <c r="Q44"/>
      <c r="R44"/>
    </row>
    <row r="45" spans="1:18" x14ac:dyDescent="0.3">
      <c r="A45" s="107">
        <v>6300</v>
      </c>
      <c r="B45" s="108" t="s">
        <v>1070</v>
      </c>
      <c r="C45" s="109">
        <v>96108364</v>
      </c>
      <c r="D45" s="109">
        <f t="shared" si="1"/>
        <v>95108346.399999991</v>
      </c>
      <c r="E45" s="109">
        <v>7925695.5333333341</v>
      </c>
      <c r="F45" s="109">
        <v>7925695.5333333341</v>
      </c>
      <c r="G45" s="109">
        <v>7925695.5333333341</v>
      </c>
      <c r="H45" s="109">
        <v>7925695.5333333341</v>
      </c>
      <c r="I45" s="109">
        <v>7925695.5333333341</v>
      </c>
      <c r="J45" s="109">
        <v>7925695.5333333341</v>
      </c>
      <c r="K45" s="109">
        <v>7925695.5333333341</v>
      </c>
      <c r="L45" s="109">
        <v>7925695.5333333341</v>
      </c>
      <c r="M45" s="109">
        <v>7925695.5333333341</v>
      </c>
      <c r="N45" s="109">
        <v>7925695.5333333341</v>
      </c>
      <c r="O45" s="109">
        <v>7925695.5333333341</v>
      </c>
      <c r="P45" s="109">
        <v>7925695.5333333341</v>
      </c>
      <c r="Q45"/>
      <c r="R45"/>
    </row>
    <row r="46" spans="1:18" x14ac:dyDescent="0.3">
      <c r="A46" s="105">
        <v>9000</v>
      </c>
      <c r="B46" s="105" t="s">
        <v>175</v>
      </c>
      <c r="C46" s="110">
        <f>SUM(C47:C48)</f>
        <v>55000000</v>
      </c>
      <c r="D46" s="110">
        <f t="shared" si="1"/>
        <v>69822784.549999982</v>
      </c>
      <c r="E46" s="110">
        <f>SUM(E47:E48)</f>
        <v>5818565.3791666664</v>
      </c>
      <c r="F46" s="110">
        <f t="shared" ref="F46:P46" si="7">SUM(F47:F48)</f>
        <v>5818565.3791666664</v>
      </c>
      <c r="G46" s="110">
        <f t="shared" si="7"/>
        <v>5818565.3791666664</v>
      </c>
      <c r="H46" s="110">
        <f t="shared" si="7"/>
        <v>5818565.3791666664</v>
      </c>
      <c r="I46" s="110">
        <f t="shared" si="7"/>
        <v>5818565.3791666664</v>
      </c>
      <c r="J46" s="110">
        <f t="shared" si="7"/>
        <v>5818565.3791666664</v>
      </c>
      <c r="K46" s="110">
        <f t="shared" si="7"/>
        <v>5818565.3791666664</v>
      </c>
      <c r="L46" s="110">
        <f t="shared" si="7"/>
        <v>5818565.3791666664</v>
      </c>
      <c r="M46" s="110">
        <f t="shared" si="7"/>
        <v>5818565.3791666664</v>
      </c>
      <c r="N46" s="110">
        <f t="shared" si="7"/>
        <v>5818565.3791666664</v>
      </c>
      <c r="O46" s="110">
        <f t="shared" si="7"/>
        <v>5818565.3791666664</v>
      </c>
      <c r="P46" s="110">
        <f t="shared" si="7"/>
        <v>5818565.3791666664</v>
      </c>
      <c r="Q46"/>
      <c r="R46"/>
    </row>
    <row r="47" spans="1:18" x14ac:dyDescent="0.3">
      <c r="A47" s="107">
        <v>9100</v>
      </c>
      <c r="B47" s="108" t="s">
        <v>1072</v>
      </c>
      <c r="C47" s="109">
        <v>35000000</v>
      </c>
      <c r="D47" s="109">
        <f t="shared" si="1"/>
        <v>43522784.54999999</v>
      </c>
      <c r="E47" s="109">
        <v>3626898.7124999999</v>
      </c>
      <c r="F47" s="109">
        <v>3626898.7124999999</v>
      </c>
      <c r="G47" s="109">
        <v>3626898.7124999999</v>
      </c>
      <c r="H47" s="109">
        <v>3626898.7124999999</v>
      </c>
      <c r="I47" s="109">
        <v>3626898.7124999999</v>
      </c>
      <c r="J47" s="109">
        <v>3626898.7124999999</v>
      </c>
      <c r="K47" s="109">
        <v>3626898.7124999999</v>
      </c>
      <c r="L47" s="109">
        <v>3626898.7124999999</v>
      </c>
      <c r="M47" s="109">
        <v>3626898.7124999999</v>
      </c>
      <c r="N47" s="109">
        <v>3626898.7124999999</v>
      </c>
      <c r="O47" s="109">
        <v>3626898.7124999999</v>
      </c>
      <c r="P47" s="109">
        <v>3626898.7124999999</v>
      </c>
      <c r="Q47"/>
      <c r="R47"/>
    </row>
    <row r="48" spans="1:18" x14ac:dyDescent="0.3">
      <c r="A48" s="107">
        <v>9200</v>
      </c>
      <c r="B48" s="108" t="s">
        <v>1075</v>
      </c>
      <c r="C48" s="109">
        <v>20000000</v>
      </c>
      <c r="D48" s="109">
        <f t="shared" si="1"/>
        <v>26300000.000000004</v>
      </c>
      <c r="E48" s="109">
        <v>2191666.6666666665</v>
      </c>
      <c r="F48" s="109">
        <v>2191666.6666666665</v>
      </c>
      <c r="G48" s="109">
        <v>2191666.6666666665</v>
      </c>
      <c r="H48" s="109">
        <v>2191666.6666666665</v>
      </c>
      <c r="I48" s="109">
        <v>2191666.6666666665</v>
      </c>
      <c r="J48" s="109">
        <v>2191666.6666666665</v>
      </c>
      <c r="K48" s="109">
        <v>2191666.6666666665</v>
      </c>
      <c r="L48" s="109">
        <v>2191666.6666666665</v>
      </c>
      <c r="M48" s="109">
        <v>2191666.6666666665</v>
      </c>
      <c r="N48" s="109">
        <v>2191666.6666666665</v>
      </c>
      <c r="O48" s="109">
        <v>2191666.6666666665</v>
      </c>
      <c r="P48" s="109">
        <v>2191666.6666666665</v>
      </c>
      <c r="Q48"/>
      <c r="R48"/>
    </row>
    <row r="49" spans="1:18" ht="21" customHeight="1" x14ac:dyDescent="0.3">
      <c r="A49" s="231" t="s">
        <v>1131</v>
      </c>
      <c r="B49" s="232"/>
      <c r="C49" s="111">
        <f t="shared" ref="C49:P49" si="8">C46+C43+C35+C31+C21+C11+C5</f>
        <v>2859043719</v>
      </c>
      <c r="D49" s="112">
        <f t="shared" si="1"/>
        <v>3202487832.9972</v>
      </c>
      <c r="E49" s="112">
        <f t="shared" si="8"/>
        <v>266873986.08310002</v>
      </c>
      <c r="F49" s="112">
        <f t="shared" si="8"/>
        <v>266873986.08310002</v>
      </c>
      <c r="G49" s="112">
        <f t="shared" si="8"/>
        <v>266873986.08310002</v>
      </c>
      <c r="H49" s="112">
        <f t="shared" si="8"/>
        <v>266873986.08310002</v>
      </c>
      <c r="I49" s="112">
        <f t="shared" si="8"/>
        <v>266873986.08310002</v>
      </c>
      <c r="J49" s="112">
        <f t="shared" si="8"/>
        <v>266873986.08310002</v>
      </c>
      <c r="K49" s="112">
        <f t="shared" si="8"/>
        <v>266873986.08310002</v>
      </c>
      <c r="L49" s="112">
        <f t="shared" si="8"/>
        <v>266873986.08310002</v>
      </c>
      <c r="M49" s="112">
        <f t="shared" si="8"/>
        <v>266873986.08310002</v>
      </c>
      <c r="N49" s="112">
        <f t="shared" si="8"/>
        <v>266873986.08310002</v>
      </c>
      <c r="O49" s="112">
        <f t="shared" si="8"/>
        <v>266873986.08310002</v>
      </c>
      <c r="P49" s="112">
        <f t="shared" si="8"/>
        <v>266873986.08310002</v>
      </c>
      <c r="Q49"/>
      <c r="R49"/>
    </row>
  </sheetData>
  <mergeCells count="4">
    <mergeCell ref="A2:P2"/>
    <mergeCell ref="A3:P3"/>
    <mergeCell ref="A4:B4"/>
    <mergeCell ref="A49:B49"/>
  </mergeCells>
  <pageMargins left="0.7" right="0.7" top="0.75" bottom="0.75" header="0.3" footer="0.3"/>
  <pageSetup scale="5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5113B-97C4-45F8-94CB-86C58F979E25}">
  <dimension ref="A1:E300"/>
  <sheetViews>
    <sheetView workbookViewId="0">
      <selection activeCell="A6" sqref="A6:C292"/>
    </sheetView>
  </sheetViews>
  <sheetFormatPr baseColWidth="10" defaultRowHeight="14.4" x14ac:dyDescent="0.3"/>
  <cols>
    <col min="1" max="1" width="11" bestFit="1" customWidth="1"/>
    <col min="2" max="2" width="61.6640625" bestFit="1" customWidth="1"/>
    <col min="3" max="3" width="18.21875" bestFit="1" customWidth="1"/>
  </cols>
  <sheetData>
    <row r="1" spans="1:5" ht="31.2" customHeight="1" thickBot="1" x14ac:dyDescent="0.35">
      <c r="A1" s="233" t="s">
        <v>1443</v>
      </c>
      <c r="B1" s="234"/>
      <c r="C1" s="235"/>
      <c r="D1" s="208"/>
      <c r="E1" s="67"/>
    </row>
    <row r="2" spans="1:5" ht="46.8" customHeight="1" thickBot="1" x14ac:dyDescent="0.35">
      <c r="A2" s="233" t="s">
        <v>1444</v>
      </c>
      <c r="B2" s="234"/>
      <c r="C2" s="235"/>
      <c r="D2" s="208"/>
      <c r="E2" s="67"/>
    </row>
    <row r="3" spans="1:5" ht="31.8" customHeight="1" x14ac:dyDescent="0.3">
      <c r="A3" s="236" t="s">
        <v>1445</v>
      </c>
      <c r="B3" s="236" t="s">
        <v>1446</v>
      </c>
      <c r="C3" s="236" t="s">
        <v>1447</v>
      </c>
      <c r="D3" s="208"/>
      <c r="E3" s="67"/>
    </row>
    <row r="4" spans="1:5" ht="15" thickBot="1" x14ac:dyDescent="0.35">
      <c r="A4" s="237"/>
      <c r="B4" s="237"/>
      <c r="C4" s="237"/>
      <c r="E4" s="67"/>
    </row>
    <row r="5" spans="1:5" ht="16.2" thickBot="1" x14ac:dyDescent="0.35">
      <c r="A5" s="209"/>
      <c r="B5" s="209" t="s">
        <v>1323</v>
      </c>
      <c r="C5" s="210">
        <v>3202487833</v>
      </c>
      <c r="D5" s="67"/>
      <c r="E5" s="67"/>
    </row>
    <row r="6" spans="1:5" ht="16.2" thickBot="1" x14ac:dyDescent="0.35">
      <c r="A6" s="211">
        <v>1</v>
      </c>
      <c r="B6" s="209" t="s">
        <v>1378</v>
      </c>
      <c r="C6" s="210">
        <v>980165244</v>
      </c>
      <c r="D6" s="67"/>
      <c r="E6" s="67"/>
    </row>
    <row r="7" spans="1:5" ht="16.2" thickBot="1" x14ac:dyDescent="0.35">
      <c r="A7" s="212">
        <v>1.1000000000000001</v>
      </c>
      <c r="B7" s="213" t="s">
        <v>1448</v>
      </c>
      <c r="C7" s="214">
        <v>5905612</v>
      </c>
      <c r="D7" s="67"/>
      <c r="E7" s="67"/>
    </row>
    <row r="8" spans="1:5" ht="16.2" thickBot="1" x14ac:dyDescent="0.35">
      <c r="A8" s="215" t="s">
        <v>1449</v>
      </c>
      <c r="B8" s="216" t="s">
        <v>1450</v>
      </c>
      <c r="C8" s="214">
        <v>5905612</v>
      </c>
      <c r="D8" s="67"/>
      <c r="E8" s="67"/>
    </row>
    <row r="9" spans="1:5" ht="15.6" thickBot="1" x14ac:dyDescent="0.35">
      <c r="A9" s="217" t="s">
        <v>1451</v>
      </c>
      <c r="B9" s="218" t="s">
        <v>1452</v>
      </c>
      <c r="C9" s="219">
        <v>5966</v>
      </c>
      <c r="D9" s="67"/>
      <c r="E9" s="67"/>
    </row>
    <row r="10" spans="1:5" ht="45.6" thickBot="1" x14ac:dyDescent="0.35">
      <c r="A10" s="217" t="s">
        <v>1453</v>
      </c>
      <c r="B10" s="218" t="s">
        <v>1454</v>
      </c>
      <c r="C10" s="219">
        <v>5804045</v>
      </c>
      <c r="D10" s="67"/>
      <c r="E10" s="67"/>
    </row>
    <row r="11" spans="1:5" ht="28.2" customHeight="1" thickBot="1" x14ac:dyDescent="0.35">
      <c r="A11" s="217" t="s">
        <v>1455</v>
      </c>
      <c r="B11" s="218" t="s">
        <v>1456</v>
      </c>
      <c r="C11" s="220">
        <v>0</v>
      </c>
      <c r="D11" s="67"/>
      <c r="E11" s="67"/>
    </row>
    <row r="12" spans="1:5" ht="15.6" thickBot="1" x14ac:dyDescent="0.35">
      <c r="A12" s="217" t="s">
        <v>1457</v>
      </c>
      <c r="B12" s="218" t="s">
        <v>1458</v>
      </c>
      <c r="C12" s="219">
        <v>95601</v>
      </c>
      <c r="D12" s="67"/>
      <c r="E12" s="67"/>
    </row>
    <row r="13" spans="1:5" ht="15.6" thickBot="1" x14ac:dyDescent="0.35">
      <c r="A13" s="217" t="s">
        <v>1459</v>
      </c>
      <c r="B13" s="218" t="s">
        <v>1460</v>
      </c>
      <c r="C13" s="220">
        <v>0</v>
      </c>
      <c r="D13" s="67"/>
      <c r="E13" s="67"/>
    </row>
    <row r="14" spans="1:5" ht="15.6" thickBot="1" x14ac:dyDescent="0.35">
      <c r="A14" s="217" t="s">
        <v>1461</v>
      </c>
      <c r="B14" s="218" t="s">
        <v>1462</v>
      </c>
      <c r="C14" s="220">
        <v>0</v>
      </c>
      <c r="D14" s="67"/>
      <c r="E14" s="67"/>
    </row>
    <row r="15" spans="1:5" ht="15.6" thickBot="1" x14ac:dyDescent="0.35">
      <c r="A15" s="217" t="s">
        <v>1463</v>
      </c>
      <c r="B15" s="218" t="s">
        <v>1464</v>
      </c>
      <c r="C15" s="220">
        <v>0</v>
      </c>
      <c r="D15" s="67"/>
      <c r="E15" s="67"/>
    </row>
    <row r="16" spans="1:5" ht="16.2" thickBot="1" x14ac:dyDescent="0.35">
      <c r="A16" s="212">
        <v>1.2</v>
      </c>
      <c r="B16" s="216" t="s">
        <v>1465</v>
      </c>
      <c r="C16" s="214">
        <v>898932024</v>
      </c>
      <c r="D16" s="67"/>
      <c r="E16" s="67"/>
    </row>
    <row r="17" spans="1:5" ht="16.2" thickBot="1" x14ac:dyDescent="0.35">
      <c r="A17" s="215" t="s">
        <v>1466</v>
      </c>
      <c r="B17" s="216" t="s">
        <v>1467</v>
      </c>
      <c r="C17" s="214">
        <v>427619375</v>
      </c>
      <c r="D17" s="67"/>
      <c r="E17" s="67"/>
    </row>
    <row r="18" spans="1:5" ht="15.6" thickBot="1" x14ac:dyDescent="0.35">
      <c r="A18" s="217" t="s">
        <v>1468</v>
      </c>
      <c r="B18" s="218" t="s">
        <v>1471</v>
      </c>
      <c r="C18" s="219">
        <v>45740111</v>
      </c>
      <c r="D18" s="67"/>
      <c r="E18" s="67"/>
    </row>
    <row r="19" spans="1:5" ht="15.6" thickBot="1" x14ac:dyDescent="0.35">
      <c r="A19" s="217" t="s">
        <v>1470</v>
      </c>
      <c r="B19" s="218" t="s">
        <v>1469</v>
      </c>
      <c r="C19" s="219">
        <v>381879264</v>
      </c>
      <c r="D19" s="67"/>
      <c r="E19" s="67"/>
    </row>
    <row r="20" spans="1:5" ht="16.2" thickBot="1" x14ac:dyDescent="0.35">
      <c r="A20" s="215" t="s">
        <v>1472</v>
      </c>
      <c r="B20" s="216" t="s">
        <v>1473</v>
      </c>
      <c r="C20" s="214">
        <v>359908276</v>
      </c>
      <c r="D20" s="67"/>
      <c r="E20" s="67"/>
    </row>
    <row r="21" spans="1:5" ht="30.6" thickBot="1" x14ac:dyDescent="0.35">
      <c r="A21" s="217" t="s">
        <v>1474</v>
      </c>
      <c r="B21" s="218" t="s">
        <v>1475</v>
      </c>
      <c r="C21" s="219">
        <v>351756697</v>
      </c>
      <c r="D21" s="67"/>
      <c r="E21" s="67"/>
    </row>
    <row r="22" spans="1:5" ht="15.6" thickBot="1" x14ac:dyDescent="0.35">
      <c r="A22" s="217" t="s">
        <v>1476</v>
      </c>
      <c r="B22" s="218" t="s">
        <v>1477</v>
      </c>
      <c r="C22" s="219">
        <v>8151579</v>
      </c>
      <c r="D22" s="67"/>
      <c r="E22" s="67"/>
    </row>
    <row r="23" spans="1:5" ht="16.2" thickBot="1" x14ac:dyDescent="0.35">
      <c r="A23" s="215" t="s">
        <v>1478</v>
      </c>
      <c r="B23" s="216" t="s">
        <v>1479</v>
      </c>
      <c r="C23" s="214">
        <v>111404373</v>
      </c>
      <c r="D23" s="67"/>
      <c r="E23" s="67"/>
    </row>
    <row r="24" spans="1:5" ht="15.6" thickBot="1" x14ac:dyDescent="0.35">
      <c r="A24" s="217" t="s">
        <v>1480</v>
      </c>
      <c r="B24" s="218" t="s">
        <v>1481</v>
      </c>
      <c r="C24" s="219">
        <v>107116022</v>
      </c>
      <c r="D24" s="67"/>
      <c r="E24" s="67"/>
    </row>
    <row r="25" spans="1:5" ht="15.6" thickBot="1" x14ac:dyDescent="0.35">
      <c r="A25" s="217" t="s">
        <v>1482</v>
      </c>
      <c r="B25" s="218" t="s">
        <v>1483</v>
      </c>
      <c r="C25" s="219">
        <v>1692029</v>
      </c>
      <c r="D25" s="67"/>
      <c r="E25" s="67"/>
    </row>
    <row r="26" spans="1:5" ht="15.6" thickBot="1" x14ac:dyDescent="0.35">
      <c r="A26" s="217" t="s">
        <v>1484</v>
      </c>
      <c r="B26" s="218" t="s">
        <v>1485</v>
      </c>
      <c r="C26" s="219">
        <v>2596322</v>
      </c>
      <c r="D26" s="67"/>
      <c r="E26" s="67"/>
    </row>
    <row r="27" spans="1:5" ht="31.8" thickBot="1" x14ac:dyDescent="0.35">
      <c r="A27" s="212">
        <v>1.3</v>
      </c>
      <c r="B27" s="216" t="s">
        <v>1486</v>
      </c>
      <c r="C27" s="221">
        <v>0</v>
      </c>
      <c r="D27" s="67"/>
      <c r="E27" s="67"/>
    </row>
    <row r="28" spans="1:5" ht="16.2" thickBot="1" x14ac:dyDescent="0.35">
      <c r="A28" s="212">
        <v>1.4</v>
      </c>
      <c r="B28" s="216" t="s">
        <v>1487</v>
      </c>
      <c r="C28" s="221">
        <v>0</v>
      </c>
      <c r="D28" s="67"/>
      <c r="E28" s="67"/>
    </row>
    <row r="29" spans="1:5" ht="16.2" thickBot="1" x14ac:dyDescent="0.35">
      <c r="A29" s="212">
        <v>1.5</v>
      </c>
      <c r="B29" s="216" t="s">
        <v>1488</v>
      </c>
      <c r="C29" s="221">
        <v>0</v>
      </c>
      <c r="D29" s="67"/>
      <c r="E29" s="67"/>
    </row>
    <row r="30" spans="1:5" ht="16.2" thickBot="1" x14ac:dyDescent="0.35">
      <c r="A30" s="212">
        <v>1.6</v>
      </c>
      <c r="B30" s="216" t="s">
        <v>1489</v>
      </c>
      <c r="C30" s="221">
        <v>0</v>
      </c>
      <c r="D30" s="67"/>
      <c r="E30" s="67"/>
    </row>
    <row r="31" spans="1:5" ht="16.2" thickBot="1" x14ac:dyDescent="0.35">
      <c r="A31" s="212">
        <v>1.7</v>
      </c>
      <c r="B31" s="216" t="s">
        <v>1490</v>
      </c>
      <c r="C31" s="214">
        <v>75327608</v>
      </c>
      <c r="D31" s="67"/>
      <c r="E31" s="67"/>
    </row>
    <row r="32" spans="1:5" ht="16.2" thickBot="1" x14ac:dyDescent="0.35">
      <c r="A32" s="215" t="s">
        <v>373</v>
      </c>
      <c r="B32" s="216" t="s">
        <v>1491</v>
      </c>
      <c r="C32" s="214">
        <v>20508122</v>
      </c>
      <c r="D32" s="67"/>
      <c r="E32" s="67"/>
    </row>
    <row r="33" spans="1:5" ht="15.6" thickBot="1" x14ac:dyDescent="0.35">
      <c r="A33" s="217" t="s">
        <v>1492</v>
      </c>
      <c r="B33" s="218" t="s">
        <v>1493</v>
      </c>
      <c r="C33" s="219">
        <v>20508122</v>
      </c>
      <c r="D33" s="67"/>
      <c r="E33" s="67"/>
    </row>
    <row r="34" spans="1:5" ht="16.2" thickBot="1" x14ac:dyDescent="0.35">
      <c r="A34" s="215" t="s">
        <v>216</v>
      </c>
      <c r="B34" s="216" t="s">
        <v>1494</v>
      </c>
      <c r="C34" s="214">
        <v>43471696</v>
      </c>
      <c r="D34" s="67"/>
      <c r="E34" s="67"/>
    </row>
    <row r="35" spans="1:5" ht="15.6" thickBot="1" x14ac:dyDescent="0.35">
      <c r="A35" s="217" t="s">
        <v>1495</v>
      </c>
      <c r="B35" s="218" t="s">
        <v>1496</v>
      </c>
      <c r="C35" s="219">
        <v>43471696</v>
      </c>
      <c r="D35" s="67"/>
      <c r="E35" s="67"/>
    </row>
    <row r="36" spans="1:5" ht="16.2" thickBot="1" x14ac:dyDescent="0.35">
      <c r="A36" s="215" t="s">
        <v>1497</v>
      </c>
      <c r="B36" s="216" t="s">
        <v>1498</v>
      </c>
      <c r="C36" s="214">
        <v>1526</v>
      </c>
      <c r="D36" s="67"/>
      <c r="E36" s="67"/>
    </row>
    <row r="37" spans="1:5" ht="15.6" thickBot="1" x14ac:dyDescent="0.35">
      <c r="A37" s="217" t="s">
        <v>1499</v>
      </c>
      <c r="B37" s="218" t="s">
        <v>1500</v>
      </c>
      <c r="C37" s="219">
        <v>1526</v>
      </c>
      <c r="D37" s="67"/>
      <c r="E37" s="67"/>
    </row>
    <row r="38" spans="1:5" ht="16.2" thickBot="1" x14ac:dyDescent="0.35">
      <c r="A38" s="215" t="s">
        <v>1501</v>
      </c>
      <c r="B38" s="216" t="s">
        <v>1502</v>
      </c>
      <c r="C38" s="214">
        <v>10631420</v>
      </c>
      <c r="D38" s="67"/>
      <c r="E38" s="67"/>
    </row>
    <row r="39" spans="1:5" ht="15.6" thickBot="1" x14ac:dyDescent="0.35">
      <c r="A39" s="217" t="s">
        <v>1503</v>
      </c>
      <c r="B39" s="218" t="s">
        <v>1504</v>
      </c>
      <c r="C39" s="219">
        <v>10631420</v>
      </c>
      <c r="D39" s="67"/>
      <c r="E39" s="67"/>
    </row>
    <row r="40" spans="1:5" ht="15.6" thickBot="1" x14ac:dyDescent="0.35">
      <c r="A40" s="217" t="s">
        <v>1505</v>
      </c>
      <c r="B40" s="218" t="s">
        <v>1506</v>
      </c>
      <c r="C40" s="220">
        <v>0</v>
      </c>
      <c r="D40" s="67"/>
      <c r="E40" s="67"/>
    </row>
    <row r="41" spans="1:5" ht="15.6" thickBot="1" x14ac:dyDescent="0.35">
      <c r="A41" s="217" t="s">
        <v>1507</v>
      </c>
      <c r="B41" s="218" t="s">
        <v>1508</v>
      </c>
      <c r="C41" s="220">
        <v>0</v>
      </c>
      <c r="D41" s="67"/>
      <c r="E41" s="67"/>
    </row>
    <row r="42" spans="1:5" ht="16.2" thickBot="1" x14ac:dyDescent="0.35">
      <c r="A42" s="215" t="s">
        <v>1509</v>
      </c>
      <c r="B42" s="216" t="s">
        <v>1510</v>
      </c>
      <c r="C42" s="214">
        <v>714844</v>
      </c>
      <c r="D42" s="67"/>
      <c r="E42" s="67"/>
    </row>
    <row r="43" spans="1:5" ht="15.6" thickBot="1" x14ac:dyDescent="0.35">
      <c r="A43" s="217" t="s">
        <v>1511</v>
      </c>
      <c r="B43" s="218" t="s">
        <v>1510</v>
      </c>
      <c r="C43" s="219">
        <v>714844</v>
      </c>
      <c r="D43" s="67"/>
      <c r="E43" s="67"/>
    </row>
    <row r="44" spans="1:5" ht="16.2" thickBot="1" x14ac:dyDescent="0.35">
      <c r="A44" s="215" t="s">
        <v>1512</v>
      </c>
      <c r="B44" s="216" t="s">
        <v>1513</v>
      </c>
      <c r="C44" s="221">
        <v>0</v>
      </c>
      <c r="D44" s="67"/>
      <c r="E44" s="67"/>
    </row>
    <row r="45" spans="1:5" ht="15.6" thickBot="1" x14ac:dyDescent="0.35">
      <c r="A45" s="217" t="s">
        <v>1514</v>
      </c>
      <c r="B45" s="218" t="s">
        <v>1515</v>
      </c>
      <c r="C45" s="220">
        <v>0</v>
      </c>
      <c r="D45" s="67"/>
      <c r="E45" s="67"/>
    </row>
    <row r="46" spans="1:5" ht="16.2" thickBot="1" x14ac:dyDescent="0.35">
      <c r="A46" s="212">
        <v>1.8</v>
      </c>
      <c r="B46" s="216" t="s">
        <v>1516</v>
      </c>
      <c r="C46" s="221">
        <v>0</v>
      </c>
      <c r="D46" s="67"/>
      <c r="E46" s="67"/>
    </row>
    <row r="47" spans="1:5" ht="16.2" thickBot="1" x14ac:dyDescent="0.35">
      <c r="A47" s="212" t="s">
        <v>1517</v>
      </c>
      <c r="B47" s="216" t="s">
        <v>1518</v>
      </c>
      <c r="C47" s="221">
        <v>0</v>
      </c>
      <c r="D47" s="67"/>
      <c r="E47" s="67"/>
    </row>
    <row r="48" spans="1:5" ht="15.6" thickBot="1" x14ac:dyDescent="0.35">
      <c r="A48" s="217" t="s">
        <v>1519</v>
      </c>
      <c r="B48" s="218" t="s">
        <v>1518</v>
      </c>
      <c r="C48" s="220">
        <v>0</v>
      </c>
      <c r="D48" s="67"/>
      <c r="E48" s="67"/>
    </row>
    <row r="49" spans="1:5" ht="15.6" thickBot="1" x14ac:dyDescent="0.35">
      <c r="A49" s="217" t="s">
        <v>1520</v>
      </c>
      <c r="B49" s="218" t="s">
        <v>1386</v>
      </c>
      <c r="C49" s="220">
        <v>0</v>
      </c>
      <c r="D49" s="67"/>
      <c r="E49" s="67"/>
    </row>
    <row r="50" spans="1:5" ht="63" thickBot="1" x14ac:dyDescent="0.35">
      <c r="A50" s="212">
        <v>1.9</v>
      </c>
      <c r="B50" s="216" t="s">
        <v>1521</v>
      </c>
      <c r="C50" s="221">
        <v>0</v>
      </c>
      <c r="D50" s="67"/>
      <c r="E50" s="67"/>
    </row>
    <row r="51" spans="1:5" ht="16.2" thickBot="1" x14ac:dyDescent="0.35">
      <c r="A51" s="222">
        <v>2</v>
      </c>
      <c r="B51" s="223" t="s">
        <v>1388</v>
      </c>
      <c r="C51" s="224">
        <v>0</v>
      </c>
      <c r="D51" s="67"/>
      <c r="E51" s="67"/>
    </row>
    <row r="52" spans="1:5" ht="16.2" thickBot="1" x14ac:dyDescent="0.35">
      <c r="A52" s="212">
        <v>2.1</v>
      </c>
      <c r="B52" s="216" t="s">
        <v>1522</v>
      </c>
      <c r="C52" s="221">
        <v>0</v>
      </c>
      <c r="D52" s="67"/>
      <c r="E52" s="67"/>
    </row>
    <row r="53" spans="1:5" ht="16.2" thickBot="1" x14ac:dyDescent="0.35">
      <c r="A53" s="212">
        <v>2.2000000000000002</v>
      </c>
      <c r="B53" s="216" t="s">
        <v>1523</v>
      </c>
      <c r="C53" s="221">
        <v>0</v>
      </c>
      <c r="D53" s="67"/>
      <c r="E53" s="67"/>
    </row>
    <row r="54" spans="1:5" ht="16.2" thickBot="1" x14ac:dyDescent="0.35">
      <c r="A54" s="212">
        <v>2.2999999999999998</v>
      </c>
      <c r="B54" s="216" t="s">
        <v>1524</v>
      </c>
      <c r="C54" s="221">
        <v>0</v>
      </c>
      <c r="D54" s="67"/>
      <c r="E54" s="67"/>
    </row>
    <row r="55" spans="1:5" ht="31.8" thickBot="1" x14ac:dyDescent="0.35">
      <c r="A55" s="212">
        <v>2.4</v>
      </c>
      <c r="B55" s="216" t="s">
        <v>1525</v>
      </c>
      <c r="C55" s="221">
        <v>0</v>
      </c>
      <c r="D55" s="67"/>
      <c r="E55" s="67"/>
    </row>
    <row r="56" spans="1:5" ht="31.8" thickBot="1" x14ac:dyDescent="0.35">
      <c r="A56" s="212">
        <v>2.5</v>
      </c>
      <c r="B56" s="216" t="s">
        <v>1526</v>
      </c>
      <c r="C56" s="221">
        <v>0</v>
      </c>
      <c r="D56" s="67"/>
      <c r="E56" s="67"/>
    </row>
    <row r="57" spans="1:5" ht="16.2" thickBot="1" x14ac:dyDescent="0.35">
      <c r="A57" s="222">
        <v>3</v>
      </c>
      <c r="B57" s="223" t="s">
        <v>1394</v>
      </c>
      <c r="C57" s="224">
        <v>0</v>
      </c>
      <c r="D57" s="67"/>
      <c r="E57" s="67"/>
    </row>
    <row r="58" spans="1:5" ht="16.2" thickBot="1" x14ac:dyDescent="0.35">
      <c r="A58" s="212">
        <v>3.1</v>
      </c>
      <c r="B58" s="216" t="s">
        <v>1527</v>
      </c>
      <c r="C58" s="221">
        <v>0</v>
      </c>
      <c r="D58" s="67"/>
      <c r="E58" s="67"/>
    </row>
    <row r="59" spans="1:5" ht="16.2" thickBot="1" x14ac:dyDescent="0.35">
      <c r="A59" s="215" t="s">
        <v>602</v>
      </c>
      <c r="B59" s="216" t="s">
        <v>1528</v>
      </c>
      <c r="C59" s="221">
        <v>0</v>
      </c>
      <c r="D59" s="67"/>
      <c r="E59" s="67"/>
    </row>
    <row r="60" spans="1:5" ht="15.6" thickBot="1" x14ac:dyDescent="0.35">
      <c r="A60" s="217" t="s">
        <v>1529</v>
      </c>
      <c r="B60" s="218" t="s">
        <v>1530</v>
      </c>
      <c r="C60" s="220">
        <v>0</v>
      </c>
      <c r="D60" s="67"/>
      <c r="E60" s="67"/>
    </row>
    <row r="61" spans="1:5" ht="63" thickBot="1" x14ac:dyDescent="0.35">
      <c r="A61" s="212">
        <v>3.9</v>
      </c>
      <c r="B61" s="216" t="s">
        <v>1531</v>
      </c>
      <c r="C61" s="221">
        <v>0</v>
      </c>
      <c r="D61" s="67"/>
      <c r="E61" s="67"/>
    </row>
    <row r="62" spans="1:5" ht="16.2" thickBot="1" x14ac:dyDescent="0.35">
      <c r="A62" s="222">
        <v>4</v>
      </c>
      <c r="B62" s="223" t="s">
        <v>1532</v>
      </c>
      <c r="C62" s="225">
        <v>710328465</v>
      </c>
      <c r="D62" s="67"/>
      <c r="E62" s="67"/>
    </row>
    <row r="63" spans="1:5" ht="31.8" thickBot="1" x14ac:dyDescent="0.35">
      <c r="A63" s="212">
        <v>4.0999999999999996</v>
      </c>
      <c r="B63" s="216" t="s">
        <v>1533</v>
      </c>
      <c r="C63" s="214">
        <v>28230740</v>
      </c>
      <c r="D63" s="67"/>
      <c r="E63" s="67"/>
    </row>
    <row r="64" spans="1:5" ht="16.2" thickBot="1" x14ac:dyDescent="0.35">
      <c r="A64" s="215" t="s">
        <v>1534</v>
      </c>
      <c r="B64" s="216" t="s">
        <v>1535</v>
      </c>
      <c r="C64" s="214">
        <v>23364964</v>
      </c>
      <c r="D64" s="67"/>
      <c r="E64" s="67"/>
    </row>
    <row r="65" spans="1:5" ht="15.6" thickBot="1" x14ac:dyDescent="0.35">
      <c r="A65" s="217" t="s">
        <v>1536</v>
      </c>
      <c r="B65" s="218" t="s">
        <v>1537</v>
      </c>
      <c r="C65" s="219">
        <v>196799</v>
      </c>
      <c r="D65" s="67"/>
      <c r="E65" s="67"/>
    </row>
    <row r="66" spans="1:5" ht="15.6" thickBot="1" x14ac:dyDescent="0.35">
      <c r="A66" s="217" t="s">
        <v>1538</v>
      </c>
      <c r="B66" s="218" t="s">
        <v>1539</v>
      </c>
      <c r="C66" s="219">
        <v>5341767</v>
      </c>
      <c r="D66" s="67"/>
      <c r="E66" s="67"/>
    </row>
    <row r="67" spans="1:5" ht="15.6" thickBot="1" x14ac:dyDescent="0.35">
      <c r="A67" s="217" t="s">
        <v>1540</v>
      </c>
      <c r="B67" s="218" t="s">
        <v>1541</v>
      </c>
      <c r="C67" s="219">
        <v>17582176</v>
      </c>
      <c r="D67" s="67"/>
      <c r="E67" s="67"/>
    </row>
    <row r="68" spans="1:5" ht="15.6" thickBot="1" x14ac:dyDescent="0.35">
      <c r="A68" s="217" t="s">
        <v>1542</v>
      </c>
      <c r="B68" s="218" t="s">
        <v>1543</v>
      </c>
      <c r="C68" s="219">
        <v>171433</v>
      </c>
      <c r="D68" s="67"/>
      <c r="E68" s="67"/>
    </row>
    <row r="69" spans="1:5" ht="15.6" thickBot="1" x14ac:dyDescent="0.35">
      <c r="A69" s="217" t="s">
        <v>1544</v>
      </c>
      <c r="B69" s="218" t="s">
        <v>1545</v>
      </c>
      <c r="C69" s="219">
        <v>72789</v>
      </c>
      <c r="D69" s="67"/>
      <c r="E69" s="67"/>
    </row>
    <row r="70" spans="1:5" ht="16.2" thickBot="1" x14ac:dyDescent="0.35">
      <c r="A70" s="215" t="s">
        <v>1546</v>
      </c>
      <c r="B70" s="216" t="s">
        <v>1547</v>
      </c>
      <c r="C70" s="214">
        <v>1562025</v>
      </c>
      <c r="D70" s="67"/>
      <c r="E70" s="67"/>
    </row>
    <row r="71" spans="1:5" ht="15.6" thickBot="1" x14ac:dyDescent="0.35">
      <c r="A71" s="217" t="s">
        <v>1548</v>
      </c>
      <c r="B71" s="218" t="s">
        <v>1549</v>
      </c>
      <c r="C71" s="219">
        <v>1562025</v>
      </c>
      <c r="D71" s="67"/>
      <c r="E71" s="67"/>
    </row>
    <row r="72" spans="1:5" ht="16.2" thickBot="1" x14ac:dyDescent="0.35">
      <c r="A72" s="215" t="s">
        <v>1550</v>
      </c>
      <c r="B72" s="216" t="s">
        <v>1551</v>
      </c>
      <c r="C72" s="214">
        <v>2720237</v>
      </c>
      <c r="D72" s="67"/>
      <c r="E72" s="67"/>
    </row>
    <row r="73" spans="1:5" ht="15.6" thickBot="1" x14ac:dyDescent="0.35">
      <c r="A73" s="217" t="s">
        <v>1552</v>
      </c>
      <c r="B73" s="218" t="s">
        <v>1553</v>
      </c>
      <c r="C73" s="219">
        <v>446045</v>
      </c>
      <c r="D73" s="67"/>
      <c r="E73" s="67"/>
    </row>
    <row r="74" spans="1:5" ht="15.6" thickBot="1" x14ac:dyDescent="0.35">
      <c r="A74" s="217" t="s">
        <v>1554</v>
      </c>
      <c r="B74" s="226" t="s">
        <v>1555</v>
      </c>
      <c r="C74" s="219">
        <v>2256400</v>
      </c>
      <c r="D74" s="67"/>
      <c r="E74" s="67"/>
    </row>
    <row r="75" spans="1:5" ht="15.6" thickBot="1" x14ac:dyDescent="0.35">
      <c r="A75" s="217" t="s">
        <v>1556</v>
      </c>
      <c r="B75" s="218" t="s">
        <v>1557</v>
      </c>
      <c r="C75" s="220">
        <v>0</v>
      </c>
      <c r="D75" s="67"/>
      <c r="E75" s="67"/>
    </row>
    <row r="76" spans="1:5" ht="15.6" thickBot="1" x14ac:dyDescent="0.35">
      <c r="A76" s="217" t="s">
        <v>1558</v>
      </c>
      <c r="B76" s="218" t="s">
        <v>1559</v>
      </c>
      <c r="C76" s="219">
        <v>17792</v>
      </c>
      <c r="D76" s="67"/>
      <c r="E76" s="67"/>
    </row>
    <row r="77" spans="1:5" ht="31.8" thickBot="1" x14ac:dyDescent="0.35">
      <c r="A77" s="215" t="s">
        <v>1560</v>
      </c>
      <c r="B77" s="216" t="s">
        <v>1561</v>
      </c>
      <c r="C77" s="214">
        <v>583514</v>
      </c>
      <c r="D77" s="67"/>
      <c r="E77" s="67"/>
    </row>
    <row r="78" spans="1:5" ht="15.6" thickBot="1" x14ac:dyDescent="0.35">
      <c r="A78" s="217" t="s">
        <v>1562</v>
      </c>
      <c r="B78" s="218" t="s">
        <v>1563</v>
      </c>
      <c r="C78" s="219">
        <v>583514</v>
      </c>
      <c r="D78" s="67"/>
      <c r="E78" s="67"/>
    </row>
    <row r="79" spans="1:5" ht="15.6" thickBot="1" x14ac:dyDescent="0.35">
      <c r="A79" s="217" t="s">
        <v>1564</v>
      </c>
      <c r="B79" s="218" t="s">
        <v>1565</v>
      </c>
      <c r="C79" s="220">
        <v>0</v>
      </c>
      <c r="D79" s="67"/>
      <c r="E79" s="67"/>
    </row>
    <row r="80" spans="1:5" ht="15.6" thickBot="1" x14ac:dyDescent="0.35">
      <c r="A80" s="217" t="s">
        <v>1566</v>
      </c>
      <c r="B80" s="218" t="s">
        <v>1567</v>
      </c>
      <c r="C80" s="220">
        <v>0</v>
      </c>
      <c r="D80" s="67"/>
      <c r="E80" s="67"/>
    </row>
    <row r="81" spans="1:5" ht="15.6" thickBot="1" x14ac:dyDescent="0.35">
      <c r="A81" s="217" t="s">
        <v>1568</v>
      </c>
      <c r="B81" s="218" t="s">
        <v>1569</v>
      </c>
      <c r="C81" s="220">
        <v>0</v>
      </c>
      <c r="D81" s="67"/>
      <c r="E81" s="67"/>
    </row>
    <row r="82" spans="1:5" ht="15.6" thickBot="1" x14ac:dyDescent="0.35">
      <c r="A82" s="217" t="s">
        <v>1570</v>
      </c>
      <c r="B82" s="218" t="s">
        <v>1571</v>
      </c>
      <c r="C82" s="220">
        <v>0</v>
      </c>
      <c r="D82" s="67"/>
      <c r="E82" s="67"/>
    </row>
    <row r="83" spans="1:5" ht="16.2" thickBot="1" x14ac:dyDescent="0.35">
      <c r="A83" s="212">
        <v>4.3</v>
      </c>
      <c r="B83" s="216" t="s">
        <v>1572</v>
      </c>
      <c r="C83" s="214">
        <v>620754474</v>
      </c>
      <c r="D83" s="67"/>
      <c r="E83" s="67"/>
    </row>
    <row r="84" spans="1:5" ht="16.2" thickBot="1" x14ac:dyDescent="0.35">
      <c r="A84" s="215" t="s">
        <v>1573</v>
      </c>
      <c r="B84" s="216" t="s">
        <v>1574</v>
      </c>
      <c r="C84" s="214">
        <v>30901672</v>
      </c>
      <c r="D84" s="67"/>
      <c r="E84" s="67"/>
    </row>
    <row r="85" spans="1:5" ht="30.6" thickBot="1" x14ac:dyDescent="0.35">
      <c r="A85" s="217" t="s">
        <v>1575</v>
      </c>
      <c r="B85" s="218" t="s">
        <v>1576</v>
      </c>
      <c r="C85" s="219">
        <v>13985158</v>
      </c>
      <c r="D85" s="67"/>
      <c r="E85" s="67"/>
    </row>
    <row r="86" spans="1:5" ht="30.6" thickBot="1" x14ac:dyDescent="0.35">
      <c r="A86" s="217" t="s">
        <v>1577</v>
      </c>
      <c r="B86" s="218" t="s">
        <v>1578</v>
      </c>
      <c r="C86" s="219">
        <v>9371020</v>
      </c>
      <c r="D86" s="67"/>
      <c r="E86" s="67"/>
    </row>
    <row r="87" spans="1:5" ht="30.6" thickBot="1" x14ac:dyDescent="0.35">
      <c r="A87" s="217" t="s">
        <v>1579</v>
      </c>
      <c r="B87" s="218" t="s">
        <v>1580</v>
      </c>
      <c r="C87" s="219">
        <v>1519846</v>
      </c>
      <c r="D87" s="67"/>
      <c r="E87" s="67"/>
    </row>
    <row r="88" spans="1:5" ht="15.6" thickBot="1" x14ac:dyDescent="0.35">
      <c r="A88" s="217" t="s">
        <v>1581</v>
      </c>
      <c r="B88" s="218" t="s">
        <v>1582</v>
      </c>
      <c r="C88" s="219">
        <v>6025648</v>
      </c>
      <c r="D88" s="67"/>
      <c r="E88" s="67"/>
    </row>
    <row r="89" spans="1:5" ht="16.2" thickBot="1" x14ac:dyDescent="0.35">
      <c r="A89" s="215" t="s">
        <v>1583</v>
      </c>
      <c r="B89" s="216" t="s">
        <v>1584</v>
      </c>
      <c r="C89" s="214">
        <v>18321511</v>
      </c>
      <c r="D89" s="67"/>
      <c r="E89" s="67"/>
    </row>
    <row r="90" spans="1:5" ht="15.6" thickBot="1" x14ac:dyDescent="0.35">
      <c r="A90" s="217" t="s">
        <v>1585</v>
      </c>
      <c r="B90" s="218" t="s">
        <v>1586</v>
      </c>
      <c r="C90" s="219">
        <v>17578168</v>
      </c>
      <c r="D90" s="67"/>
      <c r="E90" s="67"/>
    </row>
    <row r="91" spans="1:5" ht="15.6" thickBot="1" x14ac:dyDescent="0.35">
      <c r="A91" s="217" t="s">
        <v>1587</v>
      </c>
      <c r="B91" s="218" t="s">
        <v>1588</v>
      </c>
      <c r="C91" s="219">
        <v>743343</v>
      </c>
      <c r="D91" s="67"/>
      <c r="E91" s="67"/>
    </row>
    <row r="92" spans="1:5" ht="15.6" thickBot="1" x14ac:dyDescent="0.35">
      <c r="A92" s="217" t="s">
        <v>1589</v>
      </c>
      <c r="B92" s="218" t="s">
        <v>1590</v>
      </c>
      <c r="C92" s="220">
        <v>0</v>
      </c>
      <c r="D92" s="67"/>
      <c r="E92" s="67"/>
    </row>
    <row r="93" spans="1:5" ht="31.8" thickBot="1" x14ac:dyDescent="0.35">
      <c r="A93" s="215" t="s">
        <v>1591</v>
      </c>
      <c r="B93" s="216" t="s">
        <v>1592</v>
      </c>
      <c r="C93" s="214">
        <v>128758162</v>
      </c>
      <c r="D93" s="67"/>
      <c r="E93" s="67"/>
    </row>
    <row r="94" spans="1:5" ht="15.6" thickBot="1" x14ac:dyDescent="0.35">
      <c r="A94" s="217" t="s">
        <v>1593</v>
      </c>
      <c r="B94" s="218" t="s">
        <v>1594</v>
      </c>
      <c r="C94" s="219">
        <v>118704980</v>
      </c>
      <c r="D94" s="67"/>
      <c r="E94" s="67"/>
    </row>
    <row r="95" spans="1:5" ht="15.6" thickBot="1" x14ac:dyDescent="0.35">
      <c r="A95" s="217" t="s">
        <v>1595</v>
      </c>
      <c r="B95" s="218" t="s">
        <v>1596</v>
      </c>
      <c r="C95" s="219">
        <v>2556811</v>
      </c>
      <c r="D95" s="67"/>
      <c r="E95" s="67"/>
    </row>
    <row r="96" spans="1:5" ht="15.6" thickBot="1" x14ac:dyDescent="0.35">
      <c r="A96" s="217" t="s">
        <v>1597</v>
      </c>
      <c r="B96" s="218" t="s">
        <v>1598</v>
      </c>
      <c r="C96" s="219">
        <v>543987</v>
      </c>
      <c r="D96" s="67"/>
      <c r="E96" s="67"/>
    </row>
    <row r="97" spans="1:5" ht="15.6" thickBot="1" x14ac:dyDescent="0.35">
      <c r="A97" s="217" t="s">
        <v>1599</v>
      </c>
      <c r="B97" s="218" t="s">
        <v>1600</v>
      </c>
      <c r="C97" s="220">
        <v>0</v>
      </c>
      <c r="D97" s="67"/>
      <c r="E97" s="67"/>
    </row>
    <row r="98" spans="1:5" ht="15.6" thickBot="1" x14ac:dyDescent="0.35">
      <c r="A98" s="217" t="s">
        <v>1601</v>
      </c>
      <c r="B98" s="218" t="s">
        <v>1602</v>
      </c>
      <c r="C98" s="220">
        <v>0</v>
      </c>
      <c r="D98" s="67"/>
      <c r="E98" s="67"/>
    </row>
    <row r="99" spans="1:5" ht="15.6" thickBot="1" x14ac:dyDescent="0.35">
      <c r="A99" s="217" t="s">
        <v>1603</v>
      </c>
      <c r="B99" s="218" t="s">
        <v>1604</v>
      </c>
      <c r="C99" s="219">
        <v>6375570</v>
      </c>
      <c r="D99" s="67"/>
      <c r="E99" s="67"/>
    </row>
    <row r="100" spans="1:5" ht="15.6" thickBot="1" x14ac:dyDescent="0.35">
      <c r="A100" s="217" t="s">
        <v>1605</v>
      </c>
      <c r="B100" s="218" t="s">
        <v>1606</v>
      </c>
      <c r="C100" s="219">
        <v>576814</v>
      </c>
      <c r="D100" s="67"/>
      <c r="E100" s="67"/>
    </row>
    <row r="101" spans="1:5" ht="31.8" thickBot="1" x14ac:dyDescent="0.35">
      <c r="A101" s="215" t="s">
        <v>1607</v>
      </c>
      <c r="B101" s="216" t="s">
        <v>1608</v>
      </c>
      <c r="C101" s="214">
        <v>1308752</v>
      </c>
      <c r="D101" s="67"/>
      <c r="E101" s="67"/>
    </row>
    <row r="102" spans="1:5" ht="15.6" thickBot="1" x14ac:dyDescent="0.35">
      <c r="A102" s="217" t="s">
        <v>1609</v>
      </c>
      <c r="B102" s="218" t="s">
        <v>1610</v>
      </c>
      <c r="C102" s="219">
        <v>879861</v>
      </c>
      <c r="D102" s="67"/>
      <c r="E102" s="67"/>
    </row>
    <row r="103" spans="1:5" ht="15.6" thickBot="1" x14ac:dyDescent="0.35">
      <c r="A103" s="217" t="s">
        <v>1611</v>
      </c>
      <c r="B103" s="218" t="s">
        <v>1612</v>
      </c>
      <c r="C103" s="219">
        <v>428891</v>
      </c>
      <c r="D103" s="67"/>
      <c r="E103" s="67"/>
    </row>
    <row r="104" spans="1:5" ht="15.6" thickBot="1" x14ac:dyDescent="0.35">
      <c r="A104" s="217" t="s">
        <v>1613</v>
      </c>
      <c r="B104" s="218" t="s">
        <v>1614</v>
      </c>
      <c r="C104" s="220">
        <v>0</v>
      </c>
      <c r="D104" s="67"/>
      <c r="E104" s="67"/>
    </row>
    <row r="105" spans="1:5" ht="15.6" thickBot="1" x14ac:dyDescent="0.35">
      <c r="A105" s="217" t="s">
        <v>1615</v>
      </c>
      <c r="B105" s="218" t="s">
        <v>1616</v>
      </c>
      <c r="C105" s="220">
        <v>0</v>
      </c>
      <c r="D105" s="67"/>
      <c r="E105" s="67"/>
    </row>
    <row r="106" spans="1:5" ht="31.8" thickBot="1" x14ac:dyDescent="0.35">
      <c r="A106" s="215" t="s">
        <v>1617</v>
      </c>
      <c r="B106" s="216" t="s">
        <v>1618</v>
      </c>
      <c r="C106" s="214">
        <v>55442274</v>
      </c>
      <c r="D106" s="67"/>
      <c r="E106" s="67"/>
    </row>
    <row r="107" spans="1:5" ht="15.6" thickBot="1" x14ac:dyDescent="0.35">
      <c r="A107" s="217" t="s">
        <v>1619</v>
      </c>
      <c r="B107" s="218" t="s">
        <v>1620</v>
      </c>
      <c r="C107" s="219">
        <v>2462223</v>
      </c>
      <c r="D107" s="67"/>
      <c r="E107" s="67"/>
    </row>
    <row r="108" spans="1:5" ht="15.6" thickBot="1" x14ac:dyDescent="0.35">
      <c r="A108" s="217" t="s">
        <v>1621</v>
      </c>
      <c r="B108" s="218" t="s">
        <v>1622</v>
      </c>
      <c r="C108" s="219">
        <v>52980051</v>
      </c>
      <c r="D108" s="67"/>
      <c r="E108" s="67"/>
    </row>
    <row r="109" spans="1:5" ht="15.6" thickBot="1" x14ac:dyDescent="0.35">
      <c r="A109" s="217" t="s">
        <v>1623</v>
      </c>
      <c r="B109" s="218" t="s">
        <v>1624</v>
      </c>
      <c r="C109" s="220">
        <v>0</v>
      </c>
      <c r="D109" s="67"/>
      <c r="E109" s="67"/>
    </row>
    <row r="110" spans="1:5" ht="30.6" thickBot="1" x14ac:dyDescent="0.35">
      <c r="A110" s="217" t="s">
        <v>1625</v>
      </c>
      <c r="B110" s="218" t="s">
        <v>1626</v>
      </c>
      <c r="C110" s="220">
        <v>0</v>
      </c>
      <c r="D110" s="67"/>
      <c r="E110" s="67"/>
    </row>
    <row r="111" spans="1:5" ht="30.6" thickBot="1" x14ac:dyDescent="0.35">
      <c r="A111" s="217" t="s">
        <v>1627</v>
      </c>
      <c r="B111" s="218" t="s">
        <v>1628</v>
      </c>
      <c r="C111" s="220">
        <v>0</v>
      </c>
      <c r="D111" s="67"/>
      <c r="E111" s="67"/>
    </row>
    <row r="112" spans="1:5" ht="16.2" thickBot="1" x14ac:dyDescent="0.35">
      <c r="A112" s="215" t="s">
        <v>1629</v>
      </c>
      <c r="B112" s="216" t="s">
        <v>1630</v>
      </c>
      <c r="C112" s="214">
        <v>5673634</v>
      </c>
      <c r="D112" s="67"/>
      <c r="E112" s="67"/>
    </row>
    <row r="113" spans="1:5" ht="15.6" thickBot="1" x14ac:dyDescent="0.35">
      <c r="A113" s="217" t="s">
        <v>1631</v>
      </c>
      <c r="B113" s="218" t="s">
        <v>1632</v>
      </c>
      <c r="C113" s="220">
        <v>0</v>
      </c>
      <c r="D113" s="67"/>
      <c r="E113" s="67"/>
    </row>
    <row r="114" spans="1:5" ht="15.6" thickBot="1" x14ac:dyDescent="0.35">
      <c r="A114" s="217" t="s">
        <v>1633</v>
      </c>
      <c r="B114" s="218" t="s">
        <v>1634</v>
      </c>
      <c r="C114" s="219">
        <v>5592262</v>
      </c>
      <c r="D114" s="67"/>
      <c r="E114" s="67"/>
    </row>
    <row r="115" spans="1:5" ht="30.6" thickBot="1" x14ac:dyDescent="0.35">
      <c r="A115" s="217" t="s">
        <v>1635</v>
      </c>
      <c r="B115" s="218" t="s">
        <v>1636</v>
      </c>
      <c r="C115" s="219">
        <v>81372</v>
      </c>
      <c r="D115" s="67"/>
      <c r="E115" s="67"/>
    </row>
    <row r="116" spans="1:5" ht="16.2" thickBot="1" x14ac:dyDescent="0.35">
      <c r="A116" s="215" t="s">
        <v>1637</v>
      </c>
      <c r="B116" s="216" t="s">
        <v>1638</v>
      </c>
      <c r="C116" s="221">
        <v>0</v>
      </c>
      <c r="D116" s="67"/>
      <c r="E116" s="67"/>
    </row>
    <row r="117" spans="1:5" ht="30.6" thickBot="1" x14ac:dyDescent="0.35">
      <c r="A117" s="217" t="s">
        <v>1639</v>
      </c>
      <c r="B117" s="218" t="s">
        <v>1640</v>
      </c>
      <c r="C117" s="220">
        <v>0</v>
      </c>
      <c r="D117" s="67"/>
      <c r="E117" s="67"/>
    </row>
    <row r="118" spans="1:5" ht="45.6" thickBot="1" x14ac:dyDescent="0.35">
      <c r="A118" s="217" t="s">
        <v>1641</v>
      </c>
      <c r="B118" s="218" t="s">
        <v>1642</v>
      </c>
      <c r="C118" s="220">
        <v>0</v>
      </c>
      <c r="D118" s="67"/>
      <c r="E118" s="67"/>
    </row>
    <row r="119" spans="1:5" ht="45.6" thickBot="1" x14ac:dyDescent="0.35">
      <c r="A119" s="217" t="s">
        <v>1643</v>
      </c>
      <c r="B119" s="218" t="s">
        <v>1644</v>
      </c>
      <c r="C119" s="220">
        <v>0</v>
      </c>
      <c r="D119" s="67"/>
      <c r="E119" s="67"/>
    </row>
    <row r="120" spans="1:5" ht="16.2" thickBot="1" x14ac:dyDescent="0.35">
      <c r="A120" s="215" t="s">
        <v>1645</v>
      </c>
      <c r="B120" s="216" t="s">
        <v>1646</v>
      </c>
      <c r="C120" s="214">
        <v>144686</v>
      </c>
      <c r="D120" s="67"/>
      <c r="E120" s="67"/>
    </row>
    <row r="121" spans="1:5" ht="15.6" thickBot="1" x14ac:dyDescent="0.35">
      <c r="A121" s="217" t="s">
        <v>1647</v>
      </c>
      <c r="B121" s="218" t="s">
        <v>1648</v>
      </c>
      <c r="C121" s="219">
        <v>86365</v>
      </c>
      <c r="D121" s="67"/>
      <c r="E121" s="67"/>
    </row>
    <row r="122" spans="1:5" ht="15.6" thickBot="1" x14ac:dyDescent="0.35">
      <c r="A122" s="217" t="s">
        <v>1649</v>
      </c>
      <c r="B122" s="218" t="s">
        <v>1650</v>
      </c>
      <c r="C122" s="220">
        <v>0</v>
      </c>
      <c r="D122" s="67"/>
      <c r="E122" s="67"/>
    </row>
    <row r="123" spans="1:5" ht="15.6" thickBot="1" x14ac:dyDescent="0.35">
      <c r="A123" s="217" t="s">
        <v>1651</v>
      </c>
      <c r="B123" s="218" t="s">
        <v>1652</v>
      </c>
      <c r="C123" s="220">
        <v>0</v>
      </c>
      <c r="D123" s="67"/>
      <c r="E123" s="67"/>
    </row>
    <row r="124" spans="1:5" ht="15.6" thickBot="1" x14ac:dyDescent="0.35">
      <c r="A124" s="217" t="s">
        <v>1653</v>
      </c>
      <c r="B124" s="218" t="s">
        <v>1654</v>
      </c>
      <c r="C124" s="219">
        <v>58321</v>
      </c>
      <c r="D124" s="67"/>
      <c r="E124" s="67"/>
    </row>
    <row r="125" spans="1:5" ht="31.8" thickBot="1" x14ac:dyDescent="0.35">
      <c r="A125" s="215" t="s">
        <v>1655</v>
      </c>
      <c r="B125" s="216" t="s">
        <v>1656</v>
      </c>
      <c r="C125" s="214">
        <v>307791</v>
      </c>
      <c r="D125" s="67"/>
      <c r="E125" s="67"/>
    </row>
    <row r="126" spans="1:5" ht="30.6" thickBot="1" x14ac:dyDescent="0.35">
      <c r="A126" s="217" t="s">
        <v>1657</v>
      </c>
      <c r="B126" s="218" t="s">
        <v>1658</v>
      </c>
      <c r="C126" s="219">
        <v>276519</v>
      </c>
      <c r="D126" s="67"/>
      <c r="E126" s="67"/>
    </row>
    <row r="127" spans="1:5" ht="30.6" thickBot="1" x14ac:dyDescent="0.35">
      <c r="A127" s="217" t="s">
        <v>1659</v>
      </c>
      <c r="B127" s="218" t="s">
        <v>1660</v>
      </c>
      <c r="C127" s="220">
        <v>0</v>
      </c>
      <c r="D127" s="67"/>
      <c r="E127" s="67"/>
    </row>
    <row r="128" spans="1:5" ht="30.6" thickBot="1" x14ac:dyDescent="0.35">
      <c r="A128" s="217" t="s">
        <v>1661</v>
      </c>
      <c r="B128" s="218" t="s">
        <v>1662</v>
      </c>
      <c r="C128" s="220">
        <v>0</v>
      </c>
      <c r="D128" s="67"/>
      <c r="E128" s="67"/>
    </row>
    <row r="129" spans="1:5" ht="15.6" thickBot="1" x14ac:dyDescent="0.35">
      <c r="A129" s="217" t="s">
        <v>1663</v>
      </c>
      <c r="B129" s="218" t="s">
        <v>1664</v>
      </c>
      <c r="C129" s="219">
        <v>13217</v>
      </c>
      <c r="D129" s="67"/>
      <c r="E129" s="67"/>
    </row>
    <row r="130" spans="1:5" ht="15.6" thickBot="1" x14ac:dyDescent="0.35">
      <c r="A130" s="217" t="s">
        <v>1665</v>
      </c>
      <c r="B130" s="218" t="s">
        <v>1666</v>
      </c>
      <c r="C130" s="219">
        <v>17780</v>
      </c>
      <c r="D130" s="67"/>
      <c r="E130" s="67"/>
    </row>
    <row r="131" spans="1:5" ht="15.6" thickBot="1" x14ac:dyDescent="0.35">
      <c r="A131" s="217" t="s">
        <v>1667</v>
      </c>
      <c r="B131" s="218" t="s">
        <v>1616</v>
      </c>
      <c r="C131" s="220">
        <v>275</v>
      </c>
      <c r="D131" s="67"/>
      <c r="E131" s="67"/>
    </row>
    <row r="132" spans="1:5" ht="16.2" thickBot="1" x14ac:dyDescent="0.35">
      <c r="A132" s="215" t="s">
        <v>1668</v>
      </c>
      <c r="B132" s="216" t="s">
        <v>1669</v>
      </c>
      <c r="C132" s="214">
        <v>334927978</v>
      </c>
      <c r="D132" s="67"/>
      <c r="E132" s="67"/>
    </row>
    <row r="133" spans="1:5" ht="15.6" thickBot="1" x14ac:dyDescent="0.35">
      <c r="A133" s="217" t="s">
        <v>1670</v>
      </c>
      <c r="B133" s="218" t="s">
        <v>1671</v>
      </c>
      <c r="C133" s="219">
        <v>135400598</v>
      </c>
      <c r="D133" s="67"/>
      <c r="E133" s="67"/>
    </row>
    <row r="134" spans="1:5" ht="15.6" thickBot="1" x14ac:dyDescent="0.35">
      <c r="A134" s="217" t="s">
        <v>1672</v>
      </c>
      <c r="B134" s="218" t="s">
        <v>1673</v>
      </c>
      <c r="C134" s="219">
        <v>19234104</v>
      </c>
      <c r="D134" s="67"/>
      <c r="E134" s="67"/>
    </row>
    <row r="135" spans="1:5" ht="15.6" thickBot="1" x14ac:dyDescent="0.35">
      <c r="A135" s="217" t="s">
        <v>1674</v>
      </c>
      <c r="B135" s="218" t="s">
        <v>1675</v>
      </c>
      <c r="C135" s="219">
        <v>12349047</v>
      </c>
      <c r="D135" s="67"/>
      <c r="E135" s="67"/>
    </row>
    <row r="136" spans="1:5" ht="15.6" thickBot="1" x14ac:dyDescent="0.35">
      <c r="A136" s="217" t="s">
        <v>1676</v>
      </c>
      <c r="B136" s="218" t="s">
        <v>1677</v>
      </c>
      <c r="C136" s="219">
        <v>1668311</v>
      </c>
      <c r="D136" s="67"/>
      <c r="E136" s="67"/>
    </row>
    <row r="137" spans="1:5" ht="15.6" thickBot="1" x14ac:dyDescent="0.35">
      <c r="A137" s="217" t="s">
        <v>1678</v>
      </c>
      <c r="B137" s="218" t="s">
        <v>1679</v>
      </c>
      <c r="C137" s="219">
        <v>38084074</v>
      </c>
      <c r="D137" s="67"/>
      <c r="E137" s="67"/>
    </row>
    <row r="138" spans="1:5" ht="15.6" thickBot="1" x14ac:dyDescent="0.35">
      <c r="A138" s="217" t="s">
        <v>1680</v>
      </c>
      <c r="B138" s="218" t="s">
        <v>1681</v>
      </c>
      <c r="C138" s="219">
        <v>5713393</v>
      </c>
      <c r="D138" s="67"/>
      <c r="E138" s="67"/>
    </row>
    <row r="139" spans="1:5" ht="15.6" thickBot="1" x14ac:dyDescent="0.35">
      <c r="A139" s="217" t="s">
        <v>1682</v>
      </c>
      <c r="B139" s="218" t="s">
        <v>1683</v>
      </c>
      <c r="C139" s="219">
        <v>115837147</v>
      </c>
      <c r="D139" s="67"/>
      <c r="E139" s="67"/>
    </row>
    <row r="140" spans="1:5" ht="15.6" thickBot="1" x14ac:dyDescent="0.35">
      <c r="A140" s="217" t="s">
        <v>1684</v>
      </c>
      <c r="B140" s="218" t="s">
        <v>1685</v>
      </c>
      <c r="C140" s="219">
        <v>6449590</v>
      </c>
      <c r="D140" s="67"/>
      <c r="E140" s="67"/>
    </row>
    <row r="141" spans="1:5" ht="15.6" thickBot="1" x14ac:dyDescent="0.35">
      <c r="A141" s="217" t="s">
        <v>1686</v>
      </c>
      <c r="B141" s="218" t="s">
        <v>1687</v>
      </c>
      <c r="C141" s="219">
        <v>191714</v>
      </c>
      <c r="D141" s="67"/>
      <c r="E141" s="67"/>
    </row>
    <row r="142" spans="1:5" ht="16.2" thickBot="1" x14ac:dyDescent="0.35">
      <c r="A142" s="215" t="s">
        <v>1688</v>
      </c>
      <c r="B142" s="216" t="s">
        <v>1689</v>
      </c>
      <c r="C142" s="214">
        <v>2634081</v>
      </c>
      <c r="D142" s="67"/>
      <c r="E142" s="67"/>
    </row>
    <row r="143" spans="1:5" ht="15.6" thickBot="1" x14ac:dyDescent="0.35">
      <c r="A143" s="217" t="s">
        <v>1690</v>
      </c>
      <c r="B143" s="218" t="s">
        <v>1691</v>
      </c>
      <c r="C143" s="219">
        <v>284966</v>
      </c>
      <c r="D143" s="67"/>
      <c r="E143" s="67"/>
    </row>
    <row r="144" spans="1:5" ht="30.6" thickBot="1" x14ac:dyDescent="0.35">
      <c r="A144" s="217" t="s">
        <v>1692</v>
      </c>
      <c r="B144" s="218" t="s">
        <v>1693</v>
      </c>
      <c r="C144" s="220">
        <v>0</v>
      </c>
      <c r="D144" s="67"/>
      <c r="E144" s="67"/>
    </row>
    <row r="145" spans="1:5" ht="30.6" thickBot="1" x14ac:dyDescent="0.35">
      <c r="A145" s="217" t="s">
        <v>1694</v>
      </c>
      <c r="B145" s="218" t="s">
        <v>1695</v>
      </c>
      <c r="C145" s="220">
        <v>0</v>
      </c>
      <c r="D145" s="67"/>
      <c r="E145" s="67"/>
    </row>
    <row r="146" spans="1:5" ht="15.6" thickBot="1" x14ac:dyDescent="0.35">
      <c r="A146" s="217" t="s">
        <v>1696</v>
      </c>
      <c r="B146" s="218" t="s">
        <v>1697</v>
      </c>
      <c r="C146" s="220">
        <v>0</v>
      </c>
      <c r="D146" s="67"/>
      <c r="E146" s="67"/>
    </row>
    <row r="147" spans="1:5" ht="15.6" thickBot="1" x14ac:dyDescent="0.35">
      <c r="A147" s="217" t="s">
        <v>1698</v>
      </c>
      <c r="B147" s="218" t="s">
        <v>1699</v>
      </c>
      <c r="C147" s="220">
        <v>0</v>
      </c>
      <c r="D147" s="67"/>
      <c r="E147" s="67"/>
    </row>
    <row r="148" spans="1:5" ht="15.6" thickBot="1" x14ac:dyDescent="0.35">
      <c r="A148" s="217" t="s">
        <v>1700</v>
      </c>
      <c r="B148" s="218" t="s">
        <v>1701</v>
      </c>
      <c r="C148" s="219">
        <v>2345097</v>
      </c>
      <c r="D148" s="67"/>
      <c r="E148" s="67"/>
    </row>
    <row r="149" spans="1:5" ht="15.6" thickBot="1" x14ac:dyDescent="0.35">
      <c r="A149" s="217" t="s">
        <v>1702</v>
      </c>
      <c r="B149" s="218" t="s">
        <v>1703</v>
      </c>
      <c r="C149" s="220">
        <v>0</v>
      </c>
      <c r="D149" s="67"/>
      <c r="E149" s="67"/>
    </row>
    <row r="150" spans="1:5" ht="15.6" thickBot="1" x14ac:dyDescent="0.35">
      <c r="A150" s="217" t="s">
        <v>1704</v>
      </c>
      <c r="B150" s="218" t="s">
        <v>1705</v>
      </c>
      <c r="C150" s="219">
        <v>4018</v>
      </c>
      <c r="D150" s="67"/>
      <c r="E150" s="67"/>
    </row>
    <row r="151" spans="1:5" ht="16.2" thickBot="1" x14ac:dyDescent="0.35">
      <c r="A151" s="215" t="s">
        <v>1706</v>
      </c>
      <c r="B151" s="216" t="s">
        <v>1707</v>
      </c>
      <c r="C151" s="214">
        <v>706178</v>
      </c>
      <c r="D151" s="67"/>
      <c r="E151" s="67"/>
    </row>
    <row r="152" spans="1:5" ht="15.6" thickBot="1" x14ac:dyDescent="0.35">
      <c r="A152" s="217" t="s">
        <v>1708</v>
      </c>
      <c r="B152" s="218" t="s">
        <v>1709</v>
      </c>
      <c r="C152" s="219">
        <v>362301</v>
      </c>
      <c r="D152" s="67"/>
      <c r="E152" s="67"/>
    </row>
    <row r="153" spans="1:5" ht="15.6" thickBot="1" x14ac:dyDescent="0.35">
      <c r="A153" s="217" t="s">
        <v>1710</v>
      </c>
      <c r="B153" s="218" t="s">
        <v>1711</v>
      </c>
      <c r="C153" s="219">
        <v>281361</v>
      </c>
      <c r="D153" s="67"/>
      <c r="E153" s="67"/>
    </row>
    <row r="154" spans="1:5" ht="15.6" thickBot="1" x14ac:dyDescent="0.35">
      <c r="A154" s="217" t="s">
        <v>1712</v>
      </c>
      <c r="B154" s="218" t="s">
        <v>1713</v>
      </c>
      <c r="C154" s="219">
        <v>62516</v>
      </c>
      <c r="D154" s="67"/>
      <c r="E154" s="67"/>
    </row>
    <row r="155" spans="1:5" ht="16.2" thickBot="1" x14ac:dyDescent="0.35">
      <c r="A155" s="215" t="s">
        <v>1714</v>
      </c>
      <c r="B155" s="216" t="s">
        <v>1715</v>
      </c>
      <c r="C155" s="214">
        <v>32548130</v>
      </c>
      <c r="D155" s="67"/>
      <c r="E155" s="67"/>
    </row>
    <row r="156" spans="1:5" ht="30.6" thickBot="1" x14ac:dyDescent="0.35">
      <c r="A156" s="217" t="s">
        <v>1716</v>
      </c>
      <c r="B156" s="218" t="s">
        <v>1717</v>
      </c>
      <c r="C156" s="219">
        <v>25750012</v>
      </c>
      <c r="D156" s="67"/>
      <c r="E156" s="67"/>
    </row>
    <row r="157" spans="1:5" ht="15.6" thickBot="1" x14ac:dyDescent="0.35">
      <c r="A157" s="217" t="s">
        <v>1718</v>
      </c>
      <c r="B157" s="218" t="s">
        <v>1719</v>
      </c>
      <c r="C157" s="219">
        <v>402474</v>
      </c>
      <c r="D157" s="67"/>
      <c r="E157" s="67"/>
    </row>
    <row r="158" spans="1:5" ht="15.6" thickBot="1" x14ac:dyDescent="0.35">
      <c r="A158" s="217" t="s">
        <v>1720</v>
      </c>
      <c r="B158" s="218" t="s">
        <v>1721</v>
      </c>
      <c r="C158" s="219">
        <v>1490880</v>
      </c>
      <c r="D158" s="67"/>
      <c r="E158" s="67"/>
    </row>
    <row r="159" spans="1:5" ht="15.6" thickBot="1" x14ac:dyDescent="0.35">
      <c r="A159" s="217" t="s">
        <v>1722</v>
      </c>
      <c r="B159" s="218" t="s">
        <v>1723</v>
      </c>
      <c r="C159" s="219">
        <v>4904764</v>
      </c>
      <c r="D159" s="67"/>
      <c r="E159" s="67"/>
    </row>
    <row r="160" spans="1:5" ht="16.2" thickBot="1" x14ac:dyDescent="0.35">
      <c r="A160" s="215" t="s">
        <v>1724</v>
      </c>
      <c r="B160" s="216" t="s">
        <v>1725</v>
      </c>
      <c r="C160" s="214">
        <v>9079625</v>
      </c>
      <c r="D160" s="67"/>
      <c r="E160" s="67"/>
    </row>
    <row r="161" spans="1:5" ht="15.6" thickBot="1" x14ac:dyDescent="0.35">
      <c r="A161" s="217" t="s">
        <v>1726</v>
      </c>
      <c r="B161" s="218" t="s">
        <v>1727</v>
      </c>
      <c r="C161" s="219">
        <v>32032</v>
      </c>
      <c r="D161" s="67"/>
      <c r="E161" s="67"/>
    </row>
    <row r="162" spans="1:5" ht="15.6" thickBot="1" x14ac:dyDescent="0.35">
      <c r="A162" s="217" t="s">
        <v>1728</v>
      </c>
      <c r="B162" s="218" t="s">
        <v>1729</v>
      </c>
      <c r="C162" s="219">
        <v>370949</v>
      </c>
      <c r="D162" s="67"/>
      <c r="E162" s="67"/>
    </row>
    <row r="163" spans="1:5" ht="15.6" thickBot="1" x14ac:dyDescent="0.35">
      <c r="A163" s="217" t="s">
        <v>1730</v>
      </c>
      <c r="B163" s="218" t="s">
        <v>1731</v>
      </c>
      <c r="C163" s="219">
        <v>9391</v>
      </c>
      <c r="D163" s="67"/>
      <c r="E163" s="67"/>
    </row>
    <row r="164" spans="1:5" ht="15.6" thickBot="1" x14ac:dyDescent="0.35">
      <c r="A164" s="217" t="s">
        <v>1732</v>
      </c>
      <c r="B164" s="218" t="s">
        <v>1733</v>
      </c>
      <c r="C164" s="220">
        <v>0</v>
      </c>
      <c r="D164" s="67"/>
      <c r="E164" s="67"/>
    </row>
    <row r="165" spans="1:5" ht="15.6" thickBot="1" x14ac:dyDescent="0.35">
      <c r="A165" s="217" t="s">
        <v>1734</v>
      </c>
      <c r="B165" s="218" t="s">
        <v>1735</v>
      </c>
      <c r="C165" s="219">
        <v>3797779</v>
      </c>
      <c r="D165" s="67"/>
      <c r="E165" s="67"/>
    </row>
    <row r="166" spans="1:5" ht="15.6" thickBot="1" x14ac:dyDescent="0.35">
      <c r="A166" s="217" t="s">
        <v>1736</v>
      </c>
      <c r="B166" s="218" t="s">
        <v>1737</v>
      </c>
      <c r="C166" s="219">
        <v>4869474</v>
      </c>
      <c r="D166" s="67"/>
      <c r="E166" s="67"/>
    </row>
    <row r="167" spans="1:5" ht="16.2" thickBot="1" x14ac:dyDescent="0.35">
      <c r="A167" s="212">
        <v>4.4000000000000004</v>
      </c>
      <c r="B167" s="216" t="s">
        <v>1738</v>
      </c>
      <c r="C167" s="214">
        <v>13430104</v>
      </c>
      <c r="D167" s="67"/>
      <c r="E167" s="67"/>
    </row>
    <row r="168" spans="1:5" ht="16.2" thickBot="1" x14ac:dyDescent="0.35">
      <c r="A168" s="215" t="s">
        <v>1739</v>
      </c>
      <c r="B168" s="216" t="s">
        <v>1740</v>
      </c>
      <c r="C168" s="214">
        <v>13430104</v>
      </c>
      <c r="D168" s="67"/>
      <c r="E168" s="67"/>
    </row>
    <row r="169" spans="1:5" ht="15.6" thickBot="1" x14ac:dyDescent="0.35">
      <c r="A169" s="217" t="s">
        <v>1741</v>
      </c>
      <c r="B169" s="218" t="s">
        <v>1742</v>
      </c>
      <c r="C169" s="219">
        <v>774074</v>
      </c>
      <c r="D169" s="67"/>
      <c r="E169" s="67"/>
    </row>
    <row r="170" spans="1:5" ht="15.6" thickBot="1" x14ac:dyDescent="0.35">
      <c r="A170" s="217" t="s">
        <v>1743</v>
      </c>
      <c r="B170" s="218" t="s">
        <v>1744</v>
      </c>
      <c r="C170" s="219">
        <v>991178</v>
      </c>
      <c r="D170" s="67"/>
      <c r="E170" s="67"/>
    </row>
    <row r="171" spans="1:5" ht="15.6" thickBot="1" x14ac:dyDescent="0.35">
      <c r="A171" s="217" t="s">
        <v>1745</v>
      </c>
      <c r="B171" s="218" t="s">
        <v>1746</v>
      </c>
      <c r="C171" s="220">
        <v>0</v>
      </c>
      <c r="D171" s="67"/>
      <c r="E171" s="67"/>
    </row>
    <row r="172" spans="1:5" ht="15.6" thickBot="1" x14ac:dyDescent="0.35">
      <c r="A172" s="217" t="s">
        <v>1747</v>
      </c>
      <c r="B172" s="218" t="s">
        <v>1748</v>
      </c>
      <c r="C172" s="219">
        <v>11664852</v>
      </c>
      <c r="D172" s="67"/>
      <c r="E172" s="67"/>
    </row>
    <row r="173" spans="1:5" ht="15.6" thickBot="1" x14ac:dyDescent="0.35">
      <c r="A173" s="217" t="s">
        <v>1749</v>
      </c>
      <c r="B173" s="218" t="s">
        <v>1750</v>
      </c>
      <c r="C173" s="220">
        <v>0</v>
      </c>
      <c r="D173" s="67"/>
      <c r="E173" s="67"/>
    </row>
    <row r="174" spans="1:5" ht="16.2" thickBot="1" x14ac:dyDescent="0.35">
      <c r="A174" s="212">
        <v>4.5</v>
      </c>
      <c r="B174" s="216" t="s">
        <v>1751</v>
      </c>
      <c r="C174" s="214">
        <v>47913147</v>
      </c>
      <c r="D174" s="67"/>
      <c r="E174" s="67"/>
    </row>
    <row r="175" spans="1:5" ht="16.2" thickBot="1" x14ac:dyDescent="0.35">
      <c r="A175" s="215" t="s">
        <v>1752</v>
      </c>
      <c r="B175" s="216" t="s">
        <v>1491</v>
      </c>
      <c r="C175" s="214">
        <v>15934050</v>
      </c>
      <c r="D175" s="67"/>
      <c r="E175" s="67"/>
    </row>
    <row r="176" spans="1:5" ht="15.6" thickBot="1" x14ac:dyDescent="0.35">
      <c r="A176" s="217" t="s">
        <v>1753</v>
      </c>
      <c r="B176" s="218" t="s">
        <v>1493</v>
      </c>
      <c r="C176" s="219">
        <v>15934050</v>
      </c>
      <c r="D176" s="67"/>
      <c r="E176" s="67"/>
    </row>
    <row r="177" spans="1:5" ht="16.2" thickBot="1" x14ac:dyDescent="0.35">
      <c r="A177" s="215" t="s">
        <v>1754</v>
      </c>
      <c r="B177" s="216" t="s">
        <v>1494</v>
      </c>
      <c r="C177" s="214">
        <v>28017893</v>
      </c>
      <c r="D177" s="67"/>
      <c r="E177" s="67"/>
    </row>
    <row r="178" spans="1:5" ht="15.6" thickBot="1" x14ac:dyDescent="0.35">
      <c r="A178" s="217" t="s">
        <v>1755</v>
      </c>
      <c r="B178" s="218" t="s">
        <v>1496</v>
      </c>
      <c r="C178" s="219">
        <v>28017893</v>
      </c>
      <c r="D178" s="67"/>
      <c r="E178" s="67"/>
    </row>
    <row r="179" spans="1:5" ht="16.2" thickBot="1" x14ac:dyDescent="0.35">
      <c r="A179" s="215" t="s">
        <v>1756</v>
      </c>
      <c r="B179" s="216" t="s">
        <v>1498</v>
      </c>
      <c r="C179" s="214">
        <v>1756771</v>
      </c>
      <c r="D179" s="67"/>
      <c r="E179" s="67"/>
    </row>
    <row r="180" spans="1:5" ht="15.6" thickBot="1" x14ac:dyDescent="0.35">
      <c r="A180" s="217" t="s">
        <v>1757</v>
      </c>
      <c r="B180" s="218" t="s">
        <v>1500</v>
      </c>
      <c r="C180" s="219">
        <v>1756771</v>
      </c>
      <c r="D180" s="67"/>
      <c r="E180" s="67"/>
    </row>
    <row r="181" spans="1:5" ht="16.2" thickBot="1" x14ac:dyDescent="0.35">
      <c r="A181" s="215" t="s">
        <v>1758</v>
      </c>
      <c r="B181" s="216" t="s">
        <v>1502</v>
      </c>
      <c r="C181" s="214">
        <v>1963052</v>
      </c>
      <c r="D181" s="67"/>
      <c r="E181" s="67"/>
    </row>
    <row r="182" spans="1:5" ht="15.6" thickBot="1" x14ac:dyDescent="0.35">
      <c r="A182" s="217" t="s">
        <v>1759</v>
      </c>
      <c r="B182" s="218" t="s">
        <v>1504</v>
      </c>
      <c r="C182" s="219">
        <v>1963052</v>
      </c>
      <c r="D182" s="67"/>
      <c r="E182" s="67"/>
    </row>
    <row r="183" spans="1:5" ht="15.6" thickBot="1" x14ac:dyDescent="0.35">
      <c r="A183" s="217" t="s">
        <v>1760</v>
      </c>
      <c r="B183" s="218" t="s">
        <v>1506</v>
      </c>
      <c r="C183" s="220">
        <v>0</v>
      </c>
      <c r="D183" s="67"/>
      <c r="E183" s="67"/>
    </row>
    <row r="184" spans="1:5" ht="15.6" thickBot="1" x14ac:dyDescent="0.35">
      <c r="A184" s="217" t="s">
        <v>1761</v>
      </c>
      <c r="B184" s="218" t="s">
        <v>1508</v>
      </c>
      <c r="C184" s="220">
        <v>0</v>
      </c>
      <c r="D184" s="67"/>
      <c r="E184" s="67"/>
    </row>
    <row r="185" spans="1:5" ht="16.2" thickBot="1" x14ac:dyDescent="0.35">
      <c r="A185" s="215" t="s">
        <v>1762</v>
      </c>
      <c r="B185" s="216" t="s">
        <v>1510</v>
      </c>
      <c r="C185" s="214">
        <v>241381</v>
      </c>
      <c r="D185" s="67"/>
      <c r="E185" s="67"/>
    </row>
    <row r="186" spans="1:5" ht="15.6" thickBot="1" x14ac:dyDescent="0.35">
      <c r="A186" s="217" t="s">
        <v>1763</v>
      </c>
      <c r="B186" s="218" t="s">
        <v>1510</v>
      </c>
      <c r="C186" s="219">
        <v>241381</v>
      </c>
      <c r="D186" s="67"/>
      <c r="E186" s="67"/>
    </row>
    <row r="187" spans="1:5" ht="16.2" thickBot="1" x14ac:dyDescent="0.35">
      <c r="A187" s="215" t="s">
        <v>1764</v>
      </c>
      <c r="B187" s="216" t="s">
        <v>1513</v>
      </c>
      <c r="C187" s="221">
        <v>0</v>
      </c>
      <c r="D187" s="67"/>
      <c r="E187" s="67"/>
    </row>
    <row r="188" spans="1:5" ht="15.6" thickBot="1" x14ac:dyDescent="0.35">
      <c r="A188" s="217" t="s">
        <v>1765</v>
      </c>
      <c r="B188" s="218" t="s">
        <v>1515</v>
      </c>
      <c r="C188" s="220">
        <v>0</v>
      </c>
      <c r="D188" s="67"/>
      <c r="E188" s="67"/>
    </row>
    <row r="189" spans="1:5" ht="63" thickBot="1" x14ac:dyDescent="0.35">
      <c r="A189" s="212">
        <v>4.9000000000000004</v>
      </c>
      <c r="B189" s="216" t="s">
        <v>1766</v>
      </c>
      <c r="C189" s="221">
        <v>0</v>
      </c>
      <c r="D189" s="67"/>
      <c r="E189" s="67"/>
    </row>
    <row r="190" spans="1:5" ht="47.4" thickBot="1" x14ac:dyDescent="0.35">
      <c r="A190" s="215" t="s">
        <v>1767</v>
      </c>
      <c r="B190" s="216" t="s">
        <v>1768</v>
      </c>
      <c r="C190" s="221">
        <v>0</v>
      </c>
      <c r="D190" s="67"/>
      <c r="E190" s="67"/>
    </row>
    <row r="191" spans="1:5" ht="30.6" thickBot="1" x14ac:dyDescent="0.35">
      <c r="A191" s="217" t="s">
        <v>1769</v>
      </c>
      <c r="B191" s="218" t="s">
        <v>1770</v>
      </c>
      <c r="C191" s="220">
        <v>0</v>
      </c>
      <c r="D191" s="67"/>
      <c r="E191" s="67"/>
    </row>
    <row r="192" spans="1:5" ht="16.2" thickBot="1" x14ac:dyDescent="0.35">
      <c r="A192" s="222">
        <v>5</v>
      </c>
      <c r="B192" s="223" t="s">
        <v>1404</v>
      </c>
      <c r="C192" s="225">
        <v>31093119</v>
      </c>
      <c r="D192" s="67"/>
      <c r="E192" s="67"/>
    </row>
    <row r="193" spans="1:5" ht="16.2" thickBot="1" x14ac:dyDescent="0.35">
      <c r="A193" s="212">
        <v>5.0999999999999996</v>
      </c>
      <c r="B193" s="216" t="s">
        <v>1404</v>
      </c>
      <c r="C193" s="214">
        <v>31093119</v>
      </c>
      <c r="D193" s="67"/>
      <c r="E193" s="67"/>
    </row>
    <row r="194" spans="1:5" ht="31.8" thickBot="1" x14ac:dyDescent="0.35">
      <c r="A194" s="215" t="s">
        <v>1771</v>
      </c>
      <c r="B194" s="216" t="s">
        <v>1942</v>
      </c>
      <c r="C194" s="214">
        <v>740199</v>
      </c>
      <c r="D194" s="67"/>
      <c r="E194" s="67"/>
    </row>
    <row r="195" spans="1:5" ht="15.6" thickBot="1" x14ac:dyDescent="0.35">
      <c r="A195" s="217" t="s">
        <v>1772</v>
      </c>
      <c r="B195" s="218" t="s">
        <v>1563</v>
      </c>
      <c r="C195" s="220">
        <v>0</v>
      </c>
      <c r="D195" s="67"/>
      <c r="E195" s="67"/>
    </row>
    <row r="196" spans="1:5" ht="15.6" thickBot="1" x14ac:dyDescent="0.35">
      <c r="A196" s="217" t="s">
        <v>1773</v>
      </c>
      <c r="B196" s="218" t="s">
        <v>1565</v>
      </c>
      <c r="C196" s="220">
        <v>0</v>
      </c>
      <c r="D196" s="67"/>
      <c r="E196" s="67"/>
    </row>
    <row r="197" spans="1:5" ht="15.6" thickBot="1" x14ac:dyDescent="0.35">
      <c r="A197" s="217" t="s">
        <v>1774</v>
      </c>
      <c r="B197" s="218" t="s">
        <v>1567</v>
      </c>
      <c r="C197" s="220">
        <v>0</v>
      </c>
      <c r="D197" s="67"/>
      <c r="E197" s="67"/>
    </row>
    <row r="198" spans="1:5" ht="15.6" thickBot="1" x14ac:dyDescent="0.35">
      <c r="A198" s="217" t="s">
        <v>1775</v>
      </c>
      <c r="B198" s="218" t="s">
        <v>1569</v>
      </c>
      <c r="C198" s="220">
        <v>0</v>
      </c>
      <c r="D198" s="67"/>
      <c r="E198" s="67"/>
    </row>
    <row r="199" spans="1:5" ht="15.6" thickBot="1" x14ac:dyDescent="0.35">
      <c r="A199" s="217" t="s">
        <v>1776</v>
      </c>
      <c r="B199" s="218" t="s">
        <v>1571</v>
      </c>
      <c r="C199" s="219">
        <v>740199</v>
      </c>
      <c r="D199" s="67"/>
      <c r="E199" s="67"/>
    </row>
    <row r="200" spans="1:5" ht="16.2" thickBot="1" x14ac:dyDescent="0.35">
      <c r="A200" s="215" t="s">
        <v>1777</v>
      </c>
      <c r="B200" s="216" t="s">
        <v>1778</v>
      </c>
      <c r="C200" s="221">
        <v>0</v>
      </c>
      <c r="D200" s="67"/>
      <c r="E200" s="67"/>
    </row>
    <row r="201" spans="1:5" ht="15.6" thickBot="1" x14ac:dyDescent="0.35">
      <c r="A201" s="217" t="s">
        <v>1779</v>
      </c>
      <c r="B201" s="218" t="s">
        <v>1553</v>
      </c>
      <c r="C201" s="220">
        <v>0</v>
      </c>
      <c r="D201" s="67"/>
      <c r="E201" s="67"/>
    </row>
    <row r="202" spans="1:5" ht="15.6" thickBot="1" x14ac:dyDescent="0.35">
      <c r="A202" s="217" t="s">
        <v>1780</v>
      </c>
      <c r="B202" s="218" t="s">
        <v>1555</v>
      </c>
      <c r="C202" s="220">
        <v>0</v>
      </c>
      <c r="D202" s="67"/>
      <c r="E202" s="67"/>
    </row>
    <row r="203" spans="1:5" ht="15.6" thickBot="1" x14ac:dyDescent="0.35">
      <c r="A203" s="217" t="s">
        <v>1781</v>
      </c>
      <c r="B203" s="218" t="s">
        <v>1557</v>
      </c>
      <c r="C203" s="220">
        <v>0</v>
      </c>
      <c r="D203" s="67"/>
      <c r="E203" s="67"/>
    </row>
    <row r="204" spans="1:5" ht="15.6" thickBot="1" x14ac:dyDescent="0.35">
      <c r="A204" s="217" t="s">
        <v>1782</v>
      </c>
      <c r="B204" s="218" t="s">
        <v>1783</v>
      </c>
      <c r="C204" s="220">
        <v>0</v>
      </c>
      <c r="D204" s="67"/>
      <c r="E204" s="67"/>
    </row>
    <row r="205" spans="1:5" ht="16.2" thickBot="1" x14ac:dyDescent="0.35">
      <c r="A205" s="215" t="s">
        <v>1784</v>
      </c>
      <c r="B205" s="216" t="s">
        <v>1785</v>
      </c>
      <c r="C205" s="214">
        <v>30352920</v>
      </c>
      <c r="D205" s="67"/>
      <c r="E205" s="67"/>
    </row>
    <row r="206" spans="1:5" ht="15.6" thickBot="1" x14ac:dyDescent="0.35">
      <c r="A206" s="217" t="s">
        <v>1786</v>
      </c>
      <c r="B206" s="218" t="s">
        <v>1787</v>
      </c>
      <c r="C206" s="219">
        <v>12719806</v>
      </c>
      <c r="D206" s="67"/>
      <c r="E206" s="67"/>
    </row>
    <row r="207" spans="1:5" ht="30.6" thickBot="1" x14ac:dyDescent="0.35">
      <c r="A207" s="217" t="s">
        <v>1788</v>
      </c>
      <c r="B207" s="218" t="s">
        <v>1789</v>
      </c>
      <c r="C207" s="219">
        <v>228516</v>
      </c>
      <c r="D207" s="67"/>
      <c r="E207" s="67"/>
    </row>
    <row r="208" spans="1:5" ht="15.6" thickBot="1" x14ac:dyDescent="0.35">
      <c r="A208" s="217" t="s">
        <v>1790</v>
      </c>
      <c r="B208" s="218" t="s">
        <v>1791</v>
      </c>
      <c r="C208" s="220">
        <v>0</v>
      </c>
      <c r="D208" s="67"/>
      <c r="E208" s="67"/>
    </row>
    <row r="209" spans="1:5" ht="15.6" thickBot="1" x14ac:dyDescent="0.35">
      <c r="A209" s="217" t="s">
        <v>1792</v>
      </c>
      <c r="B209" s="218" t="s">
        <v>1793</v>
      </c>
      <c r="C209" s="220">
        <v>0</v>
      </c>
      <c r="D209" s="67"/>
      <c r="E209" s="67"/>
    </row>
    <row r="210" spans="1:5" ht="15.6" thickBot="1" x14ac:dyDescent="0.35">
      <c r="A210" s="217" t="s">
        <v>1794</v>
      </c>
      <c r="B210" s="218" t="s">
        <v>1795</v>
      </c>
      <c r="C210" s="220">
        <v>0</v>
      </c>
      <c r="D210" s="67"/>
      <c r="E210" s="67"/>
    </row>
    <row r="211" spans="1:5" ht="30.6" thickBot="1" x14ac:dyDescent="0.35">
      <c r="A211" s="217" t="s">
        <v>1796</v>
      </c>
      <c r="B211" s="218" t="s">
        <v>1797</v>
      </c>
      <c r="C211" s="220">
        <v>0</v>
      </c>
      <c r="D211" s="67"/>
      <c r="E211" s="67"/>
    </row>
    <row r="212" spans="1:5" ht="15.6" thickBot="1" x14ac:dyDescent="0.35">
      <c r="A212" s="217" t="s">
        <v>1798</v>
      </c>
      <c r="B212" s="218" t="s">
        <v>1799</v>
      </c>
      <c r="C212" s="220">
        <v>0</v>
      </c>
      <c r="D212" s="67"/>
      <c r="E212" s="67"/>
    </row>
    <row r="213" spans="1:5" ht="30.6" thickBot="1" x14ac:dyDescent="0.35">
      <c r="A213" s="217" t="s">
        <v>1800</v>
      </c>
      <c r="B213" s="218" t="s">
        <v>1801</v>
      </c>
      <c r="C213" s="219">
        <v>31908</v>
      </c>
      <c r="D213" s="67"/>
      <c r="E213" s="67"/>
    </row>
    <row r="214" spans="1:5" ht="15.6" thickBot="1" x14ac:dyDescent="0.35">
      <c r="A214" s="217" t="s">
        <v>1802</v>
      </c>
      <c r="B214" s="218" t="s">
        <v>1803</v>
      </c>
      <c r="C214" s="219">
        <v>17372690</v>
      </c>
      <c r="D214" s="67"/>
      <c r="E214" s="67"/>
    </row>
    <row r="215" spans="1:5" ht="63" thickBot="1" x14ac:dyDescent="0.35">
      <c r="A215" s="212">
        <v>5.9</v>
      </c>
      <c r="B215" s="216" t="s">
        <v>1804</v>
      </c>
      <c r="C215" s="221">
        <v>0</v>
      </c>
      <c r="D215" s="67"/>
      <c r="E215" s="67"/>
    </row>
    <row r="216" spans="1:5" ht="16.2" thickBot="1" x14ac:dyDescent="0.35">
      <c r="A216" s="222">
        <v>6</v>
      </c>
      <c r="B216" s="223" t="s">
        <v>1408</v>
      </c>
      <c r="C216" s="225">
        <v>65343468</v>
      </c>
      <c r="D216" s="67"/>
      <c r="E216" s="67"/>
    </row>
    <row r="217" spans="1:5" ht="16.2" thickBot="1" x14ac:dyDescent="0.35">
      <c r="A217" s="212">
        <v>6.1</v>
      </c>
      <c r="B217" s="216" t="s">
        <v>1408</v>
      </c>
      <c r="C217" s="214">
        <v>58179153</v>
      </c>
      <c r="D217" s="67"/>
      <c r="E217" s="67"/>
    </row>
    <row r="218" spans="1:5" ht="16.2" thickBot="1" x14ac:dyDescent="0.35">
      <c r="A218" s="215" t="s">
        <v>1805</v>
      </c>
      <c r="B218" s="216" t="s">
        <v>1494</v>
      </c>
      <c r="C218" s="214">
        <v>17156963</v>
      </c>
      <c r="D218" s="67"/>
      <c r="E218" s="67"/>
    </row>
    <row r="219" spans="1:5" ht="15.6" thickBot="1" x14ac:dyDescent="0.35">
      <c r="A219" s="217" t="s">
        <v>1806</v>
      </c>
      <c r="B219" s="218" t="s">
        <v>1496</v>
      </c>
      <c r="C219" s="219">
        <v>17156963</v>
      </c>
      <c r="D219" s="67"/>
      <c r="E219" s="67"/>
    </row>
    <row r="220" spans="1:5" ht="16.2" thickBot="1" x14ac:dyDescent="0.35">
      <c r="A220" s="215" t="s">
        <v>1807</v>
      </c>
      <c r="B220" s="216" t="s">
        <v>1808</v>
      </c>
      <c r="C220" s="214">
        <v>1435654</v>
      </c>
      <c r="D220" s="67"/>
      <c r="E220" s="67"/>
    </row>
    <row r="221" spans="1:5" ht="15.6" thickBot="1" x14ac:dyDescent="0.35">
      <c r="A221" s="217" t="s">
        <v>1809</v>
      </c>
      <c r="B221" s="218" t="s">
        <v>1808</v>
      </c>
      <c r="C221" s="219">
        <v>1435654</v>
      </c>
      <c r="D221" s="67"/>
      <c r="E221" s="67"/>
    </row>
    <row r="222" spans="1:5" ht="16.2" thickBot="1" x14ac:dyDescent="0.35">
      <c r="A222" s="215" t="s">
        <v>1810</v>
      </c>
      <c r="B222" s="216" t="s">
        <v>1811</v>
      </c>
      <c r="C222" s="221">
        <v>0</v>
      </c>
      <c r="D222" s="67"/>
      <c r="E222" s="67"/>
    </row>
    <row r="223" spans="1:5" ht="15.6" thickBot="1" x14ac:dyDescent="0.35">
      <c r="A223" s="217" t="s">
        <v>1812</v>
      </c>
      <c r="B223" s="218" t="s">
        <v>1811</v>
      </c>
      <c r="C223" s="220">
        <v>0</v>
      </c>
      <c r="D223" s="67"/>
      <c r="E223" s="67"/>
    </row>
    <row r="224" spans="1:5" ht="16.2" thickBot="1" x14ac:dyDescent="0.35">
      <c r="A224" s="215" t="s">
        <v>1813</v>
      </c>
      <c r="B224" s="216" t="s">
        <v>1814</v>
      </c>
      <c r="C224" s="221">
        <v>0</v>
      </c>
      <c r="D224" s="67"/>
      <c r="E224" s="67"/>
    </row>
    <row r="225" spans="1:5" ht="15.6" thickBot="1" x14ac:dyDescent="0.35">
      <c r="A225" s="217" t="s">
        <v>1815</v>
      </c>
      <c r="B225" s="218" t="s">
        <v>1816</v>
      </c>
      <c r="C225" s="220">
        <v>0</v>
      </c>
      <c r="D225" s="67"/>
      <c r="E225" s="67"/>
    </row>
    <row r="226" spans="1:5" ht="31.8" thickBot="1" x14ac:dyDescent="0.35">
      <c r="A226" s="215" t="s">
        <v>1817</v>
      </c>
      <c r="B226" s="216" t="s">
        <v>1818</v>
      </c>
      <c r="C226" s="221">
        <v>0</v>
      </c>
      <c r="D226" s="67"/>
      <c r="E226" s="67"/>
    </row>
    <row r="227" spans="1:5" ht="30.6" thickBot="1" x14ac:dyDescent="0.35">
      <c r="A227" s="217" t="s">
        <v>1819</v>
      </c>
      <c r="B227" s="218" t="s">
        <v>1818</v>
      </c>
      <c r="C227" s="220">
        <v>0</v>
      </c>
      <c r="D227" s="67"/>
      <c r="E227" s="67"/>
    </row>
    <row r="228" spans="1:5" ht="16.2" thickBot="1" x14ac:dyDescent="0.35">
      <c r="A228" s="215" t="s">
        <v>1820</v>
      </c>
      <c r="B228" s="216" t="s">
        <v>1821</v>
      </c>
      <c r="C228" s="221">
        <v>0</v>
      </c>
      <c r="D228" s="67"/>
      <c r="E228" s="67"/>
    </row>
    <row r="229" spans="1:5" ht="15.6" thickBot="1" x14ac:dyDescent="0.35">
      <c r="A229" s="217" t="s">
        <v>1822</v>
      </c>
      <c r="B229" s="218" t="s">
        <v>1821</v>
      </c>
      <c r="C229" s="220">
        <v>0</v>
      </c>
      <c r="D229" s="67"/>
      <c r="E229" s="67"/>
    </row>
    <row r="230" spans="1:5" ht="16.2" thickBot="1" x14ac:dyDescent="0.35">
      <c r="A230" s="215" t="s">
        <v>1823</v>
      </c>
      <c r="B230" s="216" t="s">
        <v>1824</v>
      </c>
      <c r="C230" s="214">
        <v>39586536</v>
      </c>
      <c r="D230" s="67"/>
      <c r="E230" s="67"/>
    </row>
    <row r="231" spans="1:5" ht="15.6" thickBot="1" x14ac:dyDescent="0.35">
      <c r="A231" s="217" t="s">
        <v>1825</v>
      </c>
      <c r="B231" s="218" t="s">
        <v>1826</v>
      </c>
      <c r="C231" s="219">
        <v>39586536</v>
      </c>
      <c r="D231" s="67"/>
      <c r="E231" s="67"/>
    </row>
    <row r="232" spans="1:5" ht="16.2" thickBot="1" x14ac:dyDescent="0.35">
      <c r="A232" s="212">
        <v>6.2</v>
      </c>
      <c r="B232" s="216" t="s">
        <v>1827</v>
      </c>
      <c r="C232" s="221">
        <v>0</v>
      </c>
      <c r="D232" s="67"/>
      <c r="E232" s="67"/>
    </row>
    <row r="233" spans="1:5" ht="16.2" thickBot="1" x14ac:dyDescent="0.35">
      <c r="A233" s="212">
        <v>6.3</v>
      </c>
      <c r="B233" s="216" t="s">
        <v>1828</v>
      </c>
      <c r="C233" s="214">
        <v>7164315</v>
      </c>
      <c r="D233" s="67"/>
      <c r="E233" s="67"/>
    </row>
    <row r="234" spans="1:5" ht="16.2" thickBot="1" x14ac:dyDescent="0.35">
      <c r="A234" s="215" t="s">
        <v>1829</v>
      </c>
      <c r="B234" s="216" t="s">
        <v>1513</v>
      </c>
      <c r="C234" s="214">
        <v>7164315</v>
      </c>
      <c r="D234" s="67"/>
      <c r="E234" s="67"/>
    </row>
    <row r="235" spans="1:5" ht="15.6" thickBot="1" x14ac:dyDescent="0.35">
      <c r="A235" s="217" t="s">
        <v>1830</v>
      </c>
      <c r="B235" s="218" t="s">
        <v>1831</v>
      </c>
      <c r="C235" s="219">
        <v>7164315</v>
      </c>
      <c r="D235" s="67"/>
      <c r="E235" s="67"/>
    </row>
    <row r="236" spans="1:5" ht="63" thickBot="1" x14ac:dyDescent="0.35">
      <c r="A236" s="212">
        <v>6.9</v>
      </c>
      <c r="B236" s="216" t="s">
        <v>1832</v>
      </c>
      <c r="C236" s="221">
        <v>0</v>
      </c>
      <c r="D236" s="67"/>
      <c r="E236" s="67"/>
    </row>
    <row r="237" spans="1:5" ht="31.8" thickBot="1" x14ac:dyDescent="0.35">
      <c r="A237" s="212" t="s">
        <v>1833</v>
      </c>
      <c r="B237" s="216" t="s">
        <v>1834</v>
      </c>
      <c r="C237" s="221">
        <v>0</v>
      </c>
      <c r="D237" s="67"/>
      <c r="E237" s="67"/>
    </row>
    <row r="238" spans="1:5" ht="30.6" thickBot="1" x14ac:dyDescent="0.35">
      <c r="A238" s="217" t="s">
        <v>1835</v>
      </c>
      <c r="B238" s="218" t="s">
        <v>1836</v>
      </c>
      <c r="C238" s="220">
        <v>0</v>
      </c>
      <c r="D238" s="67"/>
      <c r="E238" s="67"/>
    </row>
    <row r="239" spans="1:5" ht="31.8" thickBot="1" x14ac:dyDescent="0.35">
      <c r="A239" s="222">
        <v>7</v>
      </c>
      <c r="B239" s="223" t="s">
        <v>1837</v>
      </c>
      <c r="C239" s="224">
        <v>0</v>
      </c>
      <c r="D239" s="67"/>
      <c r="E239" s="67"/>
    </row>
    <row r="240" spans="1:5" ht="47.4" thickBot="1" x14ac:dyDescent="0.35">
      <c r="A240" s="212">
        <v>7.1</v>
      </c>
      <c r="B240" s="216" t="s">
        <v>1838</v>
      </c>
      <c r="C240" s="221">
        <v>0</v>
      </c>
      <c r="D240" s="67"/>
      <c r="E240" s="67"/>
    </row>
    <row r="241" spans="1:5" ht="31.8" thickBot="1" x14ac:dyDescent="0.35">
      <c r="A241" s="212">
        <v>7.2</v>
      </c>
      <c r="B241" s="216" t="s">
        <v>1839</v>
      </c>
      <c r="C241" s="221">
        <v>0</v>
      </c>
      <c r="D241" s="67"/>
      <c r="E241" s="67"/>
    </row>
    <row r="242" spans="1:5" ht="63" thickBot="1" x14ac:dyDescent="0.35">
      <c r="A242" s="212">
        <v>7.3</v>
      </c>
      <c r="B242" s="216" t="s">
        <v>1840</v>
      </c>
      <c r="C242" s="221">
        <v>0</v>
      </c>
      <c r="D242" s="67"/>
      <c r="E242" s="67"/>
    </row>
    <row r="243" spans="1:5" ht="63" thickBot="1" x14ac:dyDescent="0.35">
      <c r="A243" s="212">
        <v>7.4</v>
      </c>
      <c r="B243" s="216" t="s">
        <v>1841</v>
      </c>
      <c r="C243" s="221">
        <v>0</v>
      </c>
      <c r="D243" s="67"/>
      <c r="E243" s="67"/>
    </row>
    <row r="244" spans="1:5" ht="63" thickBot="1" x14ac:dyDescent="0.35">
      <c r="A244" s="212">
        <v>7.5</v>
      </c>
      <c r="B244" s="216" t="s">
        <v>1842</v>
      </c>
      <c r="C244" s="221">
        <v>0</v>
      </c>
      <c r="D244" s="67"/>
      <c r="E244" s="67"/>
    </row>
    <row r="245" spans="1:5" ht="63" thickBot="1" x14ac:dyDescent="0.35">
      <c r="A245" s="212">
        <v>7.6</v>
      </c>
      <c r="B245" s="216" t="s">
        <v>1843</v>
      </c>
      <c r="C245" s="221">
        <v>0</v>
      </c>
      <c r="D245" s="67"/>
      <c r="E245" s="67"/>
    </row>
    <row r="246" spans="1:5" ht="47.4" thickBot="1" x14ac:dyDescent="0.35">
      <c r="A246" s="212">
        <v>7.7</v>
      </c>
      <c r="B246" s="216" t="s">
        <v>1844</v>
      </c>
      <c r="C246" s="221">
        <v>0</v>
      </c>
      <c r="D246" s="67"/>
      <c r="E246" s="67"/>
    </row>
    <row r="247" spans="1:5" ht="47.4" thickBot="1" x14ac:dyDescent="0.35">
      <c r="A247" s="212">
        <v>7.8</v>
      </c>
      <c r="B247" s="216" t="s">
        <v>1845</v>
      </c>
      <c r="C247" s="221">
        <v>0</v>
      </c>
      <c r="D247" s="67"/>
      <c r="E247" s="67"/>
    </row>
    <row r="248" spans="1:5" ht="16.2" thickBot="1" x14ac:dyDescent="0.35">
      <c r="A248" s="212">
        <v>7.9</v>
      </c>
      <c r="B248" s="216" t="s">
        <v>1846</v>
      </c>
      <c r="C248" s="221">
        <v>0</v>
      </c>
      <c r="D248" s="67"/>
      <c r="E248" s="67"/>
    </row>
    <row r="249" spans="1:5" ht="16.2" thickBot="1" x14ac:dyDescent="0.35">
      <c r="A249" s="212" t="s">
        <v>1847</v>
      </c>
      <c r="B249" s="216" t="s">
        <v>1848</v>
      </c>
      <c r="C249" s="221">
        <v>0</v>
      </c>
      <c r="D249" s="67"/>
      <c r="E249" s="67"/>
    </row>
    <row r="250" spans="1:5" ht="15.6" thickBot="1" x14ac:dyDescent="0.35">
      <c r="A250" s="217" t="s">
        <v>1849</v>
      </c>
      <c r="B250" s="218" t="s">
        <v>1850</v>
      </c>
      <c r="C250" s="220">
        <v>0</v>
      </c>
      <c r="D250" s="67"/>
      <c r="E250" s="67"/>
    </row>
    <row r="251" spans="1:5" ht="47.4" thickBot="1" x14ac:dyDescent="0.35">
      <c r="A251" s="222">
        <v>8</v>
      </c>
      <c r="B251" s="223" t="s">
        <v>1851</v>
      </c>
      <c r="C251" s="225">
        <v>1415557537</v>
      </c>
      <c r="D251" s="67"/>
      <c r="E251" s="67"/>
    </row>
    <row r="252" spans="1:5" ht="16.2" thickBot="1" x14ac:dyDescent="0.35">
      <c r="A252" s="212">
        <v>8.1</v>
      </c>
      <c r="B252" s="216" t="s">
        <v>1852</v>
      </c>
      <c r="C252" s="214">
        <v>879234330</v>
      </c>
      <c r="D252" s="67"/>
      <c r="E252" s="67"/>
    </row>
    <row r="253" spans="1:5" ht="16.2" thickBot="1" x14ac:dyDescent="0.35">
      <c r="A253" s="215" t="s">
        <v>1853</v>
      </c>
      <c r="B253" s="216" t="s">
        <v>1854</v>
      </c>
      <c r="C253" s="214">
        <v>747374799</v>
      </c>
      <c r="D253" s="67"/>
      <c r="E253" s="67"/>
    </row>
    <row r="254" spans="1:5" ht="15.6" thickBot="1" x14ac:dyDescent="0.35">
      <c r="A254" s="217" t="s">
        <v>1855</v>
      </c>
      <c r="B254" s="218" t="s">
        <v>1856</v>
      </c>
      <c r="C254" s="219">
        <v>363984706</v>
      </c>
      <c r="D254" s="67"/>
      <c r="E254" s="67"/>
    </row>
    <row r="255" spans="1:5" ht="15.6" thickBot="1" x14ac:dyDescent="0.35">
      <c r="A255" s="217" t="s">
        <v>1857</v>
      </c>
      <c r="B255" s="218" t="s">
        <v>1858</v>
      </c>
      <c r="C255" s="219">
        <v>62838789</v>
      </c>
      <c r="D255" s="67"/>
      <c r="E255" s="67"/>
    </row>
    <row r="256" spans="1:5" ht="15.6" thickBot="1" x14ac:dyDescent="0.35">
      <c r="A256" s="217" t="s">
        <v>1859</v>
      </c>
      <c r="B256" s="218" t="s">
        <v>1860</v>
      </c>
      <c r="C256" s="219">
        <v>39406512</v>
      </c>
      <c r="D256" s="67"/>
      <c r="E256" s="67"/>
    </row>
    <row r="257" spans="1:5" ht="15.6" thickBot="1" x14ac:dyDescent="0.35">
      <c r="A257" s="217" t="s">
        <v>1861</v>
      </c>
      <c r="B257" s="218" t="s">
        <v>1862</v>
      </c>
      <c r="C257" s="219">
        <v>9220994</v>
      </c>
      <c r="D257" s="67"/>
      <c r="E257" s="67"/>
    </row>
    <row r="258" spans="1:5" ht="15.6" thickBot="1" x14ac:dyDescent="0.35">
      <c r="A258" s="217" t="s">
        <v>1863</v>
      </c>
      <c r="B258" s="218" t="s">
        <v>1864</v>
      </c>
      <c r="C258" s="219">
        <v>22471469</v>
      </c>
      <c r="D258" s="67"/>
      <c r="E258" s="67"/>
    </row>
    <row r="259" spans="1:5" ht="15.6" thickBot="1" x14ac:dyDescent="0.35">
      <c r="A259" s="217" t="s">
        <v>1865</v>
      </c>
      <c r="B259" s="218" t="s">
        <v>1866</v>
      </c>
      <c r="C259" s="219">
        <v>136608945</v>
      </c>
      <c r="D259" s="67"/>
      <c r="E259" s="67"/>
    </row>
    <row r="260" spans="1:5" ht="30.6" thickBot="1" x14ac:dyDescent="0.35">
      <c r="A260" s="217" t="s">
        <v>1867</v>
      </c>
      <c r="B260" s="218" t="s">
        <v>1868</v>
      </c>
      <c r="C260" s="219">
        <v>112843384</v>
      </c>
      <c r="D260" s="67"/>
      <c r="E260" s="67"/>
    </row>
    <row r="261" spans="1:5" ht="16.2" thickBot="1" x14ac:dyDescent="0.35">
      <c r="A261" s="215" t="s">
        <v>1869</v>
      </c>
      <c r="B261" s="216" t="s">
        <v>1870</v>
      </c>
      <c r="C261" s="214">
        <v>131859531</v>
      </c>
      <c r="D261" s="67"/>
      <c r="E261" s="67"/>
    </row>
    <row r="262" spans="1:5" ht="15.6" thickBot="1" x14ac:dyDescent="0.35">
      <c r="A262" s="217" t="s">
        <v>1871</v>
      </c>
      <c r="B262" s="218" t="s">
        <v>1872</v>
      </c>
      <c r="C262" s="219">
        <v>131859531</v>
      </c>
      <c r="D262" s="67"/>
      <c r="E262" s="67"/>
    </row>
    <row r="263" spans="1:5" ht="16.2" thickBot="1" x14ac:dyDescent="0.35">
      <c r="A263" s="212">
        <v>8.1999999999999993</v>
      </c>
      <c r="B263" s="216" t="s">
        <v>1873</v>
      </c>
      <c r="C263" s="214">
        <v>526438287</v>
      </c>
      <c r="D263" s="67"/>
      <c r="E263" s="67"/>
    </row>
    <row r="264" spans="1:5" ht="16.2" thickBot="1" x14ac:dyDescent="0.35">
      <c r="A264" s="215" t="s">
        <v>1874</v>
      </c>
      <c r="B264" s="216" t="s">
        <v>1875</v>
      </c>
      <c r="C264" s="214">
        <v>526438287</v>
      </c>
      <c r="D264" s="67"/>
      <c r="E264" s="67"/>
    </row>
    <row r="265" spans="1:5" ht="15.6" thickBot="1" x14ac:dyDescent="0.35">
      <c r="A265" s="217" t="s">
        <v>1876</v>
      </c>
      <c r="B265" s="218" t="s">
        <v>1877</v>
      </c>
      <c r="C265" s="219">
        <v>59303392</v>
      </c>
      <c r="D265" s="67"/>
      <c r="E265" s="67"/>
    </row>
    <row r="266" spans="1:5" ht="30.6" thickBot="1" x14ac:dyDescent="0.35">
      <c r="A266" s="217" t="s">
        <v>1878</v>
      </c>
      <c r="B266" s="218" t="s">
        <v>1879</v>
      </c>
      <c r="C266" s="220">
        <v>0</v>
      </c>
      <c r="D266" s="67"/>
      <c r="E266" s="67"/>
    </row>
    <row r="267" spans="1:5" ht="15.6" thickBot="1" x14ac:dyDescent="0.35">
      <c r="A267" s="217" t="s">
        <v>1880</v>
      </c>
      <c r="B267" s="218" t="s">
        <v>1881</v>
      </c>
      <c r="C267" s="219">
        <v>467134895</v>
      </c>
      <c r="D267" s="67"/>
      <c r="E267" s="67"/>
    </row>
    <row r="268" spans="1:5" ht="30.6" thickBot="1" x14ac:dyDescent="0.35">
      <c r="A268" s="217" t="s">
        <v>1882</v>
      </c>
      <c r="B268" s="218" t="s">
        <v>1883</v>
      </c>
      <c r="C268" s="220">
        <v>0</v>
      </c>
      <c r="D268" s="67"/>
      <c r="E268" s="67"/>
    </row>
    <row r="269" spans="1:5" ht="16.2" thickBot="1" x14ac:dyDescent="0.35">
      <c r="A269" s="212">
        <v>8.3000000000000007</v>
      </c>
      <c r="B269" s="216" t="s">
        <v>1884</v>
      </c>
      <c r="C269" s="221">
        <v>0</v>
      </c>
      <c r="D269" s="67"/>
      <c r="E269" s="67"/>
    </row>
    <row r="270" spans="1:5" ht="16.2" thickBot="1" x14ac:dyDescent="0.35">
      <c r="A270" s="215" t="s">
        <v>1885</v>
      </c>
      <c r="B270" s="216" t="s">
        <v>1426</v>
      </c>
      <c r="C270" s="221">
        <v>0</v>
      </c>
      <c r="D270" s="67"/>
      <c r="E270" s="67"/>
    </row>
    <row r="271" spans="1:5" ht="15.6" thickBot="1" x14ac:dyDescent="0.35">
      <c r="A271" s="217" t="s">
        <v>1886</v>
      </c>
      <c r="B271" s="218" t="s">
        <v>1887</v>
      </c>
      <c r="C271" s="220">
        <v>0</v>
      </c>
      <c r="D271" s="67"/>
      <c r="E271" s="67"/>
    </row>
    <row r="272" spans="1:5" ht="15.6" thickBot="1" x14ac:dyDescent="0.35">
      <c r="A272" s="217" t="s">
        <v>1888</v>
      </c>
      <c r="B272" s="218" t="s">
        <v>1889</v>
      </c>
      <c r="C272" s="220">
        <v>0</v>
      </c>
      <c r="D272" s="67"/>
      <c r="E272" s="67"/>
    </row>
    <row r="273" spans="1:5" ht="15.6" thickBot="1" x14ac:dyDescent="0.35">
      <c r="A273" s="217" t="s">
        <v>1890</v>
      </c>
      <c r="B273" s="218" t="s">
        <v>1891</v>
      </c>
      <c r="C273" s="220">
        <v>0</v>
      </c>
      <c r="D273" s="67"/>
      <c r="E273" s="67"/>
    </row>
    <row r="274" spans="1:5" ht="31.8" thickBot="1" x14ac:dyDescent="0.35">
      <c r="A274" s="212">
        <v>8.4</v>
      </c>
      <c r="B274" s="216" t="s">
        <v>1892</v>
      </c>
      <c r="C274" s="214">
        <v>9884920</v>
      </c>
      <c r="D274" s="67"/>
      <c r="E274" s="67"/>
    </row>
    <row r="275" spans="1:5" ht="16.2" thickBot="1" x14ac:dyDescent="0.35">
      <c r="A275" s="212" t="s">
        <v>1893</v>
      </c>
      <c r="B275" s="216" t="s">
        <v>1894</v>
      </c>
      <c r="C275" s="214">
        <v>9884920</v>
      </c>
      <c r="D275" s="67"/>
      <c r="E275" s="67"/>
    </row>
    <row r="276" spans="1:5" ht="15.6" thickBot="1" x14ac:dyDescent="0.35">
      <c r="A276" s="217" t="s">
        <v>1895</v>
      </c>
      <c r="B276" s="218" t="s">
        <v>1896</v>
      </c>
      <c r="C276" s="219">
        <v>22515</v>
      </c>
      <c r="D276" s="67"/>
      <c r="E276" s="67"/>
    </row>
    <row r="277" spans="1:5" ht="15.6" thickBot="1" x14ac:dyDescent="0.35">
      <c r="A277" s="217" t="s">
        <v>1897</v>
      </c>
      <c r="B277" s="218" t="s">
        <v>1898</v>
      </c>
      <c r="C277" s="219">
        <v>3065257</v>
      </c>
      <c r="D277" s="67"/>
      <c r="E277" s="67"/>
    </row>
    <row r="278" spans="1:5" ht="15.6" thickBot="1" x14ac:dyDescent="0.35">
      <c r="A278" s="217" t="s">
        <v>1899</v>
      </c>
      <c r="B278" s="218" t="s">
        <v>1900</v>
      </c>
      <c r="C278" s="219">
        <v>6797148</v>
      </c>
      <c r="D278" s="67"/>
      <c r="E278" s="67"/>
    </row>
    <row r="279" spans="1:5" ht="15.6" thickBot="1" x14ac:dyDescent="0.35">
      <c r="A279" s="217" t="s">
        <v>1901</v>
      </c>
      <c r="B279" s="218" t="s">
        <v>1902</v>
      </c>
      <c r="C279" s="220">
        <v>0</v>
      </c>
      <c r="D279" s="67"/>
      <c r="E279" s="67"/>
    </row>
    <row r="280" spans="1:5" ht="16.2" thickBot="1" x14ac:dyDescent="0.35">
      <c r="A280" s="212">
        <v>8.5</v>
      </c>
      <c r="B280" s="216" t="s">
        <v>1903</v>
      </c>
      <c r="C280" s="221">
        <v>0</v>
      </c>
      <c r="D280" s="67"/>
      <c r="E280" s="67"/>
    </row>
    <row r="281" spans="1:5" ht="31.8" thickBot="1" x14ac:dyDescent="0.35">
      <c r="A281" s="222">
        <v>9</v>
      </c>
      <c r="B281" s="223" t="s">
        <v>1429</v>
      </c>
      <c r="C281" s="224">
        <v>0</v>
      </c>
      <c r="D281" s="67"/>
      <c r="E281" s="67"/>
    </row>
    <row r="282" spans="1:5" ht="16.2" thickBot="1" x14ac:dyDescent="0.35">
      <c r="A282" s="212">
        <v>9.1</v>
      </c>
      <c r="B282" s="216" t="s">
        <v>1904</v>
      </c>
      <c r="C282" s="221">
        <v>0</v>
      </c>
      <c r="D282" s="67"/>
      <c r="E282" s="67"/>
    </row>
    <row r="283" spans="1:5" ht="16.2" thickBot="1" x14ac:dyDescent="0.35">
      <c r="A283" s="215" t="s">
        <v>1905</v>
      </c>
      <c r="B283" s="216" t="s">
        <v>1906</v>
      </c>
      <c r="C283" s="221">
        <v>0</v>
      </c>
      <c r="D283" s="67"/>
      <c r="E283" s="67"/>
    </row>
    <row r="284" spans="1:5" ht="15.6" thickBot="1" x14ac:dyDescent="0.35">
      <c r="A284" s="217" t="s">
        <v>1907</v>
      </c>
      <c r="B284" s="218" t="s">
        <v>1906</v>
      </c>
      <c r="C284" s="220">
        <v>0</v>
      </c>
      <c r="D284" s="67"/>
      <c r="E284" s="67"/>
    </row>
    <row r="285" spans="1:5" ht="16.2" thickBot="1" x14ac:dyDescent="0.35">
      <c r="A285" s="212">
        <v>9.3000000000000007</v>
      </c>
      <c r="B285" s="216" t="s">
        <v>1029</v>
      </c>
      <c r="C285" s="221">
        <v>0</v>
      </c>
      <c r="D285" s="67"/>
      <c r="E285" s="67"/>
    </row>
    <row r="286" spans="1:5" ht="16.2" thickBot="1" x14ac:dyDescent="0.35">
      <c r="A286" s="215" t="s">
        <v>1908</v>
      </c>
      <c r="B286" s="216" t="s">
        <v>1909</v>
      </c>
      <c r="C286" s="221">
        <v>0</v>
      </c>
      <c r="D286" s="67"/>
      <c r="E286" s="67"/>
    </row>
    <row r="287" spans="1:5" ht="15.6" thickBot="1" x14ac:dyDescent="0.35">
      <c r="A287" s="217" t="s">
        <v>1910</v>
      </c>
      <c r="B287" s="218" t="s">
        <v>1909</v>
      </c>
      <c r="C287" s="220">
        <v>0</v>
      </c>
      <c r="D287" s="67"/>
      <c r="E287" s="67"/>
    </row>
    <row r="288" spans="1:5" ht="16.2" thickBot="1" x14ac:dyDescent="0.35">
      <c r="A288" s="215" t="s">
        <v>1911</v>
      </c>
      <c r="B288" s="216" t="s">
        <v>1912</v>
      </c>
      <c r="C288" s="221">
        <v>0</v>
      </c>
      <c r="D288" s="67"/>
      <c r="E288" s="67"/>
    </row>
    <row r="289" spans="1:5" ht="15.6" thickBot="1" x14ac:dyDescent="0.35">
      <c r="A289" s="217" t="s">
        <v>1913</v>
      </c>
      <c r="B289" s="218" t="s">
        <v>1912</v>
      </c>
      <c r="C289" s="220">
        <v>0</v>
      </c>
      <c r="D289" s="67"/>
      <c r="E289" s="67"/>
    </row>
    <row r="290" spans="1:5" ht="16.2" thickBot="1" x14ac:dyDescent="0.35">
      <c r="A290" s="212">
        <v>9.5</v>
      </c>
      <c r="B290" s="216" t="s">
        <v>1914</v>
      </c>
      <c r="C290" s="221">
        <v>0</v>
      </c>
      <c r="D290" s="67"/>
      <c r="E290" s="67"/>
    </row>
    <row r="291" spans="1:5" ht="47.4" thickBot="1" x14ac:dyDescent="0.35">
      <c r="A291" s="212">
        <v>9.6999999999999993</v>
      </c>
      <c r="B291" s="216" t="s">
        <v>1915</v>
      </c>
      <c r="C291" s="221">
        <v>0</v>
      </c>
      <c r="D291" s="67"/>
      <c r="E291" s="67"/>
    </row>
    <row r="292" spans="1:5" ht="16.2" thickBot="1" x14ac:dyDescent="0.35">
      <c r="A292" s="222">
        <v>10</v>
      </c>
      <c r="B292" s="223" t="s">
        <v>1438</v>
      </c>
      <c r="C292" s="224">
        <v>0</v>
      </c>
      <c r="D292" s="67"/>
      <c r="E292" s="67"/>
    </row>
    <row r="293" spans="1:5" ht="16.2" thickBot="1" x14ac:dyDescent="0.35">
      <c r="A293" s="212">
        <v>10.1</v>
      </c>
      <c r="B293" s="216" t="s">
        <v>1916</v>
      </c>
      <c r="C293" s="221">
        <v>0</v>
      </c>
      <c r="D293" s="67"/>
      <c r="E293" s="67"/>
    </row>
    <row r="294" spans="1:5" ht="16.2" thickBot="1" x14ac:dyDescent="0.35">
      <c r="A294" s="215" t="s">
        <v>1917</v>
      </c>
      <c r="B294" s="216" t="s">
        <v>1918</v>
      </c>
      <c r="C294" s="221">
        <v>0</v>
      </c>
      <c r="D294" s="67"/>
      <c r="E294" s="67"/>
    </row>
    <row r="295" spans="1:5" ht="15.6" thickBot="1" x14ac:dyDescent="0.35">
      <c r="A295" s="217" t="s">
        <v>1919</v>
      </c>
      <c r="B295" s="218" t="s">
        <v>1920</v>
      </c>
      <c r="C295" s="220">
        <v>0</v>
      </c>
      <c r="D295" s="67"/>
      <c r="E295" s="67"/>
    </row>
    <row r="296" spans="1:5" ht="15.6" thickBot="1" x14ac:dyDescent="0.35">
      <c r="A296" s="217" t="s">
        <v>1921</v>
      </c>
      <c r="B296" s="218" t="s">
        <v>1922</v>
      </c>
      <c r="C296" s="220">
        <v>0</v>
      </c>
      <c r="D296" s="67"/>
      <c r="E296" s="67"/>
    </row>
    <row r="297" spans="1:5" ht="15.6" thickBot="1" x14ac:dyDescent="0.35">
      <c r="A297" s="217" t="s">
        <v>1923</v>
      </c>
      <c r="B297" s="218" t="s">
        <v>1924</v>
      </c>
      <c r="C297" s="220">
        <v>0</v>
      </c>
      <c r="D297" s="67"/>
      <c r="E297" s="67"/>
    </row>
    <row r="298" spans="1:5" ht="15.6" thickBot="1" x14ac:dyDescent="0.35">
      <c r="A298" s="217" t="s">
        <v>1925</v>
      </c>
      <c r="B298" s="218" t="s">
        <v>1926</v>
      </c>
      <c r="C298" s="220">
        <v>0</v>
      </c>
      <c r="D298" s="67"/>
      <c r="E298" s="67"/>
    </row>
    <row r="299" spans="1:5" ht="16.2" thickBot="1" x14ac:dyDescent="0.35">
      <c r="A299" s="212">
        <v>10.199999999999999</v>
      </c>
      <c r="B299" s="216" t="s">
        <v>1927</v>
      </c>
      <c r="C299" s="221">
        <v>0</v>
      </c>
      <c r="D299" s="67"/>
      <c r="E299" s="67"/>
    </row>
    <row r="300" spans="1:5" ht="16.2" thickBot="1" x14ac:dyDescent="0.35">
      <c r="A300" s="212">
        <v>10.3</v>
      </c>
      <c r="B300" s="216" t="s">
        <v>1928</v>
      </c>
      <c r="C300" s="221">
        <v>0</v>
      </c>
      <c r="D300" s="67"/>
      <c r="E300" s="67"/>
    </row>
  </sheetData>
  <autoFilter ref="A6:E300" xr:uid="{F4D5113B-97C4-45F8-94CB-86C58F979E25}"/>
  <mergeCells count="5">
    <mergeCell ref="A1:C1"/>
    <mergeCell ref="A2:C2"/>
    <mergeCell ref="A3:A4"/>
    <mergeCell ref="B3:B4"/>
    <mergeCell ref="C3:C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3:M174"/>
  <sheetViews>
    <sheetView topLeftCell="A51" zoomScaleNormal="100" workbookViewId="0">
      <selection activeCell="H61" sqref="H61"/>
    </sheetView>
  </sheetViews>
  <sheetFormatPr baseColWidth="10" defaultRowHeight="14.4" x14ac:dyDescent="0.3"/>
  <cols>
    <col min="1" max="1" width="21.6640625" customWidth="1"/>
    <col min="2" max="2" width="25.6640625" bestFit="1" customWidth="1"/>
    <col min="3" max="3" width="81.77734375" bestFit="1" customWidth="1"/>
    <col min="4" max="4" width="15.5546875" hidden="1" customWidth="1"/>
    <col min="5" max="5" width="15.33203125" hidden="1" customWidth="1"/>
    <col min="6" max="6" width="15.21875" bestFit="1" customWidth="1"/>
    <col min="7" max="7" width="15.33203125" hidden="1" customWidth="1"/>
    <col min="8" max="8" width="17.44140625" bestFit="1" customWidth="1"/>
    <col min="9" max="11" width="17.44140625" hidden="1" customWidth="1"/>
    <col min="12" max="12" width="17.44140625" bestFit="1" customWidth="1"/>
    <col min="13" max="13" width="12.6640625" bestFit="1" customWidth="1"/>
  </cols>
  <sheetData>
    <row r="3" spans="1:12" s="67" customFormat="1" ht="42" customHeight="1" x14ac:dyDescent="0.3">
      <c r="A3" s="66" t="s">
        <v>12</v>
      </c>
      <c r="B3" s="66" t="s">
        <v>16</v>
      </c>
      <c r="C3" s="66" t="s">
        <v>18</v>
      </c>
      <c r="D3" s="67" t="s">
        <v>1206</v>
      </c>
      <c r="E3" s="67" t="s">
        <v>1205</v>
      </c>
      <c r="F3" s="67" t="s">
        <v>1204</v>
      </c>
      <c r="G3" s="67" t="s">
        <v>1160</v>
      </c>
      <c r="H3" s="67" t="s">
        <v>1133</v>
      </c>
      <c r="I3" s="67" t="s">
        <v>1205</v>
      </c>
      <c r="J3" s="67" t="s">
        <v>1204</v>
      </c>
      <c r="K3" s="67" t="s">
        <v>1133</v>
      </c>
    </row>
    <row r="4" spans="1:12" x14ac:dyDescent="0.3">
      <c r="A4" t="s">
        <v>734</v>
      </c>
      <c r="D4" s="12"/>
      <c r="E4" s="12"/>
      <c r="F4" s="12"/>
      <c r="G4" s="12"/>
      <c r="H4" s="12"/>
      <c r="I4" s="12"/>
      <c r="J4" s="12"/>
      <c r="K4" s="12"/>
      <c r="L4" s="12"/>
    </row>
    <row r="5" spans="1:12" x14ac:dyDescent="0.3">
      <c r="B5" t="s">
        <v>734</v>
      </c>
      <c r="D5" s="12"/>
      <c r="E5" s="12"/>
      <c r="F5" s="12"/>
      <c r="G5" s="12"/>
      <c r="H5" s="12"/>
      <c r="I5" s="12"/>
      <c r="J5" s="12"/>
      <c r="K5" s="12"/>
      <c r="L5" s="12"/>
    </row>
    <row r="6" spans="1:12" x14ac:dyDescent="0.3">
      <c r="C6" t="s">
        <v>1023</v>
      </c>
      <c r="D6" s="12">
        <v>10000000</v>
      </c>
      <c r="E6" s="12">
        <v>8333333.2999999998</v>
      </c>
      <c r="F6" s="12">
        <v>10000000</v>
      </c>
      <c r="G6" s="12">
        <v>10000000</v>
      </c>
      <c r="H6" s="12">
        <v>10523208.92</v>
      </c>
      <c r="I6" s="12">
        <v>8333333.2999999998</v>
      </c>
      <c r="J6" s="12">
        <v>10000000</v>
      </c>
      <c r="K6" s="12">
        <v>13000000</v>
      </c>
      <c r="L6" s="12">
        <f>K6-J6</f>
        <v>3000000</v>
      </c>
    </row>
    <row r="7" spans="1:12" x14ac:dyDescent="0.3">
      <c r="B7" t="s">
        <v>1164</v>
      </c>
      <c r="D7" s="12">
        <v>10000000</v>
      </c>
      <c r="E7" s="12">
        <v>8333333.2999999998</v>
      </c>
      <c r="F7" s="12">
        <v>10000000</v>
      </c>
      <c r="G7" s="12">
        <v>10000000</v>
      </c>
      <c r="H7" s="12">
        <v>10523208.92</v>
      </c>
      <c r="I7" s="12">
        <v>8333333.2999999998</v>
      </c>
      <c r="J7" s="12">
        <v>10000000</v>
      </c>
      <c r="K7" s="12">
        <v>13000000</v>
      </c>
      <c r="L7" s="12">
        <f t="shared" ref="L7:L70" si="0">K7-J7</f>
        <v>3000000</v>
      </c>
    </row>
    <row r="8" spans="1:12" x14ac:dyDescent="0.3">
      <c r="A8" t="s">
        <v>1164</v>
      </c>
      <c r="D8" s="12">
        <v>10000000</v>
      </c>
      <c r="E8" s="12">
        <v>8333333.2999999998</v>
      </c>
      <c r="F8" s="12">
        <v>10000000</v>
      </c>
      <c r="G8" s="12">
        <v>10000000</v>
      </c>
      <c r="H8" s="12">
        <v>10523208.92</v>
      </c>
      <c r="I8" s="12">
        <v>8333333.2999999998</v>
      </c>
      <c r="J8" s="12">
        <v>10000000</v>
      </c>
      <c r="K8" s="12">
        <v>13000000</v>
      </c>
      <c r="L8" s="12">
        <f t="shared" si="0"/>
        <v>3000000</v>
      </c>
    </row>
    <row r="9" spans="1:12" x14ac:dyDescent="0.3">
      <c r="A9" t="s">
        <v>587</v>
      </c>
      <c r="D9" s="12"/>
      <c r="E9" s="12"/>
      <c r="F9" s="12"/>
      <c r="G9" s="12"/>
      <c r="H9" s="12"/>
      <c r="I9" s="12"/>
      <c r="J9" s="12"/>
      <c r="K9" s="12"/>
      <c r="L9" s="12">
        <f t="shared" si="0"/>
        <v>0</v>
      </c>
    </row>
    <row r="10" spans="1:12" x14ac:dyDescent="0.3">
      <c r="B10" t="s">
        <v>1295</v>
      </c>
      <c r="D10" s="12"/>
      <c r="E10" s="12"/>
      <c r="F10" s="12"/>
      <c r="G10" s="12"/>
      <c r="H10" s="12"/>
      <c r="I10" s="12"/>
      <c r="J10" s="12"/>
      <c r="K10" s="12"/>
      <c r="L10" s="12">
        <f t="shared" si="0"/>
        <v>0</v>
      </c>
    </row>
    <row r="11" spans="1:12" x14ac:dyDescent="0.3">
      <c r="C11" t="s">
        <v>591</v>
      </c>
      <c r="D11" s="12">
        <v>3055121</v>
      </c>
      <c r="E11" s="12">
        <v>2998121</v>
      </c>
      <c r="F11" s="12">
        <v>3055121</v>
      </c>
      <c r="G11" s="12">
        <v>3055121</v>
      </c>
      <c r="H11" s="12">
        <v>3060000</v>
      </c>
      <c r="I11" s="12">
        <v>2998121</v>
      </c>
      <c r="J11" s="12">
        <v>3055121</v>
      </c>
      <c r="K11" s="12">
        <v>3060000</v>
      </c>
      <c r="L11" s="12">
        <f t="shared" si="0"/>
        <v>4879</v>
      </c>
    </row>
    <row r="12" spans="1:12" x14ac:dyDescent="0.3">
      <c r="C12" t="s">
        <v>593</v>
      </c>
      <c r="D12" s="12">
        <v>8167938.2000000002</v>
      </c>
      <c r="E12" s="12">
        <v>7823177.8200000003</v>
      </c>
      <c r="F12" s="12">
        <v>8167938.2000000002</v>
      </c>
      <c r="G12" s="12">
        <v>8167938.2000000002</v>
      </c>
      <c r="H12" s="12">
        <v>8234514.7999999998</v>
      </c>
      <c r="I12" s="12">
        <v>7882823.7199999997</v>
      </c>
      <c r="J12" s="12">
        <v>8198996.7999999998</v>
      </c>
      <c r="K12" s="12">
        <v>8514514.8000000007</v>
      </c>
      <c r="L12" s="12">
        <f t="shared" si="0"/>
        <v>315518.00000000093</v>
      </c>
    </row>
    <row r="13" spans="1:12" x14ac:dyDescent="0.3">
      <c r="B13" t="s">
        <v>1299</v>
      </c>
      <c r="D13" s="12">
        <v>11223059.199999999</v>
      </c>
      <c r="E13" s="12">
        <v>10821298.82</v>
      </c>
      <c r="F13" s="12">
        <v>11223059.199999999</v>
      </c>
      <c r="G13" s="12">
        <v>11223059.199999999</v>
      </c>
      <c r="H13" s="12">
        <v>11294514.800000001</v>
      </c>
      <c r="I13" s="12">
        <v>10880944.719999999</v>
      </c>
      <c r="J13" s="12">
        <v>11254117.800000001</v>
      </c>
      <c r="K13" s="12">
        <v>11574514.800000001</v>
      </c>
      <c r="L13" s="12">
        <f t="shared" si="0"/>
        <v>320397</v>
      </c>
    </row>
    <row r="14" spans="1:12" x14ac:dyDescent="0.3">
      <c r="A14" t="s">
        <v>1165</v>
      </c>
      <c r="D14" s="12">
        <v>11223059.199999999</v>
      </c>
      <c r="E14" s="12">
        <v>10821298.82</v>
      </c>
      <c r="F14" s="12">
        <v>11223059.199999999</v>
      </c>
      <c r="G14" s="12">
        <v>11223059.199999999</v>
      </c>
      <c r="H14" s="12">
        <v>11294514.800000001</v>
      </c>
      <c r="I14" s="12">
        <v>10880944.719999999</v>
      </c>
      <c r="J14" s="12">
        <v>11254117.800000001</v>
      </c>
      <c r="K14" s="12">
        <v>11574514.800000001</v>
      </c>
      <c r="L14" s="12">
        <f t="shared" si="0"/>
        <v>320397</v>
      </c>
    </row>
    <row r="15" spans="1:12" x14ac:dyDescent="0.3">
      <c r="A15" t="s">
        <v>777</v>
      </c>
      <c r="D15" s="12"/>
      <c r="E15" s="12"/>
      <c r="F15" s="12"/>
      <c r="G15" s="12"/>
      <c r="H15" s="12"/>
      <c r="I15" s="12"/>
      <c r="J15" s="12"/>
      <c r="K15" s="12"/>
      <c r="L15" s="12">
        <f t="shared" si="0"/>
        <v>0</v>
      </c>
    </row>
    <row r="16" spans="1:12" x14ac:dyDescent="0.3">
      <c r="B16" t="s">
        <v>777</v>
      </c>
      <c r="D16" s="12"/>
      <c r="E16" s="12"/>
      <c r="F16" s="12"/>
      <c r="G16" s="12"/>
      <c r="H16" s="12"/>
      <c r="I16" s="12"/>
      <c r="J16" s="12"/>
      <c r="K16" s="12"/>
      <c r="L16" s="12">
        <f t="shared" si="0"/>
        <v>0</v>
      </c>
    </row>
    <row r="17" spans="1:13" x14ac:dyDescent="0.3">
      <c r="C17" t="s">
        <v>780</v>
      </c>
      <c r="D17" s="12">
        <v>16510000</v>
      </c>
      <c r="E17" s="12">
        <v>13359595.02</v>
      </c>
      <c r="F17" s="12">
        <v>16510000.000000004</v>
      </c>
      <c r="G17" s="12">
        <v>16510000.000000004</v>
      </c>
      <c r="H17" s="12">
        <v>17059649.881200004</v>
      </c>
      <c r="I17" s="12">
        <v>13359595.02</v>
      </c>
      <c r="J17" s="12">
        <v>16510000.000000004</v>
      </c>
      <c r="K17" s="12">
        <v>17359649.690000001</v>
      </c>
      <c r="L17" s="12">
        <f t="shared" si="0"/>
        <v>849649.68999999762</v>
      </c>
    </row>
    <row r="18" spans="1:13" x14ac:dyDescent="0.3">
      <c r="B18" t="s">
        <v>1166</v>
      </c>
      <c r="D18" s="12">
        <v>16510000</v>
      </c>
      <c r="E18" s="12">
        <v>13359595.02</v>
      </c>
      <c r="F18" s="12">
        <v>16510000.000000004</v>
      </c>
      <c r="G18" s="12">
        <v>16510000.000000004</v>
      </c>
      <c r="H18" s="12">
        <v>17059649.881200004</v>
      </c>
      <c r="I18" s="12">
        <v>13359595.02</v>
      </c>
      <c r="J18" s="12">
        <v>16510000.000000004</v>
      </c>
      <c r="K18" s="12">
        <v>17359649.690000001</v>
      </c>
      <c r="L18" s="12">
        <f t="shared" si="0"/>
        <v>849649.68999999762</v>
      </c>
    </row>
    <row r="19" spans="1:13" x14ac:dyDescent="0.3">
      <c r="A19" t="s">
        <v>1166</v>
      </c>
      <c r="D19" s="12">
        <v>16510000</v>
      </c>
      <c r="E19" s="12">
        <v>13359595.02</v>
      </c>
      <c r="F19" s="12">
        <v>16510000.000000004</v>
      </c>
      <c r="G19" s="12">
        <v>16510000.000000004</v>
      </c>
      <c r="H19" s="12">
        <v>17059649.881200004</v>
      </c>
      <c r="I19" s="12">
        <v>13359595.02</v>
      </c>
      <c r="J19" s="12">
        <v>16510000.000000004</v>
      </c>
      <c r="K19" s="12">
        <v>17359649.690000001</v>
      </c>
      <c r="L19" s="12">
        <f t="shared" si="0"/>
        <v>849649.68999999762</v>
      </c>
    </row>
    <row r="20" spans="1:13" x14ac:dyDescent="0.3">
      <c r="A20" t="s">
        <v>404</v>
      </c>
      <c r="D20" s="12"/>
      <c r="E20" s="12"/>
      <c r="F20" s="12"/>
      <c r="G20" s="12"/>
      <c r="H20" s="12"/>
      <c r="I20" s="12"/>
      <c r="J20" s="12"/>
      <c r="K20" s="12"/>
      <c r="L20" s="12">
        <f t="shared" si="0"/>
        <v>0</v>
      </c>
    </row>
    <row r="21" spans="1:13" x14ac:dyDescent="0.3">
      <c r="B21" t="s">
        <v>425</v>
      </c>
      <c r="D21" s="12"/>
      <c r="E21" s="12"/>
      <c r="F21" s="12"/>
      <c r="G21" s="12"/>
      <c r="H21" s="12"/>
      <c r="I21" s="12"/>
      <c r="J21" s="12"/>
      <c r="K21" s="12"/>
      <c r="L21" s="12">
        <f t="shared" si="0"/>
        <v>0</v>
      </c>
    </row>
    <row r="22" spans="1:13" x14ac:dyDescent="0.3">
      <c r="C22" t="s">
        <v>427</v>
      </c>
      <c r="D22" s="12">
        <v>3973169.8000000003</v>
      </c>
      <c r="E22" s="12">
        <v>3949160.4800000004</v>
      </c>
      <c r="F22" s="12">
        <v>4123169.8</v>
      </c>
      <c r="G22" s="12">
        <v>4123169.8</v>
      </c>
      <c r="H22" s="12">
        <v>4704000</v>
      </c>
      <c r="I22" s="12">
        <v>4202026.57</v>
      </c>
      <c r="J22" s="12">
        <v>4897774.8899999997</v>
      </c>
      <c r="K22" s="12">
        <v>4900000</v>
      </c>
      <c r="L22" s="12">
        <f t="shared" si="0"/>
        <v>2225.1100000003353</v>
      </c>
    </row>
    <row r="23" spans="1:13" x14ac:dyDescent="0.3">
      <c r="B23" t="s">
        <v>1167</v>
      </c>
      <c r="D23" s="12">
        <v>3973169.8000000003</v>
      </c>
      <c r="E23" s="12">
        <v>3949160.4800000004</v>
      </c>
      <c r="F23" s="12">
        <v>4123169.8</v>
      </c>
      <c r="G23" s="12">
        <v>4123169.8</v>
      </c>
      <c r="H23" s="12">
        <v>4704000</v>
      </c>
      <c r="I23" s="12">
        <v>29370579.079999998</v>
      </c>
      <c r="J23" s="12">
        <v>34000000</v>
      </c>
      <c r="K23" s="12">
        <v>34000000</v>
      </c>
      <c r="L23" s="12">
        <f t="shared" si="0"/>
        <v>0</v>
      </c>
    </row>
    <row r="24" spans="1:13" x14ac:dyDescent="0.3">
      <c r="B24" t="s">
        <v>435</v>
      </c>
      <c r="D24" s="12"/>
      <c r="E24" s="12"/>
      <c r="F24" s="12"/>
      <c r="G24" s="12"/>
      <c r="H24" s="12"/>
      <c r="I24" s="12">
        <v>301466.42</v>
      </c>
      <c r="J24" s="12">
        <v>1000000</v>
      </c>
      <c r="K24" s="12">
        <v>1000000</v>
      </c>
      <c r="L24" s="12">
        <f t="shared" si="0"/>
        <v>0</v>
      </c>
    </row>
    <row r="25" spans="1:13" x14ac:dyDescent="0.3">
      <c r="C25" s="64" t="s">
        <v>993</v>
      </c>
      <c r="D25" s="21">
        <v>10537509.199999999</v>
      </c>
      <c r="E25" s="21">
        <v>10527509.199999999</v>
      </c>
      <c r="F25" s="21">
        <v>10537509.199999999</v>
      </c>
      <c r="G25" s="12">
        <v>10537509.199999999</v>
      </c>
      <c r="H25" s="21">
        <v>12544530</v>
      </c>
      <c r="I25" s="12">
        <v>81300</v>
      </c>
      <c r="J25" s="12">
        <v>200000</v>
      </c>
      <c r="K25" s="12">
        <v>200000</v>
      </c>
      <c r="L25" s="12">
        <f t="shared" si="0"/>
        <v>0</v>
      </c>
    </row>
    <row r="26" spans="1:13" x14ac:dyDescent="0.3">
      <c r="C26" t="s">
        <v>441</v>
      </c>
      <c r="D26" s="12">
        <v>54793475.799999997</v>
      </c>
      <c r="E26" s="12">
        <v>54729972.289999999</v>
      </c>
      <c r="F26" s="12">
        <v>54793475.799999997</v>
      </c>
      <c r="G26" s="12">
        <v>54793475.799999997</v>
      </c>
      <c r="H26" s="12">
        <v>54793475.799999997</v>
      </c>
      <c r="I26" s="12">
        <v>33955372.07</v>
      </c>
      <c r="J26" s="12">
        <v>40097774.890000001</v>
      </c>
      <c r="K26" s="12">
        <v>40100000</v>
      </c>
      <c r="L26" s="12">
        <f t="shared" si="0"/>
        <v>2225.109999999404</v>
      </c>
    </row>
    <row r="27" spans="1:13" x14ac:dyDescent="0.3">
      <c r="C27" t="s">
        <v>1038</v>
      </c>
      <c r="D27" s="12">
        <v>14162986.199999999</v>
      </c>
      <c r="E27" s="12">
        <v>14162986.199999999</v>
      </c>
      <c r="F27" s="12">
        <v>15085424.199999999</v>
      </c>
      <c r="G27" s="12">
        <v>15085424.199999999</v>
      </c>
      <c r="H27" s="12">
        <v>15085424.199999999</v>
      </c>
      <c r="I27" s="12"/>
      <c r="J27" s="12"/>
      <c r="K27" s="12"/>
      <c r="L27" s="12">
        <f t="shared" si="0"/>
        <v>0</v>
      </c>
    </row>
    <row r="28" spans="1:13" x14ac:dyDescent="0.3">
      <c r="B28" t="s">
        <v>1168</v>
      </c>
      <c r="D28" s="12">
        <v>79493971.200000003</v>
      </c>
      <c r="E28" s="12">
        <v>79420467.689999998</v>
      </c>
      <c r="F28" s="12">
        <v>80416409.200000003</v>
      </c>
      <c r="G28" s="12">
        <v>80416409.200000003</v>
      </c>
      <c r="H28" s="12">
        <v>82423430</v>
      </c>
      <c r="I28" s="12">
        <v>4519160.4800000004</v>
      </c>
      <c r="J28" s="12">
        <v>4693169.8</v>
      </c>
      <c r="K28" s="12">
        <v>4804000</v>
      </c>
      <c r="L28" s="12">
        <f t="shared" si="0"/>
        <v>110830.20000000019</v>
      </c>
    </row>
    <row r="29" spans="1:13" x14ac:dyDescent="0.3">
      <c r="B29" t="s">
        <v>406</v>
      </c>
      <c r="D29" s="12"/>
      <c r="E29" s="12"/>
      <c r="F29" s="12"/>
      <c r="G29" s="12"/>
      <c r="H29" s="12"/>
      <c r="I29" s="12">
        <v>4519160.4800000004</v>
      </c>
      <c r="J29" s="12">
        <v>4693169.8</v>
      </c>
      <c r="K29" s="12">
        <v>4804000</v>
      </c>
      <c r="L29" s="12">
        <f t="shared" si="0"/>
        <v>110830.20000000019</v>
      </c>
    </row>
    <row r="30" spans="1:13" x14ac:dyDescent="0.3">
      <c r="C30" t="s">
        <v>408</v>
      </c>
      <c r="D30" s="12">
        <v>4497774.8899999997</v>
      </c>
      <c r="E30" s="12">
        <v>3590476.89</v>
      </c>
      <c r="F30" s="12">
        <v>4897774.8899999997</v>
      </c>
      <c r="G30" s="12">
        <v>4897774.8899999997</v>
      </c>
      <c r="H30" s="12">
        <v>4900000</v>
      </c>
      <c r="I30" s="12"/>
      <c r="J30" s="12"/>
      <c r="K30" s="12"/>
      <c r="L30" s="12">
        <f t="shared" si="0"/>
        <v>0</v>
      </c>
    </row>
    <row r="31" spans="1:13" x14ac:dyDescent="0.3">
      <c r="C31" t="s">
        <v>414</v>
      </c>
      <c r="D31" s="12">
        <v>34000000</v>
      </c>
      <c r="E31" s="12">
        <v>29370579.079999998</v>
      </c>
      <c r="F31" s="12">
        <v>34000000</v>
      </c>
      <c r="G31" s="12">
        <v>34000000</v>
      </c>
      <c r="H31" s="12">
        <v>34000000</v>
      </c>
      <c r="I31" s="21">
        <v>10527509.199999999</v>
      </c>
      <c r="J31" s="21">
        <v>10537509.199999999</v>
      </c>
      <c r="K31" s="21">
        <v>12544530</v>
      </c>
      <c r="L31" s="21">
        <f t="shared" si="0"/>
        <v>2007020.8000000007</v>
      </c>
      <c r="M31" s="72" t="s">
        <v>1207</v>
      </c>
    </row>
    <row r="32" spans="1:13" x14ac:dyDescent="0.3">
      <c r="C32" t="s">
        <v>1037</v>
      </c>
      <c r="D32" s="12">
        <v>1000000</v>
      </c>
      <c r="E32" s="12">
        <v>301466.42</v>
      </c>
      <c r="F32" s="12">
        <v>1000000</v>
      </c>
      <c r="G32" s="12">
        <v>1000000</v>
      </c>
      <c r="H32" s="12">
        <v>1000000</v>
      </c>
      <c r="I32" s="12">
        <v>54729972.289999999</v>
      </c>
      <c r="J32" s="12">
        <v>54793475.799999997</v>
      </c>
      <c r="K32" s="12">
        <v>54793475.799999997</v>
      </c>
      <c r="L32" s="12">
        <f t="shared" si="0"/>
        <v>0</v>
      </c>
    </row>
    <row r="33" spans="1:13" x14ac:dyDescent="0.3">
      <c r="C33" t="s">
        <v>419</v>
      </c>
      <c r="D33" s="12">
        <v>200000</v>
      </c>
      <c r="E33" s="12">
        <v>81300</v>
      </c>
      <c r="F33" s="12">
        <v>200000</v>
      </c>
      <c r="G33" s="12">
        <v>200000</v>
      </c>
      <c r="H33" s="12">
        <v>200000</v>
      </c>
      <c r="I33" s="12">
        <v>14162986.199999999</v>
      </c>
      <c r="J33" s="12">
        <v>15085424.199999999</v>
      </c>
      <c r="K33" s="12">
        <v>15085424.199999999</v>
      </c>
      <c r="L33" s="12">
        <f t="shared" si="0"/>
        <v>0</v>
      </c>
    </row>
    <row r="34" spans="1:13" x14ac:dyDescent="0.3">
      <c r="B34" t="s">
        <v>1300</v>
      </c>
      <c r="D34" s="12">
        <v>39697774.890000001</v>
      </c>
      <c r="E34" s="12">
        <v>33343822.390000001</v>
      </c>
      <c r="F34" s="12">
        <v>40097774.890000001</v>
      </c>
      <c r="G34" s="12">
        <v>40097774.890000001</v>
      </c>
      <c r="H34" s="12">
        <v>40100000</v>
      </c>
      <c r="I34" s="12">
        <v>79420467.689999998</v>
      </c>
      <c r="J34" s="12">
        <v>80416409.200000003</v>
      </c>
      <c r="K34" s="12">
        <v>82423430</v>
      </c>
      <c r="L34" s="12">
        <f t="shared" si="0"/>
        <v>2007020.799999997</v>
      </c>
    </row>
    <row r="35" spans="1:13" x14ac:dyDescent="0.3">
      <c r="A35" t="s">
        <v>1169</v>
      </c>
      <c r="D35" s="12">
        <v>123164915.89</v>
      </c>
      <c r="E35" s="12">
        <v>116713450.56</v>
      </c>
      <c r="F35" s="12">
        <v>124637353.89</v>
      </c>
      <c r="G35" s="12">
        <v>124637353.89</v>
      </c>
      <c r="H35" s="12">
        <v>127227430</v>
      </c>
      <c r="I35" s="12">
        <v>117895000.23999999</v>
      </c>
      <c r="J35" s="12">
        <v>125207353.89</v>
      </c>
      <c r="K35" s="12">
        <v>127327430</v>
      </c>
      <c r="L35" s="12">
        <f t="shared" si="0"/>
        <v>2120076.1099999994</v>
      </c>
    </row>
    <row r="36" spans="1:13" x14ac:dyDescent="0.3">
      <c r="A36" t="s">
        <v>605</v>
      </c>
      <c r="D36" s="12"/>
      <c r="E36" s="12"/>
      <c r="F36" s="12"/>
      <c r="G36" s="12"/>
      <c r="H36" s="12"/>
      <c r="I36" s="12"/>
      <c r="J36" s="12"/>
      <c r="K36" s="12"/>
      <c r="L36" s="12">
        <f t="shared" si="0"/>
        <v>0</v>
      </c>
    </row>
    <row r="37" spans="1:13" x14ac:dyDescent="0.3">
      <c r="B37" t="s">
        <v>649</v>
      </c>
      <c r="D37" s="12"/>
      <c r="E37" s="12"/>
      <c r="F37" s="12"/>
      <c r="G37" s="12"/>
      <c r="H37" s="12"/>
      <c r="I37" s="12"/>
      <c r="J37" s="12"/>
      <c r="K37" s="12"/>
      <c r="L37" s="12">
        <f t="shared" si="0"/>
        <v>0</v>
      </c>
    </row>
    <row r="38" spans="1:13" x14ac:dyDescent="0.3">
      <c r="C38" t="s">
        <v>651</v>
      </c>
      <c r="D38" s="12">
        <v>340664</v>
      </c>
      <c r="E38" s="12">
        <v>340474.23</v>
      </c>
      <c r="F38" s="12">
        <v>393000</v>
      </c>
      <c r="G38" s="12">
        <v>393000</v>
      </c>
      <c r="H38" s="12">
        <v>490000</v>
      </c>
      <c r="I38" s="12">
        <v>10462135.530000001</v>
      </c>
      <c r="J38" s="12">
        <v>6911544.7200000007</v>
      </c>
      <c r="K38" s="12">
        <v>8581225.1099999994</v>
      </c>
      <c r="L38" s="12">
        <f t="shared" si="0"/>
        <v>1669680.3899999987</v>
      </c>
      <c r="M38" t="s">
        <v>1208</v>
      </c>
    </row>
    <row r="39" spans="1:13" x14ac:dyDescent="0.3">
      <c r="B39" t="s">
        <v>1170</v>
      </c>
      <c r="D39" s="12">
        <v>340664</v>
      </c>
      <c r="E39" s="12">
        <v>340474.23</v>
      </c>
      <c r="F39" s="12">
        <v>393000</v>
      </c>
      <c r="G39" s="12">
        <v>393000</v>
      </c>
      <c r="H39" s="12">
        <v>490000</v>
      </c>
      <c r="I39" s="12">
        <v>10462135.530000001</v>
      </c>
      <c r="J39" s="12">
        <v>6911544.7200000007</v>
      </c>
      <c r="K39" s="12">
        <v>8581225.1099999994</v>
      </c>
      <c r="L39" s="12">
        <f t="shared" si="0"/>
        <v>1669680.3899999987</v>
      </c>
    </row>
    <row r="40" spans="1:13" x14ac:dyDescent="0.3">
      <c r="B40" t="s">
        <v>608</v>
      </c>
      <c r="D40" s="12"/>
      <c r="E40" s="12"/>
      <c r="F40" s="12"/>
      <c r="G40" s="12"/>
      <c r="H40" s="12"/>
      <c r="I40" s="12"/>
      <c r="J40" s="12"/>
      <c r="K40" s="12"/>
      <c r="L40" s="12">
        <f t="shared" si="0"/>
        <v>0</v>
      </c>
    </row>
    <row r="41" spans="1:13" x14ac:dyDescent="0.3">
      <c r="C41" t="s">
        <v>1030</v>
      </c>
      <c r="D41" s="12">
        <v>2000000</v>
      </c>
      <c r="E41" s="12">
        <v>1950000</v>
      </c>
      <c r="F41" s="12">
        <v>2000000</v>
      </c>
      <c r="G41" s="12">
        <v>2000000</v>
      </c>
      <c r="H41" s="12">
        <v>3000000</v>
      </c>
      <c r="I41" s="12">
        <v>340474.23</v>
      </c>
      <c r="J41" s="12">
        <v>393000</v>
      </c>
      <c r="K41" s="12">
        <v>490000</v>
      </c>
      <c r="L41" s="12">
        <f t="shared" si="0"/>
        <v>97000</v>
      </c>
    </row>
    <row r="42" spans="1:13" x14ac:dyDescent="0.3">
      <c r="C42" t="s">
        <v>1031</v>
      </c>
      <c r="D42" s="12">
        <v>300000</v>
      </c>
      <c r="E42" s="12">
        <v>210000</v>
      </c>
      <c r="F42" s="12">
        <v>300000</v>
      </c>
      <c r="G42" s="12">
        <v>300000</v>
      </c>
      <c r="H42" s="12">
        <v>400000</v>
      </c>
      <c r="I42" s="12">
        <v>340474.23</v>
      </c>
      <c r="J42" s="12">
        <v>393000</v>
      </c>
      <c r="K42" s="12">
        <v>490000</v>
      </c>
      <c r="L42" s="12">
        <f t="shared" si="0"/>
        <v>97000</v>
      </c>
    </row>
    <row r="43" spans="1:13" x14ac:dyDescent="0.3">
      <c r="C43" t="s">
        <v>610</v>
      </c>
      <c r="D43" s="12">
        <v>430000</v>
      </c>
      <c r="E43" s="12">
        <v>429988.8</v>
      </c>
      <c r="F43" s="12">
        <v>430000</v>
      </c>
      <c r="G43" s="12">
        <v>430000</v>
      </c>
      <c r="H43" s="12">
        <v>500000</v>
      </c>
      <c r="I43" s="12"/>
      <c r="J43" s="12"/>
      <c r="K43" s="12"/>
      <c r="L43" s="12">
        <f t="shared" si="0"/>
        <v>0</v>
      </c>
    </row>
    <row r="44" spans="1:13" x14ac:dyDescent="0.3">
      <c r="B44" t="s">
        <v>1171</v>
      </c>
      <c r="D44" s="12">
        <v>2730000</v>
      </c>
      <c r="E44" s="12">
        <v>2589988.7999999998</v>
      </c>
      <c r="F44" s="12">
        <v>2730000</v>
      </c>
      <c r="G44" s="12">
        <v>2730000</v>
      </c>
      <c r="H44" s="12">
        <v>3900000</v>
      </c>
      <c r="I44" s="12">
        <v>1950000</v>
      </c>
      <c r="J44" s="12">
        <v>2000000</v>
      </c>
      <c r="K44" s="12">
        <v>3000000</v>
      </c>
      <c r="L44" s="12">
        <f t="shared" si="0"/>
        <v>1000000</v>
      </c>
    </row>
    <row r="45" spans="1:13" x14ac:dyDescent="0.3">
      <c r="B45" t="s">
        <v>659</v>
      </c>
      <c r="D45" s="12"/>
      <c r="E45" s="12"/>
      <c r="F45" s="12"/>
      <c r="G45" s="12"/>
      <c r="H45" s="12"/>
      <c r="I45" s="12">
        <v>210000</v>
      </c>
      <c r="J45" s="12">
        <v>300000</v>
      </c>
      <c r="K45" s="12">
        <v>400000</v>
      </c>
      <c r="L45" s="12">
        <f t="shared" si="0"/>
        <v>100000</v>
      </c>
    </row>
    <row r="46" spans="1:13" x14ac:dyDescent="0.3">
      <c r="C46" t="s">
        <v>661</v>
      </c>
      <c r="D46" s="12">
        <v>641600</v>
      </c>
      <c r="E46" s="12">
        <v>641600</v>
      </c>
      <c r="F46" s="12">
        <v>741600</v>
      </c>
      <c r="G46" s="12">
        <v>741600</v>
      </c>
      <c r="H46" s="12">
        <v>800000</v>
      </c>
      <c r="I46" s="12">
        <v>429988.8</v>
      </c>
      <c r="J46" s="12">
        <v>430000</v>
      </c>
      <c r="K46" s="12">
        <v>500000</v>
      </c>
      <c r="L46" s="12">
        <f t="shared" si="0"/>
        <v>70000</v>
      </c>
    </row>
    <row r="47" spans="1:13" x14ac:dyDescent="0.3">
      <c r="B47" t="s">
        <v>1172</v>
      </c>
      <c r="D47" s="12">
        <v>641600</v>
      </c>
      <c r="E47" s="12">
        <v>641600</v>
      </c>
      <c r="F47" s="12">
        <v>741600</v>
      </c>
      <c r="G47" s="12">
        <v>741600</v>
      </c>
      <c r="H47" s="12">
        <v>800000</v>
      </c>
      <c r="I47" s="12">
        <v>2589988.7999999998</v>
      </c>
      <c r="J47" s="12">
        <v>2730000</v>
      </c>
      <c r="K47" s="12">
        <v>3900000</v>
      </c>
      <c r="L47" s="12">
        <f t="shared" si="0"/>
        <v>1170000</v>
      </c>
    </row>
    <row r="48" spans="1:13" x14ac:dyDescent="0.3">
      <c r="B48" t="s">
        <v>620</v>
      </c>
      <c r="D48" s="12"/>
      <c r="E48" s="12"/>
      <c r="F48" s="12"/>
      <c r="G48" s="12"/>
      <c r="H48" s="12"/>
      <c r="I48" s="12"/>
      <c r="J48" s="12"/>
      <c r="K48" s="12"/>
      <c r="L48" s="12">
        <f t="shared" si="0"/>
        <v>0</v>
      </c>
    </row>
    <row r="49" spans="1:13" x14ac:dyDescent="0.3">
      <c r="C49" t="s">
        <v>622</v>
      </c>
      <c r="D49" s="12">
        <v>7021880.7200000007</v>
      </c>
      <c r="E49" s="12">
        <v>7048051.5300000003</v>
      </c>
      <c r="F49" s="12">
        <v>6911544.7200000007</v>
      </c>
      <c r="G49" s="12">
        <v>6911544.7200000007</v>
      </c>
      <c r="H49" s="12">
        <v>8581225.1099999994</v>
      </c>
      <c r="I49" s="12">
        <v>641600</v>
      </c>
      <c r="J49" s="12">
        <v>741600</v>
      </c>
      <c r="K49" s="12">
        <v>800000</v>
      </c>
      <c r="L49" s="12">
        <f t="shared" si="0"/>
        <v>58400</v>
      </c>
    </row>
    <row r="50" spans="1:13" x14ac:dyDescent="0.3">
      <c r="B50" t="s">
        <v>1301</v>
      </c>
      <c r="D50" s="12">
        <v>7021880.7200000007</v>
      </c>
      <c r="E50" s="12">
        <v>7048051.5300000003</v>
      </c>
      <c r="F50" s="12">
        <v>6911544.7200000007</v>
      </c>
      <c r="G50" s="12">
        <v>6911544.7200000007</v>
      </c>
      <c r="H50" s="12">
        <v>8581225.1099999994</v>
      </c>
      <c r="I50" s="12">
        <v>641600</v>
      </c>
      <c r="J50" s="12">
        <v>741600</v>
      </c>
      <c r="K50" s="12">
        <v>800000</v>
      </c>
      <c r="L50" s="12">
        <f t="shared" si="0"/>
        <v>58400</v>
      </c>
    </row>
    <row r="51" spans="1:13" x14ac:dyDescent="0.3">
      <c r="A51" t="s">
        <v>1173</v>
      </c>
      <c r="D51" s="12">
        <v>10734144.720000001</v>
      </c>
      <c r="E51" s="12">
        <v>10620114.560000001</v>
      </c>
      <c r="F51" s="12">
        <v>10776144.720000001</v>
      </c>
      <c r="G51" s="12">
        <v>10776144.720000001</v>
      </c>
      <c r="H51" s="12">
        <v>13771225.109999999</v>
      </c>
      <c r="I51" s="12">
        <v>14034198.560000002</v>
      </c>
      <c r="J51" s="12">
        <v>10776144.720000001</v>
      </c>
      <c r="K51" s="12">
        <v>13771225.109999999</v>
      </c>
      <c r="L51" s="12">
        <f t="shared" si="0"/>
        <v>2995080.3899999987</v>
      </c>
    </row>
    <row r="52" spans="1:13" x14ac:dyDescent="0.3">
      <c r="A52" t="s">
        <v>967</v>
      </c>
      <c r="D52" s="12"/>
      <c r="E52" s="12"/>
      <c r="F52" s="12"/>
      <c r="G52" s="12"/>
      <c r="H52" s="12"/>
      <c r="I52" s="12"/>
      <c r="J52" s="12"/>
      <c r="K52" s="12"/>
      <c r="L52" s="12">
        <f t="shared" si="0"/>
        <v>0</v>
      </c>
    </row>
    <row r="53" spans="1:13" x14ac:dyDescent="0.3">
      <c r="B53" t="s">
        <v>669</v>
      </c>
      <c r="D53" s="12"/>
      <c r="E53" s="12"/>
      <c r="F53" s="12"/>
      <c r="G53" s="12"/>
      <c r="H53" s="12"/>
      <c r="I53" s="12"/>
      <c r="J53" s="12"/>
      <c r="K53" s="12"/>
      <c r="L53" s="12">
        <f t="shared" si="0"/>
        <v>0</v>
      </c>
    </row>
    <row r="54" spans="1:13" x14ac:dyDescent="0.3">
      <c r="C54" t="s">
        <v>968</v>
      </c>
      <c r="D54" s="12">
        <v>5914452.3399999999</v>
      </c>
      <c r="E54" s="12">
        <v>4776173.84</v>
      </c>
      <c r="F54" s="12">
        <v>5914452.3399999999</v>
      </c>
      <c r="G54" s="12">
        <v>5914452.3399999999</v>
      </c>
      <c r="H54" s="12">
        <v>5914452.3399999999</v>
      </c>
      <c r="I54" s="12">
        <v>4776173.84</v>
      </c>
      <c r="J54" s="12">
        <v>5914452.3399999999</v>
      </c>
      <c r="K54" s="12">
        <v>5914452.3399999999</v>
      </c>
      <c r="L54" s="12">
        <f t="shared" si="0"/>
        <v>0</v>
      </c>
      <c r="M54" s="69"/>
    </row>
    <row r="55" spans="1:13" x14ac:dyDescent="0.3">
      <c r="B55" t="s">
        <v>1174</v>
      </c>
      <c r="D55" s="12">
        <v>5914452.3399999999</v>
      </c>
      <c r="E55" s="12">
        <v>4776173.84</v>
      </c>
      <c r="F55" s="12">
        <v>5914452.3399999999</v>
      </c>
      <c r="G55" s="12">
        <v>5914452.3399999999</v>
      </c>
      <c r="H55" s="12">
        <v>5914452.3399999999</v>
      </c>
      <c r="I55" s="12">
        <v>4776173.84</v>
      </c>
      <c r="J55" s="12">
        <v>5914452.3399999999</v>
      </c>
      <c r="K55" s="12">
        <v>5914452.3399999999</v>
      </c>
      <c r="L55" s="12">
        <f t="shared" si="0"/>
        <v>0</v>
      </c>
    </row>
    <row r="56" spans="1:13" x14ac:dyDescent="0.3">
      <c r="A56" t="s">
        <v>1175</v>
      </c>
      <c r="D56" s="12">
        <v>5914452.3399999999</v>
      </c>
      <c r="E56" s="12">
        <v>4776173.84</v>
      </c>
      <c r="F56" s="12">
        <v>5914452.3399999999</v>
      </c>
      <c r="G56" s="12">
        <v>5914452.3399999999</v>
      </c>
      <c r="H56" s="12">
        <v>5914452.3399999999</v>
      </c>
      <c r="I56" s="12">
        <v>4776173.84</v>
      </c>
      <c r="J56" s="12">
        <v>5914452.3399999999</v>
      </c>
      <c r="K56" s="12">
        <v>5914452.3399999999</v>
      </c>
      <c r="L56" s="12">
        <f t="shared" si="0"/>
        <v>0</v>
      </c>
    </row>
    <row r="57" spans="1:13" x14ac:dyDescent="0.3">
      <c r="A57" s="64" t="s">
        <v>805</v>
      </c>
      <c r="D57" s="12"/>
      <c r="E57" s="12"/>
      <c r="F57" s="12"/>
      <c r="G57" s="12"/>
      <c r="H57" s="12"/>
      <c r="I57" s="12"/>
      <c r="J57" s="12"/>
      <c r="K57" s="12"/>
      <c r="L57" s="12">
        <f t="shared" si="0"/>
        <v>0</v>
      </c>
    </row>
    <row r="58" spans="1:13" x14ac:dyDescent="0.3">
      <c r="A58" s="64"/>
      <c r="B58" t="s">
        <v>1298</v>
      </c>
      <c r="D58" s="12"/>
      <c r="E58" s="12"/>
      <c r="F58" s="12"/>
      <c r="G58" s="12"/>
      <c r="H58" s="12"/>
      <c r="I58" s="12"/>
      <c r="J58" s="12"/>
      <c r="K58" s="12"/>
      <c r="L58" s="12">
        <f t="shared" si="0"/>
        <v>0</v>
      </c>
    </row>
    <row r="59" spans="1:13" x14ac:dyDescent="0.3">
      <c r="A59" s="64"/>
      <c r="C59" t="s">
        <v>820</v>
      </c>
      <c r="D59" s="12">
        <v>3740400.0300000003</v>
      </c>
      <c r="E59" s="12">
        <v>3715731.19</v>
      </c>
      <c r="F59" s="12">
        <v>4789981.2299999995</v>
      </c>
      <c r="G59" s="12">
        <v>4789981.2299999995</v>
      </c>
      <c r="H59" s="12">
        <v>50428685.399999999</v>
      </c>
      <c r="I59" s="21">
        <v>7983787.2600000007</v>
      </c>
      <c r="J59" s="21">
        <v>5021100.5099999988</v>
      </c>
      <c r="K59" s="21">
        <v>54020661.399999999</v>
      </c>
      <c r="L59" s="21">
        <f t="shared" si="0"/>
        <v>48999560.890000001</v>
      </c>
    </row>
    <row r="60" spans="1:13" x14ac:dyDescent="0.3">
      <c r="A60" s="64"/>
      <c r="C60" t="s">
        <v>809</v>
      </c>
      <c r="D60" s="12">
        <v>97658717.609999999</v>
      </c>
      <c r="E60" s="12">
        <v>98184620.25999999</v>
      </c>
      <c r="F60" s="12">
        <v>99967094.019999996</v>
      </c>
      <c r="G60" s="12">
        <v>99967094.019999996</v>
      </c>
      <c r="H60" s="12">
        <v>136034793</v>
      </c>
      <c r="I60" s="21">
        <v>98184620.25999999</v>
      </c>
      <c r="J60" s="21">
        <v>99967094.019999996</v>
      </c>
      <c r="K60" s="21">
        <v>136334793</v>
      </c>
      <c r="L60" s="21">
        <f t="shared" si="0"/>
        <v>36367698.980000004</v>
      </c>
    </row>
    <row r="61" spans="1:13" x14ac:dyDescent="0.3">
      <c r="A61" s="64"/>
      <c r="B61" t="s">
        <v>1302</v>
      </c>
      <c r="D61" s="12">
        <v>101399117.64</v>
      </c>
      <c r="E61" s="12">
        <v>101900351.44999999</v>
      </c>
      <c r="F61" s="12">
        <v>104757075.25</v>
      </c>
      <c r="G61" s="12">
        <v>104757075.25</v>
      </c>
      <c r="H61" s="12">
        <v>186463478.40000001</v>
      </c>
      <c r="I61" s="12">
        <v>106168407.52</v>
      </c>
      <c r="J61" s="12">
        <v>104988194.53</v>
      </c>
      <c r="K61" s="12">
        <v>190355454.40000001</v>
      </c>
      <c r="L61" s="12">
        <f t="shared" si="0"/>
        <v>85367259.870000005</v>
      </c>
    </row>
    <row r="62" spans="1:13" x14ac:dyDescent="0.3">
      <c r="A62" t="s">
        <v>1176</v>
      </c>
      <c r="D62" s="12">
        <v>101399117.64</v>
      </c>
      <c r="E62" s="12">
        <v>101900351.44999999</v>
      </c>
      <c r="F62" s="12">
        <v>104757075.25</v>
      </c>
      <c r="G62" s="12">
        <v>104757075.25</v>
      </c>
      <c r="H62" s="12">
        <v>186463478.40000001</v>
      </c>
      <c r="I62" s="12">
        <v>106168407.52</v>
      </c>
      <c r="J62" s="12">
        <v>104988194.53</v>
      </c>
      <c r="K62" s="12">
        <v>190355454.40000001</v>
      </c>
      <c r="L62" s="12">
        <f t="shared" si="0"/>
        <v>85367259.870000005</v>
      </c>
    </row>
    <row r="63" spans="1:13" x14ac:dyDescent="0.3">
      <c r="A63" t="s">
        <v>447</v>
      </c>
      <c r="D63" s="12"/>
      <c r="E63" s="12"/>
      <c r="F63" s="12"/>
      <c r="G63" s="12"/>
      <c r="H63" s="12"/>
      <c r="I63" s="12"/>
      <c r="J63" s="12"/>
      <c r="K63" s="12"/>
      <c r="L63" s="12">
        <f t="shared" si="0"/>
        <v>0</v>
      </c>
    </row>
    <row r="64" spans="1:13" x14ac:dyDescent="0.3">
      <c r="B64" t="s">
        <v>576</v>
      </c>
      <c r="D64" s="12"/>
      <c r="E64" s="12"/>
      <c r="F64" s="12"/>
      <c r="G64" s="12"/>
      <c r="H64" s="12"/>
      <c r="I64" s="12"/>
      <c r="J64" s="12"/>
      <c r="K64" s="12"/>
      <c r="L64" s="12">
        <f t="shared" si="0"/>
        <v>0</v>
      </c>
    </row>
    <row r="65" spans="2:13" x14ac:dyDescent="0.3">
      <c r="C65" t="s">
        <v>578</v>
      </c>
      <c r="D65" s="12">
        <v>95346000</v>
      </c>
      <c r="E65" s="12">
        <v>90038458.530000001</v>
      </c>
      <c r="F65" s="12">
        <v>105113283.93000001</v>
      </c>
      <c r="G65" s="12">
        <v>106113283.93000001</v>
      </c>
      <c r="H65" s="12">
        <v>105113283.93000001</v>
      </c>
      <c r="I65" s="12">
        <v>42905989.270000003</v>
      </c>
      <c r="J65" s="12">
        <v>41181209.199999996</v>
      </c>
      <c r="K65" s="12">
        <v>41181209.199999996</v>
      </c>
      <c r="L65" s="12">
        <f t="shared" si="0"/>
        <v>0</v>
      </c>
    </row>
    <row r="66" spans="2:13" x14ac:dyDescent="0.3">
      <c r="B66" t="s">
        <v>1177</v>
      </c>
      <c r="D66" s="12">
        <v>95346000</v>
      </c>
      <c r="E66" s="12">
        <v>90038458.530000001</v>
      </c>
      <c r="F66" s="12">
        <v>105113283.93000001</v>
      </c>
      <c r="G66" s="12">
        <v>106113283.93000001</v>
      </c>
      <c r="H66" s="12">
        <v>105113283.93000001</v>
      </c>
      <c r="I66" s="12">
        <v>42905989.270000003</v>
      </c>
      <c r="J66" s="12">
        <v>41181209.199999996</v>
      </c>
      <c r="K66" s="12">
        <v>41181209.199999996</v>
      </c>
      <c r="L66" s="12">
        <f t="shared" si="0"/>
        <v>0</v>
      </c>
    </row>
    <row r="67" spans="2:13" x14ac:dyDescent="0.3">
      <c r="B67" t="s">
        <v>583</v>
      </c>
      <c r="D67" s="12"/>
      <c r="E67" s="12"/>
      <c r="F67" s="12"/>
      <c r="G67" s="12"/>
      <c r="H67" s="12"/>
      <c r="I67" s="12"/>
      <c r="J67" s="12"/>
      <c r="K67" s="12"/>
      <c r="L67" s="12">
        <f t="shared" si="0"/>
        <v>0</v>
      </c>
    </row>
    <row r="68" spans="2:13" x14ac:dyDescent="0.3">
      <c r="C68" t="s">
        <v>585</v>
      </c>
      <c r="D68" s="12">
        <v>180355000</v>
      </c>
      <c r="E68" s="12">
        <v>151037694.14999998</v>
      </c>
      <c r="F68" s="12">
        <v>187575000</v>
      </c>
      <c r="G68" s="12">
        <v>204595000</v>
      </c>
      <c r="H68" s="12">
        <v>204595000</v>
      </c>
      <c r="I68" s="12">
        <v>90038458.530000001</v>
      </c>
      <c r="J68" s="12">
        <v>105141283.93000001</v>
      </c>
      <c r="K68" s="12">
        <v>105141283.93000001</v>
      </c>
      <c r="L68" s="12">
        <f t="shared" si="0"/>
        <v>0</v>
      </c>
    </row>
    <row r="69" spans="2:13" x14ac:dyDescent="0.3">
      <c r="B69" t="s">
        <v>1178</v>
      </c>
      <c r="D69" s="12">
        <v>180355000</v>
      </c>
      <c r="E69" s="12">
        <v>151037694.14999998</v>
      </c>
      <c r="F69" s="12">
        <v>187575000</v>
      </c>
      <c r="G69" s="12">
        <v>204595000</v>
      </c>
      <c r="H69" s="12">
        <v>204595000</v>
      </c>
      <c r="I69" s="12">
        <v>90038458.530000001</v>
      </c>
      <c r="J69" s="12">
        <v>105141283.93000001</v>
      </c>
      <c r="K69" s="12">
        <v>105141283.93000001</v>
      </c>
      <c r="L69" s="12">
        <f t="shared" si="0"/>
        <v>0</v>
      </c>
    </row>
    <row r="70" spans="2:13" x14ac:dyDescent="0.3">
      <c r="B70" t="s">
        <v>482</v>
      </c>
      <c r="D70" s="12"/>
      <c r="E70" s="12"/>
      <c r="F70" s="12"/>
      <c r="G70" s="12"/>
      <c r="H70" s="12"/>
      <c r="I70" s="12"/>
      <c r="J70" s="12"/>
      <c r="K70" s="12"/>
      <c r="L70" s="12">
        <f t="shared" si="0"/>
        <v>0</v>
      </c>
    </row>
    <row r="71" spans="2:13" x14ac:dyDescent="0.3">
      <c r="C71" t="s">
        <v>484</v>
      </c>
      <c r="D71" s="12">
        <v>344024825.23999995</v>
      </c>
      <c r="E71" s="12">
        <v>276512659.47000003</v>
      </c>
      <c r="F71" s="12">
        <v>447639183</v>
      </c>
      <c r="G71" s="12">
        <v>477639183</v>
      </c>
      <c r="H71" s="12">
        <v>507701864.5</v>
      </c>
      <c r="I71" s="12">
        <v>151037694.14999998</v>
      </c>
      <c r="J71" s="12">
        <v>187575000</v>
      </c>
      <c r="K71" s="12">
        <v>204595000</v>
      </c>
      <c r="L71" s="73">
        <f t="shared" ref="L71:L133" si="1">K71-J71</f>
        <v>17020000</v>
      </c>
      <c r="M71" s="72"/>
    </row>
    <row r="72" spans="2:13" x14ac:dyDescent="0.3">
      <c r="C72" t="s">
        <v>495</v>
      </c>
      <c r="D72" s="12">
        <v>25425282.52</v>
      </c>
      <c r="E72" s="12">
        <v>23808526.710000001</v>
      </c>
      <c r="F72" s="12">
        <v>60000000</v>
      </c>
      <c r="G72" s="12">
        <v>30000000</v>
      </c>
      <c r="H72" s="12">
        <v>30000000</v>
      </c>
      <c r="I72" s="12">
        <v>151037694.14999998</v>
      </c>
      <c r="J72" s="12">
        <v>187575000</v>
      </c>
      <c r="K72" s="12">
        <v>204595000</v>
      </c>
      <c r="L72" s="12">
        <f t="shared" si="1"/>
        <v>17020000</v>
      </c>
    </row>
    <row r="73" spans="2:13" x14ac:dyDescent="0.3">
      <c r="B73" t="s">
        <v>1179</v>
      </c>
      <c r="D73" s="12">
        <v>369450107.75999993</v>
      </c>
      <c r="E73" s="12">
        <v>300321186.18000001</v>
      </c>
      <c r="F73" s="12">
        <v>507639183</v>
      </c>
      <c r="G73" s="12">
        <v>507639183</v>
      </c>
      <c r="H73" s="12">
        <v>537701864.5</v>
      </c>
      <c r="I73" s="12"/>
      <c r="J73" s="12"/>
      <c r="K73" s="12"/>
      <c r="L73" s="12">
        <f t="shared" si="1"/>
        <v>0</v>
      </c>
    </row>
    <row r="74" spans="2:13" x14ac:dyDescent="0.3">
      <c r="B74" s="64" t="s">
        <v>501</v>
      </c>
      <c r="D74" s="12"/>
      <c r="E74" s="12"/>
      <c r="F74" s="12"/>
      <c r="G74" s="12"/>
      <c r="H74" s="12"/>
      <c r="I74" s="12">
        <v>504308058.49000001</v>
      </c>
      <c r="J74" s="12">
        <v>555275500</v>
      </c>
      <c r="K74" s="12">
        <v>578945500</v>
      </c>
      <c r="L74" s="73">
        <f t="shared" si="1"/>
        <v>23670000</v>
      </c>
      <c r="M74" s="72" t="s">
        <v>1209</v>
      </c>
    </row>
    <row r="75" spans="2:13" x14ac:dyDescent="0.3">
      <c r="C75" t="s">
        <v>503</v>
      </c>
      <c r="D75" s="12">
        <v>33970256</v>
      </c>
      <c r="E75" s="12">
        <v>28966651.099999998</v>
      </c>
      <c r="F75" s="12">
        <v>33970256</v>
      </c>
      <c r="G75" s="12">
        <v>33970256</v>
      </c>
      <c r="H75" s="12">
        <v>34470256</v>
      </c>
      <c r="I75" s="12">
        <v>504308058.49000001</v>
      </c>
      <c r="J75" s="12">
        <v>555275500</v>
      </c>
      <c r="K75" s="12">
        <v>578945500</v>
      </c>
      <c r="L75" s="12">
        <f t="shared" si="1"/>
        <v>23670000</v>
      </c>
    </row>
    <row r="76" spans="2:13" x14ac:dyDescent="0.3">
      <c r="B76" t="s">
        <v>1180</v>
      </c>
      <c r="D76" s="12">
        <v>33970256</v>
      </c>
      <c r="E76" s="12">
        <v>28966651.099999998</v>
      </c>
      <c r="F76" s="12">
        <v>33970256</v>
      </c>
      <c r="G76" s="12">
        <v>33970256</v>
      </c>
      <c r="H76" s="12">
        <v>34470256</v>
      </c>
      <c r="I76" s="12"/>
      <c r="J76" s="12"/>
      <c r="K76" s="12"/>
      <c r="L76" s="12">
        <f t="shared" si="1"/>
        <v>0</v>
      </c>
    </row>
    <row r="77" spans="2:13" x14ac:dyDescent="0.3">
      <c r="B77" t="s">
        <v>1297</v>
      </c>
      <c r="D77" s="12"/>
      <c r="E77" s="12"/>
      <c r="F77" s="12"/>
      <c r="G77" s="12"/>
      <c r="H77" s="12"/>
      <c r="I77" s="12">
        <v>345526619.23000002</v>
      </c>
      <c r="J77" s="12">
        <v>447639183</v>
      </c>
      <c r="K77" s="12">
        <v>413639183</v>
      </c>
      <c r="L77" s="12">
        <f>GETPIVOTDATA("Suma de Propuesta Dependencia 2024",$A$3,"Dependencia","GABINETE INTEGRAL DE INFRAESTRUCTURA Y SERVICIOS PÚBLICOS","Proyecto","OBRAS DE INFRAESTRUCTURA MUNICIPAL","Centro costos","DIRECCIÓN GENERAL DE OBRAS PÚBLICAS")-GETPIVOTDATA("Tesorería Ideal 2024  ",$A$3,"Dependencia","GABINETE INTEGRAL DE INFRAESTRUCTURA Y SERVICIOS PÚBLICOS","Proyecto","OBRAS DE INFRAESTRUCTURA MUNICIPAL","Centro costos","DIRECCIÓN GENERAL DE OBRAS PÚBLICAS")</f>
        <v>60062681.5</v>
      </c>
    </row>
    <row r="78" spans="2:13" x14ac:dyDescent="0.3">
      <c r="C78" t="s">
        <v>559</v>
      </c>
      <c r="D78" s="12">
        <v>41068898.239999995</v>
      </c>
      <c r="E78" s="12">
        <v>42905989.270000003</v>
      </c>
      <c r="F78" s="12">
        <v>41181209.199999996</v>
      </c>
      <c r="G78" s="12">
        <v>41181209.199999996</v>
      </c>
      <c r="H78" s="12">
        <v>41181209.199999996</v>
      </c>
      <c r="I78" s="12">
        <v>27807493.400000002</v>
      </c>
      <c r="J78" s="12">
        <v>60000000</v>
      </c>
      <c r="K78" s="12">
        <v>15000000</v>
      </c>
      <c r="L78" s="12">
        <f>GETPIVOTDATA("Suma de Propuesta Dependencia 2024",$A$3,"Dependencia","GABINETE INTEGRAL DE INFRAESTRUCTURA Y SERVICIOS PÚBLICOS","Proyecto","PRESUPUESTO PARTICIPATIVO","Centro costos","DIRECCIÓN GENERAL DE OBRAS PÚBLICAS")-GETPIVOTDATA("Tesorería Ideal 2024  ",$A$3,"Dependencia","GABINETE INTEGRAL DE INFRAESTRUCTURA Y SERVICIOS PÚBLICOS","Proyecto","PRESUPUESTO PARTICIPATIVO","Centro costos","DIRECCIÓN GENERAL DE OBRAS PÚBLICAS")</f>
        <v>-30000000</v>
      </c>
    </row>
    <row r="79" spans="2:13" x14ac:dyDescent="0.3">
      <c r="B79" t="s">
        <v>1303</v>
      </c>
      <c r="D79" s="12">
        <v>41068898.239999995</v>
      </c>
      <c r="E79" s="12">
        <v>42905989.270000003</v>
      </c>
      <c r="F79" s="12">
        <v>41181209.199999996</v>
      </c>
      <c r="G79" s="12">
        <v>41181209.199999996</v>
      </c>
      <c r="H79" s="12">
        <v>41181209.199999996</v>
      </c>
      <c r="I79" s="12">
        <v>0</v>
      </c>
      <c r="J79" s="12">
        <v>0</v>
      </c>
      <c r="K79" s="12">
        <v>55000000</v>
      </c>
      <c r="L79" s="12">
        <f t="shared" si="1"/>
        <v>55000000</v>
      </c>
    </row>
    <row r="80" spans="2:13" x14ac:dyDescent="0.3">
      <c r="B80" t="s">
        <v>450</v>
      </c>
      <c r="D80" s="12"/>
      <c r="E80" s="12"/>
      <c r="F80" s="12"/>
      <c r="G80" s="12"/>
      <c r="H80" s="12"/>
      <c r="I80" s="12">
        <v>373334112.63</v>
      </c>
      <c r="J80" s="12">
        <v>507639183</v>
      </c>
      <c r="K80" s="12">
        <v>483639183</v>
      </c>
      <c r="L80" s="12">
        <f>GETPIVOTDATA("Suma de Propuesta Dependencia 2024",$A$3,"Dependencia","GABINETE INTEGRAL DE INFRAESTRUCTURA Y SERVICIOS PÚBLICOS","Centro costos","DIRECCIÓN GENERAL DE OBRAS PÚBLICAS")-GETPIVOTDATA("Tesorería Ideal 2024  ",$A$3,"Dependencia","GABINETE INTEGRAL DE INFRAESTRUCTURA Y SERVICIOS PÚBLICOS","Centro costos","DIRECCIÓN GENERAL DE OBRAS PÚBLICAS")</f>
        <v>30062681.5</v>
      </c>
    </row>
    <row r="81" spans="1:13" x14ac:dyDescent="0.3">
      <c r="C81" t="s">
        <v>452</v>
      </c>
      <c r="D81" s="12">
        <v>535189746</v>
      </c>
      <c r="E81" s="12">
        <v>504308058.49000001</v>
      </c>
      <c r="F81" s="12">
        <v>555275500</v>
      </c>
      <c r="G81" s="12">
        <v>555275500</v>
      </c>
      <c r="H81" s="12">
        <v>593545500</v>
      </c>
      <c r="I81" s="12"/>
      <c r="J81" s="12"/>
      <c r="K81" s="12"/>
      <c r="L81" s="12">
        <f t="shared" si="1"/>
        <v>0</v>
      </c>
    </row>
    <row r="82" spans="1:13" x14ac:dyDescent="0.3">
      <c r="B82" t="s">
        <v>1304</v>
      </c>
      <c r="D82" s="12">
        <v>535189746</v>
      </c>
      <c r="E82" s="12">
        <v>504308058.49000001</v>
      </c>
      <c r="F82" s="12">
        <v>555275500</v>
      </c>
      <c r="G82" s="12">
        <v>555275500</v>
      </c>
      <c r="H82" s="12">
        <v>593545500</v>
      </c>
      <c r="I82" s="12">
        <v>0</v>
      </c>
      <c r="J82" s="12">
        <v>0</v>
      </c>
      <c r="K82" s="12">
        <v>39989000</v>
      </c>
      <c r="L82" s="12">
        <f t="shared" si="1"/>
        <v>39989000</v>
      </c>
      <c r="M82" t="s">
        <v>1210</v>
      </c>
    </row>
    <row r="83" spans="1:13" x14ac:dyDescent="0.3">
      <c r="A83" t="s">
        <v>1181</v>
      </c>
      <c r="D83" s="12">
        <v>1255380008</v>
      </c>
      <c r="E83" s="12">
        <v>1117578037.72</v>
      </c>
      <c r="F83" s="12">
        <v>1430754432.1300001</v>
      </c>
      <c r="G83" s="12">
        <v>1448774432.1300001</v>
      </c>
      <c r="H83" s="12">
        <v>1516607113.6300001</v>
      </c>
      <c r="I83" s="12">
        <v>29129190.300000001</v>
      </c>
      <c r="J83" s="12">
        <v>35244375</v>
      </c>
      <c r="K83" s="12">
        <v>35744375</v>
      </c>
      <c r="L83" s="12">
        <f t="shared" si="1"/>
        <v>500000</v>
      </c>
    </row>
    <row r="84" spans="1:13" x14ac:dyDescent="0.3">
      <c r="A84" t="s">
        <v>739</v>
      </c>
      <c r="D84" s="12"/>
      <c r="E84" s="12"/>
      <c r="F84" s="12"/>
      <c r="G84" s="12"/>
      <c r="H84" s="12"/>
      <c r="I84" s="12">
        <v>29129190.300000001</v>
      </c>
      <c r="J84" s="12">
        <v>35244375</v>
      </c>
      <c r="K84" s="12">
        <v>75733375</v>
      </c>
      <c r="L84" s="12">
        <f t="shared" si="1"/>
        <v>40489000</v>
      </c>
    </row>
    <row r="85" spans="1:13" x14ac:dyDescent="0.3">
      <c r="B85" t="s">
        <v>739</v>
      </c>
      <c r="D85" s="12"/>
      <c r="E85" s="12"/>
      <c r="F85" s="12"/>
      <c r="G85" s="12"/>
      <c r="H85" s="12"/>
      <c r="I85" s="12">
        <v>1190753503.3700001</v>
      </c>
      <c r="J85" s="12">
        <v>1432056551.1300001</v>
      </c>
      <c r="K85" s="12">
        <v>1489235551.1300001</v>
      </c>
      <c r="L85" s="12">
        <f t="shared" si="1"/>
        <v>57179000</v>
      </c>
    </row>
    <row r="86" spans="1:13" x14ac:dyDescent="0.3">
      <c r="C86" t="s">
        <v>742</v>
      </c>
      <c r="D86" s="12">
        <v>14625430</v>
      </c>
      <c r="E86" s="12">
        <v>13480882.640000001</v>
      </c>
      <c r="F86" s="12">
        <v>12625430</v>
      </c>
      <c r="G86" s="12">
        <v>12625430</v>
      </c>
      <c r="H86" s="12">
        <v>12778438.16</v>
      </c>
      <c r="I86" s="12"/>
      <c r="J86" s="12"/>
      <c r="K86" s="12"/>
      <c r="L86" s="12">
        <f t="shared" si="1"/>
        <v>0</v>
      </c>
    </row>
    <row r="87" spans="1:13" x14ac:dyDescent="0.3">
      <c r="B87" t="s">
        <v>1182</v>
      </c>
      <c r="D87" s="12">
        <v>14625430</v>
      </c>
      <c r="E87" s="12">
        <v>13480882.640000001</v>
      </c>
      <c r="F87" s="12">
        <v>12625430</v>
      </c>
      <c r="G87" s="12">
        <v>12625430</v>
      </c>
      <c r="H87" s="12">
        <v>12778438.16</v>
      </c>
      <c r="I87" s="12"/>
      <c r="J87" s="12"/>
      <c r="K87" s="12"/>
      <c r="L87" s="12">
        <f t="shared" si="1"/>
        <v>0</v>
      </c>
    </row>
    <row r="88" spans="1:13" x14ac:dyDescent="0.3">
      <c r="A88" t="s">
        <v>1182</v>
      </c>
      <c r="D88" s="12">
        <v>14625430</v>
      </c>
      <c r="E88" s="12">
        <v>13480882.640000001</v>
      </c>
      <c r="F88" s="12">
        <v>12625430</v>
      </c>
      <c r="G88" s="12">
        <v>12625430</v>
      </c>
      <c r="H88" s="12">
        <v>12778438.16</v>
      </c>
      <c r="I88" s="12">
        <v>13480882.640000001</v>
      </c>
      <c r="J88" s="12">
        <v>12625430</v>
      </c>
      <c r="K88" s="12">
        <v>16685430</v>
      </c>
      <c r="L88" s="12">
        <v>0</v>
      </c>
      <c r="M88" t="s">
        <v>1211</v>
      </c>
    </row>
    <row r="89" spans="1:13" x14ac:dyDescent="0.3">
      <c r="A89" t="s">
        <v>726</v>
      </c>
      <c r="D89" s="12"/>
      <c r="E89" s="12"/>
      <c r="F89" s="12"/>
      <c r="G89" s="12"/>
      <c r="H89" s="12"/>
      <c r="I89" s="12">
        <v>13480882.640000001</v>
      </c>
      <c r="J89" s="12">
        <v>12625430</v>
      </c>
      <c r="K89" s="12">
        <v>16685430</v>
      </c>
      <c r="L89" s="12">
        <v>0</v>
      </c>
    </row>
    <row r="90" spans="1:13" x14ac:dyDescent="0.3">
      <c r="B90" t="s">
        <v>726</v>
      </c>
      <c r="D90" s="12"/>
      <c r="E90" s="12"/>
      <c r="F90" s="12"/>
      <c r="G90" s="12"/>
      <c r="H90" s="12"/>
      <c r="I90" s="12">
        <v>13480882.640000001</v>
      </c>
      <c r="J90" s="12">
        <v>12625430</v>
      </c>
      <c r="K90" s="12">
        <v>16685430</v>
      </c>
      <c r="L90" s="12">
        <f t="shared" si="1"/>
        <v>4060000</v>
      </c>
    </row>
    <row r="91" spans="1:13" x14ac:dyDescent="0.3">
      <c r="C91" t="s">
        <v>1025</v>
      </c>
      <c r="D91" s="12">
        <v>5910000</v>
      </c>
      <c r="E91" s="12">
        <v>3863999.52</v>
      </c>
      <c r="F91" s="12">
        <v>5910000</v>
      </c>
      <c r="G91" s="12">
        <v>5910000</v>
      </c>
      <c r="H91" s="12">
        <v>6135546.4720000001</v>
      </c>
      <c r="I91" s="12"/>
      <c r="J91" s="12"/>
      <c r="K91" s="12"/>
      <c r="L91" s="12">
        <f t="shared" si="1"/>
        <v>0</v>
      </c>
    </row>
    <row r="92" spans="1:13" x14ac:dyDescent="0.3">
      <c r="B92" t="s">
        <v>1183</v>
      </c>
      <c r="D92" s="12">
        <v>5910000</v>
      </c>
      <c r="E92" s="12">
        <v>3863999.52</v>
      </c>
      <c r="F92" s="12">
        <v>5910000</v>
      </c>
      <c r="G92" s="12">
        <v>5910000</v>
      </c>
      <c r="H92" s="12">
        <v>6135546.4720000001</v>
      </c>
      <c r="I92" s="12"/>
      <c r="J92" s="12"/>
      <c r="K92" s="12"/>
      <c r="L92" s="12">
        <f t="shared" si="1"/>
        <v>0</v>
      </c>
    </row>
    <row r="93" spans="1:13" x14ac:dyDescent="0.3">
      <c r="A93" t="s">
        <v>1183</v>
      </c>
      <c r="D93" s="12">
        <v>5910000</v>
      </c>
      <c r="E93" s="12">
        <v>3863999.52</v>
      </c>
      <c r="F93" s="12">
        <v>5910000</v>
      </c>
      <c r="G93" s="12">
        <v>5910000</v>
      </c>
      <c r="H93" s="12">
        <v>6135546.4720000001</v>
      </c>
      <c r="I93" s="12">
        <v>3863999.52</v>
      </c>
      <c r="J93" s="12">
        <v>5910000</v>
      </c>
      <c r="K93" s="12">
        <v>5910000</v>
      </c>
      <c r="L93" s="12">
        <f t="shared" si="1"/>
        <v>0</v>
      </c>
    </row>
    <row r="94" spans="1:13" x14ac:dyDescent="0.3">
      <c r="A94" t="s">
        <v>307</v>
      </c>
      <c r="D94" s="12"/>
      <c r="E94" s="12"/>
      <c r="F94" s="12"/>
      <c r="G94" s="12"/>
      <c r="H94" s="12"/>
      <c r="I94" s="12">
        <v>3863999.52</v>
      </c>
      <c r="J94" s="12">
        <v>5910000</v>
      </c>
      <c r="K94" s="12">
        <v>5910000</v>
      </c>
      <c r="L94" s="12">
        <f t="shared" si="1"/>
        <v>0</v>
      </c>
    </row>
    <row r="95" spans="1:13" x14ac:dyDescent="0.3">
      <c r="B95" t="s">
        <v>309</v>
      </c>
      <c r="D95" s="12"/>
      <c r="E95" s="12"/>
      <c r="F95" s="12"/>
      <c r="G95" s="12"/>
      <c r="H95" s="12"/>
      <c r="I95" s="12">
        <v>3863999.52</v>
      </c>
      <c r="J95" s="12">
        <v>5910000</v>
      </c>
      <c r="K95" s="12">
        <v>5910000</v>
      </c>
      <c r="L95" s="12">
        <f t="shared" si="1"/>
        <v>0</v>
      </c>
    </row>
    <row r="96" spans="1:13" x14ac:dyDescent="0.3">
      <c r="C96" s="64" t="s">
        <v>311</v>
      </c>
      <c r="D96" s="21">
        <v>245014295.13999996</v>
      </c>
      <c r="E96" s="21">
        <v>239757608.30999997</v>
      </c>
      <c r="F96" s="21">
        <v>224557950.98999995</v>
      </c>
      <c r="G96" s="21">
        <v>224557950.98999995</v>
      </c>
      <c r="H96" s="21">
        <v>233993860.14999998</v>
      </c>
      <c r="I96" s="12"/>
      <c r="J96" s="12"/>
      <c r="K96" s="12"/>
      <c r="L96" s="12">
        <f t="shared" si="1"/>
        <v>0</v>
      </c>
    </row>
    <row r="97" spans="1:13" x14ac:dyDescent="0.3">
      <c r="C97" t="s">
        <v>376</v>
      </c>
      <c r="D97" s="12">
        <v>35000000</v>
      </c>
      <c r="E97" s="12">
        <v>27125463.920000002</v>
      </c>
      <c r="F97" s="12">
        <v>35000000</v>
      </c>
      <c r="G97" s="12">
        <v>35000000</v>
      </c>
      <c r="H97" s="12">
        <v>35000000</v>
      </c>
      <c r="I97" s="12"/>
      <c r="J97" s="12"/>
      <c r="K97" s="12"/>
      <c r="L97" s="12">
        <f t="shared" si="1"/>
        <v>0</v>
      </c>
    </row>
    <row r="98" spans="1:13" x14ac:dyDescent="0.3">
      <c r="C98" t="s">
        <v>378</v>
      </c>
      <c r="D98" s="12">
        <v>9000000</v>
      </c>
      <c r="E98" s="12">
        <v>6574917.4900000002</v>
      </c>
      <c r="F98" s="12">
        <v>9000000</v>
      </c>
      <c r="G98" s="12">
        <v>9000000</v>
      </c>
      <c r="H98" s="12">
        <v>9000000</v>
      </c>
      <c r="I98" s="21">
        <v>254381371.76000002</v>
      </c>
      <c r="J98" s="21">
        <v>224847505.54999995</v>
      </c>
      <c r="K98" s="21">
        <v>268216179.73999995</v>
      </c>
      <c r="L98" s="73">
        <f t="shared" si="1"/>
        <v>43368674.189999998</v>
      </c>
      <c r="M98" s="72" t="s">
        <v>1212</v>
      </c>
    </row>
    <row r="99" spans="1:13" x14ac:dyDescent="0.3">
      <c r="C99" t="s">
        <v>380</v>
      </c>
      <c r="D99" s="12">
        <v>1301076570.9299996</v>
      </c>
      <c r="E99" s="12">
        <v>940901590.1099999</v>
      </c>
      <c r="F99" s="12">
        <v>1420186994.54</v>
      </c>
      <c r="G99" s="12">
        <v>1299073330.6199996</v>
      </c>
      <c r="H99" s="12">
        <v>1442695926.6023998</v>
      </c>
      <c r="I99" s="12">
        <v>27125463.920000002</v>
      </c>
      <c r="J99" s="12">
        <v>35000000</v>
      </c>
      <c r="K99" s="12">
        <v>35000000</v>
      </c>
      <c r="L99" s="12">
        <f t="shared" si="1"/>
        <v>0</v>
      </c>
    </row>
    <row r="100" spans="1:13" x14ac:dyDescent="0.3">
      <c r="B100" t="s">
        <v>1184</v>
      </c>
      <c r="D100" s="12">
        <v>1590090866.0699997</v>
      </c>
      <c r="E100" s="12">
        <v>1214359579.8299999</v>
      </c>
      <c r="F100" s="12">
        <v>1688744945.53</v>
      </c>
      <c r="G100" s="12">
        <v>1567631281.6099997</v>
      </c>
      <c r="H100" s="12">
        <v>1720689786.7523999</v>
      </c>
      <c r="I100" s="12">
        <v>6574917.4900000002</v>
      </c>
      <c r="J100" s="12">
        <v>9000000</v>
      </c>
      <c r="K100" s="12">
        <v>9000000</v>
      </c>
      <c r="L100" s="12">
        <f t="shared" si="1"/>
        <v>0</v>
      </c>
    </row>
    <row r="101" spans="1:13" x14ac:dyDescent="0.3">
      <c r="A101" t="s">
        <v>1185</v>
      </c>
      <c r="D101" s="12">
        <v>1590090866.0699997</v>
      </c>
      <c r="E101" s="12">
        <v>1214359579.8299999</v>
      </c>
      <c r="F101" s="12">
        <v>1688744945.53</v>
      </c>
      <c r="G101" s="12">
        <v>1567631281.6099997</v>
      </c>
      <c r="H101" s="12">
        <v>1720689786.7523999</v>
      </c>
      <c r="I101" s="12">
        <v>1042028066.3299998</v>
      </c>
      <c r="J101" s="12">
        <v>1420186994.54</v>
      </c>
      <c r="K101" s="12">
        <v>1420186994.54</v>
      </c>
      <c r="L101" s="12">
        <f t="shared" si="1"/>
        <v>0</v>
      </c>
    </row>
    <row r="102" spans="1:13" x14ac:dyDescent="0.3">
      <c r="A102" t="s">
        <v>971</v>
      </c>
      <c r="D102" s="12"/>
      <c r="E102" s="12"/>
      <c r="F102" s="12"/>
      <c r="G102" s="12"/>
      <c r="H102" s="12"/>
      <c r="I102" s="12">
        <v>1330109819.4999998</v>
      </c>
      <c r="J102" s="12">
        <v>1689034500.0899999</v>
      </c>
      <c r="K102" s="12">
        <v>1732403174.28</v>
      </c>
      <c r="L102" s="12">
        <f t="shared" si="1"/>
        <v>43368674.190000057</v>
      </c>
    </row>
    <row r="103" spans="1:13" x14ac:dyDescent="0.3">
      <c r="B103" t="s">
        <v>987</v>
      </c>
      <c r="D103" s="12"/>
      <c r="E103" s="12"/>
      <c r="F103" s="12"/>
      <c r="G103" s="12"/>
      <c r="H103" s="12"/>
      <c r="I103" s="12">
        <v>1330109819.4999998</v>
      </c>
      <c r="J103" s="12">
        <v>1689034500.0899999</v>
      </c>
      <c r="K103" s="12">
        <v>1732403174.28</v>
      </c>
      <c r="L103" s="12">
        <f t="shared" si="1"/>
        <v>43368674.190000057</v>
      </c>
    </row>
    <row r="104" spans="1:13" x14ac:dyDescent="0.3">
      <c r="B104" s="64"/>
      <c r="C104" t="s">
        <v>94</v>
      </c>
      <c r="D104" s="12">
        <v>48414912.920000002</v>
      </c>
      <c r="E104" s="12">
        <v>43986863.75</v>
      </c>
      <c r="F104" s="12">
        <v>48414912.920000002</v>
      </c>
      <c r="G104" s="12">
        <v>48414912.920000002</v>
      </c>
      <c r="H104" s="12">
        <v>50919000</v>
      </c>
      <c r="I104" s="12"/>
      <c r="J104" s="12"/>
      <c r="K104" s="12"/>
      <c r="L104" s="12">
        <f t="shared" si="1"/>
        <v>0</v>
      </c>
    </row>
    <row r="105" spans="1:13" x14ac:dyDescent="0.3">
      <c r="B105" t="s">
        <v>1186</v>
      </c>
      <c r="D105" s="12">
        <v>48414912.920000002</v>
      </c>
      <c r="E105" s="12">
        <v>43986863.75</v>
      </c>
      <c r="F105" s="12">
        <v>48414912.920000002</v>
      </c>
      <c r="G105" s="12">
        <v>48414912.920000002</v>
      </c>
      <c r="H105" s="12">
        <v>50919000</v>
      </c>
      <c r="I105" s="12"/>
      <c r="J105" s="12"/>
      <c r="K105" s="12"/>
      <c r="L105" s="12">
        <f t="shared" si="1"/>
        <v>0</v>
      </c>
    </row>
    <row r="106" spans="1:13" x14ac:dyDescent="0.3">
      <c r="B106" t="s">
        <v>64</v>
      </c>
      <c r="D106" s="12"/>
      <c r="E106" s="12"/>
      <c r="F106" s="12"/>
      <c r="G106" s="12"/>
      <c r="H106" s="12"/>
      <c r="I106" s="12">
        <v>43986863.75</v>
      </c>
      <c r="J106" s="12">
        <v>48414912.920000002</v>
      </c>
      <c r="K106" s="12">
        <v>50919000</v>
      </c>
      <c r="L106" s="12">
        <f t="shared" si="1"/>
        <v>2504087.0799999982</v>
      </c>
    </row>
    <row r="107" spans="1:13" x14ac:dyDescent="0.3">
      <c r="C107" t="s">
        <v>66</v>
      </c>
      <c r="D107" s="12">
        <v>1739238.3999999999</v>
      </c>
      <c r="E107" s="12">
        <v>1332209.76</v>
      </c>
      <c r="F107" s="12">
        <v>1655588.4</v>
      </c>
      <c r="G107" s="12">
        <v>1655588.4</v>
      </c>
      <c r="H107" s="12">
        <v>1665588.4</v>
      </c>
      <c r="I107" s="12">
        <v>43986863.75</v>
      </c>
      <c r="J107" s="12">
        <v>48414912.920000002</v>
      </c>
      <c r="K107" s="12">
        <v>50919000</v>
      </c>
      <c r="L107" s="12">
        <f t="shared" si="1"/>
        <v>2504087.0799999982</v>
      </c>
    </row>
    <row r="108" spans="1:13" x14ac:dyDescent="0.3">
      <c r="B108" t="s">
        <v>1187</v>
      </c>
      <c r="D108" s="12">
        <v>1739238.3999999999</v>
      </c>
      <c r="E108" s="12">
        <v>1332209.76</v>
      </c>
      <c r="F108" s="12">
        <v>1655588.4</v>
      </c>
      <c r="G108" s="12">
        <v>1655588.4</v>
      </c>
      <c r="H108" s="12">
        <v>1665588.4</v>
      </c>
      <c r="I108" s="12"/>
      <c r="J108" s="12"/>
      <c r="K108" s="12"/>
      <c r="L108" s="12">
        <f t="shared" si="1"/>
        <v>0</v>
      </c>
    </row>
    <row r="109" spans="1:13" x14ac:dyDescent="0.3">
      <c r="B109" t="s">
        <v>81</v>
      </c>
      <c r="D109" s="12"/>
      <c r="E109" s="12"/>
      <c r="F109" s="12"/>
      <c r="G109" s="12"/>
      <c r="H109" s="12"/>
      <c r="I109" s="12">
        <v>2111015.56</v>
      </c>
      <c r="J109" s="12">
        <v>2111015.56</v>
      </c>
      <c r="K109" s="12">
        <v>3190000</v>
      </c>
      <c r="L109" s="12">
        <f t="shared" si="1"/>
        <v>1078984.44</v>
      </c>
    </row>
    <row r="110" spans="1:13" x14ac:dyDescent="0.3">
      <c r="C110" t="s">
        <v>83</v>
      </c>
      <c r="D110" s="12">
        <v>16468427.169999998</v>
      </c>
      <c r="E110" s="12">
        <v>12392544.02</v>
      </c>
      <c r="F110" s="12">
        <v>16468427.169999998</v>
      </c>
      <c r="G110" s="12">
        <v>16468427.169999998</v>
      </c>
      <c r="H110" s="12">
        <v>16468427.169999998</v>
      </c>
      <c r="I110" s="12">
        <v>2111015.56</v>
      </c>
      <c r="J110" s="12">
        <v>2111015.56</v>
      </c>
      <c r="K110" s="12">
        <v>3190000</v>
      </c>
      <c r="L110" s="12">
        <f t="shared" si="1"/>
        <v>1078984.44</v>
      </c>
    </row>
    <row r="111" spans="1:13" x14ac:dyDescent="0.3">
      <c r="B111" t="s">
        <v>1188</v>
      </c>
      <c r="D111" s="12">
        <v>16468427.169999998</v>
      </c>
      <c r="E111" s="12">
        <v>12392544.02</v>
      </c>
      <c r="F111" s="12">
        <v>16468427.169999998</v>
      </c>
      <c r="G111" s="12">
        <v>16468427.169999998</v>
      </c>
      <c r="H111" s="12">
        <v>16468427.169999998</v>
      </c>
      <c r="I111" s="12"/>
      <c r="J111" s="12"/>
      <c r="K111" s="12"/>
      <c r="L111" s="12">
        <f t="shared" si="1"/>
        <v>0</v>
      </c>
    </row>
    <row r="112" spans="1:13" x14ac:dyDescent="0.3">
      <c r="B112" t="s">
        <v>37</v>
      </c>
      <c r="D112" s="12"/>
      <c r="E112" s="12"/>
      <c r="F112" s="12"/>
      <c r="G112" s="12"/>
      <c r="H112" s="12"/>
      <c r="I112" s="12">
        <v>499500</v>
      </c>
      <c r="J112" s="12">
        <v>500000</v>
      </c>
      <c r="K112" s="12">
        <v>500000</v>
      </c>
      <c r="L112" s="12">
        <f t="shared" si="1"/>
        <v>0</v>
      </c>
    </row>
    <row r="113" spans="1:12" x14ac:dyDescent="0.3">
      <c r="C113" t="s">
        <v>39</v>
      </c>
      <c r="D113" s="12">
        <v>4431347</v>
      </c>
      <c r="E113" s="12">
        <v>2647198</v>
      </c>
      <c r="F113" s="12">
        <v>4677246</v>
      </c>
      <c r="G113" s="12">
        <v>4677246</v>
      </c>
      <c r="H113" s="12">
        <v>4677246</v>
      </c>
      <c r="I113" s="12">
        <v>499500</v>
      </c>
      <c r="J113" s="12">
        <v>500000</v>
      </c>
      <c r="K113" s="12">
        <v>500000</v>
      </c>
      <c r="L113" s="12">
        <f t="shared" si="1"/>
        <v>0</v>
      </c>
    </row>
    <row r="114" spans="1:12" x14ac:dyDescent="0.3">
      <c r="B114" t="s">
        <v>1189</v>
      </c>
      <c r="D114" s="12">
        <v>4431347</v>
      </c>
      <c r="E114" s="12">
        <v>2647198</v>
      </c>
      <c r="F114" s="12">
        <v>4677246</v>
      </c>
      <c r="G114" s="12">
        <v>4677246</v>
      </c>
      <c r="H114" s="12">
        <v>4677246</v>
      </c>
      <c r="I114" s="12"/>
      <c r="J114" s="12"/>
      <c r="K114" s="12"/>
      <c r="L114" s="12">
        <f t="shared" si="1"/>
        <v>0</v>
      </c>
    </row>
    <row r="115" spans="1:12" x14ac:dyDescent="0.3">
      <c r="B115" t="s">
        <v>114</v>
      </c>
      <c r="D115" s="12"/>
      <c r="E115" s="12"/>
      <c r="F115" s="12"/>
      <c r="G115" s="12"/>
      <c r="H115" s="12"/>
      <c r="I115" s="12">
        <v>1332209.76</v>
      </c>
      <c r="J115" s="12">
        <v>2655588.4</v>
      </c>
      <c r="K115" s="12">
        <v>2665588.4</v>
      </c>
      <c r="L115" s="12">
        <f t="shared" si="1"/>
        <v>10000</v>
      </c>
    </row>
    <row r="116" spans="1:12" x14ac:dyDescent="0.3">
      <c r="C116" t="s">
        <v>116</v>
      </c>
      <c r="D116" s="12">
        <v>2111015.56</v>
      </c>
      <c r="E116" s="12">
        <v>2111015.56</v>
      </c>
      <c r="F116" s="12">
        <v>2111015.56</v>
      </c>
      <c r="G116" s="12">
        <v>2111015.56</v>
      </c>
      <c r="H116" s="12">
        <v>3000000</v>
      </c>
      <c r="I116" s="12">
        <v>1332209.76</v>
      </c>
      <c r="J116" s="12">
        <v>2655588.4</v>
      </c>
      <c r="K116" s="12">
        <v>2665588.4</v>
      </c>
      <c r="L116" s="12">
        <f t="shared" si="1"/>
        <v>10000</v>
      </c>
    </row>
    <row r="117" spans="1:12" x14ac:dyDescent="0.3">
      <c r="B117" t="s">
        <v>1305</v>
      </c>
      <c r="D117" s="12">
        <v>2111015.56</v>
      </c>
      <c r="E117" s="12">
        <v>2111015.56</v>
      </c>
      <c r="F117" s="12">
        <v>2111015.56</v>
      </c>
      <c r="G117" s="12">
        <v>2111015.56</v>
      </c>
      <c r="H117" s="12">
        <v>3000000</v>
      </c>
      <c r="I117" s="12"/>
      <c r="J117" s="12"/>
      <c r="K117" s="12"/>
      <c r="L117" s="12">
        <f t="shared" si="1"/>
        <v>0</v>
      </c>
    </row>
    <row r="118" spans="1:12" x14ac:dyDescent="0.3">
      <c r="B118" t="s">
        <v>108</v>
      </c>
      <c r="D118" s="12"/>
      <c r="E118" s="12"/>
      <c r="F118" s="12"/>
      <c r="G118" s="12"/>
      <c r="H118" s="12"/>
      <c r="I118" s="12">
        <v>12392544.02</v>
      </c>
      <c r="J118" s="12">
        <v>16468427.169999998</v>
      </c>
      <c r="K118" s="12">
        <v>16468427.169999998</v>
      </c>
      <c r="L118" s="12">
        <f t="shared" si="1"/>
        <v>0</v>
      </c>
    </row>
    <row r="119" spans="1:12" x14ac:dyDescent="0.3">
      <c r="C119" t="s">
        <v>110</v>
      </c>
      <c r="D119" s="12">
        <v>500000</v>
      </c>
      <c r="E119" s="12">
        <v>499500</v>
      </c>
      <c r="F119" s="12">
        <v>500000</v>
      </c>
      <c r="G119" s="12">
        <v>500000</v>
      </c>
      <c r="H119" s="12">
        <v>500000</v>
      </c>
      <c r="I119" s="12">
        <v>12392544.02</v>
      </c>
      <c r="J119" s="12">
        <v>16468427.169999998</v>
      </c>
      <c r="K119" s="12">
        <v>16468427.169999998</v>
      </c>
      <c r="L119" s="12">
        <f t="shared" si="1"/>
        <v>0</v>
      </c>
    </row>
    <row r="120" spans="1:12" x14ac:dyDescent="0.3">
      <c r="B120" t="s">
        <v>1306</v>
      </c>
      <c r="D120" s="12">
        <v>500000</v>
      </c>
      <c r="E120" s="12">
        <v>499500</v>
      </c>
      <c r="F120" s="12">
        <v>500000</v>
      </c>
      <c r="G120" s="12">
        <v>500000</v>
      </c>
      <c r="H120" s="12">
        <v>500000</v>
      </c>
      <c r="I120" s="12"/>
      <c r="J120" s="12"/>
      <c r="K120" s="12"/>
      <c r="L120" s="12">
        <f t="shared" si="1"/>
        <v>0</v>
      </c>
    </row>
    <row r="121" spans="1:12" x14ac:dyDescent="0.3">
      <c r="A121" t="s">
        <v>1190</v>
      </c>
      <c r="D121" s="12">
        <v>73664941.049999997</v>
      </c>
      <c r="E121" s="12">
        <v>62969331.090000004</v>
      </c>
      <c r="F121" s="12">
        <v>73827190.049999997</v>
      </c>
      <c r="G121" s="12">
        <v>73827190.049999997</v>
      </c>
      <c r="H121" s="12">
        <v>77230261.569999993</v>
      </c>
      <c r="I121" s="12">
        <v>2893097</v>
      </c>
      <c r="J121" s="12">
        <v>5677246</v>
      </c>
      <c r="K121" s="12">
        <v>5677246</v>
      </c>
      <c r="L121" s="12">
        <f t="shared" si="1"/>
        <v>0</v>
      </c>
    </row>
    <row r="122" spans="1:12" x14ac:dyDescent="0.3">
      <c r="A122" t="s">
        <v>189</v>
      </c>
      <c r="D122" s="12"/>
      <c r="E122" s="12"/>
      <c r="F122" s="12"/>
      <c r="G122" s="12"/>
      <c r="H122" s="12"/>
      <c r="I122" s="12">
        <v>2893097</v>
      </c>
      <c r="J122" s="12">
        <v>5677246</v>
      </c>
      <c r="K122" s="12">
        <v>5677246</v>
      </c>
      <c r="L122" s="12">
        <f t="shared" si="1"/>
        <v>0</v>
      </c>
    </row>
    <row r="123" spans="1:12" x14ac:dyDescent="0.3">
      <c r="B123" t="s">
        <v>996</v>
      </c>
      <c r="D123" s="12"/>
      <c r="E123" s="12"/>
      <c r="F123" s="12"/>
      <c r="G123" s="12"/>
      <c r="H123" s="12"/>
      <c r="I123" s="12">
        <v>63215230.090000004</v>
      </c>
      <c r="J123" s="12">
        <v>75827190.049999997</v>
      </c>
      <c r="K123" s="12">
        <v>79420261.569999993</v>
      </c>
      <c r="L123" s="12">
        <f t="shared" si="1"/>
        <v>3593071.5199999958</v>
      </c>
    </row>
    <row r="124" spans="1:12" x14ac:dyDescent="0.3">
      <c r="C124" t="s">
        <v>203</v>
      </c>
      <c r="D124" s="12">
        <v>910000</v>
      </c>
      <c r="E124" s="12">
        <v>0</v>
      </c>
      <c r="F124" s="12">
        <v>910000</v>
      </c>
      <c r="G124" s="12">
        <v>910000</v>
      </c>
      <c r="H124" s="12">
        <v>960000</v>
      </c>
      <c r="I124" s="12"/>
      <c r="J124" s="12"/>
      <c r="K124" s="12"/>
      <c r="L124" s="12">
        <f t="shared" si="1"/>
        <v>0</v>
      </c>
    </row>
    <row r="125" spans="1:12" x14ac:dyDescent="0.3">
      <c r="C125" t="s">
        <v>212</v>
      </c>
      <c r="D125" s="12">
        <v>751609.44</v>
      </c>
      <c r="E125" s="12">
        <v>1089485.31</v>
      </c>
      <c r="F125" s="12">
        <v>750000</v>
      </c>
      <c r="G125" s="12">
        <v>750000</v>
      </c>
      <c r="H125" s="12">
        <v>1089485.31</v>
      </c>
      <c r="I125" s="12"/>
      <c r="J125" s="12"/>
      <c r="K125" s="12"/>
      <c r="L125" s="12">
        <f t="shared" si="1"/>
        <v>0</v>
      </c>
    </row>
    <row r="126" spans="1:12" x14ac:dyDescent="0.3">
      <c r="C126" t="s">
        <v>191</v>
      </c>
      <c r="D126" s="12">
        <v>4584609.07</v>
      </c>
      <c r="E126" s="12">
        <v>4234029.6100000003</v>
      </c>
      <c r="F126" s="12">
        <v>3472000</v>
      </c>
      <c r="G126" s="12">
        <v>3472000</v>
      </c>
      <c r="H126" s="12">
        <v>5000000</v>
      </c>
      <c r="I126" s="12">
        <v>0</v>
      </c>
      <c r="J126" s="12">
        <v>960000</v>
      </c>
      <c r="K126" s="12">
        <v>960000</v>
      </c>
      <c r="L126" s="12">
        <f t="shared" si="1"/>
        <v>0</v>
      </c>
    </row>
    <row r="127" spans="1:12" x14ac:dyDescent="0.3">
      <c r="B127" t="s">
        <v>1191</v>
      </c>
      <c r="D127" s="12">
        <v>6246218.5099999998</v>
      </c>
      <c r="E127" s="12">
        <v>5323514.92</v>
      </c>
      <c r="F127" s="12">
        <v>5132000</v>
      </c>
      <c r="G127" s="12">
        <v>5132000</v>
      </c>
      <c r="H127" s="12">
        <v>7049485.3100000005</v>
      </c>
      <c r="I127" s="12">
        <v>40080398.630000003</v>
      </c>
      <c r="J127" s="12">
        <v>3472000</v>
      </c>
      <c r="K127" s="12">
        <v>5450000</v>
      </c>
      <c r="L127" s="12">
        <f t="shared" si="1"/>
        <v>1978000</v>
      </c>
    </row>
    <row r="128" spans="1:12" x14ac:dyDescent="0.3">
      <c r="B128" t="s">
        <v>264</v>
      </c>
      <c r="D128" s="12"/>
      <c r="E128" s="12"/>
      <c r="F128" s="12"/>
      <c r="G128" s="12"/>
      <c r="H128" s="12"/>
      <c r="I128" s="12">
        <v>1089485.31</v>
      </c>
      <c r="J128" s="12">
        <v>750000</v>
      </c>
      <c r="K128" s="12">
        <v>1089485.31</v>
      </c>
      <c r="L128" s="12">
        <f t="shared" si="1"/>
        <v>339485.31000000006</v>
      </c>
    </row>
    <row r="129" spans="1:13" x14ac:dyDescent="0.3">
      <c r="C129" t="s">
        <v>266</v>
      </c>
      <c r="D129" s="12">
        <v>4432000</v>
      </c>
      <c r="E129" s="12">
        <v>3208848.46</v>
      </c>
      <c r="F129" s="12">
        <v>4432000</v>
      </c>
      <c r="G129" s="12">
        <v>4432000</v>
      </c>
      <c r="H129" s="12">
        <v>5000000</v>
      </c>
      <c r="I129" s="12">
        <v>41169883.940000005</v>
      </c>
      <c r="J129" s="12">
        <v>5182000</v>
      </c>
      <c r="K129" s="12">
        <v>7499485.3100000005</v>
      </c>
      <c r="L129" s="12">
        <f t="shared" si="1"/>
        <v>2317485.3100000005</v>
      </c>
    </row>
    <row r="130" spans="1:13" x14ac:dyDescent="0.3">
      <c r="B130" t="s">
        <v>1192</v>
      </c>
      <c r="D130" s="12">
        <v>4432000</v>
      </c>
      <c r="E130" s="12">
        <v>3208848.46</v>
      </c>
      <c r="F130" s="12">
        <v>4432000</v>
      </c>
      <c r="G130" s="12">
        <v>4432000</v>
      </c>
      <c r="H130" s="12">
        <v>5000000</v>
      </c>
      <c r="I130" s="12"/>
      <c r="J130" s="12"/>
      <c r="K130" s="12"/>
      <c r="L130" s="12">
        <f t="shared" si="1"/>
        <v>0</v>
      </c>
    </row>
    <row r="131" spans="1:13" x14ac:dyDescent="0.3">
      <c r="B131" t="s">
        <v>1296</v>
      </c>
      <c r="D131" s="12"/>
      <c r="E131" s="12"/>
      <c r="F131" s="12"/>
      <c r="G131" s="12"/>
      <c r="H131" s="12"/>
      <c r="I131" s="12">
        <v>3208848.46</v>
      </c>
      <c r="J131" s="12">
        <v>4432000</v>
      </c>
      <c r="K131" s="12">
        <v>5000000</v>
      </c>
      <c r="L131" s="12">
        <f t="shared" si="1"/>
        <v>568000</v>
      </c>
    </row>
    <row r="132" spans="1:13" x14ac:dyDescent="0.3">
      <c r="C132" t="s">
        <v>276</v>
      </c>
      <c r="D132" s="12">
        <v>6021268.0200000005</v>
      </c>
      <c r="E132" s="12">
        <v>3077793.07</v>
      </c>
      <c r="F132" s="12">
        <v>6021268.0200000005</v>
      </c>
      <c r="G132" s="12">
        <v>6021268.0200000005</v>
      </c>
      <c r="H132" s="12">
        <v>6084948.2000000002</v>
      </c>
      <c r="I132" s="12">
        <v>3208848.46</v>
      </c>
      <c r="J132" s="12">
        <v>4432000</v>
      </c>
      <c r="K132" s="12">
        <v>5000000</v>
      </c>
      <c r="L132" s="12">
        <f t="shared" si="1"/>
        <v>568000</v>
      </c>
    </row>
    <row r="133" spans="1:13" x14ac:dyDescent="0.3">
      <c r="C133" t="s">
        <v>304</v>
      </c>
      <c r="D133" s="12">
        <v>0</v>
      </c>
      <c r="E133" s="12">
        <v>0</v>
      </c>
      <c r="F133" s="12">
        <v>200000</v>
      </c>
      <c r="G133" s="12">
        <v>200000</v>
      </c>
      <c r="H133" s="12">
        <v>1200000</v>
      </c>
      <c r="I133" s="12"/>
      <c r="J133" s="12"/>
      <c r="K133" s="12"/>
      <c r="L133" s="12">
        <f t="shared" si="1"/>
        <v>0</v>
      </c>
    </row>
    <row r="134" spans="1:13" x14ac:dyDescent="0.3">
      <c r="C134" t="s">
        <v>359</v>
      </c>
      <c r="D134" s="12">
        <v>4823470</v>
      </c>
      <c r="E134" s="12">
        <v>4800000.08</v>
      </c>
      <c r="F134" s="12">
        <v>4823470</v>
      </c>
      <c r="G134" s="12">
        <v>4823470</v>
      </c>
      <c r="H134" s="12">
        <v>7305000</v>
      </c>
      <c r="I134" s="12"/>
      <c r="J134" s="12"/>
      <c r="K134" s="12"/>
      <c r="L134" s="12"/>
    </row>
    <row r="135" spans="1:13" x14ac:dyDescent="0.3">
      <c r="C135" t="s">
        <v>343</v>
      </c>
      <c r="D135" s="12">
        <v>4480607.42</v>
      </c>
      <c r="E135" s="12">
        <v>4189420</v>
      </c>
      <c r="F135" s="12">
        <v>4480607.42</v>
      </c>
      <c r="G135" s="12">
        <v>4480607.42</v>
      </c>
      <c r="H135" s="12">
        <v>4200000</v>
      </c>
      <c r="I135" s="21">
        <v>261262.71</v>
      </c>
      <c r="J135" s="21">
        <v>454000</v>
      </c>
      <c r="K135" s="21">
        <v>454000</v>
      </c>
      <c r="L135" s="73">
        <v>5339000</v>
      </c>
      <c r="M135" s="72" t="s">
        <v>1213</v>
      </c>
    </row>
    <row r="136" spans="1:13" x14ac:dyDescent="0.3">
      <c r="B136" t="s">
        <v>1307</v>
      </c>
      <c r="D136" s="12">
        <v>15325345.439999999</v>
      </c>
      <c r="E136" s="12">
        <v>12067213.15</v>
      </c>
      <c r="F136" s="12">
        <v>15525345.439999999</v>
      </c>
      <c r="G136" s="12">
        <v>15525345.439999999</v>
      </c>
      <c r="H136" s="12">
        <v>18789948.199999999</v>
      </c>
      <c r="I136" s="12">
        <v>3720085.21</v>
      </c>
      <c r="J136" s="12">
        <v>3813950</v>
      </c>
      <c r="K136" s="12">
        <v>3813950</v>
      </c>
      <c r="L136" s="12">
        <v>4902000</v>
      </c>
    </row>
    <row r="137" spans="1:13" x14ac:dyDescent="0.3">
      <c r="B137" t="s">
        <v>220</v>
      </c>
      <c r="D137" s="12"/>
      <c r="E137" s="12"/>
      <c r="F137" s="12"/>
      <c r="G137" s="12"/>
      <c r="H137" s="12"/>
      <c r="I137" s="12">
        <v>9003456</v>
      </c>
      <c r="J137" s="12">
        <v>9003456</v>
      </c>
      <c r="K137" s="12">
        <v>9003456</v>
      </c>
      <c r="L137" s="12">
        <v>9003456</v>
      </c>
    </row>
    <row r="138" spans="1:13" x14ac:dyDescent="0.3">
      <c r="C138" t="s">
        <v>222</v>
      </c>
      <c r="D138" s="12">
        <v>409000</v>
      </c>
      <c r="E138" s="12">
        <v>249627.91</v>
      </c>
      <c r="F138" s="12">
        <v>409000</v>
      </c>
      <c r="G138" s="12">
        <v>409000</v>
      </c>
      <c r="H138" s="12">
        <v>2589000</v>
      </c>
      <c r="I138" s="12">
        <v>12984803.92</v>
      </c>
      <c r="J138" s="12">
        <v>13271406</v>
      </c>
      <c r="K138" s="12">
        <v>13271406</v>
      </c>
      <c r="L138" s="12">
        <v>19244456</v>
      </c>
    </row>
    <row r="139" spans="1:13" x14ac:dyDescent="0.3">
      <c r="C139" t="s">
        <v>244</v>
      </c>
      <c r="D139" s="12">
        <v>3813950</v>
      </c>
      <c r="E139" s="12">
        <v>3720085.21</v>
      </c>
      <c r="F139" s="12">
        <v>3813950</v>
      </c>
      <c r="G139" s="12">
        <v>3813950</v>
      </c>
      <c r="H139" s="12">
        <v>4902000</v>
      </c>
      <c r="I139" s="12"/>
      <c r="J139" s="12"/>
      <c r="K139" s="12"/>
      <c r="L139" s="12"/>
    </row>
    <row r="140" spans="1:13" x14ac:dyDescent="0.3">
      <c r="C140" t="s">
        <v>254</v>
      </c>
      <c r="D140" s="12">
        <v>9003456</v>
      </c>
      <c r="E140" s="12">
        <v>9003456</v>
      </c>
      <c r="F140" s="12">
        <v>9003456</v>
      </c>
      <c r="G140" s="12">
        <v>9003456</v>
      </c>
      <c r="H140" s="12">
        <v>9003456</v>
      </c>
      <c r="I140" s="12">
        <v>4208812.58</v>
      </c>
      <c r="J140" s="12">
        <v>4500000</v>
      </c>
      <c r="K140" s="12">
        <v>4500000</v>
      </c>
      <c r="L140" s="12">
        <v>4250000</v>
      </c>
    </row>
    <row r="141" spans="1:13" x14ac:dyDescent="0.3">
      <c r="B141" t="s">
        <v>1308</v>
      </c>
      <c r="D141" s="12">
        <v>13226406</v>
      </c>
      <c r="E141" s="12">
        <v>12973169.120000001</v>
      </c>
      <c r="F141" s="12">
        <v>13226406</v>
      </c>
      <c r="G141" s="12">
        <v>13226406</v>
      </c>
      <c r="H141" s="12">
        <v>16494456</v>
      </c>
      <c r="I141" s="21">
        <v>4800000.08</v>
      </c>
      <c r="J141" s="21">
        <v>4823470</v>
      </c>
      <c r="K141" s="21">
        <v>4823470</v>
      </c>
      <c r="L141" s="73" t="e">
        <f>GETPIVOTDATA("Suma de Propuesta Dependencia 2024",$A$3,"Dependencia","SECRETARÍA GENERAL DEL AYUNTAMIENTO","Proyecto","ECONOMIA ALIMENTARIA (NUEVO RED DE BASES)","Centro costos","DIRECCIÓN GENERAL DE CULTURA DE LA PAZ Y CORRESPONSABILIDAD")-GETPIVOTDATA("Tesorería Ideal 2024  ",$A$3,"Dependencia","SECRETARÍA GENERAL DEL AYUNTAMIENTO","Proyecto","ECONOMIA ALIMENTARIA (NUEVO RED DE BASES)","Centro costos","DIRECCIÓN GENERAL DE CULTURA DE LA PAZ Y CORRESPONSABILIDAD")</f>
        <v>#REF!</v>
      </c>
      <c r="M141" s="72"/>
    </row>
    <row r="142" spans="1:13" x14ac:dyDescent="0.3">
      <c r="A142" t="s">
        <v>1193</v>
      </c>
      <c r="D142" s="12">
        <v>39229969.950000003</v>
      </c>
      <c r="E142" s="12">
        <v>33572745.650000006</v>
      </c>
      <c r="F142" s="12">
        <v>38315751.439999998</v>
      </c>
      <c r="G142" s="12">
        <v>38315751.439999998</v>
      </c>
      <c r="H142" s="12">
        <v>47333889.510000005</v>
      </c>
      <c r="I142" s="12">
        <v>3279016.63</v>
      </c>
      <c r="J142" s="12">
        <v>6319948.2000000002</v>
      </c>
      <c r="K142" s="12">
        <v>6319948.2000000002</v>
      </c>
      <c r="L142" s="12">
        <v>6319948.2000000002</v>
      </c>
    </row>
    <row r="143" spans="1:13" x14ac:dyDescent="0.3">
      <c r="A143" t="s">
        <v>126</v>
      </c>
      <c r="D143" s="12"/>
      <c r="E143" s="12"/>
      <c r="F143" s="12"/>
      <c r="G143" s="12"/>
      <c r="H143" s="12"/>
      <c r="I143" s="21">
        <v>0</v>
      </c>
      <c r="J143" s="21">
        <v>200000</v>
      </c>
      <c r="K143" s="21">
        <v>200000</v>
      </c>
      <c r="L143" s="73">
        <v>1200000</v>
      </c>
      <c r="M143" s="72" t="s">
        <v>1228</v>
      </c>
    </row>
    <row r="144" spans="1:13" x14ac:dyDescent="0.3">
      <c r="B144" t="s">
        <v>128</v>
      </c>
      <c r="D144" s="12"/>
      <c r="E144" s="12"/>
      <c r="F144" s="12"/>
      <c r="G144" s="12"/>
      <c r="H144" s="12"/>
      <c r="I144" s="12">
        <v>12287829.289999999</v>
      </c>
      <c r="J144" s="12">
        <v>15843418.199999999</v>
      </c>
      <c r="K144" s="12">
        <v>15843418.199999999</v>
      </c>
      <c r="L144" s="12">
        <v>19274948.199999999</v>
      </c>
    </row>
    <row r="145" spans="1:12" x14ac:dyDescent="0.3">
      <c r="C145" t="s">
        <v>130</v>
      </c>
      <c r="D145" s="12">
        <v>2585000</v>
      </c>
      <c r="E145" s="12">
        <v>1932224.5</v>
      </c>
      <c r="F145" s="12">
        <v>2585000</v>
      </c>
      <c r="G145" s="12">
        <v>2585000</v>
      </c>
      <c r="H145" s="12">
        <v>2585000</v>
      </c>
      <c r="I145" s="12">
        <v>69651365.609999999</v>
      </c>
      <c r="J145" s="12">
        <v>38728824.200000003</v>
      </c>
      <c r="K145" s="12">
        <v>38728824.200000003</v>
      </c>
      <c r="L145" s="12">
        <v>90018889.510000005</v>
      </c>
    </row>
    <row r="146" spans="1:12" x14ac:dyDescent="0.3">
      <c r="B146" t="s">
        <v>1194</v>
      </c>
      <c r="D146" s="12">
        <v>2585000</v>
      </c>
      <c r="E146" s="12">
        <v>1932224.5</v>
      </c>
      <c r="F146" s="12">
        <v>2585000</v>
      </c>
      <c r="G146" s="12">
        <v>2585000</v>
      </c>
      <c r="H146" s="12">
        <v>2585000</v>
      </c>
      <c r="I146" s="12"/>
      <c r="J146" s="12"/>
      <c r="K146" s="12"/>
      <c r="L146" s="12"/>
    </row>
    <row r="147" spans="1:12" x14ac:dyDescent="0.3">
      <c r="A147" t="s">
        <v>1195</v>
      </c>
      <c r="D147" s="12">
        <v>2585000</v>
      </c>
      <c r="E147" s="12">
        <v>1932224.5</v>
      </c>
      <c r="F147" s="12">
        <v>2585000</v>
      </c>
      <c r="G147" s="12">
        <v>2585000</v>
      </c>
      <c r="H147" s="12">
        <v>2585000</v>
      </c>
      <c r="I147" s="12"/>
      <c r="J147" s="12"/>
      <c r="K147" s="12"/>
      <c r="L147" s="12"/>
    </row>
    <row r="148" spans="1:12" x14ac:dyDescent="0.3">
      <c r="A148" t="s">
        <v>679</v>
      </c>
      <c r="D148" s="12"/>
      <c r="E148" s="12"/>
      <c r="F148" s="12"/>
      <c r="G148" s="12"/>
      <c r="H148" s="12"/>
      <c r="I148" s="12">
        <v>1932224.5</v>
      </c>
      <c r="J148" s="12">
        <v>2585000</v>
      </c>
      <c r="K148" s="12">
        <v>2585000</v>
      </c>
      <c r="L148" s="12">
        <v>2585000</v>
      </c>
    </row>
    <row r="149" spans="1:12" x14ac:dyDescent="0.3">
      <c r="B149" t="s">
        <v>679</v>
      </c>
      <c r="D149" s="12"/>
      <c r="E149" s="12"/>
      <c r="F149" s="12"/>
      <c r="G149" s="12"/>
      <c r="H149" s="12"/>
      <c r="I149" s="12">
        <v>1932224.5</v>
      </c>
      <c r="J149" s="12">
        <v>2585000</v>
      </c>
      <c r="K149" s="12">
        <v>2585000</v>
      </c>
      <c r="L149" s="12">
        <v>2585000</v>
      </c>
    </row>
    <row r="150" spans="1:12" x14ac:dyDescent="0.3">
      <c r="C150" t="s">
        <v>682</v>
      </c>
      <c r="D150" s="12">
        <v>66533232.560000002</v>
      </c>
      <c r="E150" s="12">
        <v>63793408.530000001</v>
      </c>
      <c r="F150" s="12">
        <v>66533232.560000002</v>
      </c>
      <c r="G150" s="12">
        <v>66533232.560000002</v>
      </c>
      <c r="H150" s="12">
        <v>68471532.384000003</v>
      </c>
      <c r="I150" s="12">
        <v>1932224.5</v>
      </c>
      <c r="J150" s="12">
        <v>2585000</v>
      </c>
      <c r="K150" s="12">
        <v>2585000</v>
      </c>
      <c r="L150" s="12">
        <v>2585000</v>
      </c>
    </row>
    <row r="151" spans="1:12" x14ac:dyDescent="0.3">
      <c r="B151" t="s">
        <v>1196</v>
      </c>
      <c r="D151" s="12">
        <v>66533232.560000002</v>
      </c>
      <c r="E151" s="12">
        <v>63793408.530000001</v>
      </c>
      <c r="F151" s="12">
        <v>66533232.560000002</v>
      </c>
      <c r="G151" s="12">
        <v>66533232.560000002</v>
      </c>
      <c r="H151" s="12">
        <v>68471532.384000003</v>
      </c>
      <c r="I151" s="12"/>
      <c r="J151" s="12"/>
      <c r="K151" s="12"/>
      <c r="L151" s="12"/>
    </row>
    <row r="152" spans="1:12" x14ac:dyDescent="0.3">
      <c r="A152" t="s">
        <v>1196</v>
      </c>
      <c r="D152" s="12">
        <v>66533232.560000002</v>
      </c>
      <c r="E152" s="12">
        <v>63793408.530000001</v>
      </c>
      <c r="F152" s="12">
        <v>66533232.560000002</v>
      </c>
      <c r="G152" s="12">
        <v>66533232.560000002</v>
      </c>
      <c r="H152" s="12">
        <v>68471532.384000003</v>
      </c>
      <c r="I152" s="12"/>
      <c r="J152" s="12"/>
      <c r="K152" s="12"/>
      <c r="L152" s="12"/>
    </row>
    <row r="153" spans="1:12" x14ac:dyDescent="0.3">
      <c r="A153" t="s">
        <v>144</v>
      </c>
      <c r="D153" s="12"/>
      <c r="E153" s="12"/>
      <c r="F153" s="12"/>
      <c r="G153" s="12"/>
      <c r="H153" s="12"/>
      <c r="I153" s="12">
        <v>63793408.530000001</v>
      </c>
      <c r="J153" s="12">
        <v>66533232.560000002</v>
      </c>
      <c r="K153" s="12">
        <v>66533232.560000002</v>
      </c>
      <c r="L153" s="12">
        <v>68471532.384000003</v>
      </c>
    </row>
    <row r="154" spans="1:12" x14ac:dyDescent="0.3">
      <c r="B154" t="s">
        <v>168</v>
      </c>
      <c r="D154" s="12"/>
      <c r="E154" s="12"/>
      <c r="F154" s="12"/>
      <c r="G154" s="12"/>
      <c r="H154" s="12"/>
      <c r="I154" s="12">
        <v>63793408.530000001</v>
      </c>
      <c r="J154" s="12">
        <v>66533232.560000002</v>
      </c>
      <c r="K154" s="12">
        <v>66533232.560000002</v>
      </c>
      <c r="L154" s="12">
        <v>68471532.384000003</v>
      </c>
    </row>
    <row r="155" spans="1:12" x14ac:dyDescent="0.3">
      <c r="C155" t="s">
        <v>170</v>
      </c>
      <c r="D155" s="12">
        <v>83084722.439999998</v>
      </c>
      <c r="E155" s="12">
        <v>62564475</v>
      </c>
      <c r="F155" s="12">
        <v>83084722.439999998</v>
      </c>
      <c r="G155" s="12">
        <v>83084722.439999998</v>
      </c>
      <c r="H155" s="12">
        <v>83084722.439999998</v>
      </c>
      <c r="I155" s="12">
        <v>63793408.530000001</v>
      </c>
      <c r="J155" s="12">
        <v>66533232.560000002</v>
      </c>
      <c r="K155" s="12">
        <v>66533232.560000002</v>
      </c>
      <c r="L155" s="12">
        <v>68471532.384000003</v>
      </c>
    </row>
    <row r="156" spans="1:12" x14ac:dyDescent="0.3">
      <c r="B156" t="s">
        <v>1197</v>
      </c>
      <c r="D156" s="12">
        <v>83084722.439999998</v>
      </c>
      <c r="E156" s="12">
        <v>62564475</v>
      </c>
      <c r="F156" s="12">
        <v>83084722.439999998</v>
      </c>
      <c r="G156" s="12">
        <v>83084722.439999998</v>
      </c>
      <c r="H156" s="12">
        <v>83084722.439999998</v>
      </c>
      <c r="I156" s="12"/>
      <c r="J156" s="12"/>
      <c r="K156" s="12"/>
      <c r="L156" s="12"/>
    </row>
    <row r="157" spans="1:12" x14ac:dyDescent="0.3">
      <c r="B157" t="s">
        <v>180</v>
      </c>
      <c r="D157" s="12"/>
      <c r="E157" s="12"/>
      <c r="F157" s="12"/>
      <c r="G157" s="12"/>
      <c r="H157" s="12"/>
      <c r="I157" s="12"/>
      <c r="J157" s="12"/>
      <c r="K157" s="12"/>
      <c r="L157" s="12"/>
    </row>
    <row r="158" spans="1:12" x14ac:dyDescent="0.3">
      <c r="C158" t="s">
        <v>182</v>
      </c>
      <c r="D158" s="12">
        <v>6514942.6500000004</v>
      </c>
      <c r="E158" s="12">
        <v>4355567.29</v>
      </c>
      <c r="F158" s="12">
        <v>6514942.6500000004</v>
      </c>
      <c r="G158" s="12">
        <v>6514942.6500000004</v>
      </c>
      <c r="H158" s="12">
        <v>6514942.6500000004</v>
      </c>
      <c r="I158" s="12">
        <v>196423720.73000002</v>
      </c>
      <c r="J158" s="12">
        <v>230628402.99000001</v>
      </c>
      <c r="K158" s="12">
        <v>230628402.99000001</v>
      </c>
      <c r="L158" s="12">
        <v>243641769.97</v>
      </c>
    </row>
    <row r="159" spans="1:12" x14ac:dyDescent="0.3">
      <c r="B159" t="s">
        <v>1198</v>
      </c>
      <c r="D159" s="12">
        <v>6514942.6500000004</v>
      </c>
      <c r="E159" s="12">
        <v>4355567.29</v>
      </c>
      <c r="F159" s="12">
        <v>6514942.6500000004</v>
      </c>
      <c r="G159" s="12">
        <v>6514942.6500000004</v>
      </c>
      <c r="H159" s="12">
        <v>6514942.6500000004</v>
      </c>
      <c r="I159" s="12">
        <v>196423720.73000002</v>
      </c>
      <c r="J159" s="12">
        <v>230628402.99000001</v>
      </c>
      <c r="K159" s="12">
        <v>230628402.99000001</v>
      </c>
      <c r="L159" s="12">
        <v>243641769.97</v>
      </c>
    </row>
    <row r="160" spans="1:12" x14ac:dyDescent="0.3">
      <c r="B160" t="s">
        <v>146</v>
      </c>
      <c r="D160" s="12"/>
      <c r="E160" s="12"/>
      <c r="F160" s="12"/>
      <c r="G160" s="12"/>
      <c r="H160" s="12"/>
      <c r="I160" s="12"/>
      <c r="J160" s="12"/>
      <c r="K160" s="12"/>
      <c r="L160" s="12"/>
    </row>
    <row r="161" spans="1:12" x14ac:dyDescent="0.3">
      <c r="C161" t="s">
        <v>148</v>
      </c>
      <c r="D161" s="12">
        <v>204432658.01999998</v>
      </c>
      <c r="E161" s="12">
        <v>167408514.56</v>
      </c>
      <c r="F161" s="12">
        <v>214804491.06</v>
      </c>
      <c r="G161" s="12">
        <v>214804491.06</v>
      </c>
      <c r="H161" s="12">
        <v>246203426.03999999</v>
      </c>
      <c r="I161" s="12">
        <v>67826083.609999999</v>
      </c>
      <c r="J161" s="12">
        <v>83084722.439999998</v>
      </c>
      <c r="K161" s="12">
        <v>83084722.439999998</v>
      </c>
      <c r="L161" s="12">
        <v>85084722.439999998</v>
      </c>
    </row>
    <row r="162" spans="1:12" x14ac:dyDescent="0.3">
      <c r="B162" t="s">
        <v>1309</v>
      </c>
      <c r="D162" s="12">
        <v>204432658.01999998</v>
      </c>
      <c r="E162" s="12">
        <v>167408514.56</v>
      </c>
      <c r="F162" s="12">
        <v>214804491.06</v>
      </c>
      <c r="G162" s="12">
        <v>214804491.06</v>
      </c>
      <c r="H162" s="12">
        <v>246203426.03999999</v>
      </c>
      <c r="I162" s="12">
        <v>67826083.609999999</v>
      </c>
      <c r="J162" s="12">
        <v>83084722.439999998</v>
      </c>
      <c r="K162" s="12">
        <v>83084722.439999998</v>
      </c>
      <c r="L162" s="12">
        <v>85084722.439999998</v>
      </c>
    </row>
    <row r="163" spans="1:12" x14ac:dyDescent="0.3">
      <c r="A163" t="s">
        <v>1199</v>
      </c>
      <c r="D163" s="12">
        <v>294032323.11000001</v>
      </c>
      <c r="E163" s="12">
        <v>234328556.84999999</v>
      </c>
      <c r="F163" s="12">
        <v>304404156.14999998</v>
      </c>
      <c r="G163" s="12">
        <v>304404156.14999998</v>
      </c>
      <c r="H163" s="12">
        <v>335803091.13</v>
      </c>
      <c r="I163" s="12"/>
      <c r="J163" s="12"/>
      <c r="K163" s="12"/>
      <c r="L163" s="12"/>
    </row>
    <row r="164" spans="1:12" x14ac:dyDescent="0.3">
      <c r="A164" t="s">
        <v>785</v>
      </c>
      <c r="D164" s="12"/>
      <c r="E164" s="12"/>
      <c r="F164" s="12"/>
      <c r="G164" s="12"/>
      <c r="H164" s="12"/>
      <c r="I164" s="12">
        <v>4355567.29</v>
      </c>
      <c r="J164" s="12">
        <v>6514942.6500000004</v>
      </c>
      <c r="K164" s="12">
        <v>6514942.6500000004</v>
      </c>
      <c r="L164" s="12">
        <v>6514942.6500000004</v>
      </c>
    </row>
    <row r="165" spans="1:12" x14ac:dyDescent="0.3">
      <c r="B165" t="s">
        <v>785</v>
      </c>
      <c r="D165" s="12"/>
      <c r="E165" s="12"/>
      <c r="F165" s="12"/>
      <c r="G165" s="12"/>
      <c r="H165" s="12"/>
      <c r="I165" s="12">
        <v>4355567.29</v>
      </c>
      <c r="J165" s="12">
        <v>6514942.6500000004</v>
      </c>
      <c r="K165" s="12">
        <v>6514942.6500000004</v>
      </c>
      <c r="L165" s="12">
        <v>6514942.6500000004</v>
      </c>
    </row>
    <row r="166" spans="1:12" x14ac:dyDescent="0.3">
      <c r="C166" t="s">
        <v>788</v>
      </c>
      <c r="D166" s="12">
        <v>1958202</v>
      </c>
      <c r="E166" s="12">
        <v>1993273.27</v>
      </c>
      <c r="F166" s="12">
        <v>2186202</v>
      </c>
      <c r="G166" s="12">
        <v>1986202</v>
      </c>
      <c r="H166" s="12">
        <v>2980000</v>
      </c>
      <c r="I166" s="12">
        <v>268605371.63000005</v>
      </c>
      <c r="J166" s="12">
        <v>320228068.07999998</v>
      </c>
      <c r="K166" s="12">
        <v>320228068.07999998</v>
      </c>
      <c r="L166" s="12">
        <v>335241435.05999994</v>
      </c>
    </row>
    <row r="167" spans="1:12" x14ac:dyDescent="0.3">
      <c r="B167" t="s">
        <v>1200</v>
      </c>
      <c r="D167" s="12">
        <v>1958202</v>
      </c>
      <c r="E167" s="12">
        <v>1993273.27</v>
      </c>
      <c r="F167" s="12">
        <v>2186202</v>
      </c>
      <c r="G167" s="12">
        <v>1986202</v>
      </c>
      <c r="H167" s="12">
        <v>2980000</v>
      </c>
      <c r="I167" s="12"/>
      <c r="J167" s="12"/>
      <c r="K167" s="12"/>
      <c r="L167" s="12"/>
    </row>
    <row r="168" spans="1:12" x14ac:dyDescent="0.3">
      <c r="A168" t="s">
        <v>1200</v>
      </c>
      <c r="D168" s="12">
        <v>1958202</v>
      </c>
      <c r="E168" s="12">
        <v>1993273.27</v>
      </c>
      <c r="F168" s="12">
        <v>2186202</v>
      </c>
      <c r="G168" s="12">
        <v>1986202</v>
      </c>
      <c r="H168" s="12">
        <v>2980000</v>
      </c>
      <c r="I168" s="12"/>
      <c r="J168" s="12"/>
      <c r="K168" s="12"/>
      <c r="L168" s="12"/>
    </row>
    <row r="169" spans="1:12" x14ac:dyDescent="0.3">
      <c r="A169" t="s">
        <v>1131</v>
      </c>
      <c r="D169" s="12">
        <v>3622955662.5300002</v>
      </c>
      <c r="E169" s="12">
        <v>3014396357.1500006</v>
      </c>
      <c r="F169" s="12">
        <v>3909704425.2600002</v>
      </c>
      <c r="G169" s="12">
        <v>3806410761.3399997</v>
      </c>
      <c r="H169" s="12">
        <v>4162868619.0595999</v>
      </c>
      <c r="I169" s="12">
        <v>2061284.07</v>
      </c>
      <c r="J169" s="12">
        <v>2227859</v>
      </c>
      <c r="K169" s="12">
        <v>2027859</v>
      </c>
      <c r="L169" s="12">
        <v>3021657</v>
      </c>
    </row>
    <row r="170" spans="1:12" x14ac:dyDescent="0.3">
      <c r="I170" s="12">
        <v>2061284.07</v>
      </c>
      <c r="J170" s="12">
        <v>2227859</v>
      </c>
      <c r="K170" s="12">
        <v>2027859</v>
      </c>
      <c r="L170" s="12">
        <v>3021657</v>
      </c>
    </row>
    <row r="171" spans="1:12" x14ac:dyDescent="0.3">
      <c r="I171" s="12">
        <v>3282914742.6600008</v>
      </c>
      <c r="J171" s="12">
        <v>3933918388.0100002</v>
      </c>
      <c r="K171" s="12">
        <v>4169893131.6599998</v>
      </c>
      <c r="L171" s="12">
        <f>K171-J171</f>
        <v>235974743.64999962</v>
      </c>
    </row>
    <row r="172" spans="1:12" x14ac:dyDescent="0.3">
      <c r="I172" s="12"/>
      <c r="J172" s="12"/>
      <c r="K172" s="12"/>
      <c r="L172" s="12"/>
    </row>
    <row r="174" spans="1:12" x14ac:dyDescent="0.3">
      <c r="H174" s="39">
        <f>GETPIVOTDATA("Tesorería Ideal 2024  ",$A$3)-GETPIVOTDATA("Suma de Propuesta Dependencia 2024",$A$3)</f>
        <v>-253164193.79959965</v>
      </c>
    </row>
  </sheetData>
  <pageMargins left="0.7" right="0.7" top="0.75" bottom="0.75" header="0.3" footer="0.3"/>
  <pageSetup paperSize="9" orientation="portrait" horizontalDpi="0"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3A335-0A9F-418B-9B57-E30689477D27}">
  <dimension ref="A1:P74"/>
  <sheetViews>
    <sheetView workbookViewId="0">
      <pane ySplit="4" topLeftCell="A5" activePane="bottomLeft" state="frozen"/>
      <selection pane="bottomLeft" activeCell="J11" sqref="J11"/>
    </sheetView>
  </sheetViews>
  <sheetFormatPr baseColWidth="10" defaultRowHeight="14.4" x14ac:dyDescent="0.3"/>
  <cols>
    <col min="1" max="1" width="5.109375" customWidth="1"/>
    <col min="3" max="3" width="5.109375" customWidth="1"/>
    <col min="4" max="4" width="11.33203125" customWidth="1"/>
    <col min="5" max="7" width="12.88671875" customWidth="1"/>
    <col min="8" max="8" width="13" customWidth="1"/>
    <col min="9" max="9" width="12.88671875" customWidth="1"/>
    <col min="10" max="10" width="15.33203125" bestFit="1" customWidth="1"/>
    <col min="11" max="13" width="12.88671875" bestFit="1" customWidth="1"/>
    <col min="14" max="14" width="12.88671875" customWidth="1"/>
    <col min="15" max="15" width="12.88671875" bestFit="1" customWidth="1"/>
    <col min="16" max="16" width="12.6640625" bestFit="1" customWidth="1"/>
  </cols>
  <sheetData>
    <row r="1" spans="1:16" ht="27" customHeight="1" thickBot="1" x14ac:dyDescent="0.35">
      <c r="A1" s="258" t="s">
        <v>1363</v>
      </c>
      <c r="B1" s="259"/>
      <c r="C1" s="259"/>
      <c r="D1" s="259"/>
      <c r="E1" s="259"/>
      <c r="F1" s="259"/>
      <c r="G1" s="259"/>
      <c r="H1" s="259"/>
      <c r="I1" s="259"/>
      <c r="J1" s="259"/>
      <c r="K1" s="259"/>
      <c r="L1" s="259"/>
      <c r="M1" s="259"/>
      <c r="N1" s="259"/>
      <c r="O1" s="260"/>
    </row>
    <row r="2" spans="1:16" ht="21.6" thickBot="1" x14ac:dyDescent="0.35">
      <c r="A2" s="137" t="s">
        <v>1364</v>
      </c>
      <c r="B2" s="138"/>
      <c r="C2" s="138"/>
      <c r="D2" s="139"/>
      <c r="E2" s="140"/>
      <c r="F2" s="140"/>
      <c r="G2" s="140"/>
      <c r="H2" s="140"/>
      <c r="I2" s="140"/>
      <c r="J2" s="140"/>
      <c r="K2" s="140"/>
      <c r="L2" s="141"/>
      <c r="M2" s="142"/>
      <c r="N2" s="142"/>
      <c r="O2" s="143"/>
    </row>
    <row r="3" spans="1:16" ht="15" customHeight="1" x14ac:dyDescent="0.3">
      <c r="A3" s="261" t="s">
        <v>1365</v>
      </c>
      <c r="B3" s="262"/>
      <c r="C3" s="262"/>
      <c r="D3" s="262"/>
      <c r="E3" s="251" t="s">
        <v>1366</v>
      </c>
      <c r="F3" s="265" t="s">
        <v>1367</v>
      </c>
      <c r="G3" s="251" t="s">
        <v>1368</v>
      </c>
      <c r="H3" s="251" t="s">
        <v>1369</v>
      </c>
      <c r="I3" s="251" t="s">
        <v>1370</v>
      </c>
      <c r="J3" s="267" t="s">
        <v>1371</v>
      </c>
      <c r="K3" s="269" t="s">
        <v>1372</v>
      </c>
      <c r="L3" s="271" t="s">
        <v>1373</v>
      </c>
      <c r="M3" s="251" t="s">
        <v>1374</v>
      </c>
      <c r="N3" s="251" t="s">
        <v>1375</v>
      </c>
      <c r="O3" s="253" t="s">
        <v>1376</v>
      </c>
    </row>
    <row r="4" spans="1:16" x14ac:dyDescent="0.3">
      <c r="A4" s="263"/>
      <c r="B4" s="264"/>
      <c r="C4" s="264"/>
      <c r="D4" s="264"/>
      <c r="E4" s="252"/>
      <c r="F4" s="266"/>
      <c r="G4" s="252"/>
      <c r="H4" s="252"/>
      <c r="I4" s="252"/>
      <c r="J4" s="268"/>
      <c r="K4" s="270"/>
      <c r="L4" s="272"/>
      <c r="M4" s="252"/>
      <c r="N4" s="252"/>
      <c r="O4" s="254"/>
    </row>
    <row r="5" spans="1:16" x14ac:dyDescent="0.3">
      <c r="A5" s="144" t="s">
        <v>1377</v>
      </c>
      <c r="B5" s="145"/>
      <c r="C5" s="145"/>
      <c r="D5" s="145"/>
      <c r="E5" s="146"/>
      <c r="F5" s="146"/>
      <c r="G5" s="145"/>
      <c r="H5" s="147"/>
      <c r="I5" s="145"/>
      <c r="J5" s="148"/>
      <c r="K5" s="148"/>
      <c r="L5" s="146"/>
      <c r="M5" s="146"/>
      <c r="N5" s="146"/>
      <c r="O5" s="149"/>
    </row>
    <row r="6" spans="1:16" x14ac:dyDescent="0.3">
      <c r="A6" s="150">
        <v>1</v>
      </c>
      <c r="B6" s="255" t="s">
        <v>1378</v>
      </c>
      <c r="C6" s="255"/>
      <c r="D6" s="255"/>
      <c r="E6" s="151">
        <f t="shared" ref="E6:O6" si="0">+E7+E8+E13</f>
        <v>618083235.30999994</v>
      </c>
      <c r="F6" s="152">
        <f t="shared" si="0"/>
        <v>639528046.75000012</v>
      </c>
      <c r="G6" s="152">
        <f t="shared" si="0"/>
        <v>647407730.35000002</v>
      </c>
      <c r="H6" s="152">
        <f t="shared" si="0"/>
        <v>878759228.53999996</v>
      </c>
      <c r="I6" s="152">
        <f t="shared" si="0"/>
        <v>1006841882.6600001</v>
      </c>
      <c r="J6" s="153">
        <f t="shared" si="0"/>
        <v>1163279790.8899999</v>
      </c>
      <c r="K6" s="153">
        <f>+K7+K8+K13</f>
        <v>980165244</v>
      </c>
      <c r="L6" s="154">
        <f t="shared" si="0"/>
        <v>1038975158.6400001</v>
      </c>
      <c r="M6" s="151">
        <f t="shared" si="0"/>
        <v>1101313668.1584001</v>
      </c>
      <c r="N6" s="151">
        <f t="shared" si="0"/>
        <v>1167392488.2479043</v>
      </c>
      <c r="O6" s="155">
        <f t="shared" si="0"/>
        <v>1237436037.5427785</v>
      </c>
      <c r="P6" s="156"/>
    </row>
    <row r="7" spans="1:16" x14ac:dyDescent="0.3">
      <c r="A7" s="157">
        <v>1.1000000000000001</v>
      </c>
      <c r="B7" s="256" t="s">
        <v>1379</v>
      </c>
      <c r="C7" s="256"/>
      <c r="D7" s="257"/>
      <c r="E7" s="158">
        <v>3701492.9899999998</v>
      </c>
      <c r="F7" s="159">
        <v>7106565.9500000002</v>
      </c>
      <c r="G7" s="159">
        <v>1111007.24</v>
      </c>
      <c r="H7" s="159">
        <v>148218.69</v>
      </c>
      <c r="I7" s="159">
        <v>15473162.33</v>
      </c>
      <c r="J7" s="160">
        <v>5287029</v>
      </c>
      <c r="K7" s="160">
        <v>5905612</v>
      </c>
      <c r="L7" s="161">
        <f>+K7*1.06</f>
        <v>6259948.7200000007</v>
      </c>
      <c r="M7" s="161">
        <f>+L7*1.06</f>
        <v>6635545.6432000007</v>
      </c>
      <c r="N7" s="161">
        <f>+M7*1.06</f>
        <v>7033678.3817920014</v>
      </c>
      <c r="O7" s="162">
        <f>+N7*1.06</f>
        <v>7455699.0846995218</v>
      </c>
      <c r="P7" s="156"/>
    </row>
    <row r="8" spans="1:16" x14ac:dyDescent="0.3">
      <c r="A8" s="163">
        <v>1.2</v>
      </c>
      <c r="B8" s="249" t="s">
        <v>1380</v>
      </c>
      <c r="C8" s="249"/>
      <c r="D8" s="249"/>
      <c r="E8" s="158">
        <v>570350662.29999995</v>
      </c>
      <c r="F8" s="159">
        <v>579402881.60000002</v>
      </c>
      <c r="G8" s="159">
        <v>600285908.85000002</v>
      </c>
      <c r="H8" s="159">
        <v>809351315.64999986</v>
      </c>
      <c r="I8" s="159">
        <v>901050982.08000004</v>
      </c>
      <c r="J8" s="160">
        <v>1066741393.89</v>
      </c>
      <c r="K8" s="160">
        <v>898932024</v>
      </c>
      <c r="L8" s="161">
        <f t="shared" ref="L8:O8" si="1">+K8*1.06</f>
        <v>952867945.44000006</v>
      </c>
      <c r="M8" s="161">
        <f t="shared" si="1"/>
        <v>1010040022.1664001</v>
      </c>
      <c r="N8" s="161">
        <f t="shared" si="1"/>
        <v>1070642423.4963841</v>
      </c>
      <c r="O8" s="162">
        <f t="shared" si="1"/>
        <v>1134880968.9061673</v>
      </c>
      <c r="P8" s="156"/>
    </row>
    <row r="9" spans="1:16" x14ac:dyDescent="0.3">
      <c r="A9" s="163">
        <v>1.3</v>
      </c>
      <c r="B9" s="249" t="s">
        <v>1381</v>
      </c>
      <c r="C9" s="249"/>
      <c r="D9" s="249"/>
      <c r="E9" s="164">
        <v>0</v>
      </c>
      <c r="F9" s="164">
        <v>0</v>
      </c>
      <c r="G9" s="164">
        <v>0</v>
      </c>
      <c r="H9" s="164">
        <v>0</v>
      </c>
      <c r="I9" s="164">
        <v>0</v>
      </c>
      <c r="J9" s="165">
        <v>0</v>
      </c>
      <c r="K9" s="165">
        <v>0</v>
      </c>
      <c r="L9" s="166">
        <v>0</v>
      </c>
      <c r="M9" s="166">
        <v>0</v>
      </c>
      <c r="N9" s="166">
        <v>0</v>
      </c>
      <c r="O9" s="167">
        <v>0</v>
      </c>
      <c r="P9" s="156"/>
    </row>
    <row r="10" spans="1:16" x14ac:dyDescent="0.3">
      <c r="A10" s="163">
        <v>1.4</v>
      </c>
      <c r="B10" s="249" t="s">
        <v>1382</v>
      </c>
      <c r="C10" s="249"/>
      <c r="D10" s="249"/>
      <c r="E10" s="164">
        <v>0</v>
      </c>
      <c r="F10" s="164">
        <v>0</v>
      </c>
      <c r="G10" s="164">
        <v>0</v>
      </c>
      <c r="H10" s="164">
        <v>0</v>
      </c>
      <c r="I10" s="164">
        <v>0</v>
      </c>
      <c r="J10" s="165">
        <v>0</v>
      </c>
      <c r="K10" s="165">
        <v>0</v>
      </c>
      <c r="L10" s="166">
        <v>0</v>
      </c>
      <c r="M10" s="166">
        <v>0</v>
      </c>
      <c r="N10" s="166">
        <v>0</v>
      </c>
      <c r="O10" s="167">
        <v>0</v>
      </c>
      <c r="P10" s="156"/>
    </row>
    <row r="11" spans="1:16" x14ac:dyDescent="0.3">
      <c r="A11" s="163">
        <v>1.5</v>
      </c>
      <c r="B11" s="249" t="s">
        <v>1383</v>
      </c>
      <c r="C11" s="249"/>
      <c r="D11" s="249"/>
      <c r="E11" s="164">
        <v>0</v>
      </c>
      <c r="F11" s="164">
        <v>0</v>
      </c>
      <c r="G11" s="164">
        <v>0</v>
      </c>
      <c r="H11" s="164">
        <v>0</v>
      </c>
      <c r="I11" s="164">
        <v>0</v>
      </c>
      <c r="J11" s="165">
        <v>0</v>
      </c>
      <c r="K11" s="165">
        <v>0</v>
      </c>
      <c r="L11" s="166">
        <v>0</v>
      </c>
      <c r="M11" s="166">
        <v>0</v>
      </c>
      <c r="N11" s="166">
        <v>0</v>
      </c>
      <c r="O11" s="167">
        <v>0</v>
      </c>
      <c r="P11" s="156"/>
    </row>
    <row r="12" spans="1:16" x14ac:dyDescent="0.3">
      <c r="A12" s="163">
        <v>1.6</v>
      </c>
      <c r="B12" s="249" t="s">
        <v>1384</v>
      </c>
      <c r="C12" s="249"/>
      <c r="D12" s="249"/>
      <c r="E12" s="164">
        <v>0</v>
      </c>
      <c r="F12" s="164">
        <v>0</v>
      </c>
      <c r="G12" s="164">
        <v>0</v>
      </c>
      <c r="H12" s="164">
        <v>0</v>
      </c>
      <c r="I12" s="164">
        <v>0</v>
      </c>
      <c r="J12" s="165">
        <v>0</v>
      </c>
      <c r="K12" s="165">
        <v>0</v>
      </c>
      <c r="L12" s="166">
        <v>0</v>
      </c>
      <c r="M12" s="166">
        <v>0</v>
      </c>
      <c r="N12" s="166">
        <v>0</v>
      </c>
      <c r="O12" s="167">
        <v>0</v>
      </c>
      <c r="P12" s="156"/>
    </row>
    <row r="13" spans="1:16" x14ac:dyDescent="0.3">
      <c r="A13" s="163">
        <v>1.7</v>
      </c>
      <c r="B13" s="248" t="s">
        <v>1385</v>
      </c>
      <c r="C13" s="246"/>
      <c r="D13" s="247"/>
      <c r="E13" s="158">
        <v>44031080.020000003</v>
      </c>
      <c r="F13" s="159">
        <v>53018599.200000003</v>
      </c>
      <c r="G13" s="159">
        <v>46010814.25999999</v>
      </c>
      <c r="H13" s="159">
        <v>69259694.199999988</v>
      </c>
      <c r="I13" s="159">
        <v>90317738.25</v>
      </c>
      <c r="J13" s="160">
        <v>91251368</v>
      </c>
      <c r="K13" s="160">
        <v>75327608</v>
      </c>
      <c r="L13" s="161">
        <f>+K13*1.06</f>
        <v>79847264.480000004</v>
      </c>
      <c r="M13" s="161">
        <f>+L13*1.06</f>
        <v>84638100.348800004</v>
      </c>
      <c r="N13" s="161">
        <f>+M13*1.06</f>
        <v>89716386.369728014</v>
      </c>
      <c r="O13" s="162">
        <f>+N13*1.06</f>
        <v>95099369.551911697</v>
      </c>
      <c r="P13" s="156"/>
    </row>
    <row r="14" spans="1:16" x14ac:dyDescent="0.3">
      <c r="A14" s="163">
        <v>1.8</v>
      </c>
      <c r="B14" s="248" t="s">
        <v>1386</v>
      </c>
      <c r="C14" s="246"/>
      <c r="D14" s="247"/>
      <c r="E14" s="159">
        <v>0</v>
      </c>
      <c r="F14" s="159">
        <v>0</v>
      </c>
      <c r="G14" s="159">
        <v>0</v>
      </c>
      <c r="H14" s="159">
        <v>0</v>
      </c>
      <c r="I14" s="159">
        <v>0</v>
      </c>
      <c r="J14" s="168">
        <v>0</v>
      </c>
      <c r="K14" s="168">
        <v>0</v>
      </c>
      <c r="L14" s="169">
        <v>0</v>
      </c>
      <c r="M14" s="169">
        <v>0</v>
      </c>
      <c r="N14" s="169">
        <v>0</v>
      </c>
      <c r="O14" s="170">
        <v>0</v>
      </c>
      <c r="P14" s="156"/>
    </row>
    <row r="15" spans="1:16" ht="45" customHeight="1" x14ac:dyDescent="0.3">
      <c r="A15" s="163">
        <v>1.9</v>
      </c>
      <c r="B15" s="245" t="s">
        <v>1387</v>
      </c>
      <c r="C15" s="246"/>
      <c r="D15" s="247"/>
      <c r="E15" s="159">
        <v>0</v>
      </c>
      <c r="F15" s="159">
        <v>0</v>
      </c>
      <c r="G15" s="159">
        <v>0</v>
      </c>
      <c r="H15" s="159">
        <v>0</v>
      </c>
      <c r="I15" s="159">
        <v>0</v>
      </c>
      <c r="J15" s="168">
        <v>0</v>
      </c>
      <c r="K15" s="168">
        <v>0</v>
      </c>
      <c r="L15" s="169">
        <v>0</v>
      </c>
      <c r="M15" s="169">
        <v>0</v>
      </c>
      <c r="N15" s="169">
        <v>0</v>
      </c>
      <c r="O15" s="170">
        <v>0</v>
      </c>
      <c r="P15" s="156"/>
    </row>
    <row r="16" spans="1:16" ht="29.25" customHeight="1" x14ac:dyDescent="0.3">
      <c r="A16" s="171">
        <v>2</v>
      </c>
      <c r="B16" s="241" t="s">
        <v>1388</v>
      </c>
      <c r="C16" s="241"/>
      <c r="D16" s="241"/>
      <c r="E16" s="172">
        <v>0</v>
      </c>
      <c r="F16" s="172">
        <v>0</v>
      </c>
      <c r="G16" s="172">
        <v>0</v>
      </c>
      <c r="H16" s="172">
        <v>0</v>
      </c>
      <c r="I16" s="172">
        <v>0</v>
      </c>
      <c r="J16" s="173">
        <v>0</v>
      </c>
      <c r="K16" s="173">
        <v>0</v>
      </c>
      <c r="L16" s="174">
        <v>0</v>
      </c>
      <c r="M16" s="174">
        <v>0</v>
      </c>
      <c r="N16" s="174">
        <v>0</v>
      </c>
      <c r="O16" s="175">
        <v>0</v>
      </c>
      <c r="P16" s="156"/>
    </row>
    <row r="17" spans="1:16" x14ac:dyDescent="0.3">
      <c r="A17" s="163">
        <v>2.1</v>
      </c>
      <c r="B17" s="248" t="s">
        <v>1389</v>
      </c>
      <c r="C17" s="246"/>
      <c r="D17" s="247"/>
      <c r="E17" s="159">
        <v>0</v>
      </c>
      <c r="F17" s="159">
        <v>0</v>
      </c>
      <c r="G17" s="159">
        <v>0</v>
      </c>
      <c r="H17" s="159">
        <v>0</v>
      </c>
      <c r="I17" s="159">
        <v>0</v>
      </c>
      <c r="J17" s="168">
        <v>0</v>
      </c>
      <c r="K17" s="168">
        <v>0</v>
      </c>
      <c r="L17" s="169">
        <v>0</v>
      </c>
      <c r="M17" s="169">
        <v>0</v>
      </c>
      <c r="N17" s="169">
        <v>0</v>
      </c>
      <c r="O17" s="170">
        <v>0</v>
      </c>
      <c r="P17" s="156"/>
    </row>
    <row r="18" spans="1:16" x14ac:dyDescent="0.3">
      <c r="A18" s="163">
        <v>2.2000000000000002</v>
      </c>
      <c r="B18" s="248" t="s">
        <v>1390</v>
      </c>
      <c r="C18" s="246"/>
      <c r="D18" s="247"/>
      <c r="E18" s="164">
        <v>0</v>
      </c>
      <c r="F18" s="164">
        <v>0</v>
      </c>
      <c r="G18" s="164">
        <v>0</v>
      </c>
      <c r="H18" s="164">
        <v>0</v>
      </c>
      <c r="I18" s="164">
        <v>0</v>
      </c>
      <c r="J18" s="168">
        <v>0</v>
      </c>
      <c r="K18" s="168">
        <v>0</v>
      </c>
      <c r="L18" s="169">
        <v>0</v>
      </c>
      <c r="M18" s="169">
        <v>0</v>
      </c>
      <c r="N18" s="169">
        <v>0</v>
      </c>
      <c r="O18" s="170">
        <v>0</v>
      </c>
      <c r="P18" s="156"/>
    </row>
    <row r="19" spans="1:16" x14ac:dyDescent="0.3">
      <c r="A19" s="163">
        <v>2.2999999999999998</v>
      </c>
      <c r="B19" s="248" t="s">
        <v>1391</v>
      </c>
      <c r="C19" s="246"/>
      <c r="D19" s="247"/>
      <c r="E19" s="164">
        <v>0</v>
      </c>
      <c r="F19" s="164">
        <v>0</v>
      </c>
      <c r="G19" s="164">
        <v>0</v>
      </c>
      <c r="H19" s="164">
        <v>0</v>
      </c>
      <c r="I19" s="164">
        <v>0</v>
      </c>
      <c r="J19" s="168">
        <v>0</v>
      </c>
      <c r="K19" s="168">
        <v>0</v>
      </c>
      <c r="L19" s="169">
        <v>0</v>
      </c>
      <c r="M19" s="169">
        <v>0</v>
      </c>
      <c r="N19" s="169">
        <v>0</v>
      </c>
      <c r="O19" s="170">
        <v>0</v>
      </c>
      <c r="P19" s="156"/>
    </row>
    <row r="20" spans="1:16" x14ac:dyDescent="0.3">
      <c r="A20" s="163">
        <v>2.4</v>
      </c>
      <c r="B20" s="248" t="s">
        <v>1392</v>
      </c>
      <c r="C20" s="246"/>
      <c r="D20" s="247"/>
      <c r="E20" s="159">
        <v>0</v>
      </c>
      <c r="F20" s="159">
        <v>0</v>
      </c>
      <c r="G20" s="159">
        <v>0</v>
      </c>
      <c r="H20" s="159">
        <v>0</v>
      </c>
      <c r="I20" s="159">
        <v>0</v>
      </c>
      <c r="J20" s="168">
        <v>0</v>
      </c>
      <c r="K20" s="168">
        <v>0</v>
      </c>
      <c r="L20" s="169">
        <v>0</v>
      </c>
      <c r="M20" s="169">
        <v>0</v>
      </c>
      <c r="N20" s="169">
        <v>0</v>
      </c>
      <c r="O20" s="170">
        <v>0</v>
      </c>
      <c r="P20" s="156"/>
    </row>
    <row r="21" spans="1:16" x14ac:dyDescent="0.3">
      <c r="A21" s="163">
        <v>2.5</v>
      </c>
      <c r="B21" s="248" t="s">
        <v>1393</v>
      </c>
      <c r="C21" s="246"/>
      <c r="D21" s="247"/>
      <c r="E21" s="159">
        <v>0</v>
      </c>
      <c r="F21" s="159">
        <v>0</v>
      </c>
      <c r="G21" s="159">
        <v>0</v>
      </c>
      <c r="H21" s="159">
        <v>0</v>
      </c>
      <c r="I21" s="159">
        <v>0</v>
      </c>
      <c r="J21" s="168">
        <v>0</v>
      </c>
      <c r="K21" s="168">
        <v>0</v>
      </c>
      <c r="L21" s="169">
        <v>0</v>
      </c>
      <c r="M21" s="169">
        <v>0</v>
      </c>
      <c r="N21" s="169">
        <v>0</v>
      </c>
      <c r="O21" s="170">
        <v>0</v>
      </c>
      <c r="P21" s="156"/>
    </row>
    <row r="22" spans="1:16" x14ac:dyDescent="0.3">
      <c r="A22" s="171">
        <v>3</v>
      </c>
      <c r="B22" s="241" t="s">
        <v>1394</v>
      </c>
      <c r="C22" s="241"/>
      <c r="D22" s="241"/>
      <c r="E22" s="172">
        <v>0</v>
      </c>
      <c r="F22" s="172">
        <v>0</v>
      </c>
      <c r="G22" s="172">
        <v>0</v>
      </c>
      <c r="H22" s="172">
        <f>+H23</f>
        <v>48000</v>
      </c>
      <c r="I22" s="172">
        <f>+I23</f>
        <v>4270070.4000000004</v>
      </c>
      <c r="J22" s="173">
        <v>0</v>
      </c>
      <c r="K22" s="173">
        <v>0</v>
      </c>
      <c r="L22" s="174">
        <v>0</v>
      </c>
      <c r="M22" s="174">
        <v>0</v>
      </c>
      <c r="N22" s="174">
        <v>0</v>
      </c>
      <c r="O22" s="175">
        <v>0</v>
      </c>
      <c r="P22" s="156"/>
    </row>
    <row r="23" spans="1:16" x14ac:dyDescent="0.3">
      <c r="A23" s="163">
        <v>3.1</v>
      </c>
      <c r="B23" s="249" t="s">
        <v>1395</v>
      </c>
      <c r="C23" s="249"/>
      <c r="D23" s="249"/>
      <c r="E23" s="164">
        <v>0</v>
      </c>
      <c r="F23" s="164">
        <v>0</v>
      </c>
      <c r="G23" s="164">
        <v>0</v>
      </c>
      <c r="H23" s="164">
        <v>48000</v>
      </c>
      <c r="I23" s="164">
        <v>4270070.4000000004</v>
      </c>
      <c r="J23" s="168">
        <v>0</v>
      </c>
      <c r="K23" s="168">
        <v>0</v>
      </c>
      <c r="L23" s="169">
        <v>0</v>
      </c>
      <c r="M23" s="169">
        <v>0</v>
      </c>
      <c r="N23" s="169">
        <v>0</v>
      </c>
      <c r="O23" s="170">
        <v>0</v>
      </c>
      <c r="P23" s="156"/>
    </row>
    <row r="24" spans="1:16" ht="39" customHeight="1" x14ac:dyDescent="0.3">
      <c r="A24" s="163">
        <v>3.9</v>
      </c>
      <c r="B24" s="250" t="s">
        <v>1396</v>
      </c>
      <c r="C24" s="249"/>
      <c r="D24" s="249"/>
      <c r="E24" s="164">
        <v>0</v>
      </c>
      <c r="F24" s="164">
        <v>0</v>
      </c>
      <c r="G24" s="164">
        <v>0</v>
      </c>
      <c r="H24" s="164">
        <v>0</v>
      </c>
      <c r="I24" s="164">
        <v>0</v>
      </c>
      <c r="J24" s="168">
        <v>0</v>
      </c>
      <c r="K24" s="168">
        <v>0</v>
      </c>
      <c r="L24" s="169">
        <v>0</v>
      </c>
      <c r="M24" s="169">
        <v>0</v>
      </c>
      <c r="N24" s="169">
        <v>0</v>
      </c>
      <c r="O24" s="170">
        <v>0</v>
      </c>
      <c r="P24" s="156"/>
    </row>
    <row r="25" spans="1:16" ht="25.5" customHeight="1" x14ac:dyDescent="0.3">
      <c r="A25" s="171">
        <v>4</v>
      </c>
      <c r="B25" s="241" t="s">
        <v>1397</v>
      </c>
      <c r="C25" s="241"/>
      <c r="D25" s="241"/>
      <c r="E25" s="172">
        <f>+E26+E28+E29+E30</f>
        <v>477992133.26999992</v>
      </c>
      <c r="F25" s="172">
        <f>+F26+F28+F29+F30</f>
        <v>495564169.92000002</v>
      </c>
      <c r="G25" s="172">
        <f>SUM(G26:G31)</f>
        <v>515288339.61999989</v>
      </c>
      <c r="H25" s="172">
        <f>SUM(H26:H31)</f>
        <v>756686710.46000016</v>
      </c>
      <c r="I25" s="172">
        <f>SUM(I26:I31)</f>
        <v>800735595.27999985</v>
      </c>
      <c r="J25" s="173">
        <f>+J26+J27+J28+J29+J30+J31</f>
        <v>828397209</v>
      </c>
      <c r="K25" s="173">
        <f>+K26+K28+K29+K30</f>
        <v>710328465</v>
      </c>
      <c r="L25" s="174">
        <f>+L26+L28+L29+L30</f>
        <v>752948172.9000001</v>
      </c>
      <c r="M25" s="174">
        <f>+M26+M28+M29+M30</f>
        <v>798125063.27400017</v>
      </c>
      <c r="N25" s="174">
        <f>+N26+N28+N29+N30</f>
        <v>846012567.07044005</v>
      </c>
      <c r="O25" s="175">
        <f>+O26+O28+O29+O30</f>
        <v>896773321.09466672</v>
      </c>
      <c r="P25" s="156"/>
    </row>
    <row r="26" spans="1:16" ht="26.25" customHeight="1" x14ac:dyDescent="0.3">
      <c r="A26" s="163">
        <v>4.0999999999999996</v>
      </c>
      <c r="B26" s="240" t="s">
        <v>1398</v>
      </c>
      <c r="C26" s="240"/>
      <c r="D26" s="240"/>
      <c r="E26" s="158">
        <v>18568568.289999999</v>
      </c>
      <c r="F26" s="159">
        <v>25058448.32</v>
      </c>
      <c r="G26" s="159">
        <v>19654488.939999998</v>
      </c>
      <c r="H26" s="159">
        <v>25053654.539999999</v>
      </c>
      <c r="I26" s="159">
        <v>33605261.679999992</v>
      </c>
      <c r="J26" s="168">
        <v>25273715</v>
      </c>
      <c r="K26" s="160">
        <v>28230740</v>
      </c>
      <c r="L26" s="161">
        <f>+K26*1.06</f>
        <v>29924584.400000002</v>
      </c>
      <c r="M26" s="161">
        <f>+L26*1.06</f>
        <v>31720059.464000005</v>
      </c>
      <c r="N26" s="161">
        <f>+M26*1.06</f>
        <v>33623263.031840004</v>
      </c>
      <c r="O26" s="162">
        <f>+N26*1.06</f>
        <v>35640658.813750409</v>
      </c>
      <c r="P26" s="156"/>
    </row>
    <row r="27" spans="1:16" x14ac:dyDescent="0.3">
      <c r="A27" s="163">
        <v>4.2</v>
      </c>
      <c r="B27" s="240" t="s">
        <v>1399</v>
      </c>
      <c r="C27" s="240"/>
      <c r="D27" s="240"/>
      <c r="E27" s="164">
        <v>0</v>
      </c>
      <c r="F27" s="164">
        <v>0</v>
      </c>
      <c r="G27" s="164">
        <v>0</v>
      </c>
      <c r="H27" s="164">
        <v>0</v>
      </c>
      <c r="I27" s="164">
        <v>0</v>
      </c>
      <c r="J27" s="168">
        <v>0</v>
      </c>
      <c r="K27" s="165">
        <v>0</v>
      </c>
      <c r="L27" s="166">
        <v>0</v>
      </c>
      <c r="M27" s="166">
        <v>0</v>
      </c>
      <c r="N27" s="166">
        <v>0</v>
      </c>
      <c r="O27" s="167">
        <v>0</v>
      </c>
      <c r="P27" s="156"/>
    </row>
    <row r="28" spans="1:16" x14ac:dyDescent="0.3">
      <c r="A28" s="163">
        <v>4.3</v>
      </c>
      <c r="B28" s="242" t="s">
        <v>1400</v>
      </c>
      <c r="C28" s="243"/>
      <c r="D28" s="244"/>
      <c r="E28" s="176">
        <v>417758968.75999993</v>
      </c>
      <c r="F28" s="164">
        <v>413374048.66000003</v>
      </c>
      <c r="G28" s="164">
        <v>449937672.00999987</v>
      </c>
      <c r="H28" s="164">
        <v>662633957.47000015</v>
      </c>
      <c r="I28" s="164">
        <v>672282912.24000001</v>
      </c>
      <c r="J28" s="168">
        <v>728667842</v>
      </c>
      <c r="K28" s="160">
        <v>620754474</v>
      </c>
      <c r="L28" s="161">
        <f t="shared" ref="L28:O30" si="2">+K28*1.06</f>
        <v>657999742.44000006</v>
      </c>
      <c r="M28" s="161">
        <f t="shared" si="2"/>
        <v>697479726.98640013</v>
      </c>
      <c r="N28" s="161">
        <f t="shared" si="2"/>
        <v>739328510.60558414</v>
      </c>
      <c r="O28" s="162">
        <f t="shared" si="2"/>
        <v>783688221.24191928</v>
      </c>
      <c r="P28" s="156"/>
    </row>
    <row r="29" spans="1:16" x14ac:dyDescent="0.3">
      <c r="A29" s="163">
        <v>4.4000000000000004</v>
      </c>
      <c r="B29" s="240" t="s">
        <v>1401</v>
      </c>
      <c r="C29" s="240"/>
      <c r="D29" s="240"/>
      <c r="E29" s="158">
        <v>10895432.140000001</v>
      </c>
      <c r="F29" s="159">
        <v>11194657.73</v>
      </c>
      <c r="G29" s="159">
        <v>7908115.8899999997</v>
      </c>
      <c r="H29" s="159">
        <v>11008923.07</v>
      </c>
      <c r="I29" s="159">
        <v>15075586.67</v>
      </c>
      <c r="J29" s="168">
        <v>12023370</v>
      </c>
      <c r="K29" s="160">
        <v>13430104</v>
      </c>
      <c r="L29" s="161">
        <f t="shared" si="2"/>
        <v>14235910.24</v>
      </c>
      <c r="M29" s="161">
        <f t="shared" si="2"/>
        <v>15090064.854400001</v>
      </c>
      <c r="N29" s="161">
        <f t="shared" si="2"/>
        <v>15995468.745664002</v>
      </c>
      <c r="O29" s="162">
        <f t="shared" si="2"/>
        <v>16955196.870403845</v>
      </c>
      <c r="P29" s="156"/>
    </row>
    <row r="30" spans="1:16" x14ac:dyDescent="0.3">
      <c r="A30" s="163">
        <v>4.5</v>
      </c>
      <c r="B30" s="240" t="s">
        <v>1402</v>
      </c>
      <c r="C30" s="240"/>
      <c r="D30" s="240"/>
      <c r="E30" s="158">
        <v>30769164.080000006</v>
      </c>
      <c r="F30" s="159">
        <v>45937015.210000001</v>
      </c>
      <c r="G30" s="159">
        <v>37786401.780000001</v>
      </c>
      <c r="H30" s="159">
        <v>57990175.380000003</v>
      </c>
      <c r="I30" s="159">
        <v>79771834.689999983</v>
      </c>
      <c r="J30" s="168">
        <v>62432282</v>
      </c>
      <c r="K30" s="160">
        <v>47913147</v>
      </c>
      <c r="L30" s="161">
        <f t="shared" si="2"/>
        <v>50787935.82</v>
      </c>
      <c r="M30" s="161">
        <f t="shared" si="2"/>
        <v>53835211.9692</v>
      </c>
      <c r="N30" s="161">
        <f t="shared" si="2"/>
        <v>57065324.687352002</v>
      </c>
      <c r="O30" s="162">
        <f t="shared" si="2"/>
        <v>60489244.168593124</v>
      </c>
      <c r="P30" s="156"/>
    </row>
    <row r="31" spans="1:16" ht="32.25" customHeight="1" x14ac:dyDescent="0.3">
      <c r="A31" s="163">
        <v>4.9000000000000004</v>
      </c>
      <c r="B31" s="240" t="s">
        <v>1403</v>
      </c>
      <c r="C31" s="240"/>
      <c r="D31" s="240"/>
      <c r="E31" s="159"/>
      <c r="F31" s="159">
        <v>0</v>
      </c>
      <c r="G31" s="159">
        <v>1661</v>
      </c>
      <c r="H31" s="159">
        <v>0</v>
      </c>
      <c r="I31" s="159">
        <v>0</v>
      </c>
      <c r="J31" s="168">
        <f t="shared" ref="J31" si="3">+I31*1.09</f>
        <v>0</v>
      </c>
      <c r="K31" s="168">
        <v>0</v>
      </c>
      <c r="L31" s="169">
        <v>0</v>
      </c>
      <c r="M31" s="169">
        <v>0</v>
      </c>
      <c r="N31" s="169">
        <v>0</v>
      </c>
      <c r="O31" s="170">
        <v>0</v>
      </c>
      <c r="P31" s="156"/>
    </row>
    <row r="32" spans="1:16" x14ac:dyDescent="0.3">
      <c r="A32" s="171">
        <v>5</v>
      </c>
      <c r="B32" s="241" t="s">
        <v>1404</v>
      </c>
      <c r="C32" s="241"/>
      <c r="D32" s="241"/>
      <c r="E32" s="172">
        <f>+E33+E34</f>
        <v>28224201.169999998</v>
      </c>
      <c r="F32" s="172">
        <f>+F33</f>
        <v>19187535.41</v>
      </c>
      <c r="G32" s="172">
        <f>+G33</f>
        <v>19397308.670000002</v>
      </c>
      <c r="H32" s="172">
        <f>+H33</f>
        <v>23694511.470000003</v>
      </c>
      <c r="I32" s="172">
        <f>+I33</f>
        <v>39441730.189999998</v>
      </c>
      <c r="J32" s="173">
        <f>+J33+J34+J35</f>
        <v>53463556.119999997</v>
      </c>
      <c r="K32" s="173">
        <f t="shared" ref="K32:O32" si="4">+K33</f>
        <v>31093119</v>
      </c>
      <c r="L32" s="174">
        <f t="shared" si="4"/>
        <v>32958706.140000001</v>
      </c>
      <c r="M32" s="174">
        <f t="shared" si="4"/>
        <v>34936228.508400001</v>
      </c>
      <c r="N32" s="174">
        <f t="shared" si="4"/>
        <v>37032402.218904004</v>
      </c>
      <c r="O32" s="175">
        <f t="shared" si="4"/>
        <v>39254346.352038249</v>
      </c>
      <c r="P32" s="156"/>
    </row>
    <row r="33" spans="1:16" x14ac:dyDescent="0.3">
      <c r="A33" s="163">
        <v>5.0999999999999996</v>
      </c>
      <c r="B33" s="240" t="s">
        <v>1405</v>
      </c>
      <c r="C33" s="240"/>
      <c r="D33" s="240"/>
      <c r="E33" s="158">
        <v>10548507.09</v>
      </c>
      <c r="F33" s="159">
        <v>19187535.41</v>
      </c>
      <c r="G33" s="159">
        <v>19397308.670000002</v>
      </c>
      <c r="H33" s="159">
        <v>23694511.470000003</v>
      </c>
      <c r="I33" s="159">
        <v>39441730.189999998</v>
      </c>
      <c r="J33" s="168">
        <v>53463556.119999997</v>
      </c>
      <c r="K33" s="160">
        <v>31093119</v>
      </c>
      <c r="L33" s="161">
        <f>+K33*1.06</f>
        <v>32958706.140000001</v>
      </c>
      <c r="M33" s="161">
        <f>+L33*1.06</f>
        <v>34936228.508400001</v>
      </c>
      <c r="N33" s="161">
        <f>+M33*1.06</f>
        <v>37032402.218904004</v>
      </c>
      <c r="O33" s="162">
        <f>+N33*1.06</f>
        <v>39254346.352038249</v>
      </c>
      <c r="P33" s="156"/>
    </row>
    <row r="34" spans="1:16" x14ac:dyDescent="0.3">
      <c r="A34" s="163">
        <v>5.2</v>
      </c>
      <c r="B34" s="240" t="s">
        <v>1406</v>
      </c>
      <c r="C34" s="240"/>
      <c r="D34" s="240"/>
      <c r="E34" s="158">
        <v>17675694.079999998</v>
      </c>
      <c r="F34" s="159">
        <v>0</v>
      </c>
      <c r="G34" s="159">
        <v>0</v>
      </c>
      <c r="H34" s="159">
        <v>0</v>
      </c>
      <c r="I34" s="159">
        <v>0</v>
      </c>
      <c r="J34" s="168">
        <v>0</v>
      </c>
      <c r="K34" s="168">
        <v>0</v>
      </c>
      <c r="L34" s="169">
        <v>0</v>
      </c>
      <c r="M34" s="169">
        <v>0</v>
      </c>
      <c r="N34" s="169">
        <v>0</v>
      </c>
      <c r="O34" s="170">
        <v>0</v>
      </c>
      <c r="P34" s="156"/>
    </row>
    <row r="35" spans="1:16" ht="30.75" customHeight="1" x14ac:dyDescent="0.3">
      <c r="A35" s="163">
        <v>5.9</v>
      </c>
      <c r="B35" s="240" t="s">
        <v>1407</v>
      </c>
      <c r="C35" s="240"/>
      <c r="D35" s="240"/>
      <c r="E35" s="159"/>
      <c r="F35" s="159">
        <v>0</v>
      </c>
      <c r="G35" s="159">
        <v>0</v>
      </c>
      <c r="H35" s="159">
        <v>0</v>
      </c>
      <c r="I35" s="159">
        <v>0</v>
      </c>
      <c r="J35" s="168">
        <v>0</v>
      </c>
      <c r="K35" s="168">
        <v>0</v>
      </c>
      <c r="L35" s="169">
        <v>0</v>
      </c>
      <c r="M35" s="169">
        <v>0</v>
      </c>
      <c r="N35" s="169">
        <v>0</v>
      </c>
      <c r="O35" s="170">
        <v>0</v>
      </c>
      <c r="P35" s="156"/>
    </row>
    <row r="36" spans="1:16" x14ac:dyDescent="0.3">
      <c r="A36" s="171">
        <v>6</v>
      </c>
      <c r="B36" s="241" t="s">
        <v>1408</v>
      </c>
      <c r="C36" s="241"/>
      <c r="D36" s="241"/>
      <c r="E36" s="172">
        <f>+E37</f>
        <v>101149894.67000002</v>
      </c>
      <c r="F36" s="172">
        <f>+F37+F39</f>
        <v>44402664.719999999</v>
      </c>
      <c r="G36" s="172">
        <f>+G37+G39</f>
        <v>60666637.029999994</v>
      </c>
      <c r="H36" s="172">
        <f>+H37+H39</f>
        <v>57009010.649999999</v>
      </c>
      <c r="I36" s="172">
        <f>+I37+I39+I38+I40</f>
        <v>53094815.140000001</v>
      </c>
      <c r="J36" s="173">
        <f>+J37+J38+J39+J40</f>
        <v>72822545.620000005</v>
      </c>
      <c r="K36" s="173">
        <f t="shared" ref="K36:O36" si="5">+K37+K39</f>
        <v>65343468</v>
      </c>
      <c r="L36" s="174">
        <f t="shared" si="5"/>
        <v>69264076.079999998</v>
      </c>
      <c r="M36" s="174">
        <f t="shared" si="5"/>
        <v>73419920.644800007</v>
      </c>
      <c r="N36" s="174">
        <f t="shared" si="5"/>
        <v>77825115.883487999</v>
      </c>
      <c r="O36" s="175">
        <f t="shared" si="5"/>
        <v>82494622.836497292</v>
      </c>
      <c r="P36" s="156"/>
    </row>
    <row r="37" spans="1:16" x14ac:dyDescent="0.3">
      <c r="A37" s="163">
        <v>6.1</v>
      </c>
      <c r="B37" s="240" t="s">
        <v>1409</v>
      </c>
      <c r="C37" s="240"/>
      <c r="D37" s="240"/>
      <c r="E37" s="158">
        <v>101149894.67000002</v>
      </c>
      <c r="F37" s="159">
        <v>43631933.68</v>
      </c>
      <c r="G37" s="159">
        <v>60177640.879999995</v>
      </c>
      <c r="H37" s="159">
        <v>56347232.710000001</v>
      </c>
      <c r="I37" s="159">
        <v>52402859.07</v>
      </c>
      <c r="J37" s="168">
        <v>66361802.450000003</v>
      </c>
      <c r="K37" s="160">
        <v>58179153</v>
      </c>
      <c r="L37" s="161">
        <f>+K37*1.06</f>
        <v>61669902.18</v>
      </c>
      <c r="M37" s="161">
        <f>+L37*1.06</f>
        <v>65370096.310800001</v>
      </c>
      <c r="N37" s="161">
        <f>+M37*1.06</f>
        <v>69292302.089448005</v>
      </c>
      <c r="O37" s="162">
        <f>+N37*1.06</f>
        <v>73449840.214814886</v>
      </c>
      <c r="P37" s="156"/>
    </row>
    <row r="38" spans="1:16" x14ac:dyDescent="0.3">
      <c r="A38" s="163">
        <v>6.2</v>
      </c>
      <c r="B38" s="240" t="s">
        <v>1410</v>
      </c>
      <c r="C38" s="240"/>
      <c r="D38" s="240"/>
      <c r="E38" s="159"/>
      <c r="F38" s="159">
        <v>0</v>
      </c>
      <c r="G38" s="159">
        <v>0</v>
      </c>
      <c r="H38" s="159">
        <v>0</v>
      </c>
      <c r="I38" s="159">
        <v>0</v>
      </c>
      <c r="J38" s="168">
        <v>0</v>
      </c>
      <c r="K38" s="168">
        <v>0</v>
      </c>
      <c r="L38" s="169">
        <v>0</v>
      </c>
      <c r="M38" s="169">
        <v>0</v>
      </c>
      <c r="N38" s="169">
        <v>0</v>
      </c>
      <c r="O38" s="170">
        <v>0</v>
      </c>
      <c r="P38" s="156"/>
    </row>
    <row r="39" spans="1:16" x14ac:dyDescent="0.3">
      <c r="A39" s="163">
        <v>6.3</v>
      </c>
      <c r="B39" s="240" t="s">
        <v>1411</v>
      </c>
      <c r="C39" s="240"/>
      <c r="D39" s="240"/>
      <c r="E39" s="159"/>
      <c r="F39" s="159">
        <v>770731.04</v>
      </c>
      <c r="G39" s="159">
        <v>488996.15</v>
      </c>
      <c r="H39" s="159">
        <v>661777.93999999994</v>
      </c>
      <c r="I39" s="159">
        <v>680574.07</v>
      </c>
      <c r="J39" s="168">
        <v>6460743.1699999999</v>
      </c>
      <c r="K39" s="160">
        <v>7164315</v>
      </c>
      <c r="L39" s="161">
        <f>+K39*1.06</f>
        <v>7594173.9000000004</v>
      </c>
      <c r="M39" s="161">
        <f>+L39*1.06</f>
        <v>8049824.3340000007</v>
      </c>
      <c r="N39" s="161">
        <f>+M39*1.06</f>
        <v>8532813.7940400019</v>
      </c>
      <c r="O39" s="162">
        <f>+N39*1.06</f>
        <v>9044782.6216824017</v>
      </c>
      <c r="P39" s="156"/>
    </row>
    <row r="40" spans="1:16" ht="42" customHeight="1" x14ac:dyDescent="0.3">
      <c r="A40" s="163">
        <v>6.9</v>
      </c>
      <c r="B40" s="240" t="s">
        <v>1412</v>
      </c>
      <c r="C40" s="240"/>
      <c r="D40" s="240"/>
      <c r="E40" s="159"/>
      <c r="F40" s="159">
        <v>0</v>
      </c>
      <c r="G40" s="159">
        <v>0</v>
      </c>
      <c r="H40" s="159">
        <v>0</v>
      </c>
      <c r="I40" s="159">
        <v>11382</v>
      </c>
      <c r="J40" s="168">
        <v>0</v>
      </c>
      <c r="K40" s="168">
        <v>0</v>
      </c>
      <c r="L40" s="169">
        <v>0</v>
      </c>
      <c r="M40" s="169">
        <v>0</v>
      </c>
      <c r="N40" s="169">
        <v>0</v>
      </c>
      <c r="O40" s="170">
        <v>0</v>
      </c>
      <c r="P40" s="156"/>
    </row>
    <row r="41" spans="1:16" ht="30.75" customHeight="1" x14ac:dyDescent="0.3">
      <c r="A41" s="171">
        <v>7</v>
      </c>
      <c r="B41" s="241" t="s">
        <v>1413</v>
      </c>
      <c r="C41" s="241"/>
      <c r="D41" s="241"/>
      <c r="E41" s="172">
        <v>0</v>
      </c>
      <c r="F41" s="172">
        <f>+F50</f>
        <v>8592744.7599999998</v>
      </c>
      <c r="G41" s="172">
        <v>0</v>
      </c>
      <c r="H41" s="172">
        <f>+H50</f>
        <v>13851</v>
      </c>
      <c r="I41" s="172">
        <f>+I50</f>
        <v>32321.88</v>
      </c>
      <c r="J41" s="173">
        <v>0</v>
      </c>
      <c r="K41" s="173">
        <v>0</v>
      </c>
      <c r="L41" s="174">
        <v>0</v>
      </c>
      <c r="M41" s="174">
        <v>0</v>
      </c>
      <c r="N41" s="174">
        <v>0</v>
      </c>
      <c r="O41" s="175">
        <v>0</v>
      </c>
      <c r="P41" s="156"/>
    </row>
    <row r="42" spans="1:16" ht="37.5" customHeight="1" x14ac:dyDescent="0.3">
      <c r="A42" s="163">
        <v>7.1</v>
      </c>
      <c r="B42" s="240" t="s">
        <v>1414</v>
      </c>
      <c r="C42" s="240"/>
      <c r="D42" s="240"/>
      <c r="E42" s="177">
        <v>0</v>
      </c>
      <c r="F42" s="177">
        <v>0</v>
      </c>
      <c r="G42" s="177">
        <v>0</v>
      </c>
      <c r="H42" s="177">
        <v>0</v>
      </c>
      <c r="I42" s="177">
        <v>0</v>
      </c>
      <c r="J42" s="168">
        <v>0</v>
      </c>
      <c r="K42" s="168">
        <v>0</v>
      </c>
      <c r="L42" s="169">
        <v>0</v>
      </c>
      <c r="M42" s="169">
        <v>0</v>
      </c>
      <c r="N42" s="169">
        <v>0</v>
      </c>
      <c r="O42" s="170">
        <v>0</v>
      </c>
      <c r="P42" s="156"/>
    </row>
    <row r="43" spans="1:16" ht="37.5" customHeight="1" x14ac:dyDescent="0.3">
      <c r="A43" s="163">
        <v>7.2</v>
      </c>
      <c r="B43" s="240" t="s">
        <v>1415</v>
      </c>
      <c r="C43" s="240"/>
      <c r="D43" s="240"/>
      <c r="E43" s="177">
        <v>0</v>
      </c>
      <c r="F43" s="177">
        <v>0</v>
      </c>
      <c r="G43" s="177">
        <v>0</v>
      </c>
      <c r="H43" s="177">
        <v>0</v>
      </c>
      <c r="I43" s="177">
        <v>0</v>
      </c>
      <c r="J43" s="168">
        <v>0</v>
      </c>
      <c r="K43" s="168">
        <v>0</v>
      </c>
      <c r="L43" s="169">
        <v>0</v>
      </c>
      <c r="M43" s="169">
        <v>0</v>
      </c>
      <c r="N43" s="169">
        <v>0</v>
      </c>
      <c r="O43" s="170">
        <v>0</v>
      </c>
      <c r="P43" s="156"/>
    </row>
    <row r="44" spans="1:16" ht="37.5" customHeight="1" x14ac:dyDescent="0.3">
      <c r="A44" s="163">
        <v>7.3</v>
      </c>
      <c r="B44" s="240" t="s">
        <v>1416</v>
      </c>
      <c r="C44" s="240"/>
      <c r="D44" s="240"/>
      <c r="E44" s="177">
        <v>0</v>
      </c>
      <c r="F44" s="177">
        <v>0</v>
      </c>
      <c r="G44" s="177">
        <v>0</v>
      </c>
      <c r="H44" s="177">
        <v>0</v>
      </c>
      <c r="I44" s="177">
        <v>0</v>
      </c>
      <c r="J44" s="168">
        <v>0</v>
      </c>
      <c r="K44" s="168">
        <v>0</v>
      </c>
      <c r="L44" s="169">
        <v>0</v>
      </c>
      <c r="M44" s="169">
        <v>0</v>
      </c>
      <c r="N44" s="169">
        <v>0</v>
      </c>
      <c r="O44" s="170">
        <v>0</v>
      </c>
      <c r="P44" s="156"/>
    </row>
    <row r="45" spans="1:16" ht="37.5" customHeight="1" x14ac:dyDescent="0.3">
      <c r="A45" s="163">
        <v>7.4</v>
      </c>
      <c r="B45" s="240" t="s">
        <v>1417</v>
      </c>
      <c r="C45" s="240"/>
      <c r="D45" s="240"/>
      <c r="E45" s="177">
        <v>0</v>
      </c>
      <c r="F45" s="177">
        <v>0</v>
      </c>
      <c r="G45" s="177">
        <v>0</v>
      </c>
      <c r="H45" s="177">
        <v>0</v>
      </c>
      <c r="I45" s="177">
        <v>0</v>
      </c>
      <c r="J45" s="168">
        <v>0</v>
      </c>
      <c r="K45" s="168">
        <v>0</v>
      </c>
      <c r="L45" s="169">
        <v>0</v>
      </c>
      <c r="M45" s="169">
        <v>0</v>
      </c>
      <c r="N45" s="169">
        <v>0</v>
      </c>
      <c r="O45" s="170">
        <v>0</v>
      </c>
      <c r="P45" s="156"/>
    </row>
    <row r="46" spans="1:16" ht="37.5" customHeight="1" x14ac:dyDescent="0.3">
      <c r="A46" s="163">
        <v>7.5</v>
      </c>
      <c r="B46" s="240" t="s">
        <v>1418</v>
      </c>
      <c r="C46" s="240"/>
      <c r="D46" s="240"/>
      <c r="E46" s="177">
        <v>0</v>
      </c>
      <c r="F46" s="177">
        <v>0</v>
      </c>
      <c r="G46" s="177">
        <v>0</v>
      </c>
      <c r="H46" s="177">
        <v>0</v>
      </c>
      <c r="I46" s="177">
        <v>0</v>
      </c>
      <c r="J46" s="168">
        <v>0</v>
      </c>
      <c r="K46" s="168">
        <v>0</v>
      </c>
      <c r="L46" s="169">
        <v>0</v>
      </c>
      <c r="M46" s="169">
        <v>0</v>
      </c>
      <c r="N46" s="169">
        <v>0</v>
      </c>
      <c r="O46" s="170">
        <v>0</v>
      </c>
      <c r="P46" s="156"/>
    </row>
    <row r="47" spans="1:16" ht="37.5" customHeight="1" x14ac:dyDescent="0.3">
      <c r="A47" s="163">
        <v>7.6</v>
      </c>
      <c r="B47" s="240" t="s">
        <v>1419</v>
      </c>
      <c r="C47" s="240"/>
      <c r="D47" s="240"/>
      <c r="E47" s="177">
        <v>0</v>
      </c>
      <c r="F47" s="177">
        <v>0</v>
      </c>
      <c r="G47" s="177">
        <v>0</v>
      </c>
      <c r="H47" s="177">
        <v>0</v>
      </c>
      <c r="I47" s="177">
        <v>0</v>
      </c>
      <c r="J47" s="168">
        <v>0</v>
      </c>
      <c r="K47" s="168">
        <v>0</v>
      </c>
      <c r="L47" s="169">
        <v>0</v>
      </c>
      <c r="M47" s="169">
        <v>0</v>
      </c>
      <c r="N47" s="169">
        <v>0</v>
      </c>
      <c r="O47" s="170">
        <v>0</v>
      </c>
      <c r="P47" s="156"/>
    </row>
    <row r="48" spans="1:16" ht="37.5" customHeight="1" x14ac:dyDescent="0.3">
      <c r="A48" s="163">
        <v>7.7</v>
      </c>
      <c r="B48" s="240" t="s">
        <v>1420</v>
      </c>
      <c r="C48" s="240"/>
      <c r="D48" s="240"/>
      <c r="E48" s="177">
        <v>0</v>
      </c>
      <c r="F48" s="177">
        <v>0</v>
      </c>
      <c r="G48" s="177">
        <v>0</v>
      </c>
      <c r="H48" s="177">
        <v>0</v>
      </c>
      <c r="I48" s="177">
        <v>0</v>
      </c>
      <c r="J48" s="168">
        <v>0</v>
      </c>
      <c r="K48" s="168">
        <v>0</v>
      </c>
      <c r="L48" s="169">
        <v>0</v>
      </c>
      <c r="M48" s="169">
        <v>0</v>
      </c>
      <c r="N48" s="169">
        <v>0</v>
      </c>
      <c r="O48" s="170">
        <v>0</v>
      </c>
      <c r="P48" s="156"/>
    </row>
    <row r="49" spans="1:16" ht="37.5" customHeight="1" x14ac:dyDescent="0.3">
      <c r="A49" s="163">
        <v>7.8</v>
      </c>
      <c r="B49" s="240" t="s">
        <v>1421</v>
      </c>
      <c r="C49" s="240"/>
      <c r="D49" s="240"/>
      <c r="E49" s="177">
        <v>0</v>
      </c>
      <c r="F49" s="177">
        <v>0</v>
      </c>
      <c r="G49" s="177">
        <v>0</v>
      </c>
      <c r="H49" s="177">
        <v>0</v>
      </c>
      <c r="I49" s="177">
        <v>0</v>
      </c>
      <c r="J49" s="168">
        <v>0</v>
      </c>
      <c r="K49" s="168">
        <v>0</v>
      </c>
      <c r="L49" s="169">
        <v>0</v>
      </c>
      <c r="M49" s="169">
        <v>0</v>
      </c>
      <c r="N49" s="169">
        <v>0</v>
      </c>
      <c r="O49" s="170">
        <v>0</v>
      </c>
      <c r="P49" s="156"/>
    </row>
    <row r="50" spans="1:16" x14ac:dyDescent="0.3">
      <c r="A50" s="163">
        <v>7.9</v>
      </c>
      <c r="B50" s="240" t="s">
        <v>1422</v>
      </c>
      <c r="C50" s="240"/>
      <c r="D50" s="240"/>
      <c r="E50" s="177">
        <v>0</v>
      </c>
      <c r="F50" s="177">
        <v>8592744.7599999998</v>
      </c>
      <c r="G50" s="177">
        <v>0</v>
      </c>
      <c r="H50" s="177">
        <v>13851</v>
      </c>
      <c r="I50" s="177">
        <v>32321.88</v>
      </c>
      <c r="J50" s="168">
        <v>0</v>
      </c>
      <c r="K50" s="168">
        <v>0</v>
      </c>
      <c r="L50" s="169">
        <v>0</v>
      </c>
      <c r="M50" s="169">
        <v>0</v>
      </c>
      <c r="N50" s="169">
        <v>0</v>
      </c>
      <c r="O50" s="170">
        <v>0</v>
      </c>
      <c r="P50" s="156"/>
    </row>
    <row r="51" spans="1:16" ht="37.5" customHeight="1" x14ac:dyDescent="0.3">
      <c r="A51" s="171">
        <v>8</v>
      </c>
      <c r="B51" s="241" t="s">
        <v>1423</v>
      </c>
      <c r="C51" s="241"/>
      <c r="D51" s="241"/>
      <c r="E51" s="172">
        <f t="shared" ref="E51:H51" si="6">+E52+E53+E54</f>
        <v>1254904795.04</v>
      </c>
      <c r="F51" s="172">
        <f t="shared" si="6"/>
        <v>1254720058.3299999</v>
      </c>
      <c r="G51" s="172">
        <f t="shared" si="6"/>
        <v>1470458465.22</v>
      </c>
      <c r="H51" s="172">
        <f t="shared" si="6"/>
        <v>1440346428.1899998</v>
      </c>
      <c r="I51" s="172">
        <f>+I52+I53+I54+I55</f>
        <v>1735784369.6900001</v>
      </c>
      <c r="J51" s="173">
        <f>+J52+J53+J55+J54+J56</f>
        <v>1910626346.5700002</v>
      </c>
      <c r="K51" s="173">
        <f>+K52+K53+K55</f>
        <v>1415557537</v>
      </c>
      <c r="L51" s="174">
        <f>+L52+L53+L55</f>
        <v>1500490989.22</v>
      </c>
      <c r="M51" s="174">
        <f>+M52+M53+M55</f>
        <v>1590520448.5732002</v>
      </c>
      <c r="N51" s="174">
        <f>+N52+N53+N55</f>
        <v>1685951675.4875925</v>
      </c>
      <c r="O51" s="175">
        <f>+O52+O53+O55</f>
        <v>1787108776.0168478</v>
      </c>
      <c r="P51" s="156"/>
    </row>
    <row r="52" spans="1:16" x14ac:dyDescent="0.3">
      <c r="A52" s="163">
        <v>8.1</v>
      </c>
      <c r="B52" s="240" t="s">
        <v>1424</v>
      </c>
      <c r="C52" s="240"/>
      <c r="D52" s="240"/>
      <c r="E52" s="158">
        <v>680782138.29999995</v>
      </c>
      <c r="F52" s="178">
        <v>823631973.14999998</v>
      </c>
      <c r="G52" s="178">
        <v>945078332.82999992</v>
      </c>
      <c r="H52" s="178">
        <v>887620861.11999989</v>
      </c>
      <c r="I52" s="178">
        <v>869351846.53000009</v>
      </c>
      <c r="J52" s="168">
        <v>1045370916.25</v>
      </c>
      <c r="K52" s="160">
        <v>879234330</v>
      </c>
      <c r="L52" s="161">
        <f t="shared" ref="L52:O53" si="7">+K52*1.06</f>
        <v>931988389.80000007</v>
      </c>
      <c r="M52" s="161">
        <f t="shared" si="7"/>
        <v>987907693.18800008</v>
      </c>
      <c r="N52" s="161">
        <f t="shared" si="7"/>
        <v>1047182154.7792802</v>
      </c>
      <c r="O52" s="162">
        <f t="shared" si="7"/>
        <v>1110013084.0660369</v>
      </c>
      <c r="P52" s="156"/>
    </row>
    <row r="53" spans="1:16" x14ac:dyDescent="0.3">
      <c r="A53" s="163">
        <v>8.1999999999999993</v>
      </c>
      <c r="B53" s="240" t="s">
        <v>1425</v>
      </c>
      <c r="C53" s="240"/>
      <c r="D53" s="240"/>
      <c r="E53" s="179">
        <v>380461517.99999994</v>
      </c>
      <c r="F53" s="178">
        <v>402520112.36000001</v>
      </c>
      <c r="G53" s="178">
        <v>485227372.74000001</v>
      </c>
      <c r="H53" s="178">
        <v>541419287.01999998</v>
      </c>
      <c r="I53" s="178">
        <v>642172986.50999999</v>
      </c>
      <c r="J53" s="168">
        <v>777856280.32000005</v>
      </c>
      <c r="K53" s="160">
        <v>526438287</v>
      </c>
      <c r="L53" s="161">
        <f t="shared" si="7"/>
        <v>558024584.22000003</v>
      </c>
      <c r="M53" s="161">
        <f t="shared" si="7"/>
        <v>591506059.27320004</v>
      </c>
      <c r="N53" s="161">
        <f t="shared" si="7"/>
        <v>626996422.82959211</v>
      </c>
      <c r="O53" s="162">
        <f t="shared" si="7"/>
        <v>664616208.19936764</v>
      </c>
      <c r="P53" s="156"/>
    </row>
    <row r="54" spans="1:16" x14ac:dyDescent="0.3">
      <c r="A54" s="163">
        <v>8.3000000000000007</v>
      </c>
      <c r="B54" s="240" t="s">
        <v>1426</v>
      </c>
      <c r="C54" s="240"/>
      <c r="D54" s="240"/>
      <c r="E54" s="179">
        <v>193661138.74000001</v>
      </c>
      <c r="F54" s="178">
        <v>28567972.82</v>
      </c>
      <c r="G54" s="178">
        <v>40152759.649999999</v>
      </c>
      <c r="H54" s="178">
        <v>11306280.050000001</v>
      </c>
      <c r="I54" s="178">
        <v>27772517.990000002</v>
      </c>
      <c r="J54" s="168">
        <v>78549624</v>
      </c>
      <c r="K54" s="168">
        <v>0</v>
      </c>
      <c r="L54" s="169">
        <v>0</v>
      </c>
      <c r="M54" s="169">
        <v>0</v>
      </c>
      <c r="N54" s="169">
        <v>0</v>
      </c>
      <c r="O54" s="170">
        <f t="shared" ref="O54" si="8">+N54*1.09</f>
        <v>0</v>
      </c>
      <c r="P54" s="156"/>
    </row>
    <row r="55" spans="1:16" x14ac:dyDescent="0.3">
      <c r="A55" s="163">
        <v>8.4</v>
      </c>
      <c r="B55" s="240" t="s">
        <v>1427</v>
      </c>
      <c r="C55" s="240"/>
      <c r="D55" s="240"/>
      <c r="E55" s="159">
        <v>0</v>
      </c>
      <c r="F55" s="159">
        <v>0</v>
      </c>
      <c r="G55" s="159">
        <v>0</v>
      </c>
      <c r="H55" s="159">
        <v>0</v>
      </c>
      <c r="I55" s="159">
        <v>196487018.66</v>
      </c>
      <c r="J55" s="168">
        <v>8849526</v>
      </c>
      <c r="K55" s="160">
        <v>9884920</v>
      </c>
      <c r="L55" s="161">
        <f>+K55*1.06</f>
        <v>10478015.200000001</v>
      </c>
      <c r="M55" s="161">
        <f>+L55*1.06</f>
        <v>11106696.112000002</v>
      </c>
      <c r="N55" s="161">
        <f>+M55*1.06</f>
        <v>11773097.878720002</v>
      </c>
      <c r="O55" s="162">
        <f>+N55*1.06</f>
        <v>12479483.751443204</v>
      </c>
      <c r="P55" s="156"/>
    </row>
    <row r="56" spans="1:16" x14ac:dyDescent="0.3">
      <c r="A56" s="163">
        <v>8.5</v>
      </c>
      <c r="B56" s="240" t="s">
        <v>1428</v>
      </c>
      <c r="C56" s="240"/>
      <c r="D56" s="240"/>
      <c r="E56" s="159">
        <v>0</v>
      </c>
      <c r="F56" s="159">
        <v>0</v>
      </c>
      <c r="G56" s="159">
        <v>0</v>
      </c>
      <c r="H56" s="159">
        <v>0</v>
      </c>
      <c r="I56" s="159">
        <v>0</v>
      </c>
      <c r="J56" s="168">
        <v>0</v>
      </c>
      <c r="K56" s="168">
        <v>0</v>
      </c>
      <c r="L56" s="169">
        <v>0</v>
      </c>
      <c r="M56" s="169">
        <v>0</v>
      </c>
      <c r="N56" s="169">
        <v>0</v>
      </c>
      <c r="O56" s="170">
        <v>0</v>
      </c>
      <c r="P56" s="156"/>
    </row>
    <row r="57" spans="1:16" ht="28.5" customHeight="1" x14ac:dyDescent="0.3">
      <c r="A57" s="171">
        <v>9</v>
      </c>
      <c r="B57" s="241" t="s">
        <v>1429</v>
      </c>
      <c r="C57" s="241"/>
      <c r="D57" s="241"/>
      <c r="E57" s="172">
        <f>+E61</f>
        <v>8592521.9299999997</v>
      </c>
      <c r="F57" s="172">
        <f>+F60</f>
        <v>9466480.3300000001</v>
      </c>
      <c r="G57" s="172">
        <f>+G60</f>
        <v>23371346.420000002</v>
      </c>
      <c r="H57" s="172">
        <f>+H60</f>
        <v>16250754.66</v>
      </c>
      <c r="I57" s="172">
        <f>+I60</f>
        <v>22290413.899999999</v>
      </c>
      <c r="J57" s="180" t="str">
        <f>J60</f>
        <v xml:space="preserve">21,200,000.00 
</v>
      </c>
      <c r="K57" s="173">
        <v>0</v>
      </c>
      <c r="L57" s="174">
        <v>0</v>
      </c>
      <c r="M57" s="174">
        <v>0</v>
      </c>
      <c r="N57" s="174">
        <v>0</v>
      </c>
      <c r="O57" s="175">
        <v>0</v>
      </c>
      <c r="P57" s="156"/>
    </row>
    <row r="58" spans="1:16" x14ac:dyDescent="0.3">
      <c r="A58" s="163">
        <v>9.1</v>
      </c>
      <c r="B58" s="240" t="s">
        <v>1430</v>
      </c>
      <c r="C58" s="240"/>
      <c r="D58" s="240"/>
      <c r="E58" s="159"/>
      <c r="F58" s="159">
        <v>0</v>
      </c>
      <c r="G58" s="159">
        <v>0</v>
      </c>
      <c r="H58" s="159">
        <v>0</v>
      </c>
      <c r="I58" s="159">
        <v>0</v>
      </c>
      <c r="J58" s="168">
        <v>0</v>
      </c>
      <c r="K58" s="168">
        <v>0</v>
      </c>
      <c r="L58" s="169">
        <v>0</v>
      </c>
      <c r="M58" s="169">
        <v>0</v>
      </c>
      <c r="N58" s="169">
        <v>0</v>
      </c>
      <c r="O58" s="170">
        <v>0</v>
      </c>
      <c r="P58" s="156"/>
    </row>
    <row r="59" spans="1:16" x14ac:dyDescent="0.3">
      <c r="A59" s="163">
        <v>9.1999999999999993</v>
      </c>
      <c r="B59" s="240" t="s">
        <v>1431</v>
      </c>
      <c r="C59" s="240"/>
      <c r="D59" s="240"/>
      <c r="E59" s="164"/>
      <c r="F59" s="164">
        <v>0</v>
      </c>
      <c r="G59" s="164">
        <v>0</v>
      </c>
      <c r="H59" s="164">
        <v>0</v>
      </c>
      <c r="I59" s="164">
        <v>0</v>
      </c>
      <c r="J59" s="168">
        <v>0</v>
      </c>
      <c r="K59" s="168">
        <v>0</v>
      </c>
      <c r="L59" s="169">
        <v>0</v>
      </c>
      <c r="M59" s="169">
        <v>0</v>
      </c>
      <c r="N59" s="169">
        <v>0</v>
      </c>
      <c r="O59" s="170">
        <v>0</v>
      </c>
      <c r="P59" s="156"/>
    </row>
    <row r="60" spans="1:16" x14ac:dyDescent="0.3">
      <c r="A60" s="163">
        <v>9.3000000000000007</v>
      </c>
      <c r="B60" s="240" t="s">
        <v>1432</v>
      </c>
      <c r="C60" s="240"/>
      <c r="D60" s="240"/>
      <c r="E60" s="164"/>
      <c r="F60" s="164">
        <v>9466480.3300000001</v>
      </c>
      <c r="G60" s="164">
        <v>23371346.420000002</v>
      </c>
      <c r="H60" s="164">
        <v>16250754.66</v>
      </c>
      <c r="I60" s="164">
        <v>22290413.899999999</v>
      </c>
      <c r="J60" s="181" t="s">
        <v>1433</v>
      </c>
      <c r="K60" s="168">
        <v>0</v>
      </c>
      <c r="L60" s="169">
        <v>0</v>
      </c>
      <c r="M60" s="169">
        <v>0</v>
      </c>
      <c r="N60" s="169">
        <v>0</v>
      </c>
      <c r="O60" s="170">
        <v>0</v>
      </c>
      <c r="P60" s="156"/>
    </row>
    <row r="61" spans="1:16" x14ac:dyDescent="0.3">
      <c r="A61" s="163">
        <v>9.4</v>
      </c>
      <c r="B61" s="240" t="s">
        <v>1434</v>
      </c>
      <c r="C61" s="240"/>
      <c r="D61" s="240"/>
      <c r="E61" s="176">
        <v>8592521.9299999997</v>
      </c>
      <c r="F61" s="164">
        <v>0</v>
      </c>
      <c r="G61" s="164">
        <v>0</v>
      </c>
      <c r="H61" s="164">
        <v>0</v>
      </c>
      <c r="I61" s="164">
        <v>0</v>
      </c>
      <c r="J61" s="168">
        <v>0</v>
      </c>
      <c r="K61" s="168">
        <v>0</v>
      </c>
      <c r="L61" s="169">
        <v>0</v>
      </c>
      <c r="M61" s="169">
        <v>0</v>
      </c>
      <c r="N61" s="169">
        <v>0</v>
      </c>
      <c r="O61" s="170">
        <v>0</v>
      </c>
      <c r="P61" s="156"/>
    </row>
    <row r="62" spans="1:16" x14ac:dyDescent="0.3">
      <c r="A62" s="163">
        <v>9.5</v>
      </c>
      <c r="B62" s="240" t="s">
        <v>1435</v>
      </c>
      <c r="C62" s="240"/>
      <c r="D62" s="240"/>
      <c r="E62" s="164"/>
      <c r="F62" s="164">
        <v>0</v>
      </c>
      <c r="G62" s="164">
        <v>0</v>
      </c>
      <c r="H62" s="164">
        <v>0</v>
      </c>
      <c r="I62" s="164">
        <v>0</v>
      </c>
      <c r="J62" s="168">
        <v>0</v>
      </c>
      <c r="K62" s="168">
        <v>0</v>
      </c>
      <c r="L62" s="169">
        <v>0</v>
      </c>
      <c r="M62" s="169">
        <v>0</v>
      </c>
      <c r="N62" s="169">
        <v>0</v>
      </c>
      <c r="O62" s="170">
        <v>0</v>
      </c>
      <c r="P62" s="156"/>
    </row>
    <row r="63" spans="1:16" x14ac:dyDescent="0.3">
      <c r="A63" s="163">
        <v>9.6</v>
      </c>
      <c r="B63" s="240" t="s">
        <v>1436</v>
      </c>
      <c r="C63" s="240"/>
      <c r="D63" s="240"/>
      <c r="E63" s="164"/>
      <c r="F63" s="164">
        <v>0</v>
      </c>
      <c r="G63" s="164">
        <v>0</v>
      </c>
      <c r="H63" s="164">
        <v>0</v>
      </c>
      <c r="I63" s="164">
        <v>0</v>
      </c>
      <c r="J63" s="168">
        <v>0</v>
      </c>
      <c r="K63" s="168">
        <v>0</v>
      </c>
      <c r="L63" s="169">
        <v>0</v>
      </c>
      <c r="M63" s="169">
        <v>0</v>
      </c>
      <c r="N63" s="169">
        <v>0</v>
      </c>
      <c r="O63" s="170">
        <v>0</v>
      </c>
      <c r="P63" s="156"/>
    </row>
    <row r="64" spans="1:16" ht="27.75" customHeight="1" x14ac:dyDescent="0.3">
      <c r="A64" s="163">
        <v>9.6999999999999993</v>
      </c>
      <c r="B64" s="240" t="s">
        <v>1437</v>
      </c>
      <c r="C64" s="240"/>
      <c r="D64" s="240"/>
      <c r="E64" s="164"/>
      <c r="F64" s="164">
        <v>0</v>
      </c>
      <c r="G64" s="164">
        <v>0</v>
      </c>
      <c r="H64" s="164">
        <v>0</v>
      </c>
      <c r="I64" s="164">
        <v>0</v>
      </c>
      <c r="J64" s="168">
        <v>0</v>
      </c>
      <c r="K64" s="168">
        <v>0</v>
      </c>
      <c r="L64" s="169">
        <v>0</v>
      </c>
      <c r="M64" s="169">
        <v>0</v>
      </c>
      <c r="N64" s="169">
        <v>0</v>
      </c>
      <c r="O64" s="170">
        <v>0</v>
      </c>
      <c r="P64" s="156"/>
    </row>
    <row r="65" spans="1:16" x14ac:dyDescent="0.3">
      <c r="A65" s="171">
        <v>0</v>
      </c>
      <c r="B65" s="241" t="s">
        <v>1438</v>
      </c>
      <c r="C65" s="241"/>
      <c r="D65" s="241"/>
      <c r="E65" s="172">
        <v>0</v>
      </c>
      <c r="F65" s="172">
        <f>+F66</f>
        <v>101150818.94</v>
      </c>
      <c r="G65" s="172">
        <f>+G66</f>
        <v>74849181.060000002</v>
      </c>
      <c r="H65" s="172">
        <f>+H66</f>
        <v>0</v>
      </c>
      <c r="I65" s="172">
        <f>+I66</f>
        <v>0</v>
      </c>
      <c r="J65" s="173">
        <v>0</v>
      </c>
      <c r="K65" s="173">
        <v>0</v>
      </c>
      <c r="L65" s="174">
        <v>0</v>
      </c>
      <c r="M65" s="174">
        <v>0</v>
      </c>
      <c r="N65" s="174">
        <v>0</v>
      </c>
      <c r="O65" s="175">
        <v>0</v>
      </c>
      <c r="P65" s="156"/>
    </row>
    <row r="66" spans="1:16" x14ac:dyDescent="0.3">
      <c r="A66" s="163">
        <v>0.1</v>
      </c>
      <c r="B66" s="242" t="s">
        <v>1439</v>
      </c>
      <c r="C66" s="243"/>
      <c r="D66" s="244"/>
      <c r="E66" s="182"/>
      <c r="F66" s="182">
        <v>101150818.94</v>
      </c>
      <c r="G66" s="182">
        <v>74849181.060000002</v>
      </c>
      <c r="H66" s="182"/>
      <c r="I66" s="182">
        <v>0</v>
      </c>
      <c r="J66" s="168">
        <v>0</v>
      </c>
      <c r="K66" s="168">
        <v>0</v>
      </c>
      <c r="L66" s="169">
        <v>0</v>
      </c>
      <c r="M66" s="169">
        <v>0</v>
      </c>
      <c r="N66" s="169">
        <v>0</v>
      </c>
      <c r="O66" s="170">
        <v>0</v>
      </c>
      <c r="P66" s="156"/>
    </row>
    <row r="67" spans="1:16" x14ac:dyDescent="0.3">
      <c r="A67" s="163">
        <v>0.2</v>
      </c>
      <c r="B67" s="242" t="s">
        <v>1440</v>
      </c>
      <c r="C67" s="243"/>
      <c r="D67" s="244"/>
      <c r="E67" s="182"/>
      <c r="F67" s="182">
        <v>0</v>
      </c>
      <c r="G67" s="182">
        <v>0</v>
      </c>
      <c r="H67" s="182">
        <v>0</v>
      </c>
      <c r="I67" s="182">
        <v>0</v>
      </c>
      <c r="J67" s="168">
        <v>0</v>
      </c>
      <c r="K67" s="168">
        <v>0</v>
      </c>
      <c r="L67" s="169">
        <v>0</v>
      </c>
      <c r="M67" s="169">
        <v>0</v>
      </c>
      <c r="N67" s="169">
        <v>0</v>
      </c>
      <c r="O67" s="170">
        <v>0</v>
      </c>
      <c r="P67" s="156"/>
    </row>
    <row r="68" spans="1:16" x14ac:dyDescent="0.3">
      <c r="A68" s="163">
        <v>0.3</v>
      </c>
      <c r="B68" s="242" t="s">
        <v>1441</v>
      </c>
      <c r="C68" s="243"/>
      <c r="D68" s="244"/>
      <c r="E68" s="182"/>
      <c r="F68" s="182">
        <v>0</v>
      </c>
      <c r="G68" s="182">
        <v>0</v>
      </c>
      <c r="H68" s="182">
        <v>0</v>
      </c>
      <c r="I68" s="182">
        <v>0</v>
      </c>
      <c r="J68" s="168">
        <v>0</v>
      </c>
      <c r="K68" s="168">
        <v>0</v>
      </c>
      <c r="L68" s="169">
        <v>0</v>
      </c>
      <c r="M68" s="169">
        <v>0</v>
      </c>
      <c r="N68" s="169">
        <v>0</v>
      </c>
      <c r="O68" s="170">
        <v>0</v>
      </c>
      <c r="P68" s="156"/>
    </row>
    <row r="69" spans="1:16" ht="15" thickBot="1" x14ac:dyDescent="0.35">
      <c r="A69" s="238" t="s">
        <v>1442</v>
      </c>
      <c r="B69" s="239"/>
      <c r="C69" s="239"/>
      <c r="D69" s="239"/>
      <c r="E69" s="183">
        <f>+E6+E16+E22+E25+E32+E36+E41+E51+E57+E65</f>
        <v>2488946781.3899999</v>
      </c>
      <c r="F69" s="183">
        <f t="shared" ref="F69" si="9">+F6+F16+F22+F25+F32+F36+F41+F51+F57+F65</f>
        <v>2572612519.1600003</v>
      </c>
      <c r="G69" s="183">
        <f>+G6+G16+G22+G25+G32+G36+G41+G51+G57+G65</f>
        <v>2811439008.3699999</v>
      </c>
      <c r="H69" s="183">
        <f>+H6+H16+H22+H25+H32+H36+H41+H51+H57+H65</f>
        <v>3172808494.9699998</v>
      </c>
      <c r="I69" s="183">
        <f>+I6+I16+I22+I25+I32+I36+I41+I51+I57+I65</f>
        <v>3662491199.1400003</v>
      </c>
      <c r="J69" s="184">
        <v>4049789448</v>
      </c>
      <c r="K69" s="185">
        <f>+K65+K57+K51+K41+K36+K32+K25+K22+K16+K6</f>
        <v>3202487833</v>
      </c>
      <c r="L69" s="186">
        <f>+L65+L57+L51+L41+L36+L32+L25+L22+L16+L6</f>
        <v>3394637102.9800005</v>
      </c>
      <c r="M69" s="186">
        <f>+M65+M57+M51+M41+M36+M32+M25+M22+M16+M6</f>
        <v>3598315329.1588006</v>
      </c>
      <c r="N69" s="186">
        <f>+N65+N57+N51+N41+N36+N32+N25+N22+N16+N6</f>
        <v>3814214248.9083285</v>
      </c>
      <c r="O69" s="187">
        <f>+O65+O57+O51+O41+O36+O32+O25+O22+O16+O6</f>
        <v>4043067103.8428283</v>
      </c>
      <c r="P69" s="156"/>
    </row>
    <row r="71" spans="1:16" x14ac:dyDescent="0.3">
      <c r="E71" s="156"/>
      <c r="F71" s="156"/>
      <c r="G71" s="156"/>
      <c r="H71" s="156"/>
      <c r="J71" s="156"/>
      <c r="K71" s="156"/>
      <c r="L71" s="156"/>
      <c r="M71" s="156"/>
      <c r="N71" s="156"/>
      <c r="O71" s="156"/>
    </row>
    <row r="72" spans="1:16" x14ac:dyDescent="0.3">
      <c r="H72" s="188"/>
      <c r="I72" s="156"/>
      <c r="K72" s="189"/>
      <c r="L72" s="156"/>
      <c r="M72" s="156"/>
      <c r="N72" s="156"/>
      <c r="O72" s="156"/>
    </row>
    <row r="73" spans="1:16" x14ac:dyDescent="0.3">
      <c r="E73" s="156"/>
      <c r="F73" s="156"/>
      <c r="G73" s="156"/>
      <c r="H73" s="156"/>
      <c r="I73" s="156"/>
      <c r="J73" s="156"/>
      <c r="K73" s="156"/>
      <c r="L73" s="156"/>
      <c r="M73" s="156"/>
      <c r="N73" s="156"/>
      <c r="O73" s="156"/>
    </row>
    <row r="74" spans="1:16" x14ac:dyDescent="0.3">
      <c r="H74" s="156"/>
    </row>
  </sheetData>
  <mergeCells count="77">
    <mergeCell ref="A1:O1"/>
    <mergeCell ref="A3:D4"/>
    <mergeCell ref="E3:E4"/>
    <mergeCell ref="F3:F4"/>
    <mergeCell ref="G3:G4"/>
    <mergeCell ref="H3:H4"/>
    <mergeCell ref="I3:I4"/>
    <mergeCell ref="J3:J4"/>
    <mergeCell ref="K3:K4"/>
    <mergeCell ref="L3:L4"/>
    <mergeCell ref="B14:D14"/>
    <mergeCell ref="M3:M4"/>
    <mergeCell ref="N3:N4"/>
    <mergeCell ref="O3:O4"/>
    <mergeCell ref="B6:D6"/>
    <mergeCell ref="B7:D7"/>
    <mergeCell ref="B8:D8"/>
    <mergeCell ref="B9:D9"/>
    <mergeCell ref="B10:D10"/>
    <mergeCell ref="B11:D11"/>
    <mergeCell ref="B12:D12"/>
    <mergeCell ref="B13:D13"/>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A69:D69"/>
    <mergeCell ref="B63:D63"/>
    <mergeCell ref="B64:D64"/>
    <mergeCell ref="B65:D65"/>
    <mergeCell ref="B66:D66"/>
    <mergeCell ref="B67:D67"/>
    <mergeCell ref="B68:D68"/>
  </mergeCells>
  <pageMargins left="0.70866141732283472" right="0.70866141732283472" top="0.74803149606299213" bottom="0.74803149606299213" header="0.31496062992125984" footer="0.31496062992125984"/>
  <pageSetup paperSize="5"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3:I24"/>
  <sheetViews>
    <sheetView workbookViewId="0">
      <selection activeCell="D13" sqref="D13"/>
    </sheetView>
  </sheetViews>
  <sheetFormatPr baseColWidth="10" defaultRowHeight="14.4" x14ac:dyDescent="0.3"/>
  <cols>
    <col min="1" max="2" width="16.33203125" bestFit="1" customWidth="1"/>
    <col min="3" max="3" width="21.5546875" bestFit="1" customWidth="1"/>
    <col min="4" max="4" width="33.33203125" bestFit="1" customWidth="1"/>
    <col min="5" max="5" width="14.6640625" bestFit="1" customWidth="1"/>
    <col min="6" max="6" width="16.33203125" bestFit="1" customWidth="1"/>
    <col min="7" max="7" width="16.5546875" bestFit="1" customWidth="1"/>
    <col min="8" max="8" width="16.33203125" bestFit="1" customWidth="1"/>
    <col min="9" max="9" width="14.88671875" bestFit="1" customWidth="1"/>
  </cols>
  <sheetData>
    <row r="3" spans="1:9" x14ac:dyDescent="0.3">
      <c r="A3" s="37" t="s">
        <v>1161</v>
      </c>
      <c r="B3" s="37" t="s">
        <v>19</v>
      </c>
      <c r="C3" t="s">
        <v>1231</v>
      </c>
      <c r="D3" t="s">
        <v>1232</v>
      </c>
    </row>
    <row r="4" spans="1:9" x14ac:dyDescent="0.3">
      <c r="A4" t="s">
        <v>1276</v>
      </c>
      <c r="C4" s="12">
        <v>1749768780.8400002</v>
      </c>
      <c r="D4" s="12">
        <v>1599758547.9972</v>
      </c>
      <c r="G4" s="39">
        <f>GETPIVOTDATA("Suma de Inicial 2024 2,867,043,719.00",$A$3,"Recurso","PROPIOS")+GETPIVOTDATA("Suma de Inicial 2024 2,867,043,719.00",$A$3,"Recurso","INFRA")+GETPIVOTDATA("Suma de Inicial 2024 2,867,043,719.00",$A$3,"Recurso","FEDERALES")+GETPIVOTDATA("Suma de Inicial 2024 2,867,043,719.00",$A$3,"Recurso","ESTATALES")+GETPIVOTDATA("Suma de Inicial 2024 2,867,043,719.00",$A$3,"Recurso","FORTAMUN")</f>
        <v>2867043718.9972</v>
      </c>
      <c r="H4" s="39">
        <v>2867043719</v>
      </c>
      <c r="I4" s="39">
        <f>G4-H4</f>
        <v>-2.79998779296875E-3</v>
      </c>
    </row>
    <row r="5" spans="1:9" x14ac:dyDescent="0.3">
      <c r="B5">
        <v>1000</v>
      </c>
      <c r="C5" s="12">
        <v>709978227.62</v>
      </c>
      <c r="D5" s="12">
        <v>654747217</v>
      </c>
      <c r="E5" s="39">
        <f>GETPIVOTDATA("Suma de Presupuestado",$A$3,"Recurso","Propios","Capitulo codigo",1000)-GETPIVOTDATA("Suma de Inicial 2024 2,867,043,719.00",$A$3,"Recurso","Propios","Capitulo codigo",1000)</f>
        <v>55231010.620000005</v>
      </c>
      <c r="F5" s="39">
        <v>1451565234.0799999</v>
      </c>
      <c r="G5" s="69">
        <f>F5-GETPIVOTDATA("Suma de Presupuestado",$A$3,"Recurso","Propios","Capitulo codigo",1000)</f>
        <v>741587006.45999992</v>
      </c>
    </row>
    <row r="6" spans="1:9" x14ac:dyDescent="0.3">
      <c r="B6">
        <v>2000</v>
      </c>
      <c r="C6" s="12">
        <v>116284419</v>
      </c>
      <c r="D6" s="12">
        <v>108633471.27000001</v>
      </c>
      <c r="I6">
        <v>42000000</v>
      </c>
    </row>
    <row r="7" spans="1:9" x14ac:dyDescent="0.3">
      <c r="B7">
        <v>3000</v>
      </c>
      <c r="C7" s="12">
        <v>509611232.80000001</v>
      </c>
      <c r="D7" s="12">
        <v>418910144.66999996</v>
      </c>
      <c r="I7" s="69">
        <f>I4-I6</f>
        <v>-42000000.002799988</v>
      </c>
    </row>
    <row r="8" spans="1:9" x14ac:dyDescent="0.3">
      <c r="B8">
        <v>4000</v>
      </c>
      <c r="C8" s="12">
        <v>212868189.00000003</v>
      </c>
      <c r="D8" s="12">
        <v>221191575.81720001</v>
      </c>
    </row>
    <row r="9" spans="1:9" x14ac:dyDescent="0.3">
      <c r="B9">
        <v>5000</v>
      </c>
      <c r="C9" s="12">
        <v>18361161</v>
      </c>
      <c r="D9" s="12">
        <v>21390514.039999999</v>
      </c>
    </row>
    <row r="10" spans="1:9" x14ac:dyDescent="0.3">
      <c r="B10">
        <v>6000</v>
      </c>
      <c r="C10" s="12">
        <v>182665551.41999999</v>
      </c>
      <c r="D10" s="12">
        <v>174885625.20000002</v>
      </c>
    </row>
    <row r="11" spans="1:9" x14ac:dyDescent="0.3">
      <c r="A11" t="s">
        <v>1275</v>
      </c>
      <c r="C11" s="12">
        <v>53091663.620000005</v>
      </c>
      <c r="D11" s="12">
        <v>53091667</v>
      </c>
    </row>
    <row r="12" spans="1:9" x14ac:dyDescent="0.3">
      <c r="B12">
        <v>5000</v>
      </c>
      <c r="C12" s="12">
        <v>0</v>
      </c>
      <c r="D12" s="12">
        <v>0</v>
      </c>
      <c r="F12" s="39">
        <v>418204919</v>
      </c>
      <c r="G12" s="39" t="e">
        <f>F12-GETPIVOTDATA("Suma de Inicial 2024 2,867,043,719.00",$A$3,"Recurso","forta")</f>
        <v>#REF!</v>
      </c>
    </row>
    <row r="13" spans="1:9" x14ac:dyDescent="0.3">
      <c r="B13">
        <v>6000</v>
      </c>
      <c r="C13" s="12">
        <v>53091663.620000005</v>
      </c>
      <c r="D13" s="12">
        <v>53091667</v>
      </c>
    </row>
    <row r="14" spans="1:9" x14ac:dyDescent="0.3">
      <c r="A14" t="s">
        <v>1233</v>
      </c>
      <c r="C14" s="12">
        <v>654999994.70000005</v>
      </c>
      <c r="D14" s="12">
        <v>669091135</v>
      </c>
    </row>
    <row r="15" spans="1:9" x14ac:dyDescent="0.3">
      <c r="B15">
        <v>1000</v>
      </c>
      <c r="C15" s="12">
        <v>599999994.70000005</v>
      </c>
      <c r="D15" s="12">
        <v>614091135</v>
      </c>
    </row>
    <row r="16" spans="1:9" x14ac:dyDescent="0.3">
      <c r="B16">
        <v>9000</v>
      </c>
      <c r="C16" s="12">
        <v>55000000</v>
      </c>
      <c r="D16" s="12">
        <v>55000000</v>
      </c>
    </row>
    <row r="17" spans="1:7" x14ac:dyDescent="0.3">
      <c r="A17" t="s">
        <v>1234</v>
      </c>
      <c r="C17" s="12">
        <v>26943777.68</v>
      </c>
      <c r="D17" s="12">
        <v>126897450</v>
      </c>
    </row>
    <row r="18" spans="1:7" x14ac:dyDescent="0.3">
      <c r="B18">
        <v>1000</v>
      </c>
      <c r="C18" s="12">
        <v>26943777.68</v>
      </c>
      <c r="D18" s="12">
        <v>126897450</v>
      </c>
    </row>
    <row r="19" spans="1:7" x14ac:dyDescent="0.3">
      <c r="A19" t="s">
        <v>1274</v>
      </c>
      <c r="C19" s="12">
        <v>353204923.51999998</v>
      </c>
      <c r="D19" s="12">
        <v>418204919</v>
      </c>
      <c r="F19" s="39">
        <v>418204919</v>
      </c>
      <c r="G19" s="39">
        <f>GETPIVOTDATA("Suma de Inicial 2024 2,867,043,719.00",$A$3,"Recurso","FORTAMUN")-F19</f>
        <v>0</v>
      </c>
    </row>
    <row r="20" spans="1:7" x14ac:dyDescent="0.3">
      <c r="B20">
        <v>2000</v>
      </c>
      <c r="C20" s="12">
        <v>31100000</v>
      </c>
      <c r="D20" s="12">
        <v>31100000</v>
      </c>
    </row>
    <row r="21" spans="1:7" x14ac:dyDescent="0.3">
      <c r="B21">
        <v>3000</v>
      </c>
      <c r="C21" s="12">
        <v>242196971</v>
      </c>
      <c r="D21" s="12">
        <v>213380919</v>
      </c>
    </row>
    <row r="22" spans="1:7" x14ac:dyDescent="0.3">
      <c r="B22">
        <v>5000</v>
      </c>
      <c r="C22" s="12">
        <v>34907948</v>
      </c>
      <c r="D22" s="12">
        <v>70724000</v>
      </c>
    </row>
    <row r="23" spans="1:7" x14ac:dyDescent="0.3">
      <c r="B23">
        <v>6000</v>
      </c>
      <c r="C23" s="12">
        <v>45000004.520000003</v>
      </c>
      <c r="D23" s="12">
        <v>103000000</v>
      </c>
    </row>
    <row r="24" spans="1:7" x14ac:dyDescent="0.3">
      <c r="A24" t="s">
        <v>1131</v>
      </c>
      <c r="C24" s="12">
        <v>2838009140.3599997</v>
      </c>
      <c r="D24" s="12">
        <v>2867043718.9972</v>
      </c>
    </row>
  </sheetData>
  <pageMargins left="0.7" right="0.7" top="0.75" bottom="0.75" header="0.3" footer="0.3"/>
  <pageSetup paperSize="9" orientation="portrait" horizontalDpi="0"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B9264-4A9E-4C71-A619-0146A2394836}">
  <dimension ref="A1:M174"/>
  <sheetViews>
    <sheetView topLeftCell="A14" zoomScaleNormal="100" workbookViewId="0">
      <selection activeCell="B27" sqref="B27:H27"/>
      <pivotSelection pane="bottomRight" showHeader="1" extendable="1" axis="axisRow" dimension="1" start="23" min="16" max="31" activeRow="26" activeCol="1" previousRow="26" previousCol="1" click="1" r:id="rId1">
        <pivotArea dataOnly="0" fieldPosition="0">
          <references count="1">
            <reference field="20" count="1">
              <x v="19"/>
            </reference>
          </references>
        </pivotArea>
      </pivotSelection>
    </sheetView>
  </sheetViews>
  <sheetFormatPr baseColWidth="10" defaultRowHeight="14.4" x14ac:dyDescent="0.3"/>
  <cols>
    <col min="1" max="1" width="21.6640625" customWidth="1"/>
    <col min="2" max="2" width="25.6640625" bestFit="1" customWidth="1"/>
    <col min="3" max="3" width="34.77734375" customWidth="1"/>
    <col min="4" max="4" width="15.5546875" hidden="1" customWidth="1"/>
    <col min="5" max="5" width="15.33203125" hidden="1" customWidth="1"/>
    <col min="6" max="6" width="15.21875" bestFit="1" customWidth="1"/>
    <col min="7" max="7" width="15.33203125" hidden="1" customWidth="1"/>
    <col min="8" max="8" width="17.44140625" bestFit="1" customWidth="1"/>
    <col min="9" max="11" width="17.44140625" hidden="1" customWidth="1"/>
    <col min="12" max="12" width="17.44140625" bestFit="1" customWidth="1"/>
    <col min="13" max="13" width="12.6640625" bestFit="1" customWidth="1"/>
  </cols>
  <sheetData>
    <row r="1" spans="1:12" x14ac:dyDescent="0.3">
      <c r="A1" t="s">
        <v>2</v>
      </c>
      <c r="B1" t="s">
        <v>1943</v>
      </c>
    </row>
    <row r="3" spans="1:12" s="67" customFormat="1" ht="42" customHeight="1" x14ac:dyDescent="0.3">
      <c r="A3" s="67" t="s">
        <v>12</v>
      </c>
      <c r="B3" s="67" t="s">
        <v>16</v>
      </c>
      <c r="C3" s="67" t="s">
        <v>18</v>
      </c>
      <c r="D3" s="67" t="s">
        <v>1206</v>
      </c>
      <c r="E3" s="67" t="s">
        <v>1205</v>
      </c>
      <c r="F3" s="67" t="s">
        <v>1204</v>
      </c>
      <c r="G3" s="67" t="s">
        <v>1160</v>
      </c>
      <c r="H3" s="67" t="s">
        <v>1133</v>
      </c>
      <c r="I3" s="67" t="s">
        <v>1205</v>
      </c>
      <c r="J3" s="67" t="s">
        <v>1204</v>
      </c>
      <c r="K3" s="67" t="s">
        <v>1133</v>
      </c>
    </row>
    <row r="4" spans="1:12" x14ac:dyDescent="0.3">
      <c r="A4" t="s">
        <v>734</v>
      </c>
      <c r="D4" s="12"/>
      <c r="E4" s="12"/>
      <c r="F4" s="12"/>
      <c r="G4" s="12"/>
      <c r="H4" s="12"/>
      <c r="I4" s="12"/>
      <c r="J4" s="12"/>
      <c r="K4" s="12"/>
      <c r="L4" s="12"/>
    </row>
    <row r="5" spans="1:12" x14ac:dyDescent="0.3">
      <c r="B5" t="s">
        <v>1024</v>
      </c>
      <c r="D5" s="12"/>
      <c r="E5" s="12"/>
      <c r="F5" s="12"/>
      <c r="G5" s="12"/>
      <c r="H5" s="12"/>
      <c r="I5" s="12"/>
      <c r="J5" s="12"/>
      <c r="K5" s="12"/>
      <c r="L5" s="12"/>
    </row>
    <row r="6" spans="1:12" x14ac:dyDescent="0.3">
      <c r="C6" t="s">
        <v>1023</v>
      </c>
      <c r="D6" s="12">
        <v>10000000</v>
      </c>
      <c r="E6" s="12">
        <v>8333333.2999999998</v>
      </c>
      <c r="F6" s="12">
        <v>10000000</v>
      </c>
      <c r="G6" s="12">
        <v>10000000</v>
      </c>
      <c r="H6" s="12">
        <v>10523208.92</v>
      </c>
      <c r="I6" s="12">
        <v>8333333.2999999998</v>
      </c>
      <c r="J6" s="12">
        <v>10000000</v>
      </c>
      <c r="K6" s="12">
        <v>13000000</v>
      </c>
      <c r="L6" s="12">
        <f>K6-J6</f>
        <v>3000000</v>
      </c>
    </row>
    <row r="7" spans="1:12" x14ac:dyDescent="0.3">
      <c r="B7" t="s">
        <v>1944</v>
      </c>
      <c r="D7" s="12">
        <v>10000000</v>
      </c>
      <c r="E7" s="12">
        <v>8333333.2999999998</v>
      </c>
      <c r="F7" s="12">
        <v>10000000</v>
      </c>
      <c r="G7" s="12">
        <v>10000000</v>
      </c>
      <c r="H7" s="12">
        <v>10523208.92</v>
      </c>
      <c r="I7" s="12">
        <v>8333333.2999999998</v>
      </c>
      <c r="J7" s="12">
        <v>10000000</v>
      </c>
      <c r="K7" s="12">
        <v>13000000</v>
      </c>
      <c r="L7" s="12">
        <f t="shared" ref="L7:L70" si="0">K7-J7</f>
        <v>3000000</v>
      </c>
    </row>
    <row r="8" spans="1:12" x14ac:dyDescent="0.3">
      <c r="A8" t="s">
        <v>1164</v>
      </c>
      <c r="D8" s="12">
        <v>10000000</v>
      </c>
      <c r="E8" s="12">
        <v>8333333.2999999998</v>
      </c>
      <c r="F8" s="12">
        <v>10000000</v>
      </c>
      <c r="G8" s="12">
        <v>10000000</v>
      </c>
      <c r="H8" s="12">
        <v>10523208.92</v>
      </c>
      <c r="I8" s="12">
        <v>8333333.2999999998</v>
      </c>
      <c r="J8" s="12">
        <v>10000000</v>
      </c>
      <c r="K8" s="12">
        <v>13000000</v>
      </c>
      <c r="L8" s="12">
        <f t="shared" si="0"/>
        <v>3000000</v>
      </c>
    </row>
    <row r="9" spans="1:12" x14ac:dyDescent="0.3">
      <c r="A9" t="s">
        <v>587</v>
      </c>
      <c r="D9" s="12"/>
      <c r="E9" s="12"/>
      <c r="F9" s="12"/>
      <c r="G9" s="12"/>
      <c r="H9" s="12"/>
      <c r="I9" s="12"/>
      <c r="J9" s="12"/>
      <c r="K9" s="12"/>
      <c r="L9" s="12">
        <f t="shared" si="0"/>
        <v>0</v>
      </c>
    </row>
    <row r="10" spans="1:12" x14ac:dyDescent="0.3">
      <c r="B10" t="s">
        <v>958</v>
      </c>
      <c r="D10" s="12"/>
      <c r="E10" s="12"/>
      <c r="F10" s="12"/>
      <c r="G10" s="12"/>
      <c r="H10" s="12"/>
      <c r="I10" s="12"/>
      <c r="J10" s="12"/>
      <c r="K10" s="12"/>
      <c r="L10" s="12">
        <f t="shared" si="0"/>
        <v>0</v>
      </c>
    </row>
    <row r="11" spans="1:12" x14ac:dyDescent="0.3">
      <c r="C11" t="s">
        <v>591</v>
      </c>
      <c r="D11" s="12">
        <v>3055121</v>
      </c>
      <c r="E11" s="12">
        <v>2998121</v>
      </c>
      <c r="F11" s="12">
        <v>3055121</v>
      </c>
      <c r="G11" s="12">
        <v>3055121</v>
      </c>
      <c r="H11" s="12">
        <v>3060000</v>
      </c>
      <c r="I11" s="12">
        <v>2998121</v>
      </c>
      <c r="J11" s="12">
        <v>3055121</v>
      </c>
      <c r="K11" s="12">
        <v>3060000</v>
      </c>
      <c r="L11" s="12">
        <f t="shared" si="0"/>
        <v>4879</v>
      </c>
    </row>
    <row r="12" spans="1:12" x14ac:dyDescent="0.3">
      <c r="C12" t="s">
        <v>593</v>
      </c>
      <c r="D12" s="12">
        <v>8406746.8099999987</v>
      </c>
      <c r="E12" s="12">
        <v>7882823.7199999997</v>
      </c>
      <c r="F12" s="12">
        <v>8198996.7999999998</v>
      </c>
      <c r="G12" s="12">
        <v>8197938.2000000002</v>
      </c>
      <c r="H12" s="12">
        <v>8514514.8000000007</v>
      </c>
      <c r="I12" s="12">
        <v>7882823.7199999997</v>
      </c>
      <c r="J12" s="12">
        <v>8198996.7999999998</v>
      </c>
      <c r="K12" s="12">
        <v>8514514.8000000007</v>
      </c>
      <c r="L12" s="12">
        <f t="shared" si="0"/>
        <v>315518.00000000093</v>
      </c>
    </row>
    <row r="13" spans="1:12" x14ac:dyDescent="0.3">
      <c r="B13" t="s">
        <v>1945</v>
      </c>
      <c r="D13" s="12">
        <v>11461867.809999999</v>
      </c>
      <c r="E13" s="12">
        <v>10880944.719999999</v>
      </c>
      <c r="F13" s="12">
        <v>11254117.800000001</v>
      </c>
      <c r="G13" s="12">
        <v>11253059.199999999</v>
      </c>
      <c r="H13" s="12">
        <v>11574514.800000001</v>
      </c>
      <c r="I13" s="12">
        <v>10880944.719999999</v>
      </c>
      <c r="J13" s="12">
        <v>11254117.800000001</v>
      </c>
      <c r="K13" s="12">
        <v>11574514.800000001</v>
      </c>
      <c r="L13" s="12">
        <f t="shared" si="0"/>
        <v>320397</v>
      </c>
    </row>
    <row r="14" spans="1:12" x14ac:dyDescent="0.3">
      <c r="A14" t="s">
        <v>1165</v>
      </c>
      <c r="D14" s="12">
        <v>11461867.809999999</v>
      </c>
      <c r="E14" s="12">
        <v>10880944.719999999</v>
      </c>
      <c r="F14" s="12">
        <v>11254117.800000001</v>
      </c>
      <c r="G14" s="12">
        <v>11253059.199999999</v>
      </c>
      <c r="H14" s="12">
        <v>11574514.800000001</v>
      </c>
      <c r="I14" s="12">
        <v>10880944.719999999</v>
      </c>
      <c r="J14" s="12">
        <v>11254117.800000001</v>
      </c>
      <c r="K14" s="12">
        <v>11574514.800000001</v>
      </c>
      <c r="L14" s="12">
        <f t="shared" si="0"/>
        <v>320397</v>
      </c>
    </row>
    <row r="15" spans="1:12" x14ac:dyDescent="0.3">
      <c r="A15" t="s">
        <v>777</v>
      </c>
      <c r="D15" s="12"/>
      <c r="E15" s="12"/>
      <c r="F15" s="12"/>
      <c r="G15" s="12"/>
      <c r="H15" s="12"/>
      <c r="I15" s="12"/>
      <c r="J15" s="12"/>
      <c r="K15" s="12"/>
      <c r="L15" s="12">
        <f t="shared" si="0"/>
        <v>0</v>
      </c>
    </row>
    <row r="16" spans="1:12" x14ac:dyDescent="0.3">
      <c r="B16" t="s">
        <v>777</v>
      </c>
      <c r="D16" s="12"/>
      <c r="E16" s="12"/>
      <c r="F16" s="12"/>
      <c r="G16" s="12"/>
      <c r="H16" s="12"/>
      <c r="I16" s="12"/>
      <c r="J16" s="12"/>
      <c r="K16" s="12"/>
      <c r="L16" s="12">
        <f t="shared" si="0"/>
        <v>0</v>
      </c>
    </row>
    <row r="17" spans="1:13" x14ac:dyDescent="0.3">
      <c r="C17" t="s">
        <v>780</v>
      </c>
      <c r="D17" s="12">
        <v>16510000</v>
      </c>
      <c r="E17" s="12">
        <v>13359595.02</v>
      </c>
      <c r="F17" s="12">
        <v>16510000.000000004</v>
      </c>
      <c r="G17" s="12">
        <v>16510000.000000004</v>
      </c>
      <c r="H17" s="12">
        <v>17059649.881200004</v>
      </c>
      <c r="I17" s="12">
        <v>13359595.02</v>
      </c>
      <c r="J17" s="12">
        <v>16510000.000000004</v>
      </c>
      <c r="K17" s="12">
        <v>17359649.690000001</v>
      </c>
      <c r="L17" s="12">
        <f t="shared" si="0"/>
        <v>849649.68999999762</v>
      </c>
    </row>
    <row r="18" spans="1:13" x14ac:dyDescent="0.3">
      <c r="B18" t="s">
        <v>1166</v>
      </c>
      <c r="D18" s="12">
        <v>16510000</v>
      </c>
      <c r="E18" s="12">
        <v>13359595.02</v>
      </c>
      <c r="F18" s="12">
        <v>16510000.000000004</v>
      </c>
      <c r="G18" s="12">
        <v>16510000.000000004</v>
      </c>
      <c r="H18" s="12">
        <v>17059649.881200004</v>
      </c>
      <c r="I18" s="12">
        <v>13359595.02</v>
      </c>
      <c r="J18" s="12">
        <v>16510000.000000004</v>
      </c>
      <c r="K18" s="12">
        <v>17359649.690000001</v>
      </c>
      <c r="L18" s="12">
        <f t="shared" si="0"/>
        <v>849649.68999999762</v>
      </c>
    </row>
    <row r="19" spans="1:13" x14ac:dyDescent="0.3">
      <c r="A19" t="s">
        <v>1166</v>
      </c>
      <c r="D19" s="12">
        <v>16510000</v>
      </c>
      <c r="E19" s="12">
        <v>13359595.02</v>
      </c>
      <c r="F19" s="12">
        <v>16510000.000000004</v>
      </c>
      <c r="G19" s="12">
        <v>16510000.000000004</v>
      </c>
      <c r="H19" s="12">
        <v>17059649.881200004</v>
      </c>
      <c r="I19" s="12">
        <v>13359595.02</v>
      </c>
      <c r="J19" s="12">
        <v>16510000.000000004</v>
      </c>
      <c r="K19" s="12">
        <v>17359649.690000001</v>
      </c>
      <c r="L19" s="12">
        <f t="shared" si="0"/>
        <v>849649.68999999762</v>
      </c>
    </row>
    <row r="20" spans="1:13" x14ac:dyDescent="0.3">
      <c r="A20" t="s">
        <v>404</v>
      </c>
      <c r="D20" s="12"/>
      <c r="E20" s="12"/>
      <c r="F20" s="12"/>
      <c r="G20" s="12"/>
      <c r="H20" s="12"/>
      <c r="I20" s="12"/>
      <c r="J20" s="12"/>
      <c r="K20" s="12"/>
      <c r="L20" s="12">
        <f t="shared" si="0"/>
        <v>0</v>
      </c>
    </row>
    <row r="21" spans="1:13" x14ac:dyDescent="0.3">
      <c r="B21" t="s">
        <v>977</v>
      </c>
      <c r="D21" s="12"/>
      <c r="E21" s="12"/>
      <c r="F21" s="12"/>
      <c r="G21" s="12"/>
      <c r="H21" s="12"/>
      <c r="I21" s="12"/>
      <c r="J21" s="12"/>
      <c r="K21" s="12"/>
      <c r="L21" s="12">
        <f t="shared" si="0"/>
        <v>0</v>
      </c>
    </row>
    <row r="22" spans="1:13" x14ac:dyDescent="0.3">
      <c r="C22" t="s">
        <v>408</v>
      </c>
      <c r="D22" s="12">
        <v>5210774.8900000006</v>
      </c>
      <c r="E22" s="12">
        <v>4202026.57</v>
      </c>
      <c r="F22" s="12">
        <v>4897774.8899999997</v>
      </c>
      <c r="G22" s="12">
        <v>4897774.8899999997</v>
      </c>
      <c r="H22" s="12">
        <v>4900000</v>
      </c>
      <c r="I22" s="12">
        <v>4202026.57</v>
      </c>
      <c r="J22" s="12">
        <v>4897774.8899999997</v>
      </c>
      <c r="K22" s="12">
        <v>4900000</v>
      </c>
      <c r="L22" s="12">
        <f t="shared" si="0"/>
        <v>2225.1100000003353</v>
      </c>
    </row>
    <row r="23" spans="1:13" x14ac:dyDescent="0.3">
      <c r="C23" t="s">
        <v>414</v>
      </c>
      <c r="D23" s="12">
        <v>34000000</v>
      </c>
      <c r="E23" s="12">
        <v>29370579.079999998</v>
      </c>
      <c r="F23" s="12">
        <v>34000000</v>
      </c>
      <c r="G23" s="12">
        <v>34000000</v>
      </c>
      <c r="H23" s="12">
        <v>34000000</v>
      </c>
      <c r="I23" s="12">
        <v>29370579.079999998</v>
      </c>
      <c r="J23" s="12">
        <v>34000000</v>
      </c>
      <c r="K23" s="12">
        <v>34000000</v>
      </c>
      <c r="L23" s="12">
        <f t="shared" si="0"/>
        <v>0</v>
      </c>
    </row>
    <row r="24" spans="1:13" x14ac:dyDescent="0.3">
      <c r="C24" t="s">
        <v>1037</v>
      </c>
      <c r="D24" s="12">
        <v>1000000</v>
      </c>
      <c r="E24" s="12">
        <v>301466.42</v>
      </c>
      <c r="F24" s="12">
        <v>1000000</v>
      </c>
      <c r="G24" s="12">
        <v>1000000</v>
      </c>
      <c r="H24" s="12">
        <v>1000000</v>
      </c>
      <c r="I24" s="12">
        <v>301466.42</v>
      </c>
      <c r="J24" s="12">
        <v>1000000</v>
      </c>
      <c r="K24" s="12">
        <v>1000000</v>
      </c>
      <c r="L24" s="12">
        <f t="shared" si="0"/>
        <v>0</v>
      </c>
    </row>
    <row r="25" spans="1:13" x14ac:dyDescent="0.3">
      <c r="C25" t="s">
        <v>419</v>
      </c>
      <c r="D25" s="12">
        <v>200000</v>
      </c>
      <c r="E25" s="12">
        <v>81300</v>
      </c>
      <c r="F25" s="12">
        <v>200000</v>
      </c>
      <c r="G25" s="12">
        <v>200000</v>
      </c>
      <c r="H25" s="12">
        <v>200000</v>
      </c>
      <c r="I25" s="12">
        <v>81300</v>
      </c>
      <c r="J25" s="12">
        <v>200000</v>
      </c>
      <c r="K25" s="12">
        <v>200000</v>
      </c>
      <c r="L25" s="12">
        <f t="shared" si="0"/>
        <v>0</v>
      </c>
    </row>
    <row r="26" spans="1:13" x14ac:dyDescent="0.3">
      <c r="B26" t="s">
        <v>1946</v>
      </c>
      <c r="D26" s="12">
        <v>40410774.890000001</v>
      </c>
      <c r="E26" s="12">
        <v>33955372.07</v>
      </c>
      <c r="F26" s="12">
        <v>40097774.890000001</v>
      </c>
      <c r="G26" s="12">
        <v>40097774.890000001</v>
      </c>
      <c r="H26" s="12">
        <v>40100000</v>
      </c>
      <c r="I26" s="12">
        <v>33955372.07</v>
      </c>
      <c r="J26" s="12">
        <v>40097774.890000001</v>
      </c>
      <c r="K26" s="12">
        <v>40100000</v>
      </c>
      <c r="L26" s="12">
        <f t="shared" si="0"/>
        <v>2225.109999999404</v>
      </c>
    </row>
    <row r="27" spans="1:13" x14ac:dyDescent="0.3">
      <c r="B27" t="s">
        <v>425</v>
      </c>
      <c r="D27" s="12"/>
      <c r="E27" s="12"/>
      <c r="F27" s="12"/>
      <c r="G27" s="12"/>
      <c r="H27" s="12"/>
      <c r="I27" s="12"/>
      <c r="J27" s="12"/>
      <c r="K27" s="12"/>
      <c r="L27" s="12">
        <f t="shared" si="0"/>
        <v>0</v>
      </c>
    </row>
    <row r="28" spans="1:13" x14ac:dyDescent="0.3">
      <c r="C28" t="s">
        <v>427</v>
      </c>
      <c r="D28" s="12">
        <v>4543169.8000000007</v>
      </c>
      <c r="E28" s="12">
        <v>4519160.4800000004</v>
      </c>
      <c r="F28" s="12">
        <v>4693169.8</v>
      </c>
      <c r="G28" s="12">
        <v>4693169.8</v>
      </c>
      <c r="H28" s="12">
        <v>4804000</v>
      </c>
      <c r="I28" s="12">
        <v>4519160.4800000004</v>
      </c>
      <c r="J28" s="12">
        <v>4693169.8</v>
      </c>
      <c r="K28" s="12">
        <v>4804000</v>
      </c>
      <c r="L28" s="12">
        <f t="shared" si="0"/>
        <v>110830.20000000019</v>
      </c>
    </row>
    <row r="29" spans="1:13" x14ac:dyDescent="0.3">
      <c r="B29" t="s">
        <v>1167</v>
      </c>
      <c r="D29" s="12">
        <v>4543169.8000000007</v>
      </c>
      <c r="E29" s="12">
        <v>4519160.4800000004</v>
      </c>
      <c r="F29" s="12">
        <v>4693169.8</v>
      </c>
      <c r="G29" s="12">
        <v>4693169.8</v>
      </c>
      <c r="H29" s="12">
        <v>4804000</v>
      </c>
      <c r="I29" s="12">
        <v>4519160.4800000004</v>
      </c>
      <c r="J29" s="12">
        <v>4693169.8</v>
      </c>
      <c r="K29" s="12">
        <v>4804000</v>
      </c>
      <c r="L29" s="12">
        <f t="shared" si="0"/>
        <v>110830.20000000019</v>
      </c>
    </row>
    <row r="30" spans="1:13" x14ac:dyDescent="0.3">
      <c r="B30" t="s">
        <v>435</v>
      </c>
      <c r="D30" s="12"/>
      <c r="E30" s="12"/>
      <c r="F30" s="12"/>
      <c r="G30" s="12"/>
      <c r="H30" s="12"/>
      <c r="I30" s="12"/>
      <c r="J30" s="12"/>
      <c r="K30" s="12"/>
      <c r="L30" s="12">
        <f t="shared" si="0"/>
        <v>0</v>
      </c>
    </row>
    <row r="31" spans="1:13" x14ac:dyDescent="0.3">
      <c r="C31" s="64" t="s">
        <v>993</v>
      </c>
      <c r="D31" s="21">
        <v>10537509.199999999</v>
      </c>
      <c r="E31" s="21">
        <v>10527509.199999999</v>
      </c>
      <c r="F31" s="21">
        <v>10537509.199999999</v>
      </c>
      <c r="G31" s="12">
        <v>10537509.199999999</v>
      </c>
      <c r="H31" s="21">
        <v>12544530</v>
      </c>
      <c r="I31" s="21">
        <v>10527509.199999999</v>
      </c>
      <c r="J31" s="21">
        <v>10537509.199999999</v>
      </c>
      <c r="K31" s="21">
        <v>12544530</v>
      </c>
      <c r="L31" s="21">
        <f t="shared" si="0"/>
        <v>2007020.8000000007</v>
      </c>
      <c r="M31" s="72" t="s">
        <v>1207</v>
      </c>
    </row>
    <row r="32" spans="1:13" x14ac:dyDescent="0.3">
      <c r="C32" t="s">
        <v>441</v>
      </c>
      <c r="D32" s="12">
        <v>54793475.799999997</v>
      </c>
      <c r="E32" s="12">
        <v>54729972.289999999</v>
      </c>
      <c r="F32" s="12">
        <v>54793475.799999997</v>
      </c>
      <c r="G32" s="12">
        <v>54793475.799999997</v>
      </c>
      <c r="H32" s="12">
        <v>54793475.799999997</v>
      </c>
      <c r="I32" s="12">
        <v>54729972.289999999</v>
      </c>
      <c r="J32" s="12">
        <v>54793475.799999997</v>
      </c>
      <c r="K32" s="12">
        <v>54793475.799999997</v>
      </c>
      <c r="L32" s="12">
        <f t="shared" si="0"/>
        <v>0</v>
      </c>
    </row>
    <row r="33" spans="1:13" x14ac:dyDescent="0.3">
      <c r="C33" t="s">
        <v>1038</v>
      </c>
      <c r="D33" s="12">
        <v>14162986.199999999</v>
      </c>
      <c r="E33" s="12">
        <v>14162986.199999999</v>
      </c>
      <c r="F33" s="12">
        <v>15085424.199999999</v>
      </c>
      <c r="G33" s="12">
        <v>15085424.199999999</v>
      </c>
      <c r="H33" s="12">
        <v>15085424.199999999</v>
      </c>
      <c r="I33" s="12">
        <v>14162986.199999999</v>
      </c>
      <c r="J33" s="12">
        <v>15085424.199999999</v>
      </c>
      <c r="K33" s="12">
        <v>15085424.199999999</v>
      </c>
      <c r="L33" s="12">
        <f t="shared" si="0"/>
        <v>0</v>
      </c>
    </row>
    <row r="34" spans="1:13" x14ac:dyDescent="0.3">
      <c r="B34" t="s">
        <v>1168</v>
      </c>
      <c r="D34" s="12">
        <v>79493971.200000003</v>
      </c>
      <c r="E34" s="12">
        <v>79420467.689999998</v>
      </c>
      <c r="F34" s="12">
        <v>80416409.200000003</v>
      </c>
      <c r="G34" s="12">
        <v>80416409.200000003</v>
      </c>
      <c r="H34" s="12">
        <v>82423430</v>
      </c>
      <c r="I34" s="12">
        <v>79420467.689999998</v>
      </c>
      <c r="J34" s="12">
        <v>80416409.200000003</v>
      </c>
      <c r="K34" s="12">
        <v>82423430</v>
      </c>
      <c r="L34" s="12">
        <f t="shared" si="0"/>
        <v>2007020.799999997</v>
      </c>
    </row>
    <row r="35" spans="1:13" x14ac:dyDescent="0.3">
      <c r="A35" t="s">
        <v>1169</v>
      </c>
      <c r="D35" s="12">
        <v>124447915.89</v>
      </c>
      <c r="E35" s="12">
        <v>117895000.23999999</v>
      </c>
      <c r="F35" s="12">
        <v>125207353.89</v>
      </c>
      <c r="G35" s="12">
        <v>125207353.89</v>
      </c>
      <c r="H35" s="12">
        <v>127327430</v>
      </c>
      <c r="I35" s="12">
        <v>117895000.23999999</v>
      </c>
      <c r="J35" s="12">
        <v>125207353.89</v>
      </c>
      <c r="K35" s="12">
        <v>127327430</v>
      </c>
      <c r="L35" s="12">
        <f t="shared" si="0"/>
        <v>2120076.1099999994</v>
      </c>
    </row>
    <row r="36" spans="1:13" x14ac:dyDescent="0.3">
      <c r="A36" t="s">
        <v>605</v>
      </c>
      <c r="D36" s="12"/>
      <c r="E36" s="12"/>
      <c r="F36" s="12"/>
      <c r="G36" s="12"/>
      <c r="H36" s="12"/>
      <c r="I36" s="12"/>
      <c r="J36" s="12"/>
      <c r="K36" s="12"/>
      <c r="L36" s="12">
        <f t="shared" si="0"/>
        <v>0</v>
      </c>
    </row>
    <row r="37" spans="1:13" x14ac:dyDescent="0.3">
      <c r="B37" t="s">
        <v>973</v>
      </c>
      <c r="D37" s="12"/>
      <c r="E37" s="12"/>
      <c r="F37" s="12"/>
      <c r="G37" s="12"/>
      <c r="H37" s="12"/>
      <c r="I37" s="12"/>
      <c r="J37" s="12"/>
      <c r="K37" s="12"/>
      <c r="L37" s="12">
        <f t="shared" si="0"/>
        <v>0</v>
      </c>
    </row>
    <row r="38" spans="1:13" x14ac:dyDescent="0.3">
      <c r="C38" t="s">
        <v>622</v>
      </c>
      <c r="D38" s="12">
        <v>10436900.719999999</v>
      </c>
      <c r="E38" s="12">
        <v>10462135.530000001</v>
      </c>
      <c r="F38" s="12">
        <v>6911544.7200000007</v>
      </c>
      <c r="G38" s="12">
        <v>6911544.7200000007</v>
      </c>
      <c r="H38" s="12">
        <v>8581225.1099999994</v>
      </c>
      <c r="I38" s="12">
        <v>10462135.530000001</v>
      </c>
      <c r="J38" s="12">
        <v>6911544.7200000007</v>
      </c>
      <c r="K38" s="12">
        <v>8581225.1099999994</v>
      </c>
      <c r="L38" s="12">
        <f t="shared" si="0"/>
        <v>1669680.3899999987</v>
      </c>
      <c r="M38" t="s">
        <v>1208</v>
      </c>
    </row>
    <row r="39" spans="1:13" x14ac:dyDescent="0.3">
      <c r="B39" t="s">
        <v>1947</v>
      </c>
      <c r="D39" s="12">
        <v>10436900.719999999</v>
      </c>
      <c r="E39" s="12">
        <v>10462135.530000001</v>
      </c>
      <c r="F39" s="12">
        <v>6911544.7200000007</v>
      </c>
      <c r="G39" s="12">
        <v>6911544.7200000007</v>
      </c>
      <c r="H39" s="12">
        <v>8581225.1099999994</v>
      </c>
      <c r="I39" s="12">
        <v>10462135.530000001</v>
      </c>
      <c r="J39" s="12">
        <v>6911544.7200000007</v>
      </c>
      <c r="K39" s="12">
        <v>8581225.1099999994</v>
      </c>
      <c r="L39" s="12">
        <f t="shared" si="0"/>
        <v>1669680.3899999987</v>
      </c>
    </row>
    <row r="40" spans="1:13" x14ac:dyDescent="0.3">
      <c r="B40" t="s">
        <v>649</v>
      </c>
      <c r="D40" s="12"/>
      <c r="E40" s="12"/>
      <c r="F40" s="12"/>
      <c r="G40" s="12"/>
      <c r="H40" s="12"/>
      <c r="I40" s="12"/>
      <c r="J40" s="12"/>
      <c r="K40" s="12"/>
      <c r="L40" s="12">
        <f t="shared" si="0"/>
        <v>0</v>
      </c>
    </row>
    <row r="41" spans="1:13" x14ac:dyDescent="0.3">
      <c r="C41" t="s">
        <v>651</v>
      </c>
      <c r="D41" s="12">
        <v>340664</v>
      </c>
      <c r="E41" s="12">
        <v>340474.23</v>
      </c>
      <c r="F41" s="12">
        <v>393000</v>
      </c>
      <c r="G41" s="12">
        <v>393000</v>
      </c>
      <c r="H41" s="12">
        <v>490000</v>
      </c>
      <c r="I41" s="12">
        <v>340474.23</v>
      </c>
      <c r="J41" s="12">
        <v>393000</v>
      </c>
      <c r="K41" s="12">
        <v>490000</v>
      </c>
      <c r="L41" s="12">
        <f t="shared" si="0"/>
        <v>97000</v>
      </c>
    </row>
    <row r="42" spans="1:13" x14ac:dyDescent="0.3">
      <c r="B42" t="s">
        <v>1170</v>
      </c>
      <c r="D42" s="12">
        <v>340664</v>
      </c>
      <c r="E42" s="12">
        <v>340474.23</v>
      </c>
      <c r="F42" s="12">
        <v>393000</v>
      </c>
      <c r="G42" s="12">
        <v>393000</v>
      </c>
      <c r="H42" s="12">
        <v>490000</v>
      </c>
      <c r="I42" s="12">
        <v>340474.23</v>
      </c>
      <c r="J42" s="12">
        <v>393000</v>
      </c>
      <c r="K42" s="12">
        <v>490000</v>
      </c>
      <c r="L42" s="12">
        <f t="shared" si="0"/>
        <v>97000</v>
      </c>
    </row>
    <row r="43" spans="1:13" x14ac:dyDescent="0.3">
      <c r="B43" t="s">
        <v>608</v>
      </c>
      <c r="D43" s="12"/>
      <c r="E43" s="12"/>
      <c r="F43" s="12"/>
      <c r="G43" s="12"/>
      <c r="H43" s="12"/>
      <c r="I43" s="12"/>
      <c r="J43" s="12"/>
      <c r="K43" s="12"/>
      <c r="L43" s="12">
        <f t="shared" si="0"/>
        <v>0</v>
      </c>
    </row>
    <row r="44" spans="1:13" x14ac:dyDescent="0.3">
      <c r="C44" t="s">
        <v>1030</v>
      </c>
      <c r="D44" s="12">
        <v>2000000</v>
      </c>
      <c r="E44" s="12">
        <v>1950000</v>
      </c>
      <c r="F44" s="12">
        <v>2000000</v>
      </c>
      <c r="G44" s="12">
        <v>2000000</v>
      </c>
      <c r="H44" s="12">
        <v>3000000</v>
      </c>
      <c r="I44" s="12">
        <v>1950000</v>
      </c>
      <c r="J44" s="12">
        <v>2000000</v>
      </c>
      <c r="K44" s="12">
        <v>3000000</v>
      </c>
      <c r="L44" s="12">
        <f t="shared" si="0"/>
        <v>1000000</v>
      </c>
    </row>
    <row r="45" spans="1:13" x14ac:dyDescent="0.3">
      <c r="C45" t="s">
        <v>1031</v>
      </c>
      <c r="D45" s="12">
        <v>300000</v>
      </c>
      <c r="E45" s="12">
        <v>210000</v>
      </c>
      <c r="F45" s="12">
        <v>300000</v>
      </c>
      <c r="G45" s="12">
        <v>300000</v>
      </c>
      <c r="H45" s="12">
        <v>400000</v>
      </c>
      <c r="I45" s="12">
        <v>210000</v>
      </c>
      <c r="J45" s="12">
        <v>300000</v>
      </c>
      <c r="K45" s="12">
        <v>400000</v>
      </c>
      <c r="L45" s="12">
        <f t="shared" si="0"/>
        <v>100000</v>
      </c>
    </row>
    <row r="46" spans="1:13" x14ac:dyDescent="0.3">
      <c r="C46" t="s">
        <v>610</v>
      </c>
      <c r="D46" s="12">
        <v>430000</v>
      </c>
      <c r="E46" s="12">
        <v>429988.8</v>
      </c>
      <c r="F46" s="12">
        <v>430000</v>
      </c>
      <c r="G46" s="12">
        <v>430000</v>
      </c>
      <c r="H46" s="12">
        <v>500000</v>
      </c>
      <c r="I46" s="12">
        <v>429988.8</v>
      </c>
      <c r="J46" s="12">
        <v>430000</v>
      </c>
      <c r="K46" s="12">
        <v>500000</v>
      </c>
      <c r="L46" s="12">
        <f t="shared" si="0"/>
        <v>70000</v>
      </c>
    </row>
    <row r="47" spans="1:13" x14ac:dyDescent="0.3">
      <c r="B47" t="s">
        <v>1171</v>
      </c>
      <c r="D47" s="12">
        <v>2730000</v>
      </c>
      <c r="E47" s="12">
        <v>2589988.7999999998</v>
      </c>
      <c r="F47" s="12">
        <v>2730000</v>
      </c>
      <c r="G47" s="12">
        <v>2730000</v>
      </c>
      <c r="H47" s="12">
        <v>3900000</v>
      </c>
      <c r="I47" s="12">
        <v>2589988.7999999998</v>
      </c>
      <c r="J47" s="12">
        <v>2730000</v>
      </c>
      <c r="K47" s="12">
        <v>3900000</v>
      </c>
      <c r="L47" s="12">
        <f t="shared" si="0"/>
        <v>1170000</v>
      </c>
    </row>
    <row r="48" spans="1:13" x14ac:dyDescent="0.3">
      <c r="B48" t="s">
        <v>659</v>
      </c>
      <c r="D48" s="12"/>
      <c r="E48" s="12"/>
      <c r="F48" s="12"/>
      <c r="G48" s="12"/>
      <c r="H48" s="12"/>
      <c r="I48" s="12"/>
      <c r="J48" s="12"/>
      <c r="K48" s="12"/>
      <c r="L48" s="12">
        <f t="shared" si="0"/>
        <v>0</v>
      </c>
    </row>
    <row r="49" spans="1:13" x14ac:dyDescent="0.3">
      <c r="C49" t="s">
        <v>661</v>
      </c>
      <c r="D49" s="12">
        <v>641600</v>
      </c>
      <c r="E49" s="12">
        <v>641600</v>
      </c>
      <c r="F49" s="12">
        <v>741600</v>
      </c>
      <c r="G49" s="12">
        <v>741600</v>
      </c>
      <c r="H49" s="12">
        <v>800000</v>
      </c>
      <c r="I49" s="12">
        <v>641600</v>
      </c>
      <c r="J49" s="12">
        <v>741600</v>
      </c>
      <c r="K49" s="12">
        <v>800000</v>
      </c>
      <c r="L49" s="12">
        <f t="shared" si="0"/>
        <v>58400</v>
      </c>
    </row>
    <row r="50" spans="1:13" x14ac:dyDescent="0.3">
      <c r="B50" t="s">
        <v>1172</v>
      </c>
      <c r="D50" s="12">
        <v>641600</v>
      </c>
      <c r="E50" s="12">
        <v>641600</v>
      </c>
      <c r="F50" s="12">
        <v>741600</v>
      </c>
      <c r="G50" s="12">
        <v>741600</v>
      </c>
      <c r="H50" s="12">
        <v>800000</v>
      </c>
      <c r="I50" s="12">
        <v>641600</v>
      </c>
      <c r="J50" s="12">
        <v>741600</v>
      </c>
      <c r="K50" s="12">
        <v>800000</v>
      </c>
      <c r="L50" s="12">
        <f t="shared" si="0"/>
        <v>58400</v>
      </c>
    </row>
    <row r="51" spans="1:13" x14ac:dyDescent="0.3">
      <c r="A51" t="s">
        <v>1173</v>
      </c>
      <c r="D51" s="12">
        <v>14149164.719999999</v>
      </c>
      <c r="E51" s="12">
        <v>14034198.560000002</v>
      </c>
      <c r="F51" s="12">
        <v>10776144.720000001</v>
      </c>
      <c r="G51" s="12">
        <v>10776144.720000001</v>
      </c>
      <c r="H51" s="12">
        <v>13771225.109999999</v>
      </c>
      <c r="I51" s="12">
        <v>14034198.560000002</v>
      </c>
      <c r="J51" s="12">
        <v>10776144.720000001</v>
      </c>
      <c r="K51" s="12">
        <v>13771225.109999999</v>
      </c>
      <c r="L51" s="12">
        <f t="shared" si="0"/>
        <v>2995080.3899999987</v>
      </c>
    </row>
    <row r="52" spans="1:13" x14ac:dyDescent="0.3">
      <c r="A52" t="s">
        <v>967</v>
      </c>
      <c r="D52" s="12"/>
      <c r="E52" s="12"/>
      <c r="F52" s="12"/>
      <c r="G52" s="12"/>
      <c r="H52" s="12"/>
      <c r="I52" s="12"/>
      <c r="J52" s="12"/>
      <c r="K52" s="12"/>
      <c r="L52" s="12">
        <f t="shared" si="0"/>
        <v>0</v>
      </c>
    </row>
    <row r="53" spans="1:13" x14ac:dyDescent="0.3">
      <c r="B53" t="s">
        <v>669</v>
      </c>
      <c r="D53" s="12"/>
      <c r="E53" s="12"/>
      <c r="F53" s="12"/>
      <c r="G53" s="12"/>
      <c r="H53" s="12"/>
      <c r="I53" s="12"/>
      <c r="J53" s="12"/>
      <c r="K53" s="12"/>
      <c r="L53" s="12">
        <f t="shared" si="0"/>
        <v>0</v>
      </c>
    </row>
    <row r="54" spans="1:13" x14ac:dyDescent="0.3">
      <c r="C54" t="s">
        <v>968</v>
      </c>
      <c r="D54" s="12">
        <v>5914452.3399999999</v>
      </c>
      <c r="E54" s="12">
        <v>4776173.84</v>
      </c>
      <c r="F54" s="12">
        <v>5914452.3399999999</v>
      </c>
      <c r="G54" s="12">
        <v>5914452.3399999999</v>
      </c>
      <c r="H54" s="12">
        <v>5914452.3399999999</v>
      </c>
      <c r="I54" s="12">
        <v>4776173.84</v>
      </c>
      <c r="J54" s="12">
        <v>5914452.3399999999</v>
      </c>
      <c r="K54" s="12">
        <v>5914452.3399999999</v>
      </c>
      <c r="L54" s="12">
        <f t="shared" si="0"/>
        <v>0</v>
      </c>
      <c r="M54" s="69"/>
    </row>
    <row r="55" spans="1:13" x14ac:dyDescent="0.3">
      <c r="B55" t="s">
        <v>1174</v>
      </c>
      <c r="D55" s="12">
        <v>5914452.3399999999</v>
      </c>
      <c r="E55" s="12">
        <v>4776173.84</v>
      </c>
      <c r="F55" s="12">
        <v>5914452.3399999999</v>
      </c>
      <c r="G55" s="12">
        <v>5914452.3399999999</v>
      </c>
      <c r="H55" s="12">
        <v>5914452.3399999999</v>
      </c>
      <c r="I55" s="12">
        <v>4776173.84</v>
      </c>
      <c r="J55" s="12">
        <v>5914452.3399999999</v>
      </c>
      <c r="K55" s="12">
        <v>5914452.3399999999</v>
      </c>
      <c r="L55" s="12">
        <f t="shared" si="0"/>
        <v>0</v>
      </c>
    </row>
    <row r="56" spans="1:13" x14ac:dyDescent="0.3">
      <c r="A56" t="s">
        <v>1175</v>
      </c>
      <c r="D56" s="12">
        <v>5914452.3399999999</v>
      </c>
      <c r="E56" s="12">
        <v>4776173.84</v>
      </c>
      <c r="F56" s="12">
        <v>5914452.3399999999</v>
      </c>
      <c r="G56" s="12">
        <v>5914452.3399999999</v>
      </c>
      <c r="H56" s="12">
        <v>5914452.3399999999</v>
      </c>
      <c r="I56" s="12">
        <v>4776173.84</v>
      </c>
      <c r="J56" s="12">
        <v>5914452.3399999999</v>
      </c>
      <c r="K56" s="12">
        <v>5914452.3399999999</v>
      </c>
      <c r="L56" s="12">
        <f t="shared" si="0"/>
        <v>0</v>
      </c>
    </row>
    <row r="57" spans="1:13" x14ac:dyDescent="0.3">
      <c r="A57" s="64" t="s">
        <v>805</v>
      </c>
      <c r="D57" s="12"/>
      <c r="E57" s="12"/>
      <c r="F57" s="12"/>
      <c r="G57" s="12"/>
      <c r="H57" s="12"/>
      <c r="I57" s="12"/>
      <c r="J57" s="12"/>
      <c r="K57" s="12"/>
      <c r="L57" s="12">
        <f t="shared" si="0"/>
        <v>0</v>
      </c>
    </row>
    <row r="58" spans="1:13" x14ac:dyDescent="0.3">
      <c r="A58" s="64"/>
      <c r="B58" t="s">
        <v>963</v>
      </c>
      <c r="D58" s="12"/>
      <c r="E58" s="12"/>
      <c r="F58" s="12"/>
      <c r="G58" s="12"/>
      <c r="H58" s="12"/>
      <c r="I58" s="12"/>
      <c r="J58" s="12"/>
      <c r="K58" s="12"/>
      <c r="L58" s="12">
        <f t="shared" si="0"/>
        <v>0</v>
      </c>
    </row>
    <row r="59" spans="1:13" x14ac:dyDescent="0.3">
      <c r="A59" s="64"/>
      <c r="C59" s="64" t="s">
        <v>820</v>
      </c>
      <c r="D59" s="21">
        <v>6828295.6899999995</v>
      </c>
      <c r="E59" s="21">
        <v>7983787.2600000007</v>
      </c>
      <c r="F59" s="21">
        <v>5021100.5099999988</v>
      </c>
      <c r="G59" s="21">
        <v>5021100.5099999988</v>
      </c>
      <c r="H59" s="21">
        <v>52153685.399999999</v>
      </c>
      <c r="I59" s="21">
        <v>7983787.2600000007</v>
      </c>
      <c r="J59" s="21">
        <v>5021100.5099999988</v>
      </c>
      <c r="K59" s="21">
        <v>54020661.399999999</v>
      </c>
      <c r="L59" s="21">
        <f t="shared" si="0"/>
        <v>48999560.890000001</v>
      </c>
    </row>
    <row r="60" spans="1:13" x14ac:dyDescent="0.3">
      <c r="A60" s="64"/>
      <c r="C60" s="64" t="s">
        <v>809</v>
      </c>
      <c r="D60" s="21">
        <v>97658717.609999999</v>
      </c>
      <c r="E60" s="21">
        <v>98184620.25999999</v>
      </c>
      <c r="F60" s="21">
        <v>99967094.019999996</v>
      </c>
      <c r="G60" s="21">
        <v>99967094.019999996</v>
      </c>
      <c r="H60" s="21">
        <v>136334793</v>
      </c>
      <c r="I60" s="21">
        <v>98184620.25999999</v>
      </c>
      <c r="J60" s="21">
        <v>99967094.019999996</v>
      </c>
      <c r="K60" s="21">
        <v>136334793</v>
      </c>
      <c r="L60" s="21">
        <f t="shared" si="0"/>
        <v>36367698.980000004</v>
      </c>
    </row>
    <row r="61" spans="1:13" x14ac:dyDescent="0.3">
      <c r="A61" s="64"/>
      <c r="B61" t="s">
        <v>1948</v>
      </c>
      <c r="D61" s="12">
        <v>104487013.3</v>
      </c>
      <c r="E61" s="12">
        <v>106168407.52</v>
      </c>
      <c r="F61" s="12">
        <v>104988194.53</v>
      </c>
      <c r="G61" s="12">
        <v>104988194.53</v>
      </c>
      <c r="H61" s="12">
        <v>188488478.40000001</v>
      </c>
      <c r="I61" s="12">
        <v>106168407.52</v>
      </c>
      <c r="J61" s="12">
        <v>104988194.53</v>
      </c>
      <c r="K61" s="12">
        <v>190355454.40000001</v>
      </c>
      <c r="L61" s="12">
        <f t="shared" si="0"/>
        <v>85367259.870000005</v>
      </c>
    </row>
    <row r="62" spans="1:13" x14ac:dyDescent="0.3">
      <c r="A62" t="s">
        <v>1176</v>
      </c>
      <c r="D62" s="12">
        <v>104487013.3</v>
      </c>
      <c r="E62" s="12">
        <v>106168407.52</v>
      </c>
      <c r="F62" s="12">
        <v>104988194.53</v>
      </c>
      <c r="G62" s="12">
        <v>104988194.53</v>
      </c>
      <c r="H62" s="12">
        <v>188488478.40000001</v>
      </c>
      <c r="I62" s="12">
        <v>106168407.52</v>
      </c>
      <c r="J62" s="12">
        <v>104988194.53</v>
      </c>
      <c r="K62" s="12">
        <v>190355454.40000001</v>
      </c>
      <c r="L62" s="12">
        <f t="shared" si="0"/>
        <v>85367259.870000005</v>
      </c>
    </row>
    <row r="63" spans="1:13" x14ac:dyDescent="0.3">
      <c r="A63" t="s">
        <v>447</v>
      </c>
      <c r="D63" s="12"/>
      <c r="E63" s="12"/>
      <c r="F63" s="12"/>
      <c r="G63" s="12"/>
      <c r="H63" s="12"/>
      <c r="I63" s="12"/>
      <c r="J63" s="12"/>
      <c r="K63" s="12"/>
      <c r="L63" s="12">
        <f t="shared" si="0"/>
        <v>0</v>
      </c>
    </row>
    <row r="64" spans="1:13" x14ac:dyDescent="0.3">
      <c r="B64" t="s">
        <v>965</v>
      </c>
      <c r="D64" s="12"/>
      <c r="E64" s="12"/>
      <c r="F64" s="12"/>
      <c r="G64" s="12"/>
      <c r="H64" s="12"/>
      <c r="I64" s="12"/>
      <c r="J64" s="12"/>
      <c r="K64" s="12"/>
      <c r="L64" s="12">
        <f t="shared" si="0"/>
        <v>0</v>
      </c>
    </row>
    <row r="65" spans="2:13" x14ac:dyDescent="0.3">
      <c r="C65" t="s">
        <v>559</v>
      </c>
      <c r="D65" s="12">
        <v>41068898.239999995</v>
      </c>
      <c r="E65" s="12">
        <v>42905989.270000003</v>
      </c>
      <c r="F65" s="12">
        <v>41181209.199999996</v>
      </c>
      <c r="G65" s="12">
        <v>41181209.199999996</v>
      </c>
      <c r="H65" s="12">
        <v>41181209.199999996</v>
      </c>
      <c r="I65" s="12">
        <v>42905989.270000003</v>
      </c>
      <c r="J65" s="12">
        <v>41181209.199999996</v>
      </c>
      <c r="K65" s="12">
        <v>41181209.199999996</v>
      </c>
      <c r="L65" s="12">
        <f t="shared" si="0"/>
        <v>0</v>
      </c>
    </row>
    <row r="66" spans="2:13" x14ac:dyDescent="0.3">
      <c r="B66" t="s">
        <v>1949</v>
      </c>
      <c r="D66" s="12">
        <v>41068898.239999995</v>
      </c>
      <c r="E66" s="12">
        <v>42905989.270000003</v>
      </c>
      <c r="F66" s="12">
        <v>41181209.199999996</v>
      </c>
      <c r="G66" s="12">
        <v>41181209.199999996</v>
      </c>
      <c r="H66" s="12">
        <v>41181209.199999996</v>
      </c>
      <c r="I66" s="12">
        <v>42905989.270000003</v>
      </c>
      <c r="J66" s="12">
        <v>41181209.199999996</v>
      </c>
      <c r="K66" s="12">
        <v>41181209.199999996</v>
      </c>
      <c r="L66" s="12">
        <f t="shared" si="0"/>
        <v>0</v>
      </c>
    </row>
    <row r="67" spans="2:13" x14ac:dyDescent="0.3">
      <c r="B67" t="s">
        <v>576</v>
      </c>
      <c r="D67" s="12"/>
      <c r="E67" s="12"/>
      <c r="F67" s="12"/>
      <c r="G67" s="12"/>
      <c r="H67" s="12"/>
      <c r="I67" s="12"/>
      <c r="J67" s="12"/>
      <c r="K67" s="12"/>
      <c r="L67" s="12">
        <f t="shared" si="0"/>
        <v>0</v>
      </c>
    </row>
    <row r="68" spans="2:13" x14ac:dyDescent="0.3">
      <c r="C68" t="s">
        <v>578</v>
      </c>
      <c r="D68" s="12">
        <v>95374000</v>
      </c>
      <c r="E68" s="12">
        <v>90038458.530000001</v>
      </c>
      <c r="F68" s="12">
        <v>105141283.93000001</v>
      </c>
      <c r="G68" s="12">
        <v>105141283.93000001</v>
      </c>
      <c r="H68" s="12">
        <v>105141283.93000001</v>
      </c>
      <c r="I68" s="12">
        <v>90038458.530000001</v>
      </c>
      <c r="J68" s="12">
        <v>105141283.93000001</v>
      </c>
      <c r="K68" s="12">
        <v>105141283.93000001</v>
      </c>
      <c r="L68" s="12">
        <f t="shared" si="0"/>
        <v>0</v>
      </c>
    </row>
    <row r="69" spans="2:13" x14ac:dyDescent="0.3">
      <c r="B69" t="s">
        <v>1177</v>
      </c>
      <c r="D69" s="12">
        <v>95374000</v>
      </c>
      <c r="E69" s="12">
        <v>90038458.530000001</v>
      </c>
      <c r="F69" s="12">
        <v>105141283.93000001</v>
      </c>
      <c r="G69" s="12">
        <v>105141283.93000001</v>
      </c>
      <c r="H69" s="12">
        <v>105141283.93000001</v>
      </c>
      <c r="I69" s="12">
        <v>90038458.530000001</v>
      </c>
      <c r="J69" s="12">
        <v>105141283.93000001</v>
      </c>
      <c r="K69" s="12">
        <v>105141283.93000001</v>
      </c>
      <c r="L69" s="12">
        <f t="shared" si="0"/>
        <v>0</v>
      </c>
    </row>
    <row r="70" spans="2:13" x14ac:dyDescent="0.3">
      <c r="B70" t="s">
        <v>583</v>
      </c>
      <c r="D70" s="12"/>
      <c r="E70" s="12"/>
      <c r="F70" s="12"/>
      <c r="G70" s="12"/>
      <c r="H70" s="12"/>
      <c r="I70" s="12"/>
      <c r="J70" s="12"/>
      <c r="K70" s="12"/>
      <c r="L70" s="12">
        <f t="shared" si="0"/>
        <v>0</v>
      </c>
    </row>
    <row r="71" spans="2:13" x14ac:dyDescent="0.3">
      <c r="C71" t="s">
        <v>585</v>
      </c>
      <c r="D71" s="12">
        <v>180355000</v>
      </c>
      <c r="E71" s="12">
        <v>151037694.14999998</v>
      </c>
      <c r="F71" s="12">
        <v>187575000</v>
      </c>
      <c r="G71" s="12">
        <v>204595000</v>
      </c>
      <c r="H71" s="12">
        <v>204595000</v>
      </c>
      <c r="I71" s="12">
        <v>151037694.14999998</v>
      </c>
      <c r="J71" s="12">
        <v>187575000</v>
      </c>
      <c r="K71" s="12">
        <v>204595000</v>
      </c>
      <c r="L71" s="73">
        <f t="shared" ref="L71:L133" si="1">K71-J71</f>
        <v>17020000</v>
      </c>
      <c r="M71" s="72"/>
    </row>
    <row r="72" spans="2:13" x14ac:dyDescent="0.3">
      <c r="B72" t="s">
        <v>1178</v>
      </c>
      <c r="D72" s="12">
        <v>180355000</v>
      </c>
      <c r="E72" s="12">
        <v>151037694.14999998</v>
      </c>
      <c r="F72" s="12">
        <v>187575000</v>
      </c>
      <c r="G72" s="12">
        <v>204595000</v>
      </c>
      <c r="H72" s="12">
        <v>204595000</v>
      </c>
      <c r="I72" s="12">
        <v>151037694.14999998</v>
      </c>
      <c r="J72" s="12">
        <v>187575000</v>
      </c>
      <c r="K72" s="12">
        <v>204595000</v>
      </c>
      <c r="L72" s="12">
        <f t="shared" si="1"/>
        <v>17020000</v>
      </c>
    </row>
    <row r="73" spans="2:13" x14ac:dyDescent="0.3">
      <c r="B73" s="64" t="s">
        <v>976</v>
      </c>
      <c r="D73" s="12"/>
      <c r="E73" s="12"/>
      <c r="F73" s="12"/>
      <c r="G73" s="12"/>
      <c r="H73" s="12"/>
      <c r="I73" s="12"/>
      <c r="J73" s="12"/>
      <c r="K73" s="12"/>
      <c r="L73" s="12">
        <f t="shared" si="1"/>
        <v>0</v>
      </c>
    </row>
    <row r="74" spans="2:13" x14ac:dyDescent="0.3">
      <c r="B74" s="64"/>
      <c r="C74" t="s">
        <v>452</v>
      </c>
      <c r="D74" s="12">
        <v>535189746</v>
      </c>
      <c r="E74" s="12">
        <v>504308058.49000001</v>
      </c>
      <c r="F74" s="12">
        <v>555275500</v>
      </c>
      <c r="G74" s="12">
        <v>555275500</v>
      </c>
      <c r="H74" s="12">
        <v>593545500</v>
      </c>
      <c r="I74" s="12">
        <v>504308058.49000001</v>
      </c>
      <c r="J74" s="12">
        <v>555275500</v>
      </c>
      <c r="K74" s="12">
        <v>578945500</v>
      </c>
      <c r="L74" s="73">
        <f t="shared" si="1"/>
        <v>23670000</v>
      </c>
      <c r="M74" s="72" t="s">
        <v>1209</v>
      </c>
    </row>
    <row r="75" spans="2:13" x14ac:dyDescent="0.3">
      <c r="B75" t="s">
        <v>1950</v>
      </c>
      <c r="D75" s="12">
        <v>535189746</v>
      </c>
      <c r="E75" s="12">
        <v>504308058.49000001</v>
      </c>
      <c r="F75" s="12">
        <v>555275500</v>
      </c>
      <c r="G75" s="12">
        <v>555275500</v>
      </c>
      <c r="H75" s="12">
        <v>593545500</v>
      </c>
      <c r="I75" s="12">
        <v>504308058.49000001</v>
      </c>
      <c r="J75" s="12">
        <v>555275500</v>
      </c>
      <c r="K75" s="12">
        <v>578945500</v>
      </c>
      <c r="L75" s="12">
        <f t="shared" si="1"/>
        <v>23670000</v>
      </c>
    </row>
    <row r="76" spans="2:13" x14ac:dyDescent="0.3">
      <c r="B76" t="s">
        <v>482</v>
      </c>
      <c r="D76" s="12"/>
      <c r="E76" s="12"/>
      <c r="F76" s="12"/>
      <c r="G76" s="12"/>
      <c r="H76" s="12"/>
      <c r="I76" s="12"/>
      <c r="J76" s="12"/>
      <c r="K76" s="12"/>
      <c r="L76" s="12">
        <f t="shared" si="1"/>
        <v>0</v>
      </c>
    </row>
    <row r="77" spans="2:13" x14ac:dyDescent="0.3">
      <c r="C77" t="s">
        <v>484</v>
      </c>
      <c r="D77" s="12">
        <v>562908121.49000001</v>
      </c>
      <c r="E77" s="12">
        <v>345526619.23000002</v>
      </c>
      <c r="F77" s="12">
        <v>447639183</v>
      </c>
      <c r="G77" s="12">
        <v>477639183</v>
      </c>
      <c r="H77" s="12">
        <v>507701864.5</v>
      </c>
      <c r="I77" s="12">
        <v>345526619.23000002</v>
      </c>
      <c r="J77" s="12">
        <v>447639183</v>
      </c>
      <c r="K77" s="12">
        <v>413639183</v>
      </c>
      <c r="L77" s="12">
        <f>GETPIVOTDATA("Suma de Propuesta Dependencia 2024",$A$3,"Dependencia","GABINETE INTEGRAL DE INFRAESTRUCTURA Y SERVICIOS PÚBLICOS","Proyecto","OBRAS DE INFRAESTRUCTURA MUNICIPAL","Centro costos","DIRECCIÓN GENERAL DE OBRAS PÚBLICAS")-GETPIVOTDATA("Tesorería Ideal 2024  ",$A$3,"Dependencia","GABINETE INTEGRAL DE INFRAESTRUCTURA Y SERVICIOS PÚBLICOS","Proyecto","OBRAS DE INFRAESTRUCTURA MUNICIPAL","Centro costos","DIRECCIÓN GENERAL DE OBRAS PÚBLICAS")</f>
        <v>60062681.5</v>
      </c>
    </row>
    <row r="78" spans="2:13" x14ac:dyDescent="0.3">
      <c r="C78" t="s">
        <v>495</v>
      </c>
      <c r="D78" s="12">
        <v>31150000</v>
      </c>
      <c r="E78" s="12">
        <v>27807493.400000002</v>
      </c>
      <c r="F78" s="12">
        <v>60000000</v>
      </c>
      <c r="G78" s="12">
        <v>30000000</v>
      </c>
      <c r="H78" s="12">
        <v>30000000</v>
      </c>
      <c r="I78" s="12">
        <v>27807493.400000002</v>
      </c>
      <c r="J78" s="12">
        <v>60000000</v>
      </c>
      <c r="K78" s="12">
        <v>15000000</v>
      </c>
      <c r="L78" s="12">
        <f>GETPIVOTDATA("Suma de Propuesta Dependencia 2024",$A$3,"Dependencia","GABINETE INTEGRAL DE INFRAESTRUCTURA Y SERVICIOS PÚBLICOS","Proyecto","PRESUPUESTO PARTICIPATIVO","Centro costos","DIRECCIÓN GENERAL DE OBRAS PÚBLICAS")-GETPIVOTDATA("Tesorería Ideal 2024  ",$A$3,"Dependencia","GABINETE INTEGRAL DE INFRAESTRUCTURA Y SERVICIOS PÚBLICOS","Proyecto","PRESUPUESTO PARTICIPATIVO","Centro costos","DIRECCIÓN GENERAL DE OBRAS PÚBLICAS")</f>
        <v>-30000000</v>
      </c>
    </row>
    <row r="79" spans="2:13" x14ac:dyDescent="0.3">
      <c r="C79" t="s">
        <v>1214</v>
      </c>
      <c r="D79" s="12">
        <v>0</v>
      </c>
      <c r="E79" s="12">
        <v>0</v>
      </c>
      <c r="F79" s="12">
        <v>0</v>
      </c>
      <c r="G79" s="12"/>
      <c r="H79" s="12">
        <v>55000000</v>
      </c>
      <c r="I79" s="12">
        <v>0</v>
      </c>
      <c r="J79" s="12">
        <v>0</v>
      </c>
      <c r="K79" s="12">
        <v>55000000</v>
      </c>
      <c r="L79" s="12">
        <f t="shared" si="1"/>
        <v>55000000</v>
      </c>
    </row>
    <row r="80" spans="2:13" x14ac:dyDescent="0.3">
      <c r="B80" t="s">
        <v>1179</v>
      </c>
      <c r="D80" s="12">
        <v>594058121.49000001</v>
      </c>
      <c r="E80" s="12">
        <v>373334112.63</v>
      </c>
      <c r="F80" s="12">
        <v>507639183</v>
      </c>
      <c r="G80" s="12">
        <v>507639183</v>
      </c>
      <c r="H80" s="12">
        <v>592701864.5</v>
      </c>
      <c r="I80" s="12">
        <v>373334112.63</v>
      </c>
      <c r="J80" s="12">
        <v>507639183</v>
      </c>
      <c r="K80" s="12">
        <v>483639183</v>
      </c>
      <c r="L80" s="12">
        <f>GETPIVOTDATA("Suma de Propuesta Dependencia 2024",$A$3,"Dependencia","GABINETE INTEGRAL DE INFRAESTRUCTURA Y SERVICIOS PÚBLICOS","Centro costos","DIRECCIÓN GENERAL DE OBRAS PÚBLICAS")-GETPIVOTDATA("Tesorería Ideal 2024  ",$A$3,"Dependencia","GABINETE INTEGRAL DE INFRAESTRUCTURA Y SERVICIOS PÚBLICOS","Centro costos","DIRECCIÓN GENERAL DE OBRAS PÚBLICAS")</f>
        <v>85062681.5</v>
      </c>
    </row>
    <row r="81" spans="1:13" x14ac:dyDescent="0.3">
      <c r="B81" s="64" t="s">
        <v>501</v>
      </c>
      <c r="D81" s="12"/>
      <c r="E81" s="12"/>
      <c r="F81" s="12"/>
      <c r="G81" s="12"/>
      <c r="H81" s="12"/>
      <c r="I81" s="12"/>
      <c r="J81" s="12"/>
      <c r="K81" s="12"/>
      <c r="L81" s="12">
        <f t="shared" si="1"/>
        <v>0</v>
      </c>
    </row>
    <row r="82" spans="1:13" x14ac:dyDescent="0.3">
      <c r="C82" s="64" t="s">
        <v>1138</v>
      </c>
      <c r="D82" s="12">
        <v>0</v>
      </c>
      <c r="E82" s="12">
        <v>0</v>
      </c>
      <c r="F82" s="12">
        <v>0</v>
      </c>
      <c r="G82" s="12">
        <v>0</v>
      </c>
      <c r="H82" s="12">
        <v>39989000</v>
      </c>
      <c r="I82" s="12">
        <v>0</v>
      </c>
      <c r="J82" s="12">
        <v>0</v>
      </c>
      <c r="K82" s="12">
        <v>39989000</v>
      </c>
      <c r="L82" s="12">
        <f t="shared" si="1"/>
        <v>39989000</v>
      </c>
      <c r="M82" t="s">
        <v>1210</v>
      </c>
    </row>
    <row r="83" spans="1:13" x14ac:dyDescent="0.3">
      <c r="C83" t="s">
        <v>503</v>
      </c>
      <c r="D83" s="12">
        <v>35244375</v>
      </c>
      <c r="E83" s="12">
        <v>29129190.300000001</v>
      </c>
      <c r="F83" s="12">
        <v>35244375</v>
      </c>
      <c r="G83" s="12">
        <v>35244375</v>
      </c>
      <c r="H83" s="12">
        <v>35744375</v>
      </c>
      <c r="I83" s="12">
        <v>29129190.300000001</v>
      </c>
      <c r="J83" s="12">
        <v>35244375</v>
      </c>
      <c r="K83" s="12">
        <v>35744375</v>
      </c>
      <c r="L83" s="12">
        <f t="shared" si="1"/>
        <v>500000</v>
      </c>
    </row>
    <row r="84" spans="1:13" x14ac:dyDescent="0.3">
      <c r="B84" t="s">
        <v>1180</v>
      </c>
      <c r="D84" s="12">
        <v>35244375</v>
      </c>
      <c r="E84" s="12">
        <v>29129190.300000001</v>
      </c>
      <c r="F84" s="12">
        <v>35244375</v>
      </c>
      <c r="G84" s="12">
        <v>35244375</v>
      </c>
      <c r="H84" s="12">
        <v>75733375</v>
      </c>
      <c r="I84" s="12">
        <v>29129190.300000001</v>
      </c>
      <c r="J84" s="12">
        <v>35244375</v>
      </c>
      <c r="K84" s="12">
        <v>75733375</v>
      </c>
      <c r="L84" s="12">
        <f t="shared" si="1"/>
        <v>40489000</v>
      </c>
    </row>
    <row r="85" spans="1:13" x14ac:dyDescent="0.3">
      <c r="A85" t="s">
        <v>1181</v>
      </c>
      <c r="D85" s="12">
        <v>1481290140.73</v>
      </c>
      <c r="E85" s="12">
        <v>1190753503.3700001</v>
      </c>
      <c r="F85" s="12">
        <v>1432056551.1300001</v>
      </c>
      <c r="G85" s="12">
        <v>1449076551.1300001</v>
      </c>
      <c r="H85" s="12">
        <v>1612898232.6300001</v>
      </c>
      <c r="I85" s="12">
        <v>1190753503.3700001</v>
      </c>
      <c r="J85" s="12">
        <v>1432056551.1300001</v>
      </c>
      <c r="K85" s="12">
        <v>1489235551.1300001</v>
      </c>
      <c r="L85" s="12">
        <f t="shared" si="1"/>
        <v>57179000</v>
      </c>
    </row>
    <row r="86" spans="1:13" x14ac:dyDescent="0.3">
      <c r="A86" t="s">
        <v>739</v>
      </c>
      <c r="D86" s="12"/>
      <c r="E86" s="12"/>
      <c r="F86" s="12"/>
      <c r="G86" s="12"/>
      <c r="H86" s="12"/>
      <c r="I86" s="12"/>
      <c r="J86" s="12"/>
      <c r="K86" s="12"/>
      <c r="L86" s="12">
        <f t="shared" si="1"/>
        <v>0</v>
      </c>
    </row>
    <row r="87" spans="1:13" x14ac:dyDescent="0.3">
      <c r="B87" t="s">
        <v>1028</v>
      </c>
      <c r="D87" s="12"/>
      <c r="E87" s="12"/>
      <c r="F87" s="12"/>
      <c r="G87" s="12"/>
      <c r="H87" s="12"/>
      <c r="I87" s="12"/>
      <c r="J87" s="12"/>
      <c r="K87" s="12"/>
      <c r="L87" s="12">
        <f t="shared" si="1"/>
        <v>0</v>
      </c>
    </row>
    <row r="88" spans="1:13" x14ac:dyDescent="0.3">
      <c r="C88" t="s">
        <v>742</v>
      </c>
      <c r="D88" s="12">
        <v>14625430</v>
      </c>
      <c r="E88" s="12">
        <v>13480882.640000001</v>
      </c>
      <c r="F88" s="12">
        <v>12625430</v>
      </c>
      <c r="G88" s="12">
        <v>12625430</v>
      </c>
      <c r="H88" s="12">
        <v>12778438.16</v>
      </c>
      <c r="I88" s="12">
        <v>13480882.640000001</v>
      </c>
      <c r="J88" s="12">
        <v>12625430</v>
      </c>
      <c r="K88" s="12">
        <v>16685430</v>
      </c>
      <c r="L88" s="12">
        <v>0</v>
      </c>
      <c r="M88" t="s">
        <v>1211</v>
      </c>
    </row>
    <row r="89" spans="1:13" x14ac:dyDescent="0.3">
      <c r="B89" t="s">
        <v>1951</v>
      </c>
      <c r="D89" s="12">
        <v>14625430</v>
      </c>
      <c r="E89" s="12">
        <v>13480882.640000001</v>
      </c>
      <c r="F89" s="12">
        <v>12625430</v>
      </c>
      <c r="G89" s="12">
        <v>12625430</v>
      </c>
      <c r="H89" s="12">
        <v>12778438.16</v>
      </c>
      <c r="I89" s="12">
        <v>13480882.640000001</v>
      </c>
      <c r="J89" s="12">
        <v>12625430</v>
      </c>
      <c r="K89" s="12">
        <v>16685430</v>
      </c>
      <c r="L89" s="12">
        <v>0</v>
      </c>
    </row>
    <row r="90" spans="1:13" x14ac:dyDescent="0.3">
      <c r="A90" t="s">
        <v>1182</v>
      </c>
      <c r="D90" s="12">
        <v>14625430</v>
      </c>
      <c r="E90" s="12">
        <v>13480882.640000001</v>
      </c>
      <c r="F90" s="12">
        <v>12625430</v>
      </c>
      <c r="G90" s="12">
        <v>12625430</v>
      </c>
      <c r="H90" s="12">
        <v>12778438.16</v>
      </c>
      <c r="I90" s="12">
        <v>13480882.640000001</v>
      </c>
      <c r="J90" s="12">
        <v>12625430</v>
      </c>
      <c r="K90" s="12">
        <v>16685430</v>
      </c>
      <c r="L90" s="12">
        <f t="shared" si="1"/>
        <v>4060000</v>
      </c>
    </row>
    <row r="91" spans="1:13" x14ac:dyDescent="0.3">
      <c r="A91" t="s">
        <v>726</v>
      </c>
      <c r="D91" s="12"/>
      <c r="E91" s="12"/>
      <c r="F91" s="12"/>
      <c r="G91" s="12"/>
      <c r="H91" s="12"/>
      <c r="I91" s="12"/>
      <c r="J91" s="12"/>
      <c r="K91" s="12"/>
      <c r="L91" s="12">
        <f t="shared" si="1"/>
        <v>0</v>
      </c>
    </row>
    <row r="92" spans="1:13" x14ac:dyDescent="0.3">
      <c r="B92" t="s">
        <v>1026</v>
      </c>
      <c r="D92" s="12"/>
      <c r="E92" s="12"/>
      <c r="F92" s="12"/>
      <c r="G92" s="12"/>
      <c r="H92" s="12"/>
      <c r="I92" s="12"/>
      <c r="J92" s="12"/>
      <c r="K92" s="12"/>
      <c r="L92" s="12">
        <f t="shared" si="1"/>
        <v>0</v>
      </c>
    </row>
    <row r="93" spans="1:13" x14ac:dyDescent="0.3">
      <c r="C93" t="s">
        <v>1025</v>
      </c>
      <c r="D93" s="12">
        <v>5910000</v>
      </c>
      <c r="E93" s="12">
        <v>3863999.52</v>
      </c>
      <c r="F93" s="12">
        <v>5910000</v>
      </c>
      <c r="G93" s="12">
        <v>5910000</v>
      </c>
      <c r="H93" s="12">
        <v>6135546.4720000001</v>
      </c>
      <c r="I93" s="12">
        <v>3863999.52</v>
      </c>
      <c r="J93" s="12">
        <v>5910000</v>
      </c>
      <c r="K93" s="12">
        <v>5910000</v>
      </c>
      <c r="L93" s="12">
        <f t="shared" si="1"/>
        <v>0</v>
      </c>
    </row>
    <row r="94" spans="1:13" x14ac:dyDescent="0.3">
      <c r="B94" t="s">
        <v>1952</v>
      </c>
      <c r="D94" s="12">
        <v>5910000</v>
      </c>
      <c r="E94" s="12">
        <v>3863999.52</v>
      </c>
      <c r="F94" s="12">
        <v>5910000</v>
      </c>
      <c r="G94" s="12">
        <v>5910000</v>
      </c>
      <c r="H94" s="12">
        <v>6135546.4720000001</v>
      </c>
      <c r="I94" s="12">
        <v>3863999.52</v>
      </c>
      <c r="J94" s="12">
        <v>5910000</v>
      </c>
      <c r="K94" s="12">
        <v>5910000</v>
      </c>
      <c r="L94" s="12">
        <f t="shared" si="1"/>
        <v>0</v>
      </c>
    </row>
    <row r="95" spans="1:13" x14ac:dyDescent="0.3">
      <c r="A95" t="s">
        <v>1183</v>
      </c>
      <c r="D95" s="12">
        <v>5910000</v>
      </c>
      <c r="E95" s="12">
        <v>3863999.52</v>
      </c>
      <c r="F95" s="12">
        <v>5910000</v>
      </c>
      <c r="G95" s="12">
        <v>5910000</v>
      </c>
      <c r="H95" s="12">
        <v>6135546.4720000001</v>
      </c>
      <c r="I95" s="12">
        <v>3863999.52</v>
      </c>
      <c r="J95" s="12">
        <v>5910000</v>
      </c>
      <c r="K95" s="12">
        <v>5910000</v>
      </c>
      <c r="L95" s="12">
        <f t="shared" si="1"/>
        <v>0</v>
      </c>
    </row>
    <row r="96" spans="1:13" x14ac:dyDescent="0.3">
      <c r="A96" t="s">
        <v>307</v>
      </c>
      <c r="D96" s="12"/>
      <c r="E96" s="12"/>
      <c r="F96" s="12"/>
      <c r="G96" s="12"/>
      <c r="H96" s="12"/>
      <c r="I96" s="12"/>
      <c r="J96" s="12"/>
      <c r="K96" s="12"/>
      <c r="L96" s="12">
        <f t="shared" si="1"/>
        <v>0</v>
      </c>
    </row>
    <row r="97" spans="1:13" x14ac:dyDescent="0.3">
      <c r="B97" t="s">
        <v>309</v>
      </c>
      <c r="D97" s="12"/>
      <c r="E97" s="12"/>
      <c r="F97" s="12"/>
      <c r="G97" s="12"/>
      <c r="H97" s="12"/>
      <c r="I97" s="12"/>
      <c r="J97" s="12"/>
      <c r="K97" s="12"/>
      <c r="L97" s="12">
        <f t="shared" si="1"/>
        <v>0</v>
      </c>
    </row>
    <row r="98" spans="1:13" x14ac:dyDescent="0.3">
      <c r="C98" s="64" t="s">
        <v>311</v>
      </c>
      <c r="D98" s="21">
        <v>250945709.68999997</v>
      </c>
      <c r="E98" s="21">
        <v>254381371.76000002</v>
      </c>
      <c r="F98" s="21">
        <v>224847505.54999995</v>
      </c>
      <c r="G98" s="21">
        <v>224847505.54999995</v>
      </c>
      <c r="H98" s="21">
        <v>272939726.23000002</v>
      </c>
      <c r="I98" s="21">
        <v>254381371.76000002</v>
      </c>
      <c r="J98" s="21">
        <v>224847505.54999995</v>
      </c>
      <c r="K98" s="21">
        <v>268216179.73999995</v>
      </c>
      <c r="L98" s="73">
        <f t="shared" si="1"/>
        <v>43368674.189999998</v>
      </c>
      <c r="M98" s="72" t="s">
        <v>1212</v>
      </c>
    </row>
    <row r="99" spans="1:13" x14ac:dyDescent="0.3">
      <c r="C99" t="s">
        <v>376</v>
      </c>
      <c r="D99" s="12">
        <v>35000000</v>
      </c>
      <c r="E99" s="12">
        <v>27125463.920000002</v>
      </c>
      <c r="F99" s="12">
        <v>35000000</v>
      </c>
      <c r="G99" s="12">
        <v>35000000</v>
      </c>
      <c r="H99" s="12">
        <v>35000000</v>
      </c>
      <c r="I99" s="12">
        <v>27125463.920000002</v>
      </c>
      <c r="J99" s="12">
        <v>35000000</v>
      </c>
      <c r="K99" s="12">
        <v>35000000</v>
      </c>
      <c r="L99" s="12">
        <f t="shared" si="1"/>
        <v>0</v>
      </c>
    </row>
    <row r="100" spans="1:13" x14ac:dyDescent="0.3">
      <c r="C100" t="s">
        <v>378</v>
      </c>
      <c r="D100" s="12">
        <v>9000000</v>
      </c>
      <c r="E100" s="12">
        <v>6574917.4900000002</v>
      </c>
      <c r="F100" s="12">
        <v>9000000</v>
      </c>
      <c r="G100" s="12">
        <v>9000000</v>
      </c>
      <c r="H100" s="12">
        <v>9000000</v>
      </c>
      <c r="I100" s="12">
        <v>6574917.4900000002</v>
      </c>
      <c r="J100" s="12">
        <v>9000000</v>
      </c>
      <c r="K100" s="12">
        <v>9000000</v>
      </c>
      <c r="L100" s="12">
        <f t="shared" si="1"/>
        <v>0</v>
      </c>
    </row>
    <row r="101" spans="1:13" x14ac:dyDescent="0.3">
      <c r="C101" t="s">
        <v>380</v>
      </c>
      <c r="D101" s="12">
        <v>1422190234.8499997</v>
      </c>
      <c r="E101" s="12">
        <v>1042028066.3299998</v>
      </c>
      <c r="F101" s="12">
        <v>1420186994.54</v>
      </c>
      <c r="G101" s="12">
        <v>1398986994.5399997</v>
      </c>
      <c r="H101" s="12">
        <v>1442695926.6023998</v>
      </c>
      <c r="I101" s="12">
        <v>1042028066.3299998</v>
      </c>
      <c r="J101" s="12">
        <v>1420186994.54</v>
      </c>
      <c r="K101" s="12">
        <v>1420186994.54</v>
      </c>
      <c r="L101" s="12">
        <f t="shared" si="1"/>
        <v>0</v>
      </c>
    </row>
    <row r="102" spans="1:13" x14ac:dyDescent="0.3">
      <c r="B102" t="s">
        <v>1184</v>
      </c>
      <c r="D102" s="12">
        <v>1717135944.5399995</v>
      </c>
      <c r="E102" s="12">
        <v>1330109819.4999998</v>
      </c>
      <c r="F102" s="12">
        <v>1689034500.0899999</v>
      </c>
      <c r="G102" s="12">
        <v>1667834500.0899997</v>
      </c>
      <c r="H102" s="12">
        <v>1759635652.8323998</v>
      </c>
      <c r="I102" s="12">
        <v>1330109819.4999998</v>
      </c>
      <c r="J102" s="12">
        <v>1689034500.0899999</v>
      </c>
      <c r="K102" s="12">
        <v>1732403174.28</v>
      </c>
      <c r="L102" s="12">
        <f t="shared" si="1"/>
        <v>43368674.190000057</v>
      </c>
    </row>
    <row r="103" spans="1:13" x14ac:dyDescent="0.3">
      <c r="A103" t="s">
        <v>1185</v>
      </c>
      <c r="D103" s="12">
        <v>1717135944.5399995</v>
      </c>
      <c r="E103" s="12">
        <v>1330109819.4999998</v>
      </c>
      <c r="F103" s="12">
        <v>1689034500.0899999</v>
      </c>
      <c r="G103" s="12">
        <v>1667834500.0899997</v>
      </c>
      <c r="H103" s="12">
        <v>1759635652.8323998</v>
      </c>
      <c r="I103" s="12">
        <v>1330109819.4999998</v>
      </c>
      <c r="J103" s="12">
        <v>1689034500.0899999</v>
      </c>
      <c r="K103" s="12">
        <v>1732403174.28</v>
      </c>
      <c r="L103" s="12">
        <f t="shared" si="1"/>
        <v>43368674.190000057</v>
      </c>
    </row>
    <row r="104" spans="1:13" x14ac:dyDescent="0.3">
      <c r="A104" t="s">
        <v>971</v>
      </c>
      <c r="D104" s="12"/>
      <c r="E104" s="12"/>
      <c r="F104" s="12"/>
      <c r="G104" s="12"/>
      <c r="H104" s="12"/>
      <c r="I104" s="12"/>
      <c r="J104" s="12"/>
      <c r="K104" s="12"/>
      <c r="L104" s="12">
        <f t="shared" si="1"/>
        <v>0</v>
      </c>
    </row>
    <row r="105" spans="1:13" x14ac:dyDescent="0.3">
      <c r="B105" t="s">
        <v>987</v>
      </c>
      <c r="D105" s="12"/>
      <c r="E105" s="12"/>
      <c r="F105" s="12"/>
      <c r="G105" s="12"/>
      <c r="H105" s="12"/>
      <c r="I105" s="12"/>
      <c r="J105" s="12"/>
      <c r="K105" s="12"/>
      <c r="L105" s="12">
        <f t="shared" si="1"/>
        <v>0</v>
      </c>
    </row>
    <row r="106" spans="1:13" x14ac:dyDescent="0.3">
      <c r="B106" s="64"/>
      <c r="C106" t="s">
        <v>94</v>
      </c>
      <c r="D106" s="12">
        <v>48414912.920000002</v>
      </c>
      <c r="E106" s="12">
        <v>43986863.75</v>
      </c>
      <c r="F106" s="12">
        <v>48414912.920000002</v>
      </c>
      <c r="G106" s="12">
        <v>48414912.920000002</v>
      </c>
      <c r="H106" s="12">
        <v>50919000</v>
      </c>
      <c r="I106" s="12">
        <v>43986863.75</v>
      </c>
      <c r="J106" s="12">
        <v>48414912.920000002</v>
      </c>
      <c r="K106" s="12">
        <v>50919000</v>
      </c>
      <c r="L106" s="12">
        <f t="shared" si="1"/>
        <v>2504087.0799999982</v>
      </c>
    </row>
    <row r="107" spans="1:13" x14ac:dyDescent="0.3">
      <c r="B107" t="s">
        <v>1186</v>
      </c>
      <c r="D107" s="12">
        <v>48414912.920000002</v>
      </c>
      <c r="E107" s="12">
        <v>43986863.75</v>
      </c>
      <c r="F107" s="12">
        <v>48414912.920000002</v>
      </c>
      <c r="G107" s="12">
        <v>48414912.920000002</v>
      </c>
      <c r="H107" s="12">
        <v>50919000</v>
      </c>
      <c r="I107" s="12">
        <v>43986863.75</v>
      </c>
      <c r="J107" s="12">
        <v>48414912.920000002</v>
      </c>
      <c r="K107" s="12">
        <v>50919000</v>
      </c>
      <c r="L107" s="12">
        <f t="shared" si="1"/>
        <v>2504087.0799999982</v>
      </c>
    </row>
    <row r="108" spans="1:13" x14ac:dyDescent="0.3">
      <c r="B108" t="s">
        <v>999</v>
      </c>
      <c r="D108" s="12"/>
      <c r="E108" s="12"/>
      <c r="F108" s="12"/>
      <c r="G108" s="12"/>
      <c r="H108" s="12"/>
      <c r="I108" s="12"/>
      <c r="J108" s="12"/>
      <c r="K108" s="12"/>
      <c r="L108" s="12">
        <f t="shared" si="1"/>
        <v>0</v>
      </c>
    </row>
    <row r="109" spans="1:13" x14ac:dyDescent="0.3">
      <c r="C109" t="s">
        <v>116</v>
      </c>
      <c r="D109" s="12">
        <v>2111015.56</v>
      </c>
      <c r="E109" s="12">
        <v>2111015.56</v>
      </c>
      <c r="F109" s="12">
        <v>2111015.56</v>
      </c>
      <c r="G109" s="12">
        <v>2111015.56</v>
      </c>
      <c r="H109" s="12">
        <v>3190000</v>
      </c>
      <c r="I109" s="12">
        <v>2111015.56</v>
      </c>
      <c r="J109" s="12">
        <v>2111015.56</v>
      </c>
      <c r="K109" s="12">
        <v>3190000</v>
      </c>
      <c r="L109" s="12">
        <f t="shared" si="1"/>
        <v>1078984.44</v>
      </c>
    </row>
    <row r="110" spans="1:13" x14ac:dyDescent="0.3">
      <c r="B110" t="s">
        <v>1953</v>
      </c>
      <c r="D110" s="12">
        <v>2111015.56</v>
      </c>
      <c r="E110" s="12">
        <v>2111015.56</v>
      </c>
      <c r="F110" s="12">
        <v>2111015.56</v>
      </c>
      <c r="G110" s="12">
        <v>2111015.56</v>
      </c>
      <c r="H110" s="12">
        <v>3190000</v>
      </c>
      <c r="I110" s="12">
        <v>2111015.56</v>
      </c>
      <c r="J110" s="12">
        <v>2111015.56</v>
      </c>
      <c r="K110" s="12">
        <v>3190000</v>
      </c>
      <c r="L110" s="12">
        <f t="shared" si="1"/>
        <v>1078984.44</v>
      </c>
    </row>
    <row r="111" spans="1:13" x14ac:dyDescent="0.3">
      <c r="B111" t="s">
        <v>1008</v>
      </c>
      <c r="D111" s="12"/>
      <c r="E111" s="12"/>
      <c r="F111" s="12"/>
      <c r="G111" s="12"/>
      <c r="H111" s="12"/>
      <c r="I111" s="12"/>
      <c r="J111" s="12"/>
      <c r="K111" s="12"/>
      <c r="L111" s="12">
        <f t="shared" si="1"/>
        <v>0</v>
      </c>
    </row>
    <row r="112" spans="1:13" x14ac:dyDescent="0.3">
      <c r="C112" t="s">
        <v>110</v>
      </c>
      <c r="D112" s="12">
        <v>500000</v>
      </c>
      <c r="E112" s="12">
        <v>499500</v>
      </c>
      <c r="F112" s="12">
        <v>500000</v>
      </c>
      <c r="G112" s="12">
        <v>500000</v>
      </c>
      <c r="H112" s="12">
        <v>500000</v>
      </c>
      <c r="I112" s="12">
        <v>499500</v>
      </c>
      <c r="J112" s="12">
        <v>500000</v>
      </c>
      <c r="K112" s="12">
        <v>500000</v>
      </c>
      <c r="L112" s="12">
        <f t="shared" si="1"/>
        <v>0</v>
      </c>
    </row>
    <row r="113" spans="1:12" x14ac:dyDescent="0.3">
      <c r="B113" t="s">
        <v>1954</v>
      </c>
      <c r="D113" s="12">
        <v>500000</v>
      </c>
      <c r="E113" s="12">
        <v>499500</v>
      </c>
      <c r="F113" s="12">
        <v>500000</v>
      </c>
      <c r="G113" s="12">
        <v>500000</v>
      </c>
      <c r="H113" s="12">
        <v>500000</v>
      </c>
      <c r="I113" s="12">
        <v>499500</v>
      </c>
      <c r="J113" s="12">
        <v>500000</v>
      </c>
      <c r="K113" s="12">
        <v>500000</v>
      </c>
      <c r="L113" s="12">
        <f t="shared" si="1"/>
        <v>0</v>
      </c>
    </row>
    <row r="114" spans="1:12" x14ac:dyDescent="0.3">
      <c r="B114" t="s">
        <v>64</v>
      </c>
      <c r="D114" s="12"/>
      <c r="E114" s="12"/>
      <c r="F114" s="12"/>
      <c r="G114" s="12"/>
      <c r="H114" s="12"/>
      <c r="I114" s="12"/>
      <c r="J114" s="12"/>
      <c r="K114" s="12"/>
      <c r="L114" s="12">
        <f t="shared" si="1"/>
        <v>0</v>
      </c>
    </row>
    <row r="115" spans="1:12" x14ac:dyDescent="0.3">
      <c r="C115" t="s">
        <v>66</v>
      </c>
      <c r="D115" s="12">
        <v>1739238.3999999999</v>
      </c>
      <c r="E115" s="12">
        <v>1332209.76</v>
      </c>
      <c r="F115" s="12">
        <v>2655588.4</v>
      </c>
      <c r="G115" s="12">
        <v>2655588.4</v>
      </c>
      <c r="H115" s="12">
        <v>2665588.4</v>
      </c>
      <c r="I115" s="12">
        <v>1332209.76</v>
      </c>
      <c r="J115" s="12">
        <v>2655588.4</v>
      </c>
      <c r="K115" s="12">
        <v>2665588.4</v>
      </c>
      <c r="L115" s="12">
        <f t="shared" si="1"/>
        <v>10000</v>
      </c>
    </row>
    <row r="116" spans="1:12" x14ac:dyDescent="0.3">
      <c r="B116" t="s">
        <v>1187</v>
      </c>
      <c r="D116" s="12">
        <v>1739238.3999999999</v>
      </c>
      <c r="E116" s="12">
        <v>1332209.76</v>
      </c>
      <c r="F116" s="12">
        <v>2655588.4</v>
      </c>
      <c r="G116" s="12">
        <v>2655588.4</v>
      </c>
      <c r="H116" s="12">
        <v>2665588.4</v>
      </c>
      <c r="I116" s="12">
        <v>1332209.76</v>
      </c>
      <c r="J116" s="12">
        <v>2655588.4</v>
      </c>
      <c r="K116" s="12">
        <v>2665588.4</v>
      </c>
      <c r="L116" s="12">
        <f t="shared" si="1"/>
        <v>10000</v>
      </c>
    </row>
    <row r="117" spans="1:12" x14ac:dyDescent="0.3">
      <c r="B117" t="s">
        <v>81</v>
      </c>
      <c r="D117" s="12"/>
      <c r="E117" s="12"/>
      <c r="F117" s="12"/>
      <c r="G117" s="12"/>
      <c r="H117" s="12"/>
      <c r="I117" s="12"/>
      <c r="J117" s="12"/>
      <c r="K117" s="12"/>
      <c r="L117" s="12">
        <f t="shared" si="1"/>
        <v>0</v>
      </c>
    </row>
    <row r="118" spans="1:12" x14ac:dyDescent="0.3">
      <c r="C118" t="s">
        <v>83</v>
      </c>
      <c r="D118" s="12">
        <v>16525927.169999998</v>
      </c>
      <c r="E118" s="12">
        <v>12392544.02</v>
      </c>
      <c r="F118" s="12">
        <v>16468427.169999998</v>
      </c>
      <c r="G118" s="12">
        <v>16468427.169999998</v>
      </c>
      <c r="H118" s="12">
        <v>16468427.169999998</v>
      </c>
      <c r="I118" s="12">
        <v>12392544.02</v>
      </c>
      <c r="J118" s="12">
        <v>16468427.169999998</v>
      </c>
      <c r="K118" s="12">
        <v>16468427.169999998</v>
      </c>
      <c r="L118" s="12">
        <f t="shared" si="1"/>
        <v>0</v>
      </c>
    </row>
    <row r="119" spans="1:12" x14ac:dyDescent="0.3">
      <c r="B119" t="s">
        <v>1188</v>
      </c>
      <c r="D119" s="12">
        <v>16525927.169999998</v>
      </c>
      <c r="E119" s="12">
        <v>12392544.02</v>
      </c>
      <c r="F119" s="12">
        <v>16468427.169999998</v>
      </c>
      <c r="G119" s="12">
        <v>16468427.169999998</v>
      </c>
      <c r="H119" s="12">
        <v>16468427.169999998</v>
      </c>
      <c r="I119" s="12">
        <v>12392544.02</v>
      </c>
      <c r="J119" s="12">
        <v>16468427.169999998</v>
      </c>
      <c r="K119" s="12">
        <v>16468427.169999998</v>
      </c>
      <c r="L119" s="12">
        <f t="shared" si="1"/>
        <v>0</v>
      </c>
    </row>
    <row r="120" spans="1:12" x14ac:dyDescent="0.3">
      <c r="B120" t="s">
        <v>37</v>
      </c>
      <c r="D120" s="12"/>
      <c r="E120" s="12"/>
      <c r="F120" s="12"/>
      <c r="G120" s="12"/>
      <c r="H120" s="12"/>
      <c r="I120" s="12"/>
      <c r="J120" s="12"/>
      <c r="K120" s="12"/>
      <c r="L120" s="12">
        <f t="shared" si="1"/>
        <v>0</v>
      </c>
    </row>
    <row r="121" spans="1:12" x14ac:dyDescent="0.3">
      <c r="C121" t="s">
        <v>39</v>
      </c>
      <c r="D121" s="12">
        <v>5677246</v>
      </c>
      <c r="E121" s="12">
        <v>2893097</v>
      </c>
      <c r="F121" s="12">
        <v>5677246</v>
      </c>
      <c r="G121" s="12">
        <v>5677246</v>
      </c>
      <c r="H121" s="12">
        <v>5677246</v>
      </c>
      <c r="I121" s="12">
        <v>2893097</v>
      </c>
      <c r="J121" s="12">
        <v>5677246</v>
      </c>
      <c r="K121" s="12">
        <v>5677246</v>
      </c>
      <c r="L121" s="12">
        <f t="shared" si="1"/>
        <v>0</v>
      </c>
    </row>
    <row r="122" spans="1:12" x14ac:dyDescent="0.3">
      <c r="B122" t="s">
        <v>1189</v>
      </c>
      <c r="D122" s="12">
        <v>5677246</v>
      </c>
      <c r="E122" s="12">
        <v>2893097</v>
      </c>
      <c r="F122" s="12">
        <v>5677246</v>
      </c>
      <c r="G122" s="12">
        <v>5677246</v>
      </c>
      <c r="H122" s="12">
        <v>5677246</v>
      </c>
      <c r="I122" s="12">
        <v>2893097</v>
      </c>
      <c r="J122" s="12">
        <v>5677246</v>
      </c>
      <c r="K122" s="12">
        <v>5677246</v>
      </c>
      <c r="L122" s="12">
        <f t="shared" si="1"/>
        <v>0</v>
      </c>
    </row>
    <row r="123" spans="1:12" x14ac:dyDescent="0.3">
      <c r="A123" t="s">
        <v>1190</v>
      </c>
      <c r="D123" s="12">
        <v>74968340.049999997</v>
      </c>
      <c r="E123" s="12">
        <v>63215230.090000004</v>
      </c>
      <c r="F123" s="12">
        <v>75827190.049999997</v>
      </c>
      <c r="G123" s="12">
        <v>75827190.049999997</v>
      </c>
      <c r="H123" s="12">
        <v>79420261.569999993</v>
      </c>
      <c r="I123" s="12">
        <v>63215230.090000004</v>
      </c>
      <c r="J123" s="12">
        <v>75827190.049999997</v>
      </c>
      <c r="K123" s="12">
        <v>79420261.569999993</v>
      </c>
      <c r="L123" s="12">
        <f t="shared" si="1"/>
        <v>3593071.5199999958</v>
      </c>
    </row>
    <row r="124" spans="1:12" x14ac:dyDescent="0.3">
      <c r="A124" t="s">
        <v>189</v>
      </c>
      <c r="D124" s="12"/>
      <c r="E124" s="12"/>
      <c r="F124" s="12"/>
      <c r="G124" s="12"/>
      <c r="H124" s="12"/>
      <c r="I124" s="12"/>
      <c r="J124" s="12"/>
      <c r="K124" s="12"/>
      <c r="L124" s="12">
        <f t="shared" si="1"/>
        <v>0</v>
      </c>
    </row>
    <row r="125" spans="1:12" x14ac:dyDescent="0.3">
      <c r="B125" t="s">
        <v>996</v>
      </c>
      <c r="D125" s="12"/>
      <c r="E125" s="12"/>
      <c r="F125" s="12"/>
      <c r="G125" s="12"/>
      <c r="H125" s="12"/>
      <c r="I125" s="12"/>
      <c r="J125" s="12"/>
      <c r="K125" s="12"/>
      <c r="L125" s="12">
        <f t="shared" si="1"/>
        <v>0</v>
      </c>
    </row>
    <row r="126" spans="1:12" x14ac:dyDescent="0.3">
      <c r="C126" t="s">
        <v>203</v>
      </c>
      <c r="D126" s="12">
        <v>960000</v>
      </c>
      <c r="E126" s="12">
        <v>0</v>
      </c>
      <c r="F126" s="12">
        <v>960000</v>
      </c>
      <c r="G126" s="12">
        <v>960000</v>
      </c>
      <c r="H126" s="12">
        <v>960000</v>
      </c>
      <c r="I126" s="12">
        <v>0</v>
      </c>
      <c r="J126" s="12">
        <v>960000</v>
      </c>
      <c r="K126" s="12">
        <v>960000</v>
      </c>
      <c r="L126" s="12">
        <f t="shared" si="1"/>
        <v>0</v>
      </c>
    </row>
    <row r="127" spans="1:12" x14ac:dyDescent="0.3">
      <c r="C127" t="s">
        <v>995</v>
      </c>
      <c r="D127" s="12">
        <v>44692764.670000002</v>
      </c>
      <c r="E127" s="12">
        <v>40080398.630000003</v>
      </c>
      <c r="F127" s="12">
        <v>3472000</v>
      </c>
      <c r="G127" s="12">
        <v>3472000</v>
      </c>
      <c r="H127" s="12">
        <v>44450000</v>
      </c>
      <c r="I127" s="12">
        <v>40080398.630000003</v>
      </c>
      <c r="J127" s="12">
        <v>3472000</v>
      </c>
      <c r="K127" s="12">
        <v>5450000</v>
      </c>
      <c r="L127" s="12">
        <f t="shared" si="1"/>
        <v>1978000</v>
      </c>
    </row>
    <row r="128" spans="1:12" x14ac:dyDescent="0.3">
      <c r="C128" t="s">
        <v>212</v>
      </c>
      <c r="D128" s="12">
        <v>751609.44</v>
      </c>
      <c r="E128" s="12">
        <v>1089485.31</v>
      </c>
      <c r="F128" s="12">
        <v>750000</v>
      </c>
      <c r="G128" s="12">
        <v>750000</v>
      </c>
      <c r="H128" s="12">
        <v>1089485.31</v>
      </c>
      <c r="I128" s="12">
        <v>1089485.31</v>
      </c>
      <c r="J128" s="12">
        <v>750000</v>
      </c>
      <c r="K128" s="12">
        <v>1089485.31</v>
      </c>
      <c r="L128" s="12">
        <f t="shared" si="1"/>
        <v>339485.31000000006</v>
      </c>
    </row>
    <row r="129" spans="1:13" x14ac:dyDescent="0.3">
      <c r="B129" t="s">
        <v>1191</v>
      </c>
      <c r="D129" s="12">
        <v>46404374.109999999</v>
      </c>
      <c r="E129" s="12">
        <v>41169883.940000005</v>
      </c>
      <c r="F129" s="12">
        <v>5182000</v>
      </c>
      <c r="G129" s="12">
        <v>5182000</v>
      </c>
      <c r="H129" s="12">
        <v>46499485.310000002</v>
      </c>
      <c r="I129" s="12">
        <v>41169883.940000005</v>
      </c>
      <c r="J129" s="12">
        <v>5182000</v>
      </c>
      <c r="K129" s="12">
        <v>7499485.3100000005</v>
      </c>
      <c r="L129" s="12">
        <f t="shared" si="1"/>
        <v>2317485.3100000005</v>
      </c>
    </row>
    <row r="130" spans="1:13" x14ac:dyDescent="0.3">
      <c r="B130" t="s">
        <v>264</v>
      </c>
      <c r="D130" s="12"/>
      <c r="E130" s="12"/>
      <c r="F130" s="12"/>
      <c r="G130" s="12"/>
      <c r="H130" s="12"/>
      <c r="I130" s="12"/>
      <c r="J130" s="12"/>
      <c r="K130" s="12"/>
      <c r="L130" s="12">
        <f t="shared" si="1"/>
        <v>0</v>
      </c>
    </row>
    <row r="131" spans="1:13" x14ac:dyDescent="0.3">
      <c r="C131" t="s">
        <v>266</v>
      </c>
      <c r="D131" s="12">
        <v>4432000</v>
      </c>
      <c r="E131" s="12">
        <v>3208848.46</v>
      </c>
      <c r="F131" s="12">
        <v>4432000</v>
      </c>
      <c r="G131" s="12">
        <v>4432000</v>
      </c>
      <c r="H131" s="12">
        <v>5000000</v>
      </c>
      <c r="I131" s="12">
        <v>3208848.46</v>
      </c>
      <c r="J131" s="12">
        <v>4432000</v>
      </c>
      <c r="K131" s="12">
        <v>5000000</v>
      </c>
      <c r="L131" s="12">
        <f t="shared" si="1"/>
        <v>568000</v>
      </c>
    </row>
    <row r="132" spans="1:13" x14ac:dyDescent="0.3">
      <c r="B132" t="s">
        <v>1192</v>
      </c>
      <c r="D132" s="12">
        <v>4432000</v>
      </c>
      <c r="E132" s="12">
        <v>3208848.46</v>
      </c>
      <c r="F132" s="12">
        <v>4432000</v>
      </c>
      <c r="G132" s="12">
        <v>4432000</v>
      </c>
      <c r="H132" s="12">
        <v>5000000</v>
      </c>
      <c r="I132" s="12">
        <v>3208848.46</v>
      </c>
      <c r="J132" s="12">
        <v>4432000</v>
      </c>
      <c r="K132" s="12">
        <v>5000000</v>
      </c>
      <c r="L132" s="12">
        <f t="shared" si="1"/>
        <v>568000</v>
      </c>
    </row>
    <row r="133" spans="1:13" x14ac:dyDescent="0.3">
      <c r="B133" t="s">
        <v>972</v>
      </c>
      <c r="D133" s="12"/>
      <c r="E133" s="12"/>
      <c r="F133" s="12"/>
      <c r="G133" s="12"/>
      <c r="H133" s="12"/>
      <c r="I133" s="12"/>
      <c r="J133" s="12"/>
      <c r="K133" s="12"/>
      <c r="L133" s="12">
        <f t="shared" si="1"/>
        <v>0</v>
      </c>
    </row>
    <row r="134" spans="1:13" x14ac:dyDescent="0.3">
      <c r="C134" s="64" t="s">
        <v>222</v>
      </c>
      <c r="D134" s="21">
        <v>454000</v>
      </c>
      <c r="E134" s="21">
        <v>261262.71</v>
      </c>
      <c r="F134" s="21">
        <v>454000</v>
      </c>
      <c r="G134" s="21">
        <v>454000</v>
      </c>
      <c r="H134" s="21">
        <v>5339000</v>
      </c>
      <c r="I134" s="12"/>
      <c r="J134" s="12"/>
      <c r="K134" s="12"/>
      <c r="L134" s="12"/>
    </row>
    <row r="135" spans="1:13" x14ac:dyDescent="0.3">
      <c r="C135" t="s">
        <v>244</v>
      </c>
      <c r="D135" s="12">
        <v>3813950</v>
      </c>
      <c r="E135" s="12">
        <v>3720085.21</v>
      </c>
      <c r="F135" s="12">
        <v>3813950</v>
      </c>
      <c r="G135" s="12">
        <v>3813950</v>
      </c>
      <c r="H135" s="12">
        <v>4902000</v>
      </c>
      <c r="I135" s="21">
        <v>261262.71</v>
      </c>
      <c r="J135" s="21">
        <v>454000</v>
      </c>
      <c r="K135" s="21">
        <v>454000</v>
      </c>
      <c r="L135" s="73">
        <v>5339000</v>
      </c>
      <c r="M135" s="72" t="s">
        <v>1213</v>
      </c>
    </row>
    <row r="136" spans="1:13" x14ac:dyDescent="0.3">
      <c r="C136" t="s">
        <v>254</v>
      </c>
      <c r="D136" s="12">
        <v>9003456</v>
      </c>
      <c r="E136" s="12">
        <v>9003456</v>
      </c>
      <c r="F136" s="12">
        <v>9003456</v>
      </c>
      <c r="G136" s="12">
        <v>9003456</v>
      </c>
      <c r="H136" s="12">
        <v>9003456</v>
      </c>
      <c r="I136" s="12">
        <v>3720085.21</v>
      </c>
      <c r="J136" s="12">
        <v>3813950</v>
      </c>
      <c r="K136" s="12">
        <v>3813950</v>
      </c>
      <c r="L136" s="12">
        <v>4902000</v>
      </c>
    </row>
    <row r="137" spans="1:13" x14ac:dyDescent="0.3">
      <c r="B137" t="s">
        <v>1955</v>
      </c>
      <c r="D137" s="12">
        <v>13271406</v>
      </c>
      <c r="E137" s="12">
        <v>12984803.92</v>
      </c>
      <c r="F137" s="12">
        <v>13271406</v>
      </c>
      <c r="G137" s="12">
        <v>13271406</v>
      </c>
      <c r="H137" s="12">
        <v>19244456</v>
      </c>
      <c r="I137" s="12">
        <v>9003456</v>
      </c>
      <c r="J137" s="12">
        <v>9003456</v>
      </c>
      <c r="K137" s="12">
        <v>9003456</v>
      </c>
      <c r="L137" s="12">
        <v>9003456</v>
      </c>
    </row>
    <row r="138" spans="1:13" x14ac:dyDescent="0.3">
      <c r="B138" t="s">
        <v>274</v>
      </c>
      <c r="D138" s="12"/>
      <c r="E138" s="12"/>
      <c r="F138" s="12"/>
      <c r="G138" s="12"/>
      <c r="H138" s="12"/>
      <c r="I138" s="12">
        <v>12984803.92</v>
      </c>
      <c r="J138" s="12">
        <v>13271406</v>
      </c>
      <c r="K138" s="12">
        <v>13271406</v>
      </c>
      <c r="L138" s="12">
        <v>19244456</v>
      </c>
    </row>
    <row r="139" spans="1:13" x14ac:dyDescent="0.3">
      <c r="C139" t="s">
        <v>1135</v>
      </c>
      <c r="D139" s="12">
        <v>4500000</v>
      </c>
      <c r="E139" s="12">
        <v>4208812.58</v>
      </c>
      <c r="F139" s="12">
        <v>4500000</v>
      </c>
      <c r="G139" s="12">
        <v>4500000</v>
      </c>
      <c r="H139" s="12">
        <v>4250000</v>
      </c>
      <c r="I139" s="12"/>
      <c r="J139" s="12"/>
      <c r="K139" s="12"/>
      <c r="L139" s="12"/>
    </row>
    <row r="140" spans="1:13" x14ac:dyDescent="0.3">
      <c r="C140" t="s">
        <v>1134</v>
      </c>
      <c r="D140" s="12">
        <v>4823470</v>
      </c>
      <c r="E140" s="12">
        <v>4800000.08</v>
      </c>
      <c r="F140" s="21">
        <v>4823470</v>
      </c>
      <c r="G140" s="21">
        <v>4823470</v>
      </c>
      <c r="H140" s="21">
        <v>7505000</v>
      </c>
      <c r="I140" s="12">
        <v>4208812.58</v>
      </c>
      <c r="J140" s="12">
        <v>4500000</v>
      </c>
      <c r="K140" s="12">
        <v>4500000</v>
      </c>
      <c r="L140" s="12">
        <v>4250000</v>
      </c>
    </row>
    <row r="141" spans="1:13" x14ac:dyDescent="0.3">
      <c r="C141" t="s">
        <v>276</v>
      </c>
      <c r="D141" s="12">
        <v>6519948.2000000002</v>
      </c>
      <c r="E141" s="12">
        <v>3279016.63</v>
      </c>
      <c r="F141" s="12">
        <v>6319948.2000000002</v>
      </c>
      <c r="G141" s="12">
        <v>6319948.2000000002</v>
      </c>
      <c r="H141" s="12">
        <v>6319948.2000000002</v>
      </c>
      <c r="I141" s="21">
        <v>4800000.08</v>
      </c>
      <c r="J141" s="21">
        <v>4823470</v>
      </c>
      <c r="K141" s="21">
        <v>4823470</v>
      </c>
      <c r="L141" s="73">
        <f>GETPIVOTDATA("Suma de Propuesta Dependencia 2024",$A$3,"Dependencia","SECRETARÍA GENERAL DEL AYUNTAMIENTO","Proyecto","ECONOMIA ALIMENTARIA (NUEVO RED DE BASES)","Centro costos","DIRECCIÓN GENERAL DE CULTURA DE LA PAZ Y CORRESPONSABILIDAD")-GETPIVOTDATA("Tesorería Ideal 2024  ",$A$3,"Dependencia","SECRETARÍA GENERAL DEL AYUNTAMIENTO","Proyecto","ECONOMIA ALIMENTARIA (NUEVO RED DE BASES)","Centro costos","DIRECCIÓN GENERAL DE CULTURA DE LA PAZ Y CORRESPONSABILIDAD")</f>
        <v>2681530</v>
      </c>
      <c r="M141" s="72"/>
    </row>
    <row r="142" spans="1:13" x14ac:dyDescent="0.3">
      <c r="C142" s="64" t="s">
        <v>304</v>
      </c>
      <c r="D142" s="21">
        <v>0</v>
      </c>
      <c r="E142" s="21">
        <v>0</v>
      </c>
      <c r="F142" s="21">
        <v>200000</v>
      </c>
      <c r="G142" s="21">
        <v>200000</v>
      </c>
      <c r="H142" s="21">
        <v>1200000</v>
      </c>
      <c r="I142" s="12">
        <v>3279016.63</v>
      </c>
      <c r="J142" s="12">
        <v>6319948.2000000002</v>
      </c>
      <c r="K142" s="12">
        <v>6319948.2000000002</v>
      </c>
      <c r="L142" s="12">
        <v>6319948.2000000002</v>
      </c>
    </row>
    <row r="143" spans="1:13" x14ac:dyDescent="0.3">
      <c r="B143" t="s">
        <v>1956</v>
      </c>
      <c r="D143" s="12">
        <v>15843418.199999999</v>
      </c>
      <c r="E143" s="12">
        <v>12287829.289999999</v>
      </c>
      <c r="F143" s="12">
        <v>15843418.199999999</v>
      </c>
      <c r="G143" s="12">
        <v>15843418.199999999</v>
      </c>
      <c r="H143" s="12">
        <v>19274948.199999999</v>
      </c>
      <c r="I143" s="21">
        <v>0</v>
      </c>
      <c r="J143" s="21">
        <v>200000</v>
      </c>
      <c r="K143" s="21">
        <v>200000</v>
      </c>
      <c r="L143" s="73">
        <v>1200000</v>
      </c>
      <c r="M143" s="72" t="s">
        <v>1228</v>
      </c>
    </row>
    <row r="144" spans="1:13" x14ac:dyDescent="0.3">
      <c r="A144" t="s">
        <v>1193</v>
      </c>
      <c r="D144" s="12">
        <v>79951198.310000002</v>
      </c>
      <c r="E144" s="12">
        <v>69651365.609999999</v>
      </c>
      <c r="F144" s="12">
        <v>38728824.200000003</v>
      </c>
      <c r="G144" s="12">
        <v>38728824.200000003</v>
      </c>
      <c r="H144" s="12">
        <v>90018889.510000005</v>
      </c>
      <c r="I144" s="12">
        <v>12287829.289999999</v>
      </c>
      <c r="J144" s="12">
        <v>15843418.199999999</v>
      </c>
      <c r="K144" s="12">
        <v>15843418.199999999</v>
      </c>
      <c r="L144" s="12">
        <v>19274948.199999999</v>
      </c>
    </row>
    <row r="145" spans="1:12" x14ac:dyDescent="0.3">
      <c r="A145" t="s">
        <v>126</v>
      </c>
      <c r="D145" s="12"/>
      <c r="E145" s="12"/>
      <c r="F145" s="12"/>
      <c r="G145" s="12"/>
      <c r="H145" s="12"/>
      <c r="I145" s="12">
        <v>69651365.609999999</v>
      </c>
      <c r="J145" s="12">
        <v>38728824.200000003</v>
      </c>
      <c r="K145" s="12">
        <v>38728824.200000003</v>
      </c>
      <c r="L145" s="12">
        <v>90018889.510000005</v>
      </c>
    </row>
    <row r="146" spans="1:12" x14ac:dyDescent="0.3">
      <c r="B146" t="s">
        <v>128</v>
      </c>
      <c r="D146" s="12"/>
      <c r="E146" s="12"/>
      <c r="F146" s="12"/>
      <c r="G146" s="12"/>
      <c r="H146" s="12"/>
      <c r="I146" s="12"/>
      <c r="J146" s="12"/>
      <c r="K146" s="12"/>
      <c r="L146" s="12"/>
    </row>
    <row r="147" spans="1:12" x14ac:dyDescent="0.3">
      <c r="C147" t="s">
        <v>130</v>
      </c>
      <c r="D147" s="12">
        <v>2585000</v>
      </c>
      <c r="E147" s="12">
        <v>1932224.5</v>
      </c>
      <c r="F147" s="12">
        <v>2585000</v>
      </c>
      <c r="G147" s="12">
        <v>2585000</v>
      </c>
      <c r="H147" s="12">
        <v>2585000</v>
      </c>
      <c r="I147" s="12"/>
      <c r="J147" s="12"/>
      <c r="K147" s="12"/>
      <c r="L147" s="12"/>
    </row>
    <row r="148" spans="1:12" x14ac:dyDescent="0.3">
      <c r="B148" t="s">
        <v>1194</v>
      </c>
      <c r="D148" s="12">
        <v>2585000</v>
      </c>
      <c r="E148" s="12">
        <v>1932224.5</v>
      </c>
      <c r="F148" s="12">
        <v>2585000</v>
      </c>
      <c r="G148" s="12">
        <v>2585000</v>
      </c>
      <c r="H148" s="12">
        <v>2585000</v>
      </c>
      <c r="I148" s="12">
        <v>1932224.5</v>
      </c>
      <c r="J148" s="12">
        <v>2585000</v>
      </c>
      <c r="K148" s="12">
        <v>2585000</v>
      </c>
      <c r="L148" s="12">
        <v>2585000</v>
      </c>
    </row>
    <row r="149" spans="1:12" x14ac:dyDescent="0.3">
      <c r="A149" t="s">
        <v>1195</v>
      </c>
      <c r="D149" s="12">
        <v>2585000</v>
      </c>
      <c r="E149" s="12">
        <v>1932224.5</v>
      </c>
      <c r="F149" s="12">
        <v>2585000</v>
      </c>
      <c r="G149" s="12">
        <v>2585000</v>
      </c>
      <c r="H149" s="12">
        <v>2585000</v>
      </c>
      <c r="I149" s="12">
        <v>1932224.5</v>
      </c>
      <c r="J149" s="12">
        <v>2585000</v>
      </c>
      <c r="K149" s="12">
        <v>2585000</v>
      </c>
      <c r="L149" s="12">
        <v>2585000</v>
      </c>
    </row>
    <row r="150" spans="1:12" x14ac:dyDescent="0.3">
      <c r="A150" t="s">
        <v>679</v>
      </c>
      <c r="D150" s="12"/>
      <c r="E150" s="12"/>
      <c r="F150" s="12"/>
      <c r="G150" s="12"/>
      <c r="H150" s="12"/>
      <c r="I150" s="12">
        <v>1932224.5</v>
      </c>
      <c r="J150" s="12">
        <v>2585000</v>
      </c>
      <c r="K150" s="12">
        <v>2585000</v>
      </c>
      <c r="L150" s="12">
        <v>2585000</v>
      </c>
    </row>
    <row r="151" spans="1:12" x14ac:dyDescent="0.3">
      <c r="B151" t="s">
        <v>1027</v>
      </c>
      <c r="D151" s="12"/>
      <c r="E151" s="12"/>
      <c r="F151" s="12"/>
      <c r="G151" s="12"/>
      <c r="H151" s="12"/>
      <c r="I151" s="12"/>
      <c r="J151" s="12"/>
      <c r="K151" s="12"/>
      <c r="L151" s="12"/>
    </row>
    <row r="152" spans="1:12" x14ac:dyDescent="0.3">
      <c r="C152" t="s">
        <v>682</v>
      </c>
      <c r="D152" s="12">
        <v>66533232.560000002</v>
      </c>
      <c r="E152" s="12">
        <v>63793408.530000001</v>
      </c>
      <c r="F152" s="12">
        <v>66533232.560000002</v>
      </c>
      <c r="G152" s="12">
        <v>66533232.560000002</v>
      </c>
      <c r="H152" s="12">
        <v>68471532.384000003</v>
      </c>
      <c r="I152" s="12"/>
      <c r="J152" s="12"/>
      <c r="K152" s="12"/>
      <c r="L152" s="12"/>
    </row>
    <row r="153" spans="1:12" x14ac:dyDescent="0.3">
      <c r="B153" t="s">
        <v>1957</v>
      </c>
      <c r="D153" s="12">
        <v>66533232.560000002</v>
      </c>
      <c r="E153" s="12">
        <v>63793408.530000001</v>
      </c>
      <c r="F153" s="12">
        <v>66533232.560000002</v>
      </c>
      <c r="G153" s="12">
        <v>66533232.560000002</v>
      </c>
      <c r="H153" s="12">
        <v>68471532.384000003</v>
      </c>
      <c r="I153" s="12">
        <v>63793408.530000001</v>
      </c>
      <c r="J153" s="12">
        <v>66533232.560000002</v>
      </c>
      <c r="K153" s="12">
        <v>66533232.560000002</v>
      </c>
      <c r="L153" s="12">
        <v>68471532.384000003</v>
      </c>
    </row>
    <row r="154" spans="1:12" x14ac:dyDescent="0.3">
      <c r="A154" t="s">
        <v>1196</v>
      </c>
      <c r="D154" s="12">
        <v>66533232.560000002</v>
      </c>
      <c r="E154" s="12">
        <v>63793408.530000001</v>
      </c>
      <c r="F154" s="12">
        <v>66533232.560000002</v>
      </c>
      <c r="G154" s="12">
        <v>66533232.560000002</v>
      </c>
      <c r="H154" s="12">
        <v>68471532.384000003</v>
      </c>
      <c r="I154" s="12">
        <v>63793408.530000001</v>
      </c>
      <c r="J154" s="12">
        <v>66533232.560000002</v>
      </c>
      <c r="K154" s="12">
        <v>66533232.560000002</v>
      </c>
      <c r="L154" s="12">
        <v>68471532.384000003</v>
      </c>
    </row>
    <row r="155" spans="1:12" x14ac:dyDescent="0.3">
      <c r="A155" t="s">
        <v>144</v>
      </c>
      <c r="D155" s="12"/>
      <c r="E155" s="12"/>
      <c r="F155" s="12"/>
      <c r="G155" s="12"/>
      <c r="H155" s="12"/>
      <c r="I155" s="12">
        <v>63793408.530000001</v>
      </c>
      <c r="J155" s="12">
        <v>66533232.560000002</v>
      </c>
      <c r="K155" s="12">
        <v>66533232.560000002</v>
      </c>
      <c r="L155" s="12">
        <v>68471532.384000003</v>
      </c>
    </row>
    <row r="156" spans="1:12" x14ac:dyDescent="0.3">
      <c r="B156" t="s">
        <v>956</v>
      </c>
      <c r="D156" s="12"/>
      <c r="E156" s="12"/>
      <c r="F156" s="12"/>
      <c r="G156" s="12"/>
      <c r="H156" s="12"/>
      <c r="I156" s="12"/>
      <c r="J156" s="12"/>
      <c r="K156" s="12"/>
      <c r="L156" s="12"/>
    </row>
    <row r="157" spans="1:12" x14ac:dyDescent="0.3">
      <c r="C157" t="s">
        <v>148</v>
      </c>
      <c r="D157" s="12">
        <v>219930615.25</v>
      </c>
      <c r="E157" s="12">
        <v>196423720.73000002</v>
      </c>
      <c r="F157" s="12">
        <v>230628402.99000001</v>
      </c>
      <c r="G157" s="12">
        <v>230628402.99000001</v>
      </c>
      <c r="H157" s="12">
        <v>262027337.96999997</v>
      </c>
      <c r="I157" s="12"/>
      <c r="J157" s="12"/>
      <c r="K157" s="12"/>
      <c r="L157" s="12"/>
    </row>
    <row r="158" spans="1:12" x14ac:dyDescent="0.3">
      <c r="B158" t="s">
        <v>1958</v>
      </c>
      <c r="D158" s="12">
        <v>219930615.25</v>
      </c>
      <c r="E158" s="12">
        <v>196423720.73000002</v>
      </c>
      <c r="F158" s="12">
        <v>230628402.99000001</v>
      </c>
      <c r="G158" s="12">
        <v>230628402.99000001</v>
      </c>
      <c r="H158" s="12">
        <v>262027337.96999997</v>
      </c>
      <c r="I158" s="12">
        <v>196423720.73000002</v>
      </c>
      <c r="J158" s="12">
        <v>230628402.99000001</v>
      </c>
      <c r="K158" s="12">
        <v>230628402.99000001</v>
      </c>
      <c r="L158" s="12">
        <v>243641769.97</v>
      </c>
    </row>
    <row r="159" spans="1:12" x14ac:dyDescent="0.3">
      <c r="B159" t="s">
        <v>168</v>
      </c>
      <c r="D159" s="12"/>
      <c r="E159" s="12"/>
      <c r="F159" s="12"/>
      <c r="G159" s="12"/>
      <c r="H159" s="12"/>
      <c r="I159" s="12">
        <v>196423720.73000002</v>
      </c>
      <c r="J159" s="12">
        <v>230628402.99000001</v>
      </c>
      <c r="K159" s="12">
        <v>230628402.99000001</v>
      </c>
      <c r="L159" s="12">
        <v>243641769.97</v>
      </c>
    </row>
    <row r="160" spans="1:12" x14ac:dyDescent="0.3">
      <c r="C160" t="s">
        <v>170</v>
      </c>
      <c r="D160" s="12">
        <v>91346331.049999997</v>
      </c>
      <c r="E160" s="12">
        <v>67826083.609999999</v>
      </c>
      <c r="F160" s="12">
        <v>83084722.439999998</v>
      </c>
      <c r="G160" s="12">
        <v>83084722.439999998</v>
      </c>
      <c r="H160" s="12">
        <v>85084722.439999998</v>
      </c>
      <c r="I160" s="12"/>
      <c r="J160" s="12"/>
      <c r="K160" s="12"/>
      <c r="L160" s="12"/>
    </row>
    <row r="161" spans="1:12" x14ac:dyDescent="0.3">
      <c r="B161" t="s">
        <v>1197</v>
      </c>
      <c r="D161" s="12">
        <v>91346331.049999997</v>
      </c>
      <c r="E161" s="12">
        <v>67826083.609999999</v>
      </c>
      <c r="F161" s="12">
        <v>83084722.439999998</v>
      </c>
      <c r="G161" s="12">
        <v>83084722.439999998</v>
      </c>
      <c r="H161" s="12">
        <v>85084722.439999998</v>
      </c>
      <c r="I161" s="12">
        <v>67826083.609999999</v>
      </c>
      <c r="J161" s="12">
        <v>83084722.439999998</v>
      </c>
      <c r="K161" s="12">
        <v>83084722.439999998</v>
      </c>
      <c r="L161" s="12">
        <v>85084722.439999998</v>
      </c>
    </row>
    <row r="162" spans="1:12" x14ac:dyDescent="0.3">
      <c r="B162" t="s">
        <v>180</v>
      </c>
      <c r="D162" s="12"/>
      <c r="E162" s="12"/>
      <c r="F162" s="12"/>
      <c r="G162" s="12"/>
      <c r="H162" s="12"/>
      <c r="I162" s="12">
        <v>67826083.609999999</v>
      </c>
      <c r="J162" s="12">
        <v>83084722.439999998</v>
      </c>
      <c r="K162" s="12">
        <v>83084722.439999998</v>
      </c>
      <c r="L162" s="12">
        <v>85084722.439999998</v>
      </c>
    </row>
    <row r="163" spans="1:12" x14ac:dyDescent="0.3">
      <c r="C163" t="s">
        <v>182</v>
      </c>
      <c r="D163" s="12">
        <v>6514942.6500000004</v>
      </c>
      <c r="E163" s="12">
        <v>4355567.29</v>
      </c>
      <c r="F163" s="12">
        <v>6514942.6500000004</v>
      </c>
      <c r="G163" s="12">
        <v>6514942.6500000004</v>
      </c>
      <c r="H163" s="12">
        <v>6514942.6500000004</v>
      </c>
      <c r="I163" s="12"/>
      <c r="J163" s="12"/>
      <c r="K163" s="12"/>
      <c r="L163" s="12"/>
    </row>
    <row r="164" spans="1:12" x14ac:dyDescent="0.3">
      <c r="B164" t="s">
        <v>1198</v>
      </c>
      <c r="D164" s="12">
        <v>6514942.6500000004</v>
      </c>
      <c r="E164" s="12">
        <v>4355567.29</v>
      </c>
      <c r="F164" s="12">
        <v>6514942.6500000004</v>
      </c>
      <c r="G164" s="12">
        <v>6514942.6500000004</v>
      </c>
      <c r="H164" s="12">
        <v>6514942.6500000004</v>
      </c>
      <c r="I164" s="12">
        <v>4355567.29</v>
      </c>
      <c r="J164" s="12">
        <v>6514942.6500000004</v>
      </c>
      <c r="K164" s="12">
        <v>6514942.6500000004</v>
      </c>
      <c r="L164" s="12">
        <v>6514942.6500000004</v>
      </c>
    </row>
    <row r="165" spans="1:12" x14ac:dyDescent="0.3">
      <c r="A165" t="s">
        <v>1199</v>
      </c>
      <c r="D165" s="12">
        <v>317791888.94999999</v>
      </c>
      <c r="E165" s="12">
        <v>268605371.63000005</v>
      </c>
      <c r="F165" s="12">
        <v>320228068.07999998</v>
      </c>
      <c r="G165" s="12">
        <v>320228068.07999998</v>
      </c>
      <c r="H165" s="12">
        <v>353627003.05999994</v>
      </c>
      <c r="I165" s="12">
        <v>4355567.29</v>
      </c>
      <c r="J165" s="12">
        <v>6514942.6500000004</v>
      </c>
      <c r="K165" s="12">
        <v>6514942.6500000004</v>
      </c>
      <c r="L165" s="12">
        <v>6514942.6500000004</v>
      </c>
    </row>
    <row r="166" spans="1:12" x14ac:dyDescent="0.3">
      <c r="A166" t="s">
        <v>785</v>
      </c>
      <c r="D166" s="12"/>
      <c r="E166" s="12"/>
      <c r="F166" s="12"/>
      <c r="G166" s="12"/>
      <c r="H166" s="12"/>
      <c r="I166" s="12">
        <v>268605371.63000005</v>
      </c>
      <c r="J166" s="12">
        <v>320228068.07999998</v>
      </c>
      <c r="K166" s="12">
        <v>320228068.07999998</v>
      </c>
      <c r="L166" s="12">
        <v>335241435.05999994</v>
      </c>
    </row>
    <row r="167" spans="1:12" x14ac:dyDescent="0.3">
      <c r="B167" t="s">
        <v>959</v>
      </c>
      <c r="D167" s="12"/>
      <c r="E167" s="12"/>
      <c r="F167" s="12"/>
      <c r="G167" s="12"/>
      <c r="H167" s="12"/>
      <c r="I167" s="12"/>
      <c r="J167" s="12"/>
      <c r="K167" s="12"/>
      <c r="L167" s="12"/>
    </row>
    <row r="168" spans="1:12" x14ac:dyDescent="0.3">
      <c r="C168" t="s">
        <v>788</v>
      </c>
      <c r="D168" s="12">
        <v>2027859</v>
      </c>
      <c r="E168" s="12">
        <v>2061284.07</v>
      </c>
      <c r="F168" s="12">
        <v>2227859</v>
      </c>
      <c r="G168" s="12">
        <v>2027859</v>
      </c>
      <c r="H168" s="12">
        <v>3021657</v>
      </c>
      <c r="I168" s="12"/>
      <c r="J168" s="12"/>
      <c r="K168" s="12"/>
      <c r="L168" s="12"/>
    </row>
    <row r="169" spans="1:12" x14ac:dyDescent="0.3">
      <c r="B169" t="s">
        <v>1959</v>
      </c>
      <c r="D169" s="12">
        <v>2027859</v>
      </c>
      <c r="E169" s="12">
        <v>2061284.07</v>
      </c>
      <c r="F169" s="12">
        <v>2227859</v>
      </c>
      <c r="G169" s="12">
        <v>2027859</v>
      </c>
      <c r="H169" s="12">
        <v>3021657</v>
      </c>
      <c r="I169" s="12">
        <v>2061284.07</v>
      </c>
      <c r="J169" s="12">
        <v>2227859</v>
      </c>
      <c r="K169" s="12">
        <v>2027859</v>
      </c>
      <c r="L169" s="12">
        <v>3021657</v>
      </c>
    </row>
    <row r="170" spans="1:12" x14ac:dyDescent="0.3">
      <c r="A170" t="s">
        <v>1200</v>
      </c>
      <c r="D170" s="12">
        <v>2027859</v>
      </c>
      <c r="E170" s="12">
        <v>2061284.07</v>
      </c>
      <c r="F170" s="12">
        <v>2227859</v>
      </c>
      <c r="G170" s="12">
        <v>2027859</v>
      </c>
      <c r="H170" s="12">
        <v>3021657</v>
      </c>
      <c r="I170" s="12">
        <v>2061284.07</v>
      </c>
      <c r="J170" s="12">
        <v>2227859</v>
      </c>
      <c r="K170" s="12">
        <v>2027859</v>
      </c>
      <c r="L170" s="12">
        <v>3021657</v>
      </c>
    </row>
    <row r="171" spans="1:12" x14ac:dyDescent="0.3">
      <c r="A171" t="s">
        <v>1131</v>
      </c>
      <c r="D171" s="12">
        <v>4049789448.2000003</v>
      </c>
      <c r="E171" s="12">
        <v>3282914742.6600008</v>
      </c>
      <c r="F171" s="12">
        <v>3930406918.3900003</v>
      </c>
      <c r="G171" s="12">
        <v>3926025859.79</v>
      </c>
      <c r="H171" s="12">
        <v>4363251173.0695992</v>
      </c>
      <c r="I171" s="12">
        <v>3282914742.6600008</v>
      </c>
      <c r="J171" s="12">
        <v>3933918388.0100002</v>
      </c>
      <c r="K171" s="12">
        <v>4169893131.6599998</v>
      </c>
      <c r="L171" s="12">
        <f t="shared" ref="L171" si="2">K171-J171</f>
        <v>235974743.64999962</v>
      </c>
    </row>
    <row r="172" spans="1:12" x14ac:dyDescent="0.3">
      <c r="I172" s="12"/>
      <c r="J172" s="12"/>
      <c r="K172" s="12"/>
      <c r="L172" s="12"/>
    </row>
    <row r="174" spans="1:12" x14ac:dyDescent="0.3">
      <c r="H174" s="39">
        <f>GETPIVOTDATA("Tesorería Ideal 2024  ",$A$3)-GETPIVOTDATA("Suma de Propuesta Dependencia 2024",$A$3)</f>
        <v>-432844254.67959881</v>
      </c>
    </row>
  </sheetData>
  <pageMargins left="0.7" right="0.7" top="0.75" bottom="0.75" header="0.3" footer="0.3"/>
  <pageSetup paperSize="9" orientation="portrait" horizontalDpi="0"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A8312-4EC6-417D-B048-2E343D2BECFE}">
  <dimension ref="A1:AY576"/>
  <sheetViews>
    <sheetView topLeftCell="AI1" workbookViewId="0">
      <selection activeCell="AO12" sqref="AO12"/>
    </sheetView>
  </sheetViews>
  <sheetFormatPr baseColWidth="10" defaultRowHeight="14.4" x14ac:dyDescent="0.3"/>
  <cols>
    <col min="1" max="1" width="30.21875" bestFit="1" customWidth="1"/>
    <col min="2" max="2" width="15.5546875" customWidth="1"/>
    <col min="6" max="6" width="28.88671875" customWidth="1"/>
    <col min="7" max="10" width="11.44140625" customWidth="1"/>
    <col min="11" max="11" width="13" customWidth="1"/>
    <col min="12" max="12" width="11.44140625" customWidth="1"/>
    <col min="13" max="13" width="15.5546875" customWidth="1"/>
    <col min="14" max="14" width="6.6640625" customWidth="1"/>
    <col min="15" max="15" width="21" customWidth="1"/>
    <col min="16" max="16" width="6.6640625" style="79" customWidth="1"/>
    <col min="17" max="17" width="6.6640625" customWidth="1"/>
    <col min="18" max="18" width="17.33203125" customWidth="1"/>
    <col min="19" max="19" width="11.6640625" customWidth="1"/>
    <col min="20" max="20" width="8.33203125" customWidth="1"/>
    <col min="21" max="21" width="24.33203125" customWidth="1"/>
    <col min="22" max="22" width="7.44140625" customWidth="1"/>
    <col min="25" max="25" width="8" customWidth="1"/>
    <col min="26" max="26" width="14.5546875" customWidth="1"/>
    <col min="27" max="27" width="11.5546875" style="46"/>
    <col min="28" max="28" width="11.5546875" style="80"/>
    <col min="29" max="29" width="12.6640625" customWidth="1"/>
    <col min="30" max="30" width="18.88671875" customWidth="1"/>
    <col min="31" max="31" width="16.5546875" customWidth="1"/>
    <col min="32" max="32" width="20.5546875" customWidth="1"/>
    <col min="33" max="33" width="17" customWidth="1"/>
    <col min="34" max="36" width="16.33203125" customWidth="1"/>
    <col min="37" max="37" width="14.6640625" customWidth="1"/>
    <col min="38" max="38" width="18.6640625" customWidth="1"/>
    <col min="39" max="39" width="17.6640625" customWidth="1"/>
    <col min="40" max="44" width="17.109375" customWidth="1"/>
    <col min="45" max="45" width="32.33203125" customWidth="1"/>
    <col min="46" max="50" width="11.44140625" hidden="1" customWidth="1"/>
    <col min="51" max="51" width="14.6640625" style="39" bestFit="1" customWidth="1"/>
  </cols>
  <sheetData>
    <row r="1" spans="1:51" ht="28.2" customHeight="1" x14ac:dyDescent="0.3">
      <c r="A1" s="13" t="s">
        <v>1128</v>
      </c>
      <c r="B1" s="81" t="s">
        <v>1277</v>
      </c>
      <c r="C1" s="13" t="s">
        <v>1</v>
      </c>
      <c r="D1" s="13" t="s">
        <v>1161</v>
      </c>
      <c r="E1" s="81" t="s">
        <v>1283</v>
      </c>
      <c r="F1" s="13" t="s">
        <v>2</v>
      </c>
      <c r="G1" s="13" t="s">
        <v>7</v>
      </c>
      <c r="H1" s="13" t="s">
        <v>8</v>
      </c>
      <c r="I1" s="13" t="s">
        <v>9</v>
      </c>
      <c r="J1" s="13" t="s">
        <v>10</v>
      </c>
      <c r="K1" s="81" t="s">
        <v>1271</v>
      </c>
      <c r="L1" s="13" t="s">
        <v>11</v>
      </c>
      <c r="M1" s="13" t="s">
        <v>12</v>
      </c>
      <c r="N1" s="13" t="s">
        <v>13</v>
      </c>
      <c r="O1" s="13" t="s">
        <v>14</v>
      </c>
      <c r="P1" s="81" t="s">
        <v>1270</v>
      </c>
      <c r="Q1" s="13" t="s">
        <v>17</v>
      </c>
      <c r="R1" s="13" t="s">
        <v>18</v>
      </c>
      <c r="S1" s="81" t="s">
        <v>1273</v>
      </c>
      <c r="T1" s="13" t="s">
        <v>15</v>
      </c>
      <c r="U1" s="13" t="s">
        <v>16</v>
      </c>
      <c r="V1" s="13" t="s">
        <v>19</v>
      </c>
      <c r="W1" s="13" t="s">
        <v>20</v>
      </c>
      <c r="X1" s="13" t="s">
        <v>1158</v>
      </c>
      <c r="Y1" s="13" t="s">
        <v>21</v>
      </c>
      <c r="Z1" s="13" t="s">
        <v>22</v>
      </c>
      <c r="AA1" s="191" t="s">
        <v>23</v>
      </c>
      <c r="AB1" s="81" t="s">
        <v>1237</v>
      </c>
      <c r="AC1" s="13" t="s">
        <v>24</v>
      </c>
      <c r="AD1" s="13" t="s">
        <v>917</v>
      </c>
      <c r="AE1" s="13" t="s">
        <v>918</v>
      </c>
      <c r="AF1" s="13" t="s">
        <v>919</v>
      </c>
      <c r="AG1" s="13" t="s">
        <v>920</v>
      </c>
      <c r="AH1" s="13" t="s">
        <v>921</v>
      </c>
      <c r="AI1" s="13" t="s">
        <v>922</v>
      </c>
      <c r="AJ1" s="13" t="s">
        <v>923</v>
      </c>
      <c r="AK1" s="13" t="s">
        <v>1080</v>
      </c>
      <c r="AL1" s="76" t="s">
        <v>476</v>
      </c>
      <c r="AM1" s="76" t="s">
        <v>477</v>
      </c>
      <c r="AN1" s="76" t="s">
        <v>478</v>
      </c>
      <c r="AO1" s="77" t="s">
        <v>1929</v>
      </c>
      <c r="AP1" s="77" t="s">
        <v>1230</v>
      </c>
      <c r="AQ1" s="77" t="s">
        <v>1930</v>
      </c>
      <c r="AR1" s="76" t="s">
        <v>1163</v>
      </c>
      <c r="AS1" s="36" t="s">
        <v>25</v>
      </c>
      <c r="AT1" s="13" t="s">
        <v>927</v>
      </c>
      <c r="AU1" s="13" t="s">
        <v>1081</v>
      </c>
      <c r="AV1" s="13" t="s">
        <v>1082</v>
      </c>
      <c r="AW1" s="13" t="s">
        <v>1083</v>
      </c>
      <c r="AX1" s="13" t="s">
        <v>1084</v>
      </c>
    </row>
    <row r="2" spans="1:51" x14ac:dyDescent="0.3">
      <c r="A2" t="str">
        <f>CONCATENATE(B2,K2,N2,P2,S2,Y2,AB2)</f>
        <v>1.1-00-2405_246024015_24111100</v>
      </c>
      <c r="B2" t="s">
        <v>1282</v>
      </c>
      <c r="C2" t="s">
        <v>1105</v>
      </c>
      <c r="D2" t="s">
        <v>1276</v>
      </c>
      <c r="E2" t="s">
        <v>1284</v>
      </c>
      <c r="F2" t="s">
        <v>1106</v>
      </c>
      <c r="G2" t="s">
        <v>29</v>
      </c>
      <c r="H2" t="s">
        <v>30</v>
      </c>
      <c r="I2" t="s">
        <v>31</v>
      </c>
      <c r="J2" t="s">
        <v>934</v>
      </c>
      <c r="K2" t="s">
        <v>306</v>
      </c>
      <c r="L2" t="s">
        <v>857</v>
      </c>
      <c r="M2" t="s">
        <v>307</v>
      </c>
      <c r="N2">
        <v>6</v>
      </c>
      <c r="O2" t="s">
        <v>79</v>
      </c>
      <c r="P2" s="79" t="s">
        <v>379</v>
      </c>
      <c r="Q2">
        <v>24</v>
      </c>
      <c r="R2" t="s">
        <v>380</v>
      </c>
      <c r="S2" t="s">
        <v>308</v>
      </c>
      <c r="T2" t="s">
        <v>884</v>
      </c>
      <c r="U2" t="s">
        <v>309</v>
      </c>
      <c r="V2">
        <v>1000</v>
      </c>
      <c r="W2" t="s">
        <v>380</v>
      </c>
      <c r="Y2">
        <v>1111</v>
      </c>
      <c r="Z2" t="s">
        <v>381</v>
      </c>
      <c r="AA2" s="11">
        <v>0</v>
      </c>
      <c r="AB2" s="80" t="s">
        <v>42</v>
      </c>
      <c r="AC2" t="s">
        <v>43</v>
      </c>
      <c r="AD2" s="12">
        <v>12975991.18</v>
      </c>
      <c r="AE2" s="12">
        <v>12358086.84</v>
      </c>
      <c r="AF2" s="12">
        <v>9671183.1899999995</v>
      </c>
      <c r="AG2" s="12">
        <v>9671183.1899999995</v>
      </c>
      <c r="AH2" s="12">
        <v>9671183.1899999995</v>
      </c>
      <c r="AI2" s="12">
        <v>9671183.1899999995</v>
      </c>
      <c r="AJ2" s="12">
        <v>9671183.1899999995</v>
      </c>
      <c r="AK2" s="12">
        <v>3304807.99</v>
      </c>
      <c r="AL2" s="32">
        <v>0</v>
      </c>
      <c r="AM2" s="32">
        <v>12975991.18</v>
      </c>
      <c r="AN2" s="12">
        <v>12975991.18</v>
      </c>
      <c r="AO2" s="12">
        <v>12975991.18</v>
      </c>
      <c r="AP2" s="12">
        <v>12975991.18</v>
      </c>
      <c r="AQ2" s="12">
        <f t="shared" ref="AQ2:AQ32" si="0">AP2-AD2</f>
        <v>0</v>
      </c>
      <c r="AR2" s="32">
        <f t="shared" ref="AR2:AR26" si="1">AN2-AL2</f>
        <v>12975991.18</v>
      </c>
      <c r="AS2" s="35"/>
      <c r="AT2" s="12">
        <v>0</v>
      </c>
      <c r="AU2" s="12">
        <v>0</v>
      </c>
      <c r="AV2" s="12">
        <v>0</v>
      </c>
      <c r="AW2" s="12">
        <v>0</v>
      </c>
      <c r="AX2" s="12">
        <v>0</v>
      </c>
      <c r="AY2"/>
    </row>
    <row r="3" spans="1:51" x14ac:dyDescent="0.3">
      <c r="A3" t="str">
        <f t="shared" ref="A3:A66" si="2">CONCATENATE(B3,K3,N3,P3,S3,Y3,AB3)</f>
        <v>1.5-01-2405_246024015_24113113</v>
      </c>
      <c r="B3" t="s">
        <v>1279</v>
      </c>
      <c r="C3" t="s">
        <v>1086</v>
      </c>
      <c r="D3" t="s">
        <v>1233</v>
      </c>
      <c r="E3" t="s">
        <v>1285</v>
      </c>
      <c r="F3" t="s">
        <v>1087</v>
      </c>
      <c r="G3" t="s">
        <v>29</v>
      </c>
      <c r="H3" t="s">
        <v>30</v>
      </c>
      <c r="I3" t="s">
        <v>31</v>
      </c>
      <c r="J3" t="s">
        <v>934</v>
      </c>
      <c r="K3" t="s">
        <v>306</v>
      </c>
      <c r="L3" t="s">
        <v>857</v>
      </c>
      <c r="M3" t="s">
        <v>307</v>
      </c>
      <c r="N3">
        <v>6</v>
      </c>
      <c r="O3" t="s">
        <v>79</v>
      </c>
      <c r="P3" s="79" t="s">
        <v>379</v>
      </c>
      <c r="Q3">
        <v>24</v>
      </c>
      <c r="R3" t="s">
        <v>380</v>
      </c>
      <c r="S3" t="s">
        <v>308</v>
      </c>
      <c r="T3" t="s">
        <v>884</v>
      </c>
      <c r="U3" t="s">
        <v>309</v>
      </c>
      <c r="V3">
        <v>1000</v>
      </c>
      <c r="W3" t="s">
        <v>380</v>
      </c>
      <c r="Y3">
        <v>1131</v>
      </c>
      <c r="Z3" t="s">
        <v>382</v>
      </c>
      <c r="AA3" s="11">
        <v>0</v>
      </c>
      <c r="AB3" s="80" t="s">
        <v>1250</v>
      </c>
      <c r="AC3" t="s">
        <v>1235</v>
      </c>
      <c r="AD3" s="12">
        <v>717821089.28999996</v>
      </c>
      <c r="AE3" s="12">
        <v>599999994.70000005</v>
      </c>
      <c r="AF3" s="12">
        <v>499217775.70999998</v>
      </c>
      <c r="AG3" s="12">
        <v>499217775.70999998</v>
      </c>
      <c r="AH3" s="12">
        <v>499217775.70999998</v>
      </c>
      <c r="AI3" s="12">
        <v>499217775.70999998</v>
      </c>
      <c r="AJ3" s="12">
        <v>499208230.70999998</v>
      </c>
      <c r="AK3" s="12">
        <v>218603313.57999998</v>
      </c>
      <c r="AL3" s="32">
        <v>1416935802</v>
      </c>
      <c r="AM3" s="32">
        <v>717821089.28999996</v>
      </c>
      <c r="AN3" s="12">
        <v>746533932.86160004</v>
      </c>
      <c r="AO3" s="12">
        <v>746533932.86160004</v>
      </c>
      <c r="AP3" s="21">
        <f>607791135+6300000</f>
        <v>614091135</v>
      </c>
      <c r="AQ3" s="12">
        <f t="shared" si="0"/>
        <v>-103729954.28999996</v>
      </c>
      <c r="AR3" s="32">
        <f t="shared" si="1"/>
        <v>-670401869.13839996</v>
      </c>
      <c r="AS3" s="35"/>
      <c r="AT3">
        <v>0</v>
      </c>
      <c r="AU3">
        <v>0</v>
      </c>
      <c r="AV3">
        <v>0</v>
      </c>
      <c r="AW3">
        <v>0</v>
      </c>
      <c r="AX3">
        <v>0</v>
      </c>
      <c r="AY3"/>
    </row>
    <row r="4" spans="1:51" x14ac:dyDescent="0.3">
      <c r="A4" t="str">
        <f t="shared" si="2"/>
        <v>1.1-00-2405_246024015_24113113</v>
      </c>
      <c r="B4" t="s">
        <v>1282</v>
      </c>
      <c r="C4" t="s">
        <v>1105</v>
      </c>
      <c r="D4" t="s">
        <v>1276</v>
      </c>
      <c r="E4" t="s">
        <v>1284</v>
      </c>
      <c r="F4" t="s">
        <v>1106</v>
      </c>
      <c r="G4" t="s">
        <v>29</v>
      </c>
      <c r="H4" t="s">
        <v>30</v>
      </c>
      <c r="I4" t="s">
        <v>31</v>
      </c>
      <c r="J4" t="s">
        <v>934</v>
      </c>
      <c r="K4" t="s">
        <v>306</v>
      </c>
      <c r="L4" t="s">
        <v>857</v>
      </c>
      <c r="M4" t="s">
        <v>307</v>
      </c>
      <c r="N4">
        <v>6</v>
      </c>
      <c r="O4" t="s">
        <v>79</v>
      </c>
      <c r="P4" s="79" t="s">
        <v>379</v>
      </c>
      <c r="Q4">
        <v>24</v>
      </c>
      <c r="R4" t="s">
        <v>380</v>
      </c>
      <c r="S4" t="s">
        <v>308</v>
      </c>
      <c r="T4" t="s">
        <v>884</v>
      </c>
      <c r="U4" t="s">
        <v>309</v>
      </c>
      <c r="V4">
        <v>1000</v>
      </c>
      <c r="W4" t="s">
        <v>380</v>
      </c>
      <c r="Y4">
        <v>1131</v>
      </c>
      <c r="Z4" t="s">
        <v>382</v>
      </c>
      <c r="AA4" s="11">
        <v>0</v>
      </c>
      <c r="AB4" s="80" t="s">
        <v>1250</v>
      </c>
      <c r="AC4" t="s">
        <v>1235</v>
      </c>
      <c r="AD4" s="12">
        <v>26371314.77</v>
      </c>
      <c r="AE4" s="12">
        <v>44684572.030000001</v>
      </c>
      <c r="AF4" s="12">
        <v>27032739.329999998</v>
      </c>
      <c r="AG4" s="12">
        <v>27032739.329999998</v>
      </c>
      <c r="AH4" s="12">
        <v>27032739.329999998</v>
      </c>
      <c r="AI4" s="12">
        <v>27032739.329999998</v>
      </c>
      <c r="AJ4" s="12">
        <v>27032739.329999998</v>
      </c>
      <c r="AK4" s="12">
        <v>-661424.55999999866</v>
      </c>
      <c r="AL4" s="32">
        <v>0</v>
      </c>
      <c r="AM4" s="32">
        <v>26371314.77</v>
      </c>
      <c r="AN4" s="12">
        <v>27426167.360800002</v>
      </c>
      <c r="AO4" s="12">
        <v>27426167.360800002</v>
      </c>
      <c r="AP4" s="27">
        <f>136401269.06-6300000</f>
        <v>130101269.06</v>
      </c>
      <c r="AQ4" s="12">
        <f t="shared" si="0"/>
        <v>103729954.29000001</v>
      </c>
      <c r="AR4" s="32">
        <f t="shared" si="1"/>
        <v>27426167.360800002</v>
      </c>
      <c r="AS4" s="35"/>
      <c r="AT4" s="12">
        <v>0</v>
      </c>
      <c r="AU4" s="12">
        <v>0</v>
      </c>
      <c r="AV4" s="12">
        <v>0</v>
      </c>
      <c r="AW4" s="12">
        <v>0</v>
      </c>
      <c r="AX4" s="12">
        <v>0</v>
      </c>
      <c r="AY4"/>
    </row>
    <row r="5" spans="1:51" x14ac:dyDescent="0.3">
      <c r="A5" t="str">
        <f t="shared" si="2"/>
        <v>05_246XX015_241211XX</v>
      </c>
      <c r="C5" t="s">
        <v>1088</v>
      </c>
      <c r="F5" t="s">
        <v>943</v>
      </c>
      <c r="G5" t="s">
        <v>29</v>
      </c>
      <c r="H5" t="s">
        <v>30</v>
      </c>
      <c r="I5" t="s">
        <v>31</v>
      </c>
      <c r="J5" t="s">
        <v>934</v>
      </c>
      <c r="K5" t="s">
        <v>306</v>
      </c>
      <c r="L5" t="s">
        <v>857</v>
      </c>
      <c r="M5" t="s">
        <v>307</v>
      </c>
      <c r="N5">
        <v>6</v>
      </c>
      <c r="O5" t="s">
        <v>79</v>
      </c>
      <c r="P5" t="s">
        <v>45</v>
      </c>
      <c r="Q5">
        <v>21</v>
      </c>
      <c r="R5" t="s">
        <v>311</v>
      </c>
      <c r="S5" t="s">
        <v>308</v>
      </c>
      <c r="T5" t="s">
        <v>884</v>
      </c>
      <c r="U5" t="s">
        <v>309</v>
      </c>
      <c r="V5">
        <v>1000</v>
      </c>
      <c r="W5" t="s">
        <v>380</v>
      </c>
      <c r="Y5">
        <v>1211</v>
      </c>
      <c r="Z5" t="s">
        <v>383</v>
      </c>
      <c r="AA5" s="11">
        <v>42</v>
      </c>
      <c r="AB5" s="80" t="s">
        <v>45</v>
      </c>
      <c r="AC5" t="s">
        <v>942</v>
      </c>
      <c r="AD5" s="12">
        <v>480000</v>
      </c>
      <c r="AE5" s="12">
        <v>0</v>
      </c>
      <c r="AF5" s="12">
        <v>135000</v>
      </c>
      <c r="AG5" s="12">
        <v>135000</v>
      </c>
      <c r="AH5" s="12">
        <v>135000</v>
      </c>
      <c r="AI5" s="12">
        <v>135000</v>
      </c>
      <c r="AJ5" s="12">
        <v>135000</v>
      </c>
      <c r="AK5" s="12">
        <v>345000</v>
      </c>
      <c r="AL5" s="32">
        <v>0</v>
      </c>
      <c r="AM5" s="32">
        <v>0</v>
      </c>
      <c r="AN5" s="12">
        <v>0</v>
      </c>
      <c r="AO5" s="12">
        <v>0</v>
      </c>
      <c r="AP5" s="12">
        <v>0</v>
      </c>
      <c r="AQ5" s="12">
        <f t="shared" si="0"/>
        <v>-480000</v>
      </c>
      <c r="AR5" s="32">
        <f t="shared" si="1"/>
        <v>0</v>
      </c>
      <c r="AS5" s="35"/>
      <c r="AT5">
        <v>0</v>
      </c>
      <c r="AU5">
        <v>16300</v>
      </c>
      <c r="AV5">
        <v>0</v>
      </c>
      <c r="AW5">
        <v>757.2</v>
      </c>
      <c r="AX5">
        <v>15542.8</v>
      </c>
      <c r="AY5"/>
    </row>
    <row r="6" spans="1:51" x14ac:dyDescent="0.3">
      <c r="A6" t="str">
        <f t="shared" si="2"/>
        <v>05_246XX015_241211XX</v>
      </c>
      <c r="C6" t="s">
        <v>1088</v>
      </c>
      <c r="F6" t="s">
        <v>943</v>
      </c>
      <c r="G6" t="s">
        <v>29</v>
      </c>
      <c r="H6" t="s">
        <v>30</v>
      </c>
      <c r="I6" t="s">
        <v>31</v>
      </c>
      <c r="J6" t="s">
        <v>934</v>
      </c>
      <c r="K6" t="s">
        <v>306</v>
      </c>
      <c r="L6" t="s">
        <v>857</v>
      </c>
      <c r="M6" t="s">
        <v>307</v>
      </c>
      <c r="N6">
        <v>6</v>
      </c>
      <c r="O6" t="s">
        <v>79</v>
      </c>
      <c r="P6" t="s">
        <v>45</v>
      </c>
      <c r="Q6">
        <v>21</v>
      </c>
      <c r="R6" t="s">
        <v>311</v>
      </c>
      <c r="S6" t="s">
        <v>308</v>
      </c>
      <c r="T6" t="s">
        <v>884</v>
      </c>
      <c r="U6" t="s">
        <v>309</v>
      </c>
      <c r="V6">
        <v>1000</v>
      </c>
      <c r="W6" t="s">
        <v>380</v>
      </c>
      <c r="Y6">
        <v>1211</v>
      </c>
      <c r="Z6" t="s">
        <v>383</v>
      </c>
      <c r="AA6" s="11">
        <v>51</v>
      </c>
      <c r="AB6" s="80" t="s">
        <v>45</v>
      </c>
      <c r="AC6" t="s">
        <v>944</v>
      </c>
      <c r="AD6" s="12">
        <v>480000</v>
      </c>
      <c r="AE6" s="12">
        <v>0</v>
      </c>
      <c r="AF6" s="12">
        <v>230000</v>
      </c>
      <c r="AG6" s="12">
        <v>230000</v>
      </c>
      <c r="AH6" s="12">
        <v>230000</v>
      </c>
      <c r="AI6" s="12">
        <v>210000</v>
      </c>
      <c r="AJ6" s="12">
        <v>210000</v>
      </c>
      <c r="AK6" s="12">
        <v>250000</v>
      </c>
      <c r="AL6" s="32">
        <v>0</v>
      </c>
      <c r="AM6" s="32">
        <v>0</v>
      </c>
      <c r="AN6" s="12">
        <v>0</v>
      </c>
      <c r="AO6" s="12">
        <v>0</v>
      </c>
      <c r="AP6" s="12">
        <v>0</v>
      </c>
      <c r="AQ6" s="12">
        <f t="shared" si="0"/>
        <v>-480000</v>
      </c>
      <c r="AR6" s="32">
        <f t="shared" si="1"/>
        <v>0</v>
      </c>
      <c r="AS6" s="35"/>
      <c r="AT6">
        <v>0</v>
      </c>
      <c r="AU6">
        <v>223880</v>
      </c>
      <c r="AV6">
        <v>0</v>
      </c>
      <c r="AW6">
        <v>207389.6</v>
      </c>
      <c r="AX6">
        <v>16490.400000000001</v>
      </c>
      <c r="AY6"/>
    </row>
    <row r="7" spans="1:51" x14ac:dyDescent="0.3">
      <c r="A7" t="str">
        <f t="shared" si="2"/>
        <v>1.1-00-2405_246XX015_24121100</v>
      </c>
      <c r="B7" t="s">
        <v>1282</v>
      </c>
      <c r="C7" t="s">
        <v>1105</v>
      </c>
      <c r="D7" t="s">
        <v>1276</v>
      </c>
      <c r="E7" t="s">
        <v>1284</v>
      </c>
      <c r="F7" t="s">
        <v>1106</v>
      </c>
      <c r="G7" t="s">
        <v>29</v>
      </c>
      <c r="H7" t="s">
        <v>30</v>
      </c>
      <c r="I7" t="s">
        <v>31</v>
      </c>
      <c r="J7" t="s">
        <v>934</v>
      </c>
      <c r="K7" t="s">
        <v>306</v>
      </c>
      <c r="L7" t="s">
        <v>857</v>
      </c>
      <c r="M7" t="s">
        <v>307</v>
      </c>
      <c r="N7">
        <v>6</v>
      </c>
      <c r="O7" t="s">
        <v>79</v>
      </c>
      <c r="P7" t="s">
        <v>45</v>
      </c>
      <c r="Q7">
        <v>24</v>
      </c>
      <c r="R7" t="s">
        <v>380</v>
      </c>
      <c r="S7" t="s">
        <v>308</v>
      </c>
      <c r="T7" t="s">
        <v>884</v>
      </c>
      <c r="U7" t="s">
        <v>309</v>
      </c>
      <c r="V7">
        <v>1000</v>
      </c>
      <c r="W7" t="s">
        <v>380</v>
      </c>
      <c r="Y7">
        <v>1211</v>
      </c>
      <c r="Z7" t="s">
        <v>383</v>
      </c>
      <c r="AA7" s="11">
        <v>0</v>
      </c>
      <c r="AB7" s="80" t="s">
        <v>42</v>
      </c>
      <c r="AC7" t="s">
        <v>43</v>
      </c>
      <c r="AD7" s="12">
        <v>0</v>
      </c>
      <c r="AE7" s="12">
        <v>0</v>
      </c>
      <c r="AF7" s="12">
        <v>384709.88</v>
      </c>
      <c r="AG7" s="12">
        <v>384709.88</v>
      </c>
      <c r="AH7" s="12">
        <v>384709.88</v>
      </c>
      <c r="AI7" s="12">
        <v>384709.88</v>
      </c>
      <c r="AJ7" s="12">
        <v>384709.88</v>
      </c>
      <c r="AK7" s="12">
        <v>-384709.88</v>
      </c>
      <c r="AL7" s="32">
        <v>0</v>
      </c>
      <c r="AM7" s="32">
        <v>0</v>
      </c>
      <c r="AN7" s="12">
        <v>0</v>
      </c>
      <c r="AO7" s="12">
        <v>0</v>
      </c>
      <c r="AP7" s="12">
        <v>0</v>
      </c>
      <c r="AQ7" s="12">
        <f t="shared" si="0"/>
        <v>0</v>
      </c>
      <c r="AR7" s="32">
        <f t="shared" si="1"/>
        <v>0</v>
      </c>
      <c r="AS7" s="35"/>
      <c r="AT7">
        <v>0</v>
      </c>
      <c r="AU7">
        <v>0</v>
      </c>
      <c r="AV7">
        <v>0</v>
      </c>
      <c r="AW7">
        <v>0</v>
      </c>
      <c r="AX7">
        <v>0</v>
      </c>
      <c r="AY7"/>
    </row>
    <row r="8" spans="1:51" x14ac:dyDescent="0.3">
      <c r="A8" t="str">
        <f t="shared" si="2"/>
        <v>1.6-01-2405_246024015_24122114</v>
      </c>
      <c r="B8" t="s">
        <v>1278</v>
      </c>
      <c r="C8" t="s">
        <v>1089</v>
      </c>
      <c r="D8" t="s">
        <v>1234</v>
      </c>
      <c r="E8" t="s">
        <v>1286</v>
      </c>
      <c r="F8" t="s">
        <v>1090</v>
      </c>
      <c r="G8" t="s">
        <v>29</v>
      </c>
      <c r="H8" t="s">
        <v>30</v>
      </c>
      <c r="I8" t="s">
        <v>31</v>
      </c>
      <c r="J8" t="s">
        <v>934</v>
      </c>
      <c r="K8" t="s">
        <v>306</v>
      </c>
      <c r="L8" t="s">
        <v>857</v>
      </c>
      <c r="M8" t="s">
        <v>307</v>
      </c>
      <c r="N8">
        <v>6</v>
      </c>
      <c r="O8" t="s">
        <v>79</v>
      </c>
      <c r="P8" s="79" t="s">
        <v>379</v>
      </c>
      <c r="Q8">
        <v>24</v>
      </c>
      <c r="R8" t="s">
        <v>380</v>
      </c>
      <c r="S8" t="s">
        <v>308</v>
      </c>
      <c r="T8" t="s">
        <v>884</v>
      </c>
      <c r="U8" t="s">
        <v>309</v>
      </c>
      <c r="V8">
        <v>1000</v>
      </c>
      <c r="W8" t="s">
        <v>380</v>
      </c>
      <c r="Y8">
        <v>1221</v>
      </c>
      <c r="Z8" t="s">
        <v>384</v>
      </c>
      <c r="AA8" s="11">
        <v>0</v>
      </c>
      <c r="AB8" s="80" t="s">
        <v>1251</v>
      </c>
      <c r="AC8" t="s">
        <v>1269</v>
      </c>
      <c r="AD8" s="12">
        <v>26983786.079999998</v>
      </c>
      <c r="AE8" s="12">
        <v>26943777.68</v>
      </c>
      <c r="AF8" s="12">
        <v>4616810.3600000003</v>
      </c>
      <c r="AG8" s="12">
        <v>4616810.3600000003</v>
      </c>
      <c r="AH8" s="12">
        <v>4616810.3600000003</v>
      </c>
      <c r="AI8" s="12">
        <v>4616810.3600000003</v>
      </c>
      <c r="AJ8" s="12">
        <v>4616810.3600000003</v>
      </c>
      <c r="AK8" s="12">
        <v>22366975.719999999</v>
      </c>
      <c r="AL8" s="32">
        <v>0</v>
      </c>
      <c r="AM8" s="32">
        <v>26983786.079999998</v>
      </c>
      <c r="AN8" s="12">
        <v>0</v>
      </c>
      <c r="AO8" s="12">
        <v>0</v>
      </c>
      <c r="AP8" s="12">
        <v>53140850.709999993</v>
      </c>
      <c r="AQ8" s="12">
        <f t="shared" si="0"/>
        <v>26157064.629999995</v>
      </c>
      <c r="AR8" s="32">
        <f t="shared" si="1"/>
        <v>0</v>
      </c>
      <c r="AS8" s="35"/>
      <c r="AT8" s="12">
        <v>0</v>
      </c>
      <c r="AU8" s="12">
        <v>0</v>
      </c>
      <c r="AV8" s="12">
        <v>0</v>
      </c>
      <c r="AW8" s="12">
        <v>0</v>
      </c>
      <c r="AX8" s="12">
        <v>0</v>
      </c>
      <c r="AY8"/>
    </row>
    <row r="9" spans="1:51" x14ac:dyDescent="0.3">
      <c r="A9" t="str">
        <f t="shared" si="2"/>
        <v>1.1-00-2405_246024015_24122114</v>
      </c>
      <c r="B9" t="s">
        <v>1282</v>
      </c>
      <c r="C9" t="s">
        <v>1105</v>
      </c>
      <c r="D9" t="s">
        <v>1276</v>
      </c>
      <c r="E9" t="s">
        <v>1284</v>
      </c>
      <c r="F9" t="s">
        <v>1106</v>
      </c>
      <c r="G9" t="s">
        <v>29</v>
      </c>
      <c r="H9" t="s">
        <v>30</v>
      </c>
      <c r="I9" t="s">
        <v>31</v>
      </c>
      <c r="J9" t="s">
        <v>934</v>
      </c>
      <c r="K9" t="s">
        <v>306</v>
      </c>
      <c r="L9" t="s">
        <v>857</v>
      </c>
      <c r="M9" t="s">
        <v>307</v>
      </c>
      <c r="N9">
        <v>6</v>
      </c>
      <c r="O9" t="s">
        <v>79</v>
      </c>
      <c r="P9" s="79" t="s">
        <v>379</v>
      </c>
      <c r="Q9">
        <v>24</v>
      </c>
      <c r="R9" t="s">
        <v>380</v>
      </c>
      <c r="S9" t="s">
        <v>308</v>
      </c>
      <c r="T9" t="s">
        <v>884</v>
      </c>
      <c r="U9" t="s">
        <v>309</v>
      </c>
      <c r="V9">
        <v>1000</v>
      </c>
      <c r="W9" t="s">
        <v>380</v>
      </c>
      <c r="Y9">
        <v>1221</v>
      </c>
      <c r="Z9" t="s">
        <v>384</v>
      </c>
      <c r="AA9" s="11">
        <v>0</v>
      </c>
      <c r="AB9" s="80" t="s">
        <v>1251</v>
      </c>
      <c r="AC9" t="s">
        <v>1269</v>
      </c>
      <c r="AD9" s="12">
        <v>93113377.049999997</v>
      </c>
      <c r="AE9" s="12">
        <v>96348361.019999996</v>
      </c>
      <c r="AF9" s="12">
        <v>79799216.620000005</v>
      </c>
      <c r="AG9" s="12">
        <v>79799216.620000005</v>
      </c>
      <c r="AH9" s="12">
        <v>79799216.620000005</v>
      </c>
      <c r="AI9" s="12">
        <v>79799216.620000005</v>
      </c>
      <c r="AJ9" s="12">
        <v>79799216.620000005</v>
      </c>
      <c r="AK9" s="12">
        <v>13314160.429999992</v>
      </c>
      <c r="AL9" s="32">
        <v>0</v>
      </c>
      <c r="AM9" s="32">
        <v>93113377.049999997</v>
      </c>
      <c r="AN9" s="12">
        <v>120097163.13</v>
      </c>
      <c r="AO9" s="12">
        <v>120097163.13</v>
      </c>
      <c r="AP9" s="12">
        <v>66956312.420000002</v>
      </c>
      <c r="AQ9" s="12">
        <f t="shared" si="0"/>
        <v>-26157064.629999995</v>
      </c>
      <c r="AR9" s="32">
        <f t="shared" si="1"/>
        <v>120097163.13</v>
      </c>
      <c r="AS9" s="35"/>
      <c r="AT9">
        <v>0</v>
      </c>
      <c r="AU9">
        <v>139200</v>
      </c>
      <c r="AV9">
        <v>0</v>
      </c>
      <c r="AW9">
        <v>0</v>
      </c>
      <c r="AX9">
        <v>139200</v>
      </c>
      <c r="AY9"/>
    </row>
    <row r="10" spans="1:51" x14ac:dyDescent="0.3">
      <c r="A10" t="str">
        <f t="shared" si="2"/>
        <v>1.1-00-2405_246024015_24123100</v>
      </c>
      <c r="B10" t="s">
        <v>1282</v>
      </c>
      <c r="C10" t="s">
        <v>1105</v>
      </c>
      <c r="D10" t="s">
        <v>1276</v>
      </c>
      <c r="E10" t="s">
        <v>1284</v>
      </c>
      <c r="F10" t="s">
        <v>1106</v>
      </c>
      <c r="G10" t="s">
        <v>29</v>
      </c>
      <c r="H10" t="s">
        <v>30</v>
      </c>
      <c r="I10" t="s">
        <v>31</v>
      </c>
      <c r="J10" t="s">
        <v>934</v>
      </c>
      <c r="K10" t="s">
        <v>306</v>
      </c>
      <c r="L10" t="s">
        <v>857</v>
      </c>
      <c r="M10" t="s">
        <v>307</v>
      </c>
      <c r="N10">
        <v>6</v>
      </c>
      <c r="O10" t="s">
        <v>79</v>
      </c>
      <c r="P10" s="79" t="s">
        <v>379</v>
      </c>
      <c r="Q10">
        <v>24</v>
      </c>
      <c r="R10" t="s">
        <v>380</v>
      </c>
      <c r="S10" t="s">
        <v>308</v>
      </c>
      <c r="T10" t="s">
        <v>884</v>
      </c>
      <c r="U10" t="s">
        <v>309</v>
      </c>
      <c r="V10">
        <v>1000</v>
      </c>
      <c r="W10" t="s">
        <v>380</v>
      </c>
      <c r="Y10">
        <v>1231</v>
      </c>
      <c r="Z10" t="s">
        <v>385</v>
      </c>
      <c r="AA10" s="11">
        <v>0</v>
      </c>
      <c r="AB10" s="80" t="s">
        <v>42</v>
      </c>
      <c r="AC10" t="s">
        <v>43</v>
      </c>
      <c r="AD10" s="12">
        <v>26400</v>
      </c>
      <c r="AE10" s="12">
        <v>26400</v>
      </c>
      <c r="AF10" s="12">
        <v>0</v>
      </c>
      <c r="AG10" s="12">
        <v>0</v>
      </c>
      <c r="AH10" s="12">
        <v>0</v>
      </c>
      <c r="AI10" s="12">
        <v>0</v>
      </c>
      <c r="AJ10" s="12">
        <v>0</v>
      </c>
      <c r="AK10" s="12">
        <v>26400</v>
      </c>
      <c r="AL10" s="32">
        <v>0</v>
      </c>
      <c r="AM10" s="32">
        <v>26400</v>
      </c>
      <c r="AN10" s="12">
        <v>26400</v>
      </c>
      <c r="AO10" s="12">
        <v>26400</v>
      </c>
      <c r="AP10" s="12">
        <v>26400</v>
      </c>
      <c r="AQ10" s="12">
        <f t="shared" si="0"/>
        <v>0</v>
      </c>
      <c r="AR10" s="32">
        <f t="shared" si="1"/>
        <v>26400</v>
      </c>
      <c r="AS10" s="35"/>
      <c r="AT10">
        <v>10221425.59</v>
      </c>
      <c r="AU10">
        <v>0</v>
      </c>
      <c r="AV10">
        <v>0</v>
      </c>
      <c r="AW10">
        <v>0</v>
      </c>
      <c r="AX10">
        <v>10221425.59</v>
      </c>
      <c r="AY10" t="s">
        <v>1931</v>
      </c>
    </row>
    <row r="11" spans="1:51" x14ac:dyDescent="0.3">
      <c r="A11" t="str">
        <f t="shared" si="2"/>
        <v>1.1-00-2405_246024015_24132113</v>
      </c>
      <c r="B11" t="s">
        <v>1282</v>
      </c>
      <c r="C11" t="s">
        <v>1105</v>
      </c>
      <c r="D11" t="s">
        <v>1276</v>
      </c>
      <c r="E11" t="s">
        <v>1284</v>
      </c>
      <c r="F11" t="s">
        <v>1106</v>
      </c>
      <c r="G11" t="s">
        <v>29</v>
      </c>
      <c r="H11" t="s">
        <v>30</v>
      </c>
      <c r="I11" t="s">
        <v>31</v>
      </c>
      <c r="J11" t="s">
        <v>934</v>
      </c>
      <c r="K11" t="s">
        <v>306</v>
      </c>
      <c r="L11" t="s">
        <v>857</v>
      </c>
      <c r="M11" t="s">
        <v>307</v>
      </c>
      <c r="N11">
        <v>6</v>
      </c>
      <c r="O11" t="s">
        <v>79</v>
      </c>
      <c r="P11" s="79" t="s">
        <v>379</v>
      </c>
      <c r="Q11">
        <v>24</v>
      </c>
      <c r="R11" t="s">
        <v>380</v>
      </c>
      <c r="S11" t="s">
        <v>308</v>
      </c>
      <c r="T11" t="s">
        <v>884</v>
      </c>
      <c r="U11" t="s">
        <v>309</v>
      </c>
      <c r="V11">
        <v>1000</v>
      </c>
      <c r="W11" t="s">
        <v>380</v>
      </c>
      <c r="Y11">
        <v>1321</v>
      </c>
      <c r="Z11" t="s">
        <v>386</v>
      </c>
      <c r="AA11" s="11">
        <v>0</v>
      </c>
      <c r="AB11" s="80" t="s">
        <v>1250</v>
      </c>
      <c r="AC11" t="s">
        <v>1235</v>
      </c>
      <c r="AD11" s="12">
        <v>12028554</v>
      </c>
      <c r="AE11" s="12">
        <v>20250338.210000001</v>
      </c>
      <c r="AF11" s="12">
        <v>10816066.539999999</v>
      </c>
      <c r="AG11" s="12">
        <v>10816066.539999999</v>
      </c>
      <c r="AH11" s="12">
        <v>10816066.539999999</v>
      </c>
      <c r="AI11" s="12">
        <v>10815617.050000001</v>
      </c>
      <c r="AJ11" s="12">
        <v>10809033.560000001</v>
      </c>
      <c r="AK11" s="12">
        <v>1212487.4600000009</v>
      </c>
      <c r="AL11" s="32">
        <v>0</v>
      </c>
      <c r="AM11" s="32">
        <v>12028554</v>
      </c>
      <c r="AN11" s="12">
        <v>10936876.82</v>
      </c>
      <c r="AO11" s="12">
        <v>10936876.82</v>
      </c>
      <c r="AP11" s="27">
        <v>10516227.710000001</v>
      </c>
      <c r="AQ11" s="12">
        <f t="shared" si="0"/>
        <v>-1512326.2899999991</v>
      </c>
      <c r="AR11" s="32">
        <f t="shared" si="1"/>
        <v>10936876.82</v>
      </c>
      <c r="AS11" s="35"/>
      <c r="AT11">
        <v>0</v>
      </c>
      <c r="AU11">
        <v>0</v>
      </c>
      <c r="AV11">
        <v>0</v>
      </c>
      <c r="AW11">
        <v>0</v>
      </c>
      <c r="AX11">
        <v>0</v>
      </c>
      <c r="AY11"/>
    </row>
    <row r="12" spans="1:51" x14ac:dyDescent="0.3">
      <c r="A12" t="str">
        <f t="shared" si="2"/>
        <v>1.1-00-2405_246024015_24132114</v>
      </c>
      <c r="B12" t="s">
        <v>1282</v>
      </c>
      <c r="C12" t="s">
        <v>1105</v>
      </c>
      <c r="D12" t="s">
        <v>1276</v>
      </c>
      <c r="E12" t="s">
        <v>1284</v>
      </c>
      <c r="F12" t="s">
        <v>1106</v>
      </c>
      <c r="G12" t="s">
        <v>29</v>
      </c>
      <c r="H12" t="s">
        <v>30</v>
      </c>
      <c r="I12" t="s">
        <v>31</v>
      </c>
      <c r="J12" t="s">
        <v>934</v>
      </c>
      <c r="K12" t="s">
        <v>306</v>
      </c>
      <c r="L12" t="s">
        <v>857</v>
      </c>
      <c r="M12" t="s">
        <v>307</v>
      </c>
      <c r="N12">
        <v>6</v>
      </c>
      <c r="O12" t="s">
        <v>79</v>
      </c>
      <c r="P12" s="79" t="s">
        <v>379</v>
      </c>
      <c r="Q12">
        <v>24</v>
      </c>
      <c r="R12" t="s">
        <v>380</v>
      </c>
      <c r="S12" t="s">
        <v>308</v>
      </c>
      <c r="T12" t="s">
        <v>884</v>
      </c>
      <c r="U12" t="s">
        <v>309</v>
      </c>
      <c r="V12">
        <v>1000</v>
      </c>
      <c r="W12" t="s">
        <v>380</v>
      </c>
      <c r="Y12">
        <v>1321</v>
      </c>
      <c r="Z12" t="s">
        <v>386</v>
      </c>
      <c r="AB12" s="80" t="s">
        <v>1251</v>
      </c>
      <c r="AC12" t="s">
        <v>1269</v>
      </c>
      <c r="AD12" s="12">
        <v>0</v>
      </c>
      <c r="AE12" s="12">
        <v>0</v>
      </c>
      <c r="AF12" s="12">
        <v>0</v>
      </c>
      <c r="AG12" s="12"/>
      <c r="AH12" s="12"/>
      <c r="AI12" s="12"/>
      <c r="AJ12" s="12"/>
      <c r="AK12" s="12"/>
      <c r="AL12" s="32">
        <v>0</v>
      </c>
      <c r="AM12" s="12">
        <v>0</v>
      </c>
      <c r="AN12" s="12">
        <v>1512326.29</v>
      </c>
      <c r="AO12" s="12">
        <v>1512326.29</v>
      </c>
      <c r="AP12" s="12">
        <v>1512326.29</v>
      </c>
      <c r="AQ12" s="12">
        <f t="shared" si="0"/>
        <v>1512326.29</v>
      </c>
      <c r="AR12" s="32">
        <f t="shared" si="1"/>
        <v>1512326.29</v>
      </c>
      <c r="AS12" s="35"/>
      <c r="AT12">
        <v>0</v>
      </c>
      <c r="AU12">
        <v>0</v>
      </c>
      <c r="AV12">
        <v>0</v>
      </c>
      <c r="AW12">
        <v>0</v>
      </c>
      <c r="AX12">
        <v>0</v>
      </c>
      <c r="AY12"/>
    </row>
    <row r="13" spans="1:51" x14ac:dyDescent="0.3">
      <c r="A13" t="str">
        <f t="shared" si="2"/>
        <v>1.1-00-2405_246024015_24132213</v>
      </c>
      <c r="B13" t="s">
        <v>1282</v>
      </c>
      <c r="C13" t="s">
        <v>1086</v>
      </c>
      <c r="D13" t="s">
        <v>1276</v>
      </c>
      <c r="E13" t="s">
        <v>1284</v>
      </c>
      <c r="F13" t="s">
        <v>1087</v>
      </c>
      <c r="G13" t="s">
        <v>29</v>
      </c>
      <c r="H13" t="s">
        <v>30</v>
      </c>
      <c r="I13" t="s">
        <v>31</v>
      </c>
      <c r="J13" t="s">
        <v>934</v>
      </c>
      <c r="K13" t="s">
        <v>306</v>
      </c>
      <c r="L13" t="s">
        <v>857</v>
      </c>
      <c r="M13" t="s">
        <v>307</v>
      </c>
      <c r="N13">
        <v>6</v>
      </c>
      <c r="O13" t="s">
        <v>79</v>
      </c>
      <c r="P13" s="79" t="s">
        <v>379</v>
      </c>
      <c r="Q13">
        <v>24</v>
      </c>
      <c r="R13" t="s">
        <v>380</v>
      </c>
      <c r="S13" t="s">
        <v>308</v>
      </c>
      <c r="T13" t="s">
        <v>884</v>
      </c>
      <c r="U13" t="s">
        <v>309</v>
      </c>
      <c r="V13">
        <v>1000</v>
      </c>
      <c r="W13" t="s">
        <v>380</v>
      </c>
      <c r="Y13">
        <v>1322</v>
      </c>
      <c r="Z13" t="s">
        <v>387</v>
      </c>
      <c r="AA13" s="46">
        <v>0</v>
      </c>
      <c r="AB13" s="80" t="s">
        <v>1250</v>
      </c>
      <c r="AC13" t="s">
        <v>1235</v>
      </c>
      <c r="AD13" s="12">
        <v>110301618.84999999</v>
      </c>
      <c r="AE13" s="12">
        <v>69091134.349999994</v>
      </c>
      <c r="AF13" s="12">
        <v>0</v>
      </c>
      <c r="AG13" s="12">
        <v>0</v>
      </c>
      <c r="AH13" s="12">
        <v>0</v>
      </c>
      <c r="AI13" s="12">
        <v>0</v>
      </c>
      <c r="AJ13" s="12">
        <v>0</v>
      </c>
      <c r="AK13" s="12">
        <v>110301618.84999999</v>
      </c>
      <c r="AL13" s="32">
        <v>0</v>
      </c>
      <c r="AM13" s="32">
        <v>110301618.84999999</v>
      </c>
      <c r="AN13" s="12">
        <v>109368768.2</v>
      </c>
      <c r="AO13" s="12">
        <v>109368768.2</v>
      </c>
      <c r="AP13" s="21">
        <v>105162277.12</v>
      </c>
      <c r="AQ13" s="12">
        <f t="shared" si="0"/>
        <v>-5139341.7299999893</v>
      </c>
      <c r="AR13" s="32">
        <f t="shared" si="1"/>
        <v>109368768.2</v>
      </c>
      <c r="AS13" s="35"/>
      <c r="AT13">
        <v>3000000</v>
      </c>
      <c r="AU13">
        <v>37584</v>
      </c>
      <c r="AV13">
        <v>0</v>
      </c>
      <c r="AW13">
        <v>52018.55</v>
      </c>
      <c r="AX13">
        <v>2985565.45</v>
      </c>
      <c r="AY13"/>
    </row>
    <row r="14" spans="1:51" x14ac:dyDescent="0.3">
      <c r="A14" t="str">
        <f t="shared" si="2"/>
        <v>1.1-00-2405_246024015_24132214</v>
      </c>
      <c r="B14" t="s">
        <v>1282</v>
      </c>
      <c r="C14" t="s">
        <v>1105</v>
      </c>
      <c r="D14" t="s">
        <v>1276</v>
      </c>
      <c r="E14" t="s">
        <v>1284</v>
      </c>
      <c r="F14" t="s">
        <v>1106</v>
      </c>
      <c r="G14" t="s">
        <v>29</v>
      </c>
      <c r="H14" t="s">
        <v>30</v>
      </c>
      <c r="I14" t="s">
        <v>31</v>
      </c>
      <c r="J14" t="s">
        <v>934</v>
      </c>
      <c r="K14" t="s">
        <v>306</v>
      </c>
      <c r="L14" t="s">
        <v>857</v>
      </c>
      <c r="M14" t="s">
        <v>307</v>
      </c>
      <c r="N14">
        <v>6</v>
      </c>
      <c r="O14" t="s">
        <v>79</v>
      </c>
      <c r="P14" s="79" t="s">
        <v>379</v>
      </c>
      <c r="Q14">
        <v>24</v>
      </c>
      <c r="R14" t="s">
        <v>380</v>
      </c>
      <c r="S14" t="s">
        <v>308</v>
      </c>
      <c r="T14" t="s">
        <v>884</v>
      </c>
      <c r="U14" t="s">
        <v>309</v>
      </c>
      <c r="V14">
        <v>1000</v>
      </c>
      <c r="W14" t="s">
        <v>380</v>
      </c>
      <c r="Y14">
        <v>1322</v>
      </c>
      <c r="Z14" t="s">
        <v>387</v>
      </c>
      <c r="AA14" s="46">
        <v>0</v>
      </c>
      <c r="AB14" s="80" t="s">
        <v>1251</v>
      </c>
      <c r="AC14" t="s">
        <v>1269</v>
      </c>
      <c r="AD14" s="12">
        <v>9983921.1799999997</v>
      </c>
      <c r="AE14" s="12">
        <v>88907687.939999998</v>
      </c>
      <c r="AF14" s="12">
        <v>9382134.4700000007</v>
      </c>
      <c r="AG14" s="12">
        <v>9382134.4700000007</v>
      </c>
      <c r="AH14" s="12">
        <v>9382134.4700000007</v>
      </c>
      <c r="AI14" s="12">
        <v>9363445.0999999996</v>
      </c>
      <c r="AJ14" s="12">
        <v>9305568.4600000009</v>
      </c>
      <c r="AK14" s="12">
        <v>601786.70999999903</v>
      </c>
      <c r="AL14" s="32">
        <v>0</v>
      </c>
      <c r="AM14" s="32">
        <v>9983921.1799999997</v>
      </c>
      <c r="AN14" s="12">
        <v>15123262.9</v>
      </c>
      <c r="AO14" s="12">
        <v>15123262.9</v>
      </c>
      <c r="AP14" s="12">
        <v>15123262.9</v>
      </c>
      <c r="AQ14" s="12">
        <f t="shared" si="0"/>
        <v>5139341.7200000007</v>
      </c>
      <c r="AR14" s="32">
        <f t="shared" si="1"/>
        <v>15123262.9</v>
      </c>
      <c r="AS14" s="35"/>
      <c r="AT14">
        <v>7375</v>
      </c>
      <c r="AU14">
        <v>3346.66</v>
      </c>
      <c r="AV14">
        <v>0</v>
      </c>
      <c r="AW14">
        <v>875</v>
      </c>
      <c r="AX14">
        <v>9846.66</v>
      </c>
      <c r="AY14"/>
    </row>
    <row r="15" spans="1:51" x14ac:dyDescent="0.3">
      <c r="A15" t="str">
        <f t="shared" si="2"/>
        <v>1.1-00-2405_246024015_24133100</v>
      </c>
      <c r="B15" t="s">
        <v>1282</v>
      </c>
      <c r="C15" t="s">
        <v>1105</v>
      </c>
      <c r="D15" t="s">
        <v>1276</v>
      </c>
      <c r="E15" t="s">
        <v>1284</v>
      </c>
      <c r="F15" t="s">
        <v>1106</v>
      </c>
      <c r="G15" t="s">
        <v>29</v>
      </c>
      <c r="H15" t="s">
        <v>30</v>
      </c>
      <c r="I15" t="s">
        <v>31</v>
      </c>
      <c r="J15" t="s">
        <v>934</v>
      </c>
      <c r="K15" t="s">
        <v>306</v>
      </c>
      <c r="L15" t="s">
        <v>857</v>
      </c>
      <c r="M15" t="s">
        <v>307</v>
      </c>
      <c r="N15">
        <v>6</v>
      </c>
      <c r="O15" t="s">
        <v>79</v>
      </c>
      <c r="P15" s="79" t="s">
        <v>379</v>
      </c>
      <c r="Q15">
        <v>24</v>
      </c>
      <c r="R15" t="s">
        <v>380</v>
      </c>
      <c r="S15" t="s">
        <v>308</v>
      </c>
      <c r="T15" t="s">
        <v>884</v>
      </c>
      <c r="U15" t="s">
        <v>309</v>
      </c>
      <c r="V15">
        <v>1000</v>
      </c>
      <c r="W15" t="s">
        <v>380</v>
      </c>
      <c r="Y15">
        <v>1331</v>
      </c>
      <c r="Z15" t="s">
        <v>388</v>
      </c>
      <c r="AA15" s="11">
        <v>0</v>
      </c>
      <c r="AB15" s="80" t="s">
        <v>42</v>
      </c>
      <c r="AC15" t="s">
        <v>43</v>
      </c>
      <c r="AD15" s="12">
        <v>700000</v>
      </c>
      <c r="AE15" s="12">
        <v>600000</v>
      </c>
      <c r="AF15" s="12">
        <v>629301.63</v>
      </c>
      <c r="AG15" s="12">
        <v>629301.63</v>
      </c>
      <c r="AH15" s="12">
        <v>629301.63</v>
      </c>
      <c r="AI15" s="12">
        <v>629301.63</v>
      </c>
      <c r="AJ15" s="12">
        <v>629301.63</v>
      </c>
      <c r="AK15" s="12">
        <v>70698.37</v>
      </c>
      <c r="AL15" s="32">
        <v>0</v>
      </c>
      <c r="AM15" s="32">
        <v>700000</v>
      </c>
      <c r="AN15" s="12">
        <v>700000</v>
      </c>
      <c r="AO15" s="12">
        <v>700000</v>
      </c>
      <c r="AP15" s="12">
        <v>700000</v>
      </c>
      <c r="AQ15" s="12">
        <f t="shared" si="0"/>
        <v>0</v>
      </c>
      <c r="AR15" s="32">
        <f t="shared" si="1"/>
        <v>700000</v>
      </c>
      <c r="AS15" s="35"/>
      <c r="AT15">
        <v>0</v>
      </c>
      <c r="AU15">
        <v>1610772.2</v>
      </c>
      <c r="AV15">
        <v>0</v>
      </c>
      <c r="AW15">
        <v>0</v>
      </c>
      <c r="AX15">
        <v>1610772.2</v>
      </c>
      <c r="AY15"/>
    </row>
    <row r="16" spans="1:51" x14ac:dyDescent="0.3">
      <c r="A16" t="str">
        <f t="shared" si="2"/>
        <v>1.1-00-2405_246024015_24134100</v>
      </c>
      <c r="B16" t="s">
        <v>1282</v>
      </c>
      <c r="C16" t="s">
        <v>1105</v>
      </c>
      <c r="D16" t="s">
        <v>1276</v>
      </c>
      <c r="E16" t="s">
        <v>1284</v>
      </c>
      <c r="F16" t="s">
        <v>1106</v>
      </c>
      <c r="G16" t="s">
        <v>29</v>
      </c>
      <c r="H16" t="s">
        <v>30</v>
      </c>
      <c r="I16" t="s">
        <v>31</v>
      </c>
      <c r="J16" t="s">
        <v>934</v>
      </c>
      <c r="K16" t="s">
        <v>306</v>
      </c>
      <c r="L16" t="s">
        <v>857</v>
      </c>
      <c r="M16" t="s">
        <v>307</v>
      </c>
      <c r="N16">
        <v>6</v>
      </c>
      <c r="O16" t="s">
        <v>79</v>
      </c>
      <c r="P16" s="79" t="s">
        <v>379</v>
      </c>
      <c r="Q16">
        <v>24</v>
      </c>
      <c r="R16" t="s">
        <v>380</v>
      </c>
      <c r="S16" t="s">
        <v>308</v>
      </c>
      <c r="T16" t="s">
        <v>884</v>
      </c>
      <c r="U16" t="s">
        <v>309</v>
      </c>
      <c r="V16">
        <v>1000</v>
      </c>
      <c r="W16" t="s">
        <v>380</v>
      </c>
      <c r="Y16">
        <v>1341</v>
      </c>
      <c r="Z16" t="s">
        <v>389</v>
      </c>
      <c r="AA16" s="11">
        <v>0</v>
      </c>
      <c r="AB16" s="80" t="s">
        <v>42</v>
      </c>
      <c r="AC16" t="s">
        <v>43</v>
      </c>
      <c r="AD16" s="12">
        <v>7500000</v>
      </c>
      <c r="AE16" s="12">
        <v>7500000</v>
      </c>
      <c r="AF16" s="12">
        <v>1731048.8</v>
      </c>
      <c r="AG16" s="12">
        <v>1731048.8</v>
      </c>
      <c r="AH16" s="12">
        <v>1731048.8</v>
      </c>
      <c r="AI16" s="12">
        <v>1731048.8</v>
      </c>
      <c r="AJ16" s="12">
        <v>1731048.8</v>
      </c>
      <c r="AK16" s="12">
        <v>5768951.2000000002</v>
      </c>
      <c r="AL16" s="32">
        <v>0</v>
      </c>
      <c r="AM16" s="32">
        <v>7500000</v>
      </c>
      <c r="AN16" s="12">
        <v>7500000</v>
      </c>
      <c r="AO16" s="12">
        <v>7500000</v>
      </c>
      <c r="AP16" s="12">
        <v>7500000</v>
      </c>
      <c r="AQ16" s="12">
        <f t="shared" si="0"/>
        <v>0</v>
      </c>
      <c r="AR16" s="32">
        <f t="shared" si="1"/>
        <v>7500000</v>
      </c>
      <c r="AS16" s="35"/>
      <c r="AT16">
        <v>0</v>
      </c>
      <c r="AU16">
        <v>0</v>
      </c>
      <c r="AV16">
        <v>0</v>
      </c>
      <c r="AW16">
        <v>0</v>
      </c>
      <c r="AX16">
        <v>0</v>
      </c>
      <c r="AY16"/>
    </row>
    <row r="17" spans="1:51" x14ac:dyDescent="0.3">
      <c r="A17" t="str">
        <f t="shared" si="2"/>
        <v>1.1-00-2405_246024015_24141113</v>
      </c>
      <c r="B17" t="s">
        <v>1282</v>
      </c>
      <c r="C17" t="s">
        <v>1105</v>
      </c>
      <c r="D17" t="s">
        <v>1276</v>
      </c>
      <c r="E17" t="s">
        <v>1284</v>
      </c>
      <c r="F17" t="s">
        <v>1106</v>
      </c>
      <c r="G17" t="s">
        <v>29</v>
      </c>
      <c r="H17" t="s">
        <v>30</v>
      </c>
      <c r="I17" t="s">
        <v>31</v>
      </c>
      <c r="J17" t="s">
        <v>934</v>
      </c>
      <c r="K17" t="s">
        <v>306</v>
      </c>
      <c r="L17" t="s">
        <v>857</v>
      </c>
      <c r="M17" t="s">
        <v>307</v>
      </c>
      <c r="N17">
        <v>6</v>
      </c>
      <c r="O17" t="s">
        <v>79</v>
      </c>
      <c r="P17" s="79" t="s">
        <v>379</v>
      </c>
      <c r="Q17">
        <v>24</v>
      </c>
      <c r="R17" t="s">
        <v>380</v>
      </c>
      <c r="S17" t="s">
        <v>308</v>
      </c>
      <c r="T17" t="s">
        <v>884</v>
      </c>
      <c r="U17" t="s">
        <v>309</v>
      </c>
      <c r="V17">
        <v>1000</v>
      </c>
      <c r="W17" t="s">
        <v>380</v>
      </c>
      <c r="Y17">
        <v>1411</v>
      </c>
      <c r="Z17" t="s">
        <v>390</v>
      </c>
      <c r="AA17" s="46">
        <v>0</v>
      </c>
      <c r="AB17" s="80" t="s">
        <v>1250</v>
      </c>
      <c r="AC17" t="s">
        <v>1235</v>
      </c>
      <c r="AD17" s="12">
        <v>51963353.280000001</v>
      </c>
      <c r="AE17" s="12">
        <v>51611491.210000001</v>
      </c>
      <c r="AF17" s="12">
        <v>38381875.340000004</v>
      </c>
      <c r="AG17" s="12">
        <v>38381875.340000004</v>
      </c>
      <c r="AH17" s="12">
        <v>38381875.340000004</v>
      </c>
      <c r="AI17" s="12">
        <v>38381875.340000004</v>
      </c>
      <c r="AJ17" s="12">
        <v>34544366.600000001</v>
      </c>
      <c r="AK17" s="12">
        <v>13581477.939999998</v>
      </c>
      <c r="AL17" s="32">
        <v>0</v>
      </c>
      <c r="AM17" s="32">
        <v>51963353.280000001</v>
      </c>
      <c r="AN17" s="12">
        <v>47247307.859999999</v>
      </c>
      <c r="AO17" s="12">
        <v>47247307.859999999</v>
      </c>
      <c r="AP17" s="27">
        <v>45430103.710000001</v>
      </c>
      <c r="AQ17" s="12">
        <f t="shared" si="0"/>
        <v>-6533249.5700000003</v>
      </c>
      <c r="AR17" s="32">
        <f t="shared" si="1"/>
        <v>47247307.859999999</v>
      </c>
      <c r="AS17" s="35"/>
      <c r="AT17">
        <v>6500</v>
      </c>
      <c r="AU17">
        <v>3325.26</v>
      </c>
      <c r="AV17">
        <v>0</v>
      </c>
      <c r="AW17">
        <v>3346.66</v>
      </c>
      <c r="AX17">
        <v>6478.6</v>
      </c>
      <c r="AY17"/>
    </row>
    <row r="18" spans="1:51" x14ac:dyDescent="0.3">
      <c r="A18" t="str">
        <f t="shared" si="2"/>
        <v>1.1-00-2405_246024015_24141114</v>
      </c>
      <c r="B18" t="s">
        <v>1282</v>
      </c>
      <c r="C18" t="s">
        <v>1105</v>
      </c>
      <c r="D18" t="s">
        <v>1276</v>
      </c>
      <c r="E18" t="s">
        <v>1284</v>
      </c>
      <c r="F18" t="s">
        <v>1106</v>
      </c>
      <c r="G18" t="s">
        <v>29</v>
      </c>
      <c r="H18" t="s">
        <v>30</v>
      </c>
      <c r="I18" t="s">
        <v>31</v>
      </c>
      <c r="J18" t="s">
        <v>934</v>
      </c>
      <c r="K18" t="s">
        <v>306</v>
      </c>
      <c r="L18" t="s">
        <v>857</v>
      </c>
      <c r="M18" t="s">
        <v>307</v>
      </c>
      <c r="N18">
        <v>6</v>
      </c>
      <c r="O18" t="s">
        <v>79</v>
      </c>
      <c r="P18" s="79" t="s">
        <v>379</v>
      </c>
      <c r="Q18">
        <v>24</v>
      </c>
      <c r="R18" t="s">
        <v>380</v>
      </c>
      <c r="S18" t="s">
        <v>308</v>
      </c>
      <c r="T18" t="s">
        <v>884</v>
      </c>
      <c r="U18" t="s">
        <v>309</v>
      </c>
      <c r="V18">
        <v>1000</v>
      </c>
      <c r="W18" t="s">
        <v>380</v>
      </c>
      <c r="Y18">
        <v>1411</v>
      </c>
      <c r="Z18" t="s">
        <v>390</v>
      </c>
      <c r="AB18" s="80" t="s">
        <v>1251</v>
      </c>
      <c r="AC18" t="s">
        <v>1269</v>
      </c>
      <c r="AD18" s="12">
        <v>0</v>
      </c>
      <c r="AE18" s="12">
        <v>0</v>
      </c>
      <c r="AF18" s="12">
        <v>0</v>
      </c>
      <c r="AG18" s="12"/>
      <c r="AH18" s="12"/>
      <c r="AI18" s="12"/>
      <c r="AJ18" s="12"/>
      <c r="AK18" s="12"/>
      <c r="AL18" s="32">
        <v>0</v>
      </c>
      <c r="AM18" s="12">
        <v>0</v>
      </c>
      <c r="AN18" s="12">
        <v>6533249.5700000003</v>
      </c>
      <c r="AO18" s="12">
        <v>6533249.5700000003</v>
      </c>
      <c r="AP18" s="12">
        <v>6533249.5700000003</v>
      </c>
      <c r="AQ18" s="12">
        <f t="shared" si="0"/>
        <v>6533249.5700000003</v>
      </c>
      <c r="AR18" s="32">
        <f t="shared" si="1"/>
        <v>6533249.5700000003</v>
      </c>
      <c r="AS18" s="35"/>
      <c r="AT18">
        <v>12318.5</v>
      </c>
      <c r="AU18">
        <v>0</v>
      </c>
      <c r="AV18">
        <v>0</v>
      </c>
      <c r="AW18">
        <v>0</v>
      </c>
      <c r="AX18">
        <v>12318.5</v>
      </c>
      <c r="AY18"/>
    </row>
    <row r="19" spans="1:51" x14ac:dyDescent="0.3">
      <c r="A19" t="str">
        <f t="shared" si="2"/>
        <v>1.1-00-2405_246024015_24142113</v>
      </c>
      <c r="B19" t="s">
        <v>1282</v>
      </c>
      <c r="C19" t="s">
        <v>1105</v>
      </c>
      <c r="D19" t="s">
        <v>1276</v>
      </c>
      <c r="E19" t="s">
        <v>1284</v>
      </c>
      <c r="F19" t="s">
        <v>1106</v>
      </c>
      <c r="G19" t="s">
        <v>29</v>
      </c>
      <c r="H19" t="s">
        <v>30</v>
      </c>
      <c r="I19" t="s">
        <v>31</v>
      </c>
      <c r="J19" t="s">
        <v>934</v>
      </c>
      <c r="K19" t="s">
        <v>306</v>
      </c>
      <c r="L19" t="s">
        <v>857</v>
      </c>
      <c r="M19" t="s">
        <v>307</v>
      </c>
      <c r="N19">
        <v>6</v>
      </c>
      <c r="O19" t="s">
        <v>79</v>
      </c>
      <c r="P19" s="79" t="s">
        <v>379</v>
      </c>
      <c r="Q19">
        <v>24</v>
      </c>
      <c r="R19" t="s">
        <v>380</v>
      </c>
      <c r="S19" t="s">
        <v>308</v>
      </c>
      <c r="T19" t="s">
        <v>884</v>
      </c>
      <c r="U19" t="s">
        <v>309</v>
      </c>
      <c r="V19">
        <v>1000</v>
      </c>
      <c r="W19" t="s">
        <v>380</v>
      </c>
      <c r="Y19">
        <v>1421</v>
      </c>
      <c r="Z19" t="s">
        <v>391</v>
      </c>
      <c r="AA19" s="46">
        <v>0</v>
      </c>
      <c r="AB19" s="80" t="s">
        <v>1250</v>
      </c>
      <c r="AC19" t="s">
        <v>1235</v>
      </c>
      <c r="AD19" s="12">
        <v>25981676.649999999</v>
      </c>
      <c r="AE19" s="12">
        <v>32055745.600000001</v>
      </c>
      <c r="AF19" s="12">
        <v>18798039.469999999</v>
      </c>
      <c r="AG19" s="12">
        <v>18798039.469999999</v>
      </c>
      <c r="AH19" s="12">
        <v>18798039.469999999</v>
      </c>
      <c r="AI19" s="12">
        <v>18798039.469999999</v>
      </c>
      <c r="AJ19" s="12">
        <v>18798039.469999999</v>
      </c>
      <c r="AK19" s="12">
        <v>7183637.1799999997</v>
      </c>
      <c r="AL19" s="32">
        <v>0</v>
      </c>
      <c r="AM19" s="32">
        <v>25981676.649999999</v>
      </c>
      <c r="AN19" s="12">
        <v>23623653.93</v>
      </c>
      <c r="AO19" s="12">
        <v>23623653.93</v>
      </c>
      <c r="AP19" s="27">
        <v>22715051.859999999</v>
      </c>
      <c r="AQ19" s="12">
        <f t="shared" si="0"/>
        <v>-3266624.7899999991</v>
      </c>
      <c r="AR19" s="32">
        <f t="shared" si="1"/>
        <v>23623653.93</v>
      </c>
      <c r="AS19" s="35"/>
      <c r="AT19">
        <v>0</v>
      </c>
      <c r="AU19">
        <v>0</v>
      </c>
      <c r="AV19">
        <v>0</v>
      </c>
      <c r="AW19">
        <v>0</v>
      </c>
      <c r="AX19">
        <v>0</v>
      </c>
      <c r="AY19"/>
    </row>
    <row r="20" spans="1:51" x14ac:dyDescent="0.3">
      <c r="A20" t="str">
        <f t="shared" si="2"/>
        <v>1.1-00-2405_246024015_24142114</v>
      </c>
      <c r="B20" t="s">
        <v>1282</v>
      </c>
      <c r="C20" t="s">
        <v>1105</v>
      </c>
      <c r="D20" t="s">
        <v>1276</v>
      </c>
      <c r="E20" t="s">
        <v>1284</v>
      </c>
      <c r="F20" t="s">
        <v>1106</v>
      </c>
      <c r="G20" t="s">
        <v>29</v>
      </c>
      <c r="H20" t="s">
        <v>30</v>
      </c>
      <c r="I20" t="s">
        <v>31</v>
      </c>
      <c r="J20" t="s">
        <v>934</v>
      </c>
      <c r="K20" t="s">
        <v>306</v>
      </c>
      <c r="L20" t="s">
        <v>857</v>
      </c>
      <c r="M20" t="s">
        <v>307</v>
      </c>
      <c r="N20">
        <v>6</v>
      </c>
      <c r="O20" t="s">
        <v>79</v>
      </c>
      <c r="P20" s="79" t="s">
        <v>379</v>
      </c>
      <c r="Q20">
        <v>24</v>
      </c>
      <c r="R20" t="s">
        <v>380</v>
      </c>
      <c r="S20" t="s">
        <v>308</v>
      </c>
      <c r="T20" t="s">
        <v>884</v>
      </c>
      <c r="U20" t="s">
        <v>309</v>
      </c>
      <c r="V20">
        <v>1000</v>
      </c>
      <c r="W20" t="s">
        <v>380</v>
      </c>
      <c r="Y20">
        <v>1421</v>
      </c>
      <c r="Z20" t="s">
        <v>391</v>
      </c>
      <c r="AB20" s="80" t="s">
        <v>1251</v>
      </c>
      <c r="AC20" t="s">
        <v>1269</v>
      </c>
      <c r="AD20" s="12">
        <v>0</v>
      </c>
      <c r="AE20" s="12">
        <v>0</v>
      </c>
      <c r="AF20" s="12">
        <v>0</v>
      </c>
      <c r="AG20" s="12"/>
      <c r="AH20" s="12"/>
      <c r="AI20" s="12"/>
      <c r="AJ20" s="12"/>
      <c r="AK20" s="12"/>
      <c r="AL20" s="32">
        <v>0</v>
      </c>
      <c r="AM20" s="12">
        <v>0</v>
      </c>
      <c r="AN20" s="12">
        <v>3266624.79</v>
      </c>
      <c r="AO20" s="12">
        <v>3266624.79</v>
      </c>
      <c r="AP20" s="12">
        <v>3266624.79</v>
      </c>
      <c r="AQ20" s="12">
        <f t="shared" si="0"/>
        <v>3266624.79</v>
      </c>
      <c r="AR20" s="32">
        <f t="shared" si="1"/>
        <v>3266624.79</v>
      </c>
      <c r="AS20" s="35"/>
      <c r="AT20" s="32">
        <v>0</v>
      </c>
      <c r="AU20" s="32">
        <v>0</v>
      </c>
      <c r="AV20" s="32">
        <v>0</v>
      </c>
      <c r="AW20" s="32">
        <v>0</v>
      </c>
      <c r="AX20" s="32">
        <v>0</v>
      </c>
      <c r="AY20"/>
    </row>
    <row r="21" spans="1:51" x14ac:dyDescent="0.3">
      <c r="A21" t="str">
        <f t="shared" si="2"/>
        <v>1.1-00-2405_246024015_24143113</v>
      </c>
      <c r="B21" t="s">
        <v>1282</v>
      </c>
      <c r="C21" t="s">
        <v>1105</v>
      </c>
      <c r="D21" t="s">
        <v>1276</v>
      </c>
      <c r="E21" t="s">
        <v>1284</v>
      </c>
      <c r="F21" t="s">
        <v>1106</v>
      </c>
      <c r="G21" t="s">
        <v>29</v>
      </c>
      <c r="H21" t="s">
        <v>30</v>
      </c>
      <c r="I21" t="s">
        <v>31</v>
      </c>
      <c r="J21" t="s">
        <v>934</v>
      </c>
      <c r="K21" t="s">
        <v>306</v>
      </c>
      <c r="L21" t="s">
        <v>857</v>
      </c>
      <c r="M21" t="s">
        <v>307</v>
      </c>
      <c r="N21">
        <v>6</v>
      </c>
      <c r="O21" t="s">
        <v>79</v>
      </c>
      <c r="P21" s="79" t="s">
        <v>379</v>
      </c>
      <c r="Q21">
        <v>24</v>
      </c>
      <c r="R21" t="s">
        <v>380</v>
      </c>
      <c r="S21" t="s">
        <v>308</v>
      </c>
      <c r="T21" t="s">
        <v>884</v>
      </c>
      <c r="U21" t="s">
        <v>309</v>
      </c>
      <c r="V21">
        <v>1000</v>
      </c>
      <c r="W21" t="s">
        <v>380</v>
      </c>
      <c r="Y21">
        <v>1431</v>
      </c>
      <c r="Z21" t="s">
        <v>392</v>
      </c>
      <c r="AA21" s="46">
        <v>0</v>
      </c>
      <c r="AB21" s="80" t="s">
        <v>1250</v>
      </c>
      <c r="AC21" t="s">
        <v>1235</v>
      </c>
      <c r="AD21" s="12">
        <v>17321117.760000002</v>
      </c>
      <c r="AE21" s="12">
        <v>21703830.41</v>
      </c>
      <c r="AF21" s="12">
        <v>12352635.76</v>
      </c>
      <c r="AG21" s="12">
        <v>12352635.76</v>
      </c>
      <c r="AH21" s="12">
        <v>12352635.76</v>
      </c>
      <c r="AI21" s="12">
        <v>12352635.76</v>
      </c>
      <c r="AJ21" s="12">
        <v>12352635.76</v>
      </c>
      <c r="AK21" s="12">
        <v>4968482.0000000019</v>
      </c>
      <c r="AL21" s="32">
        <v>0</v>
      </c>
      <c r="AM21" s="32">
        <v>17321117.760000002</v>
      </c>
      <c r="AN21" s="12">
        <v>15749102.619999999</v>
      </c>
      <c r="AO21" s="12">
        <v>15749102.619999999</v>
      </c>
      <c r="AP21" s="27">
        <v>15143367.9</v>
      </c>
      <c r="AQ21" s="12">
        <f t="shared" si="0"/>
        <v>-2177749.8600000013</v>
      </c>
      <c r="AR21" s="32">
        <f t="shared" si="1"/>
        <v>15749102.619999999</v>
      </c>
      <c r="AS21" s="35"/>
      <c r="AT21">
        <v>0</v>
      </c>
      <c r="AU21">
        <v>20885568</v>
      </c>
      <c r="AV21">
        <v>0</v>
      </c>
      <c r="AW21">
        <v>0</v>
      </c>
      <c r="AX21">
        <v>20885568</v>
      </c>
      <c r="AY21"/>
    </row>
    <row r="22" spans="1:51" x14ac:dyDescent="0.3">
      <c r="A22" t="str">
        <f t="shared" si="2"/>
        <v>1.1-00-2405_246024015_24143114</v>
      </c>
      <c r="B22" t="s">
        <v>1282</v>
      </c>
      <c r="C22" t="s">
        <v>1105</v>
      </c>
      <c r="D22" t="s">
        <v>1276</v>
      </c>
      <c r="E22" t="s">
        <v>1284</v>
      </c>
      <c r="F22" t="s">
        <v>1106</v>
      </c>
      <c r="G22" t="s">
        <v>29</v>
      </c>
      <c r="H22" t="s">
        <v>30</v>
      </c>
      <c r="I22" t="s">
        <v>31</v>
      </c>
      <c r="J22" t="s">
        <v>934</v>
      </c>
      <c r="K22" t="s">
        <v>306</v>
      </c>
      <c r="L22" t="s">
        <v>857</v>
      </c>
      <c r="M22" t="s">
        <v>307</v>
      </c>
      <c r="N22">
        <v>6</v>
      </c>
      <c r="O22" t="s">
        <v>79</v>
      </c>
      <c r="P22" s="79" t="s">
        <v>379</v>
      </c>
      <c r="Q22">
        <v>24</v>
      </c>
      <c r="R22" t="s">
        <v>380</v>
      </c>
      <c r="S22" t="s">
        <v>308</v>
      </c>
      <c r="T22" t="s">
        <v>884</v>
      </c>
      <c r="U22" t="s">
        <v>309</v>
      </c>
      <c r="V22">
        <v>1000</v>
      </c>
      <c r="W22" t="s">
        <v>380</v>
      </c>
      <c r="Y22">
        <v>1431</v>
      </c>
      <c r="Z22" t="s">
        <v>392</v>
      </c>
      <c r="AB22" s="80" t="s">
        <v>1251</v>
      </c>
      <c r="AC22" t="s">
        <v>1269</v>
      </c>
      <c r="AD22" s="12">
        <v>0</v>
      </c>
      <c r="AE22" s="12">
        <v>0</v>
      </c>
      <c r="AF22" s="12">
        <v>0</v>
      </c>
      <c r="AG22" s="12"/>
      <c r="AH22" s="12"/>
      <c r="AI22" s="12"/>
      <c r="AJ22" s="12"/>
      <c r="AK22" s="12"/>
      <c r="AL22" s="32">
        <v>0</v>
      </c>
      <c r="AM22" s="12">
        <v>0</v>
      </c>
      <c r="AN22" s="12">
        <v>2177748.86</v>
      </c>
      <c r="AO22" s="12">
        <v>2177748.86</v>
      </c>
      <c r="AP22" s="12">
        <v>2177749.86</v>
      </c>
      <c r="AQ22" s="12">
        <f t="shared" si="0"/>
        <v>2177749.86</v>
      </c>
      <c r="AR22" s="32">
        <f t="shared" si="1"/>
        <v>2177748.86</v>
      </c>
      <c r="AS22" s="35"/>
      <c r="AT22">
        <v>350000</v>
      </c>
      <c r="AU22">
        <v>0</v>
      </c>
      <c r="AV22">
        <v>0</v>
      </c>
      <c r="AW22">
        <v>343065</v>
      </c>
      <c r="AX22">
        <v>6935</v>
      </c>
      <c r="AY22"/>
    </row>
    <row r="23" spans="1:51" x14ac:dyDescent="0.3">
      <c r="A23" t="str">
        <f t="shared" si="2"/>
        <v>1.1-00-2405_246024015_24143213</v>
      </c>
      <c r="B23" t="s">
        <v>1282</v>
      </c>
      <c r="C23" t="s">
        <v>1086</v>
      </c>
      <c r="D23" t="s">
        <v>1276</v>
      </c>
      <c r="E23" t="s">
        <v>1284</v>
      </c>
      <c r="F23" t="s">
        <v>1087</v>
      </c>
      <c r="G23" t="s">
        <v>29</v>
      </c>
      <c r="H23" t="s">
        <v>30</v>
      </c>
      <c r="I23" t="s">
        <v>31</v>
      </c>
      <c r="J23" t="s">
        <v>934</v>
      </c>
      <c r="K23" t="s">
        <v>306</v>
      </c>
      <c r="L23" t="s">
        <v>857</v>
      </c>
      <c r="M23" t="s">
        <v>307</v>
      </c>
      <c r="N23">
        <v>6</v>
      </c>
      <c r="O23" t="s">
        <v>79</v>
      </c>
      <c r="P23" s="79" t="s">
        <v>379</v>
      </c>
      <c r="Q23">
        <v>24</v>
      </c>
      <c r="R23" t="s">
        <v>380</v>
      </c>
      <c r="S23" t="s">
        <v>308</v>
      </c>
      <c r="T23" t="s">
        <v>884</v>
      </c>
      <c r="U23" t="s">
        <v>309</v>
      </c>
      <c r="V23">
        <v>1000</v>
      </c>
      <c r="W23" t="s">
        <v>380</v>
      </c>
      <c r="Y23">
        <v>1432</v>
      </c>
      <c r="Z23" t="s">
        <v>393</v>
      </c>
      <c r="AA23" s="46">
        <v>0</v>
      </c>
      <c r="AB23" s="80" t="s">
        <v>1250</v>
      </c>
      <c r="AC23" t="s">
        <v>1235</v>
      </c>
      <c r="AD23" s="12">
        <v>99200284.109999999</v>
      </c>
      <c r="AE23" s="12">
        <v>0</v>
      </c>
      <c r="AF23" s="12">
        <v>80062609.629999995</v>
      </c>
      <c r="AG23" s="12">
        <v>80062609.629999995</v>
      </c>
      <c r="AH23" s="12">
        <v>80062609.629999995</v>
      </c>
      <c r="AI23" s="12">
        <v>80062609.629999995</v>
      </c>
      <c r="AJ23" s="12">
        <v>80062609.629999995</v>
      </c>
      <c r="AK23" s="12">
        <v>19137674.480000004</v>
      </c>
      <c r="AL23" s="32">
        <v>0</v>
      </c>
      <c r="AM23" s="32">
        <v>99200284.109999999</v>
      </c>
      <c r="AN23" s="12">
        <v>137804647.94</v>
      </c>
      <c r="AO23" s="12">
        <v>137804647.94</v>
      </c>
      <c r="AP23" s="21">
        <v>132504469.17</v>
      </c>
      <c r="AQ23" s="12">
        <f t="shared" si="0"/>
        <v>33304185.060000002</v>
      </c>
      <c r="AR23" s="32">
        <f t="shared" si="1"/>
        <v>137804647.94</v>
      </c>
      <c r="AS23" s="35"/>
      <c r="AT23">
        <v>0</v>
      </c>
      <c r="AU23">
        <v>0</v>
      </c>
      <c r="AV23">
        <v>0</v>
      </c>
      <c r="AW23">
        <v>0</v>
      </c>
      <c r="AX23">
        <v>0</v>
      </c>
      <c r="AY23"/>
    </row>
    <row r="24" spans="1:51" x14ac:dyDescent="0.3">
      <c r="A24" t="str">
        <f t="shared" si="2"/>
        <v>1.1-00-2405_246024015_24143214</v>
      </c>
      <c r="B24" t="s">
        <v>1282</v>
      </c>
      <c r="C24" t="s">
        <v>1105</v>
      </c>
      <c r="D24" t="s">
        <v>1276</v>
      </c>
      <c r="E24" t="s">
        <v>1284</v>
      </c>
      <c r="F24" t="s">
        <v>1106</v>
      </c>
      <c r="G24" t="s">
        <v>29</v>
      </c>
      <c r="H24" t="s">
        <v>30</v>
      </c>
      <c r="I24" t="s">
        <v>31</v>
      </c>
      <c r="J24" t="s">
        <v>934</v>
      </c>
      <c r="K24" t="s">
        <v>306</v>
      </c>
      <c r="L24" t="s">
        <v>857</v>
      </c>
      <c r="M24" t="s">
        <v>307</v>
      </c>
      <c r="N24">
        <v>6</v>
      </c>
      <c r="O24" t="s">
        <v>79</v>
      </c>
      <c r="P24" s="79" t="s">
        <v>379</v>
      </c>
      <c r="Q24">
        <v>24</v>
      </c>
      <c r="R24" t="s">
        <v>380</v>
      </c>
      <c r="S24" t="s">
        <v>308</v>
      </c>
      <c r="T24" t="s">
        <v>884</v>
      </c>
      <c r="U24" t="s">
        <v>309</v>
      </c>
      <c r="V24">
        <v>1000</v>
      </c>
      <c r="W24" t="s">
        <v>380</v>
      </c>
      <c r="Y24">
        <v>1432</v>
      </c>
      <c r="Z24" t="s">
        <v>393</v>
      </c>
      <c r="AA24" s="46">
        <v>0</v>
      </c>
      <c r="AB24" s="80" t="s">
        <v>1251</v>
      </c>
      <c r="AC24" t="s">
        <v>1269</v>
      </c>
      <c r="AD24" s="12">
        <v>52359496.310000002</v>
      </c>
      <c r="AE24" s="12">
        <v>148886916.09</v>
      </c>
      <c r="AF24" s="12">
        <v>123274528.16</v>
      </c>
      <c r="AG24" s="12">
        <v>123274528.16</v>
      </c>
      <c r="AH24" s="12">
        <v>123274528.16</v>
      </c>
      <c r="AI24" s="12">
        <v>123274528.16</v>
      </c>
      <c r="AJ24" s="12">
        <v>123274528.16</v>
      </c>
      <c r="AK24" s="12">
        <v>-70915031.849999994</v>
      </c>
      <c r="AL24" s="32">
        <v>0</v>
      </c>
      <c r="AM24" s="32">
        <v>52359496.310000002</v>
      </c>
      <c r="AN24" s="12">
        <v>19055311.25</v>
      </c>
      <c r="AO24" s="12">
        <v>19055311.25</v>
      </c>
      <c r="AP24" s="12">
        <v>19055311.25</v>
      </c>
      <c r="AQ24" s="12">
        <f t="shared" si="0"/>
        <v>-33304185.060000002</v>
      </c>
      <c r="AR24" s="32">
        <f t="shared" si="1"/>
        <v>19055311.25</v>
      </c>
      <c r="AS24" s="35"/>
      <c r="AT24" s="12">
        <v>0</v>
      </c>
      <c r="AU24" s="12">
        <v>0</v>
      </c>
      <c r="AV24" s="12">
        <v>0</v>
      </c>
      <c r="AW24" s="12">
        <v>0</v>
      </c>
      <c r="AX24" s="12">
        <v>0</v>
      </c>
      <c r="AY24"/>
    </row>
    <row r="25" spans="1:51" x14ac:dyDescent="0.3">
      <c r="A25" t="str">
        <f t="shared" si="2"/>
        <v>1.1-00-2405_246024015_24144100</v>
      </c>
      <c r="B25" t="s">
        <v>1282</v>
      </c>
      <c r="C25" t="s">
        <v>1105</v>
      </c>
      <c r="D25" t="s">
        <v>1276</v>
      </c>
      <c r="E25" t="s">
        <v>1284</v>
      </c>
      <c r="F25" t="s">
        <v>1106</v>
      </c>
      <c r="G25" t="s">
        <v>29</v>
      </c>
      <c r="H25" t="s">
        <v>30</v>
      </c>
      <c r="I25" t="s">
        <v>31</v>
      </c>
      <c r="J25" t="s">
        <v>934</v>
      </c>
      <c r="K25" t="s">
        <v>306</v>
      </c>
      <c r="L25" t="s">
        <v>857</v>
      </c>
      <c r="M25" t="s">
        <v>307</v>
      </c>
      <c r="N25">
        <v>6</v>
      </c>
      <c r="O25" t="s">
        <v>79</v>
      </c>
      <c r="P25" s="79" t="s">
        <v>379</v>
      </c>
      <c r="Q25">
        <v>24</v>
      </c>
      <c r="R25" t="s">
        <v>380</v>
      </c>
      <c r="S25" t="s">
        <v>308</v>
      </c>
      <c r="T25" t="s">
        <v>884</v>
      </c>
      <c r="U25" t="s">
        <v>309</v>
      </c>
      <c r="V25">
        <v>1000</v>
      </c>
      <c r="W25" t="s">
        <v>380</v>
      </c>
      <c r="Y25">
        <v>1441</v>
      </c>
      <c r="Z25" t="s">
        <v>394</v>
      </c>
      <c r="AA25" s="11">
        <v>0</v>
      </c>
      <c r="AB25" s="80" t="s">
        <v>42</v>
      </c>
      <c r="AC25" t="s">
        <v>43</v>
      </c>
      <c r="AD25" s="12">
        <v>13616211</v>
      </c>
      <c r="AE25" s="12">
        <v>10000000</v>
      </c>
      <c r="AF25" s="12">
        <v>13606210.52</v>
      </c>
      <c r="AG25" s="12">
        <v>13606210.52</v>
      </c>
      <c r="AH25" s="12">
        <v>13606210.52</v>
      </c>
      <c r="AI25" s="12">
        <v>13606210.52</v>
      </c>
      <c r="AJ25" s="12">
        <v>13606210.52</v>
      </c>
      <c r="AK25" s="12">
        <v>10000.480000000447</v>
      </c>
      <c r="AL25" s="32">
        <v>0</v>
      </c>
      <c r="AM25" s="32">
        <v>13616211</v>
      </c>
      <c r="AN25" s="12">
        <v>14298588</v>
      </c>
      <c r="AO25" s="12">
        <v>14298588</v>
      </c>
      <c r="AP25" s="12">
        <v>13616211</v>
      </c>
      <c r="AQ25" s="12">
        <f t="shared" si="0"/>
        <v>0</v>
      </c>
      <c r="AR25" s="32">
        <f t="shared" si="1"/>
        <v>14298588</v>
      </c>
      <c r="AS25" s="35"/>
      <c r="AT25">
        <v>0</v>
      </c>
      <c r="AU25">
        <v>50386</v>
      </c>
      <c r="AV25">
        <v>0</v>
      </c>
      <c r="AW25">
        <v>0</v>
      </c>
      <c r="AX25">
        <v>50386</v>
      </c>
      <c r="AY25"/>
    </row>
    <row r="26" spans="1:51" x14ac:dyDescent="0.3">
      <c r="A26" t="str">
        <f t="shared" si="2"/>
        <v>1.1-00-2405_246024015_24152100</v>
      </c>
      <c r="B26" t="s">
        <v>1282</v>
      </c>
      <c r="C26" t="s">
        <v>1105</v>
      </c>
      <c r="D26" t="s">
        <v>1276</v>
      </c>
      <c r="E26" t="s">
        <v>1284</v>
      </c>
      <c r="F26" t="s">
        <v>1106</v>
      </c>
      <c r="G26" t="s">
        <v>29</v>
      </c>
      <c r="H26" t="s">
        <v>30</v>
      </c>
      <c r="I26" t="s">
        <v>31</v>
      </c>
      <c r="J26" t="s">
        <v>934</v>
      </c>
      <c r="K26" t="s">
        <v>306</v>
      </c>
      <c r="L26" t="s">
        <v>857</v>
      </c>
      <c r="M26" t="s">
        <v>307</v>
      </c>
      <c r="N26">
        <v>6</v>
      </c>
      <c r="O26" t="s">
        <v>79</v>
      </c>
      <c r="P26" s="79" t="s">
        <v>379</v>
      </c>
      <c r="Q26">
        <v>24</v>
      </c>
      <c r="R26" t="s">
        <v>380</v>
      </c>
      <c r="S26" t="s">
        <v>308</v>
      </c>
      <c r="T26" t="s">
        <v>884</v>
      </c>
      <c r="U26" t="s">
        <v>309</v>
      </c>
      <c r="V26">
        <v>1000</v>
      </c>
      <c r="W26" t="s">
        <v>380</v>
      </c>
      <c r="Y26">
        <v>1521</v>
      </c>
      <c r="Z26" t="s">
        <v>395</v>
      </c>
      <c r="AA26" s="11">
        <v>0</v>
      </c>
      <c r="AB26" s="80" t="s">
        <v>42</v>
      </c>
      <c r="AC26" t="s">
        <v>43</v>
      </c>
      <c r="AD26" s="12">
        <v>5373789</v>
      </c>
      <c r="AE26" s="12">
        <v>6000000</v>
      </c>
      <c r="AF26" s="12">
        <v>0</v>
      </c>
      <c r="AG26" s="12">
        <v>0</v>
      </c>
      <c r="AH26" s="12">
        <v>0</v>
      </c>
      <c r="AI26" s="12">
        <v>0</v>
      </c>
      <c r="AJ26" s="12">
        <v>0</v>
      </c>
      <c r="AK26" s="12">
        <v>5373789</v>
      </c>
      <c r="AL26" s="32">
        <v>0</v>
      </c>
      <c r="AM26" s="32">
        <v>5373789</v>
      </c>
      <c r="AN26" s="12">
        <v>5373789</v>
      </c>
      <c r="AO26" s="12">
        <v>5373789</v>
      </c>
      <c r="AP26" s="12">
        <v>5373789</v>
      </c>
      <c r="AQ26" s="12">
        <f t="shared" si="0"/>
        <v>0</v>
      </c>
      <c r="AR26" s="32">
        <f t="shared" si="1"/>
        <v>5373789</v>
      </c>
      <c r="AS26" s="35"/>
      <c r="AT26">
        <v>619200</v>
      </c>
      <c r="AU26">
        <v>65900</v>
      </c>
      <c r="AV26">
        <v>0</v>
      </c>
      <c r="AW26">
        <v>0</v>
      </c>
      <c r="AX26">
        <v>685100</v>
      </c>
      <c r="AY26"/>
    </row>
    <row r="27" spans="1:51" x14ac:dyDescent="0.3">
      <c r="A27" t="str">
        <f t="shared" si="2"/>
        <v>1.1-00-2405_246XX015_24159100</v>
      </c>
      <c r="B27" t="s">
        <v>1282</v>
      </c>
      <c r="C27" t="s">
        <v>1089</v>
      </c>
      <c r="D27" t="s">
        <v>1276</v>
      </c>
      <c r="E27" t="s">
        <v>1284</v>
      </c>
      <c r="F27" t="s">
        <v>1090</v>
      </c>
      <c r="G27" t="s">
        <v>29</v>
      </c>
      <c r="H27" t="s">
        <v>30</v>
      </c>
      <c r="I27" t="s">
        <v>31</v>
      </c>
      <c r="J27" t="s">
        <v>934</v>
      </c>
      <c r="K27" t="s">
        <v>306</v>
      </c>
      <c r="L27" t="s">
        <v>857</v>
      </c>
      <c r="M27" t="s">
        <v>307</v>
      </c>
      <c r="N27">
        <v>6</v>
      </c>
      <c r="O27" t="s">
        <v>79</v>
      </c>
      <c r="P27" t="s">
        <v>45</v>
      </c>
      <c r="Q27">
        <v>24</v>
      </c>
      <c r="R27" t="s">
        <v>380</v>
      </c>
      <c r="S27" t="s">
        <v>308</v>
      </c>
      <c r="T27" t="s">
        <v>884</v>
      </c>
      <c r="U27" t="s">
        <v>309</v>
      </c>
      <c r="V27">
        <v>1000</v>
      </c>
      <c r="W27" t="s">
        <v>380</v>
      </c>
      <c r="Y27">
        <v>1591</v>
      </c>
      <c r="Z27" t="s">
        <v>396</v>
      </c>
      <c r="AA27" s="11">
        <v>0</v>
      </c>
      <c r="AB27" s="80" t="s">
        <v>42</v>
      </c>
      <c r="AC27" t="s">
        <v>43</v>
      </c>
      <c r="AD27" s="12">
        <v>99913663.920000002</v>
      </c>
      <c r="AE27" s="12">
        <v>99953663.920000002</v>
      </c>
      <c r="AF27" s="12">
        <v>85297525.170000002</v>
      </c>
      <c r="AG27" s="12">
        <v>85297525.170000002</v>
      </c>
      <c r="AH27" s="12">
        <v>72783155.790000007</v>
      </c>
      <c r="AI27" s="12">
        <v>72783155.790000007</v>
      </c>
      <c r="AJ27" s="12">
        <v>72783155.790000007</v>
      </c>
      <c r="AK27" s="12">
        <v>14616138.75</v>
      </c>
      <c r="AL27" s="32">
        <v>0</v>
      </c>
      <c r="AM27" s="32">
        <v>99913663.920000002</v>
      </c>
      <c r="AN27" s="12">
        <v>0</v>
      </c>
      <c r="AO27" s="12">
        <v>0</v>
      </c>
      <c r="AP27" s="12">
        <v>0</v>
      </c>
      <c r="AQ27" s="12">
        <f t="shared" si="0"/>
        <v>-99913663.920000002</v>
      </c>
      <c r="AR27" s="32">
        <v>0</v>
      </c>
      <c r="AS27" s="35"/>
      <c r="AT27">
        <v>0</v>
      </c>
      <c r="AU27">
        <v>0</v>
      </c>
      <c r="AV27">
        <v>0</v>
      </c>
      <c r="AW27">
        <v>7020.8</v>
      </c>
      <c r="AX27">
        <v>-7020.8</v>
      </c>
      <c r="AY27"/>
    </row>
    <row r="28" spans="1:51" x14ac:dyDescent="0.3">
      <c r="A28" t="str">
        <f t="shared" si="2"/>
        <v>1.1-00-2405_246024015_24159100</v>
      </c>
      <c r="B28" t="s">
        <v>1282</v>
      </c>
      <c r="C28" t="s">
        <v>1105</v>
      </c>
      <c r="D28" t="s">
        <v>1276</v>
      </c>
      <c r="E28" t="s">
        <v>1284</v>
      </c>
      <c r="F28" t="s">
        <v>1106</v>
      </c>
      <c r="G28" t="s">
        <v>29</v>
      </c>
      <c r="H28" t="s">
        <v>30</v>
      </c>
      <c r="I28" t="s">
        <v>31</v>
      </c>
      <c r="J28" t="s">
        <v>934</v>
      </c>
      <c r="K28" t="s">
        <v>306</v>
      </c>
      <c r="L28" t="s">
        <v>857</v>
      </c>
      <c r="M28" t="s">
        <v>307</v>
      </c>
      <c r="N28">
        <v>6</v>
      </c>
      <c r="O28" t="s">
        <v>79</v>
      </c>
      <c r="P28" s="79" t="s">
        <v>379</v>
      </c>
      <c r="Q28">
        <v>24</v>
      </c>
      <c r="R28" t="s">
        <v>380</v>
      </c>
      <c r="S28" t="s">
        <v>308</v>
      </c>
      <c r="T28" t="s">
        <v>884</v>
      </c>
      <c r="U28" t="s">
        <v>309</v>
      </c>
      <c r="V28">
        <v>1000</v>
      </c>
      <c r="W28" t="s">
        <v>380</v>
      </c>
      <c r="Y28">
        <v>1591</v>
      </c>
      <c r="Z28" t="s">
        <v>396</v>
      </c>
      <c r="AA28" s="11">
        <v>0</v>
      </c>
      <c r="AB28" s="80" t="s">
        <v>42</v>
      </c>
      <c r="AC28" t="s">
        <v>43</v>
      </c>
      <c r="AD28" s="12">
        <v>12200157.57</v>
      </c>
      <c r="AE28" s="12">
        <v>0</v>
      </c>
      <c r="AF28" s="12">
        <v>8605364.7599999998</v>
      </c>
      <c r="AG28" s="12">
        <v>8605364.7599999998</v>
      </c>
      <c r="AH28" s="12">
        <v>8605364.7599999998</v>
      </c>
      <c r="AI28" s="12">
        <v>8605364.7599999998</v>
      </c>
      <c r="AJ28" s="12">
        <v>8604164.7699999996</v>
      </c>
      <c r="AK28" s="12">
        <v>3594792.8100000005</v>
      </c>
      <c r="AL28" s="32">
        <v>0</v>
      </c>
      <c r="AM28" s="32">
        <v>12200157.57</v>
      </c>
      <c r="AN28" s="12">
        <v>25435622.210000001</v>
      </c>
      <c r="AO28" s="12">
        <v>25435622.210000001</v>
      </c>
      <c r="AP28" s="12">
        <v>25435622.210000001</v>
      </c>
      <c r="AQ28" s="12">
        <f t="shared" si="0"/>
        <v>13235464.640000001</v>
      </c>
      <c r="AR28" s="32">
        <v>26453047.0984</v>
      </c>
      <c r="AS28" s="35"/>
      <c r="AT28">
        <v>30000</v>
      </c>
      <c r="AU28">
        <v>0</v>
      </c>
      <c r="AV28">
        <v>0</v>
      </c>
      <c r="AW28">
        <v>0</v>
      </c>
      <c r="AX28">
        <v>30000</v>
      </c>
      <c r="AY28"/>
    </row>
    <row r="29" spans="1:51" x14ac:dyDescent="0.3">
      <c r="A29" t="str">
        <f t="shared" si="2"/>
        <v>1.6-01-2405_246024015_24159100</v>
      </c>
      <c r="B29" t="s">
        <v>1278</v>
      </c>
      <c r="C29" t="s">
        <v>1105</v>
      </c>
      <c r="D29" t="s">
        <v>1234</v>
      </c>
      <c r="E29" t="s">
        <v>1286</v>
      </c>
      <c r="F29" t="s">
        <v>1090</v>
      </c>
      <c r="G29" t="s">
        <v>29</v>
      </c>
      <c r="H29" t="s">
        <v>30</v>
      </c>
      <c r="I29" t="s">
        <v>31</v>
      </c>
      <c r="J29" t="s">
        <v>934</v>
      </c>
      <c r="K29" t="s">
        <v>306</v>
      </c>
      <c r="L29" t="s">
        <v>857</v>
      </c>
      <c r="M29" t="s">
        <v>307</v>
      </c>
      <c r="N29">
        <v>6</v>
      </c>
      <c r="O29" t="s">
        <v>79</v>
      </c>
      <c r="P29" s="79" t="s">
        <v>379</v>
      </c>
      <c r="Q29">
        <v>24</v>
      </c>
      <c r="R29" t="s">
        <v>380</v>
      </c>
      <c r="S29" t="s">
        <v>308</v>
      </c>
      <c r="T29" t="s">
        <v>884</v>
      </c>
      <c r="U29" t="s">
        <v>309</v>
      </c>
      <c r="V29">
        <v>1000</v>
      </c>
      <c r="W29" t="s">
        <v>380</v>
      </c>
      <c r="Y29">
        <v>1591</v>
      </c>
      <c r="Z29" t="s">
        <v>396</v>
      </c>
      <c r="AA29" s="11">
        <v>0</v>
      </c>
      <c r="AB29" s="80" t="s">
        <v>42</v>
      </c>
      <c r="AC29" t="s">
        <v>43</v>
      </c>
      <c r="AD29" s="12">
        <v>0</v>
      </c>
      <c r="AE29" s="12">
        <v>0</v>
      </c>
      <c r="AF29" s="12">
        <v>0</v>
      </c>
      <c r="AG29" s="12">
        <v>0</v>
      </c>
      <c r="AH29" s="12">
        <v>0</v>
      </c>
      <c r="AI29" s="12">
        <v>0</v>
      </c>
      <c r="AJ29" s="12">
        <v>0</v>
      </c>
      <c r="AK29" s="12">
        <v>0</v>
      </c>
      <c r="AL29" s="32">
        <v>0</v>
      </c>
      <c r="AM29" s="32"/>
      <c r="AN29" s="12">
        <v>73756599.290000007</v>
      </c>
      <c r="AO29" s="12">
        <v>73756599.290000007</v>
      </c>
      <c r="AP29" s="12">
        <v>73756599.290000007</v>
      </c>
      <c r="AQ29" s="12">
        <f t="shared" si="0"/>
        <v>73756599.290000007</v>
      </c>
      <c r="AR29" s="32">
        <v>76706863.261600003</v>
      </c>
      <c r="AS29" s="35"/>
      <c r="AT29">
        <v>0</v>
      </c>
      <c r="AU29">
        <v>27500</v>
      </c>
      <c r="AV29">
        <v>0</v>
      </c>
      <c r="AW29">
        <v>0</v>
      </c>
      <c r="AX29">
        <v>27500</v>
      </c>
      <c r="AY29"/>
    </row>
    <row r="30" spans="1:51" x14ac:dyDescent="0.3">
      <c r="A30" t="str">
        <f t="shared" si="2"/>
        <v>1.1-00-2405_246024015_24159100</v>
      </c>
      <c r="B30" t="s">
        <v>1282</v>
      </c>
      <c r="C30" t="s">
        <v>1105</v>
      </c>
      <c r="D30" t="s">
        <v>1276</v>
      </c>
      <c r="E30" t="s">
        <v>1284</v>
      </c>
      <c r="F30" t="s">
        <v>1106</v>
      </c>
      <c r="G30" t="s">
        <v>29</v>
      </c>
      <c r="H30" t="s">
        <v>30</v>
      </c>
      <c r="I30" t="s">
        <v>31</v>
      </c>
      <c r="J30" t="s">
        <v>934</v>
      </c>
      <c r="K30" t="s">
        <v>306</v>
      </c>
      <c r="L30" t="s">
        <v>857</v>
      </c>
      <c r="M30" t="s">
        <v>307</v>
      </c>
      <c r="N30">
        <v>6</v>
      </c>
      <c r="O30" t="s">
        <v>79</v>
      </c>
      <c r="P30" s="79" t="s">
        <v>379</v>
      </c>
      <c r="Q30">
        <v>24</v>
      </c>
      <c r="R30" t="s">
        <v>380</v>
      </c>
      <c r="S30" t="s">
        <v>308</v>
      </c>
      <c r="T30" t="s">
        <v>884</v>
      </c>
      <c r="U30" t="s">
        <v>309</v>
      </c>
      <c r="V30">
        <v>1000</v>
      </c>
      <c r="W30" t="s">
        <v>380</v>
      </c>
      <c r="Y30">
        <v>1591</v>
      </c>
      <c r="Z30" t="s">
        <v>396</v>
      </c>
      <c r="AA30" s="11">
        <v>0</v>
      </c>
      <c r="AB30" s="80" t="s">
        <v>42</v>
      </c>
      <c r="AC30" t="s">
        <v>43</v>
      </c>
      <c r="AD30" s="12">
        <v>0</v>
      </c>
      <c r="AE30" s="12">
        <v>0</v>
      </c>
      <c r="AF30" s="12">
        <v>0</v>
      </c>
      <c r="AG30" s="12">
        <v>0</v>
      </c>
      <c r="AH30" s="12">
        <v>0</v>
      </c>
      <c r="AI30" s="12">
        <v>0</v>
      </c>
      <c r="AJ30" s="12">
        <v>0</v>
      </c>
      <c r="AK30" s="12">
        <v>0</v>
      </c>
      <c r="AL30" s="32">
        <v>0</v>
      </c>
      <c r="AM30" s="32"/>
      <c r="AN30" s="12">
        <v>6789600</v>
      </c>
      <c r="AO30" s="12">
        <v>6789600</v>
      </c>
      <c r="AP30" s="12">
        <v>6789600</v>
      </c>
      <c r="AQ30" s="12">
        <f t="shared" si="0"/>
        <v>6789600</v>
      </c>
      <c r="AR30" s="32">
        <v>7061184</v>
      </c>
      <c r="AS30" s="35"/>
      <c r="AT30">
        <v>0</v>
      </c>
      <c r="AU30">
        <v>0</v>
      </c>
      <c r="AV30">
        <v>0</v>
      </c>
      <c r="AW30">
        <v>0</v>
      </c>
      <c r="AX30">
        <v>0</v>
      </c>
      <c r="AY30"/>
    </row>
    <row r="31" spans="1:51" x14ac:dyDescent="0.3">
      <c r="A31" t="str">
        <f t="shared" si="2"/>
        <v>1.1-00-2405_246024015_24159100</v>
      </c>
      <c r="B31" t="s">
        <v>1282</v>
      </c>
      <c r="C31" t="s">
        <v>1105</v>
      </c>
      <c r="D31" t="s">
        <v>1276</v>
      </c>
      <c r="E31" t="s">
        <v>1284</v>
      </c>
      <c r="F31" t="s">
        <v>1106</v>
      </c>
      <c r="G31" t="s">
        <v>29</v>
      </c>
      <c r="H31" t="s">
        <v>30</v>
      </c>
      <c r="I31" t="s">
        <v>31</v>
      </c>
      <c r="J31" t="s">
        <v>934</v>
      </c>
      <c r="K31" t="s">
        <v>306</v>
      </c>
      <c r="L31" t="s">
        <v>857</v>
      </c>
      <c r="M31" t="s">
        <v>307</v>
      </c>
      <c r="N31">
        <v>6</v>
      </c>
      <c r="O31" t="s">
        <v>79</v>
      </c>
      <c r="P31" s="79" t="s">
        <v>379</v>
      </c>
      <c r="Q31">
        <v>24</v>
      </c>
      <c r="R31" t="s">
        <v>380</v>
      </c>
      <c r="S31" t="s">
        <v>308</v>
      </c>
      <c r="T31" t="s">
        <v>884</v>
      </c>
      <c r="U31" t="s">
        <v>309</v>
      </c>
      <c r="V31">
        <v>1000</v>
      </c>
      <c r="W31" t="s">
        <v>380</v>
      </c>
      <c r="Y31">
        <v>1591</v>
      </c>
      <c r="Z31" t="s">
        <v>396</v>
      </c>
      <c r="AA31" s="11">
        <v>0</v>
      </c>
      <c r="AB31" s="80" t="s">
        <v>42</v>
      </c>
      <c r="AC31" t="s">
        <v>43</v>
      </c>
      <c r="AD31" s="12">
        <v>0</v>
      </c>
      <c r="AE31" s="12">
        <v>0</v>
      </c>
      <c r="AF31" s="12">
        <v>0</v>
      </c>
      <c r="AG31" s="12">
        <v>0</v>
      </c>
      <c r="AH31" s="12">
        <v>0</v>
      </c>
      <c r="AI31" s="12">
        <v>0</v>
      </c>
      <c r="AJ31" s="12">
        <v>0</v>
      </c>
      <c r="AK31" s="12">
        <v>0</v>
      </c>
      <c r="AL31" s="32">
        <v>0</v>
      </c>
      <c r="AM31" s="32"/>
      <c r="AN31" s="12">
        <v>6132000</v>
      </c>
      <c r="AO31" s="12">
        <v>6132000</v>
      </c>
      <c r="AP31" s="12">
        <v>6132000</v>
      </c>
      <c r="AQ31" s="12">
        <f t="shared" si="0"/>
        <v>6132000</v>
      </c>
      <c r="AR31" s="32">
        <v>6377280</v>
      </c>
      <c r="AS31" s="35"/>
      <c r="AT31" s="12">
        <v>0</v>
      </c>
      <c r="AU31" s="12">
        <v>0</v>
      </c>
      <c r="AV31" s="12">
        <v>0</v>
      </c>
      <c r="AW31" s="12">
        <v>0</v>
      </c>
      <c r="AX31" s="12">
        <v>0</v>
      </c>
      <c r="AY31"/>
    </row>
    <row r="32" spans="1:51" x14ac:dyDescent="0.3">
      <c r="A32" t="str">
        <f t="shared" si="2"/>
        <v>05_246XX015_24171100</v>
      </c>
      <c r="C32" t="s">
        <v>1091</v>
      </c>
      <c r="F32" t="s">
        <v>1092</v>
      </c>
      <c r="G32" t="s">
        <v>29</v>
      </c>
      <c r="H32" t="s">
        <v>30</v>
      </c>
      <c r="I32" t="s">
        <v>31</v>
      </c>
      <c r="J32" t="s">
        <v>934</v>
      </c>
      <c r="K32" t="s">
        <v>306</v>
      </c>
      <c r="L32" t="s">
        <v>857</v>
      </c>
      <c r="M32" t="s">
        <v>307</v>
      </c>
      <c r="N32">
        <v>6</v>
      </c>
      <c r="O32" t="s">
        <v>79</v>
      </c>
      <c r="P32" t="s">
        <v>45</v>
      </c>
      <c r="Q32">
        <v>24</v>
      </c>
      <c r="R32" t="s">
        <v>380</v>
      </c>
      <c r="S32" t="s">
        <v>308</v>
      </c>
      <c r="T32" t="s">
        <v>884</v>
      </c>
      <c r="U32" t="s">
        <v>309</v>
      </c>
      <c r="V32">
        <v>1000</v>
      </c>
      <c r="W32" t="s">
        <v>380</v>
      </c>
      <c r="Y32">
        <v>1711</v>
      </c>
      <c r="Z32" t="s">
        <v>398</v>
      </c>
      <c r="AA32" s="11">
        <v>0</v>
      </c>
      <c r="AB32" s="80" t="s">
        <v>42</v>
      </c>
      <c r="AC32" t="s">
        <v>43</v>
      </c>
      <c r="AD32" s="12">
        <v>21200000</v>
      </c>
      <c r="AE32" s="12">
        <v>0</v>
      </c>
      <c r="AF32" s="12">
        <v>15444241.17</v>
      </c>
      <c r="AG32" s="12">
        <v>15444241.17</v>
      </c>
      <c r="AH32" s="12">
        <v>15444241.17</v>
      </c>
      <c r="AI32" s="12">
        <v>15444241.17</v>
      </c>
      <c r="AJ32" s="12">
        <v>15444241.17</v>
      </c>
      <c r="AK32" s="12">
        <v>5755758.8300000001</v>
      </c>
      <c r="AL32" s="32">
        <v>0</v>
      </c>
      <c r="AM32" s="32">
        <v>0</v>
      </c>
      <c r="AN32" s="32">
        <v>0</v>
      </c>
      <c r="AO32" s="32">
        <v>0</v>
      </c>
      <c r="AP32" s="12">
        <v>0</v>
      </c>
      <c r="AQ32" s="12">
        <f t="shared" si="0"/>
        <v>-21200000</v>
      </c>
      <c r="AR32" s="32">
        <f t="shared" ref="AR32:AR95" si="3">AN32-AL32</f>
        <v>0</v>
      </c>
      <c r="AS32" s="35" t="s">
        <v>846</v>
      </c>
      <c r="AT32">
        <v>0</v>
      </c>
      <c r="AU32">
        <v>1255</v>
      </c>
      <c r="AV32">
        <v>0</v>
      </c>
      <c r="AW32">
        <v>1500000</v>
      </c>
      <c r="AX32">
        <v>-1498745</v>
      </c>
      <c r="AY32"/>
    </row>
    <row r="33" spans="1:51" x14ac:dyDescent="0.3">
      <c r="A33" t="str">
        <f t="shared" si="2"/>
        <v>02_241XX007_24211100</v>
      </c>
      <c r="C33" t="s">
        <v>1098</v>
      </c>
      <c r="F33" t="s">
        <v>1099</v>
      </c>
      <c r="G33" t="s">
        <v>29</v>
      </c>
      <c r="H33" t="s">
        <v>30</v>
      </c>
      <c r="I33" t="s">
        <v>123</v>
      </c>
      <c r="J33" t="s">
        <v>969</v>
      </c>
      <c r="K33" t="s">
        <v>188</v>
      </c>
      <c r="L33" t="s">
        <v>856</v>
      </c>
      <c r="M33" t="s">
        <v>189</v>
      </c>
      <c r="N33">
        <v>1</v>
      </c>
      <c r="O33" t="s">
        <v>35</v>
      </c>
      <c r="P33" t="s">
        <v>45</v>
      </c>
      <c r="Q33">
        <v>7</v>
      </c>
      <c r="R33" t="s">
        <v>995</v>
      </c>
      <c r="S33" t="s">
        <v>190</v>
      </c>
      <c r="T33" t="s">
        <v>880</v>
      </c>
      <c r="U33" t="s">
        <v>996</v>
      </c>
      <c r="V33">
        <v>2000</v>
      </c>
      <c r="W33" t="s">
        <v>953</v>
      </c>
      <c r="Y33">
        <v>2111</v>
      </c>
      <c r="Z33" s="7" t="s">
        <v>149</v>
      </c>
      <c r="AA33" s="11">
        <v>0</v>
      </c>
      <c r="AB33" s="80" t="s">
        <v>42</v>
      </c>
      <c r="AC33" t="s">
        <v>43</v>
      </c>
      <c r="AD33" s="12">
        <v>0</v>
      </c>
      <c r="AE33" s="12">
        <v>0</v>
      </c>
      <c r="AF33" s="12">
        <v>0</v>
      </c>
      <c r="AG33" s="12">
        <v>0</v>
      </c>
      <c r="AH33" s="12">
        <v>0</v>
      </c>
      <c r="AI33" s="12">
        <v>0</v>
      </c>
      <c r="AJ33" s="12">
        <v>0</v>
      </c>
      <c r="AK33" s="12">
        <v>0</v>
      </c>
      <c r="AL33" s="32">
        <v>0</v>
      </c>
      <c r="AM33" s="32">
        <v>0</v>
      </c>
      <c r="AN33" s="10">
        <v>50000</v>
      </c>
      <c r="AO33" s="10">
        <v>50000</v>
      </c>
      <c r="AP33" s="12">
        <v>0</v>
      </c>
      <c r="AQ33" s="12">
        <f t="shared" ref="AQ33:AQ96" si="4">AP33-AE33</f>
        <v>0</v>
      </c>
      <c r="AR33" s="32">
        <f t="shared" si="3"/>
        <v>50000</v>
      </c>
      <c r="AS33" s="9" t="s">
        <v>193</v>
      </c>
      <c r="AT33">
        <v>7571</v>
      </c>
      <c r="AU33">
        <v>0</v>
      </c>
      <c r="AV33">
        <v>0</v>
      </c>
      <c r="AW33">
        <v>0</v>
      </c>
      <c r="AX33">
        <v>7571</v>
      </c>
      <c r="AY33"/>
    </row>
    <row r="34" spans="1:51" x14ac:dyDescent="0.3">
      <c r="A34" t="str">
        <f t="shared" si="2"/>
        <v>1.1-00-2402_241XX010_24211100</v>
      </c>
      <c r="B34" t="s">
        <v>1282</v>
      </c>
      <c r="C34" t="s">
        <v>1105</v>
      </c>
      <c r="D34" t="s">
        <v>1276</v>
      </c>
      <c r="E34" t="s">
        <v>1284</v>
      </c>
      <c r="F34" t="s">
        <v>1106</v>
      </c>
      <c r="G34" t="s">
        <v>29</v>
      </c>
      <c r="H34" t="s">
        <v>30</v>
      </c>
      <c r="I34" t="s">
        <v>261</v>
      </c>
      <c r="J34" t="s">
        <v>960</v>
      </c>
      <c r="K34" t="s">
        <v>188</v>
      </c>
      <c r="L34" t="s">
        <v>856</v>
      </c>
      <c r="M34" t="s">
        <v>189</v>
      </c>
      <c r="N34">
        <v>1</v>
      </c>
      <c r="O34" t="s">
        <v>35</v>
      </c>
      <c r="P34" t="s">
        <v>45</v>
      </c>
      <c r="Q34">
        <v>14</v>
      </c>
      <c r="R34" t="s">
        <v>1134</v>
      </c>
      <c r="S34" t="s">
        <v>273</v>
      </c>
      <c r="T34" t="s">
        <v>883</v>
      </c>
      <c r="U34" s="1" t="s">
        <v>274</v>
      </c>
      <c r="V34" s="7">
        <v>2000</v>
      </c>
      <c r="W34" s="7" t="s">
        <v>67</v>
      </c>
      <c r="X34" t="s">
        <v>1159</v>
      </c>
      <c r="Y34" s="7">
        <v>2111</v>
      </c>
      <c r="Z34" s="7" t="s">
        <v>149</v>
      </c>
      <c r="AA34" s="11">
        <v>0</v>
      </c>
      <c r="AB34" s="80" t="s">
        <v>42</v>
      </c>
      <c r="AC34" t="s">
        <v>43</v>
      </c>
      <c r="AD34" s="12">
        <v>0</v>
      </c>
      <c r="AE34" s="12">
        <v>0</v>
      </c>
      <c r="AF34" s="12">
        <v>0</v>
      </c>
      <c r="AG34" s="12">
        <v>0</v>
      </c>
      <c r="AH34" s="12">
        <v>0</v>
      </c>
      <c r="AI34" s="12">
        <v>0</v>
      </c>
      <c r="AJ34" s="12">
        <v>0</v>
      </c>
      <c r="AK34" s="12">
        <v>0</v>
      </c>
      <c r="AL34" s="12">
        <v>0</v>
      </c>
      <c r="AM34" s="40">
        <v>0</v>
      </c>
      <c r="AN34" s="10">
        <v>50000</v>
      </c>
      <c r="AO34" s="10">
        <v>50000</v>
      </c>
      <c r="AP34" s="12">
        <v>0</v>
      </c>
      <c r="AQ34" s="12">
        <f t="shared" si="4"/>
        <v>0</v>
      </c>
      <c r="AR34" s="32">
        <f t="shared" si="3"/>
        <v>50000</v>
      </c>
      <c r="AS34" s="9" t="s">
        <v>360</v>
      </c>
      <c r="AT34">
        <v>0</v>
      </c>
      <c r="AU34">
        <v>0</v>
      </c>
      <c r="AV34">
        <v>0</v>
      </c>
      <c r="AW34">
        <v>0</v>
      </c>
      <c r="AX34">
        <v>0</v>
      </c>
      <c r="AY34"/>
    </row>
    <row r="35" spans="1:51" x14ac:dyDescent="0.3">
      <c r="A35" t="str">
        <f t="shared" si="2"/>
        <v>1.1-00-2402_241XX010_24211100</v>
      </c>
      <c r="B35" t="s">
        <v>1282</v>
      </c>
      <c r="C35" t="s">
        <v>1105</v>
      </c>
      <c r="D35" t="s">
        <v>1276</v>
      </c>
      <c r="E35" t="s">
        <v>1284</v>
      </c>
      <c r="F35" t="s">
        <v>1106</v>
      </c>
      <c r="G35" t="s">
        <v>259</v>
      </c>
      <c r="H35" t="s">
        <v>260</v>
      </c>
      <c r="I35" t="s">
        <v>261</v>
      </c>
      <c r="J35" t="s">
        <v>960</v>
      </c>
      <c r="K35" t="s">
        <v>188</v>
      </c>
      <c r="L35" t="s">
        <v>856</v>
      </c>
      <c r="M35" t="s">
        <v>189</v>
      </c>
      <c r="N35">
        <v>1</v>
      </c>
      <c r="O35" t="s">
        <v>35</v>
      </c>
      <c r="P35" t="s">
        <v>45</v>
      </c>
      <c r="Q35">
        <v>16</v>
      </c>
      <c r="R35" t="s">
        <v>276</v>
      </c>
      <c r="S35" t="s">
        <v>273</v>
      </c>
      <c r="T35" t="s">
        <v>883</v>
      </c>
      <c r="U35" s="1" t="s">
        <v>274</v>
      </c>
      <c r="V35">
        <v>2000</v>
      </c>
      <c r="W35" t="s">
        <v>953</v>
      </c>
      <c r="X35" t="s">
        <v>1159</v>
      </c>
      <c r="Y35">
        <v>2111</v>
      </c>
      <c r="Z35" t="s">
        <v>149</v>
      </c>
      <c r="AA35" s="11">
        <v>0</v>
      </c>
      <c r="AB35" s="80" t="s">
        <v>42</v>
      </c>
      <c r="AC35" t="s">
        <v>43</v>
      </c>
      <c r="AD35" s="12">
        <v>17493</v>
      </c>
      <c r="AE35" s="12">
        <v>0</v>
      </c>
      <c r="AF35" s="12">
        <v>13600.53</v>
      </c>
      <c r="AG35" s="12">
        <v>13600.53</v>
      </c>
      <c r="AH35" s="12">
        <v>12636.28</v>
      </c>
      <c r="AI35" s="12">
        <v>12636.28</v>
      </c>
      <c r="AJ35" s="12">
        <v>12636.28</v>
      </c>
      <c r="AK35" s="12">
        <v>3892.4699999999993</v>
      </c>
      <c r="AL35" s="32">
        <v>17493</v>
      </c>
      <c r="AM35" s="32">
        <v>17493</v>
      </c>
      <c r="AN35" s="32">
        <v>20000</v>
      </c>
      <c r="AO35" s="32">
        <v>20000</v>
      </c>
      <c r="AP35" s="12">
        <v>0</v>
      </c>
      <c r="AQ35" s="12">
        <f t="shared" si="4"/>
        <v>0</v>
      </c>
      <c r="AR35" s="32">
        <f t="shared" si="3"/>
        <v>2507</v>
      </c>
      <c r="AS35" s="35" t="s">
        <v>277</v>
      </c>
      <c r="AT35">
        <v>0</v>
      </c>
      <c r="AU35">
        <v>0</v>
      </c>
      <c r="AV35">
        <v>0</v>
      </c>
      <c r="AW35">
        <v>0</v>
      </c>
      <c r="AX35">
        <v>0</v>
      </c>
      <c r="AY35"/>
    </row>
    <row r="36" spans="1:51" x14ac:dyDescent="0.3">
      <c r="A36" t="str">
        <f t="shared" si="2"/>
        <v>1.1-00-2404_246XX012_24211100</v>
      </c>
      <c r="B36" t="s">
        <v>1282</v>
      </c>
      <c r="C36" t="s">
        <v>1105</v>
      </c>
      <c r="D36" t="s">
        <v>1276</v>
      </c>
      <c r="E36" t="s">
        <v>1284</v>
      </c>
      <c r="F36" t="s">
        <v>1106</v>
      </c>
      <c r="G36" t="s">
        <v>29</v>
      </c>
      <c r="H36" t="s">
        <v>30</v>
      </c>
      <c r="I36" t="s">
        <v>141</v>
      </c>
      <c r="J36" t="s">
        <v>955</v>
      </c>
      <c r="K36" t="s">
        <v>143</v>
      </c>
      <c r="L36" t="s">
        <v>855</v>
      </c>
      <c r="M36" t="s">
        <v>144</v>
      </c>
      <c r="N36">
        <v>6</v>
      </c>
      <c r="O36" t="s">
        <v>79</v>
      </c>
      <c r="P36" t="s">
        <v>45</v>
      </c>
      <c r="Q36">
        <v>18</v>
      </c>
      <c r="R36" t="s">
        <v>148</v>
      </c>
      <c r="S36" t="s">
        <v>145</v>
      </c>
      <c r="T36" t="s">
        <v>877</v>
      </c>
      <c r="U36" t="s">
        <v>956</v>
      </c>
      <c r="V36">
        <v>2000</v>
      </c>
      <c r="W36" t="s">
        <v>953</v>
      </c>
      <c r="X36" t="s">
        <v>1159</v>
      </c>
      <c r="Y36">
        <v>2111</v>
      </c>
      <c r="Z36" t="s">
        <v>149</v>
      </c>
      <c r="AA36" s="11">
        <v>0</v>
      </c>
      <c r="AB36" s="80" t="s">
        <v>42</v>
      </c>
      <c r="AC36" t="s">
        <v>43</v>
      </c>
      <c r="AD36" s="12">
        <v>65811.5</v>
      </c>
      <c r="AE36" s="12">
        <v>0</v>
      </c>
      <c r="AF36" s="12">
        <v>64771.5</v>
      </c>
      <c r="AG36" s="12">
        <v>64771.5</v>
      </c>
      <c r="AH36" s="12">
        <v>42771.5</v>
      </c>
      <c r="AI36" s="12">
        <v>42771.5</v>
      </c>
      <c r="AJ36" s="12">
        <v>42771.5</v>
      </c>
      <c r="AK36" s="12">
        <v>1040</v>
      </c>
      <c r="AL36" s="32">
        <v>65811.5</v>
      </c>
      <c r="AM36" s="32">
        <v>65811.5</v>
      </c>
      <c r="AN36" s="32">
        <v>65811.5</v>
      </c>
      <c r="AO36" s="32">
        <v>65811.5</v>
      </c>
      <c r="AP36" s="12">
        <v>0</v>
      </c>
      <c r="AQ36" s="12">
        <f t="shared" si="4"/>
        <v>0</v>
      </c>
      <c r="AR36" s="32">
        <f t="shared" si="3"/>
        <v>0</v>
      </c>
      <c r="AS36" s="35" t="s">
        <v>846</v>
      </c>
      <c r="AT36">
        <v>0</v>
      </c>
      <c r="AU36">
        <v>0</v>
      </c>
      <c r="AV36">
        <v>0</v>
      </c>
      <c r="AW36">
        <v>0</v>
      </c>
      <c r="AX36">
        <v>0</v>
      </c>
      <c r="AY36"/>
    </row>
    <row r="37" spans="1:51" x14ac:dyDescent="0.3">
      <c r="A37" t="str">
        <f t="shared" si="2"/>
        <v>05_246XX015_24211100</v>
      </c>
      <c r="C37" t="s">
        <v>1093</v>
      </c>
      <c r="F37" t="s">
        <v>954</v>
      </c>
      <c r="G37" t="s">
        <v>29</v>
      </c>
      <c r="H37" t="s">
        <v>30</v>
      </c>
      <c r="I37" t="s">
        <v>31</v>
      </c>
      <c r="J37" t="s">
        <v>934</v>
      </c>
      <c r="K37" t="s">
        <v>306</v>
      </c>
      <c r="L37" t="s">
        <v>857</v>
      </c>
      <c r="M37" t="s">
        <v>307</v>
      </c>
      <c r="N37">
        <v>6</v>
      </c>
      <c r="O37" t="s">
        <v>79</v>
      </c>
      <c r="P37" t="s">
        <v>45</v>
      </c>
      <c r="Q37">
        <v>21</v>
      </c>
      <c r="R37" t="s">
        <v>311</v>
      </c>
      <c r="S37" t="s">
        <v>308</v>
      </c>
      <c r="T37" t="s">
        <v>884</v>
      </c>
      <c r="U37" t="s">
        <v>309</v>
      </c>
      <c r="V37">
        <v>2000</v>
      </c>
      <c r="W37" t="s">
        <v>953</v>
      </c>
      <c r="Y37">
        <v>2111</v>
      </c>
      <c r="Z37" t="s">
        <v>149</v>
      </c>
      <c r="AA37" s="11">
        <v>0</v>
      </c>
      <c r="AB37" s="80" t="s">
        <v>42</v>
      </c>
      <c r="AC37" t="s">
        <v>43</v>
      </c>
      <c r="AD37" s="12">
        <v>8000</v>
      </c>
      <c r="AE37" s="12">
        <v>0</v>
      </c>
      <c r="AF37" s="12">
        <v>7907.72</v>
      </c>
      <c r="AG37" s="12">
        <v>0</v>
      </c>
      <c r="AH37" s="12">
        <v>0</v>
      </c>
      <c r="AI37" s="12">
        <v>0</v>
      </c>
      <c r="AJ37" s="12">
        <v>0</v>
      </c>
      <c r="AK37" s="12">
        <v>92.279999999999745</v>
      </c>
      <c r="AL37" s="32">
        <v>0</v>
      </c>
      <c r="AM37" s="32">
        <v>0</v>
      </c>
      <c r="AN37" s="32">
        <v>0</v>
      </c>
      <c r="AO37" s="32">
        <v>0</v>
      </c>
      <c r="AP37" s="12">
        <v>0</v>
      </c>
      <c r="AQ37" s="12">
        <f t="shared" si="4"/>
        <v>0</v>
      </c>
      <c r="AR37" s="32">
        <f t="shared" si="3"/>
        <v>0</v>
      </c>
      <c r="AS37" s="35" t="s">
        <v>846</v>
      </c>
      <c r="AT37">
        <v>0</v>
      </c>
      <c r="AU37">
        <v>0</v>
      </c>
      <c r="AV37">
        <v>0</v>
      </c>
      <c r="AW37">
        <v>41000</v>
      </c>
      <c r="AX37">
        <v>-41000</v>
      </c>
      <c r="AY37"/>
    </row>
    <row r="38" spans="1:51" x14ac:dyDescent="0.3">
      <c r="A38" t="str">
        <f t="shared" si="2"/>
        <v>05_246XX015_242111XX</v>
      </c>
      <c r="C38" t="s">
        <v>1088</v>
      </c>
      <c r="F38" t="s">
        <v>943</v>
      </c>
      <c r="G38" t="s">
        <v>29</v>
      </c>
      <c r="H38" t="s">
        <v>30</v>
      </c>
      <c r="I38" t="s">
        <v>31</v>
      </c>
      <c r="J38" t="s">
        <v>934</v>
      </c>
      <c r="K38" t="s">
        <v>306</v>
      </c>
      <c r="L38" t="s">
        <v>857</v>
      </c>
      <c r="M38" t="s">
        <v>307</v>
      </c>
      <c r="N38">
        <v>6</v>
      </c>
      <c r="O38" t="s">
        <v>79</v>
      </c>
      <c r="P38" t="s">
        <v>45</v>
      </c>
      <c r="Q38">
        <v>21</v>
      </c>
      <c r="R38" t="s">
        <v>311</v>
      </c>
      <c r="S38" t="s">
        <v>308</v>
      </c>
      <c r="T38" t="s">
        <v>884</v>
      </c>
      <c r="U38" t="s">
        <v>309</v>
      </c>
      <c r="V38">
        <v>2000</v>
      </c>
      <c r="W38" t="s">
        <v>953</v>
      </c>
      <c r="Y38">
        <v>2111</v>
      </c>
      <c r="Z38" t="s">
        <v>149</v>
      </c>
      <c r="AA38" s="11">
        <v>43</v>
      </c>
      <c r="AB38" s="80" t="s">
        <v>45</v>
      </c>
      <c r="AC38" t="s">
        <v>942</v>
      </c>
      <c r="AD38" s="12">
        <v>3724.92</v>
      </c>
      <c r="AE38" s="12">
        <v>0</v>
      </c>
      <c r="AF38" s="12">
        <v>14824.8</v>
      </c>
      <c r="AG38" s="12">
        <v>14824.8</v>
      </c>
      <c r="AH38" s="12">
        <v>14824.8</v>
      </c>
      <c r="AI38" s="12">
        <v>1844.4</v>
      </c>
      <c r="AJ38" s="12">
        <v>1844.4</v>
      </c>
      <c r="AK38" s="12">
        <v>-11099.88</v>
      </c>
      <c r="AL38" s="32">
        <v>0</v>
      </c>
      <c r="AM38" s="32">
        <v>0</v>
      </c>
      <c r="AN38" s="32">
        <v>0</v>
      </c>
      <c r="AO38" s="32">
        <v>0</v>
      </c>
      <c r="AP38" s="12">
        <v>0</v>
      </c>
      <c r="AQ38" s="12">
        <f t="shared" si="4"/>
        <v>0</v>
      </c>
      <c r="AR38" s="32">
        <f t="shared" si="3"/>
        <v>0</v>
      </c>
      <c r="AS38" s="35" t="s">
        <v>846</v>
      </c>
      <c r="AT38">
        <v>0</v>
      </c>
      <c r="AU38">
        <v>20000</v>
      </c>
      <c r="AV38">
        <v>0</v>
      </c>
      <c r="AW38">
        <v>0</v>
      </c>
      <c r="AX38">
        <v>20000</v>
      </c>
      <c r="AY38"/>
    </row>
    <row r="39" spans="1:51" x14ac:dyDescent="0.3">
      <c r="A39" t="str">
        <f t="shared" si="2"/>
        <v>1.1-00-2405_246021015_24211100</v>
      </c>
      <c r="B39" t="s">
        <v>1282</v>
      </c>
      <c r="C39" t="s">
        <v>1105</v>
      </c>
      <c r="D39" t="s">
        <v>1276</v>
      </c>
      <c r="E39" t="s">
        <v>1284</v>
      </c>
      <c r="F39" t="s">
        <v>1106</v>
      </c>
      <c r="G39" t="s">
        <v>29</v>
      </c>
      <c r="H39" t="s">
        <v>30</v>
      </c>
      <c r="I39" t="s">
        <v>31</v>
      </c>
      <c r="J39" t="s">
        <v>934</v>
      </c>
      <c r="K39" t="s">
        <v>306</v>
      </c>
      <c r="L39" t="s">
        <v>857</v>
      </c>
      <c r="M39" t="s">
        <v>307</v>
      </c>
      <c r="N39">
        <v>6</v>
      </c>
      <c r="O39" t="s">
        <v>79</v>
      </c>
      <c r="P39" s="79" t="s">
        <v>310</v>
      </c>
      <c r="Q39">
        <v>21</v>
      </c>
      <c r="R39" t="s">
        <v>311</v>
      </c>
      <c r="S39" t="s">
        <v>308</v>
      </c>
      <c r="T39" t="s">
        <v>884</v>
      </c>
      <c r="U39" t="s">
        <v>309</v>
      </c>
      <c r="V39">
        <v>2000</v>
      </c>
      <c r="W39" t="s">
        <v>953</v>
      </c>
      <c r="X39" t="s">
        <v>1159</v>
      </c>
      <c r="Y39">
        <v>2111</v>
      </c>
      <c r="Z39" t="s">
        <v>149</v>
      </c>
      <c r="AA39" s="11">
        <v>0</v>
      </c>
      <c r="AB39" s="80" t="s">
        <v>42</v>
      </c>
      <c r="AC39" t="s">
        <v>43</v>
      </c>
      <c r="AD39" s="12">
        <v>3474000</v>
      </c>
      <c r="AE39" s="12">
        <v>2000000</v>
      </c>
      <c r="AF39" s="12">
        <v>2261382.5</v>
      </c>
      <c r="AG39" s="12">
        <v>2261382.5</v>
      </c>
      <c r="AH39" s="12">
        <v>1660423.6</v>
      </c>
      <c r="AI39" s="12">
        <v>1264703.6299999999</v>
      </c>
      <c r="AJ39" s="12">
        <v>1156440.83</v>
      </c>
      <c r="AK39" s="12">
        <v>1212617.5</v>
      </c>
      <c r="AL39" s="32">
        <v>3474000</v>
      </c>
      <c r="AM39" s="32">
        <v>3474000</v>
      </c>
      <c r="AN39" s="32">
        <v>3474000</v>
      </c>
      <c r="AO39" s="32">
        <v>3474000</v>
      </c>
      <c r="AP39" s="12">
        <v>2000000</v>
      </c>
      <c r="AQ39" s="12">
        <f t="shared" si="4"/>
        <v>0</v>
      </c>
      <c r="AR39" s="32">
        <f t="shared" si="3"/>
        <v>0</v>
      </c>
      <c r="AS39" s="35" t="s">
        <v>846</v>
      </c>
      <c r="AT39">
        <v>0</v>
      </c>
      <c r="AU39">
        <v>0</v>
      </c>
      <c r="AV39">
        <v>0</v>
      </c>
      <c r="AW39">
        <v>0</v>
      </c>
      <c r="AX39">
        <v>0</v>
      </c>
      <c r="AY39"/>
    </row>
    <row r="40" spans="1:51" x14ac:dyDescent="0.3">
      <c r="A40" t="str">
        <f t="shared" si="2"/>
        <v>05_246XX015_242111XX</v>
      </c>
      <c r="C40" t="s">
        <v>1088</v>
      </c>
      <c r="F40" t="s">
        <v>943</v>
      </c>
      <c r="G40" t="s">
        <v>29</v>
      </c>
      <c r="H40" t="s">
        <v>30</v>
      </c>
      <c r="I40" t="s">
        <v>31</v>
      </c>
      <c r="J40" t="s">
        <v>934</v>
      </c>
      <c r="K40" t="s">
        <v>306</v>
      </c>
      <c r="L40" t="s">
        <v>857</v>
      </c>
      <c r="M40" t="s">
        <v>307</v>
      </c>
      <c r="N40">
        <v>6</v>
      </c>
      <c r="O40" t="s">
        <v>79</v>
      </c>
      <c r="P40" t="s">
        <v>45</v>
      </c>
      <c r="Q40">
        <v>21</v>
      </c>
      <c r="R40" t="s">
        <v>311</v>
      </c>
      <c r="S40" t="s">
        <v>308</v>
      </c>
      <c r="T40" t="s">
        <v>884</v>
      </c>
      <c r="U40" t="s">
        <v>309</v>
      </c>
      <c r="V40">
        <v>2000</v>
      </c>
      <c r="W40" t="s">
        <v>953</v>
      </c>
      <c r="Y40">
        <v>2111</v>
      </c>
      <c r="Z40" t="s">
        <v>149</v>
      </c>
      <c r="AA40" s="11">
        <v>52</v>
      </c>
      <c r="AB40" s="80" t="s">
        <v>45</v>
      </c>
      <c r="AC40" t="s">
        <v>944</v>
      </c>
      <c r="AD40" s="12">
        <v>15179.08</v>
      </c>
      <c r="AE40" s="12">
        <v>0</v>
      </c>
      <c r="AF40" s="12">
        <v>10208.719999999999</v>
      </c>
      <c r="AG40" s="12">
        <v>9759.7999999999993</v>
      </c>
      <c r="AH40" s="12">
        <v>9759.7999999999993</v>
      </c>
      <c r="AI40" s="12">
        <v>0</v>
      </c>
      <c r="AJ40" s="12">
        <v>0</v>
      </c>
      <c r="AK40" s="12">
        <v>4970.3600000000006</v>
      </c>
      <c r="AL40" s="32">
        <v>0</v>
      </c>
      <c r="AM40" s="32">
        <v>0</v>
      </c>
      <c r="AN40" s="32">
        <v>0</v>
      </c>
      <c r="AO40" s="32">
        <v>0</v>
      </c>
      <c r="AP40" s="12">
        <v>0</v>
      </c>
      <c r="AQ40" s="12">
        <f t="shared" si="4"/>
        <v>0</v>
      </c>
      <c r="AR40" s="32">
        <f t="shared" si="3"/>
        <v>0</v>
      </c>
      <c r="AS40" s="35" t="s">
        <v>846</v>
      </c>
      <c r="AT40">
        <v>0</v>
      </c>
      <c r="AU40">
        <v>0</v>
      </c>
      <c r="AV40">
        <v>0</v>
      </c>
      <c r="AW40">
        <v>0</v>
      </c>
      <c r="AX40">
        <v>0</v>
      </c>
      <c r="AY40"/>
    </row>
    <row r="41" spans="1:51" x14ac:dyDescent="0.3">
      <c r="A41" t="str">
        <f t="shared" si="2"/>
        <v>1.1-00-2406_245XX017_24211100</v>
      </c>
      <c r="B41" t="s">
        <v>1282</v>
      </c>
      <c r="C41" t="s">
        <v>1105</v>
      </c>
      <c r="D41" t="s">
        <v>1276</v>
      </c>
      <c r="E41" t="s">
        <v>1284</v>
      </c>
      <c r="F41" t="s">
        <v>1106</v>
      </c>
      <c r="G41" t="s">
        <v>422</v>
      </c>
      <c r="H41" t="s">
        <v>423</v>
      </c>
      <c r="I41" t="s">
        <v>340</v>
      </c>
      <c r="J41" t="s">
        <v>964</v>
      </c>
      <c r="K41" t="s">
        <v>403</v>
      </c>
      <c r="L41" t="s">
        <v>858</v>
      </c>
      <c r="M41" t="s">
        <v>404</v>
      </c>
      <c r="N41">
        <v>5</v>
      </c>
      <c r="O41" t="s">
        <v>62</v>
      </c>
      <c r="P41" t="s">
        <v>45</v>
      </c>
      <c r="Q41">
        <v>29</v>
      </c>
      <c r="R41" t="s">
        <v>427</v>
      </c>
      <c r="S41" t="s">
        <v>424</v>
      </c>
      <c r="T41" t="s">
        <v>886</v>
      </c>
      <c r="U41" t="s">
        <v>425</v>
      </c>
      <c r="V41">
        <v>2000</v>
      </c>
      <c r="W41" t="s">
        <v>953</v>
      </c>
      <c r="X41" t="s">
        <v>1159</v>
      </c>
      <c r="Y41" s="7">
        <v>2111</v>
      </c>
      <c r="Z41" s="7" t="s">
        <v>149</v>
      </c>
      <c r="AA41" s="46">
        <v>0</v>
      </c>
      <c r="AB41" s="80" t="s">
        <v>42</v>
      </c>
      <c r="AC41" t="s">
        <v>43</v>
      </c>
      <c r="AD41" s="12">
        <v>0</v>
      </c>
      <c r="AE41" s="12">
        <v>0</v>
      </c>
      <c r="AF41" s="12">
        <v>0</v>
      </c>
      <c r="AG41" s="12">
        <v>0</v>
      </c>
      <c r="AH41" s="12">
        <v>0</v>
      </c>
      <c r="AI41" s="12">
        <v>0</v>
      </c>
      <c r="AJ41" s="12">
        <v>0</v>
      </c>
      <c r="AK41" s="12">
        <v>0</v>
      </c>
      <c r="AL41" s="12">
        <v>0</v>
      </c>
      <c r="AM41" s="9">
        <v>0</v>
      </c>
      <c r="AN41" s="10">
        <v>100000</v>
      </c>
      <c r="AO41" s="10">
        <v>100000</v>
      </c>
      <c r="AP41" s="12">
        <v>0</v>
      </c>
      <c r="AQ41" s="12">
        <f t="shared" si="4"/>
        <v>0</v>
      </c>
      <c r="AR41" s="32">
        <f t="shared" si="3"/>
        <v>100000</v>
      </c>
      <c r="AS41" s="9" t="s">
        <v>428</v>
      </c>
      <c r="AT41" s="32">
        <v>0</v>
      </c>
      <c r="AU41" s="32">
        <v>0</v>
      </c>
      <c r="AV41" s="32">
        <v>0</v>
      </c>
      <c r="AW41" s="32">
        <v>0</v>
      </c>
      <c r="AX41" s="32">
        <v>0</v>
      </c>
      <c r="AY41" s="33"/>
    </row>
    <row r="42" spans="1:51" x14ac:dyDescent="0.3">
      <c r="A42" t="str">
        <f t="shared" si="2"/>
        <v>1.1-00-2408_247XX025_24211100</v>
      </c>
      <c r="B42" t="s">
        <v>1282</v>
      </c>
      <c r="C42" t="s">
        <v>1105</v>
      </c>
      <c r="D42" t="s">
        <v>1276</v>
      </c>
      <c r="E42" t="s">
        <v>1284</v>
      </c>
      <c r="F42" t="s">
        <v>1106</v>
      </c>
      <c r="G42" t="s">
        <v>373</v>
      </c>
      <c r="H42" t="s">
        <v>374</v>
      </c>
      <c r="I42" t="s">
        <v>200</v>
      </c>
      <c r="J42" t="s">
        <v>957</v>
      </c>
      <c r="K42" t="s">
        <v>586</v>
      </c>
      <c r="L42" t="s">
        <v>860</v>
      </c>
      <c r="M42" t="s">
        <v>587</v>
      </c>
      <c r="N42">
        <v>7</v>
      </c>
      <c r="O42" t="s">
        <v>588</v>
      </c>
      <c r="P42" t="s">
        <v>45</v>
      </c>
      <c r="Q42">
        <v>41</v>
      </c>
      <c r="R42" t="s">
        <v>593</v>
      </c>
      <c r="S42" t="s">
        <v>907</v>
      </c>
      <c r="T42" t="s">
        <v>906</v>
      </c>
      <c r="U42" t="s">
        <v>958</v>
      </c>
      <c r="V42">
        <v>2000</v>
      </c>
      <c r="W42" t="s">
        <v>953</v>
      </c>
      <c r="X42" t="s">
        <v>1159</v>
      </c>
      <c r="Y42">
        <v>2111</v>
      </c>
      <c r="Z42" t="s">
        <v>149</v>
      </c>
      <c r="AA42" s="46">
        <v>0</v>
      </c>
      <c r="AB42" s="80" t="s">
        <v>42</v>
      </c>
      <c r="AC42" t="s">
        <v>43</v>
      </c>
      <c r="AD42" s="12">
        <v>1058.5999999999999</v>
      </c>
      <c r="AE42" s="12">
        <v>0</v>
      </c>
      <c r="AF42" s="12">
        <v>1058.5999999999999</v>
      </c>
      <c r="AG42" s="12">
        <v>1058.5999999999999</v>
      </c>
      <c r="AH42" s="12">
        <v>1058.5999999999999</v>
      </c>
      <c r="AI42" s="12">
        <v>1058.5999999999999</v>
      </c>
      <c r="AJ42" s="12">
        <v>1058.5999999999999</v>
      </c>
      <c r="AK42" s="12">
        <v>0</v>
      </c>
      <c r="AL42" s="32">
        <v>1058.5999999999999</v>
      </c>
      <c r="AM42" s="32">
        <v>0</v>
      </c>
      <c r="AN42" s="32">
        <v>0</v>
      </c>
      <c r="AO42" s="32">
        <v>0</v>
      </c>
      <c r="AP42" s="12">
        <v>0</v>
      </c>
      <c r="AQ42" s="12">
        <f t="shared" si="4"/>
        <v>0</v>
      </c>
      <c r="AR42" s="32">
        <f t="shared" si="3"/>
        <v>-1058.5999999999999</v>
      </c>
      <c r="AS42" s="35" t="s">
        <v>846</v>
      </c>
      <c r="AT42">
        <v>0</v>
      </c>
      <c r="AU42">
        <v>0</v>
      </c>
      <c r="AV42">
        <v>0</v>
      </c>
      <c r="AW42">
        <v>9.8800000000000008</v>
      </c>
      <c r="AX42">
        <v>-9.8800000000000008</v>
      </c>
      <c r="AY42"/>
    </row>
    <row r="43" spans="1:51" x14ac:dyDescent="0.3">
      <c r="A43" t="str">
        <f t="shared" si="2"/>
        <v>1.1-00-2417_244XX037_24211100</v>
      </c>
      <c r="B43" t="s">
        <v>1282</v>
      </c>
      <c r="C43" t="s">
        <v>1105</v>
      </c>
      <c r="D43" t="s">
        <v>1276</v>
      </c>
      <c r="E43" t="s">
        <v>1284</v>
      </c>
      <c r="F43" t="s">
        <v>1106</v>
      </c>
      <c r="G43" t="s">
        <v>783</v>
      </c>
      <c r="H43" t="s">
        <v>784</v>
      </c>
      <c r="I43" t="s">
        <v>200</v>
      </c>
      <c r="J43" t="s">
        <v>957</v>
      </c>
      <c r="K43" t="s">
        <v>852</v>
      </c>
      <c r="L43" t="s">
        <v>867</v>
      </c>
      <c r="M43" t="s">
        <v>785</v>
      </c>
      <c r="N43">
        <v>4</v>
      </c>
      <c r="O43" t="s">
        <v>667</v>
      </c>
      <c r="P43" t="s">
        <v>45</v>
      </c>
      <c r="Q43">
        <v>56</v>
      </c>
      <c r="R43" t="s">
        <v>788</v>
      </c>
      <c r="S43" t="s">
        <v>786</v>
      </c>
      <c r="T43" t="s">
        <v>904</v>
      </c>
      <c r="U43" t="s">
        <v>959</v>
      </c>
      <c r="V43">
        <v>2000</v>
      </c>
      <c r="W43" t="s">
        <v>953</v>
      </c>
      <c r="X43" t="s">
        <v>1159</v>
      </c>
      <c r="Y43">
        <v>2111</v>
      </c>
      <c r="Z43" t="s">
        <v>149</v>
      </c>
      <c r="AA43" s="46">
        <v>0</v>
      </c>
      <c r="AB43" s="80" t="s">
        <v>42</v>
      </c>
      <c r="AC43" t="s">
        <v>43</v>
      </c>
      <c r="AD43" s="12">
        <v>657</v>
      </c>
      <c r="AE43" s="12">
        <v>21657</v>
      </c>
      <c r="AF43" s="12">
        <v>0</v>
      </c>
      <c r="AG43" s="12">
        <v>0</v>
      </c>
      <c r="AH43" s="12">
        <v>0</v>
      </c>
      <c r="AI43" s="12">
        <v>0</v>
      </c>
      <c r="AJ43" s="12">
        <v>0</v>
      </c>
      <c r="AK43" s="12">
        <v>657</v>
      </c>
      <c r="AL43" s="32">
        <v>21657</v>
      </c>
      <c r="AM43" s="32">
        <v>21657</v>
      </c>
      <c r="AN43" s="32">
        <v>21657</v>
      </c>
      <c r="AO43" s="32">
        <v>21657</v>
      </c>
      <c r="AP43" s="12">
        <v>0</v>
      </c>
      <c r="AQ43" s="12">
        <f t="shared" si="4"/>
        <v>-21657</v>
      </c>
      <c r="AR43" s="32">
        <f t="shared" si="3"/>
        <v>0</v>
      </c>
      <c r="AS43" s="35" t="s">
        <v>789</v>
      </c>
      <c r="AT43">
        <v>0</v>
      </c>
      <c r="AU43">
        <v>0</v>
      </c>
      <c r="AV43">
        <v>0</v>
      </c>
      <c r="AW43">
        <v>8000000</v>
      </c>
      <c r="AX43">
        <v>-8000000</v>
      </c>
      <c r="AY43"/>
    </row>
    <row r="44" spans="1:51" x14ac:dyDescent="0.3">
      <c r="A44" t="str">
        <f t="shared" si="2"/>
        <v>1.1-00-2402_241014010_24212100</v>
      </c>
      <c r="B44" t="s">
        <v>1282</v>
      </c>
      <c r="C44" t="s">
        <v>1105</v>
      </c>
      <c r="D44" t="s">
        <v>1276</v>
      </c>
      <c r="E44" t="s">
        <v>1284</v>
      </c>
      <c r="F44" t="s">
        <v>1106</v>
      </c>
      <c r="G44" t="s">
        <v>29</v>
      </c>
      <c r="H44" t="s">
        <v>30</v>
      </c>
      <c r="I44" t="s">
        <v>261</v>
      </c>
      <c r="J44" t="s">
        <v>960</v>
      </c>
      <c r="K44" t="s">
        <v>188</v>
      </c>
      <c r="L44" t="s">
        <v>856</v>
      </c>
      <c r="M44" t="s">
        <v>189</v>
      </c>
      <c r="N44">
        <v>1</v>
      </c>
      <c r="O44" t="s">
        <v>35</v>
      </c>
      <c r="P44" s="79" t="s">
        <v>358</v>
      </c>
      <c r="Q44">
        <v>14</v>
      </c>
      <c r="R44" t="s">
        <v>1134</v>
      </c>
      <c r="S44" t="s">
        <v>273</v>
      </c>
      <c r="T44" t="s">
        <v>883</v>
      </c>
      <c r="U44" s="1" t="s">
        <v>274</v>
      </c>
      <c r="V44" s="1">
        <v>2000</v>
      </c>
      <c r="W44" s="1" t="s">
        <v>67</v>
      </c>
      <c r="X44" s="1"/>
      <c r="Y44" s="7">
        <v>2121</v>
      </c>
      <c r="Z44" s="7" t="s">
        <v>361</v>
      </c>
      <c r="AA44" s="11">
        <v>0</v>
      </c>
      <c r="AB44" s="80" t="s">
        <v>42</v>
      </c>
      <c r="AC44" t="s">
        <v>43</v>
      </c>
      <c r="AD44" s="12">
        <v>0</v>
      </c>
      <c r="AE44" s="12">
        <v>0</v>
      </c>
      <c r="AF44" s="12">
        <v>0</v>
      </c>
      <c r="AG44" s="12">
        <v>0</v>
      </c>
      <c r="AH44" s="12">
        <v>0</v>
      </c>
      <c r="AI44" s="12">
        <v>0</v>
      </c>
      <c r="AJ44" s="12">
        <v>0</v>
      </c>
      <c r="AK44" s="12">
        <v>0</v>
      </c>
      <c r="AL44" s="12">
        <v>0</v>
      </c>
      <c r="AM44" s="40">
        <v>0</v>
      </c>
      <c r="AN44" s="10">
        <v>70000</v>
      </c>
      <c r="AO44" s="10">
        <v>70000</v>
      </c>
      <c r="AP44" s="12">
        <v>70000</v>
      </c>
      <c r="AQ44" s="12">
        <f t="shared" si="4"/>
        <v>70000</v>
      </c>
      <c r="AR44" s="32">
        <f t="shared" si="3"/>
        <v>70000</v>
      </c>
      <c r="AS44" s="9" t="s">
        <v>362</v>
      </c>
      <c r="AT44">
        <v>0</v>
      </c>
      <c r="AU44">
        <v>50000</v>
      </c>
      <c r="AV44">
        <v>0</v>
      </c>
      <c r="AW44">
        <v>16000</v>
      </c>
      <c r="AX44">
        <v>34000</v>
      </c>
      <c r="AY44"/>
    </row>
    <row r="45" spans="1:51" x14ac:dyDescent="0.3">
      <c r="A45" t="str">
        <f t="shared" si="2"/>
        <v>05_246XX015_242121XX</v>
      </c>
      <c r="C45" t="s">
        <v>1088</v>
      </c>
      <c r="F45" t="s">
        <v>943</v>
      </c>
      <c r="G45" t="s">
        <v>29</v>
      </c>
      <c r="H45" t="s">
        <v>30</v>
      </c>
      <c r="I45" t="s">
        <v>31</v>
      </c>
      <c r="J45" t="s">
        <v>934</v>
      </c>
      <c r="K45" t="s">
        <v>306</v>
      </c>
      <c r="L45" t="s">
        <v>857</v>
      </c>
      <c r="M45" t="s">
        <v>307</v>
      </c>
      <c r="N45">
        <v>6</v>
      </c>
      <c r="O45" t="s">
        <v>79</v>
      </c>
      <c r="P45" t="s">
        <v>45</v>
      </c>
      <c r="Q45">
        <v>21</v>
      </c>
      <c r="R45" t="s">
        <v>311</v>
      </c>
      <c r="S45" t="s">
        <v>308</v>
      </c>
      <c r="T45" t="s">
        <v>884</v>
      </c>
      <c r="U45" t="s">
        <v>309</v>
      </c>
      <c r="V45">
        <v>2000</v>
      </c>
      <c r="W45" t="s">
        <v>953</v>
      </c>
      <c r="Y45">
        <v>2121</v>
      </c>
      <c r="Z45" t="s">
        <v>361</v>
      </c>
      <c r="AA45" s="11">
        <v>44</v>
      </c>
      <c r="AB45" s="80" t="s">
        <v>45</v>
      </c>
      <c r="AC45" t="s">
        <v>942</v>
      </c>
      <c r="AD45" s="12">
        <v>7571</v>
      </c>
      <c r="AE45" s="12">
        <v>0</v>
      </c>
      <c r="AF45" s="12">
        <v>0</v>
      </c>
      <c r="AG45" s="12">
        <v>0</v>
      </c>
      <c r="AH45" s="12">
        <v>0</v>
      </c>
      <c r="AI45" s="12">
        <v>0</v>
      </c>
      <c r="AJ45" s="12">
        <v>0</v>
      </c>
      <c r="AK45" s="12">
        <v>7571</v>
      </c>
      <c r="AL45" s="32">
        <v>0</v>
      </c>
      <c r="AM45" s="32">
        <v>0</v>
      </c>
      <c r="AN45" s="32">
        <v>0</v>
      </c>
      <c r="AO45" s="32">
        <v>0</v>
      </c>
      <c r="AP45" s="12">
        <v>0</v>
      </c>
      <c r="AQ45" s="12">
        <f t="shared" si="4"/>
        <v>0</v>
      </c>
      <c r="AR45" s="32">
        <f t="shared" si="3"/>
        <v>0</v>
      </c>
      <c r="AS45" s="35" t="s">
        <v>846</v>
      </c>
      <c r="AT45" s="32">
        <v>0</v>
      </c>
      <c r="AU45" s="32">
        <v>0</v>
      </c>
      <c r="AV45" s="32">
        <v>0</v>
      </c>
      <c r="AW45" s="32">
        <v>0</v>
      </c>
      <c r="AX45" s="32">
        <v>0</v>
      </c>
      <c r="AY45"/>
    </row>
    <row r="46" spans="1:51" x14ac:dyDescent="0.3">
      <c r="A46" t="str">
        <f t="shared" si="2"/>
        <v>1.1-00-2402_243011009_24213100</v>
      </c>
      <c r="B46" t="s">
        <v>1282</v>
      </c>
      <c r="C46" t="s">
        <v>1105</v>
      </c>
      <c r="D46" t="s">
        <v>1276</v>
      </c>
      <c r="E46" t="s">
        <v>1284</v>
      </c>
      <c r="F46" t="s">
        <v>1106</v>
      </c>
      <c r="G46" t="s">
        <v>216</v>
      </c>
      <c r="H46" t="s">
        <v>217</v>
      </c>
      <c r="I46" t="s">
        <v>31</v>
      </c>
      <c r="J46" t="s">
        <v>934</v>
      </c>
      <c r="K46" t="s">
        <v>188</v>
      </c>
      <c r="L46" t="s">
        <v>856</v>
      </c>
      <c r="M46" t="s">
        <v>189</v>
      </c>
      <c r="N46">
        <v>3</v>
      </c>
      <c r="O46" t="s">
        <v>218</v>
      </c>
      <c r="P46" s="79" t="s">
        <v>221</v>
      </c>
      <c r="Q46">
        <v>11</v>
      </c>
      <c r="R46" t="s">
        <v>222</v>
      </c>
      <c r="S46" t="s">
        <v>219</v>
      </c>
      <c r="T46" t="s">
        <v>881</v>
      </c>
      <c r="U46" t="s">
        <v>972</v>
      </c>
      <c r="V46">
        <v>2000</v>
      </c>
      <c r="W46" t="s">
        <v>953</v>
      </c>
      <c r="Y46" s="7">
        <v>2131</v>
      </c>
      <c r="Z46" s="7" t="s">
        <v>223</v>
      </c>
      <c r="AA46" s="11">
        <v>0</v>
      </c>
      <c r="AB46" s="80" t="s">
        <v>42</v>
      </c>
      <c r="AC46" t="s">
        <v>43</v>
      </c>
      <c r="AD46" s="12">
        <v>0</v>
      </c>
      <c r="AE46" s="12">
        <v>0</v>
      </c>
      <c r="AF46" s="12">
        <v>0</v>
      </c>
      <c r="AG46" s="12">
        <v>0</v>
      </c>
      <c r="AH46" s="12">
        <v>0</v>
      </c>
      <c r="AI46" s="12">
        <v>0</v>
      </c>
      <c r="AJ46" s="12">
        <v>0</v>
      </c>
      <c r="AK46" s="12">
        <v>0</v>
      </c>
      <c r="AL46" s="32">
        <v>0</v>
      </c>
      <c r="AM46" s="32">
        <v>0</v>
      </c>
      <c r="AN46" s="10">
        <v>2000000</v>
      </c>
      <c r="AO46" s="10">
        <v>2000000</v>
      </c>
      <c r="AP46" s="12">
        <v>1000000</v>
      </c>
      <c r="AQ46" s="12">
        <f t="shared" si="4"/>
        <v>1000000</v>
      </c>
      <c r="AR46" s="32">
        <f t="shared" si="3"/>
        <v>2000000</v>
      </c>
      <c r="AS46" s="9" t="s">
        <v>224</v>
      </c>
      <c r="AT46">
        <v>28000</v>
      </c>
      <c r="AU46">
        <v>0</v>
      </c>
      <c r="AV46">
        <v>0</v>
      </c>
      <c r="AW46">
        <v>0</v>
      </c>
      <c r="AX46">
        <v>28000</v>
      </c>
      <c r="AY46"/>
    </row>
    <row r="47" spans="1:51" x14ac:dyDescent="0.3">
      <c r="A47" t="str">
        <f t="shared" si="2"/>
        <v>1.1-00-2402_241XX010_24214100</v>
      </c>
      <c r="B47" t="s">
        <v>1282</v>
      </c>
      <c r="C47" t="s">
        <v>1105</v>
      </c>
      <c r="D47" t="s">
        <v>1276</v>
      </c>
      <c r="E47" t="s">
        <v>1284</v>
      </c>
      <c r="F47" t="s">
        <v>1106</v>
      </c>
      <c r="G47" t="s">
        <v>29</v>
      </c>
      <c r="H47" t="s">
        <v>30</v>
      </c>
      <c r="I47" t="s">
        <v>261</v>
      </c>
      <c r="J47" t="s">
        <v>960</v>
      </c>
      <c r="K47" t="s">
        <v>188</v>
      </c>
      <c r="L47" t="s">
        <v>856</v>
      </c>
      <c r="M47" t="s">
        <v>189</v>
      </c>
      <c r="N47">
        <v>1</v>
      </c>
      <c r="O47" t="s">
        <v>35</v>
      </c>
      <c r="P47" t="s">
        <v>45</v>
      </c>
      <c r="Q47">
        <v>14</v>
      </c>
      <c r="R47" t="s">
        <v>1134</v>
      </c>
      <c r="S47" t="s">
        <v>273</v>
      </c>
      <c r="T47" t="s">
        <v>883</v>
      </c>
      <c r="U47" s="1" t="s">
        <v>274</v>
      </c>
      <c r="V47" s="1">
        <v>2000</v>
      </c>
      <c r="W47" s="1" t="s">
        <v>67</v>
      </c>
      <c r="X47" t="s">
        <v>1159</v>
      </c>
      <c r="Y47" s="7">
        <v>2141</v>
      </c>
      <c r="Z47" s="7" t="s">
        <v>312</v>
      </c>
      <c r="AA47" s="11">
        <v>0</v>
      </c>
      <c r="AB47" s="80" t="s">
        <v>42</v>
      </c>
      <c r="AC47" t="s">
        <v>43</v>
      </c>
      <c r="AD47" s="12">
        <v>0</v>
      </c>
      <c r="AE47" s="12">
        <v>0</v>
      </c>
      <c r="AF47" s="12">
        <v>0</v>
      </c>
      <c r="AG47" s="12">
        <v>0</v>
      </c>
      <c r="AH47" s="12">
        <v>0</v>
      </c>
      <c r="AI47" s="12">
        <v>0</v>
      </c>
      <c r="AJ47" s="12">
        <v>0</v>
      </c>
      <c r="AK47" s="12">
        <v>0</v>
      </c>
      <c r="AL47" s="12">
        <v>0</v>
      </c>
      <c r="AM47" s="40">
        <v>0</v>
      </c>
      <c r="AN47" s="10">
        <v>50000</v>
      </c>
      <c r="AO47" s="10">
        <v>50000</v>
      </c>
      <c r="AP47" s="12">
        <v>0</v>
      </c>
      <c r="AQ47" s="12">
        <f t="shared" si="4"/>
        <v>0</v>
      </c>
      <c r="AR47" s="32">
        <f t="shared" si="3"/>
        <v>50000</v>
      </c>
      <c r="AS47" s="9" t="s">
        <v>363</v>
      </c>
      <c r="AT47">
        <v>0</v>
      </c>
      <c r="AU47">
        <v>0</v>
      </c>
      <c r="AV47">
        <v>0</v>
      </c>
      <c r="AW47">
        <v>0</v>
      </c>
      <c r="AX47">
        <v>0</v>
      </c>
      <c r="AY47"/>
    </row>
    <row r="48" spans="1:51" x14ac:dyDescent="0.3">
      <c r="A48" t="str">
        <f t="shared" si="2"/>
        <v>05_246XX015_24214100</v>
      </c>
      <c r="C48" t="s">
        <v>1094</v>
      </c>
      <c r="F48" t="s">
        <v>962</v>
      </c>
      <c r="G48" t="s">
        <v>29</v>
      </c>
      <c r="H48" t="s">
        <v>30</v>
      </c>
      <c r="I48" t="s">
        <v>31</v>
      </c>
      <c r="J48" t="s">
        <v>934</v>
      </c>
      <c r="K48" t="s">
        <v>306</v>
      </c>
      <c r="L48" t="s">
        <v>857</v>
      </c>
      <c r="M48" t="s">
        <v>307</v>
      </c>
      <c r="N48">
        <v>6</v>
      </c>
      <c r="O48" t="s">
        <v>79</v>
      </c>
      <c r="P48" t="s">
        <v>45</v>
      </c>
      <c r="Q48">
        <v>21</v>
      </c>
      <c r="R48" t="s">
        <v>311</v>
      </c>
      <c r="S48" t="s">
        <v>308</v>
      </c>
      <c r="T48" t="s">
        <v>884</v>
      </c>
      <c r="U48" t="s">
        <v>309</v>
      </c>
      <c r="V48">
        <v>2000</v>
      </c>
      <c r="W48" t="s">
        <v>953</v>
      </c>
      <c r="Y48">
        <v>2141</v>
      </c>
      <c r="Z48" t="s">
        <v>312</v>
      </c>
      <c r="AA48" s="11">
        <v>0</v>
      </c>
      <c r="AB48" s="80" t="s">
        <v>42</v>
      </c>
      <c r="AC48" t="s">
        <v>43</v>
      </c>
      <c r="AD48" s="12">
        <v>8250</v>
      </c>
      <c r="AE48" s="12">
        <v>0</v>
      </c>
      <c r="AF48" s="12">
        <v>0</v>
      </c>
      <c r="AG48" s="12">
        <v>0</v>
      </c>
      <c r="AH48" s="12">
        <v>0</v>
      </c>
      <c r="AI48" s="12">
        <v>0</v>
      </c>
      <c r="AJ48" s="12">
        <v>0</v>
      </c>
      <c r="AK48" s="12">
        <v>8250</v>
      </c>
      <c r="AL48" s="32">
        <v>0</v>
      </c>
      <c r="AM48" s="32">
        <v>0</v>
      </c>
      <c r="AN48" s="32">
        <v>0</v>
      </c>
      <c r="AO48" s="32">
        <v>0</v>
      </c>
      <c r="AP48" s="12">
        <v>0</v>
      </c>
      <c r="AQ48" s="12">
        <f t="shared" si="4"/>
        <v>0</v>
      </c>
      <c r="AR48" s="32">
        <f t="shared" si="3"/>
        <v>0</v>
      </c>
      <c r="AS48" s="35" t="s">
        <v>846</v>
      </c>
      <c r="AT48">
        <v>10000</v>
      </c>
      <c r="AU48">
        <v>0</v>
      </c>
      <c r="AV48">
        <v>0</v>
      </c>
      <c r="AW48">
        <v>0</v>
      </c>
      <c r="AX48">
        <v>10000</v>
      </c>
      <c r="AY48"/>
    </row>
    <row r="49" spans="1:51" x14ac:dyDescent="0.3">
      <c r="A49" t="str">
        <f t="shared" si="2"/>
        <v>05_246XX015_242141XX</v>
      </c>
      <c r="C49" t="s">
        <v>1088</v>
      </c>
      <c r="F49" t="s">
        <v>943</v>
      </c>
      <c r="G49" t="s">
        <v>29</v>
      </c>
      <c r="H49" t="s">
        <v>30</v>
      </c>
      <c r="I49" t="s">
        <v>31</v>
      </c>
      <c r="J49" t="s">
        <v>934</v>
      </c>
      <c r="K49" t="s">
        <v>306</v>
      </c>
      <c r="L49" t="s">
        <v>857</v>
      </c>
      <c r="M49" t="s">
        <v>307</v>
      </c>
      <c r="N49">
        <v>6</v>
      </c>
      <c r="O49" t="s">
        <v>79</v>
      </c>
      <c r="P49" t="s">
        <v>45</v>
      </c>
      <c r="Q49">
        <v>21</v>
      </c>
      <c r="R49" t="s">
        <v>311</v>
      </c>
      <c r="S49" t="s">
        <v>308</v>
      </c>
      <c r="T49" t="s">
        <v>884</v>
      </c>
      <c r="U49" t="s">
        <v>309</v>
      </c>
      <c r="V49">
        <v>2000</v>
      </c>
      <c r="W49" t="s">
        <v>953</v>
      </c>
      <c r="Y49">
        <v>2141</v>
      </c>
      <c r="Z49" t="s">
        <v>312</v>
      </c>
      <c r="AA49" s="11">
        <v>45</v>
      </c>
      <c r="AB49" s="80" t="s">
        <v>45</v>
      </c>
      <c r="AC49" t="s">
        <v>942</v>
      </c>
      <c r="AD49" s="12">
        <v>220</v>
      </c>
      <c r="AE49" s="12">
        <v>0</v>
      </c>
      <c r="AF49" s="12">
        <v>0</v>
      </c>
      <c r="AG49" s="12">
        <v>0</v>
      </c>
      <c r="AH49" s="12">
        <v>0</v>
      </c>
      <c r="AI49" s="12">
        <v>0</v>
      </c>
      <c r="AJ49" s="12">
        <v>0</v>
      </c>
      <c r="AK49" s="12">
        <v>220</v>
      </c>
      <c r="AL49" s="32">
        <v>0</v>
      </c>
      <c r="AM49" s="32">
        <v>0</v>
      </c>
      <c r="AN49" s="32">
        <v>0</v>
      </c>
      <c r="AO49" s="32">
        <v>0</v>
      </c>
      <c r="AP49" s="12">
        <v>0</v>
      </c>
      <c r="AQ49" s="12">
        <f t="shared" si="4"/>
        <v>0</v>
      </c>
      <c r="AR49" s="32">
        <f t="shared" si="3"/>
        <v>0</v>
      </c>
      <c r="AS49" s="35" t="s">
        <v>846</v>
      </c>
      <c r="AT49">
        <v>85456</v>
      </c>
      <c r="AU49">
        <v>0</v>
      </c>
      <c r="AV49">
        <v>0</v>
      </c>
      <c r="AW49">
        <v>86514.6</v>
      </c>
      <c r="AX49">
        <v>-1058.5999999999999</v>
      </c>
      <c r="AY49"/>
    </row>
    <row r="50" spans="1:51" x14ac:dyDescent="0.3">
      <c r="A50" t="str">
        <f t="shared" si="2"/>
        <v>1.1-00-2405_246021015_24214100</v>
      </c>
      <c r="B50" t="s">
        <v>1282</v>
      </c>
      <c r="C50" t="s">
        <v>1105</v>
      </c>
      <c r="D50" t="s">
        <v>1276</v>
      </c>
      <c r="E50" t="s">
        <v>1284</v>
      </c>
      <c r="F50" t="s">
        <v>1106</v>
      </c>
      <c r="G50" t="s">
        <v>29</v>
      </c>
      <c r="H50" t="s">
        <v>30</v>
      </c>
      <c r="I50" t="s">
        <v>31</v>
      </c>
      <c r="J50" t="s">
        <v>934</v>
      </c>
      <c r="K50" t="s">
        <v>306</v>
      </c>
      <c r="L50" t="s">
        <v>857</v>
      </c>
      <c r="M50" t="s">
        <v>307</v>
      </c>
      <c r="N50">
        <v>6</v>
      </c>
      <c r="O50" t="s">
        <v>79</v>
      </c>
      <c r="P50" s="79" t="s">
        <v>310</v>
      </c>
      <c r="Q50">
        <v>21</v>
      </c>
      <c r="R50" t="s">
        <v>311</v>
      </c>
      <c r="S50" t="s">
        <v>308</v>
      </c>
      <c r="T50" t="s">
        <v>884</v>
      </c>
      <c r="U50" t="s">
        <v>309</v>
      </c>
      <c r="V50">
        <v>2000</v>
      </c>
      <c r="W50" t="s">
        <v>953</v>
      </c>
      <c r="X50" t="s">
        <v>1159</v>
      </c>
      <c r="Y50">
        <v>2141</v>
      </c>
      <c r="Z50" t="s">
        <v>312</v>
      </c>
      <c r="AA50" s="11">
        <v>0</v>
      </c>
      <c r="AB50" s="80" t="s">
        <v>42</v>
      </c>
      <c r="AC50" t="s">
        <v>43</v>
      </c>
      <c r="AD50" s="12">
        <v>24760.1</v>
      </c>
      <c r="AE50" s="12">
        <v>0</v>
      </c>
      <c r="AF50" s="12">
        <v>24759.15</v>
      </c>
      <c r="AG50" s="12">
        <v>24759.15</v>
      </c>
      <c r="AH50" s="12">
        <v>24759.15</v>
      </c>
      <c r="AI50" s="12">
        <v>24759.15</v>
      </c>
      <c r="AJ50" s="12">
        <v>2154.0500000000002</v>
      </c>
      <c r="AK50" s="12">
        <v>0.94999999999708962</v>
      </c>
      <c r="AL50" s="32">
        <v>22605.1</v>
      </c>
      <c r="AM50" s="32">
        <v>22605.1</v>
      </c>
      <c r="AN50" s="32">
        <v>22605.1</v>
      </c>
      <c r="AO50" s="32">
        <v>22605.1</v>
      </c>
      <c r="AP50" s="12">
        <v>200000</v>
      </c>
      <c r="AQ50" s="12">
        <f t="shared" si="4"/>
        <v>200000</v>
      </c>
      <c r="AR50" s="32">
        <f t="shared" si="3"/>
        <v>0</v>
      </c>
      <c r="AS50" s="35" t="s">
        <v>1932</v>
      </c>
      <c r="AT50">
        <v>0</v>
      </c>
      <c r="AU50">
        <v>0</v>
      </c>
      <c r="AV50">
        <v>0</v>
      </c>
      <c r="AW50">
        <v>0</v>
      </c>
      <c r="AX50">
        <v>0</v>
      </c>
      <c r="AY50"/>
    </row>
    <row r="51" spans="1:51" x14ac:dyDescent="0.3">
      <c r="A51" t="str">
        <f t="shared" si="2"/>
        <v>05_246XX015_242141XX</v>
      </c>
      <c r="C51" t="s">
        <v>1088</v>
      </c>
      <c r="F51" t="s">
        <v>943</v>
      </c>
      <c r="G51" t="s">
        <v>29</v>
      </c>
      <c r="H51" t="s">
        <v>30</v>
      </c>
      <c r="I51" t="s">
        <v>31</v>
      </c>
      <c r="J51" t="s">
        <v>934</v>
      </c>
      <c r="K51" t="s">
        <v>306</v>
      </c>
      <c r="L51" t="s">
        <v>857</v>
      </c>
      <c r="M51" t="s">
        <v>307</v>
      </c>
      <c r="N51">
        <v>6</v>
      </c>
      <c r="O51" t="s">
        <v>79</v>
      </c>
      <c r="P51" t="s">
        <v>45</v>
      </c>
      <c r="Q51">
        <v>21</v>
      </c>
      <c r="R51" t="s">
        <v>311</v>
      </c>
      <c r="S51" t="s">
        <v>308</v>
      </c>
      <c r="T51" t="s">
        <v>884</v>
      </c>
      <c r="U51" t="s">
        <v>309</v>
      </c>
      <c r="V51">
        <v>2000</v>
      </c>
      <c r="W51" t="s">
        <v>953</v>
      </c>
      <c r="Y51">
        <v>2141</v>
      </c>
      <c r="Z51" t="s">
        <v>312</v>
      </c>
      <c r="AA51" s="11">
        <v>53</v>
      </c>
      <c r="AB51" s="80" t="s">
        <v>45</v>
      </c>
      <c r="AC51" t="s">
        <v>944</v>
      </c>
      <c r="AD51" s="12">
        <v>310</v>
      </c>
      <c r="AE51" s="12">
        <v>0</v>
      </c>
      <c r="AF51" s="12">
        <v>0</v>
      </c>
      <c r="AG51" s="12">
        <v>0</v>
      </c>
      <c r="AH51" s="12">
        <v>0</v>
      </c>
      <c r="AI51" s="12">
        <v>0</v>
      </c>
      <c r="AJ51" s="12">
        <v>0</v>
      </c>
      <c r="AK51" s="12">
        <v>310</v>
      </c>
      <c r="AL51" s="32">
        <v>0</v>
      </c>
      <c r="AM51" s="32">
        <v>0</v>
      </c>
      <c r="AN51" s="32">
        <v>0</v>
      </c>
      <c r="AO51" s="32">
        <v>0</v>
      </c>
      <c r="AP51" s="12">
        <v>0</v>
      </c>
      <c r="AQ51" s="12">
        <f t="shared" si="4"/>
        <v>0</v>
      </c>
      <c r="AR51" s="32">
        <f t="shared" si="3"/>
        <v>0</v>
      </c>
      <c r="AS51" s="35" t="s">
        <v>846</v>
      </c>
      <c r="AT51">
        <v>189414.8</v>
      </c>
      <c r="AU51">
        <v>75100</v>
      </c>
      <c r="AV51">
        <v>0</v>
      </c>
      <c r="AW51">
        <v>0</v>
      </c>
      <c r="AX51">
        <v>264514.8</v>
      </c>
      <c r="AY51"/>
    </row>
    <row r="52" spans="1:51" x14ac:dyDescent="0.3">
      <c r="A52" t="str">
        <f t="shared" si="2"/>
        <v>1.1-00-2406_245XX017_24214100</v>
      </c>
      <c r="B52" t="s">
        <v>1282</v>
      </c>
      <c r="C52" t="s">
        <v>1105</v>
      </c>
      <c r="D52" t="s">
        <v>1276</v>
      </c>
      <c r="E52" t="s">
        <v>1284</v>
      </c>
      <c r="F52" t="s">
        <v>1106</v>
      </c>
      <c r="G52" t="s">
        <v>422</v>
      </c>
      <c r="H52" t="s">
        <v>423</v>
      </c>
      <c r="I52" t="s">
        <v>340</v>
      </c>
      <c r="J52" t="s">
        <v>964</v>
      </c>
      <c r="K52" t="s">
        <v>403</v>
      </c>
      <c r="L52" t="s">
        <v>858</v>
      </c>
      <c r="M52" t="s">
        <v>404</v>
      </c>
      <c r="N52">
        <v>5</v>
      </c>
      <c r="O52" t="s">
        <v>62</v>
      </c>
      <c r="P52" t="s">
        <v>45</v>
      </c>
      <c r="Q52">
        <v>29</v>
      </c>
      <c r="R52" t="s">
        <v>427</v>
      </c>
      <c r="S52" t="s">
        <v>424</v>
      </c>
      <c r="T52" t="s">
        <v>886</v>
      </c>
      <c r="U52" t="s">
        <v>425</v>
      </c>
      <c r="V52">
        <v>2000</v>
      </c>
      <c r="W52" t="s">
        <v>953</v>
      </c>
      <c r="X52" t="s">
        <v>1159</v>
      </c>
      <c r="Y52">
        <v>2141</v>
      </c>
      <c r="Z52" t="s">
        <v>312</v>
      </c>
      <c r="AA52" s="46">
        <v>0</v>
      </c>
      <c r="AB52" s="80" t="s">
        <v>42</v>
      </c>
      <c r="AC52" t="s">
        <v>43</v>
      </c>
      <c r="AD52" s="12">
        <v>0</v>
      </c>
      <c r="AE52" s="12">
        <v>0</v>
      </c>
      <c r="AF52" s="12">
        <v>0</v>
      </c>
      <c r="AG52" s="12">
        <v>0</v>
      </c>
      <c r="AH52" s="12">
        <v>0</v>
      </c>
      <c r="AI52" s="12">
        <v>0</v>
      </c>
      <c r="AJ52" s="12">
        <v>0</v>
      </c>
      <c r="AK52" s="12">
        <v>0</v>
      </c>
      <c r="AL52" s="32">
        <v>0</v>
      </c>
      <c r="AM52" s="32">
        <v>0</v>
      </c>
      <c r="AN52" s="32">
        <v>0</v>
      </c>
      <c r="AO52" s="32">
        <v>0</v>
      </c>
      <c r="AP52" s="12">
        <v>0</v>
      </c>
      <c r="AQ52" s="12">
        <f t="shared" si="4"/>
        <v>0</v>
      </c>
      <c r="AR52" s="32">
        <f t="shared" si="3"/>
        <v>0</v>
      </c>
      <c r="AS52" s="35" t="s">
        <v>846</v>
      </c>
      <c r="AT52">
        <v>5000000</v>
      </c>
      <c r="AU52">
        <v>0</v>
      </c>
      <c r="AV52">
        <v>0</v>
      </c>
      <c r="AW52">
        <v>511633.02</v>
      </c>
      <c r="AX52">
        <v>4488366.9800000004</v>
      </c>
      <c r="AY52" s="33"/>
    </row>
    <row r="53" spans="1:51" x14ac:dyDescent="0.3">
      <c r="A53" t="str">
        <f t="shared" si="2"/>
        <v>1.1-00-2408_247XX025_24214100</v>
      </c>
      <c r="B53" t="s">
        <v>1282</v>
      </c>
      <c r="C53" t="s">
        <v>1105</v>
      </c>
      <c r="D53" t="s">
        <v>1276</v>
      </c>
      <c r="E53" t="s">
        <v>1284</v>
      </c>
      <c r="F53" t="s">
        <v>1106</v>
      </c>
      <c r="G53" t="s">
        <v>373</v>
      </c>
      <c r="H53" t="s">
        <v>374</v>
      </c>
      <c r="I53" t="s">
        <v>200</v>
      </c>
      <c r="J53" t="s">
        <v>957</v>
      </c>
      <c r="K53" t="s">
        <v>586</v>
      </c>
      <c r="L53" t="s">
        <v>860</v>
      </c>
      <c r="M53" t="s">
        <v>587</v>
      </c>
      <c r="N53">
        <v>7</v>
      </c>
      <c r="O53" t="s">
        <v>588</v>
      </c>
      <c r="P53" t="s">
        <v>45</v>
      </c>
      <c r="Q53">
        <v>41</v>
      </c>
      <c r="R53" t="s">
        <v>593</v>
      </c>
      <c r="S53" t="s">
        <v>907</v>
      </c>
      <c r="T53" t="s">
        <v>906</v>
      </c>
      <c r="U53" t="s">
        <v>958</v>
      </c>
      <c r="V53">
        <v>2000</v>
      </c>
      <c r="W53" t="s">
        <v>953</v>
      </c>
      <c r="X53" t="s">
        <v>1159</v>
      </c>
      <c r="Y53">
        <v>2141</v>
      </c>
      <c r="Z53" t="s">
        <v>312</v>
      </c>
      <c r="AA53" s="46">
        <v>0</v>
      </c>
      <c r="AB53" s="80" t="s">
        <v>42</v>
      </c>
      <c r="AC53" t="s">
        <v>43</v>
      </c>
      <c r="AD53" s="12">
        <v>30000</v>
      </c>
      <c r="AE53" s="12">
        <v>0</v>
      </c>
      <c r="AF53" s="12">
        <v>0</v>
      </c>
      <c r="AG53" s="12">
        <v>0</v>
      </c>
      <c r="AH53" s="12">
        <v>0</v>
      </c>
      <c r="AI53" s="12">
        <v>0</v>
      </c>
      <c r="AJ53" s="12">
        <v>0</v>
      </c>
      <c r="AK53" s="12">
        <v>30000</v>
      </c>
      <c r="AL53" s="32">
        <v>30000</v>
      </c>
      <c r="AM53" s="32">
        <v>30000</v>
      </c>
      <c r="AN53" s="32">
        <v>0</v>
      </c>
      <c r="AO53" s="32">
        <v>0</v>
      </c>
      <c r="AP53" s="12">
        <v>0</v>
      </c>
      <c r="AQ53" s="12">
        <f t="shared" si="4"/>
        <v>0</v>
      </c>
      <c r="AR53" s="32">
        <f t="shared" si="3"/>
        <v>-30000</v>
      </c>
      <c r="AS53" s="35" t="s">
        <v>594</v>
      </c>
      <c r="AT53">
        <v>0</v>
      </c>
      <c r="AU53">
        <v>0</v>
      </c>
      <c r="AV53">
        <v>0</v>
      </c>
      <c r="AW53">
        <v>0</v>
      </c>
      <c r="AX53">
        <v>0</v>
      </c>
      <c r="AY53"/>
    </row>
    <row r="54" spans="1:51" x14ac:dyDescent="0.3">
      <c r="A54" t="str">
        <f t="shared" si="2"/>
        <v>1.1-00-2411_246XX031_24214100</v>
      </c>
      <c r="B54" t="s">
        <v>1282</v>
      </c>
      <c r="C54" t="s">
        <v>1105</v>
      </c>
      <c r="D54" t="s">
        <v>1276</v>
      </c>
      <c r="E54" t="s">
        <v>1284</v>
      </c>
      <c r="F54" t="s">
        <v>1106</v>
      </c>
      <c r="G54" t="s">
        <v>802</v>
      </c>
      <c r="H54" t="s">
        <v>803</v>
      </c>
      <c r="I54" t="s">
        <v>31</v>
      </c>
      <c r="J54" t="s">
        <v>934</v>
      </c>
      <c r="K54" t="s">
        <v>804</v>
      </c>
      <c r="L54" t="s">
        <v>868</v>
      </c>
      <c r="M54" t="s">
        <v>805</v>
      </c>
      <c r="N54">
        <v>6</v>
      </c>
      <c r="O54" t="s">
        <v>79</v>
      </c>
      <c r="P54" t="s">
        <v>45</v>
      </c>
      <c r="Q54">
        <v>49</v>
      </c>
      <c r="R54" t="s">
        <v>820</v>
      </c>
      <c r="S54" t="s">
        <v>806</v>
      </c>
      <c r="T54" t="s">
        <v>905</v>
      </c>
      <c r="U54" t="s">
        <v>963</v>
      </c>
      <c r="V54">
        <v>2000</v>
      </c>
      <c r="W54" t="s">
        <v>953</v>
      </c>
      <c r="X54" t="s">
        <v>1159</v>
      </c>
      <c r="Y54">
        <v>2141</v>
      </c>
      <c r="Z54" t="s">
        <v>312</v>
      </c>
      <c r="AA54" s="46">
        <v>0</v>
      </c>
      <c r="AB54" s="80" t="s">
        <v>42</v>
      </c>
      <c r="AC54" t="s">
        <v>43</v>
      </c>
      <c r="AD54" s="12">
        <v>176914</v>
      </c>
      <c r="AE54" s="12">
        <v>205400</v>
      </c>
      <c r="AF54" s="12">
        <v>50854.22</v>
      </c>
      <c r="AG54" s="12">
        <v>50854.22</v>
      </c>
      <c r="AH54" s="12">
        <v>50854.23</v>
      </c>
      <c r="AI54" s="12">
        <v>50854.23</v>
      </c>
      <c r="AJ54" s="12">
        <v>50854.23</v>
      </c>
      <c r="AK54" s="12">
        <v>126059.78</v>
      </c>
      <c r="AL54" s="32">
        <v>201914</v>
      </c>
      <c r="AM54" s="32">
        <v>201914</v>
      </c>
      <c r="AN54" s="32">
        <v>180000</v>
      </c>
      <c r="AO54" s="32">
        <v>180000</v>
      </c>
      <c r="AP54" s="12">
        <v>0</v>
      </c>
      <c r="AQ54" s="12">
        <f t="shared" si="4"/>
        <v>-205400</v>
      </c>
      <c r="AR54" s="32">
        <f t="shared" si="3"/>
        <v>-21914</v>
      </c>
      <c r="AS54" s="35" t="s">
        <v>821</v>
      </c>
      <c r="AT54">
        <v>50000</v>
      </c>
      <c r="AU54">
        <v>198306.45</v>
      </c>
      <c r="AV54">
        <v>0</v>
      </c>
      <c r="AW54">
        <v>11252</v>
      </c>
      <c r="AX54">
        <v>237054.45</v>
      </c>
      <c r="AY54"/>
    </row>
    <row r="55" spans="1:51" x14ac:dyDescent="0.3">
      <c r="A55" t="str">
        <f t="shared" si="2"/>
        <v>1.1-00-2405_246021015_24215100</v>
      </c>
      <c r="B55" t="s">
        <v>1282</v>
      </c>
      <c r="C55" t="s">
        <v>1105</v>
      </c>
      <c r="D55" t="s">
        <v>1276</v>
      </c>
      <c r="E55" t="s">
        <v>1284</v>
      </c>
      <c r="F55" t="s">
        <v>1106</v>
      </c>
      <c r="G55" t="s">
        <v>29</v>
      </c>
      <c r="H55" t="s">
        <v>30</v>
      </c>
      <c r="I55" t="s">
        <v>31</v>
      </c>
      <c r="J55" t="s">
        <v>934</v>
      </c>
      <c r="K55" t="s">
        <v>306</v>
      </c>
      <c r="L55" t="s">
        <v>857</v>
      </c>
      <c r="M55" t="s">
        <v>307</v>
      </c>
      <c r="N55">
        <v>6</v>
      </c>
      <c r="O55" t="s">
        <v>79</v>
      </c>
      <c r="P55" s="79" t="s">
        <v>310</v>
      </c>
      <c r="Q55">
        <v>21</v>
      </c>
      <c r="R55" t="s">
        <v>311</v>
      </c>
      <c r="S55" t="s">
        <v>308</v>
      </c>
      <c r="T55" t="s">
        <v>884</v>
      </c>
      <c r="U55" t="s">
        <v>309</v>
      </c>
      <c r="V55">
        <v>2000</v>
      </c>
      <c r="W55" t="s">
        <v>953</v>
      </c>
      <c r="Y55">
        <v>2151</v>
      </c>
      <c r="Z55" t="s">
        <v>313</v>
      </c>
      <c r="AA55" s="11">
        <v>0</v>
      </c>
      <c r="AB55" s="80" t="s">
        <v>42</v>
      </c>
      <c r="AC55" t="s">
        <v>43</v>
      </c>
      <c r="AD55" s="12">
        <v>420</v>
      </c>
      <c r="AE55" s="12">
        <v>0</v>
      </c>
      <c r="AF55" s="12">
        <v>420</v>
      </c>
      <c r="AG55" s="12">
        <v>420</v>
      </c>
      <c r="AH55" s="12">
        <v>420</v>
      </c>
      <c r="AI55" s="12">
        <v>420</v>
      </c>
      <c r="AJ55" s="12">
        <v>420</v>
      </c>
      <c r="AK55" s="12">
        <v>0</v>
      </c>
      <c r="AL55" s="32">
        <v>420</v>
      </c>
      <c r="AM55" s="32">
        <v>420</v>
      </c>
      <c r="AN55" s="32">
        <v>420</v>
      </c>
      <c r="AO55" s="32">
        <v>420</v>
      </c>
      <c r="AP55" s="12">
        <v>420</v>
      </c>
      <c r="AQ55" s="12">
        <f t="shared" si="4"/>
        <v>420</v>
      </c>
      <c r="AR55" s="32">
        <f t="shared" si="3"/>
        <v>0</v>
      </c>
      <c r="AS55" s="35" t="s">
        <v>846</v>
      </c>
      <c r="AT55">
        <v>0</v>
      </c>
      <c r="AU55">
        <v>41400</v>
      </c>
      <c r="AV55">
        <v>0</v>
      </c>
      <c r="AW55">
        <v>0</v>
      </c>
      <c r="AX55">
        <v>41400</v>
      </c>
      <c r="AY55"/>
    </row>
    <row r="56" spans="1:51" x14ac:dyDescent="0.3">
      <c r="A56" t="str">
        <f t="shared" si="2"/>
        <v>1.1-00-2411_246XX031_24215100</v>
      </c>
      <c r="B56" t="s">
        <v>1282</v>
      </c>
      <c r="C56" t="s">
        <v>1105</v>
      </c>
      <c r="D56" t="s">
        <v>1276</v>
      </c>
      <c r="E56" t="s">
        <v>1284</v>
      </c>
      <c r="F56" t="s">
        <v>1106</v>
      </c>
      <c r="G56" t="s">
        <v>802</v>
      </c>
      <c r="H56" t="s">
        <v>803</v>
      </c>
      <c r="I56" t="s">
        <v>31</v>
      </c>
      <c r="J56" t="s">
        <v>934</v>
      </c>
      <c r="K56" t="s">
        <v>804</v>
      </c>
      <c r="L56" t="s">
        <v>868</v>
      </c>
      <c r="M56" t="s">
        <v>805</v>
      </c>
      <c r="N56">
        <v>6</v>
      </c>
      <c r="O56" t="s">
        <v>79</v>
      </c>
      <c r="P56" t="s">
        <v>45</v>
      </c>
      <c r="Q56">
        <v>50</v>
      </c>
      <c r="R56" t="s">
        <v>809</v>
      </c>
      <c r="S56" t="s">
        <v>806</v>
      </c>
      <c r="T56" t="s">
        <v>905</v>
      </c>
      <c r="U56" t="s">
        <v>963</v>
      </c>
      <c r="V56">
        <v>2000</v>
      </c>
      <c r="W56" t="s">
        <v>953</v>
      </c>
      <c r="Y56">
        <v>2151</v>
      </c>
      <c r="Z56" t="s">
        <v>313</v>
      </c>
      <c r="AA56" s="46">
        <v>0</v>
      </c>
      <c r="AB56" s="80" t="s">
        <v>42</v>
      </c>
      <c r="AC56" t="s">
        <v>43</v>
      </c>
      <c r="AD56" s="12">
        <v>0</v>
      </c>
      <c r="AE56" s="12">
        <v>0</v>
      </c>
      <c r="AF56" s="12">
        <v>0</v>
      </c>
      <c r="AG56" s="12">
        <v>0</v>
      </c>
      <c r="AH56" s="12">
        <v>0</v>
      </c>
      <c r="AI56" s="12">
        <v>0</v>
      </c>
      <c r="AJ56" s="12">
        <v>0</v>
      </c>
      <c r="AK56" s="12">
        <v>0</v>
      </c>
      <c r="AL56" s="32">
        <v>0</v>
      </c>
      <c r="AM56" s="32">
        <v>0</v>
      </c>
      <c r="AN56" s="32">
        <v>0</v>
      </c>
      <c r="AO56" s="32">
        <v>0</v>
      </c>
      <c r="AP56" s="12">
        <v>0</v>
      </c>
      <c r="AQ56" s="12">
        <f t="shared" si="4"/>
        <v>0</v>
      </c>
      <c r="AR56" s="32">
        <f t="shared" si="3"/>
        <v>0</v>
      </c>
      <c r="AS56" s="35" t="s">
        <v>846</v>
      </c>
      <c r="AT56">
        <v>0</v>
      </c>
      <c r="AU56">
        <v>0</v>
      </c>
      <c r="AV56">
        <v>0</v>
      </c>
      <c r="AW56">
        <v>0</v>
      </c>
      <c r="AX56">
        <v>0</v>
      </c>
      <c r="AY56"/>
    </row>
    <row r="57" spans="1:51" x14ac:dyDescent="0.3">
      <c r="A57" t="str">
        <f t="shared" si="2"/>
        <v>1.1-00-2402_241XX010_24216100</v>
      </c>
      <c r="B57" t="s">
        <v>1282</v>
      </c>
      <c r="C57" t="s">
        <v>1105</v>
      </c>
      <c r="D57" t="s">
        <v>1276</v>
      </c>
      <c r="E57" t="s">
        <v>1284</v>
      </c>
      <c r="F57" t="s">
        <v>1106</v>
      </c>
      <c r="G57" t="s">
        <v>29</v>
      </c>
      <c r="H57" t="s">
        <v>30</v>
      </c>
      <c r="I57" t="s">
        <v>261</v>
      </c>
      <c r="J57" t="s">
        <v>960</v>
      </c>
      <c r="K57" t="s">
        <v>188</v>
      </c>
      <c r="L57" t="s">
        <v>856</v>
      </c>
      <c r="M57" t="s">
        <v>189</v>
      </c>
      <c r="N57">
        <v>1</v>
      </c>
      <c r="O57" t="s">
        <v>35</v>
      </c>
      <c r="P57" t="s">
        <v>45</v>
      </c>
      <c r="Q57">
        <v>14</v>
      </c>
      <c r="R57" t="s">
        <v>1134</v>
      </c>
      <c r="S57" t="s">
        <v>273</v>
      </c>
      <c r="T57" t="s">
        <v>883</v>
      </c>
      <c r="U57" s="1" t="s">
        <v>274</v>
      </c>
      <c r="V57" s="1">
        <v>2000</v>
      </c>
      <c r="W57" s="1" t="s">
        <v>67</v>
      </c>
      <c r="X57" t="s">
        <v>1159</v>
      </c>
      <c r="Y57" s="7">
        <v>2161</v>
      </c>
      <c r="Z57" s="7" t="s">
        <v>279</v>
      </c>
      <c r="AA57" s="11">
        <v>0</v>
      </c>
      <c r="AB57" s="80" t="s">
        <v>42</v>
      </c>
      <c r="AC57" t="s">
        <v>43</v>
      </c>
      <c r="AD57" s="12">
        <v>0</v>
      </c>
      <c r="AE57" s="12">
        <v>0</v>
      </c>
      <c r="AF57" s="12">
        <v>0</v>
      </c>
      <c r="AG57" s="12">
        <v>0</v>
      </c>
      <c r="AH57" s="12">
        <v>0</v>
      </c>
      <c r="AI57" s="12">
        <v>0</v>
      </c>
      <c r="AJ57" s="12">
        <v>0</v>
      </c>
      <c r="AK57" s="12">
        <v>0</v>
      </c>
      <c r="AL57" s="12">
        <v>0</v>
      </c>
      <c r="AM57" s="40">
        <v>0</v>
      </c>
      <c r="AN57" s="10">
        <v>100000</v>
      </c>
      <c r="AO57" s="10">
        <v>100000</v>
      </c>
      <c r="AP57" s="12">
        <v>0</v>
      </c>
      <c r="AQ57" s="12">
        <f t="shared" si="4"/>
        <v>0</v>
      </c>
      <c r="AR57" s="32">
        <f t="shared" si="3"/>
        <v>100000</v>
      </c>
      <c r="AS57" s="9" t="s">
        <v>364</v>
      </c>
      <c r="AT57">
        <v>0</v>
      </c>
      <c r="AU57">
        <v>5000</v>
      </c>
      <c r="AV57">
        <v>0</v>
      </c>
      <c r="AW57">
        <v>0</v>
      </c>
      <c r="AX57">
        <v>5000</v>
      </c>
      <c r="AY57"/>
    </row>
    <row r="58" spans="1:51" x14ac:dyDescent="0.3">
      <c r="A58" t="str">
        <f t="shared" si="2"/>
        <v>1.1-00-2402_241XX010_24216100</v>
      </c>
      <c r="B58" t="s">
        <v>1282</v>
      </c>
      <c r="C58" t="s">
        <v>1105</v>
      </c>
      <c r="D58" t="s">
        <v>1276</v>
      </c>
      <c r="E58" t="s">
        <v>1284</v>
      </c>
      <c r="F58" t="s">
        <v>1106</v>
      </c>
      <c r="G58" t="s">
        <v>259</v>
      </c>
      <c r="H58" t="s">
        <v>260</v>
      </c>
      <c r="I58" t="s">
        <v>261</v>
      </c>
      <c r="J58" t="s">
        <v>960</v>
      </c>
      <c r="K58" t="s">
        <v>188</v>
      </c>
      <c r="L58" t="s">
        <v>856</v>
      </c>
      <c r="M58" t="s">
        <v>189</v>
      </c>
      <c r="N58">
        <v>1</v>
      </c>
      <c r="O58" t="s">
        <v>35</v>
      </c>
      <c r="P58" t="s">
        <v>45</v>
      </c>
      <c r="Q58">
        <v>16</v>
      </c>
      <c r="R58" t="s">
        <v>276</v>
      </c>
      <c r="S58" t="s">
        <v>273</v>
      </c>
      <c r="T58" t="s">
        <v>883</v>
      </c>
      <c r="U58" s="1" t="s">
        <v>274</v>
      </c>
      <c r="V58">
        <v>2000</v>
      </c>
      <c r="W58" t="s">
        <v>953</v>
      </c>
      <c r="X58" t="s">
        <v>1159</v>
      </c>
      <c r="Y58">
        <v>2161</v>
      </c>
      <c r="Z58" t="s">
        <v>279</v>
      </c>
      <c r="AA58" s="11">
        <v>0</v>
      </c>
      <c r="AB58" s="80" t="s">
        <v>42</v>
      </c>
      <c r="AC58" t="s">
        <v>43</v>
      </c>
      <c r="AD58" s="12">
        <v>210000</v>
      </c>
      <c r="AE58" s="12">
        <v>0</v>
      </c>
      <c r="AF58" s="12">
        <v>168342.87</v>
      </c>
      <c r="AG58" s="12">
        <v>168342.87</v>
      </c>
      <c r="AH58" s="12">
        <v>168342.87</v>
      </c>
      <c r="AI58" s="12">
        <v>161691.43</v>
      </c>
      <c r="AJ58" s="12">
        <v>161691.43</v>
      </c>
      <c r="AK58" s="12">
        <v>41657.130000000005</v>
      </c>
      <c r="AL58" s="32">
        <v>210000</v>
      </c>
      <c r="AM58" s="32">
        <v>210000</v>
      </c>
      <c r="AN58" s="32">
        <v>200000</v>
      </c>
      <c r="AO58" s="32">
        <v>200000</v>
      </c>
      <c r="AP58" s="78">
        <v>0</v>
      </c>
      <c r="AQ58" s="12">
        <f t="shared" si="4"/>
        <v>0</v>
      </c>
      <c r="AR58" s="32">
        <f t="shared" si="3"/>
        <v>-10000</v>
      </c>
      <c r="AS58" s="35" t="s">
        <v>280</v>
      </c>
      <c r="AT58">
        <v>0</v>
      </c>
      <c r="AU58">
        <v>181315.62</v>
      </c>
      <c r="AV58">
        <v>0</v>
      </c>
      <c r="AW58">
        <v>113915.62</v>
      </c>
      <c r="AX58">
        <v>67400</v>
      </c>
      <c r="AY58"/>
    </row>
    <row r="59" spans="1:51" x14ac:dyDescent="0.3">
      <c r="A59" t="str">
        <f t="shared" si="2"/>
        <v>1.1-00-2405_246021015_24216100</v>
      </c>
      <c r="B59" t="s">
        <v>1282</v>
      </c>
      <c r="C59" t="s">
        <v>1105</v>
      </c>
      <c r="D59" t="s">
        <v>1276</v>
      </c>
      <c r="E59" t="s">
        <v>1284</v>
      </c>
      <c r="F59" t="s">
        <v>1106</v>
      </c>
      <c r="G59" t="s">
        <v>29</v>
      </c>
      <c r="H59" t="s">
        <v>30</v>
      </c>
      <c r="I59" t="s">
        <v>31</v>
      </c>
      <c r="J59" t="s">
        <v>934</v>
      </c>
      <c r="K59" t="s">
        <v>306</v>
      </c>
      <c r="L59" t="s">
        <v>857</v>
      </c>
      <c r="M59" t="s">
        <v>307</v>
      </c>
      <c r="N59">
        <v>6</v>
      </c>
      <c r="O59" t="s">
        <v>79</v>
      </c>
      <c r="P59" s="79" t="s">
        <v>310</v>
      </c>
      <c r="Q59">
        <v>21</v>
      </c>
      <c r="R59" t="s">
        <v>311</v>
      </c>
      <c r="S59" t="s">
        <v>308</v>
      </c>
      <c r="T59" t="s">
        <v>884</v>
      </c>
      <c r="U59" t="s">
        <v>309</v>
      </c>
      <c r="V59">
        <v>2000</v>
      </c>
      <c r="W59" t="s">
        <v>953</v>
      </c>
      <c r="X59" t="s">
        <v>1159</v>
      </c>
      <c r="Y59">
        <v>2161</v>
      </c>
      <c r="Z59" t="s">
        <v>279</v>
      </c>
      <c r="AA59" s="11">
        <v>0</v>
      </c>
      <c r="AB59" s="80" t="s">
        <v>42</v>
      </c>
      <c r="AC59" t="s">
        <v>43</v>
      </c>
      <c r="AD59" s="12">
        <v>1828856.1</v>
      </c>
      <c r="AE59" s="12">
        <v>1450000</v>
      </c>
      <c r="AF59" s="12">
        <v>1726476.99</v>
      </c>
      <c r="AG59" s="12">
        <v>1717196.99</v>
      </c>
      <c r="AH59" s="12">
        <v>1590602.59</v>
      </c>
      <c r="AI59" s="12">
        <v>1542698.07</v>
      </c>
      <c r="AJ59" s="12">
        <v>1542698.07</v>
      </c>
      <c r="AK59" s="12">
        <v>102379.1100000001</v>
      </c>
      <c r="AL59" s="32">
        <v>1828856.1</v>
      </c>
      <c r="AM59" s="32">
        <v>1828856.1</v>
      </c>
      <c r="AN59" s="32">
        <v>1828856.1</v>
      </c>
      <c r="AO59" s="32">
        <v>1828856.1</v>
      </c>
      <c r="AP59" s="12">
        <v>1828856.1</v>
      </c>
      <c r="AQ59" s="12">
        <f t="shared" si="4"/>
        <v>378856.10000000009</v>
      </c>
      <c r="AR59" s="32">
        <f t="shared" si="3"/>
        <v>0</v>
      </c>
      <c r="AS59" s="35" t="s">
        <v>846</v>
      </c>
      <c r="AT59">
        <v>0</v>
      </c>
      <c r="AU59">
        <v>117850</v>
      </c>
      <c r="AV59">
        <v>0</v>
      </c>
      <c r="AW59">
        <v>10000</v>
      </c>
      <c r="AX59">
        <v>107850</v>
      </c>
      <c r="AY59"/>
    </row>
    <row r="60" spans="1:51" x14ac:dyDescent="0.3">
      <c r="A60" t="str">
        <f t="shared" si="2"/>
        <v>1.1-00-2406_245XX017_24216100</v>
      </c>
      <c r="B60" t="s">
        <v>1282</v>
      </c>
      <c r="C60" t="s">
        <v>1105</v>
      </c>
      <c r="D60" t="s">
        <v>1276</v>
      </c>
      <c r="E60" t="s">
        <v>1284</v>
      </c>
      <c r="F60" t="s">
        <v>1106</v>
      </c>
      <c r="G60" t="s">
        <v>422</v>
      </c>
      <c r="H60" t="s">
        <v>423</v>
      </c>
      <c r="I60" t="s">
        <v>340</v>
      </c>
      <c r="J60" t="s">
        <v>964</v>
      </c>
      <c r="K60" t="s">
        <v>403</v>
      </c>
      <c r="L60" t="s">
        <v>858</v>
      </c>
      <c r="M60" t="s">
        <v>404</v>
      </c>
      <c r="N60">
        <v>5</v>
      </c>
      <c r="O60" t="s">
        <v>62</v>
      </c>
      <c r="P60" t="s">
        <v>45</v>
      </c>
      <c r="Q60">
        <v>29</v>
      </c>
      <c r="R60" t="s">
        <v>427</v>
      </c>
      <c r="S60" t="s">
        <v>424</v>
      </c>
      <c r="T60" t="s">
        <v>886</v>
      </c>
      <c r="U60" t="s">
        <v>425</v>
      </c>
      <c r="V60">
        <v>2000</v>
      </c>
      <c r="W60" t="s">
        <v>953</v>
      </c>
      <c r="X60" t="s">
        <v>1159</v>
      </c>
      <c r="Y60">
        <v>2161</v>
      </c>
      <c r="Z60" t="s">
        <v>279</v>
      </c>
      <c r="AA60" s="46">
        <v>0</v>
      </c>
      <c r="AB60" s="80" t="s">
        <v>42</v>
      </c>
      <c r="AC60" t="s">
        <v>43</v>
      </c>
      <c r="AD60" s="12">
        <v>0</v>
      </c>
      <c r="AE60" s="12">
        <v>0</v>
      </c>
      <c r="AF60" s="12">
        <v>0</v>
      </c>
      <c r="AG60" s="12">
        <v>0</v>
      </c>
      <c r="AH60" s="12">
        <v>0</v>
      </c>
      <c r="AI60" s="12">
        <v>0</v>
      </c>
      <c r="AJ60" s="12">
        <v>0</v>
      </c>
      <c r="AK60" s="12">
        <v>0</v>
      </c>
      <c r="AL60" s="32">
        <v>0</v>
      </c>
      <c r="AM60" s="32">
        <v>0</v>
      </c>
      <c r="AN60" s="32">
        <v>0</v>
      </c>
      <c r="AO60" s="32">
        <v>0</v>
      </c>
      <c r="AP60" s="12">
        <v>0</v>
      </c>
      <c r="AQ60" s="12">
        <f t="shared" si="4"/>
        <v>0</v>
      </c>
      <c r="AR60" s="32">
        <f t="shared" si="3"/>
        <v>0</v>
      </c>
      <c r="AS60" s="35" t="s">
        <v>846</v>
      </c>
      <c r="AT60">
        <v>5254432.8499999996</v>
      </c>
      <c r="AU60">
        <v>0</v>
      </c>
      <c r="AV60">
        <v>0</v>
      </c>
      <c r="AW60">
        <v>0</v>
      </c>
      <c r="AX60">
        <v>5254432.8499999996</v>
      </c>
      <c r="AY60"/>
    </row>
    <row r="61" spans="1:51" x14ac:dyDescent="0.3">
      <c r="A61" t="str">
        <f t="shared" si="2"/>
        <v>1.1-00-2407_243033019_24216100</v>
      </c>
      <c r="B61" t="s">
        <v>1282</v>
      </c>
      <c r="C61" t="s">
        <v>1105</v>
      </c>
      <c r="D61" t="s">
        <v>1276</v>
      </c>
      <c r="E61" t="s">
        <v>1284</v>
      </c>
      <c r="F61" t="s">
        <v>1106</v>
      </c>
      <c r="G61" t="s">
        <v>29</v>
      </c>
      <c r="H61" t="s">
        <v>30</v>
      </c>
      <c r="I61" t="s">
        <v>31</v>
      </c>
      <c r="J61" t="s">
        <v>934</v>
      </c>
      <c r="K61" t="s">
        <v>446</v>
      </c>
      <c r="L61" t="s">
        <v>859</v>
      </c>
      <c r="M61" t="s">
        <v>447</v>
      </c>
      <c r="N61">
        <v>3</v>
      </c>
      <c r="O61" t="s">
        <v>218</v>
      </c>
      <c r="P61" s="79" t="s">
        <v>558</v>
      </c>
      <c r="Q61">
        <v>33</v>
      </c>
      <c r="R61" t="s">
        <v>559</v>
      </c>
      <c r="S61" t="s">
        <v>556</v>
      </c>
      <c r="T61" t="s">
        <v>891</v>
      </c>
      <c r="U61" t="s">
        <v>965</v>
      </c>
      <c r="V61">
        <v>2000</v>
      </c>
      <c r="W61" t="s">
        <v>953</v>
      </c>
      <c r="X61" t="s">
        <v>1159</v>
      </c>
      <c r="Y61">
        <v>2161</v>
      </c>
      <c r="Z61" t="s">
        <v>279</v>
      </c>
      <c r="AA61" s="46">
        <v>0</v>
      </c>
      <c r="AB61" s="80" t="s">
        <v>42</v>
      </c>
      <c r="AC61" t="s">
        <v>43</v>
      </c>
      <c r="AD61" s="12">
        <v>825593.95</v>
      </c>
      <c r="AE61" s="12">
        <v>0</v>
      </c>
      <c r="AF61" s="12">
        <v>825593.95</v>
      </c>
      <c r="AG61" s="12">
        <v>825593.95</v>
      </c>
      <c r="AH61" s="12">
        <v>348450.68</v>
      </c>
      <c r="AI61" s="12">
        <v>31207.48</v>
      </c>
      <c r="AJ61" s="12">
        <v>31207.48</v>
      </c>
      <c r="AK61" s="12">
        <v>0</v>
      </c>
      <c r="AL61" s="32">
        <v>1250000</v>
      </c>
      <c r="AM61" s="32">
        <v>1250000</v>
      </c>
      <c r="AN61" s="32">
        <v>1250000</v>
      </c>
      <c r="AO61" s="32">
        <v>1250000</v>
      </c>
      <c r="AP61" s="12">
        <v>500000</v>
      </c>
      <c r="AQ61" s="12">
        <f t="shared" si="4"/>
        <v>500000</v>
      </c>
      <c r="AR61" s="32">
        <f t="shared" si="3"/>
        <v>0</v>
      </c>
      <c r="AS61" s="35" t="s">
        <v>560</v>
      </c>
      <c r="AT61">
        <v>0</v>
      </c>
      <c r="AU61">
        <v>20000</v>
      </c>
      <c r="AV61">
        <v>0</v>
      </c>
      <c r="AW61">
        <v>0</v>
      </c>
      <c r="AX61">
        <v>20000</v>
      </c>
      <c r="AY61"/>
    </row>
    <row r="62" spans="1:51" x14ac:dyDescent="0.3">
      <c r="A62" t="str">
        <f t="shared" si="2"/>
        <v>1.1-00-2407_243XX020_24216100</v>
      </c>
      <c r="B62" t="s">
        <v>1282</v>
      </c>
      <c r="C62" t="s">
        <v>1105</v>
      </c>
      <c r="D62" t="s">
        <v>1276</v>
      </c>
      <c r="E62" t="s">
        <v>1284</v>
      </c>
      <c r="F62" t="s">
        <v>1106</v>
      </c>
      <c r="G62" t="s">
        <v>573</v>
      </c>
      <c r="H62" t="s">
        <v>966</v>
      </c>
      <c r="I62" t="s">
        <v>31</v>
      </c>
      <c r="J62" t="s">
        <v>934</v>
      </c>
      <c r="K62" t="s">
        <v>446</v>
      </c>
      <c r="L62" t="s">
        <v>859</v>
      </c>
      <c r="M62" t="s">
        <v>447</v>
      </c>
      <c r="N62">
        <v>3</v>
      </c>
      <c r="O62" t="s">
        <v>218</v>
      </c>
      <c r="P62" t="s">
        <v>45</v>
      </c>
      <c r="Q62">
        <v>34</v>
      </c>
      <c r="R62" t="s">
        <v>578</v>
      </c>
      <c r="S62" t="s">
        <v>575</v>
      </c>
      <c r="T62" t="s">
        <v>892</v>
      </c>
      <c r="U62" t="s">
        <v>576</v>
      </c>
      <c r="V62">
        <v>2000</v>
      </c>
      <c r="W62" t="s">
        <v>953</v>
      </c>
      <c r="X62" t="s">
        <v>1159</v>
      </c>
      <c r="Y62">
        <v>2161</v>
      </c>
      <c r="Z62" t="s">
        <v>279</v>
      </c>
      <c r="AA62" s="46">
        <v>0</v>
      </c>
      <c r="AB62" s="80" t="s">
        <v>42</v>
      </c>
      <c r="AC62" t="s">
        <v>43</v>
      </c>
      <c r="AD62" s="12">
        <v>28000</v>
      </c>
      <c r="AE62" s="12">
        <v>0</v>
      </c>
      <c r="AF62" s="12">
        <v>0</v>
      </c>
      <c r="AG62" s="12">
        <v>0</v>
      </c>
      <c r="AH62" s="12">
        <v>0</v>
      </c>
      <c r="AI62" s="12">
        <v>0</v>
      </c>
      <c r="AJ62" s="12">
        <v>0</v>
      </c>
      <c r="AK62" s="12">
        <v>28000</v>
      </c>
      <c r="AL62" s="32">
        <v>28000</v>
      </c>
      <c r="AM62" s="32">
        <v>28000</v>
      </c>
      <c r="AN62" s="32">
        <v>28000</v>
      </c>
      <c r="AO62" s="32">
        <v>28000</v>
      </c>
      <c r="AP62" s="12">
        <v>0</v>
      </c>
      <c r="AQ62" s="12">
        <f t="shared" si="4"/>
        <v>0</v>
      </c>
      <c r="AR62" s="32">
        <f t="shared" si="3"/>
        <v>0</v>
      </c>
      <c r="AS62" s="35" t="s">
        <v>140</v>
      </c>
      <c r="AT62">
        <v>27500</v>
      </c>
      <c r="AU62">
        <v>0</v>
      </c>
      <c r="AV62">
        <v>0</v>
      </c>
      <c r="AW62">
        <v>27500</v>
      </c>
      <c r="AX62">
        <v>0</v>
      </c>
      <c r="AY62"/>
    </row>
    <row r="63" spans="1:51" x14ac:dyDescent="0.3">
      <c r="A63" t="str">
        <f t="shared" si="2"/>
        <v>1.1-00-2407_243035021_24216100</v>
      </c>
      <c r="B63" t="s">
        <v>1282</v>
      </c>
      <c r="C63" t="s">
        <v>1105</v>
      </c>
      <c r="D63" t="s">
        <v>1276</v>
      </c>
      <c r="E63" t="s">
        <v>1284</v>
      </c>
      <c r="F63" t="s">
        <v>1106</v>
      </c>
      <c r="G63" t="s">
        <v>580</v>
      </c>
      <c r="H63" t="s">
        <v>581</v>
      </c>
      <c r="I63" t="s">
        <v>31</v>
      </c>
      <c r="J63" t="s">
        <v>934</v>
      </c>
      <c r="K63" t="s">
        <v>446</v>
      </c>
      <c r="L63" t="s">
        <v>859</v>
      </c>
      <c r="M63" t="s">
        <v>447</v>
      </c>
      <c r="N63">
        <v>3</v>
      </c>
      <c r="O63" t="s">
        <v>218</v>
      </c>
      <c r="P63" s="79" t="s">
        <v>584</v>
      </c>
      <c r="Q63">
        <v>35</v>
      </c>
      <c r="R63" t="s">
        <v>585</v>
      </c>
      <c r="S63" t="s">
        <v>582</v>
      </c>
      <c r="T63" t="s">
        <v>893</v>
      </c>
      <c r="U63" t="s">
        <v>583</v>
      </c>
      <c r="V63">
        <v>2000</v>
      </c>
      <c r="W63" t="s">
        <v>953</v>
      </c>
      <c r="X63" t="s">
        <v>1159</v>
      </c>
      <c r="Y63">
        <v>2161</v>
      </c>
      <c r="Z63" t="s">
        <v>279</v>
      </c>
      <c r="AA63" s="46">
        <v>0</v>
      </c>
      <c r="AB63" s="80" t="s">
        <v>42</v>
      </c>
      <c r="AC63" t="s">
        <v>43</v>
      </c>
      <c r="AD63" s="12">
        <v>175000</v>
      </c>
      <c r="AE63" s="12">
        <v>175000</v>
      </c>
      <c r="AF63" s="12">
        <v>167264.17000000001</v>
      </c>
      <c r="AG63" s="12">
        <v>167264.17000000001</v>
      </c>
      <c r="AH63" s="12">
        <v>167264.17000000001</v>
      </c>
      <c r="AI63" s="12">
        <v>153894.88</v>
      </c>
      <c r="AJ63" s="12">
        <v>153894.88</v>
      </c>
      <c r="AK63" s="12">
        <v>7735.8299999999872</v>
      </c>
      <c r="AL63" s="32">
        <v>175000</v>
      </c>
      <c r="AM63" s="32">
        <v>175000</v>
      </c>
      <c r="AN63" s="32">
        <v>175000</v>
      </c>
      <c r="AO63" s="32">
        <v>175000</v>
      </c>
      <c r="AP63" s="12">
        <v>175000</v>
      </c>
      <c r="AQ63" s="12">
        <f t="shared" si="4"/>
        <v>0</v>
      </c>
      <c r="AR63" s="32">
        <f t="shared" si="3"/>
        <v>0</v>
      </c>
      <c r="AS63" s="35" t="s">
        <v>140</v>
      </c>
      <c r="AT63">
        <v>0</v>
      </c>
      <c r="AU63">
        <v>2840.3</v>
      </c>
      <c r="AV63">
        <v>0</v>
      </c>
      <c r="AW63">
        <v>0</v>
      </c>
      <c r="AX63">
        <v>2840.3</v>
      </c>
      <c r="AY63"/>
    </row>
    <row r="64" spans="1:51" x14ac:dyDescent="0.3">
      <c r="A64" t="str">
        <f t="shared" si="2"/>
        <v>1.1-00-2407_243039024_24216100</v>
      </c>
      <c r="B64" t="s">
        <v>1282</v>
      </c>
      <c r="C64" t="s">
        <v>1105</v>
      </c>
      <c r="D64" t="s">
        <v>1276</v>
      </c>
      <c r="E64" t="s">
        <v>1284</v>
      </c>
      <c r="F64" t="s">
        <v>1106</v>
      </c>
      <c r="G64" t="s">
        <v>498</v>
      </c>
      <c r="H64" t="s">
        <v>499</v>
      </c>
      <c r="I64" t="s">
        <v>31</v>
      </c>
      <c r="J64" t="s">
        <v>934</v>
      </c>
      <c r="K64" t="s">
        <v>446</v>
      </c>
      <c r="L64" t="s">
        <v>859</v>
      </c>
      <c r="M64" t="s">
        <v>447</v>
      </c>
      <c r="N64">
        <v>3</v>
      </c>
      <c r="O64" t="s">
        <v>218</v>
      </c>
      <c r="P64" s="79" t="s">
        <v>502</v>
      </c>
      <c r="Q64">
        <v>39</v>
      </c>
      <c r="R64" t="s">
        <v>503</v>
      </c>
      <c r="S64" t="s">
        <v>500</v>
      </c>
      <c r="T64" t="s">
        <v>890</v>
      </c>
      <c r="U64" t="s">
        <v>501</v>
      </c>
      <c r="V64">
        <v>2000</v>
      </c>
      <c r="W64" t="s">
        <v>953</v>
      </c>
      <c r="X64" t="s">
        <v>1159</v>
      </c>
      <c r="Y64">
        <v>2161</v>
      </c>
      <c r="Z64" t="s">
        <v>279</v>
      </c>
      <c r="AA64" s="46">
        <v>0</v>
      </c>
      <c r="AB64" s="80" t="s">
        <v>42</v>
      </c>
      <c r="AC64" t="s">
        <v>43</v>
      </c>
      <c r="AD64" s="12">
        <v>450000</v>
      </c>
      <c r="AE64" s="12">
        <v>500000</v>
      </c>
      <c r="AF64" s="12">
        <v>442326.13</v>
      </c>
      <c r="AG64" s="12">
        <v>442326.13</v>
      </c>
      <c r="AH64" s="12">
        <v>433545.57</v>
      </c>
      <c r="AI64" s="12">
        <v>433545.57</v>
      </c>
      <c r="AJ64" s="12">
        <v>433545.57</v>
      </c>
      <c r="AK64" s="12">
        <v>7673.8699999999953</v>
      </c>
      <c r="AL64" s="32">
        <v>650000</v>
      </c>
      <c r="AM64" s="32">
        <v>650000</v>
      </c>
      <c r="AN64" s="32">
        <v>650000</v>
      </c>
      <c r="AO64" s="32">
        <v>650000</v>
      </c>
      <c r="AP64" s="12">
        <v>650000</v>
      </c>
      <c r="AQ64" s="12">
        <f t="shared" si="4"/>
        <v>150000</v>
      </c>
      <c r="AR64" s="32">
        <f t="shared" si="3"/>
        <v>0</v>
      </c>
      <c r="AS64" s="35" t="s">
        <v>504</v>
      </c>
      <c r="AT64">
        <v>1487966.99</v>
      </c>
      <c r="AU64">
        <v>0</v>
      </c>
      <c r="AV64">
        <v>0</v>
      </c>
      <c r="AW64">
        <v>0</v>
      </c>
      <c r="AX64">
        <v>1487966.99</v>
      </c>
      <c r="AY64"/>
    </row>
    <row r="65" spans="1:51" x14ac:dyDescent="0.3">
      <c r="A65" t="str">
        <f t="shared" si="2"/>
        <v>1.1-00-2417_244XX037_24216100</v>
      </c>
      <c r="B65" t="s">
        <v>1282</v>
      </c>
      <c r="C65" t="s">
        <v>1105</v>
      </c>
      <c r="D65" t="s">
        <v>1276</v>
      </c>
      <c r="E65" t="s">
        <v>1284</v>
      </c>
      <c r="F65" t="s">
        <v>1106</v>
      </c>
      <c r="G65" t="s">
        <v>783</v>
      </c>
      <c r="H65" t="s">
        <v>784</v>
      </c>
      <c r="I65" t="s">
        <v>200</v>
      </c>
      <c r="J65" t="s">
        <v>957</v>
      </c>
      <c r="K65" t="s">
        <v>852</v>
      </c>
      <c r="L65" t="s">
        <v>867</v>
      </c>
      <c r="M65" t="s">
        <v>785</v>
      </c>
      <c r="N65">
        <v>4</v>
      </c>
      <c r="O65" t="s">
        <v>667</v>
      </c>
      <c r="P65" t="s">
        <v>45</v>
      </c>
      <c r="Q65">
        <v>56</v>
      </c>
      <c r="R65" t="s">
        <v>788</v>
      </c>
      <c r="S65" t="s">
        <v>786</v>
      </c>
      <c r="T65" t="s">
        <v>904</v>
      </c>
      <c r="U65" t="s">
        <v>959</v>
      </c>
      <c r="V65">
        <v>2000</v>
      </c>
      <c r="W65" t="s">
        <v>953</v>
      </c>
      <c r="X65" t="s">
        <v>1159</v>
      </c>
      <c r="Y65">
        <v>2161</v>
      </c>
      <c r="Z65" t="s">
        <v>279</v>
      </c>
      <c r="AA65" s="46">
        <v>0</v>
      </c>
      <c r="AB65" s="80" t="s">
        <v>42</v>
      </c>
      <c r="AC65" t="s">
        <v>43</v>
      </c>
      <c r="AD65" s="12">
        <v>0</v>
      </c>
      <c r="AE65" s="12">
        <v>20000</v>
      </c>
      <c r="AF65" s="12">
        <v>0</v>
      </c>
      <c r="AG65" s="12">
        <v>0</v>
      </c>
      <c r="AH65" s="12">
        <v>0</v>
      </c>
      <c r="AI65" s="12">
        <v>0</v>
      </c>
      <c r="AJ65" s="12">
        <v>0</v>
      </c>
      <c r="AK65" s="12">
        <v>0</v>
      </c>
      <c r="AL65" s="32">
        <v>20000</v>
      </c>
      <c r="AM65" s="32">
        <v>20000</v>
      </c>
      <c r="AN65" s="32">
        <v>20000</v>
      </c>
      <c r="AO65" s="32">
        <v>20000</v>
      </c>
      <c r="AP65" s="12">
        <v>0</v>
      </c>
      <c r="AQ65" s="12">
        <f t="shared" si="4"/>
        <v>-20000</v>
      </c>
      <c r="AR65" s="32">
        <f t="shared" si="3"/>
        <v>0</v>
      </c>
      <c r="AS65" s="35" t="s">
        <v>790</v>
      </c>
      <c r="AT65">
        <v>970600</v>
      </c>
      <c r="AU65">
        <v>8000000</v>
      </c>
      <c r="AV65">
        <v>0</v>
      </c>
      <c r="AW65">
        <v>0</v>
      </c>
      <c r="AX65">
        <v>8970600</v>
      </c>
      <c r="AY65"/>
    </row>
    <row r="66" spans="1:51" x14ac:dyDescent="0.3">
      <c r="A66" t="str">
        <f t="shared" si="2"/>
        <v>1.1-00-2407_243XX024_24216100</v>
      </c>
      <c r="B66" t="s">
        <v>1282</v>
      </c>
      <c r="C66" s="3" t="s">
        <v>1105</v>
      </c>
      <c r="D66" t="s">
        <v>1276</v>
      </c>
      <c r="E66" t="s">
        <v>1284</v>
      </c>
      <c r="F66" t="s">
        <v>1106</v>
      </c>
      <c r="G66" s="1" t="s">
        <v>498</v>
      </c>
      <c r="H66" s="6" t="s">
        <v>499</v>
      </c>
      <c r="I66" s="1" t="s">
        <v>31</v>
      </c>
      <c r="J66" s="6" t="s">
        <v>32</v>
      </c>
      <c r="K66" s="1" t="s">
        <v>446</v>
      </c>
      <c r="L66" s="1" t="s">
        <v>859</v>
      </c>
      <c r="M66" s="1" t="s">
        <v>447</v>
      </c>
      <c r="N66" s="1">
        <v>3</v>
      </c>
      <c r="O66" s="1" t="s">
        <v>218</v>
      </c>
      <c r="P66" t="s">
        <v>45</v>
      </c>
      <c r="Q66" s="1">
        <v>58</v>
      </c>
      <c r="R66" s="1" t="s">
        <v>1138</v>
      </c>
      <c r="S66" t="s">
        <v>500</v>
      </c>
      <c r="T66" s="1" t="s">
        <v>890</v>
      </c>
      <c r="U66" s="1" t="s">
        <v>501</v>
      </c>
      <c r="V66" s="1">
        <v>2000</v>
      </c>
      <c r="W66" s="1" t="s">
        <v>67</v>
      </c>
      <c r="X66" t="s">
        <v>1159</v>
      </c>
      <c r="Y66" s="7">
        <v>2161</v>
      </c>
      <c r="Z66" s="7" t="s">
        <v>279</v>
      </c>
      <c r="AA66" s="46">
        <v>0</v>
      </c>
      <c r="AB66" s="80" t="s">
        <v>42</v>
      </c>
      <c r="AC66" t="s">
        <v>43</v>
      </c>
      <c r="AD66" s="32">
        <v>0</v>
      </c>
      <c r="AE66" s="32">
        <v>0</v>
      </c>
      <c r="AF66" s="32">
        <v>0</v>
      </c>
      <c r="AG66" s="32">
        <v>0</v>
      </c>
      <c r="AH66" s="32">
        <v>0</v>
      </c>
      <c r="AI66" s="32">
        <v>0</v>
      </c>
      <c r="AJ66" s="32">
        <v>0</v>
      </c>
      <c r="AK66" s="32">
        <v>0</v>
      </c>
      <c r="AL66" s="32">
        <v>0</v>
      </c>
      <c r="AM66" s="32">
        <v>0</v>
      </c>
      <c r="AN66" s="9">
        <v>300000</v>
      </c>
      <c r="AO66" s="9">
        <v>0</v>
      </c>
      <c r="AP66" s="12">
        <v>0</v>
      </c>
      <c r="AQ66" s="12">
        <f t="shared" si="4"/>
        <v>0</v>
      </c>
      <c r="AR66" s="32">
        <f t="shared" si="3"/>
        <v>300000</v>
      </c>
      <c r="AS66" s="9" t="s">
        <v>1139</v>
      </c>
      <c r="AT66">
        <v>15105020.039999999</v>
      </c>
      <c r="AU66">
        <v>0</v>
      </c>
      <c r="AV66">
        <v>0</v>
      </c>
      <c r="AW66">
        <v>0</v>
      </c>
      <c r="AX66">
        <v>15105020.039999999</v>
      </c>
      <c r="AY66"/>
    </row>
    <row r="67" spans="1:51" x14ac:dyDescent="0.3">
      <c r="A67" t="str">
        <f t="shared" ref="A67:A130" si="5">CONCATENATE(B67,K67,N67,P67,S67,Y67,AB67)</f>
        <v>1.1-00-2402_241015010_24217100</v>
      </c>
      <c r="B67" t="s">
        <v>1282</v>
      </c>
      <c r="C67" t="s">
        <v>1105</v>
      </c>
      <c r="D67" t="s">
        <v>1276</v>
      </c>
      <c r="E67" t="s">
        <v>1284</v>
      </c>
      <c r="F67" t="s">
        <v>1106</v>
      </c>
      <c r="G67" t="s">
        <v>29</v>
      </c>
      <c r="H67" t="s">
        <v>30</v>
      </c>
      <c r="I67" t="s">
        <v>340</v>
      </c>
      <c r="J67" t="s">
        <v>964</v>
      </c>
      <c r="K67" t="s">
        <v>188</v>
      </c>
      <c r="L67" t="s">
        <v>856</v>
      </c>
      <c r="M67" t="s">
        <v>189</v>
      </c>
      <c r="N67">
        <v>1</v>
      </c>
      <c r="O67" t="s">
        <v>35</v>
      </c>
      <c r="P67" s="79" t="s">
        <v>342</v>
      </c>
      <c r="Q67">
        <v>15</v>
      </c>
      <c r="R67" t="s">
        <v>1135</v>
      </c>
      <c r="S67" t="s">
        <v>273</v>
      </c>
      <c r="T67" t="s">
        <v>883</v>
      </c>
      <c r="U67" s="1" t="s">
        <v>274</v>
      </c>
      <c r="V67" s="1">
        <v>2000</v>
      </c>
      <c r="W67" s="1" t="s">
        <v>67</v>
      </c>
      <c r="X67" s="1"/>
      <c r="Y67" s="7">
        <v>2171</v>
      </c>
      <c r="Z67" s="7" t="s">
        <v>344</v>
      </c>
      <c r="AA67" s="11">
        <v>0</v>
      </c>
      <c r="AB67" s="80" t="s">
        <v>42</v>
      </c>
      <c r="AC67" t="s">
        <v>43</v>
      </c>
      <c r="AD67" s="12">
        <v>0</v>
      </c>
      <c r="AE67" s="12">
        <v>0</v>
      </c>
      <c r="AF67" s="12">
        <v>0</v>
      </c>
      <c r="AG67" s="12">
        <v>0</v>
      </c>
      <c r="AH67" s="12">
        <v>0</v>
      </c>
      <c r="AI67" s="12">
        <v>0</v>
      </c>
      <c r="AJ67" s="12">
        <v>0</v>
      </c>
      <c r="AK67" s="12">
        <v>0</v>
      </c>
      <c r="AL67" s="12">
        <v>0</v>
      </c>
      <c r="AM67" s="9">
        <v>0</v>
      </c>
      <c r="AN67" s="9">
        <v>300000</v>
      </c>
      <c r="AO67" s="9">
        <v>300000</v>
      </c>
      <c r="AP67" s="12">
        <v>300000</v>
      </c>
      <c r="AQ67" s="12">
        <f t="shared" si="4"/>
        <v>300000</v>
      </c>
      <c r="AR67" s="32">
        <f t="shared" si="3"/>
        <v>300000</v>
      </c>
      <c r="AS67" s="9" t="s">
        <v>345</v>
      </c>
      <c r="AT67">
        <v>31850</v>
      </c>
      <c r="AU67">
        <v>10150</v>
      </c>
      <c r="AV67">
        <v>0</v>
      </c>
      <c r="AW67">
        <v>1462.82</v>
      </c>
      <c r="AX67">
        <v>40537.18</v>
      </c>
      <c r="AY67"/>
    </row>
    <row r="68" spans="1:51" x14ac:dyDescent="0.3">
      <c r="A68" t="str">
        <f t="shared" si="5"/>
        <v>05_246XX015_242171XX</v>
      </c>
      <c r="C68" t="s">
        <v>1088</v>
      </c>
      <c r="F68" t="s">
        <v>943</v>
      </c>
      <c r="G68" t="s">
        <v>29</v>
      </c>
      <c r="H68" t="s">
        <v>30</v>
      </c>
      <c r="I68" t="s">
        <v>31</v>
      </c>
      <c r="J68" t="s">
        <v>934</v>
      </c>
      <c r="K68" t="s">
        <v>306</v>
      </c>
      <c r="L68" t="s">
        <v>857</v>
      </c>
      <c r="M68" t="s">
        <v>307</v>
      </c>
      <c r="N68">
        <v>6</v>
      </c>
      <c r="O68" t="s">
        <v>79</v>
      </c>
      <c r="P68" t="s">
        <v>45</v>
      </c>
      <c r="Q68">
        <v>21</v>
      </c>
      <c r="R68" t="s">
        <v>311</v>
      </c>
      <c r="S68" t="s">
        <v>308</v>
      </c>
      <c r="T68" t="s">
        <v>884</v>
      </c>
      <c r="U68" t="s">
        <v>309</v>
      </c>
      <c r="V68">
        <v>2000</v>
      </c>
      <c r="W68" t="s">
        <v>953</v>
      </c>
      <c r="Y68">
        <v>2171</v>
      </c>
      <c r="Z68" t="s">
        <v>344</v>
      </c>
      <c r="AA68" s="11">
        <v>54</v>
      </c>
      <c r="AB68" s="80" t="s">
        <v>45</v>
      </c>
      <c r="AC68" t="s">
        <v>944</v>
      </c>
      <c r="AD68" s="12">
        <v>3000</v>
      </c>
      <c r="AE68" s="12">
        <v>0</v>
      </c>
      <c r="AF68" s="12">
        <v>2999.76</v>
      </c>
      <c r="AG68" s="12">
        <v>2999.76</v>
      </c>
      <c r="AH68" s="12">
        <v>2999.76</v>
      </c>
      <c r="AI68" s="12">
        <v>0</v>
      </c>
      <c r="AJ68" s="12">
        <v>0</v>
      </c>
      <c r="AK68" s="12">
        <v>0.23999999999978172</v>
      </c>
      <c r="AL68" s="32">
        <v>0</v>
      </c>
      <c r="AM68" s="32">
        <v>0</v>
      </c>
      <c r="AN68" s="32">
        <v>0</v>
      </c>
      <c r="AO68" s="32">
        <v>0</v>
      </c>
      <c r="AP68" s="12">
        <v>0</v>
      </c>
      <c r="AQ68" s="12">
        <f t="shared" si="4"/>
        <v>0</v>
      </c>
      <c r="AR68" s="32">
        <f t="shared" si="3"/>
        <v>0</v>
      </c>
      <c r="AS68" s="35" t="s">
        <v>846</v>
      </c>
      <c r="AT68">
        <v>892000</v>
      </c>
      <c r="AU68">
        <v>0</v>
      </c>
      <c r="AV68">
        <v>0</v>
      </c>
      <c r="AW68">
        <v>1525000</v>
      </c>
      <c r="AX68">
        <v>-633000</v>
      </c>
      <c r="AY68"/>
    </row>
    <row r="69" spans="1:51" x14ac:dyDescent="0.3">
      <c r="A69" t="str">
        <f t="shared" si="5"/>
        <v>1.1-00-2410_244048030_24217100</v>
      </c>
      <c r="B69" t="s">
        <v>1282</v>
      </c>
      <c r="C69" t="s">
        <v>1105</v>
      </c>
      <c r="D69" t="s">
        <v>1276</v>
      </c>
      <c r="E69" t="s">
        <v>1284</v>
      </c>
      <c r="F69" t="s">
        <v>1106</v>
      </c>
      <c r="G69" t="s">
        <v>412</v>
      </c>
      <c r="H69" t="s">
        <v>411</v>
      </c>
      <c r="I69" t="s">
        <v>31</v>
      </c>
      <c r="J69" t="s">
        <v>934</v>
      </c>
      <c r="K69" t="s">
        <v>666</v>
      </c>
      <c r="L69" t="s">
        <v>862</v>
      </c>
      <c r="M69" t="s">
        <v>967</v>
      </c>
      <c r="N69">
        <v>4</v>
      </c>
      <c r="O69" t="s">
        <v>667</v>
      </c>
      <c r="P69" s="79" t="s">
        <v>670</v>
      </c>
      <c r="Q69">
        <v>48</v>
      </c>
      <c r="R69" t="s">
        <v>968</v>
      </c>
      <c r="S69" t="s">
        <v>668</v>
      </c>
      <c r="T69" t="s">
        <v>898</v>
      </c>
      <c r="U69" t="s">
        <v>669</v>
      </c>
      <c r="V69">
        <v>2000</v>
      </c>
      <c r="W69" t="s">
        <v>953</v>
      </c>
      <c r="Y69">
        <v>2171</v>
      </c>
      <c r="Z69" t="s">
        <v>344</v>
      </c>
      <c r="AA69" s="46">
        <v>0</v>
      </c>
      <c r="AB69" s="80" t="s">
        <v>42</v>
      </c>
      <c r="AC69" t="s">
        <v>43</v>
      </c>
      <c r="AD69" s="12">
        <v>30000</v>
      </c>
      <c r="AE69" s="32">
        <v>0</v>
      </c>
      <c r="AF69" s="12">
        <v>0</v>
      </c>
      <c r="AG69" s="12">
        <v>0</v>
      </c>
      <c r="AH69" s="12">
        <v>0</v>
      </c>
      <c r="AI69" s="12">
        <v>0</v>
      </c>
      <c r="AJ69" s="12">
        <v>0</v>
      </c>
      <c r="AK69" s="12">
        <v>30000</v>
      </c>
      <c r="AL69" s="32">
        <v>30000</v>
      </c>
      <c r="AM69" s="32">
        <v>30000</v>
      </c>
      <c r="AN69" s="32">
        <v>30000</v>
      </c>
      <c r="AO69" s="32">
        <v>30000</v>
      </c>
      <c r="AP69" s="12">
        <v>30000</v>
      </c>
      <c r="AQ69" s="12">
        <f t="shared" si="4"/>
        <v>30000</v>
      </c>
      <c r="AR69" s="32">
        <f t="shared" si="3"/>
        <v>0</v>
      </c>
      <c r="AS69" s="35" t="s">
        <v>140</v>
      </c>
      <c r="AT69">
        <v>800000</v>
      </c>
      <c r="AU69">
        <v>0</v>
      </c>
      <c r="AV69">
        <v>0</v>
      </c>
      <c r="AW69">
        <v>0</v>
      </c>
      <c r="AX69">
        <v>800000</v>
      </c>
      <c r="AY69"/>
    </row>
    <row r="70" spans="1:51" x14ac:dyDescent="0.3">
      <c r="A70" t="str">
        <f t="shared" si="5"/>
        <v>1.1-00-2404_246020014_24218100</v>
      </c>
      <c r="B70" t="s">
        <v>1282</v>
      </c>
      <c r="C70" t="s">
        <v>1105</v>
      </c>
      <c r="D70" t="s">
        <v>1276</v>
      </c>
      <c r="E70" t="s">
        <v>1284</v>
      </c>
      <c r="F70" t="s">
        <v>1106</v>
      </c>
      <c r="G70" t="s">
        <v>29</v>
      </c>
      <c r="H70" t="s">
        <v>30</v>
      </c>
      <c r="I70" t="s">
        <v>141</v>
      </c>
      <c r="J70" t="s">
        <v>955</v>
      </c>
      <c r="K70" t="s">
        <v>143</v>
      </c>
      <c r="L70" t="s">
        <v>855</v>
      </c>
      <c r="M70" t="s">
        <v>144</v>
      </c>
      <c r="N70">
        <v>6</v>
      </c>
      <c r="O70" t="s">
        <v>79</v>
      </c>
      <c r="P70" s="79" t="s">
        <v>181</v>
      </c>
      <c r="Q70">
        <v>20</v>
      </c>
      <c r="R70" t="s">
        <v>182</v>
      </c>
      <c r="S70" t="s">
        <v>179</v>
      </c>
      <c r="T70" t="s">
        <v>879</v>
      </c>
      <c r="U70" t="s">
        <v>180</v>
      </c>
      <c r="V70">
        <v>2000</v>
      </c>
      <c r="W70" t="s">
        <v>953</v>
      </c>
      <c r="Y70">
        <v>2181</v>
      </c>
      <c r="Z70" t="s">
        <v>183</v>
      </c>
      <c r="AA70" s="11">
        <v>0</v>
      </c>
      <c r="AB70" s="80" t="s">
        <v>42</v>
      </c>
      <c r="AC70" t="s">
        <v>43</v>
      </c>
      <c r="AD70" s="12">
        <v>5464942.6500000004</v>
      </c>
      <c r="AE70" s="12">
        <v>4385000</v>
      </c>
      <c r="AF70" s="12">
        <v>3721716</v>
      </c>
      <c r="AG70" s="12">
        <v>3721716</v>
      </c>
      <c r="AH70" s="12">
        <v>1406000</v>
      </c>
      <c r="AI70" s="12">
        <v>1406000</v>
      </c>
      <c r="AJ70" s="12">
        <v>1406000</v>
      </c>
      <c r="AK70" s="12">
        <v>1743226.6500000004</v>
      </c>
      <c r="AL70" s="32">
        <v>5464942.6500000004</v>
      </c>
      <c r="AM70" s="32">
        <v>5464942.6500000004</v>
      </c>
      <c r="AN70" s="32">
        <v>5464942.6500000004</v>
      </c>
      <c r="AO70" s="32">
        <v>5464942.6500000004</v>
      </c>
      <c r="AP70" s="12">
        <v>2000000</v>
      </c>
      <c r="AQ70" s="12">
        <f t="shared" si="4"/>
        <v>-2385000</v>
      </c>
      <c r="AR70" s="32">
        <f t="shared" si="3"/>
        <v>0</v>
      </c>
      <c r="AS70" s="35" t="s">
        <v>846</v>
      </c>
      <c r="AT70">
        <v>0</v>
      </c>
      <c r="AU70">
        <v>0</v>
      </c>
      <c r="AV70">
        <v>0</v>
      </c>
      <c r="AW70">
        <v>0</v>
      </c>
      <c r="AX70">
        <v>0</v>
      </c>
      <c r="AY70"/>
    </row>
    <row r="71" spans="1:51" x14ac:dyDescent="0.3">
      <c r="A71" t="str">
        <f t="shared" si="5"/>
        <v>1.1-00-2401_245002002_24221100</v>
      </c>
      <c r="B71" t="s">
        <v>1282</v>
      </c>
      <c r="C71" t="s">
        <v>1105</v>
      </c>
      <c r="D71" t="s">
        <v>1276</v>
      </c>
      <c r="E71" t="s">
        <v>1284</v>
      </c>
      <c r="F71" t="s">
        <v>1106</v>
      </c>
      <c r="G71" t="s">
        <v>29</v>
      </c>
      <c r="H71" t="s">
        <v>30</v>
      </c>
      <c r="I71" t="s">
        <v>31</v>
      </c>
      <c r="J71" t="s">
        <v>934</v>
      </c>
      <c r="K71" t="s">
        <v>33</v>
      </c>
      <c r="L71" t="s">
        <v>853</v>
      </c>
      <c r="M71" t="s">
        <v>971</v>
      </c>
      <c r="N71">
        <v>5</v>
      </c>
      <c r="O71" t="s">
        <v>62</v>
      </c>
      <c r="P71" s="79" t="s">
        <v>65</v>
      </c>
      <c r="Q71">
        <v>2</v>
      </c>
      <c r="R71" t="s">
        <v>66</v>
      </c>
      <c r="S71" t="s">
        <v>63</v>
      </c>
      <c r="T71" t="s">
        <v>871</v>
      </c>
      <c r="U71" t="s">
        <v>64</v>
      </c>
      <c r="V71">
        <v>2000</v>
      </c>
      <c r="W71" t="s">
        <v>953</v>
      </c>
      <c r="Y71">
        <v>2211</v>
      </c>
      <c r="Z71" t="s">
        <v>68</v>
      </c>
      <c r="AA71" s="11">
        <v>0</v>
      </c>
      <c r="AB71" s="80" t="s">
        <v>42</v>
      </c>
      <c r="AC71" t="s">
        <v>43</v>
      </c>
      <c r="AD71" s="12">
        <v>300000</v>
      </c>
      <c r="AE71" s="12">
        <v>150000</v>
      </c>
      <c r="AF71" s="12">
        <v>103029.69</v>
      </c>
      <c r="AG71" s="12">
        <v>103029.69</v>
      </c>
      <c r="AH71" s="12">
        <v>103029.69</v>
      </c>
      <c r="AI71" s="12">
        <v>69446.12</v>
      </c>
      <c r="AJ71" s="12">
        <v>69446.12</v>
      </c>
      <c r="AK71" s="12">
        <v>196970.31</v>
      </c>
      <c r="AL71" s="32">
        <v>300000</v>
      </c>
      <c r="AM71" s="32">
        <v>300000</v>
      </c>
      <c r="AN71" s="32">
        <v>300000</v>
      </c>
      <c r="AO71" s="32">
        <v>300000</v>
      </c>
      <c r="AP71" s="12">
        <v>100000</v>
      </c>
      <c r="AQ71" s="12">
        <f t="shared" si="4"/>
        <v>-50000</v>
      </c>
      <c r="AR71" s="32">
        <f t="shared" si="3"/>
        <v>0</v>
      </c>
      <c r="AS71" s="35" t="s">
        <v>140</v>
      </c>
      <c r="AT71">
        <v>0</v>
      </c>
      <c r="AU71">
        <v>351862.07</v>
      </c>
      <c r="AV71">
        <v>0</v>
      </c>
      <c r="AW71">
        <v>0</v>
      </c>
      <c r="AX71">
        <v>351862.07</v>
      </c>
      <c r="AY71"/>
    </row>
    <row r="72" spans="1:51" x14ac:dyDescent="0.3">
      <c r="A72" t="str">
        <f t="shared" si="5"/>
        <v>1.1-00-2401_246XX006_24221100</v>
      </c>
      <c r="B72" t="s">
        <v>1282</v>
      </c>
      <c r="C72" t="s">
        <v>1105</v>
      </c>
      <c r="D72" t="s">
        <v>1276</v>
      </c>
      <c r="E72" t="s">
        <v>1284</v>
      </c>
      <c r="F72" t="s">
        <v>1106</v>
      </c>
      <c r="G72" s="1" t="s">
        <v>29</v>
      </c>
      <c r="H72" s="6" t="s">
        <v>30</v>
      </c>
      <c r="I72" s="1" t="s">
        <v>31</v>
      </c>
      <c r="J72" s="6" t="s">
        <v>32</v>
      </c>
      <c r="K72" t="s">
        <v>33</v>
      </c>
      <c r="L72" t="s">
        <v>853</v>
      </c>
      <c r="M72" t="s">
        <v>971</v>
      </c>
      <c r="N72">
        <v>6</v>
      </c>
      <c r="O72" t="s">
        <v>79</v>
      </c>
      <c r="P72" t="s">
        <v>45</v>
      </c>
      <c r="Q72">
        <v>6</v>
      </c>
      <c r="R72" t="s">
        <v>116</v>
      </c>
      <c r="S72" t="s">
        <v>113</v>
      </c>
      <c r="T72" t="s">
        <v>875</v>
      </c>
      <c r="U72" t="s">
        <v>999</v>
      </c>
      <c r="V72">
        <v>2000</v>
      </c>
      <c r="W72" t="s">
        <v>953</v>
      </c>
      <c r="Y72" s="7">
        <v>2211</v>
      </c>
      <c r="Z72" s="7" t="s">
        <v>68</v>
      </c>
      <c r="AA72" s="11">
        <v>0</v>
      </c>
      <c r="AB72" s="80" t="s">
        <v>42</v>
      </c>
      <c r="AC72" t="s">
        <v>43</v>
      </c>
      <c r="AD72" s="12">
        <v>0</v>
      </c>
      <c r="AE72" s="12">
        <v>0</v>
      </c>
      <c r="AF72" s="12">
        <v>0</v>
      </c>
      <c r="AG72" s="12">
        <v>0</v>
      </c>
      <c r="AH72" s="12">
        <v>0</v>
      </c>
      <c r="AI72" s="12">
        <v>0</v>
      </c>
      <c r="AJ72" s="12">
        <v>0</v>
      </c>
      <c r="AK72" s="12">
        <v>0</v>
      </c>
      <c r="AL72" s="32">
        <v>0</v>
      </c>
      <c r="AM72" s="32">
        <v>0</v>
      </c>
      <c r="AN72" s="32">
        <v>100000</v>
      </c>
      <c r="AO72" s="32">
        <v>100000</v>
      </c>
      <c r="AP72" s="12">
        <v>0</v>
      </c>
      <c r="AQ72" s="12">
        <f t="shared" si="4"/>
        <v>0</v>
      </c>
      <c r="AR72" s="32">
        <f t="shared" si="3"/>
        <v>100000</v>
      </c>
      <c r="AS72" s="35" t="s">
        <v>846</v>
      </c>
      <c r="AT72">
        <v>0</v>
      </c>
      <c r="AU72">
        <v>0</v>
      </c>
      <c r="AV72">
        <v>0</v>
      </c>
      <c r="AW72">
        <v>21000</v>
      </c>
      <c r="AX72">
        <v>-21000</v>
      </c>
      <c r="AY72"/>
    </row>
    <row r="73" spans="1:51" x14ac:dyDescent="0.3">
      <c r="A73" t="str">
        <f t="shared" si="5"/>
        <v>1.1-00-2402_243011009_24221100</v>
      </c>
      <c r="B73" t="s">
        <v>1282</v>
      </c>
      <c r="C73" t="s">
        <v>1105</v>
      </c>
      <c r="D73" t="s">
        <v>1276</v>
      </c>
      <c r="E73" t="s">
        <v>1284</v>
      </c>
      <c r="F73" t="s">
        <v>1106</v>
      </c>
      <c r="G73" t="s">
        <v>216</v>
      </c>
      <c r="H73" t="s">
        <v>217</v>
      </c>
      <c r="I73" t="s">
        <v>31</v>
      </c>
      <c r="J73" t="s">
        <v>934</v>
      </c>
      <c r="K73" t="s">
        <v>188</v>
      </c>
      <c r="L73" t="s">
        <v>856</v>
      </c>
      <c r="M73" t="s">
        <v>189</v>
      </c>
      <c r="N73">
        <v>3</v>
      </c>
      <c r="O73" t="s">
        <v>218</v>
      </c>
      <c r="P73" s="79" t="s">
        <v>221</v>
      </c>
      <c r="Q73">
        <v>11</v>
      </c>
      <c r="R73" t="s">
        <v>222</v>
      </c>
      <c r="S73" t="s">
        <v>219</v>
      </c>
      <c r="T73" t="s">
        <v>881</v>
      </c>
      <c r="U73" t="s">
        <v>972</v>
      </c>
      <c r="V73">
        <v>2000</v>
      </c>
      <c r="W73" t="s">
        <v>953</v>
      </c>
      <c r="Y73">
        <v>2211</v>
      </c>
      <c r="Z73" t="s">
        <v>68</v>
      </c>
      <c r="AA73" s="11">
        <v>0</v>
      </c>
      <c r="AB73" s="80" t="s">
        <v>42</v>
      </c>
      <c r="AC73" t="s">
        <v>43</v>
      </c>
      <c r="AD73" s="12">
        <v>270000</v>
      </c>
      <c r="AE73" s="12">
        <v>150000</v>
      </c>
      <c r="AF73" s="12">
        <v>176984.49</v>
      </c>
      <c r="AG73" s="12">
        <v>176984.49</v>
      </c>
      <c r="AH73" s="12">
        <v>169984.49</v>
      </c>
      <c r="AI73" s="12">
        <v>169984.49</v>
      </c>
      <c r="AJ73" s="12">
        <v>163434.23000000001</v>
      </c>
      <c r="AK73" s="12">
        <v>93015.510000000009</v>
      </c>
      <c r="AL73" s="32">
        <v>270000</v>
      </c>
      <c r="AM73" s="32">
        <v>270000</v>
      </c>
      <c r="AN73" s="32">
        <v>300000</v>
      </c>
      <c r="AO73" s="32">
        <v>300000</v>
      </c>
      <c r="AP73" s="12">
        <v>150000</v>
      </c>
      <c r="AQ73" s="12">
        <f t="shared" si="4"/>
        <v>0</v>
      </c>
      <c r="AR73" s="32">
        <f t="shared" si="3"/>
        <v>30000</v>
      </c>
      <c r="AS73" s="35" t="s">
        <v>225</v>
      </c>
      <c r="AT73" s="12">
        <v>0</v>
      </c>
      <c r="AU73" s="12">
        <v>0</v>
      </c>
      <c r="AV73" s="12">
        <v>0</v>
      </c>
      <c r="AW73" s="12">
        <v>0</v>
      </c>
      <c r="AX73" s="12">
        <v>0</v>
      </c>
      <c r="AY73"/>
    </row>
    <row r="74" spans="1:51" x14ac:dyDescent="0.3">
      <c r="A74" t="str">
        <f t="shared" si="5"/>
        <v>1.1-00-2403_241017011_24221100</v>
      </c>
      <c r="B74" t="s">
        <v>1282</v>
      </c>
      <c r="C74" t="s">
        <v>1105</v>
      </c>
      <c r="D74" t="s">
        <v>1276</v>
      </c>
      <c r="E74" t="s">
        <v>1284</v>
      </c>
      <c r="F74" t="s">
        <v>1106</v>
      </c>
      <c r="G74" t="s">
        <v>121</v>
      </c>
      <c r="H74" t="s">
        <v>122</v>
      </c>
      <c r="I74" t="s">
        <v>123</v>
      </c>
      <c r="J74" t="s">
        <v>969</v>
      </c>
      <c r="K74" t="s">
        <v>125</v>
      </c>
      <c r="L74" t="s">
        <v>854</v>
      </c>
      <c r="M74" t="s">
        <v>126</v>
      </c>
      <c r="N74">
        <v>1</v>
      </c>
      <c r="O74" t="s">
        <v>35</v>
      </c>
      <c r="P74" s="79" t="s">
        <v>129</v>
      </c>
      <c r="Q74">
        <v>17</v>
      </c>
      <c r="R74" t="s">
        <v>130</v>
      </c>
      <c r="S74" t="s">
        <v>127</v>
      </c>
      <c r="T74" t="s">
        <v>876</v>
      </c>
      <c r="U74" t="s">
        <v>128</v>
      </c>
      <c r="V74">
        <v>2000</v>
      </c>
      <c r="W74" t="s">
        <v>953</v>
      </c>
      <c r="Y74">
        <v>2211</v>
      </c>
      <c r="Z74" t="s">
        <v>68</v>
      </c>
      <c r="AA74" s="11">
        <v>0</v>
      </c>
      <c r="AB74" s="80" t="s">
        <v>42</v>
      </c>
      <c r="AC74" t="s">
        <v>43</v>
      </c>
      <c r="AD74" s="12">
        <v>85000</v>
      </c>
      <c r="AE74" s="12">
        <v>85000</v>
      </c>
      <c r="AF74" s="12">
        <v>65168.5</v>
      </c>
      <c r="AG74" s="12">
        <v>65168.5</v>
      </c>
      <c r="AH74" s="12">
        <v>65168.5</v>
      </c>
      <c r="AI74" s="12">
        <v>65168.5</v>
      </c>
      <c r="AJ74" s="12">
        <v>65168.5</v>
      </c>
      <c r="AK74" s="12">
        <v>19831.5</v>
      </c>
      <c r="AL74" s="32">
        <v>85000</v>
      </c>
      <c r="AM74" s="32">
        <v>85000</v>
      </c>
      <c r="AN74" s="32">
        <v>85000</v>
      </c>
      <c r="AO74" s="32">
        <v>85000</v>
      </c>
      <c r="AP74" s="12">
        <v>25000</v>
      </c>
      <c r="AQ74" s="12">
        <f t="shared" si="4"/>
        <v>-60000</v>
      </c>
      <c r="AR74" s="32">
        <f t="shared" si="3"/>
        <v>0</v>
      </c>
      <c r="AS74" s="35" t="s">
        <v>131</v>
      </c>
      <c r="AT74">
        <v>0</v>
      </c>
      <c r="AU74">
        <v>0</v>
      </c>
      <c r="AV74">
        <v>0</v>
      </c>
      <c r="AW74">
        <v>0</v>
      </c>
      <c r="AX74">
        <v>0</v>
      </c>
      <c r="AY74"/>
    </row>
    <row r="75" spans="1:51" x14ac:dyDescent="0.3">
      <c r="A75" t="str">
        <f t="shared" si="5"/>
        <v>1.1-00-2404_246018012_24221100</v>
      </c>
      <c r="B75" t="s">
        <v>1282</v>
      </c>
      <c r="C75" t="s">
        <v>1105</v>
      </c>
      <c r="D75" t="s">
        <v>1276</v>
      </c>
      <c r="E75" t="s">
        <v>1284</v>
      </c>
      <c r="F75" t="s">
        <v>1106</v>
      </c>
      <c r="G75" t="s">
        <v>29</v>
      </c>
      <c r="H75" t="s">
        <v>30</v>
      </c>
      <c r="I75" t="s">
        <v>141</v>
      </c>
      <c r="J75" t="s">
        <v>955</v>
      </c>
      <c r="K75" t="s">
        <v>143</v>
      </c>
      <c r="L75" t="s">
        <v>855</v>
      </c>
      <c r="M75" t="s">
        <v>144</v>
      </c>
      <c r="N75">
        <v>6</v>
      </c>
      <c r="O75" t="s">
        <v>79</v>
      </c>
      <c r="P75" s="79" t="s">
        <v>147</v>
      </c>
      <c r="Q75">
        <v>18</v>
      </c>
      <c r="R75" t="s">
        <v>148</v>
      </c>
      <c r="S75" t="s">
        <v>145</v>
      </c>
      <c r="T75" t="s">
        <v>877</v>
      </c>
      <c r="U75" t="s">
        <v>956</v>
      </c>
      <c r="V75">
        <v>2000</v>
      </c>
      <c r="W75" t="s">
        <v>953</v>
      </c>
      <c r="Y75">
        <v>2211</v>
      </c>
      <c r="Z75" t="s">
        <v>68</v>
      </c>
      <c r="AA75" s="11">
        <v>0</v>
      </c>
      <c r="AB75" s="80" t="s">
        <v>42</v>
      </c>
      <c r="AC75" t="s">
        <v>43</v>
      </c>
      <c r="AD75" s="12">
        <v>2545</v>
      </c>
      <c r="AE75" s="12">
        <v>0</v>
      </c>
      <c r="AF75" s="12">
        <v>2161.0100000000002</v>
      </c>
      <c r="AG75" s="12">
        <v>2161.0100000000002</v>
      </c>
      <c r="AH75" s="12">
        <v>2161.0100000000002</v>
      </c>
      <c r="AI75" s="12">
        <v>2161.0100000000002</v>
      </c>
      <c r="AJ75" s="12">
        <v>2161.0100000000002</v>
      </c>
      <c r="AK75" s="12">
        <v>383.98999999999978</v>
      </c>
      <c r="AL75" s="32">
        <v>2545</v>
      </c>
      <c r="AM75" s="32">
        <v>2545</v>
      </c>
      <c r="AN75" s="32">
        <v>2545</v>
      </c>
      <c r="AO75" s="32">
        <v>2545</v>
      </c>
      <c r="AP75" s="12">
        <v>2545</v>
      </c>
      <c r="AQ75" s="12">
        <f t="shared" si="4"/>
        <v>2545</v>
      </c>
      <c r="AR75" s="32">
        <f t="shared" si="3"/>
        <v>0</v>
      </c>
      <c r="AS75" s="35" t="s">
        <v>846</v>
      </c>
      <c r="AT75">
        <v>0</v>
      </c>
      <c r="AU75">
        <v>0</v>
      </c>
      <c r="AV75">
        <v>0</v>
      </c>
      <c r="AW75">
        <v>0</v>
      </c>
      <c r="AX75">
        <v>0</v>
      </c>
      <c r="AY75"/>
    </row>
    <row r="76" spans="1:51" x14ac:dyDescent="0.3">
      <c r="A76" t="str">
        <f t="shared" si="5"/>
        <v>1.1-00-2405_246021015_24221100</v>
      </c>
      <c r="B76" t="s">
        <v>1282</v>
      </c>
      <c r="C76" t="s">
        <v>1105</v>
      </c>
      <c r="D76" t="s">
        <v>1276</v>
      </c>
      <c r="E76" t="s">
        <v>1284</v>
      </c>
      <c r="F76" t="s">
        <v>1106</v>
      </c>
      <c r="G76" t="s">
        <v>29</v>
      </c>
      <c r="H76" t="s">
        <v>30</v>
      </c>
      <c r="I76" t="s">
        <v>31</v>
      </c>
      <c r="J76" t="s">
        <v>934</v>
      </c>
      <c r="K76" t="s">
        <v>306</v>
      </c>
      <c r="L76" t="s">
        <v>857</v>
      </c>
      <c r="M76" t="s">
        <v>307</v>
      </c>
      <c r="N76">
        <v>6</v>
      </c>
      <c r="O76" t="s">
        <v>79</v>
      </c>
      <c r="P76" s="79" t="s">
        <v>310</v>
      </c>
      <c r="Q76">
        <v>21</v>
      </c>
      <c r="R76" t="s">
        <v>311</v>
      </c>
      <c r="S76" t="s">
        <v>308</v>
      </c>
      <c r="T76" t="s">
        <v>884</v>
      </c>
      <c r="U76" t="s">
        <v>309</v>
      </c>
      <c r="V76">
        <v>2000</v>
      </c>
      <c r="W76" t="s">
        <v>953</v>
      </c>
      <c r="Y76">
        <v>2211</v>
      </c>
      <c r="Z76" t="s">
        <v>68</v>
      </c>
      <c r="AA76" s="11">
        <v>0</v>
      </c>
      <c r="AB76" s="80" t="s">
        <v>42</v>
      </c>
      <c r="AC76" t="s">
        <v>43</v>
      </c>
      <c r="AD76" s="12">
        <v>382000</v>
      </c>
      <c r="AE76" s="12">
        <v>247860</v>
      </c>
      <c r="AF76" s="12">
        <v>338992.5</v>
      </c>
      <c r="AG76" s="12">
        <v>289492.5</v>
      </c>
      <c r="AH76" s="12">
        <v>227067.5</v>
      </c>
      <c r="AI76" s="12">
        <v>227067.5</v>
      </c>
      <c r="AJ76" s="12">
        <v>197477.5</v>
      </c>
      <c r="AK76" s="12">
        <v>43007.5</v>
      </c>
      <c r="AL76" s="32">
        <v>332000</v>
      </c>
      <c r="AM76" s="32">
        <v>332000</v>
      </c>
      <c r="AN76" s="32">
        <v>332000</v>
      </c>
      <c r="AO76" s="32">
        <v>332000</v>
      </c>
      <c r="AP76" s="12">
        <v>200000</v>
      </c>
      <c r="AQ76" s="12">
        <f t="shared" si="4"/>
        <v>-47860</v>
      </c>
      <c r="AR76" s="32">
        <f t="shared" si="3"/>
        <v>0</v>
      </c>
      <c r="AS76" s="35" t="s">
        <v>846</v>
      </c>
      <c r="AT76">
        <v>0</v>
      </c>
      <c r="AU76">
        <v>17000</v>
      </c>
      <c r="AV76">
        <v>0</v>
      </c>
      <c r="AW76">
        <v>0</v>
      </c>
      <c r="AX76">
        <v>17000</v>
      </c>
      <c r="AY76"/>
    </row>
    <row r="77" spans="1:51" x14ac:dyDescent="0.3">
      <c r="A77" t="str">
        <f t="shared" si="5"/>
        <v>1.1-00-2406_245XX017_24221100</v>
      </c>
      <c r="B77" t="s">
        <v>1282</v>
      </c>
      <c r="C77" t="s">
        <v>1105</v>
      </c>
      <c r="D77" t="s">
        <v>1276</v>
      </c>
      <c r="E77" t="s">
        <v>1284</v>
      </c>
      <c r="F77" t="s">
        <v>1106</v>
      </c>
      <c r="G77" t="s">
        <v>422</v>
      </c>
      <c r="H77" t="s">
        <v>423</v>
      </c>
      <c r="I77" t="s">
        <v>340</v>
      </c>
      <c r="J77" t="s">
        <v>964</v>
      </c>
      <c r="K77" t="s">
        <v>403</v>
      </c>
      <c r="L77" t="s">
        <v>858</v>
      </c>
      <c r="M77" t="s">
        <v>404</v>
      </c>
      <c r="N77">
        <v>5</v>
      </c>
      <c r="O77" t="s">
        <v>62</v>
      </c>
      <c r="P77" t="s">
        <v>45</v>
      </c>
      <c r="Q77">
        <v>29</v>
      </c>
      <c r="R77" t="s">
        <v>427</v>
      </c>
      <c r="S77" t="s">
        <v>424</v>
      </c>
      <c r="T77" t="s">
        <v>886</v>
      </c>
      <c r="U77" t="s">
        <v>425</v>
      </c>
      <c r="V77">
        <v>2000</v>
      </c>
      <c r="W77" t="s">
        <v>953</v>
      </c>
      <c r="Y77">
        <v>2211</v>
      </c>
      <c r="Z77" t="s">
        <v>68</v>
      </c>
      <c r="AA77" s="46">
        <v>0</v>
      </c>
      <c r="AB77" s="80" t="s">
        <v>42</v>
      </c>
      <c r="AC77" t="s">
        <v>43</v>
      </c>
      <c r="AD77" s="12">
        <v>0</v>
      </c>
      <c r="AE77" s="12">
        <v>0</v>
      </c>
      <c r="AF77" s="12">
        <v>0</v>
      </c>
      <c r="AG77" s="12">
        <v>0</v>
      </c>
      <c r="AH77" s="12">
        <v>0</v>
      </c>
      <c r="AI77" s="12">
        <v>0</v>
      </c>
      <c r="AJ77" s="12">
        <v>0</v>
      </c>
      <c r="AK77" s="12">
        <v>0</v>
      </c>
      <c r="AL77" s="32">
        <v>0</v>
      </c>
      <c r="AM77" s="32">
        <v>0</v>
      </c>
      <c r="AN77" s="32">
        <v>0</v>
      </c>
      <c r="AO77" s="32">
        <v>0</v>
      </c>
      <c r="AP77" s="12">
        <v>0</v>
      </c>
      <c r="AQ77" s="12">
        <f t="shared" si="4"/>
        <v>0</v>
      </c>
      <c r="AR77" s="32">
        <f t="shared" si="3"/>
        <v>0</v>
      </c>
      <c r="AS77" s="35" t="s">
        <v>846</v>
      </c>
      <c r="AT77">
        <v>1612609.07</v>
      </c>
      <c r="AU77">
        <v>500000</v>
      </c>
      <c r="AV77">
        <v>0</v>
      </c>
      <c r="AW77">
        <v>500000</v>
      </c>
      <c r="AX77">
        <v>1612609.07</v>
      </c>
      <c r="AY77"/>
    </row>
    <row r="78" spans="1:51" x14ac:dyDescent="0.3">
      <c r="A78" t="str">
        <f t="shared" si="5"/>
        <v>1.1-00-2408_247041025_24221100</v>
      </c>
      <c r="B78" t="s">
        <v>1282</v>
      </c>
      <c r="C78" t="s">
        <v>1105</v>
      </c>
      <c r="D78" t="s">
        <v>1276</v>
      </c>
      <c r="E78" t="s">
        <v>1284</v>
      </c>
      <c r="F78" t="s">
        <v>1106</v>
      </c>
      <c r="G78" t="s">
        <v>373</v>
      </c>
      <c r="H78" t="s">
        <v>374</v>
      </c>
      <c r="I78" t="s">
        <v>200</v>
      </c>
      <c r="J78" t="s">
        <v>957</v>
      </c>
      <c r="K78" t="s">
        <v>586</v>
      </c>
      <c r="L78" t="s">
        <v>860</v>
      </c>
      <c r="M78" t="s">
        <v>587</v>
      </c>
      <c r="N78">
        <v>7</v>
      </c>
      <c r="O78" t="s">
        <v>588</v>
      </c>
      <c r="P78" s="79" t="s">
        <v>592</v>
      </c>
      <c r="Q78">
        <v>41</v>
      </c>
      <c r="R78" t="s">
        <v>593</v>
      </c>
      <c r="S78" t="s">
        <v>907</v>
      </c>
      <c r="T78" t="s">
        <v>906</v>
      </c>
      <c r="U78" t="s">
        <v>958</v>
      </c>
      <c r="V78">
        <v>2000</v>
      </c>
      <c r="W78" t="s">
        <v>953</v>
      </c>
      <c r="Y78">
        <v>2211</v>
      </c>
      <c r="Z78" t="s">
        <v>68</v>
      </c>
      <c r="AA78" s="46">
        <v>0</v>
      </c>
      <c r="AB78" s="80" t="s">
        <v>42</v>
      </c>
      <c r="AC78" t="s">
        <v>43</v>
      </c>
      <c r="AD78" s="12">
        <v>384482</v>
      </c>
      <c r="AE78" s="12">
        <v>0</v>
      </c>
      <c r="AF78" s="12">
        <v>384482</v>
      </c>
      <c r="AG78" s="12">
        <v>384482</v>
      </c>
      <c r="AH78" s="12">
        <v>279850</v>
      </c>
      <c r="AI78" s="12">
        <v>279850</v>
      </c>
      <c r="AJ78" s="12">
        <v>279850</v>
      </c>
      <c r="AK78" s="12">
        <v>0</v>
      </c>
      <c r="AL78" s="32">
        <v>384482</v>
      </c>
      <c r="AM78" s="32">
        <v>384482</v>
      </c>
      <c r="AN78" s="32">
        <v>390000</v>
      </c>
      <c r="AO78" s="32">
        <v>390000</v>
      </c>
      <c r="AP78" s="12">
        <v>390000</v>
      </c>
      <c r="AQ78" s="12">
        <f t="shared" si="4"/>
        <v>390000</v>
      </c>
      <c r="AR78" s="32">
        <f t="shared" si="3"/>
        <v>5518</v>
      </c>
      <c r="AS78" s="35" t="s">
        <v>846</v>
      </c>
      <c r="AT78">
        <v>0</v>
      </c>
      <c r="AU78">
        <v>0</v>
      </c>
      <c r="AV78">
        <v>0</v>
      </c>
      <c r="AW78">
        <v>0</v>
      </c>
      <c r="AX78">
        <v>0</v>
      </c>
      <c r="AY78"/>
    </row>
    <row r="79" spans="1:51" x14ac:dyDescent="0.3">
      <c r="A79" t="str">
        <f t="shared" si="5"/>
        <v>1.1-00-2409_248042026_24222100</v>
      </c>
      <c r="B79" t="s">
        <v>1282</v>
      </c>
      <c r="C79" t="s">
        <v>1105</v>
      </c>
      <c r="D79" t="s">
        <v>1276</v>
      </c>
      <c r="E79" t="s">
        <v>1284</v>
      </c>
      <c r="F79" t="s">
        <v>1106</v>
      </c>
      <c r="G79" t="s">
        <v>602</v>
      </c>
      <c r="H79" t="s">
        <v>603</v>
      </c>
      <c r="I79" t="s">
        <v>31</v>
      </c>
      <c r="J79" t="s">
        <v>934</v>
      </c>
      <c r="K79" t="s">
        <v>604</v>
      </c>
      <c r="L79" t="s">
        <v>861</v>
      </c>
      <c r="M79" t="s">
        <v>605</v>
      </c>
      <c r="N79">
        <v>8</v>
      </c>
      <c r="O79" t="s">
        <v>606</v>
      </c>
      <c r="P79" s="79" t="s">
        <v>621</v>
      </c>
      <c r="Q79">
        <v>42</v>
      </c>
      <c r="R79" t="s">
        <v>622</v>
      </c>
      <c r="S79" t="s">
        <v>619</v>
      </c>
      <c r="T79" t="s">
        <v>895</v>
      </c>
      <c r="U79" t="s">
        <v>973</v>
      </c>
      <c r="V79">
        <v>2000</v>
      </c>
      <c r="W79" t="s">
        <v>953</v>
      </c>
      <c r="Y79">
        <v>2221</v>
      </c>
      <c r="Z79" t="s">
        <v>623</v>
      </c>
      <c r="AA79" s="46">
        <v>0</v>
      </c>
      <c r="AB79" s="80" t="s">
        <v>42</v>
      </c>
      <c r="AC79" t="s">
        <v>43</v>
      </c>
      <c r="AD79" s="12">
        <v>96000</v>
      </c>
      <c r="AE79" s="12">
        <v>0</v>
      </c>
      <c r="AF79" s="12">
        <v>95999.4</v>
      </c>
      <c r="AG79" s="12">
        <v>95999.4</v>
      </c>
      <c r="AH79" s="12">
        <v>95999.4</v>
      </c>
      <c r="AI79" s="12">
        <v>95999.4</v>
      </c>
      <c r="AJ79" s="12">
        <v>95999.4</v>
      </c>
      <c r="AK79" s="12">
        <v>0.60000000000582077</v>
      </c>
      <c r="AL79" s="32">
        <v>96000</v>
      </c>
      <c r="AM79" s="32">
        <v>96000</v>
      </c>
      <c r="AN79" s="32">
        <v>96000</v>
      </c>
      <c r="AO79" s="32">
        <v>96000</v>
      </c>
      <c r="AP79" s="12">
        <v>96000</v>
      </c>
      <c r="AQ79" s="12">
        <f t="shared" si="4"/>
        <v>96000</v>
      </c>
      <c r="AR79" s="32">
        <f t="shared" si="3"/>
        <v>0</v>
      </c>
      <c r="AS79" s="35" t="s">
        <v>846</v>
      </c>
      <c r="AT79">
        <v>100000</v>
      </c>
      <c r="AU79">
        <v>0</v>
      </c>
      <c r="AV79">
        <v>0</v>
      </c>
      <c r="AW79">
        <v>100000</v>
      </c>
      <c r="AX79">
        <v>0</v>
      </c>
      <c r="AY79"/>
    </row>
    <row r="80" spans="1:51" x14ac:dyDescent="0.3">
      <c r="A80" t="str">
        <f t="shared" si="5"/>
        <v>1.1-00-2409_243043027_24222100</v>
      </c>
      <c r="B80" t="s">
        <v>1282</v>
      </c>
      <c r="C80" t="s">
        <v>1105</v>
      </c>
      <c r="D80" t="s">
        <v>1276</v>
      </c>
      <c r="E80" t="s">
        <v>1284</v>
      </c>
      <c r="F80" t="s">
        <v>1106</v>
      </c>
      <c r="G80" t="s">
        <v>29</v>
      </c>
      <c r="H80" t="s">
        <v>30</v>
      </c>
      <c r="I80" t="s">
        <v>31</v>
      </c>
      <c r="J80" t="s">
        <v>934</v>
      </c>
      <c r="K80" t="s">
        <v>604</v>
      </c>
      <c r="L80" t="s">
        <v>861</v>
      </c>
      <c r="M80" t="s">
        <v>605</v>
      </c>
      <c r="N80">
        <v>3</v>
      </c>
      <c r="O80" t="s">
        <v>218</v>
      </c>
      <c r="P80" s="79" t="s">
        <v>650</v>
      </c>
      <c r="Q80">
        <v>43</v>
      </c>
      <c r="R80" t="s">
        <v>651</v>
      </c>
      <c r="S80" t="s">
        <v>648</v>
      </c>
      <c r="T80" t="s">
        <v>896</v>
      </c>
      <c r="U80" t="s">
        <v>649</v>
      </c>
      <c r="V80">
        <v>2000</v>
      </c>
      <c r="W80" t="s">
        <v>953</v>
      </c>
      <c r="Y80">
        <v>2221</v>
      </c>
      <c r="Z80" t="s">
        <v>623</v>
      </c>
      <c r="AA80" s="46">
        <v>0</v>
      </c>
      <c r="AB80" s="80" t="s">
        <v>42</v>
      </c>
      <c r="AC80" t="s">
        <v>43</v>
      </c>
      <c r="AD80" s="12">
        <v>59000</v>
      </c>
      <c r="AE80" s="12">
        <v>25000</v>
      </c>
      <c r="AF80" s="12">
        <v>59000</v>
      </c>
      <c r="AG80" s="12">
        <v>59000</v>
      </c>
      <c r="AH80" s="12">
        <v>59000</v>
      </c>
      <c r="AI80" s="12">
        <v>59000</v>
      </c>
      <c r="AJ80" s="12">
        <v>59000</v>
      </c>
      <c r="AK80" s="12">
        <v>0</v>
      </c>
      <c r="AL80" s="32">
        <v>59000</v>
      </c>
      <c r="AM80" s="32">
        <v>59000</v>
      </c>
      <c r="AN80" s="32">
        <v>70000</v>
      </c>
      <c r="AO80" s="32">
        <v>70000</v>
      </c>
      <c r="AP80" s="12">
        <v>70000</v>
      </c>
      <c r="AQ80" s="12">
        <f t="shared" si="4"/>
        <v>45000</v>
      </c>
      <c r="AR80" s="32">
        <f t="shared" si="3"/>
        <v>11000</v>
      </c>
      <c r="AS80" s="35" t="s">
        <v>652</v>
      </c>
      <c r="AT80">
        <v>9690</v>
      </c>
      <c r="AU80">
        <v>0</v>
      </c>
      <c r="AV80">
        <v>0</v>
      </c>
      <c r="AW80">
        <v>1469.6</v>
      </c>
      <c r="AX80">
        <v>8220.4</v>
      </c>
      <c r="AY80"/>
    </row>
    <row r="81" spans="1:51" x14ac:dyDescent="0.3">
      <c r="A81" t="str">
        <f t="shared" si="5"/>
        <v>1.1-00-2410_244048030_24222100</v>
      </c>
      <c r="B81" t="s">
        <v>1282</v>
      </c>
      <c r="C81" t="s">
        <v>1105</v>
      </c>
      <c r="D81" t="s">
        <v>1276</v>
      </c>
      <c r="E81" t="s">
        <v>1284</v>
      </c>
      <c r="F81" t="s">
        <v>1106</v>
      </c>
      <c r="G81" t="s">
        <v>412</v>
      </c>
      <c r="H81" t="s">
        <v>411</v>
      </c>
      <c r="I81" t="s">
        <v>31</v>
      </c>
      <c r="J81" t="s">
        <v>934</v>
      </c>
      <c r="K81" t="s">
        <v>666</v>
      </c>
      <c r="L81" t="s">
        <v>862</v>
      </c>
      <c r="M81" t="s">
        <v>967</v>
      </c>
      <c r="N81">
        <v>4</v>
      </c>
      <c r="O81" t="s">
        <v>667</v>
      </c>
      <c r="P81" s="79" t="s">
        <v>670</v>
      </c>
      <c r="Q81">
        <v>48</v>
      </c>
      <c r="R81" t="s">
        <v>968</v>
      </c>
      <c r="S81" t="s">
        <v>668</v>
      </c>
      <c r="T81" t="s">
        <v>898</v>
      </c>
      <c r="U81" t="s">
        <v>669</v>
      </c>
      <c r="V81">
        <v>2000</v>
      </c>
      <c r="W81" t="s">
        <v>953</v>
      </c>
      <c r="Y81">
        <v>2221</v>
      </c>
      <c r="Z81" t="s">
        <v>623</v>
      </c>
      <c r="AA81" s="46">
        <v>0</v>
      </c>
      <c r="AB81" s="80" t="s">
        <v>42</v>
      </c>
      <c r="AC81" t="s">
        <v>43</v>
      </c>
      <c r="AD81" s="12">
        <v>40000</v>
      </c>
      <c r="AE81" s="32">
        <v>0</v>
      </c>
      <c r="AF81" s="12">
        <v>20000</v>
      </c>
      <c r="AG81" s="12">
        <v>20000</v>
      </c>
      <c r="AH81" s="12">
        <v>0</v>
      </c>
      <c r="AI81" s="12">
        <v>0</v>
      </c>
      <c r="AJ81" s="12">
        <v>0</v>
      </c>
      <c r="AK81" s="12">
        <v>20000</v>
      </c>
      <c r="AL81" s="32">
        <v>40000</v>
      </c>
      <c r="AM81" s="32">
        <v>40000</v>
      </c>
      <c r="AN81" s="32">
        <v>40000</v>
      </c>
      <c r="AO81" s="32">
        <v>40000</v>
      </c>
      <c r="AP81" s="12">
        <v>40000</v>
      </c>
      <c r="AQ81" s="12">
        <f t="shared" si="4"/>
        <v>40000</v>
      </c>
      <c r="AR81" s="32">
        <f t="shared" si="3"/>
        <v>0</v>
      </c>
      <c r="AS81" s="35" t="s">
        <v>140</v>
      </c>
      <c r="AT81">
        <v>0</v>
      </c>
      <c r="AU81">
        <v>16200</v>
      </c>
      <c r="AV81">
        <v>0</v>
      </c>
      <c r="AW81">
        <v>0</v>
      </c>
      <c r="AX81">
        <v>16200</v>
      </c>
      <c r="AY81"/>
    </row>
    <row r="82" spans="1:51" x14ac:dyDescent="0.3">
      <c r="A82" t="str">
        <f t="shared" si="5"/>
        <v>1.1-00-2417_244056037_24222100</v>
      </c>
      <c r="B82" t="s">
        <v>1282</v>
      </c>
      <c r="C82" t="s">
        <v>1105</v>
      </c>
      <c r="D82" t="s">
        <v>1276</v>
      </c>
      <c r="E82" t="s">
        <v>1284</v>
      </c>
      <c r="F82" t="s">
        <v>1106</v>
      </c>
      <c r="G82" t="s">
        <v>783</v>
      </c>
      <c r="H82" t="s">
        <v>784</v>
      </c>
      <c r="I82" t="s">
        <v>200</v>
      </c>
      <c r="J82" t="s">
        <v>957</v>
      </c>
      <c r="K82" t="s">
        <v>852</v>
      </c>
      <c r="L82" t="s">
        <v>867</v>
      </c>
      <c r="M82" t="s">
        <v>785</v>
      </c>
      <c r="N82">
        <v>4</v>
      </c>
      <c r="O82" t="s">
        <v>667</v>
      </c>
      <c r="P82" s="79" t="s">
        <v>787</v>
      </c>
      <c r="Q82">
        <v>56</v>
      </c>
      <c r="R82" t="s">
        <v>788</v>
      </c>
      <c r="S82" t="s">
        <v>786</v>
      </c>
      <c r="T82" t="s">
        <v>904</v>
      </c>
      <c r="U82" t="s">
        <v>959</v>
      </c>
      <c r="V82">
        <v>2000</v>
      </c>
      <c r="W82" t="s">
        <v>953</v>
      </c>
      <c r="Y82">
        <v>2221</v>
      </c>
      <c r="Z82" t="s">
        <v>623</v>
      </c>
      <c r="AA82" s="46">
        <v>0</v>
      </c>
      <c r="AB82" s="80" t="s">
        <v>42</v>
      </c>
      <c r="AC82" t="s">
        <v>43</v>
      </c>
      <c r="AD82" s="12">
        <v>420000</v>
      </c>
      <c r="AE82" s="12">
        <v>420000</v>
      </c>
      <c r="AF82" s="12">
        <v>419920</v>
      </c>
      <c r="AG82" s="12">
        <v>393180</v>
      </c>
      <c r="AH82" s="12">
        <v>393180</v>
      </c>
      <c r="AI82" s="12">
        <v>393180</v>
      </c>
      <c r="AJ82" s="12">
        <v>393180</v>
      </c>
      <c r="AK82" s="12">
        <v>80</v>
      </c>
      <c r="AL82" s="32">
        <v>420000</v>
      </c>
      <c r="AM82" s="32">
        <v>420000</v>
      </c>
      <c r="AN82" s="32">
        <v>420000</v>
      </c>
      <c r="AO82" s="32">
        <v>420000</v>
      </c>
      <c r="AP82" s="12">
        <v>420000</v>
      </c>
      <c r="AQ82" s="12">
        <f t="shared" si="4"/>
        <v>0</v>
      </c>
      <c r="AR82" s="32">
        <f t="shared" si="3"/>
        <v>0</v>
      </c>
      <c r="AS82" s="35" t="s">
        <v>791</v>
      </c>
      <c r="AT82">
        <v>4750138.99</v>
      </c>
      <c r="AU82">
        <v>0</v>
      </c>
      <c r="AV82">
        <v>0</v>
      </c>
      <c r="AW82">
        <v>0</v>
      </c>
      <c r="AX82">
        <v>4750138.99</v>
      </c>
      <c r="AY82"/>
    </row>
    <row r="83" spans="1:51" x14ac:dyDescent="0.3">
      <c r="A83" t="str">
        <f t="shared" si="5"/>
        <v>1.1-00-2402_243011009_24223100</v>
      </c>
      <c r="B83" t="s">
        <v>1282</v>
      </c>
      <c r="C83" t="s">
        <v>1105</v>
      </c>
      <c r="D83" t="s">
        <v>1276</v>
      </c>
      <c r="E83" t="s">
        <v>1284</v>
      </c>
      <c r="F83" t="s">
        <v>1106</v>
      </c>
      <c r="G83" t="s">
        <v>216</v>
      </c>
      <c r="H83" t="s">
        <v>217</v>
      </c>
      <c r="I83" t="s">
        <v>31</v>
      </c>
      <c r="J83" t="s">
        <v>934</v>
      </c>
      <c r="K83" t="s">
        <v>188</v>
      </c>
      <c r="L83" t="s">
        <v>856</v>
      </c>
      <c r="M83" t="s">
        <v>189</v>
      </c>
      <c r="N83">
        <v>3</v>
      </c>
      <c r="O83" t="s">
        <v>218</v>
      </c>
      <c r="P83" s="79" t="s">
        <v>221</v>
      </c>
      <c r="Q83">
        <v>11</v>
      </c>
      <c r="R83" t="s">
        <v>222</v>
      </c>
      <c r="S83" t="s">
        <v>219</v>
      </c>
      <c r="T83" t="s">
        <v>881</v>
      </c>
      <c r="U83" t="s">
        <v>972</v>
      </c>
      <c r="V83">
        <v>2000</v>
      </c>
      <c r="W83" t="s">
        <v>953</v>
      </c>
      <c r="Y83">
        <v>2231</v>
      </c>
      <c r="Z83" t="s">
        <v>226</v>
      </c>
      <c r="AA83" s="11">
        <v>0</v>
      </c>
      <c r="AB83" s="80" t="s">
        <v>42</v>
      </c>
      <c r="AC83" t="s">
        <v>43</v>
      </c>
      <c r="AD83" s="12">
        <v>5000</v>
      </c>
      <c r="AE83" s="12">
        <v>0</v>
      </c>
      <c r="AF83" s="12">
        <v>4955.41</v>
      </c>
      <c r="AG83" s="12">
        <v>4955.41</v>
      </c>
      <c r="AH83" s="12">
        <v>4955.41</v>
      </c>
      <c r="AI83" s="12">
        <v>4955.41</v>
      </c>
      <c r="AJ83" s="12">
        <v>4955.41</v>
      </c>
      <c r="AK83" s="12">
        <v>44.590000000000146</v>
      </c>
      <c r="AL83" s="32">
        <v>5000</v>
      </c>
      <c r="AM83" s="32">
        <v>5000</v>
      </c>
      <c r="AN83" s="32">
        <v>5000</v>
      </c>
      <c r="AO83" s="32">
        <v>5000</v>
      </c>
      <c r="AP83" s="12">
        <v>5000</v>
      </c>
      <c r="AQ83" s="12">
        <f t="shared" si="4"/>
        <v>5000</v>
      </c>
      <c r="AR83" s="32">
        <f t="shared" si="3"/>
        <v>0</v>
      </c>
      <c r="AS83" s="35" t="s">
        <v>227</v>
      </c>
      <c r="AT83">
        <v>0</v>
      </c>
      <c r="AU83">
        <v>569156.1</v>
      </c>
      <c r="AV83">
        <v>0</v>
      </c>
      <c r="AW83">
        <v>190300</v>
      </c>
      <c r="AX83">
        <v>378856.1</v>
      </c>
      <c r="AY83"/>
    </row>
    <row r="84" spans="1:51" x14ac:dyDescent="0.3">
      <c r="A84" t="str">
        <f t="shared" si="5"/>
        <v>1.1-00-2404_246XX012_24223100</v>
      </c>
      <c r="B84" t="s">
        <v>1282</v>
      </c>
      <c r="C84" t="s">
        <v>1105</v>
      </c>
      <c r="D84" t="s">
        <v>1276</v>
      </c>
      <c r="E84" t="s">
        <v>1284</v>
      </c>
      <c r="F84" t="s">
        <v>1106</v>
      </c>
      <c r="G84" t="s">
        <v>29</v>
      </c>
      <c r="H84" t="s">
        <v>30</v>
      </c>
      <c r="I84" t="s">
        <v>141</v>
      </c>
      <c r="J84" t="s">
        <v>955</v>
      </c>
      <c r="K84" t="s">
        <v>143</v>
      </c>
      <c r="L84" t="s">
        <v>855</v>
      </c>
      <c r="M84" t="s">
        <v>144</v>
      </c>
      <c r="N84">
        <v>6</v>
      </c>
      <c r="O84" t="s">
        <v>79</v>
      </c>
      <c r="P84" t="s">
        <v>45</v>
      </c>
      <c r="Q84">
        <v>18</v>
      </c>
      <c r="R84" t="s">
        <v>148</v>
      </c>
      <c r="S84" t="s">
        <v>145</v>
      </c>
      <c r="T84" t="s">
        <v>877</v>
      </c>
      <c r="U84" t="s">
        <v>956</v>
      </c>
      <c r="V84">
        <v>2000</v>
      </c>
      <c r="W84" t="s">
        <v>953</v>
      </c>
      <c r="Y84">
        <v>2231</v>
      </c>
      <c r="Z84" t="s">
        <v>226</v>
      </c>
      <c r="AA84" s="11">
        <v>0</v>
      </c>
      <c r="AB84" s="80" t="s">
        <v>42</v>
      </c>
      <c r="AC84" t="s">
        <v>43</v>
      </c>
      <c r="AD84" s="12">
        <v>0</v>
      </c>
      <c r="AE84" s="12">
        <v>0</v>
      </c>
      <c r="AF84" s="12">
        <v>0</v>
      </c>
      <c r="AG84" s="12">
        <v>0</v>
      </c>
      <c r="AH84" s="12">
        <v>0</v>
      </c>
      <c r="AI84" s="12">
        <v>0</v>
      </c>
      <c r="AJ84" s="12">
        <v>0</v>
      </c>
      <c r="AK84" s="12">
        <v>0</v>
      </c>
      <c r="AL84" s="32">
        <v>0</v>
      </c>
      <c r="AM84" s="32">
        <v>0</v>
      </c>
      <c r="AN84" s="32">
        <v>0</v>
      </c>
      <c r="AO84" s="32">
        <v>0</v>
      </c>
      <c r="AP84" s="12">
        <v>0</v>
      </c>
      <c r="AQ84" s="12">
        <f t="shared" si="4"/>
        <v>0</v>
      </c>
      <c r="AR84" s="32">
        <f t="shared" si="3"/>
        <v>0</v>
      </c>
      <c r="AS84" s="35" t="s">
        <v>846</v>
      </c>
      <c r="AT84">
        <v>0</v>
      </c>
      <c r="AU84">
        <v>107700</v>
      </c>
      <c r="AV84">
        <v>0</v>
      </c>
      <c r="AW84">
        <v>34120</v>
      </c>
      <c r="AX84">
        <v>73580</v>
      </c>
      <c r="AY84"/>
    </row>
    <row r="85" spans="1:51" x14ac:dyDescent="0.3">
      <c r="A85" t="str">
        <f t="shared" si="5"/>
        <v>1.1-00-2409_248042026_24235100</v>
      </c>
      <c r="B85" t="s">
        <v>1282</v>
      </c>
      <c r="C85" t="s">
        <v>1105</v>
      </c>
      <c r="D85" t="s">
        <v>1276</v>
      </c>
      <c r="E85" t="s">
        <v>1284</v>
      </c>
      <c r="F85" t="s">
        <v>1106</v>
      </c>
      <c r="G85" t="s">
        <v>602</v>
      </c>
      <c r="H85" t="s">
        <v>603</v>
      </c>
      <c r="I85" t="s">
        <v>31</v>
      </c>
      <c r="J85" t="s">
        <v>934</v>
      </c>
      <c r="K85" t="s">
        <v>604</v>
      </c>
      <c r="L85" t="s">
        <v>861</v>
      </c>
      <c r="M85" t="s">
        <v>605</v>
      </c>
      <c r="N85">
        <v>8</v>
      </c>
      <c r="O85" t="s">
        <v>606</v>
      </c>
      <c r="P85" s="79" t="s">
        <v>621</v>
      </c>
      <c r="Q85">
        <v>42</v>
      </c>
      <c r="R85" t="s">
        <v>622</v>
      </c>
      <c r="S85" t="s">
        <v>619</v>
      </c>
      <c r="T85" t="s">
        <v>895</v>
      </c>
      <c r="U85" t="s">
        <v>973</v>
      </c>
      <c r="V85">
        <v>2000</v>
      </c>
      <c r="W85" t="s">
        <v>953</v>
      </c>
      <c r="Y85">
        <v>2351</v>
      </c>
      <c r="Z85" t="s">
        <v>624</v>
      </c>
      <c r="AA85" s="46">
        <v>0</v>
      </c>
      <c r="AB85" s="80" t="s">
        <v>42</v>
      </c>
      <c r="AC85" t="s">
        <v>43</v>
      </c>
      <c r="AD85" s="12">
        <v>1073225.1100000001</v>
      </c>
      <c r="AE85" s="12">
        <v>0</v>
      </c>
      <c r="AF85" s="12">
        <v>1072791.8700000001</v>
      </c>
      <c r="AG85" s="12">
        <v>575850.04</v>
      </c>
      <c r="AH85" s="12">
        <v>575154.04</v>
      </c>
      <c r="AI85" s="12">
        <v>575154.04</v>
      </c>
      <c r="AJ85" s="12">
        <v>575154.04</v>
      </c>
      <c r="AK85" s="12">
        <v>433.23999999999069</v>
      </c>
      <c r="AL85" s="32">
        <v>1073225.1100000001</v>
      </c>
      <c r="AM85" s="32">
        <v>1073225.1100000001</v>
      </c>
      <c r="AN85" s="32">
        <v>1073225.1100000001</v>
      </c>
      <c r="AO85" s="32">
        <v>1073225.1100000001</v>
      </c>
      <c r="AP85" s="12">
        <v>500000</v>
      </c>
      <c r="AQ85" s="12">
        <f t="shared" si="4"/>
        <v>500000</v>
      </c>
      <c r="AR85" s="32">
        <f t="shared" si="3"/>
        <v>0</v>
      </c>
      <c r="AS85" s="35" t="s">
        <v>846</v>
      </c>
      <c r="AT85" s="12">
        <v>0</v>
      </c>
      <c r="AU85" s="12">
        <v>0</v>
      </c>
      <c r="AV85" s="12">
        <v>0</v>
      </c>
      <c r="AW85" s="12">
        <v>0</v>
      </c>
      <c r="AX85" s="12">
        <v>0</v>
      </c>
      <c r="AY85"/>
    </row>
    <row r="86" spans="1:51" x14ac:dyDescent="0.3">
      <c r="A86" t="str">
        <f t="shared" si="5"/>
        <v>1.1-00-2417_244XX037_24235100</v>
      </c>
      <c r="B86" t="s">
        <v>1282</v>
      </c>
      <c r="C86" t="s">
        <v>1105</v>
      </c>
      <c r="D86" t="s">
        <v>1276</v>
      </c>
      <c r="E86" t="s">
        <v>1284</v>
      </c>
      <c r="F86" t="s">
        <v>1106</v>
      </c>
      <c r="G86" t="s">
        <v>783</v>
      </c>
      <c r="H86" t="s">
        <v>784</v>
      </c>
      <c r="I86" t="s">
        <v>200</v>
      </c>
      <c r="J86" t="s">
        <v>957</v>
      </c>
      <c r="K86" t="s">
        <v>852</v>
      </c>
      <c r="L86" t="s">
        <v>867</v>
      </c>
      <c r="M86" t="s">
        <v>785</v>
      </c>
      <c r="N86">
        <v>4</v>
      </c>
      <c r="O86" t="s">
        <v>667</v>
      </c>
      <c r="P86" t="s">
        <v>45</v>
      </c>
      <c r="Q86">
        <v>56</v>
      </c>
      <c r="R86" t="s">
        <v>788</v>
      </c>
      <c r="S86" t="s">
        <v>786</v>
      </c>
      <c r="T86" t="s">
        <v>904</v>
      </c>
      <c r="U86" t="s">
        <v>959</v>
      </c>
      <c r="V86">
        <v>2000</v>
      </c>
      <c r="W86" t="s">
        <v>953</v>
      </c>
      <c r="Y86">
        <v>2351</v>
      </c>
      <c r="Z86" t="s">
        <v>624</v>
      </c>
      <c r="AA86" s="46">
        <v>0</v>
      </c>
      <c r="AB86" s="80" t="s">
        <v>42</v>
      </c>
      <c r="AC86" t="s">
        <v>43</v>
      </c>
      <c r="AD86" s="12">
        <v>55000</v>
      </c>
      <c r="AE86" s="12">
        <v>0</v>
      </c>
      <c r="AF86" s="12">
        <v>54206.8</v>
      </c>
      <c r="AG86" s="12">
        <v>0</v>
      </c>
      <c r="AH86" s="12">
        <v>0</v>
      </c>
      <c r="AI86" s="12">
        <v>0</v>
      </c>
      <c r="AJ86" s="12">
        <v>0</v>
      </c>
      <c r="AK86" s="12">
        <v>793.19999999999709</v>
      </c>
      <c r="AL86" s="32">
        <v>0</v>
      </c>
      <c r="AM86" s="32">
        <v>0</v>
      </c>
      <c r="AN86" s="32">
        <v>0</v>
      </c>
      <c r="AO86" s="32">
        <v>0</v>
      </c>
      <c r="AP86" s="12">
        <v>0</v>
      </c>
      <c r="AQ86" s="12">
        <f t="shared" si="4"/>
        <v>0</v>
      </c>
      <c r="AR86" s="32">
        <f t="shared" si="3"/>
        <v>0</v>
      </c>
      <c r="AS86" s="35" t="s">
        <v>846</v>
      </c>
      <c r="AT86">
        <v>30325555.600000001</v>
      </c>
      <c r="AU86">
        <v>0</v>
      </c>
      <c r="AV86">
        <v>0</v>
      </c>
      <c r="AW86">
        <v>0</v>
      </c>
      <c r="AX86">
        <v>30325555.600000001</v>
      </c>
      <c r="AY86"/>
    </row>
    <row r="87" spans="1:51" x14ac:dyDescent="0.3">
      <c r="A87" t="str">
        <f t="shared" si="5"/>
        <v>1.1-00-2409_248042026_24239100</v>
      </c>
      <c r="B87" t="s">
        <v>1282</v>
      </c>
      <c r="C87" t="s">
        <v>1105</v>
      </c>
      <c r="D87" t="s">
        <v>1276</v>
      </c>
      <c r="E87" t="s">
        <v>1284</v>
      </c>
      <c r="F87" t="s">
        <v>1106</v>
      </c>
      <c r="G87" t="s">
        <v>602</v>
      </c>
      <c r="H87" t="s">
        <v>603</v>
      </c>
      <c r="I87" t="s">
        <v>31</v>
      </c>
      <c r="J87" t="s">
        <v>934</v>
      </c>
      <c r="K87" t="s">
        <v>604</v>
      </c>
      <c r="L87" t="s">
        <v>861</v>
      </c>
      <c r="M87" t="s">
        <v>605</v>
      </c>
      <c r="N87">
        <v>8</v>
      </c>
      <c r="O87" t="s">
        <v>606</v>
      </c>
      <c r="P87" s="79" t="s">
        <v>621</v>
      </c>
      <c r="Q87">
        <v>42</v>
      </c>
      <c r="R87" t="s">
        <v>622</v>
      </c>
      <c r="S87" t="s">
        <v>619</v>
      </c>
      <c r="T87" t="s">
        <v>895</v>
      </c>
      <c r="U87" t="s">
        <v>973</v>
      </c>
      <c r="V87">
        <v>2000</v>
      </c>
      <c r="W87" t="s">
        <v>953</v>
      </c>
      <c r="Y87">
        <v>2391</v>
      </c>
      <c r="Z87" t="s">
        <v>625</v>
      </c>
      <c r="AA87" s="46">
        <v>0</v>
      </c>
      <c r="AB87" s="80" t="s">
        <v>42</v>
      </c>
      <c r="AC87" t="s">
        <v>43</v>
      </c>
      <c r="AD87" s="12">
        <v>630000</v>
      </c>
      <c r="AE87" s="12">
        <v>0</v>
      </c>
      <c r="AF87" s="12">
        <v>625500</v>
      </c>
      <c r="AG87" s="12">
        <v>625500</v>
      </c>
      <c r="AH87" s="12">
        <v>450000</v>
      </c>
      <c r="AI87" s="12">
        <v>450000</v>
      </c>
      <c r="AJ87" s="12">
        <v>450000</v>
      </c>
      <c r="AK87" s="12">
        <v>4500</v>
      </c>
      <c r="AL87" s="32">
        <v>630000</v>
      </c>
      <c r="AM87" s="32">
        <v>630000</v>
      </c>
      <c r="AN87" s="32">
        <v>700000</v>
      </c>
      <c r="AO87" s="32">
        <v>700000</v>
      </c>
      <c r="AP87" s="12">
        <v>700000</v>
      </c>
      <c r="AQ87" s="12">
        <f t="shared" si="4"/>
        <v>700000</v>
      </c>
      <c r="AR87" s="32">
        <f t="shared" si="3"/>
        <v>70000</v>
      </c>
      <c r="AS87" s="35" t="s">
        <v>626</v>
      </c>
      <c r="AT87">
        <v>0</v>
      </c>
      <c r="AU87">
        <v>0</v>
      </c>
      <c r="AV87">
        <v>0</v>
      </c>
      <c r="AW87">
        <v>0</v>
      </c>
      <c r="AX87">
        <v>0</v>
      </c>
      <c r="AY87"/>
    </row>
    <row r="88" spans="1:51" x14ac:dyDescent="0.3">
      <c r="A88" t="str">
        <f t="shared" si="5"/>
        <v>1.1-00-2402_241015010_24241100</v>
      </c>
      <c r="B88" t="s">
        <v>1282</v>
      </c>
      <c r="C88" t="s">
        <v>1105</v>
      </c>
      <c r="D88" t="s">
        <v>1276</v>
      </c>
      <c r="E88" t="s">
        <v>1284</v>
      </c>
      <c r="F88" t="s">
        <v>1106</v>
      </c>
      <c r="G88" t="s">
        <v>29</v>
      </c>
      <c r="H88" t="s">
        <v>30</v>
      </c>
      <c r="I88" t="s">
        <v>340</v>
      </c>
      <c r="J88" t="s">
        <v>964</v>
      </c>
      <c r="K88" t="s">
        <v>188</v>
      </c>
      <c r="L88" t="s">
        <v>856</v>
      </c>
      <c r="M88" t="s">
        <v>189</v>
      </c>
      <c r="N88">
        <v>1</v>
      </c>
      <c r="O88" t="s">
        <v>35</v>
      </c>
      <c r="P88" s="79" t="s">
        <v>342</v>
      </c>
      <c r="Q88">
        <v>15</v>
      </c>
      <c r="R88" t="s">
        <v>1135</v>
      </c>
      <c r="S88" t="s">
        <v>273</v>
      </c>
      <c r="T88" t="s">
        <v>883</v>
      </c>
      <c r="U88" s="1" t="s">
        <v>274</v>
      </c>
      <c r="V88" s="1">
        <v>2000</v>
      </c>
      <c r="W88" s="1" t="s">
        <v>67</v>
      </c>
      <c r="X88" s="1"/>
      <c r="Y88" s="7">
        <v>2411</v>
      </c>
      <c r="Z88" s="7" t="s">
        <v>314</v>
      </c>
      <c r="AA88" s="11">
        <v>0</v>
      </c>
      <c r="AB88" s="80" t="s">
        <v>42</v>
      </c>
      <c r="AC88" t="s">
        <v>43</v>
      </c>
      <c r="AD88" s="12">
        <v>0</v>
      </c>
      <c r="AE88" s="12">
        <v>0</v>
      </c>
      <c r="AF88" s="12">
        <v>0</v>
      </c>
      <c r="AG88" s="12">
        <v>0</v>
      </c>
      <c r="AH88" s="12">
        <v>0</v>
      </c>
      <c r="AI88" s="12">
        <v>0</v>
      </c>
      <c r="AJ88" s="12">
        <v>0</v>
      </c>
      <c r="AK88" s="12">
        <v>0</v>
      </c>
      <c r="AL88" s="12">
        <v>0</v>
      </c>
      <c r="AM88" s="9">
        <v>0</v>
      </c>
      <c r="AN88" s="9">
        <v>150000</v>
      </c>
      <c r="AO88" s="9">
        <v>150000</v>
      </c>
      <c r="AP88" s="12">
        <v>150000</v>
      </c>
      <c r="AQ88" s="12">
        <f t="shared" si="4"/>
        <v>150000</v>
      </c>
      <c r="AR88" s="32">
        <f t="shared" si="3"/>
        <v>150000</v>
      </c>
      <c r="AS88" s="9" t="s">
        <v>346</v>
      </c>
      <c r="AT88">
        <v>0</v>
      </c>
      <c r="AU88">
        <v>0</v>
      </c>
      <c r="AV88">
        <v>0</v>
      </c>
      <c r="AW88">
        <v>0</v>
      </c>
      <c r="AX88">
        <v>0</v>
      </c>
      <c r="AY88"/>
    </row>
    <row r="89" spans="1:51" x14ac:dyDescent="0.3">
      <c r="A89" t="str">
        <f t="shared" si="5"/>
        <v>1.1-00-2405_246021015_24241100</v>
      </c>
      <c r="B89" t="s">
        <v>1282</v>
      </c>
      <c r="C89" t="s">
        <v>1105</v>
      </c>
      <c r="D89" t="s">
        <v>1276</v>
      </c>
      <c r="E89" t="s">
        <v>1284</v>
      </c>
      <c r="F89" t="s">
        <v>1106</v>
      </c>
      <c r="G89" t="s">
        <v>29</v>
      </c>
      <c r="H89" t="s">
        <v>30</v>
      </c>
      <c r="I89" t="s">
        <v>31</v>
      </c>
      <c r="J89" t="s">
        <v>934</v>
      </c>
      <c r="K89" t="s">
        <v>306</v>
      </c>
      <c r="L89" t="s">
        <v>857</v>
      </c>
      <c r="M89" t="s">
        <v>307</v>
      </c>
      <c r="N89">
        <v>6</v>
      </c>
      <c r="O89" t="s">
        <v>79</v>
      </c>
      <c r="P89" s="79" t="s">
        <v>310</v>
      </c>
      <c r="Q89">
        <v>21</v>
      </c>
      <c r="R89" t="s">
        <v>311</v>
      </c>
      <c r="S89" t="s">
        <v>308</v>
      </c>
      <c r="T89" t="s">
        <v>884</v>
      </c>
      <c r="U89" t="s">
        <v>309</v>
      </c>
      <c r="V89">
        <v>2000</v>
      </c>
      <c r="W89" t="s">
        <v>953</v>
      </c>
      <c r="Y89">
        <v>2411</v>
      </c>
      <c r="Z89" t="s">
        <v>314</v>
      </c>
      <c r="AA89" s="11">
        <v>0</v>
      </c>
      <c r="AB89" s="80" t="s">
        <v>42</v>
      </c>
      <c r="AC89" t="s">
        <v>43</v>
      </c>
      <c r="AD89" s="12">
        <v>1175.5999999999999</v>
      </c>
      <c r="AE89" s="12">
        <v>0</v>
      </c>
      <c r="AF89" s="12">
        <v>1175.5999999999999</v>
      </c>
      <c r="AG89" s="12">
        <v>1175.5999999999999</v>
      </c>
      <c r="AH89" s="12">
        <v>1175.5999999999999</v>
      </c>
      <c r="AI89" s="12">
        <v>1175.5999999999999</v>
      </c>
      <c r="AJ89" s="12">
        <v>1175.5999999999999</v>
      </c>
      <c r="AK89" s="12">
        <v>0</v>
      </c>
      <c r="AL89" s="32">
        <v>1175.5999999999999</v>
      </c>
      <c r="AM89" s="32">
        <v>1175.5999999999999</v>
      </c>
      <c r="AN89" s="32">
        <v>2000</v>
      </c>
      <c r="AO89" s="32">
        <v>2000</v>
      </c>
      <c r="AP89" s="12">
        <v>2000</v>
      </c>
      <c r="AQ89" s="12">
        <f t="shared" si="4"/>
        <v>2000</v>
      </c>
      <c r="AR89" s="32">
        <f t="shared" si="3"/>
        <v>824.40000000000009</v>
      </c>
      <c r="AS89" s="35" t="s">
        <v>846</v>
      </c>
      <c r="AT89">
        <v>20000</v>
      </c>
      <c r="AU89">
        <v>30180</v>
      </c>
      <c r="AV89">
        <v>0</v>
      </c>
      <c r="AW89">
        <v>20000</v>
      </c>
      <c r="AX89">
        <v>30180</v>
      </c>
      <c r="AY89"/>
    </row>
    <row r="90" spans="1:51" x14ac:dyDescent="0.3">
      <c r="A90" t="str">
        <f t="shared" si="5"/>
        <v>1.1-00-2407_243033019_24241100</v>
      </c>
      <c r="B90" t="s">
        <v>1282</v>
      </c>
      <c r="C90" t="s">
        <v>1105</v>
      </c>
      <c r="D90" t="s">
        <v>1276</v>
      </c>
      <c r="E90" t="s">
        <v>1284</v>
      </c>
      <c r="F90" t="s">
        <v>1106</v>
      </c>
      <c r="G90" t="s">
        <v>29</v>
      </c>
      <c r="H90" t="s">
        <v>30</v>
      </c>
      <c r="I90" t="s">
        <v>31</v>
      </c>
      <c r="J90" t="s">
        <v>934</v>
      </c>
      <c r="K90" t="s">
        <v>446</v>
      </c>
      <c r="L90" t="s">
        <v>859</v>
      </c>
      <c r="M90" t="s">
        <v>447</v>
      </c>
      <c r="N90">
        <v>3</v>
      </c>
      <c r="O90" t="s">
        <v>218</v>
      </c>
      <c r="P90" s="79" t="s">
        <v>558</v>
      </c>
      <c r="Q90">
        <v>33</v>
      </c>
      <c r="R90" t="s">
        <v>559</v>
      </c>
      <c r="S90" t="s">
        <v>556</v>
      </c>
      <c r="T90" t="s">
        <v>891</v>
      </c>
      <c r="U90" t="s">
        <v>965</v>
      </c>
      <c r="V90">
        <v>2000</v>
      </c>
      <c r="W90" t="s">
        <v>953</v>
      </c>
      <c r="Y90">
        <v>2411</v>
      </c>
      <c r="Z90" t="s">
        <v>314</v>
      </c>
      <c r="AA90" s="46">
        <v>0</v>
      </c>
      <c r="AB90" s="80" t="s">
        <v>42</v>
      </c>
      <c r="AC90" t="s">
        <v>43</v>
      </c>
      <c r="AD90" s="12">
        <v>56163.519999999997</v>
      </c>
      <c r="AE90" s="12">
        <v>300000</v>
      </c>
      <c r="AF90" s="12">
        <v>56125.440000000002</v>
      </c>
      <c r="AG90" s="12">
        <v>56125.440000000002</v>
      </c>
      <c r="AH90" s="12">
        <v>0</v>
      </c>
      <c r="AI90" s="12">
        <v>0</v>
      </c>
      <c r="AJ90" s="12">
        <v>0</v>
      </c>
      <c r="AK90" s="12">
        <v>38.07999999999447</v>
      </c>
      <c r="AL90" s="32">
        <v>236389.6</v>
      </c>
      <c r="AM90" s="32">
        <v>236389.6</v>
      </c>
      <c r="AN90" s="32">
        <v>236389.6</v>
      </c>
      <c r="AO90" s="32">
        <v>236389.6</v>
      </c>
      <c r="AP90" s="12">
        <v>236389.6</v>
      </c>
      <c r="AQ90" s="12">
        <f t="shared" si="4"/>
        <v>-63610.399999999994</v>
      </c>
      <c r="AR90" s="32">
        <f t="shared" si="3"/>
        <v>0</v>
      </c>
      <c r="AS90" s="35" t="s">
        <v>561</v>
      </c>
      <c r="AT90">
        <v>155657649</v>
      </c>
      <c r="AU90">
        <v>0</v>
      </c>
      <c r="AV90">
        <v>0</v>
      </c>
      <c r="AW90">
        <v>0</v>
      </c>
      <c r="AX90">
        <v>155657649</v>
      </c>
      <c r="AY90"/>
    </row>
    <row r="91" spans="1:51" x14ac:dyDescent="0.3">
      <c r="A91" t="str">
        <f t="shared" si="5"/>
        <v>1.1-00-2407_242036022_24241100</v>
      </c>
      <c r="B91" t="s">
        <v>1282</v>
      </c>
      <c r="C91" t="s">
        <v>1105</v>
      </c>
      <c r="D91" t="s">
        <v>1276</v>
      </c>
      <c r="E91" t="s">
        <v>1284</v>
      </c>
      <c r="F91" t="s">
        <v>1106</v>
      </c>
      <c r="G91" t="s">
        <v>259</v>
      </c>
      <c r="H91" t="s">
        <v>260</v>
      </c>
      <c r="I91" t="s">
        <v>31</v>
      </c>
      <c r="J91" t="s">
        <v>934</v>
      </c>
      <c r="K91" t="s">
        <v>446</v>
      </c>
      <c r="L91" t="s">
        <v>859</v>
      </c>
      <c r="M91" t="s">
        <v>447</v>
      </c>
      <c r="N91">
        <v>2</v>
      </c>
      <c r="O91" t="s">
        <v>448</v>
      </c>
      <c r="P91" s="79" t="s">
        <v>451</v>
      </c>
      <c r="Q91">
        <v>36</v>
      </c>
      <c r="R91" t="s">
        <v>452</v>
      </c>
      <c r="S91" t="s">
        <v>449</v>
      </c>
      <c r="T91" t="s">
        <v>888</v>
      </c>
      <c r="U91" t="s">
        <v>976</v>
      </c>
      <c r="V91">
        <v>2000</v>
      </c>
      <c r="W91" t="s">
        <v>953</v>
      </c>
      <c r="Y91">
        <v>2411</v>
      </c>
      <c r="Z91" t="s">
        <v>314</v>
      </c>
      <c r="AA91" s="46">
        <v>0</v>
      </c>
      <c r="AB91" s="80" t="s">
        <v>42</v>
      </c>
      <c r="AC91" t="s">
        <v>43</v>
      </c>
      <c r="AD91" s="12">
        <v>80000</v>
      </c>
      <c r="AE91" s="12">
        <v>200000</v>
      </c>
      <c r="AF91" s="12">
        <v>67338</v>
      </c>
      <c r="AG91" s="12">
        <v>67338</v>
      </c>
      <c r="AH91" s="12">
        <v>67338</v>
      </c>
      <c r="AI91" s="12">
        <v>67338</v>
      </c>
      <c r="AJ91" s="12">
        <v>67338</v>
      </c>
      <c r="AK91" s="12">
        <v>12662</v>
      </c>
      <c r="AL91" s="32">
        <v>100000</v>
      </c>
      <c r="AM91" s="32">
        <v>100000</v>
      </c>
      <c r="AN91" s="32">
        <v>100000</v>
      </c>
      <c r="AO91" s="32">
        <v>100000</v>
      </c>
      <c r="AP91" s="12">
        <v>100000</v>
      </c>
      <c r="AQ91" s="12">
        <f t="shared" si="4"/>
        <v>-100000</v>
      </c>
      <c r="AR91" s="32">
        <f t="shared" si="3"/>
        <v>0</v>
      </c>
      <c r="AS91" s="35" t="s">
        <v>453</v>
      </c>
      <c r="AT91">
        <v>0</v>
      </c>
      <c r="AU91">
        <v>1357.98</v>
      </c>
      <c r="AV91">
        <v>0</v>
      </c>
      <c r="AW91">
        <v>0</v>
      </c>
      <c r="AX91">
        <v>1357.98</v>
      </c>
      <c r="AY91"/>
    </row>
    <row r="92" spans="1:51" x14ac:dyDescent="0.3">
      <c r="A92" t="str">
        <f t="shared" si="5"/>
        <v>1.1-00-2402_241015010_24242100</v>
      </c>
      <c r="B92" t="s">
        <v>1282</v>
      </c>
      <c r="C92" t="s">
        <v>1105</v>
      </c>
      <c r="D92" t="s">
        <v>1276</v>
      </c>
      <c r="E92" t="s">
        <v>1284</v>
      </c>
      <c r="F92" t="s">
        <v>1106</v>
      </c>
      <c r="G92" t="s">
        <v>29</v>
      </c>
      <c r="H92" t="s">
        <v>30</v>
      </c>
      <c r="I92" t="s">
        <v>340</v>
      </c>
      <c r="J92" t="s">
        <v>964</v>
      </c>
      <c r="K92" t="s">
        <v>188</v>
      </c>
      <c r="L92" t="s">
        <v>856</v>
      </c>
      <c r="M92" t="s">
        <v>189</v>
      </c>
      <c r="N92">
        <v>1</v>
      </c>
      <c r="O92" t="s">
        <v>35</v>
      </c>
      <c r="P92" s="79" t="s">
        <v>342</v>
      </c>
      <c r="Q92">
        <v>15</v>
      </c>
      <c r="R92" t="s">
        <v>1135</v>
      </c>
      <c r="S92" t="s">
        <v>273</v>
      </c>
      <c r="T92" t="s">
        <v>883</v>
      </c>
      <c r="U92" s="1" t="s">
        <v>274</v>
      </c>
      <c r="V92" s="1">
        <v>2000</v>
      </c>
      <c r="W92" s="1" t="s">
        <v>67</v>
      </c>
      <c r="X92" s="1"/>
      <c r="Y92" s="7">
        <v>2421</v>
      </c>
      <c r="Z92" s="7" t="s">
        <v>282</v>
      </c>
      <c r="AA92" s="11">
        <v>0</v>
      </c>
      <c r="AB92" s="80" t="s">
        <v>42</v>
      </c>
      <c r="AC92" t="s">
        <v>43</v>
      </c>
      <c r="AD92" s="12">
        <v>0</v>
      </c>
      <c r="AE92" s="12">
        <v>0</v>
      </c>
      <c r="AF92" s="12">
        <v>0</v>
      </c>
      <c r="AG92" s="12">
        <v>0</v>
      </c>
      <c r="AH92" s="12">
        <v>0</v>
      </c>
      <c r="AI92" s="12">
        <v>0</v>
      </c>
      <c r="AJ92" s="12">
        <v>0</v>
      </c>
      <c r="AK92" s="12">
        <v>0</v>
      </c>
      <c r="AL92" s="12">
        <v>0</v>
      </c>
      <c r="AM92" s="9">
        <v>0</v>
      </c>
      <c r="AN92" s="9">
        <v>100000</v>
      </c>
      <c r="AO92" s="9">
        <v>100000</v>
      </c>
      <c r="AP92" s="12">
        <v>100000</v>
      </c>
      <c r="AQ92" s="12">
        <f t="shared" si="4"/>
        <v>100000</v>
      </c>
      <c r="AR92" s="32">
        <f t="shared" si="3"/>
        <v>100000</v>
      </c>
      <c r="AS92" s="9" t="s">
        <v>347</v>
      </c>
      <c r="AT92">
        <v>0</v>
      </c>
      <c r="AU92">
        <v>0</v>
      </c>
      <c r="AV92">
        <v>0</v>
      </c>
      <c r="AW92">
        <v>0</v>
      </c>
      <c r="AX92">
        <v>0</v>
      </c>
      <c r="AY92"/>
    </row>
    <row r="93" spans="1:51" x14ac:dyDescent="0.3">
      <c r="A93" t="str">
        <f t="shared" si="5"/>
        <v>1.1-00-2402_241XX010_24242100</v>
      </c>
      <c r="B93" t="s">
        <v>1282</v>
      </c>
      <c r="C93" t="s">
        <v>1105</v>
      </c>
      <c r="D93" t="s">
        <v>1276</v>
      </c>
      <c r="E93" t="s">
        <v>1284</v>
      </c>
      <c r="F93" t="s">
        <v>1106</v>
      </c>
      <c r="G93" t="s">
        <v>259</v>
      </c>
      <c r="H93" t="s">
        <v>260</v>
      </c>
      <c r="I93" t="s">
        <v>261</v>
      </c>
      <c r="J93" t="s">
        <v>960</v>
      </c>
      <c r="K93" t="s">
        <v>188</v>
      </c>
      <c r="L93" t="s">
        <v>856</v>
      </c>
      <c r="M93" t="s">
        <v>189</v>
      </c>
      <c r="N93">
        <v>1</v>
      </c>
      <c r="O93" t="s">
        <v>35</v>
      </c>
      <c r="P93" t="s">
        <v>45</v>
      </c>
      <c r="Q93">
        <v>16</v>
      </c>
      <c r="R93" t="s">
        <v>276</v>
      </c>
      <c r="S93" t="s">
        <v>273</v>
      </c>
      <c r="T93" t="s">
        <v>883</v>
      </c>
      <c r="U93" s="1" t="s">
        <v>274</v>
      </c>
      <c r="V93">
        <v>2000</v>
      </c>
      <c r="W93" t="s">
        <v>953</v>
      </c>
      <c r="Y93">
        <v>2421</v>
      </c>
      <c r="Z93" t="s">
        <v>282</v>
      </c>
      <c r="AA93" s="11">
        <v>0</v>
      </c>
      <c r="AB93" s="80" t="s">
        <v>42</v>
      </c>
      <c r="AC93" t="s">
        <v>43</v>
      </c>
      <c r="AD93" s="12">
        <v>40537.18</v>
      </c>
      <c r="AE93" s="12">
        <v>0</v>
      </c>
      <c r="AF93" s="12">
        <v>8687.18</v>
      </c>
      <c r="AG93" s="12">
        <v>8687.18</v>
      </c>
      <c r="AH93" s="12">
        <v>8687.18</v>
      </c>
      <c r="AI93" s="12">
        <v>8687.18</v>
      </c>
      <c r="AJ93" s="12">
        <v>8687.18</v>
      </c>
      <c r="AK93" s="12">
        <v>31850</v>
      </c>
      <c r="AL93" s="32">
        <v>40537.18</v>
      </c>
      <c r="AM93" s="32">
        <v>40537.18</v>
      </c>
      <c r="AN93" s="32">
        <v>0</v>
      </c>
      <c r="AO93" s="32">
        <v>0</v>
      </c>
      <c r="AP93" s="12">
        <v>0</v>
      </c>
      <c r="AQ93" s="12">
        <f t="shared" si="4"/>
        <v>0</v>
      </c>
      <c r="AR93" s="32">
        <f t="shared" si="3"/>
        <v>-40537.18</v>
      </c>
      <c r="AS93" s="35" t="s">
        <v>846</v>
      </c>
      <c r="AT93">
        <v>0</v>
      </c>
      <c r="AU93">
        <v>0</v>
      </c>
      <c r="AV93">
        <v>0</v>
      </c>
      <c r="AW93">
        <v>0</v>
      </c>
      <c r="AX93">
        <v>0</v>
      </c>
      <c r="AY93"/>
    </row>
    <row r="94" spans="1:51" x14ac:dyDescent="0.3">
      <c r="A94" t="str">
        <f t="shared" si="5"/>
        <v>1.1-00-2405_246021015_24242100</v>
      </c>
      <c r="B94" t="s">
        <v>1282</v>
      </c>
      <c r="C94" t="s">
        <v>1105</v>
      </c>
      <c r="D94" t="s">
        <v>1276</v>
      </c>
      <c r="E94" t="s">
        <v>1284</v>
      </c>
      <c r="F94" t="s">
        <v>1106</v>
      </c>
      <c r="G94" t="s">
        <v>29</v>
      </c>
      <c r="H94" t="s">
        <v>30</v>
      </c>
      <c r="I94" t="s">
        <v>31</v>
      </c>
      <c r="J94" t="s">
        <v>934</v>
      </c>
      <c r="K94" t="s">
        <v>306</v>
      </c>
      <c r="L94" t="s">
        <v>857</v>
      </c>
      <c r="M94" t="s">
        <v>307</v>
      </c>
      <c r="N94">
        <v>6</v>
      </c>
      <c r="O94" t="s">
        <v>79</v>
      </c>
      <c r="P94" s="79" t="s">
        <v>310</v>
      </c>
      <c r="Q94">
        <v>21</v>
      </c>
      <c r="R94" t="s">
        <v>311</v>
      </c>
      <c r="S94" t="s">
        <v>308</v>
      </c>
      <c r="T94" t="s">
        <v>884</v>
      </c>
      <c r="U94" t="s">
        <v>309</v>
      </c>
      <c r="V94">
        <v>2000</v>
      </c>
      <c r="W94" t="s">
        <v>953</v>
      </c>
      <c r="Y94">
        <v>2421</v>
      </c>
      <c r="Z94" t="s">
        <v>282</v>
      </c>
      <c r="AA94" s="11">
        <v>0</v>
      </c>
      <c r="AB94" s="80" t="s">
        <v>42</v>
      </c>
      <c r="AC94" t="s">
        <v>43</v>
      </c>
      <c r="AD94" s="12">
        <v>54450.01</v>
      </c>
      <c r="AE94" s="12">
        <v>20000</v>
      </c>
      <c r="AF94" s="12">
        <v>54450.01</v>
      </c>
      <c r="AG94" s="12">
        <v>54450.01</v>
      </c>
      <c r="AH94" s="12">
        <v>54450.01</v>
      </c>
      <c r="AI94" s="12">
        <v>54450.01</v>
      </c>
      <c r="AJ94" s="12">
        <v>54450.01</v>
      </c>
      <c r="AK94" s="12">
        <v>0</v>
      </c>
      <c r="AL94" s="32">
        <v>54450.01</v>
      </c>
      <c r="AM94" s="32">
        <v>54450.01</v>
      </c>
      <c r="AN94" s="32">
        <v>20000</v>
      </c>
      <c r="AO94" s="32">
        <v>20000</v>
      </c>
      <c r="AP94" s="12">
        <v>20000</v>
      </c>
      <c r="AQ94" s="12">
        <f t="shared" si="4"/>
        <v>0</v>
      </c>
      <c r="AR94" s="32">
        <f t="shared" si="3"/>
        <v>-34450.01</v>
      </c>
      <c r="AS94" s="35" t="s">
        <v>846</v>
      </c>
      <c r="AT94">
        <v>0</v>
      </c>
      <c r="AU94">
        <v>0</v>
      </c>
      <c r="AV94">
        <v>0</v>
      </c>
      <c r="AW94">
        <v>3736.88</v>
      </c>
      <c r="AX94">
        <v>-3736.88</v>
      </c>
      <c r="AY94"/>
    </row>
    <row r="95" spans="1:51" x14ac:dyDescent="0.3">
      <c r="A95" t="str">
        <f t="shared" si="5"/>
        <v>1.1-00-2407_243033019_24242100</v>
      </c>
      <c r="B95" t="s">
        <v>1282</v>
      </c>
      <c r="C95" t="s">
        <v>1105</v>
      </c>
      <c r="D95" t="s">
        <v>1276</v>
      </c>
      <c r="E95" t="s">
        <v>1284</v>
      </c>
      <c r="F95" t="s">
        <v>1106</v>
      </c>
      <c r="G95" t="s">
        <v>29</v>
      </c>
      <c r="H95" t="s">
        <v>30</v>
      </c>
      <c r="I95" t="s">
        <v>31</v>
      </c>
      <c r="J95" t="s">
        <v>934</v>
      </c>
      <c r="K95" t="s">
        <v>446</v>
      </c>
      <c r="L95" t="s">
        <v>859</v>
      </c>
      <c r="M95" t="s">
        <v>447</v>
      </c>
      <c r="N95">
        <v>3</v>
      </c>
      <c r="O95" t="s">
        <v>218</v>
      </c>
      <c r="P95" s="79" t="s">
        <v>558</v>
      </c>
      <c r="Q95">
        <v>33</v>
      </c>
      <c r="R95" t="s">
        <v>559</v>
      </c>
      <c r="S95" t="s">
        <v>556</v>
      </c>
      <c r="T95" t="s">
        <v>891</v>
      </c>
      <c r="U95" t="s">
        <v>965</v>
      </c>
      <c r="V95">
        <v>2000</v>
      </c>
      <c r="W95" t="s">
        <v>953</v>
      </c>
      <c r="Y95">
        <v>2421</v>
      </c>
      <c r="Z95" t="s">
        <v>282</v>
      </c>
      <c r="AA95" s="46">
        <v>0</v>
      </c>
      <c r="AB95" s="80" t="s">
        <v>42</v>
      </c>
      <c r="AC95" t="s">
        <v>43</v>
      </c>
      <c r="AD95" s="12">
        <v>12743545.01</v>
      </c>
      <c r="AE95" s="12">
        <v>11000000</v>
      </c>
      <c r="AF95" s="12">
        <v>12668757</v>
      </c>
      <c r="AG95" s="12">
        <v>12668757</v>
      </c>
      <c r="AH95" s="12">
        <v>10629047.460000001</v>
      </c>
      <c r="AI95" s="12">
        <v>10612674.960000001</v>
      </c>
      <c r="AJ95" s="12">
        <v>10612674.960000001</v>
      </c>
      <c r="AK95" s="12">
        <v>74788.009999999776</v>
      </c>
      <c r="AL95" s="32">
        <v>12100000</v>
      </c>
      <c r="AM95" s="32">
        <v>12100000</v>
      </c>
      <c r="AN95" s="32">
        <v>12100000</v>
      </c>
      <c r="AO95" s="32">
        <v>12100000</v>
      </c>
      <c r="AP95" s="12">
        <v>6000000</v>
      </c>
      <c r="AQ95" s="12">
        <f t="shared" si="4"/>
        <v>-5000000</v>
      </c>
      <c r="AR95" s="32">
        <f t="shared" si="3"/>
        <v>0</v>
      </c>
      <c r="AS95" s="35" t="s">
        <v>562</v>
      </c>
      <c r="AT95">
        <v>24119</v>
      </c>
      <c r="AU95">
        <v>0</v>
      </c>
      <c r="AV95">
        <v>0</v>
      </c>
      <c r="AW95">
        <v>0</v>
      </c>
      <c r="AX95">
        <v>24119</v>
      </c>
      <c r="AY95"/>
    </row>
    <row r="96" spans="1:51" x14ac:dyDescent="0.3">
      <c r="A96" t="str">
        <f t="shared" si="5"/>
        <v>1.1-00-2407_242036022_24242100</v>
      </c>
      <c r="B96" t="s">
        <v>1282</v>
      </c>
      <c r="C96" t="s">
        <v>1105</v>
      </c>
      <c r="D96" t="s">
        <v>1276</v>
      </c>
      <c r="E96" t="s">
        <v>1284</v>
      </c>
      <c r="F96" t="s">
        <v>1106</v>
      </c>
      <c r="G96" t="s">
        <v>259</v>
      </c>
      <c r="H96" t="s">
        <v>260</v>
      </c>
      <c r="I96" t="s">
        <v>31</v>
      </c>
      <c r="J96" t="s">
        <v>934</v>
      </c>
      <c r="K96" t="s">
        <v>446</v>
      </c>
      <c r="L96" t="s">
        <v>859</v>
      </c>
      <c r="M96" t="s">
        <v>447</v>
      </c>
      <c r="N96">
        <v>2</v>
      </c>
      <c r="O96" t="s">
        <v>448</v>
      </c>
      <c r="P96" s="79" t="s">
        <v>451</v>
      </c>
      <c r="Q96">
        <v>36</v>
      </c>
      <c r="R96" t="s">
        <v>452</v>
      </c>
      <c r="S96" t="s">
        <v>449</v>
      </c>
      <c r="T96" t="s">
        <v>888</v>
      </c>
      <c r="U96" t="s">
        <v>976</v>
      </c>
      <c r="V96">
        <v>2000</v>
      </c>
      <c r="W96" t="s">
        <v>953</v>
      </c>
      <c r="Y96">
        <v>2421</v>
      </c>
      <c r="Z96" t="s">
        <v>282</v>
      </c>
      <c r="AA96" s="46">
        <v>0</v>
      </c>
      <c r="AB96" s="80" t="s">
        <v>42</v>
      </c>
      <c r="AC96" t="s">
        <v>43</v>
      </c>
      <c r="AD96" s="12">
        <v>700000</v>
      </c>
      <c r="AE96" s="12">
        <v>700000</v>
      </c>
      <c r="AF96" s="12">
        <v>694410.8</v>
      </c>
      <c r="AG96" s="12">
        <v>694410.8</v>
      </c>
      <c r="AH96" s="12">
        <v>694410.8</v>
      </c>
      <c r="AI96" s="12">
        <v>669586.80000000005</v>
      </c>
      <c r="AJ96" s="12">
        <v>527080.80000000005</v>
      </c>
      <c r="AK96" s="12">
        <v>5589.1999999999534</v>
      </c>
      <c r="AL96" s="32">
        <v>700000</v>
      </c>
      <c r="AM96" s="32">
        <v>700000</v>
      </c>
      <c r="AN96" s="32">
        <v>750000</v>
      </c>
      <c r="AO96" s="32">
        <v>750000</v>
      </c>
      <c r="AP96" s="12">
        <v>500000</v>
      </c>
      <c r="AQ96" s="12">
        <f t="shared" si="4"/>
        <v>-200000</v>
      </c>
      <c r="AR96" s="32">
        <f t="shared" ref="AR96:AR159" si="6">AN96-AL96</f>
        <v>50000</v>
      </c>
      <c r="AS96" s="35" t="s">
        <v>454</v>
      </c>
      <c r="AT96">
        <v>0</v>
      </c>
      <c r="AU96">
        <v>4480</v>
      </c>
      <c r="AV96">
        <v>0</v>
      </c>
      <c r="AW96">
        <v>0</v>
      </c>
      <c r="AX96">
        <v>4480</v>
      </c>
      <c r="AY96"/>
    </row>
    <row r="97" spans="1:51" x14ac:dyDescent="0.3">
      <c r="A97" t="str">
        <f t="shared" si="5"/>
        <v>1.1-00-2407_243039024_24242100</v>
      </c>
      <c r="B97" t="s">
        <v>1282</v>
      </c>
      <c r="C97" t="s">
        <v>1105</v>
      </c>
      <c r="D97" t="s">
        <v>1276</v>
      </c>
      <c r="E97" t="s">
        <v>1284</v>
      </c>
      <c r="F97" t="s">
        <v>1106</v>
      </c>
      <c r="G97" t="s">
        <v>498</v>
      </c>
      <c r="H97" t="s">
        <v>499</v>
      </c>
      <c r="I97" t="s">
        <v>31</v>
      </c>
      <c r="J97" t="s">
        <v>934</v>
      </c>
      <c r="K97" t="s">
        <v>446</v>
      </c>
      <c r="L97" t="s">
        <v>859</v>
      </c>
      <c r="M97" t="s">
        <v>447</v>
      </c>
      <c r="N97">
        <v>3</v>
      </c>
      <c r="O97" t="s">
        <v>218</v>
      </c>
      <c r="P97" s="79" t="s">
        <v>502</v>
      </c>
      <c r="Q97">
        <v>39</v>
      </c>
      <c r="R97" t="s">
        <v>503</v>
      </c>
      <c r="S97" t="s">
        <v>500</v>
      </c>
      <c r="T97" t="s">
        <v>890</v>
      </c>
      <c r="U97" t="s">
        <v>501</v>
      </c>
      <c r="V97">
        <v>2000</v>
      </c>
      <c r="W97" t="s">
        <v>953</v>
      </c>
      <c r="Y97">
        <v>2421</v>
      </c>
      <c r="Z97" t="s">
        <v>282</v>
      </c>
      <c r="AA97" s="46">
        <v>0</v>
      </c>
      <c r="AB97" s="80" t="s">
        <v>42</v>
      </c>
      <c r="AC97" t="s">
        <v>43</v>
      </c>
      <c r="AD97" s="12">
        <v>10000</v>
      </c>
      <c r="AE97" s="12">
        <v>10000</v>
      </c>
      <c r="AF97" s="12">
        <v>2078.7199999999998</v>
      </c>
      <c r="AG97" s="12">
        <v>2078.7199999999998</v>
      </c>
      <c r="AH97" s="12">
        <v>2078.7199999999998</v>
      </c>
      <c r="AI97" s="12">
        <v>2078.7199999999998</v>
      </c>
      <c r="AJ97" s="12">
        <v>2078.7199999999998</v>
      </c>
      <c r="AK97" s="12">
        <v>7921.2800000000007</v>
      </c>
      <c r="AL97" s="32">
        <v>10000</v>
      </c>
      <c r="AM97" s="32">
        <v>10000</v>
      </c>
      <c r="AN97" s="32">
        <v>10000</v>
      </c>
      <c r="AO97" s="32">
        <v>10000</v>
      </c>
      <c r="AP97" s="12">
        <v>10000</v>
      </c>
      <c r="AQ97" s="12">
        <f t="shared" ref="AQ97:AQ160" si="7">AP97-AE97</f>
        <v>0</v>
      </c>
      <c r="AR97" s="32">
        <f t="shared" si="6"/>
        <v>0</v>
      </c>
      <c r="AS97" s="35" t="s">
        <v>506</v>
      </c>
      <c r="AT97">
        <v>0</v>
      </c>
      <c r="AU97">
        <v>0</v>
      </c>
      <c r="AV97">
        <v>0</v>
      </c>
      <c r="AW97">
        <v>0</v>
      </c>
      <c r="AX97">
        <v>0</v>
      </c>
      <c r="AY97"/>
    </row>
    <row r="98" spans="1:51" x14ac:dyDescent="0.3">
      <c r="A98" t="str">
        <f t="shared" si="5"/>
        <v>1.1-00-2409_248042026_24243100</v>
      </c>
      <c r="B98" t="s">
        <v>1282</v>
      </c>
      <c r="C98" t="s">
        <v>1105</v>
      </c>
      <c r="D98" t="s">
        <v>1276</v>
      </c>
      <c r="E98" t="s">
        <v>1284</v>
      </c>
      <c r="F98" t="s">
        <v>1106</v>
      </c>
      <c r="G98" t="s">
        <v>602</v>
      </c>
      <c r="H98" t="s">
        <v>603</v>
      </c>
      <c r="I98" t="s">
        <v>31</v>
      </c>
      <c r="J98" t="s">
        <v>934</v>
      </c>
      <c r="K98" t="s">
        <v>604</v>
      </c>
      <c r="L98" t="s">
        <v>861</v>
      </c>
      <c r="M98" t="s">
        <v>605</v>
      </c>
      <c r="N98">
        <v>8</v>
      </c>
      <c r="O98" t="s">
        <v>606</v>
      </c>
      <c r="P98" s="79" t="s">
        <v>621</v>
      </c>
      <c r="Q98">
        <v>42</v>
      </c>
      <c r="R98" t="s">
        <v>622</v>
      </c>
      <c r="S98" t="s">
        <v>619</v>
      </c>
      <c r="T98" t="s">
        <v>895</v>
      </c>
      <c r="U98" t="s">
        <v>973</v>
      </c>
      <c r="V98">
        <v>2000</v>
      </c>
      <c r="W98" t="s">
        <v>953</v>
      </c>
      <c r="Y98">
        <v>2431</v>
      </c>
      <c r="Z98" t="s">
        <v>627</v>
      </c>
      <c r="AA98" s="46">
        <v>0</v>
      </c>
      <c r="AB98" s="80" t="s">
        <v>42</v>
      </c>
      <c r="AC98" t="s">
        <v>43</v>
      </c>
      <c r="AD98" s="12">
        <v>10000</v>
      </c>
      <c r="AE98" s="12">
        <v>0</v>
      </c>
      <c r="AF98" s="12">
        <v>9164</v>
      </c>
      <c r="AG98" s="12">
        <v>9164</v>
      </c>
      <c r="AH98" s="12">
        <v>0</v>
      </c>
      <c r="AI98" s="12">
        <v>0</v>
      </c>
      <c r="AJ98" s="12">
        <v>0</v>
      </c>
      <c r="AK98" s="12">
        <v>836</v>
      </c>
      <c r="AL98" s="32">
        <v>10000</v>
      </c>
      <c r="AM98" s="32">
        <v>10000</v>
      </c>
      <c r="AN98" s="32">
        <v>50000</v>
      </c>
      <c r="AO98" s="32">
        <v>50000</v>
      </c>
      <c r="AP98" s="12">
        <v>50000</v>
      </c>
      <c r="AQ98" s="12">
        <f t="shared" si="7"/>
        <v>50000</v>
      </c>
      <c r="AR98" s="32">
        <f t="shared" si="6"/>
        <v>40000</v>
      </c>
      <c r="AS98" s="35" t="s">
        <v>628</v>
      </c>
      <c r="AT98">
        <v>0</v>
      </c>
      <c r="AU98">
        <v>0</v>
      </c>
      <c r="AV98">
        <v>0</v>
      </c>
      <c r="AW98">
        <v>0</v>
      </c>
      <c r="AX98">
        <v>0</v>
      </c>
      <c r="AY98"/>
    </row>
    <row r="99" spans="1:51" x14ac:dyDescent="0.3">
      <c r="A99" t="str">
        <f t="shared" si="5"/>
        <v>1.1-00-2402_241015010_24244100</v>
      </c>
      <c r="B99" t="s">
        <v>1282</v>
      </c>
      <c r="C99" t="s">
        <v>1105</v>
      </c>
      <c r="D99" t="s">
        <v>1276</v>
      </c>
      <c r="E99" t="s">
        <v>1284</v>
      </c>
      <c r="F99" t="s">
        <v>1106</v>
      </c>
      <c r="G99" t="s">
        <v>29</v>
      </c>
      <c r="H99" t="s">
        <v>30</v>
      </c>
      <c r="I99" t="s">
        <v>340</v>
      </c>
      <c r="J99" t="s">
        <v>964</v>
      </c>
      <c r="K99" t="s">
        <v>188</v>
      </c>
      <c r="L99" t="s">
        <v>856</v>
      </c>
      <c r="M99" t="s">
        <v>189</v>
      </c>
      <c r="N99">
        <v>1</v>
      </c>
      <c r="O99" t="s">
        <v>35</v>
      </c>
      <c r="P99" s="79" t="s">
        <v>342</v>
      </c>
      <c r="Q99">
        <v>15</v>
      </c>
      <c r="R99" t="s">
        <v>1135</v>
      </c>
      <c r="S99" t="s">
        <v>273</v>
      </c>
      <c r="T99" t="s">
        <v>883</v>
      </c>
      <c r="U99" s="1" t="s">
        <v>274</v>
      </c>
      <c r="V99" s="1">
        <v>2000</v>
      </c>
      <c r="W99" s="1" t="s">
        <v>67</v>
      </c>
      <c r="X99" s="1"/>
      <c r="Y99" s="7">
        <v>2441</v>
      </c>
      <c r="Z99" s="7" t="s">
        <v>348</v>
      </c>
      <c r="AA99" s="11">
        <v>0</v>
      </c>
      <c r="AB99" s="80" t="s">
        <v>42</v>
      </c>
      <c r="AC99" t="s">
        <v>43</v>
      </c>
      <c r="AD99" s="12">
        <v>0</v>
      </c>
      <c r="AE99" s="12">
        <v>0</v>
      </c>
      <c r="AF99" s="12">
        <v>0</v>
      </c>
      <c r="AG99" s="12">
        <v>0</v>
      </c>
      <c r="AH99" s="12">
        <v>0</v>
      </c>
      <c r="AI99" s="12">
        <v>0</v>
      </c>
      <c r="AJ99" s="12">
        <v>0</v>
      </c>
      <c r="AK99" s="12">
        <v>0</v>
      </c>
      <c r="AL99" s="12">
        <v>0</v>
      </c>
      <c r="AM99" s="9">
        <v>0</v>
      </c>
      <c r="AN99" s="9">
        <v>100000</v>
      </c>
      <c r="AO99" s="9">
        <v>100000</v>
      </c>
      <c r="AP99" s="12">
        <v>100000</v>
      </c>
      <c r="AQ99" s="12">
        <f t="shared" si="7"/>
        <v>100000</v>
      </c>
      <c r="AR99" s="32">
        <f t="shared" si="6"/>
        <v>100000</v>
      </c>
      <c r="AS99" s="9" t="s">
        <v>349</v>
      </c>
      <c r="AT99" s="12">
        <v>0</v>
      </c>
      <c r="AU99" s="12">
        <v>0</v>
      </c>
      <c r="AV99" s="12">
        <v>0</v>
      </c>
      <c r="AW99" s="12">
        <v>0</v>
      </c>
      <c r="AX99" s="12">
        <v>0</v>
      </c>
      <c r="AY99"/>
    </row>
    <row r="100" spans="1:51" x14ac:dyDescent="0.3">
      <c r="A100" t="str">
        <f t="shared" si="5"/>
        <v>1.1-00-2405_246021015_24245100</v>
      </c>
      <c r="B100" t="s">
        <v>1282</v>
      </c>
      <c r="C100" t="s">
        <v>1105</v>
      </c>
      <c r="D100" t="s">
        <v>1276</v>
      </c>
      <c r="E100" t="s">
        <v>1284</v>
      </c>
      <c r="F100" t="s">
        <v>1106</v>
      </c>
      <c r="G100" t="s">
        <v>29</v>
      </c>
      <c r="H100" t="s">
        <v>30</v>
      </c>
      <c r="I100" t="s">
        <v>31</v>
      </c>
      <c r="J100" t="s">
        <v>934</v>
      </c>
      <c r="K100" t="s">
        <v>306</v>
      </c>
      <c r="L100" t="s">
        <v>857</v>
      </c>
      <c r="M100" t="s">
        <v>307</v>
      </c>
      <c r="N100">
        <v>6</v>
      </c>
      <c r="O100" t="s">
        <v>79</v>
      </c>
      <c r="P100" s="79" t="s">
        <v>310</v>
      </c>
      <c r="Q100">
        <v>21</v>
      </c>
      <c r="R100" t="s">
        <v>311</v>
      </c>
      <c r="S100" t="s">
        <v>308</v>
      </c>
      <c r="T100" t="s">
        <v>884</v>
      </c>
      <c r="U100" t="s">
        <v>309</v>
      </c>
      <c r="V100">
        <v>2000</v>
      </c>
      <c r="W100" t="s">
        <v>953</v>
      </c>
      <c r="Y100">
        <v>2451</v>
      </c>
      <c r="Z100" t="s">
        <v>315</v>
      </c>
      <c r="AA100" s="11">
        <v>0</v>
      </c>
      <c r="AB100" s="80" t="s">
        <v>42</v>
      </c>
      <c r="AC100" t="s">
        <v>43</v>
      </c>
      <c r="AD100" s="12">
        <v>47757.2</v>
      </c>
      <c r="AE100" s="12">
        <v>50000</v>
      </c>
      <c r="AF100" s="12">
        <v>48708.4</v>
      </c>
      <c r="AG100" s="12">
        <v>48708.4</v>
      </c>
      <c r="AH100" s="12">
        <v>48708.4</v>
      </c>
      <c r="AI100" s="12">
        <v>48708.4</v>
      </c>
      <c r="AJ100" s="12">
        <v>48708.4</v>
      </c>
      <c r="AK100" s="12">
        <v>-951.20000000000437</v>
      </c>
      <c r="AL100" s="32">
        <v>47757.2</v>
      </c>
      <c r="AM100" s="32">
        <v>47757.2</v>
      </c>
      <c r="AN100" s="32">
        <v>47757.2</v>
      </c>
      <c r="AO100" s="32">
        <v>47757.2</v>
      </c>
      <c r="AP100" s="12">
        <v>47757.2</v>
      </c>
      <c r="AQ100" s="12">
        <f t="shared" si="7"/>
        <v>-2242.8000000000029</v>
      </c>
      <c r="AR100" s="32">
        <f t="shared" si="6"/>
        <v>0</v>
      </c>
      <c r="AS100" s="35" t="s">
        <v>846</v>
      </c>
      <c r="AT100">
        <v>0</v>
      </c>
      <c r="AU100">
        <v>150000</v>
      </c>
      <c r="AV100">
        <v>0</v>
      </c>
      <c r="AW100">
        <v>0</v>
      </c>
      <c r="AX100">
        <v>150000</v>
      </c>
      <c r="AY100"/>
    </row>
    <row r="101" spans="1:51" x14ac:dyDescent="0.3">
      <c r="A101" t="str">
        <f t="shared" si="5"/>
        <v>1.1-00-2409_248042026_24245100</v>
      </c>
      <c r="B101" t="s">
        <v>1282</v>
      </c>
      <c r="C101" t="s">
        <v>1105</v>
      </c>
      <c r="D101" t="s">
        <v>1276</v>
      </c>
      <c r="E101" t="s">
        <v>1284</v>
      </c>
      <c r="F101" t="s">
        <v>1106</v>
      </c>
      <c r="G101" t="s">
        <v>602</v>
      </c>
      <c r="H101" t="s">
        <v>603</v>
      </c>
      <c r="I101" t="s">
        <v>31</v>
      </c>
      <c r="J101" t="s">
        <v>934</v>
      </c>
      <c r="K101" t="s">
        <v>604</v>
      </c>
      <c r="L101" t="s">
        <v>861</v>
      </c>
      <c r="M101" t="s">
        <v>605</v>
      </c>
      <c r="N101">
        <v>8</v>
      </c>
      <c r="O101" t="s">
        <v>606</v>
      </c>
      <c r="P101" s="79" t="s">
        <v>621</v>
      </c>
      <c r="Q101">
        <v>42</v>
      </c>
      <c r="R101" t="s">
        <v>622</v>
      </c>
      <c r="S101" t="s">
        <v>619</v>
      </c>
      <c r="T101" t="s">
        <v>895</v>
      </c>
      <c r="U101" t="s">
        <v>973</v>
      </c>
      <c r="V101">
        <v>2000</v>
      </c>
      <c r="W101" t="s">
        <v>953</v>
      </c>
      <c r="Y101">
        <v>2451</v>
      </c>
      <c r="Z101" t="s">
        <v>315</v>
      </c>
      <c r="AA101" s="46">
        <v>0</v>
      </c>
      <c r="AB101" s="80" t="s">
        <v>42</v>
      </c>
      <c r="AC101" t="s">
        <v>43</v>
      </c>
      <c r="AD101" s="12">
        <v>0</v>
      </c>
      <c r="AE101" s="12">
        <v>0</v>
      </c>
      <c r="AF101" s="12">
        <v>0</v>
      </c>
      <c r="AG101" s="12">
        <v>0</v>
      </c>
      <c r="AH101" s="12">
        <v>0</v>
      </c>
      <c r="AI101" s="12">
        <v>0</v>
      </c>
      <c r="AJ101" s="12">
        <v>0</v>
      </c>
      <c r="AK101" s="12">
        <v>0</v>
      </c>
      <c r="AL101" s="32">
        <v>0</v>
      </c>
      <c r="AM101" s="32">
        <v>0</v>
      </c>
      <c r="AN101" s="32">
        <v>500000</v>
      </c>
      <c r="AO101" s="32">
        <v>500000</v>
      </c>
      <c r="AP101" s="12">
        <v>500000</v>
      </c>
      <c r="AQ101" s="12">
        <f t="shared" si="7"/>
        <v>500000</v>
      </c>
      <c r="AR101" s="32">
        <f t="shared" si="6"/>
        <v>500000</v>
      </c>
      <c r="AS101" s="35" t="s">
        <v>629</v>
      </c>
      <c r="AT101">
        <v>400000</v>
      </c>
      <c r="AU101">
        <v>0</v>
      </c>
      <c r="AV101">
        <v>0</v>
      </c>
      <c r="AW101">
        <v>0</v>
      </c>
      <c r="AX101">
        <v>400000</v>
      </c>
      <c r="AY101"/>
    </row>
    <row r="102" spans="1:51" x14ac:dyDescent="0.3">
      <c r="A102" t="str">
        <f t="shared" si="5"/>
        <v>1.1-00-2402_243011009_24246100</v>
      </c>
      <c r="B102" t="s">
        <v>1282</v>
      </c>
      <c r="C102" t="s">
        <v>1105</v>
      </c>
      <c r="D102" t="s">
        <v>1276</v>
      </c>
      <c r="E102" t="s">
        <v>1284</v>
      </c>
      <c r="F102" t="s">
        <v>1106</v>
      </c>
      <c r="G102" t="s">
        <v>216</v>
      </c>
      <c r="H102" t="s">
        <v>217</v>
      </c>
      <c r="I102" t="s">
        <v>31</v>
      </c>
      <c r="J102" t="s">
        <v>934</v>
      </c>
      <c r="K102" t="s">
        <v>188</v>
      </c>
      <c r="L102" t="s">
        <v>856</v>
      </c>
      <c r="M102" t="s">
        <v>189</v>
      </c>
      <c r="N102">
        <v>3</v>
      </c>
      <c r="O102" t="s">
        <v>218</v>
      </c>
      <c r="P102" s="79" t="s">
        <v>221</v>
      </c>
      <c r="Q102">
        <v>11</v>
      </c>
      <c r="R102" t="s">
        <v>222</v>
      </c>
      <c r="S102" t="s">
        <v>219</v>
      </c>
      <c r="T102" t="s">
        <v>881</v>
      </c>
      <c r="U102" t="s">
        <v>972</v>
      </c>
      <c r="V102">
        <v>2000</v>
      </c>
      <c r="W102" t="s">
        <v>953</v>
      </c>
      <c r="Y102">
        <v>2461</v>
      </c>
      <c r="Z102" t="s">
        <v>228</v>
      </c>
      <c r="AA102" s="11">
        <v>0</v>
      </c>
      <c r="AB102" s="80" t="s">
        <v>42</v>
      </c>
      <c r="AC102" t="s">
        <v>43</v>
      </c>
      <c r="AD102" s="12">
        <v>1000</v>
      </c>
      <c r="AE102" s="12">
        <v>1000</v>
      </c>
      <c r="AF102" s="12">
        <v>0</v>
      </c>
      <c r="AG102" s="12">
        <v>0</v>
      </c>
      <c r="AH102" s="12">
        <v>0</v>
      </c>
      <c r="AI102" s="12">
        <v>0</v>
      </c>
      <c r="AJ102" s="12">
        <v>0</v>
      </c>
      <c r="AK102" s="12">
        <v>1000</v>
      </c>
      <c r="AL102" s="32">
        <v>1000</v>
      </c>
      <c r="AM102" s="32">
        <v>1000</v>
      </c>
      <c r="AN102" s="32">
        <v>1000</v>
      </c>
      <c r="AO102" s="32">
        <v>1000</v>
      </c>
      <c r="AP102" s="12">
        <v>1000</v>
      </c>
      <c r="AQ102" s="12">
        <f t="shared" si="7"/>
        <v>0</v>
      </c>
      <c r="AR102" s="32">
        <f t="shared" si="6"/>
        <v>0</v>
      </c>
      <c r="AS102" s="35" t="s">
        <v>229</v>
      </c>
      <c r="AT102">
        <v>1250000</v>
      </c>
      <c r="AU102">
        <v>0</v>
      </c>
      <c r="AV102">
        <v>0</v>
      </c>
      <c r="AW102">
        <v>424406.05</v>
      </c>
      <c r="AX102">
        <v>825593.95</v>
      </c>
      <c r="AY102"/>
    </row>
    <row r="103" spans="1:51" x14ac:dyDescent="0.3">
      <c r="A103" t="str">
        <f t="shared" si="5"/>
        <v>1.1-00-2402_241XX010_24246100</v>
      </c>
      <c r="B103" t="s">
        <v>1282</v>
      </c>
      <c r="C103" t="s">
        <v>1105</v>
      </c>
      <c r="D103" t="s">
        <v>1276</v>
      </c>
      <c r="E103" t="s">
        <v>1284</v>
      </c>
      <c r="F103" t="s">
        <v>1106</v>
      </c>
      <c r="G103" t="s">
        <v>259</v>
      </c>
      <c r="H103" t="s">
        <v>260</v>
      </c>
      <c r="I103" t="s">
        <v>261</v>
      </c>
      <c r="J103" t="s">
        <v>960</v>
      </c>
      <c r="K103" t="s">
        <v>188</v>
      </c>
      <c r="L103" t="s">
        <v>856</v>
      </c>
      <c r="M103" t="s">
        <v>189</v>
      </c>
      <c r="N103">
        <v>1</v>
      </c>
      <c r="O103" t="s">
        <v>35</v>
      </c>
      <c r="P103" t="s">
        <v>45</v>
      </c>
      <c r="Q103">
        <v>16</v>
      </c>
      <c r="R103" t="s">
        <v>276</v>
      </c>
      <c r="S103" t="s">
        <v>273</v>
      </c>
      <c r="T103" t="s">
        <v>883</v>
      </c>
      <c r="U103" s="1" t="s">
        <v>274</v>
      </c>
      <c r="V103">
        <v>2000</v>
      </c>
      <c r="W103" t="s">
        <v>953</v>
      </c>
      <c r="Y103">
        <v>2461</v>
      </c>
      <c r="Z103" t="s">
        <v>228</v>
      </c>
      <c r="AA103" s="11">
        <v>0</v>
      </c>
      <c r="AB103" s="80" t="s">
        <v>42</v>
      </c>
      <c r="AC103" t="s">
        <v>43</v>
      </c>
      <c r="AD103" s="12">
        <v>10650</v>
      </c>
      <c r="AE103" s="12">
        <v>0</v>
      </c>
      <c r="AF103" s="12">
        <v>10592.98</v>
      </c>
      <c r="AG103" s="12">
        <v>10592.98</v>
      </c>
      <c r="AH103" s="12">
        <v>0</v>
      </c>
      <c r="AI103" s="12">
        <v>0</v>
      </c>
      <c r="AJ103" s="12">
        <v>0</v>
      </c>
      <c r="AK103" s="12">
        <v>57.020000000000437</v>
      </c>
      <c r="AL103" s="32">
        <v>10650</v>
      </c>
      <c r="AM103" s="32">
        <v>10650</v>
      </c>
      <c r="AN103" s="32">
        <v>0</v>
      </c>
      <c r="AO103" s="32">
        <v>0</v>
      </c>
      <c r="AP103" s="12">
        <v>0</v>
      </c>
      <c r="AQ103" s="12">
        <f t="shared" si="7"/>
        <v>0</v>
      </c>
      <c r="AR103" s="32">
        <f t="shared" si="6"/>
        <v>-10650</v>
      </c>
      <c r="AS103" s="35" t="s">
        <v>846</v>
      </c>
      <c r="AT103">
        <v>0</v>
      </c>
      <c r="AU103">
        <v>207000</v>
      </c>
      <c r="AV103">
        <v>0</v>
      </c>
      <c r="AW103">
        <v>0</v>
      </c>
      <c r="AX103">
        <v>207000</v>
      </c>
      <c r="AY103"/>
    </row>
    <row r="104" spans="1:51" x14ac:dyDescent="0.3">
      <c r="A104" t="str">
        <f t="shared" si="5"/>
        <v>1.1-00-2405_246021015_24246100</v>
      </c>
      <c r="B104" t="s">
        <v>1282</v>
      </c>
      <c r="C104" t="s">
        <v>1105</v>
      </c>
      <c r="D104" t="s">
        <v>1276</v>
      </c>
      <c r="E104" t="s">
        <v>1284</v>
      </c>
      <c r="F104" t="s">
        <v>1106</v>
      </c>
      <c r="G104" t="s">
        <v>29</v>
      </c>
      <c r="H104" t="s">
        <v>30</v>
      </c>
      <c r="I104" t="s">
        <v>31</v>
      </c>
      <c r="J104" t="s">
        <v>934</v>
      </c>
      <c r="K104" t="s">
        <v>306</v>
      </c>
      <c r="L104" t="s">
        <v>857</v>
      </c>
      <c r="M104" t="s">
        <v>307</v>
      </c>
      <c r="N104">
        <v>6</v>
      </c>
      <c r="O104" t="s">
        <v>79</v>
      </c>
      <c r="P104" s="79" t="s">
        <v>310</v>
      </c>
      <c r="Q104">
        <v>21</v>
      </c>
      <c r="R104" t="s">
        <v>311</v>
      </c>
      <c r="S104" t="s">
        <v>308</v>
      </c>
      <c r="T104" t="s">
        <v>884</v>
      </c>
      <c r="U104" t="s">
        <v>309</v>
      </c>
      <c r="V104">
        <v>2000</v>
      </c>
      <c r="W104" t="s">
        <v>953</v>
      </c>
      <c r="Y104">
        <v>2461</v>
      </c>
      <c r="Z104" t="s">
        <v>228</v>
      </c>
      <c r="AA104" s="11">
        <v>0</v>
      </c>
      <c r="AB104" s="80" t="s">
        <v>42</v>
      </c>
      <c r="AC104" t="s">
        <v>43</v>
      </c>
      <c r="AD104" s="12">
        <v>177400</v>
      </c>
      <c r="AE104" s="12">
        <v>110000</v>
      </c>
      <c r="AF104" s="12">
        <v>175652.23</v>
      </c>
      <c r="AG104" s="12">
        <v>109574.11</v>
      </c>
      <c r="AH104" s="12">
        <v>67756.11</v>
      </c>
      <c r="AI104" s="12">
        <v>67756.11</v>
      </c>
      <c r="AJ104" s="12">
        <v>67756.11</v>
      </c>
      <c r="AK104" s="12">
        <v>1747.7699999999895</v>
      </c>
      <c r="AL104" s="32">
        <v>110000</v>
      </c>
      <c r="AM104" s="32">
        <v>110000</v>
      </c>
      <c r="AN104" s="32">
        <v>150000</v>
      </c>
      <c r="AO104" s="32">
        <v>150000</v>
      </c>
      <c r="AP104" s="12">
        <v>150000</v>
      </c>
      <c r="AQ104" s="12">
        <f t="shared" si="7"/>
        <v>40000</v>
      </c>
      <c r="AR104" s="32">
        <f t="shared" si="6"/>
        <v>40000</v>
      </c>
      <c r="AS104" s="35" t="s">
        <v>846</v>
      </c>
      <c r="AT104">
        <v>0</v>
      </c>
      <c r="AU104">
        <v>0</v>
      </c>
      <c r="AV104">
        <v>0</v>
      </c>
      <c r="AW104">
        <v>0</v>
      </c>
      <c r="AX104">
        <v>0</v>
      </c>
      <c r="AY104"/>
    </row>
    <row r="105" spans="1:51" x14ac:dyDescent="0.3">
      <c r="A105" t="str">
        <f t="shared" si="5"/>
        <v>1.1-00-2407_243034020_24246100</v>
      </c>
      <c r="B105" t="s">
        <v>1282</v>
      </c>
      <c r="C105" t="s">
        <v>1105</v>
      </c>
      <c r="D105" t="s">
        <v>1276</v>
      </c>
      <c r="E105" t="s">
        <v>1284</v>
      </c>
      <c r="F105" t="s">
        <v>1106</v>
      </c>
      <c r="G105" t="s">
        <v>573</v>
      </c>
      <c r="H105" t="s">
        <v>966</v>
      </c>
      <c r="I105" t="s">
        <v>31</v>
      </c>
      <c r="J105" t="s">
        <v>934</v>
      </c>
      <c r="K105" t="s">
        <v>446</v>
      </c>
      <c r="L105" t="s">
        <v>859</v>
      </c>
      <c r="M105" t="s">
        <v>447</v>
      </c>
      <c r="N105">
        <v>3</v>
      </c>
      <c r="O105" t="s">
        <v>218</v>
      </c>
      <c r="P105" s="79" t="s">
        <v>577</v>
      </c>
      <c r="Q105">
        <v>34</v>
      </c>
      <c r="R105" t="s">
        <v>578</v>
      </c>
      <c r="S105" t="s">
        <v>575</v>
      </c>
      <c r="T105" t="s">
        <v>892</v>
      </c>
      <c r="U105" t="s">
        <v>576</v>
      </c>
      <c r="V105">
        <v>2000</v>
      </c>
      <c r="W105" t="s">
        <v>953</v>
      </c>
      <c r="Y105">
        <v>2461</v>
      </c>
      <c r="Z105" t="s">
        <v>228</v>
      </c>
      <c r="AA105" s="46">
        <v>0</v>
      </c>
      <c r="AB105" s="80" t="s">
        <v>42</v>
      </c>
      <c r="AC105" t="s">
        <v>43</v>
      </c>
      <c r="AD105" s="12">
        <v>9600000</v>
      </c>
      <c r="AE105" s="12">
        <v>9600000</v>
      </c>
      <c r="AF105" s="12">
        <v>9695208.3100000005</v>
      </c>
      <c r="AG105" s="12">
        <v>9695208.3100000005</v>
      </c>
      <c r="AH105" s="12">
        <v>9587751.7100000009</v>
      </c>
      <c r="AI105" s="12">
        <v>9587751.7100000009</v>
      </c>
      <c r="AJ105" s="12">
        <v>9587751.7100000009</v>
      </c>
      <c r="AK105" s="12">
        <v>-95208.310000000522</v>
      </c>
      <c r="AL105" s="32">
        <v>9600000</v>
      </c>
      <c r="AM105" s="32">
        <v>9600000</v>
      </c>
      <c r="AN105" s="32">
        <v>9600000</v>
      </c>
      <c r="AO105" s="32">
        <v>10600000</v>
      </c>
      <c r="AP105" s="12">
        <v>5000000</v>
      </c>
      <c r="AQ105" s="12">
        <f t="shared" si="7"/>
        <v>-4600000</v>
      </c>
      <c r="AR105" s="32">
        <f t="shared" si="6"/>
        <v>0</v>
      </c>
      <c r="AS105" s="35" t="s">
        <v>140</v>
      </c>
      <c r="AT105">
        <v>2000000</v>
      </c>
      <c r="AU105">
        <v>0</v>
      </c>
      <c r="AV105">
        <v>0</v>
      </c>
      <c r="AW105">
        <v>4087.08</v>
      </c>
      <c r="AX105">
        <v>1995912.92</v>
      </c>
      <c r="AY105"/>
    </row>
    <row r="106" spans="1:51" x14ac:dyDescent="0.3">
      <c r="A106" t="str">
        <f t="shared" si="5"/>
        <v>1.1-00-2407_242036022_24246100</v>
      </c>
      <c r="B106" t="s">
        <v>1282</v>
      </c>
      <c r="C106" t="s">
        <v>1105</v>
      </c>
      <c r="D106" t="s">
        <v>1276</v>
      </c>
      <c r="E106" t="s">
        <v>1284</v>
      </c>
      <c r="F106" t="s">
        <v>1106</v>
      </c>
      <c r="G106" t="s">
        <v>259</v>
      </c>
      <c r="H106" t="s">
        <v>260</v>
      </c>
      <c r="I106" t="s">
        <v>31</v>
      </c>
      <c r="J106" t="s">
        <v>934</v>
      </c>
      <c r="K106" t="s">
        <v>446</v>
      </c>
      <c r="L106" t="s">
        <v>859</v>
      </c>
      <c r="M106" t="s">
        <v>447</v>
      </c>
      <c r="N106">
        <v>2</v>
      </c>
      <c r="O106" t="s">
        <v>448</v>
      </c>
      <c r="P106" s="79" t="s">
        <v>451</v>
      </c>
      <c r="Q106">
        <v>36</v>
      </c>
      <c r="R106" t="s">
        <v>452</v>
      </c>
      <c r="S106" t="s">
        <v>449</v>
      </c>
      <c r="T106" t="s">
        <v>888</v>
      </c>
      <c r="U106" t="s">
        <v>976</v>
      </c>
      <c r="V106">
        <v>2000</v>
      </c>
      <c r="W106" t="s">
        <v>953</v>
      </c>
      <c r="Y106">
        <v>2461</v>
      </c>
      <c r="Z106" t="s">
        <v>228</v>
      </c>
      <c r="AA106" s="46">
        <v>0</v>
      </c>
      <c r="AB106" s="80" t="s">
        <v>42</v>
      </c>
      <c r="AC106" t="s">
        <v>43</v>
      </c>
      <c r="AD106" s="12">
        <v>1116140</v>
      </c>
      <c r="AE106" s="12">
        <v>150000</v>
      </c>
      <c r="AF106" s="12">
        <v>880056.59</v>
      </c>
      <c r="AG106" s="12">
        <v>491410.19</v>
      </c>
      <c r="AH106" s="12">
        <v>234280.33</v>
      </c>
      <c r="AI106" s="12">
        <v>234280.33</v>
      </c>
      <c r="AJ106" s="12">
        <v>234280.33</v>
      </c>
      <c r="AK106" s="12">
        <v>236083.41000000003</v>
      </c>
      <c r="AL106" s="32">
        <v>650000</v>
      </c>
      <c r="AM106" s="32">
        <v>650000</v>
      </c>
      <c r="AN106" s="32">
        <v>650000</v>
      </c>
      <c r="AO106" s="32">
        <v>650000</v>
      </c>
      <c r="AP106" s="12">
        <v>250000</v>
      </c>
      <c r="AQ106" s="12">
        <f t="shared" si="7"/>
        <v>100000</v>
      </c>
      <c r="AR106" s="32">
        <f t="shared" si="6"/>
        <v>0</v>
      </c>
      <c r="AS106" s="35" t="s">
        <v>455</v>
      </c>
      <c r="AT106">
        <v>0</v>
      </c>
      <c r="AU106">
        <v>23397.95</v>
      </c>
      <c r="AV106">
        <v>0</v>
      </c>
      <c r="AW106">
        <v>0</v>
      </c>
      <c r="AX106">
        <v>23397.95</v>
      </c>
      <c r="AY106"/>
    </row>
    <row r="107" spans="1:51" x14ac:dyDescent="0.3">
      <c r="A107" t="str">
        <f t="shared" si="5"/>
        <v>1.1-00-2411_246049031_24246100</v>
      </c>
      <c r="B107" t="s">
        <v>1282</v>
      </c>
      <c r="C107" t="s">
        <v>1105</v>
      </c>
      <c r="D107" t="s">
        <v>1276</v>
      </c>
      <c r="E107" t="s">
        <v>1284</v>
      </c>
      <c r="F107" t="s">
        <v>1106</v>
      </c>
      <c r="G107" t="s">
        <v>802</v>
      </c>
      <c r="H107" t="s">
        <v>803</v>
      </c>
      <c r="I107" t="s">
        <v>31</v>
      </c>
      <c r="J107" t="s">
        <v>934</v>
      </c>
      <c r="K107" t="s">
        <v>804</v>
      </c>
      <c r="L107" t="s">
        <v>868</v>
      </c>
      <c r="M107" t="s">
        <v>805</v>
      </c>
      <c r="N107">
        <v>6</v>
      </c>
      <c r="O107" t="s">
        <v>79</v>
      </c>
      <c r="P107" s="79" t="s">
        <v>819</v>
      </c>
      <c r="Q107">
        <v>49</v>
      </c>
      <c r="R107" t="s">
        <v>820</v>
      </c>
      <c r="S107" t="s">
        <v>806</v>
      </c>
      <c r="T107" t="s">
        <v>905</v>
      </c>
      <c r="U107" t="s">
        <v>963</v>
      </c>
      <c r="V107">
        <v>2000</v>
      </c>
      <c r="W107" t="s">
        <v>953</v>
      </c>
      <c r="Y107">
        <v>2461</v>
      </c>
      <c r="Z107" t="s">
        <v>228</v>
      </c>
      <c r="AA107" s="46">
        <v>0</v>
      </c>
      <c r="AB107" s="80" t="s">
        <v>42</v>
      </c>
      <c r="AC107" t="s">
        <v>43</v>
      </c>
      <c r="AD107" s="12">
        <v>251600</v>
      </c>
      <c r="AE107" s="12">
        <v>150000</v>
      </c>
      <c r="AF107" s="12">
        <v>148848.98000000001</v>
      </c>
      <c r="AG107" s="12">
        <v>93476.38</v>
      </c>
      <c r="AH107" s="12">
        <v>65878.720000000001</v>
      </c>
      <c r="AI107" s="12">
        <v>51001.72</v>
      </c>
      <c r="AJ107" s="12">
        <v>51001.72</v>
      </c>
      <c r="AK107" s="12">
        <v>102751.01999999999</v>
      </c>
      <c r="AL107" s="32">
        <v>243600</v>
      </c>
      <c r="AM107" s="32">
        <v>243600</v>
      </c>
      <c r="AN107" s="32">
        <v>501333</v>
      </c>
      <c r="AO107" s="32">
        <v>501333</v>
      </c>
      <c r="AP107" s="12">
        <v>501333</v>
      </c>
      <c r="AQ107" s="12">
        <f t="shared" si="7"/>
        <v>351333</v>
      </c>
      <c r="AR107" s="32">
        <f t="shared" si="6"/>
        <v>257733</v>
      </c>
      <c r="AS107" s="35" t="s">
        <v>822</v>
      </c>
      <c r="AT107" s="12">
        <v>0</v>
      </c>
      <c r="AU107" s="12">
        <v>0</v>
      </c>
      <c r="AV107" s="12">
        <v>0</v>
      </c>
      <c r="AW107" s="12">
        <v>0</v>
      </c>
      <c r="AX107" s="12">
        <v>0</v>
      </c>
      <c r="AY107"/>
    </row>
    <row r="108" spans="1:51" x14ac:dyDescent="0.3">
      <c r="A108" t="str">
        <f t="shared" si="5"/>
        <v>1.1-00-2417_244XX037_24246100</v>
      </c>
      <c r="B108" t="s">
        <v>1282</v>
      </c>
      <c r="C108" t="s">
        <v>1105</v>
      </c>
      <c r="D108" t="s">
        <v>1276</v>
      </c>
      <c r="E108" t="s">
        <v>1284</v>
      </c>
      <c r="F108" t="s">
        <v>1106</v>
      </c>
      <c r="G108" t="s">
        <v>783</v>
      </c>
      <c r="H108" t="s">
        <v>784</v>
      </c>
      <c r="I108" t="s">
        <v>200</v>
      </c>
      <c r="J108" t="s">
        <v>957</v>
      </c>
      <c r="K108" t="s">
        <v>852</v>
      </c>
      <c r="L108" t="s">
        <v>867</v>
      </c>
      <c r="M108" t="s">
        <v>785</v>
      </c>
      <c r="N108">
        <v>4</v>
      </c>
      <c r="O108" t="s">
        <v>667</v>
      </c>
      <c r="P108" t="s">
        <v>45</v>
      </c>
      <c r="Q108">
        <v>56</v>
      </c>
      <c r="R108" t="s">
        <v>788</v>
      </c>
      <c r="S108" t="s">
        <v>786</v>
      </c>
      <c r="T108" t="s">
        <v>904</v>
      </c>
      <c r="U108" t="s">
        <v>959</v>
      </c>
      <c r="V108">
        <v>2000</v>
      </c>
      <c r="W108" t="s">
        <v>953</v>
      </c>
      <c r="Y108">
        <v>2461</v>
      </c>
      <c r="Z108" t="s">
        <v>228</v>
      </c>
      <c r="AA108" s="46">
        <v>0</v>
      </c>
      <c r="AB108" s="80" t="s">
        <v>42</v>
      </c>
      <c r="AC108" t="s">
        <v>43</v>
      </c>
      <c r="AD108" s="12">
        <v>4000</v>
      </c>
      <c r="AE108" s="12">
        <v>0</v>
      </c>
      <c r="AF108" s="12">
        <v>3944</v>
      </c>
      <c r="AG108" s="12">
        <v>0</v>
      </c>
      <c r="AH108" s="12">
        <v>0</v>
      </c>
      <c r="AI108" s="12">
        <v>0</v>
      </c>
      <c r="AJ108" s="12">
        <v>0</v>
      </c>
      <c r="AK108" s="12">
        <v>56</v>
      </c>
      <c r="AL108" s="32">
        <v>0</v>
      </c>
      <c r="AM108" s="32">
        <v>0</v>
      </c>
      <c r="AN108" s="32">
        <v>0</v>
      </c>
      <c r="AO108" s="32">
        <v>0</v>
      </c>
      <c r="AP108" s="12">
        <v>0</v>
      </c>
      <c r="AQ108" s="12">
        <f t="shared" si="7"/>
        <v>0</v>
      </c>
      <c r="AR108" s="32">
        <f t="shared" si="6"/>
        <v>0</v>
      </c>
      <c r="AS108" s="35" t="s">
        <v>846</v>
      </c>
      <c r="AT108">
        <v>150000</v>
      </c>
      <c r="AU108">
        <v>29615.599999999999</v>
      </c>
      <c r="AV108">
        <v>0</v>
      </c>
      <c r="AW108">
        <v>0</v>
      </c>
      <c r="AX108">
        <v>179615.6</v>
      </c>
      <c r="AY108"/>
    </row>
    <row r="109" spans="1:51" x14ac:dyDescent="0.3">
      <c r="A109" t="str">
        <f t="shared" si="5"/>
        <v>1.1-00-2402_243011009_24247100</v>
      </c>
      <c r="B109" t="s">
        <v>1282</v>
      </c>
      <c r="C109" t="s">
        <v>1105</v>
      </c>
      <c r="D109" t="s">
        <v>1276</v>
      </c>
      <c r="E109" t="s">
        <v>1284</v>
      </c>
      <c r="F109" t="s">
        <v>1106</v>
      </c>
      <c r="G109" t="s">
        <v>216</v>
      </c>
      <c r="H109" t="s">
        <v>217</v>
      </c>
      <c r="I109" t="s">
        <v>31</v>
      </c>
      <c r="J109" t="s">
        <v>934</v>
      </c>
      <c r="K109" t="s">
        <v>188</v>
      </c>
      <c r="L109" t="s">
        <v>856</v>
      </c>
      <c r="M109" t="s">
        <v>189</v>
      </c>
      <c r="N109">
        <v>3</v>
      </c>
      <c r="O109" t="s">
        <v>218</v>
      </c>
      <c r="P109" s="79" t="s">
        <v>221</v>
      </c>
      <c r="Q109">
        <v>11</v>
      </c>
      <c r="R109" t="s">
        <v>222</v>
      </c>
      <c r="S109" t="s">
        <v>219</v>
      </c>
      <c r="T109" t="s">
        <v>881</v>
      </c>
      <c r="U109" t="s">
        <v>972</v>
      </c>
      <c r="V109">
        <v>2000</v>
      </c>
      <c r="W109" t="s">
        <v>953</v>
      </c>
      <c r="Y109">
        <v>2471</v>
      </c>
      <c r="Z109" t="s">
        <v>230</v>
      </c>
      <c r="AA109" s="11">
        <v>0</v>
      </c>
      <c r="AB109" s="80" t="s">
        <v>42</v>
      </c>
      <c r="AC109" t="s">
        <v>43</v>
      </c>
      <c r="AD109" s="12">
        <v>2000</v>
      </c>
      <c r="AE109" s="12">
        <v>2000</v>
      </c>
      <c r="AF109" s="12">
        <v>279.44</v>
      </c>
      <c r="AG109" s="12">
        <v>279.44</v>
      </c>
      <c r="AH109" s="12">
        <v>279.44</v>
      </c>
      <c r="AI109" s="12">
        <v>279.44</v>
      </c>
      <c r="AJ109" s="12">
        <v>279.44</v>
      </c>
      <c r="AK109" s="12">
        <v>1720.56</v>
      </c>
      <c r="AL109" s="32">
        <v>2000</v>
      </c>
      <c r="AM109" s="32">
        <v>2000</v>
      </c>
      <c r="AN109" s="32">
        <v>2000</v>
      </c>
      <c r="AO109" s="32">
        <v>2000</v>
      </c>
      <c r="AP109" s="12">
        <v>2000</v>
      </c>
      <c r="AQ109" s="12">
        <f t="shared" si="7"/>
        <v>0</v>
      </c>
      <c r="AR109" s="32">
        <f t="shared" si="6"/>
        <v>0</v>
      </c>
      <c r="AS109" s="35" t="s">
        <v>231</v>
      </c>
      <c r="AT109" s="32">
        <v>0</v>
      </c>
      <c r="AU109" s="32">
        <v>0</v>
      </c>
      <c r="AV109" s="32">
        <v>0</v>
      </c>
      <c r="AW109" s="32">
        <v>0</v>
      </c>
      <c r="AX109" s="32">
        <v>0</v>
      </c>
      <c r="AY109"/>
    </row>
    <row r="110" spans="1:51" x14ac:dyDescent="0.3">
      <c r="A110" t="str">
        <f t="shared" si="5"/>
        <v>1.1-00-2402_241015010_24247100</v>
      </c>
      <c r="B110" t="s">
        <v>1282</v>
      </c>
      <c r="C110" t="s">
        <v>1105</v>
      </c>
      <c r="D110" t="s">
        <v>1276</v>
      </c>
      <c r="E110" t="s">
        <v>1284</v>
      </c>
      <c r="F110" t="s">
        <v>1106</v>
      </c>
      <c r="G110" t="s">
        <v>29</v>
      </c>
      <c r="H110" t="s">
        <v>30</v>
      </c>
      <c r="I110" t="s">
        <v>340</v>
      </c>
      <c r="J110" t="s">
        <v>964</v>
      </c>
      <c r="K110" t="s">
        <v>188</v>
      </c>
      <c r="L110" t="s">
        <v>856</v>
      </c>
      <c r="M110" t="s">
        <v>189</v>
      </c>
      <c r="N110">
        <v>1</v>
      </c>
      <c r="O110" t="s">
        <v>35</v>
      </c>
      <c r="P110" s="79" t="s">
        <v>342</v>
      </c>
      <c r="Q110">
        <v>15</v>
      </c>
      <c r="R110" t="s">
        <v>1135</v>
      </c>
      <c r="S110" t="s">
        <v>273</v>
      </c>
      <c r="T110" t="s">
        <v>883</v>
      </c>
      <c r="U110" s="1" t="s">
        <v>274</v>
      </c>
      <c r="V110" s="1">
        <v>2000</v>
      </c>
      <c r="W110" s="1" t="s">
        <v>67</v>
      </c>
      <c r="X110" s="1"/>
      <c r="Y110" s="7">
        <v>2471</v>
      </c>
      <c r="Z110" s="7" t="s">
        <v>230</v>
      </c>
      <c r="AA110" s="11">
        <v>0</v>
      </c>
      <c r="AB110" s="80" t="s">
        <v>42</v>
      </c>
      <c r="AC110" t="s">
        <v>43</v>
      </c>
      <c r="AD110" s="12">
        <v>0</v>
      </c>
      <c r="AE110" s="12">
        <v>0</v>
      </c>
      <c r="AF110" s="12">
        <v>0</v>
      </c>
      <c r="AG110" s="12">
        <v>0</v>
      </c>
      <c r="AH110" s="12">
        <v>0</v>
      </c>
      <c r="AI110" s="12">
        <v>0</v>
      </c>
      <c r="AJ110" s="12">
        <v>0</v>
      </c>
      <c r="AK110" s="12">
        <v>0</v>
      </c>
      <c r="AL110" s="12">
        <v>0</v>
      </c>
      <c r="AM110" s="9">
        <v>0</v>
      </c>
      <c r="AN110" s="9">
        <v>150000</v>
      </c>
      <c r="AO110" s="9">
        <v>150000</v>
      </c>
      <c r="AP110" s="12">
        <v>150000</v>
      </c>
      <c r="AQ110" s="12">
        <f t="shared" si="7"/>
        <v>150000</v>
      </c>
      <c r="AR110" s="32">
        <f t="shared" si="6"/>
        <v>150000</v>
      </c>
      <c r="AS110" s="9" t="s">
        <v>350</v>
      </c>
      <c r="AT110">
        <v>0</v>
      </c>
      <c r="AU110">
        <v>40500</v>
      </c>
      <c r="AV110">
        <v>0</v>
      </c>
      <c r="AW110">
        <v>6049.99</v>
      </c>
      <c r="AX110">
        <v>34450.01</v>
      </c>
      <c r="AY110"/>
    </row>
    <row r="111" spans="1:51" x14ac:dyDescent="0.3">
      <c r="A111" t="str">
        <f t="shared" si="5"/>
        <v>1.1-00-2405_246021015_24247100</v>
      </c>
      <c r="B111" t="s">
        <v>1282</v>
      </c>
      <c r="C111" t="s">
        <v>1105</v>
      </c>
      <c r="D111" t="s">
        <v>1276</v>
      </c>
      <c r="E111" t="s">
        <v>1284</v>
      </c>
      <c r="F111" t="s">
        <v>1106</v>
      </c>
      <c r="G111" t="s">
        <v>29</v>
      </c>
      <c r="H111" t="s">
        <v>30</v>
      </c>
      <c r="I111" t="s">
        <v>31</v>
      </c>
      <c r="J111" t="s">
        <v>934</v>
      </c>
      <c r="K111" t="s">
        <v>306</v>
      </c>
      <c r="L111" t="s">
        <v>857</v>
      </c>
      <c r="M111" t="s">
        <v>307</v>
      </c>
      <c r="N111">
        <v>6</v>
      </c>
      <c r="O111" t="s">
        <v>79</v>
      </c>
      <c r="P111" s="79" t="s">
        <v>310</v>
      </c>
      <c r="Q111">
        <v>21</v>
      </c>
      <c r="R111" t="s">
        <v>311</v>
      </c>
      <c r="S111" t="s">
        <v>308</v>
      </c>
      <c r="T111" t="s">
        <v>884</v>
      </c>
      <c r="U111" t="s">
        <v>309</v>
      </c>
      <c r="V111">
        <v>2000</v>
      </c>
      <c r="W111" t="s">
        <v>953</v>
      </c>
      <c r="Y111">
        <v>2471</v>
      </c>
      <c r="Z111" t="s">
        <v>230</v>
      </c>
      <c r="AA111" s="11">
        <v>0</v>
      </c>
      <c r="AB111" s="80" t="s">
        <v>42</v>
      </c>
      <c r="AC111" t="s">
        <v>43</v>
      </c>
      <c r="AD111" s="12">
        <v>30000.42</v>
      </c>
      <c r="AE111" s="12">
        <v>80000</v>
      </c>
      <c r="AF111" s="12">
        <v>18875.22</v>
      </c>
      <c r="AG111" s="12">
        <v>8359.82</v>
      </c>
      <c r="AH111" s="12">
        <v>8359.82</v>
      </c>
      <c r="AI111" s="12">
        <v>7791.42</v>
      </c>
      <c r="AJ111" s="12">
        <v>7791.42</v>
      </c>
      <c r="AK111" s="12">
        <v>11125.199999999997</v>
      </c>
      <c r="AL111" s="32">
        <v>30000.42</v>
      </c>
      <c r="AM111" s="32">
        <v>30000.42</v>
      </c>
      <c r="AN111" s="32">
        <v>50000</v>
      </c>
      <c r="AO111" s="32">
        <v>50000</v>
      </c>
      <c r="AP111" s="12">
        <v>50000</v>
      </c>
      <c r="AQ111" s="12">
        <f t="shared" si="7"/>
        <v>-30000</v>
      </c>
      <c r="AR111" s="32">
        <f t="shared" si="6"/>
        <v>19999.580000000002</v>
      </c>
      <c r="AS111" s="35" t="s">
        <v>846</v>
      </c>
      <c r="AT111">
        <v>0</v>
      </c>
      <c r="AU111">
        <v>350</v>
      </c>
      <c r="AV111">
        <v>0</v>
      </c>
      <c r="AW111">
        <v>0</v>
      </c>
      <c r="AX111">
        <v>350</v>
      </c>
      <c r="AY111"/>
    </row>
    <row r="112" spans="1:51" x14ac:dyDescent="0.3">
      <c r="A112" t="str">
        <f t="shared" si="5"/>
        <v>1.1-00-2407_243033019_24247100</v>
      </c>
      <c r="B112" t="s">
        <v>1282</v>
      </c>
      <c r="C112" t="s">
        <v>1105</v>
      </c>
      <c r="D112" t="s">
        <v>1276</v>
      </c>
      <c r="E112" t="s">
        <v>1284</v>
      </c>
      <c r="F112" t="s">
        <v>1106</v>
      </c>
      <c r="G112" t="s">
        <v>29</v>
      </c>
      <c r="H112" t="s">
        <v>30</v>
      </c>
      <c r="I112" t="s">
        <v>31</v>
      </c>
      <c r="J112" t="s">
        <v>934</v>
      </c>
      <c r="K112" t="s">
        <v>446</v>
      </c>
      <c r="L112" t="s">
        <v>859</v>
      </c>
      <c r="M112" t="s">
        <v>447</v>
      </c>
      <c r="N112">
        <v>3</v>
      </c>
      <c r="O112" t="s">
        <v>218</v>
      </c>
      <c r="P112" s="79" t="s">
        <v>558</v>
      </c>
      <c r="Q112">
        <v>33</v>
      </c>
      <c r="R112" t="s">
        <v>559</v>
      </c>
      <c r="S112" t="s">
        <v>556</v>
      </c>
      <c r="T112" t="s">
        <v>891</v>
      </c>
      <c r="U112" t="s">
        <v>965</v>
      </c>
      <c r="V112">
        <v>2000</v>
      </c>
      <c r="W112" t="s">
        <v>953</v>
      </c>
      <c r="Y112">
        <v>2471</v>
      </c>
      <c r="Z112" t="s">
        <v>230</v>
      </c>
      <c r="AA112" s="46">
        <v>0</v>
      </c>
      <c r="AB112" s="80" t="s">
        <v>42</v>
      </c>
      <c r="AC112" t="s">
        <v>43</v>
      </c>
      <c r="AD112" s="12">
        <v>575211.68000000005</v>
      </c>
      <c r="AE112" s="12">
        <v>750000</v>
      </c>
      <c r="AF112" s="12">
        <v>721140.8</v>
      </c>
      <c r="AG112" s="12">
        <v>721140.8</v>
      </c>
      <c r="AH112" s="12">
        <v>566389.88</v>
      </c>
      <c r="AI112" s="12">
        <v>566080.16</v>
      </c>
      <c r="AJ112" s="12">
        <v>566080.16</v>
      </c>
      <c r="AK112" s="12">
        <v>-145929.12</v>
      </c>
      <c r="AL112" s="32">
        <v>575211.67999999993</v>
      </c>
      <c r="AM112" s="32">
        <v>575211.67999999993</v>
      </c>
      <c r="AN112" s="32">
        <v>575211.68000000005</v>
      </c>
      <c r="AO112" s="32">
        <v>575211.68000000005</v>
      </c>
      <c r="AP112" s="12">
        <v>575211.68000000005</v>
      </c>
      <c r="AQ112" s="12">
        <f t="shared" si="7"/>
        <v>-174788.31999999995</v>
      </c>
      <c r="AR112" s="32">
        <f t="shared" si="6"/>
        <v>0</v>
      </c>
      <c r="AS112" s="35" t="s">
        <v>563</v>
      </c>
      <c r="AT112">
        <v>4176000</v>
      </c>
      <c r="AU112">
        <v>0</v>
      </c>
      <c r="AV112">
        <v>0</v>
      </c>
      <c r="AW112">
        <v>26000</v>
      </c>
      <c r="AX112">
        <v>4150000</v>
      </c>
      <c r="AY112" s="33"/>
    </row>
    <row r="113" spans="1:51" x14ac:dyDescent="0.3">
      <c r="A113" t="str">
        <f t="shared" si="5"/>
        <v>1.1-00-2407_242036022_24247100</v>
      </c>
      <c r="B113" t="s">
        <v>1282</v>
      </c>
      <c r="C113" t="s">
        <v>1105</v>
      </c>
      <c r="D113" t="s">
        <v>1276</v>
      </c>
      <c r="E113" t="s">
        <v>1284</v>
      </c>
      <c r="F113" t="s">
        <v>1106</v>
      </c>
      <c r="G113" t="s">
        <v>259</v>
      </c>
      <c r="H113" t="s">
        <v>260</v>
      </c>
      <c r="I113" t="s">
        <v>31</v>
      </c>
      <c r="J113" t="s">
        <v>934</v>
      </c>
      <c r="K113" t="s">
        <v>446</v>
      </c>
      <c r="L113" t="s">
        <v>859</v>
      </c>
      <c r="M113" t="s">
        <v>447</v>
      </c>
      <c r="N113">
        <v>2</v>
      </c>
      <c r="O113" t="s">
        <v>448</v>
      </c>
      <c r="P113" s="79" t="s">
        <v>451</v>
      </c>
      <c r="Q113">
        <v>36</v>
      </c>
      <c r="R113" t="s">
        <v>452</v>
      </c>
      <c r="S113" t="s">
        <v>449</v>
      </c>
      <c r="T113" t="s">
        <v>888</v>
      </c>
      <c r="U113" t="s">
        <v>976</v>
      </c>
      <c r="V113">
        <v>2000</v>
      </c>
      <c r="W113" t="s">
        <v>953</v>
      </c>
      <c r="Y113">
        <v>2471</v>
      </c>
      <c r="Z113" t="s">
        <v>230</v>
      </c>
      <c r="AA113" s="46">
        <v>0</v>
      </c>
      <c r="AB113" s="80" t="s">
        <v>42</v>
      </c>
      <c r="AC113" t="s">
        <v>43</v>
      </c>
      <c r="AD113" s="12">
        <v>2457000</v>
      </c>
      <c r="AE113" s="12">
        <v>2250000</v>
      </c>
      <c r="AF113" s="12">
        <v>2379480.2200000002</v>
      </c>
      <c r="AG113" s="12">
        <v>2379480.2200000002</v>
      </c>
      <c r="AH113" s="12">
        <v>1998665.7</v>
      </c>
      <c r="AI113" s="12">
        <v>1998665.7</v>
      </c>
      <c r="AJ113" s="12">
        <v>1774929.54</v>
      </c>
      <c r="AK113" s="12">
        <v>77519.779999999795</v>
      </c>
      <c r="AL113" s="32">
        <v>2457000</v>
      </c>
      <c r="AM113" s="32">
        <v>2457000</v>
      </c>
      <c r="AN113" s="32">
        <v>2300000</v>
      </c>
      <c r="AO113" s="32">
        <v>2300000</v>
      </c>
      <c r="AP113" s="12">
        <v>2300000</v>
      </c>
      <c r="AQ113" s="12">
        <f t="shared" si="7"/>
        <v>50000</v>
      </c>
      <c r="AR113" s="32">
        <f t="shared" si="6"/>
        <v>-157000</v>
      </c>
      <c r="AS113" s="35" t="s">
        <v>456</v>
      </c>
      <c r="AT113">
        <v>10000</v>
      </c>
      <c r="AU113">
        <v>0</v>
      </c>
      <c r="AV113">
        <v>0</v>
      </c>
      <c r="AW113">
        <v>10000</v>
      </c>
      <c r="AX113">
        <v>0</v>
      </c>
      <c r="AY113"/>
    </row>
    <row r="114" spans="1:51" x14ac:dyDescent="0.3">
      <c r="A114" t="str">
        <f t="shared" si="5"/>
        <v>1.1-00-2411_246049031_24247100</v>
      </c>
      <c r="B114" t="s">
        <v>1282</v>
      </c>
      <c r="C114" t="s">
        <v>1105</v>
      </c>
      <c r="D114" t="s">
        <v>1276</v>
      </c>
      <c r="E114" t="s">
        <v>1284</v>
      </c>
      <c r="F114" t="s">
        <v>1106</v>
      </c>
      <c r="G114" t="s">
        <v>802</v>
      </c>
      <c r="H114" t="s">
        <v>803</v>
      </c>
      <c r="I114" t="s">
        <v>31</v>
      </c>
      <c r="J114" t="s">
        <v>934</v>
      </c>
      <c r="K114" t="s">
        <v>804</v>
      </c>
      <c r="L114" t="s">
        <v>868</v>
      </c>
      <c r="M114" t="s">
        <v>805</v>
      </c>
      <c r="N114">
        <v>6</v>
      </c>
      <c r="O114" t="s">
        <v>79</v>
      </c>
      <c r="P114" s="79" t="s">
        <v>819</v>
      </c>
      <c r="Q114">
        <v>49</v>
      </c>
      <c r="R114" t="s">
        <v>820</v>
      </c>
      <c r="S114" t="s">
        <v>806</v>
      </c>
      <c r="T114" t="s">
        <v>905</v>
      </c>
      <c r="U114" t="s">
        <v>963</v>
      </c>
      <c r="V114">
        <v>2000</v>
      </c>
      <c r="W114" t="s">
        <v>953</v>
      </c>
      <c r="Y114">
        <v>2471</v>
      </c>
      <c r="Z114" t="s">
        <v>230</v>
      </c>
      <c r="AA114" s="46">
        <v>0</v>
      </c>
      <c r="AB114" s="80" t="s">
        <v>42</v>
      </c>
      <c r="AC114" t="s">
        <v>43</v>
      </c>
      <c r="AD114" s="12">
        <v>1862</v>
      </c>
      <c r="AE114" s="12">
        <v>0</v>
      </c>
      <c r="AF114" s="12">
        <v>301.60000000000002</v>
      </c>
      <c r="AG114" s="12">
        <v>301.60000000000002</v>
      </c>
      <c r="AH114" s="12">
        <v>0</v>
      </c>
      <c r="AI114" s="12">
        <v>0</v>
      </c>
      <c r="AJ114" s="12">
        <v>0</v>
      </c>
      <c r="AK114" s="12">
        <v>1560.4</v>
      </c>
      <c r="AL114" s="32">
        <v>1862</v>
      </c>
      <c r="AM114" s="32">
        <v>1862</v>
      </c>
      <c r="AN114" s="32">
        <v>1414</v>
      </c>
      <c r="AO114" s="32">
        <v>1414</v>
      </c>
      <c r="AP114" s="12">
        <v>1414</v>
      </c>
      <c r="AQ114" s="12">
        <f t="shared" si="7"/>
        <v>1414</v>
      </c>
      <c r="AR114" s="32">
        <f t="shared" si="6"/>
        <v>-448</v>
      </c>
      <c r="AS114" s="35" t="s">
        <v>823</v>
      </c>
      <c r="AT114" s="12">
        <v>0</v>
      </c>
      <c r="AU114" s="12">
        <v>0</v>
      </c>
      <c r="AV114" s="12">
        <v>0</v>
      </c>
      <c r="AW114" s="12">
        <v>0</v>
      </c>
      <c r="AX114" s="12">
        <v>0</v>
      </c>
      <c r="AY114"/>
    </row>
    <row r="115" spans="1:51" x14ac:dyDescent="0.3">
      <c r="A115" t="str">
        <f t="shared" si="5"/>
        <v>1.1-00-2407_243039024_24248100</v>
      </c>
      <c r="B115" t="s">
        <v>1282</v>
      </c>
      <c r="C115" t="s">
        <v>1105</v>
      </c>
      <c r="D115" t="s">
        <v>1276</v>
      </c>
      <c r="E115" t="s">
        <v>1284</v>
      </c>
      <c r="F115" t="s">
        <v>1106</v>
      </c>
      <c r="G115" t="s">
        <v>498</v>
      </c>
      <c r="H115" t="s">
        <v>499</v>
      </c>
      <c r="I115" t="s">
        <v>31</v>
      </c>
      <c r="J115" t="s">
        <v>934</v>
      </c>
      <c r="K115" t="s">
        <v>446</v>
      </c>
      <c r="L115" t="s">
        <v>859</v>
      </c>
      <c r="M115" t="s">
        <v>447</v>
      </c>
      <c r="N115">
        <v>3</v>
      </c>
      <c r="O115" t="s">
        <v>218</v>
      </c>
      <c r="P115" s="79" t="s">
        <v>502</v>
      </c>
      <c r="Q115">
        <v>39</v>
      </c>
      <c r="R115" t="s">
        <v>503</v>
      </c>
      <c r="S115" t="s">
        <v>500</v>
      </c>
      <c r="T115" t="s">
        <v>890</v>
      </c>
      <c r="U115" t="s">
        <v>501</v>
      </c>
      <c r="V115">
        <v>2000</v>
      </c>
      <c r="W115" t="s">
        <v>953</v>
      </c>
      <c r="Y115">
        <v>2481</v>
      </c>
      <c r="Z115" t="s">
        <v>508</v>
      </c>
      <c r="AA115" s="46">
        <v>0</v>
      </c>
      <c r="AB115" s="80" t="s">
        <v>42</v>
      </c>
      <c r="AC115" t="s">
        <v>43</v>
      </c>
      <c r="AD115" s="12">
        <v>10000</v>
      </c>
      <c r="AE115" s="12">
        <v>10000</v>
      </c>
      <c r="AF115" s="12">
        <v>9284.5499999999993</v>
      </c>
      <c r="AG115" s="12">
        <v>9284.5499999999993</v>
      </c>
      <c r="AH115" s="12">
        <v>9284.5499999999993</v>
      </c>
      <c r="AI115" s="12">
        <v>6646.79</v>
      </c>
      <c r="AJ115" s="12">
        <v>6646.79</v>
      </c>
      <c r="AK115" s="12">
        <v>715.45000000000073</v>
      </c>
      <c r="AL115" s="32">
        <v>10000</v>
      </c>
      <c r="AM115" s="32">
        <v>10000</v>
      </c>
      <c r="AN115" s="32">
        <v>10000</v>
      </c>
      <c r="AO115" s="32">
        <v>10000</v>
      </c>
      <c r="AP115" s="12">
        <v>10000</v>
      </c>
      <c r="AQ115" s="12">
        <f t="shared" si="7"/>
        <v>0</v>
      </c>
      <c r="AR115" s="32">
        <f t="shared" si="6"/>
        <v>0</v>
      </c>
      <c r="AS115" s="35" t="s">
        <v>506</v>
      </c>
      <c r="AT115">
        <v>812000</v>
      </c>
      <c r="AU115">
        <v>0</v>
      </c>
      <c r="AV115">
        <v>0</v>
      </c>
      <c r="AW115">
        <v>0</v>
      </c>
      <c r="AX115">
        <v>812000</v>
      </c>
      <c r="AY115"/>
    </row>
    <row r="116" spans="1:51" x14ac:dyDescent="0.3">
      <c r="A116" t="str">
        <f t="shared" si="5"/>
        <v>1.1-00-2402_241015010_24249100</v>
      </c>
      <c r="B116" t="s">
        <v>1282</v>
      </c>
      <c r="C116" t="s">
        <v>1105</v>
      </c>
      <c r="D116" t="s">
        <v>1276</v>
      </c>
      <c r="E116" t="s">
        <v>1284</v>
      </c>
      <c r="F116" t="s">
        <v>1106</v>
      </c>
      <c r="G116" t="s">
        <v>29</v>
      </c>
      <c r="H116" t="s">
        <v>30</v>
      </c>
      <c r="I116" t="s">
        <v>340</v>
      </c>
      <c r="J116" t="s">
        <v>964</v>
      </c>
      <c r="K116" t="s">
        <v>188</v>
      </c>
      <c r="L116" t="s">
        <v>856</v>
      </c>
      <c r="M116" t="s">
        <v>189</v>
      </c>
      <c r="N116">
        <v>1</v>
      </c>
      <c r="O116" t="s">
        <v>35</v>
      </c>
      <c r="P116" s="79" t="s">
        <v>342</v>
      </c>
      <c r="Q116">
        <v>15</v>
      </c>
      <c r="R116" t="s">
        <v>1135</v>
      </c>
      <c r="S116" t="s">
        <v>273</v>
      </c>
      <c r="T116" t="s">
        <v>883</v>
      </c>
      <c r="U116" s="1" t="s">
        <v>274</v>
      </c>
      <c r="V116" s="1">
        <v>2000</v>
      </c>
      <c r="W116" s="1" t="s">
        <v>67</v>
      </c>
      <c r="X116" s="1"/>
      <c r="Y116" s="7">
        <v>2491</v>
      </c>
      <c r="Z116" s="7" t="s">
        <v>132</v>
      </c>
      <c r="AA116" s="11">
        <v>0</v>
      </c>
      <c r="AB116" s="80" t="s">
        <v>42</v>
      </c>
      <c r="AC116" t="s">
        <v>43</v>
      </c>
      <c r="AD116" s="12">
        <v>0</v>
      </c>
      <c r="AE116" s="12">
        <v>0</v>
      </c>
      <c r="AF116" s="12">
        <v>0</v>
      </c>
      <c r="AG116" s="12">
        <v>0</v>
      </c>
      <c r="AH116" s="12">
        <v>0</v>
      </c>
      <c r="AI116" s="12">
        <v>0</v>
      </c>
      <c r="AJ116" s="12">
        <v>0</v>
      </c>
      <c r="AK116" s="12">
        <v>0</v>
      </c>
      <c r="AL116" s="12">
        <v>0</v>
      </c>
      <c r="AM116" s="9">
        <v>0</v>
      </c>
      <c r="AN116" s="9">
        <v>500000</v>
      </c>
      <c r="AO116" s="9">
        <v>500000</v>
      </c>
      <c r="AP116" s="12">
        <v>500000</v>
      </c>
      <c r="AQ116" s="12">
        <f t="shared" si="7"/>
        <v>500000</v>
      </c>
      <c r="AR116" s="32">
        <f t="shared" si="6"/>
        <v>500000</v>
      </c>
      <c r="AS116" s="9" t="s">
        <v>351</v>
      </c>
      <c r="AT116">
        <v>1100000</v>
      </c>
      <c r="AU116">
        <v>643545.01</v>
      </c>
      <c r="AV116">
        <v>0</v>
      </c>
      <c r="AW116">
        <v>0</v>
      </c>
      <c r="AX116">
        <v>1743545.01</v>
      </c>
      <c r="AY116"/>
    </row>
    <row r="117" spans="1:51" x14ac:dyDescent="0.3">
      <c r="A117" t="str">
        <f t="shared" si="5"/>
        <v>1.1-00-2402_241016010_24249100</v>
      </c>
      <c r="B117" t="s">
        <v>1282</v>
      </c>
      <c r="C117" t="s">
        <v>1105</v>
      </c>
      <c r="D117" t="s">
        <v>1276</v>
      </c>
      <c r="E117" t="s">
        <v>1284</v>
      </c>
      <c r="F117" t="s">
        <v>1106</v>
      </c>
      <c r="G117" t="s">
        <v>259</v>
      </c>
      <c r="H117" t="s">
        <v>260</v>
      </c>
      <c r="I117" t="s">
        <v>261</v>
      </c>
      <c r="J117" t="s">
        <v>960</v>
      </c>
      <c r="K117" t="s">
        <v>188</v>
      </c>
      <c r="L117" t="s">
        <v>856</v>
      </c>
      <c r="M117" t="s">
        <v>189</v>
      </c>
      <c r="N117">
        <v>1</v>
      </c>
      <c r="O117" t="s">
        <v>35</v>
      </c>
      <c r="P117" s="79" t="s">
        <v>275</v>
      </c>
      <c r="Q117">
        <v>16</v>
      </c>
      <c r="R117" t="s">
        <v>276</v>
      </c>
      <c r="S117" t="s">
        <v>273</v>
      </c>
      <c r="T117" t="s">
        <v>883</v>
      </c>
      <c r="U117" s="1" t="s">
        <v>274</v>
      </c>
      <c r="V117">
        <v>2000</v>
      </c>
      <c r="W117" t="s">
        <v>953</v>
      </c>
      <c r="Y117">
        <v>2491</v>
      </c>
      <c r="Z117" t="s">
        <v>132</v>
      </c>
      <c r="AA117" s="11">
        <v>0</v>
      </c>
      <c r="AB117" s="80" t="s">
        <v>42</v>
      </c>
      <c r="AC117" t="s">
        <v>43</v>
      </c>
      <c r="AD117" s="12">
        <v>144969.82</v>
      </c>
      <c r="AE117" s="12">
        <v>0</v>
      </c>
      <c r="AF117" s="12">
        <v>131692.13</v>
      </c>
      <c r="AG117" s="12">
        <v>80072.13</v>
      </c>
      <c r="AH117" s="12">
        <v>80072.13</v>
      </c>
      <c r="AI117" s="12">
        <v>74172.72</v>
      </c>
      <c r="AJ117" s="12">
        <v>74172.72</v>
      </c>
      <c r="AK117" s="12">
        <v>13277.690000000002</v>
      </c>
      <c r="AL117" s="32">
        <v>144969.82</v>
      </c>
      <c r="AM117" s="32">
        <v>144969.82</v>
      </c>
      <c r="AN117" s="32">
        <v>54948.2</v>
      </c>
      <c r="AO117" s="32">
        <v>54948.2</v>
      </c>
      <c r="AP117" s="78">
        <v>54948.2</v>
      </c>
      <c r="AQ117" s="12">
        <f t="shared" si="7"/>
        <v>54948.2</v>
      </c>
      <c r="AR117" s="32">
        <f t="shared" si="6"/>
        <v>-90021.62000000001</v>
      </c>
      <c r="AS117" s="35" t="s">
        <v>285</v>
      </c>
      <c r="AT117">
        <v>0</v>
      </c>
      <c r="AU117">
        <v>1862</v>
      </c>
      <c r="AV117">
        <v>0</v>
      </c>
      <c r="AW117">
        <v>0</v>
      </c>
      <c r="AX117">
        <v>1862</v>
      </c>
      <c r="AY117"/>
    </row>
    <row r="118" spans="1:51" x14ac:dyDescent="0.3">
      <c r="A118" t="str">
        <f t="shared" si="5"/>
        <v>1.1-00-2403_241017011_24249100</v>
      </c>
      <c r="B118" t="s">
        <v>1282</v>
      </c>
      <c r="C118" t="s">
        <v>1105</v>
      </c>
      <c r="D118" t="s">
        <v>1276</v>
      </c>
      <c r="E118" t="s">
        <v>1284</v>
      </c>
      <c r="F118" t="s">
        <v>1106</v>
      </c>
      <c r="G118" t="s">
        <v>121</v>
      </c>
      <c r="H118" t="s">
        <v>122</v>
      </c>
      <c r="I118" t="s">
        <v>123</v>
      </c>
      <c r="J118" t="s">
        <v>969</v>
      </c>
      <c r="K118" t="s">
        <v>125</v>
      </c>
      <c r="L118" t="s">
        <v>854</v>
      </c>
      <c r="M118" t="s">
        <v>126</v>
      </c>
      <c r="N118">
        <v>1</v>
      </c>
      <c r="O118" t="s">
        <v>35</v>
      </c>
      <c r="P118" s="79" t="s">
        <v>129</v>
      </c>
      <c r="Q118">
        <v>17</v>
      </c>
      <c r="R118" t="s">
        <v>130</v>
      </c>
      <c r="S118" t="s">
        <v>127</v>
      </c>
      <c r="T118" t="s">
        <v>876</v>
      </c>
      <c r="U118" t="s">
        <v>128</v>
      </c>
      <c r="V118">
        <v>2000</v>
      </c>
      <c r="W118" t="s">
        <v>953</v>
      </c>
      <c r="Y118">
        <v>2491</v>
      </c>
      <c r="Z118" t="s">
        <v>132</v>
      </c>
      <c r="AA118" s="11">
        <v>0</v>
      </c>
      <c r="AB118" s="80" t="s">
        <v>42</v>
      </c>
      <c r="AC118" t="s">
        <v>43</v>
      </c>
      <c r="AD118" s="12">
        <v>75000</v>
      </c>
      <c r="AE118" s="12">
        <v>75000</v>
      </c>
      <c r="AF118" s="12">
        <v>0</v>
      </c>
      <c r="AG118" s="12">
        <v>0</v>
      </c>
      <c r="AH118" s="12">
        <v>0</v>
      </c>
      <c r="AI118" s="12">
        <v>0</v>
      </c>
      <c r="AJ118" s="12">
        <v>0</v>
      </c>
      <c r="AK118" s="12">
        <v>75000</v>
      </c>
      <c r="AL118" s="32">
        <v>75000</v>
      </c>
      <c r="AM118" s="32">
        <v>75000</v>
      </c>
      <c r="AN118" s="32">
        <v>75000</v>
      </c>
      <c r="AO118" s="32">
        <v>75000</v>
      </c>
      <c r="AP118" s="12">
        <v>75000</v>
      </c>
      <c r="AQ118" s="12">
        <f t="shared" si="7"/>
        <v>0</v>
      </c>
      <c r="AR118" s="32">
        <f t="shared" si="6"/>
        <v>0</v>
      </c>
      <c r="AS118" s="35" t="s">
        <v>133</v>
      </c>
      <c r="AT118" s="12">
        <v>0</v>
      </c>
      <c r="AU118" s="12">
        <v>0</v>
      </c>
      <c r="AV118" s="12">
        <v>0</v>
      </c>
      <c r="AW118" s="12">
        <v>0</v>
      </c>
      <c r="AX118" s="12">
        <v>0</v>
      </c>
      <c r="AY118"/>
    </row>
    <row r="119" spans="1:51" x14ac:dyDescent="0.3">
      <c r="A119" t="str">
        <f t="shared" si="5"/>
        <v>1.1-00-2405_246021015_24249100</v>
      </c>
      <c r="B119" t="s">
        <v>1282</v>
      </c>
      <c r="C119" t="s">
        <v>1105</v>
      </c>
      <c r="D119" t="s">
        <v>1276</v>
      </c>
      <c r="E119" t="s">
        <v>1284</v>
      </c>
      <c r="F119" t="s">
        <v>1106</v>
      </c>
      <c r="G119" t="s">
        <v>29</v>
      </c>
      <c r="H119" t="s">
        <v>30</v>
      </c>
      <c r="I119" t="s">
        <v>31</v>
      </c>
      <c r="J119" t="s">
        <v>934</v>
      </c>
      <c r="K119" t="s">
        <v>306</v>
      </c>
      <c r="L119" t="s">
        <v>857</v>
      </c>
      <c r="M119" t="s">
        <v>307</v>
      </c>
      <c r="N119">
        <v>6</v>
      </c>
      <c r="O119" t="s">
        <v>79</v>
      </c>
      <c r="P119" s="79" t="s">
        <v>310</v>
      </c>
      <c r="Q119">
        <v>21</v>
      </c>
      <c r="R119" t="s">
        <v>311</v>
      </c>
      <c r="S119" t="s">
        <v>308</v>
      </c>
      <c r="T119" t="s">
        <v>884</v>
      </c>
      <c r="U119" t="s">
        <v>309</v>
      </c>
      <c r="V119">
        <v>2000</v>
      </c>
      <c r="W119" t="s">
        <v>953</v>
      </c>
      <c r="Y119">
        <v>2491</v>
      </c>
      <c r="Z119" t="s">
        <v>132</v>
      </c>
      <c r="AA119" s="11">
        <v>0</v>
      </c>
      <c r="AB119" s="80" t="s">
        <v>42</v>
      </c>
      <c r="AC119" t="s">
        <v>43</v>
      </c>
      <c r="AD119" s="12">
        <v>567531.9</v>
      </c>
      <c r="AE119" s="12">
        <v>320000</v>
      </c>
      <c r="AF119" s="12">
        <v>399569.41</v>
      </c>
      <c r="AG119" s="12">
        <v>398606.61</v>
      </c>
      <c r="AH119" s="12">
        <v>361378.73</v>
      </c>
      <c r="AI119" s="12">
        <v>325252.74</v>
      </c>
      <c r="AJ119" s="12">
        <v>325252.74</v>
      </c>
      <c r="AK119" s="12">
        <v>167962.49000000005</v>
      </c>
      <c r="AL119" s="32">
        <v>417531.9</v>
      </c>
      <c r="AM119" s="32">
        <v>417531.9</v>
      </c>
      <c r="AN119" s="32">
        <v>420000</v>
      </c>
      <c r="AO119" s="32">
        <v>420000</v>
      </c>
      <c r="AP119" s="12">
        <v>420000</v>
      </c>
      <c r="AQ119" s="12">
        <f t="shared" si="7"/>
        <v>100000</v>
      </c>
      <c r="AR119" s="32">
        <f t="shared" si="6"/>
        <v>2468.0999999999767</v>
      </c>
      <c r="AS119" s="35" t="s">
        <v>846</v>
      </c>
      <c r="AT119">
        <v>8000</v>
      </c>
      <c r="AU119">
        <v>20000</v>
      </c>
      <c r="AV119">
        <v>0</v>
      </c>
      <c r="AW119">
        <v>33014.14</v>
      </c>
      <c r="AX119">
        <v>-5014.1400000000003</v>
      </c>
      <c r="AY119"/>
    </row>
    <row r="120" spans="1:51" x14ac:dyDescent="0.3">
      <c r="A120" t="str">
        <f t="shared" si="5"/>
        <v>1.1-00-2406_245025016_24249100</v>
      </c>
      <c r="B120" t="s">
        <v>1282</v>
      </c>
      <c r="C120" t="s">
        <v>1105</v>
      </c>
      <c r="D120" t="s">
        <v>1276</v>
      </c>
      <c r="E120" t="s">
        <v>1284</v>
      </c>
      <c r="F120" t="s">
        <v>1106</v>
      </c>
      <c r="G120" t="s">
        <v>401</v>
      </c>
      <c r="H120" t="s">
        <v>402</v>
      </c>
      <c r="I120" t="s">
        <v>261</v>
      </c>
      <c r="J120" t="s">
        <v>960</v>
      </c>
      <c r="K120" t="s">
        <v>403</v>
      </c>
      <c r="L120" t="s">
        <v>858</v>
      </c>
      <c r="M120" t="s">
        <v>404</v>
      </c>
      <c r="N120">
        <v>5</v>
      </c>
      <c r="O120" t="s">
        <v>62</v>
      </c>
      <c r="P120" s="79" t="s">
        <v>407</v>
      </c>
      <c r="Q120">
        <v>25</v>
      </c>
      <c r="R120" t="s">
        <v>408</v>
      </c>
      <c r="S120" t="s">
        <v>405</v>
      </c>
      <c r="T120" t="s">
        <v>885</v>
      </c>
      <c r="U120" t="s">
        <v>977</v>
      </c>
      <c r="V120">
        <v>2000</v>
      </c>
      <c r="W120" t="s">
        <v>953</v>
      </c>
      <c r="Y120">
        <v>2491</v>
      </c>
      <c r="Z120" t="s">
        <v>132</v>
      </c>
      <c r="AA120" s="46">
        <v>0</v>
      </c>
      <c r="AB120" s="80" t="s">
        <v>42</v>
      </c>
      <c r="AC120" t="s">
        <v>43</v>
      </c>
      <c r="AD120" s="12">
        <v>247774.89</v>
      </c>
      <c r="AE120" s="12">
        <v>502000</v>
      </c>
      <c r="AF120" s="12">
        <v>247774.89</v>
      </c>
      <c r="AG120" s="12">
        <v>247774.89</v>
      </c>
      <c r="AH120" s="12">
        <v>0</v>
      </c>
      <c r="AI120" s="12">
        <v>0</v>
      </c>
      <c r="AJ120" s="12">
        <v>0</v>
      </c>
      <c r="AK120" s="12">
        <v>0</v>
      </c>
      <c r="AL120" s="32">
        <v>247774.89</v>
      </c>
      <c r="AM120" s="32">
        <v>247774.89</v>
      </c>
      <c r="AN120" s="32">
        <v>250000</v>
      </c>
      <c r="AO120" s="32">
        <v>250000</v>
      </c>
      <c r="AP120" s="12">
        <v>250000</v>
      </c>
      <c r="AQ120" s="12">
        <f t="shared" si="7"/>
        <v>-252000</v>
      </c>
      <c r="AR120" s="32">
        <f t="shared" si="6"/>
        <v>2225.109999999986</v>
      </c>
      <c r="AS120" s="35" t="s">
        <v>846</v>
      </c>
      <c r="AT120" s="12">
        <v>0</v>
      </c>
      <c r="AU120" s="12">
        <v>0</v>
      </c>
      <c r="AV120" s="12">
        <v>0</v>
      </c>
      <c r="AW120" s="12">
        <v>0</v>
      </c>
      <c r="AX120" s="12">
        <v>0</v>
      </c>
      <c r="AY120"/>
    </row>
    <row r="121" spans="1:51" x14ac:dyDescent="0.3">
      <c r="A121" t="str">
        <f t="shared" si="5"/>
        <v>1.1-00-2406_245029017_24249100</v>
      </c>
      <c r="B121" t="s">
        <v>1282</v>
      </c>
      <c r="C121" t="s">
        <v>1105</v>
      </c>
      <c r="D121" t="s">
        <v>1276</v>
      </c>
      <c r="E121" t="s">
        <v>1284</v>
      </c>
      <c r="F121" t="s">
        <v>1106</v>
      </c>
      <c r="G121" t="s">
        <v>422</v>
      </c>
      <c r="H121" t="s">
        <v>423</v>
      </c>
      <c r="I121" t="s">
        <v>340</v>
      </c>
      <c r="J121" t="s">
        <v>964</v>
      </c>
      <c r="K121" t="s">
        <v>403</v>
      </c>
      <c r="L121" t="s">
        <v>858</v>
      </c>
      <c r="M121" t="s">
        <v>404</v>
      </c>
      <c r="N121">
        <v>5</v>
      </c>
      <c r="O121" t="s">
        <v>62</v>
      </c>
      <c r="P121" s="79" t="s">
        <v>426</v>
      </c>
      <c r="Q121">
        <v>29</v>
      </c>
      <c r="R121" t="s">
        <v>427</v>
      </c>
      <c r="S121" t="s">
        <v>424</v>
      </c>
      <c r="T121" t="s">
        <v>886</v>
      </c>
      <c r="U121" t="s">
        <v>425</v>
      </c>
      <c r="V121">
        <v>2000</v>
      </c>
      <c r="W121" t="s">
        <v>953</v>
      </c>
      <c r="Y121">
        <v>2491</v>
      </c>
      <c r="Z121" t="s">
        <v>132</v>
      </c>
      <c r="AA121" s="46">
        <v>0</v>
      </c>
      <c r="AB121" s="80" t="s">
        <v>42</v>
      </c>
      <c r="AC121" t="s">
        <v>43</v>
      </c>
      <c r="AD121" s="12">
        <v>0</v>
      </c>
      <c r="AE121" s="12">
        <v>150000</v>
      </c>
      <c r="AF121" s="12">
        <v>0</v>
      </c>
      <c r="AG121" s="12">
        <v>0</v>
      </c>
      <c r="AH121" s="12">
        <v>0</v>
      </c>
      <c r="AI121" s="12">
        <v>0</v>
      </c>
      <c r="AJ121" s="12">
        <v>0</v>
      </c>
      <c r="AK121" s="12">
        <v>0</v>
      </c>
      <c r="AL121" s="32">
        <v>150000</v>
      </c>
      <c r="AM121" s="32">
        <v>150000</v>
      </c>
      <c r="AN121" s="32">
        <v>150000</v>
      </c>
      <c r="AO121" s="32">
        <v>150000</v>
      </c>
      <c r="AP121" s="12">
        <v>150000</v>
      </c>
      <c r="AQ121" s="12">
        <f t="shared" si="7"/>
        <v>0</v>
      </c>
      <c r="AR121" s="32">
        <f t="shared" si="6"/>
        <v>0</v>
      </c>
      <c r="AS121" s="35" t="s">
        <v>846</v>
      </c>
      <c r="AT121">
        <v>0</v>
      </c>
      <c r="AU121">
        <v>0</v>
      </c>
      <c r="AV121">
        <v>0</v>
      </c>
      <c r="AW121">
        <v>0</v>
      </c>
      <c r="AX121">
        <v>0</v>
      </c>
      <c r="AY121"/>
    </row>
    <row r="122" spans="1:51" x14ac:dyDescent="0.3">
      <c r="A122" t="str">
        <f t="shared" si="5"/>
        <v>1.1-00-2407_243033019_24249100</v>
      </c>
      <c r="B122" t="s">
        <v>1282</v>
      </c>
      <c r="C122" t="s">
        <v>1105</v>
      </c>
      <c r="D122" t="s">
        <v>1276</v>
      </c>
      <c r="E122" t="s">
        <v>1284</v>
      </c>
      <c r="F122" t="s">
        <v>1106</v>
      </c>
      <c r="G122" t="s">
        <v>29</v>
      </c>
      <c r="H122" t="s">
        <v>30</v>
      </c>
      <c r="I122" t="s">
        <v>31</v>
      </c>
      <c r="J122" t="s">
        <v>934</v>
      </c>
      <c r="K122" t="s">
        <v>446</v>
      </c>
      <c r="L122" t="s">
        <v>859</v>
      </c>
      <c r="M122" t="s">
        <v>447</v>
      </c>
      <c r="N122">
        <v>3</v>
      </c>
      <c r="O122" t="s">
        <v>218</v>
      </c>
      <c r="P122" s="79" t="s">
        <v>558</v>
      </c>
      <c r="Q122">
        <v>33</v>
      </c>
      <c r="R122" t="s">
        <v>559</v>
      </c>
      <c r="S122" t="s">
        <v>556</v>
      </c>
      <c r="T122" t="s">
        <v>891</v>
      </c>
      <c r="U122" t="s">
        <v>965</v>
      </c>
      <c r="V122">
        <v>2000</v>
      </c>
      <c r="W122" t="s">
        <v>953</v>
      </c>
      <c r="Y122">
        <v>2491</v>
      </c>
      <c r="Z122" t="s">
        <v>132</v>
      </c>
      <c r="AA122" s="46">
        <v>0</v>
      </c>
      <c r="AB122" s="80" t="s">
        <v>42</v>
      </c>
      <c r="AC122" t="s">
        <v>43</v>
      </c>
      <c r="AD122" s="12">
        <v>4710776.16</v>
      </c>
      <c r="AE122" s="12">
        <v>3650000</v>
      </c>
      <c r="AF122" s="12">
        <v>4670848.96</v>
      </c>
      <c r="AG122" s="12">
        <v>4575148.96</v>
      </c>
      <c r="AH122" s="12">
        <v>4156736.96</v>
      </c>
      <c r="AI122" s="12">
        <v>3794796.76</v>
      </c>
      <c r="AJ122" s="12">
        <v>3794796.76</v>
      </c>
      <c r="AK122" s="12">
        <v>39927.200000000186</v>
      </c>
      <c r="AL122" s="32">
        <v>4862000</v>
      </c>
      <c r="AM122" s="32">
        <v>4862000</v>
      </c>
      <c r="AN122" s="32">
        <v>4862000</v>
      </c>
      <c r="AO122" s="32">
        <v>4862000</v>
      </c>
      <c r="AP122" s="12">
        <v>4862000</v>
      </c>
      <c r="AQ122" s="12">
        <f t="shared" si="7"/>
        <v>1212000</v>
      </c>
      <c r="AR122" s="32">
        <f t="shared" si="6"/>
        <v>0</v>
      </c>
      <c r="AS122" s="35" t="s">
        <v>564</v>
      </c>
      <c r="AT122">
        <v>0</v>
      </c>
      <c r="AU122">
        <v>50000</v>
      </c>
      <c r="AV122">
        <v>0</v>
      </c>
      <c r="AW122">
        <v>52336</v>
      </c>
      <c r="AX122">
        <v>-2336</v>
      </c>
      <c r="AY122"/>
    </row>
    <row r="123" spans="1:51" x14ac:dyDescent="0.3">
      <c r="A123" t="str">
        <f t="shared" si="5"/>
        <v>1.1-00-2407_242036022_24249100</v>
      </c>
      <c r="B123" t="s">
        <v>1282</v>
      </c>
      <c r="C123" t="s">
        <v>1105</v>
      </c>
      <c r="D123" t="s">
        <v>1276</v>
      </c>
      <c r="E123" t="s">
        <v>1284</v>
      </c>
      <c r="F123" t="s">
        <v>1106</v>
      </c>
      <c r="G123" t="s">
        <v>259</v>
      </c>
      <c r="H123" t="s">
        <v>260</v>
      </c>
      <c r="I123" t="s">
        <v>31</v>
      </c>
      <c r="J123" t="s">
        <v>934</v>
      </c>
      <c r="K123" t="s">
        <v>446</v>
      </c>
      <c r="L123" t="s">
        <v>859</v>
      </c>
      <c r="M123" t="s">
        <v>447</v>
      </c>
      <c r="N123">
        <v>2</v>
      </c>
      <c r="O123" t="s">
        <v>448</v>
      </c>
      <c r="P123" s="79" t="s">
        <v>451</v>
      </c>
      <c r="Q123">
        <v>36</v>
      </c>
      <c r="R123" t="s">
        <v>452</v>
      </c>
      <c r="S123" t="s">
        <v>449</v>
      </c>
      <c r="T123" t="s">
        <v>888</v>
      </c>
      <c r="U123" t="s">
        <v>976</v>
      </c>
      <c r="V123">
        <v>2000</v>
      </c>
      <c r="W123" t="s">
        <v>953</v>
      </c>
      <c r="Y123">
        <v>2491</v>
      </c>
      <c r="Z123" t="s">
        <v>132</v>
      </c>
      <c r="AA123" s="46">
        <v>0</v>
      </c>
      <c r="AB123" s="80" t="s">
        <v>42</v>
      </c>
      <c r="AC123" t="s">
        <v>43</v>
      </c>
      <c r="AD123" s="12">
        <v>5860</v>
      </c>
      <c r="AE123" s="12">
        <v>30000</v>
      </c>
      <c r="AF123" s="12">
        <v>5860</v>
      </c>
      <c r="AG123" s="12">
        <v>5860</v>
      </c>
      <c r="AH123" s="12">
        <v>5860</v>
      </c>
      <c r="AI123" s="12">
        <v>5860</v>
      </c>
      <c r="AJ123" s="12">
        <v>5860</v>
      </c>
      <c r="AK123" s="12">
        <v>0</v>
      </c>
      <c r="AL123" s="32">
        <v>7000</v>
      </c>
      <c r="AM123" s="32">
        <v>7000</v>
      </c>
      <c r="AN123" s="32">
        <v>7000</v>
      </c>
      <c r="AO123" s="32">
        <v>7000</v>
      </c>
      <c r="AP123" s="12">
        <v>7000</v>
      </c>
      <c r="AQ123" s="12">
        <f t="shared" si="7"/>
        <v>-23000</v>
      </c>
      <c r="AR123" s="32">
        <f t="shared" si="6"/>
        <v>0</v>
      </c>
      <c r="AS123" s="35" t="s">
        <v>457</v>
      </c>
      <c r="AT123">
        <v>0</v>
      </c>
      <c r="AU123">
        <v>9324.6</v>
      </c>
      <c r="AV123">
        <v>0</v>
      </c>
      <c r="AW123">
        <v>0</v>
      </c>
      <c r="AX123">
        <v>9324.6</v>
      </c>
      <c r="AY123"/>
    </row>
    <row r="124" spans="1:51" x14ac:dyDescent="0.3">
      <c r="A124" t="str">
        <f t="shared" si="5"/>
        <v>1.1-00-2407_243039024_24249100</v>
      </c>
      <c r="B124" t="s">
        <v>1282</v>
      </c>
      <c r="C124" t="s">
        <v>1105</v>
      </c>
      <c r="D124" t="s">
        <v>1276</v>
      </c>
      <c r="E124" t="s">
        <v>1284</v>
      </c>
      <c r="F124" t="s">
        <v>1106</v>
      </c>
      <c r="G124" t="s">
        <v>498</v>
      </c>
      <c r="H124" t="s">
        <v>499</v>
      </c>
      <c r="I124" t="s">
        <v>31</v>
      </c>
      <c r="J124" t="s">
        <v>934</v>
      </c>
      <c r="K124" t="s">
        <v>446</v>
      </c>
      <c r="L124" t="s">
        <v>859</v>
      </c>
      <c r="M124" t="s">
        <v>447</v>
      </c>
      <c r="N124">
        <v>3</v>
      </c>
      <c r="O124" t="s">
        <v>218</v>
      </c>
      <c r="P124" s="79" t="s">
        <v>502</v>
      </c>
      <c r="Q124">
        <v>39</v>
      </c>
      <c r="R124" t="s">
        <v>503</v>
      </c>
      <c r="S124" t="s">
        <v>500</v>
      </c>
      <c r="T124" t="s">
        <v>890</v>
      </c>
      <c r="U124" t="s">
        <v>501</v>
      </c>
      <c r="V124">
        <v>2000</v>
      </c>
      <c r="W124" t="s">
        <v>953</v>
      </c>
      <c r="Y124">
        <v>2491</v>
      </c>
      <c r="Z124" t="s">
        <v>132</v>
      </c>
      <c r="AA124" s="46">
        <v>0</v>
      </c>
      <c r="AB124" s="80" t="s">
        <v>42</v>
      </c>
      <c r="AC124" t="s">
        <v>43</v>
      </c>
      <c r="AD124" s="12">
        <v>100000</v>
      </c>
      <c r="AE124" s="12">
        <v>100000</v>
      </c>
      <c r="AF124" s="12">
        <v>39395.56</v>
      </c>
      <c r="AG124" s="12">
        <v>39395.56</v>
      </c>
      <c r="AH124" s="12">
        <v>39395.58</v>
      </c>
      <c r="AI124" s="12">
        <v>39395.58</v>
      </c>
      <c r="AJ124" s="12">
        <v>39395.58</v>
      </c>
      <c r="AK124" s="12">
        <v>60604.44</v>
      </c>
      <c r="AL124" s="32">
        <v>100000</v>
      </c>
      <c r="AM124" s="32">
        <v>100000</v>
      </c>
      <c r="AN124" s="32">
        <v>100000</v>
      </c>
      <c r="AO124" s="32">
        <v>100000</v>
      </c>
      <c r="AP124" s="12">
        <v>100000</v>
      </c>
      <c r="AQ124" s="12">
        <f t="shared" si="7"/>
        <v>0</v>
      </c>
      <c r="AR124" s="32">
        <f t="shared" si="6"/>
        <v>0</v>
      </c>
      <c r="AS124" s="35" t="s">
        <v>510</v>
      </c>
      <c r="AT124">
        <v>0</v>
      </c>
      <c r="AU124">
        <v>0</v>
      </c>
      <c r="AV124">
        <v>0</v>
      </c>
      <c r="AW124">
        <v>0</v>
      </c>
      <c r="AX124">
        <v>0</v>
      </c>
      <c r="AY124"/>
    </row>
    <row r="125" spans="1:51" x14ac:dyDescent="0.3">
      <c r="A125" t="str">
        <f t="shared" si="5"/>
        <v>1.1-00-2411_246049031_24249100</v>
      </c>
      <c r="B125" t="s">
        <v>1282</v>
      </c>
      <c r="C125" t="s">
        <v>1105</v>
      </c>
      <c r="D125" t="s">
        <v>1276</v>
      </c>
      <c r="E125" t="s">
        <v>1284</v>
      </c>
      <c r="F125" t="s">
        <v>1106</v>
      </c>
      <c r="G125" t="s">
        <v>802</v>
      </c>
      <c r="H125" t="s">
        <v>803</v>
      </c>
      <c r="I125" t="s">
        <v>31</v>
      </c>
      <c r="J125" t="s">
        <v>934</v>
      </c>
      <c r="K125" t="s">
        <v>804</v>
      </c>
      <c r="L125" t="s">
        <v>868</v>
      </c>
      <c r="M125" t="s">
        <v>805</v>
      </c>
      <c r="N125">
        <v>6</v>
      </c>
      <c r="O125" t="s">
        <v>79</v>
      </c>
      <c r="P125" s="79" t="s">
        <v>819</v>
      </c>
      <c r="Q125">
        <v>49</v>
      </c>
      <c r="R125" t="s">
        <v>820</v>
      </c>
      <c r="S125" t="s">
        <v>806</v>
      </c>
      <c r="T125" t="s">
        <v>905</v>
      </c>
      <c r="U125" t="s">
        <v>963</v>
      </c>
      <c r="V125">
        <v>2000</v>
      </c>
      <c r="W125" t="s">
        <v>953</v>
      </c>
      <c r="Y125">
        <v>2491</v>
      </c>
      <c r="Z125" t="s">
        <v>132</v>
      </c>
      <c r="AA125" s="46">
        <v>0</v>
      </c>
      <c r="AB125" s="80" t="s">
        <v>42</v>
      </c>
      <c r="AC125" t="s">
        <v>43</v>
      </c>
      <c r="AD125" s="12">
        <v>6000</v>
      </c>
      <c r="AE125" s="12">
        <v>5000</v>
      </c>
      <c r="AF125" s="12">
        <v>849.7</v>
      </c>
      <c r="AG125" s="12">
        <v>849.7</v>
      </c>
      <c r="AH125" s="12">
        <v>0</v>
      </c>
      <c r="AI125" s="12">
        <v>0</v>
      </c>
      <c r="AJ125" s="12">
        <v>0</v>
      </c>
      <c r="AK125" s="12">
        <v>5150.3</v>
      </c>
      <c r="AL125" s="32">
        <v>6000</v>
      </c>
      <c r="AM125" s="32">
        <v>6000</v>
      </c>
      <c r="AN125" s="32">
        <v>2000</v>
      </c>
      <c r="AO125" s="32">
        <v>2000</v>
      </c>
      <c r="AP125" s="12">
        <v>2000</v>
      </c>
      <c r="AQ125" s="12">
        <f t="shared" si="7"/>
        <v>-3000</v>
      </c>
      <c r="AR125" s="32">
        <f t="shared" si="6"/>
        <v>-4000</v>
      </c>
      <c r="AS125" s="35" t="s">
        <v>824</v>
      </c>
      <c r="AT125">
        <v>0</v>
      </c>
      <c r="AU125">
        <v>0</v>
      </c>
      <c r="AV125">
        <v>0</v>
      </c>
      <c r="AW125">
        <v>30000</v>
      </c>
      <c r="AX125">
        <v>-30000</v>
      </c>
      <c r="AY125"/>
    </row>
    <row r="126" spans="1:51" x14ac:dyDescent="0.3">
      <c r="A126" t="str">
        <f t="shared" si="5"/>
        <v>1.1-00-2407_242036022_24251100</v>
      </c>
      <c r="B126" t="s">
        <v>1282</v>
      </c>
      <c r="C126" t="s">
        <v>1105</v>
      </c>
      <c r="D126" t="s">
        <v>1276</v>
      </c>
      <c r="E126" t="s">
        <v>1284</v>
      </c>
      <c r="F126" t="s">
        <v>1106</v>
      </c>
      <c r="G126" t="s">
        <v>259</v>
      </c>
      <c r="H126" t="s">
        <v>260</v>
      </c>
      <c r="I126" t="s">
        <v>31</v>
      </c>
      <c r="J126" t="s">
        <v>934</v>
      </c>
      <c r="K126" t="s">
        <v>446</v>
      </c>
      <c r="L126" t="s">
        <v>859</v>
      </c>
      <c r="M126" t="s">
        <v>447</v>
      </c>
      <c r="N126">
        <v>2</v>
      </c>
      <c r="O126" t="s">
        <v>448</v>
      </c>
      <c r="P126" s="79" t="s">
        <v>451</v>
      </c>
      <c r="Q126">
        <v>36</v>
      </c>
      <c r="R126" t="s">
        <v>452</v>
      </c>
      <c r="S126" t="s">
        <v>449</v>
      </c>
      <c r="T126" t="s">
        <v>888</v>
      </c>
      <c r="U126" t="s">
        <v>976</v>
      </c>
      <c r="V126">
        <v>2000</v>
      </c>
      <c r="W126" t="s">
        <v>953</v>
      </c>
      <c r="Y126">
        <v>2511</v>
      </c>
      <c r="Z126" t="s">
        <v>458</v>
      </c>
      <c r="AA126" s="46">
        <v>0</v>
      </c>
      <c r="AB126" s="80" t="s">
        <v>42</v>
      </c>
      <c r="AC126" t="s">
        <v>43</v>
      </c>
      <c r="AD126" s="12">
        <v>1770000</v>
      </c>
      <c r="AE126" s="12">
        <v>1700000</v>
      </c>
      <c r="AF126" s="12">
        <v>1879959.67</v>
      </c>
      <c r="AG126" s="12">
        <v>1879959.67</v>
      </c>
      <c r="AH126" s="12">
        <v>1499642.2</v>
      </c>
      <c r="AI126" s="12">
        <v>1499642.2</v>
      </c>
      <c r="AJ126" s="12">
        <v>1499642.2</v>
      </c>
      <c r="AK126" s="12">
        <v>-109959.66999999993</v>
      </c>
      <c r="AL126" s="32">
        <v>2500000</v>
      </c>
      <c r="AM126" s="32">
        <v>2500000</v>
      </c>
      <c r="AN126" s="32">
        <v>4500000</v>
      </c>
      <c r="AO126" s="32">
        <v>4500000</v>
      </c>
      <c r="AP126" s="12">
        <v>2000000</v>
      </c>
      <c r="AQ126" s="12">
        <f t="shared" si="7"/>
        <v>300000</v>
      </c>
      <c r="AR126" s="32">
        <f t="shared" si="6"/>
        <v>2000000</v>
      </c>
      <c r="AS126" s="35" t="s">
        <v>459</v>
      </c>
      <c r="AT126">
        <v>0</v>
      </c>
      <c r="AU126">
        <v>3500</v>
      </c>
      <c r="AV126">
        <v>0</v>
      </c>
      <c r="AW126">
        <v>0</v>
      </c>
      <c r="AX126">
        <v>3500</v>
      </c>
      <c r="AY126"/>
    </row>
    <row r="127" spans="1:51" x14ac:dyDescent="0.3">
      <c r="A127" t="str">
        <f t="shared" si="5"/>
        <v>1.1-00-2405_246021015_24252100</v>
      </c>
      <c r="B127" t="s">
        <v>1282</v>
      </c>
      <c r="C127" t="s">
        <v>1105</v>
      </c>
      <c r="D127" t="s">
        <v>1276</v>
      </c>
      <c r="E127" t="s">
        <v>1284</v>
      </c>
      <c r="F127" t="s">
        <v>1106</v>
      </c>
      <c r="G127" t="s">
        <v>29</v>
      </c>
      <c r="H127" t="s">
        <v>30</v>
      </c>
      <c r="I127" t="s">
        <v>31</v>
      </c>
      <c r="J127" t="s">
        <v>934</v>
      </c>
      <c r="K127" t="s">
        <v>306</v>
      </c>
      <c r="L127" t="s">
        <v>857</v>
      </c>
      <c r="M127" t="s">
        <v>307</v>
      </c>
      <c r="N127">
        <v>6</v>
      </c>
      <c r="O127" t="s">
        <v>79</v>
      </c>
      <c r="P127" s="79" t="s">
        <v>310</v>
      </c>
      <c r="Q127">
        <v>21</v>
      </c>
      <c r="R127" t="s">
        <v>311</v>
      </c>
      <c r="S127" t="s">
        <v>308</v>
      </c>
      <c r="T127" t="s">
        <v>884</v>
      </c>
      <c r="U127" t="s">
        <v>309</v>
      </c>
      <c r="V127">
        <v>2000</v>
      </c>
      <c r="W127" t="s">
        <v>953</v>
      </c>
      <c r="Y127">
        <v>2521</v>
      </c>
      <c r="Z127" t="s">
        <v>316</v>
      </c>
      <c r="AA127" s="11">
        <v>0</v>
      </c>
      <c r="AB127" s="80" t="s">
        <v>42</v>
      </c>
      <c r="AC127" t="s">
        <v>43</v>
      </c>
      <c r="AD127" s="12">
        <v>123580</v>
      </c>
      <c r="AE127" s="12">
        <v>50000</v>
      </c>
      <c r="AF127" s="12">
        <v>90467.34</v>
      </c>
      <c r="AG127" s="12">
        <v>90467.34</v>
      </c>
      <c r="AH127" s="12">
        <v>65467.34</v>
      </c>
      <c r="AI127" s="12">
        <v>61800</v>
      </c>
      <c r="AJ127" s="12">
        <v>61800</v>
      </c>
      <c r="AK127" s="12">
        <v>33112.660000000003</v>
      </c>
      <c r="AL127" s="32">
        <v>123580</v>
      </c>
      <c r="AM127" s="32">
        <v>123580</v>
      </c>
      <c r="AN127" s="32">
        <v>123580</v>
      </c>
      <c r="AO127" s="32">
        <v>123580</v>
      </c>
      <c r="AP127" s="12">
        <v>123580</v>
      </c>
      <c r="AQ127" s="12">
        <f t="shared" si="7"/>
        <v>73580</v>
      </c>
      <c r="AR127" s="32">
        <f t="shared" si="6"/>
        <v>0</v>
      </c>
      <c r="AS127" s="35" t="s">
        <v>846</v>
      </c>
      <c r="AT127">
        <v>223880</v>
      </c>
      <c r="AU127">
        <v>0</v>
      </c>
      <c r="AV127">
        <v>0</v>
      </c>
      <c r="AW127">
        <v>302530</v>
      </c>
      <c r="AX127">
        <v>-78650</v>
      </c>
      <c r="AY127"/>
    </row>
    <row r="128" spans="1:51" x14ac:dyDescent="0.3">
      <c r="A128" t="str">
        <f t="shared" si="5"/>
        <v>1.1-00-2407_243039024_24252100</v>
      </c>
      <c r="B128" t="s">
        <v>1282</v>
      </c>
      <c r="C128" t="s">
        <v>1105</v>
      </c>
      <c r="D128" t="s">
        <v>1276</v>
      </c>
      <c r="E128" t="s">
        <v>1284</v>
      </c>
      <c r="F128" t="s">
        <v>1106</v>
      </c>
      <c r="G128" t="s">
        <v>498</v>
      </c>
      <c r="H128" t="s">
        <v>499</v>
      </c>
      <c r="I128" t="s">
        <v>31</v>
      </c>
      <c r="J128" t="s">
        <v>934</v>
      </c>
      <c r="K128" t="s">
        <v>446</v>
      </c>
      <c r="L128" t="s">
        <v>859</v>
      </c>
      <c r="M128" t="s">
        <v>447</v>
      </c>
      <c r="N128">
        <v>3</v>
      </c>
      <c r="O128" t="s">
        <v>218</v>
      </c>
      <c r="P128" s="79" t="s">
        <v>502</v>
      </c>
      <c r="Q128">
        <v>39</v>
      </c>
      <c r="R128" t="s">
        <v>503</v>
      </c>
      <c r="S128" t="s">
        <v>500</v>
      </c>
      <c r="T128" t="s">
        <v>890</v>
      </c>
      <c r="U128" t="s">
        <v>501</v>
      </c>
      <c r="V128">
        <v>2000</v>
      </c>
      <c r="W128" t="s">
        <v>953</v>
      </c>
      <c r="Y128">
        <v>2521</v>
      </c>
      <c r="Z128" t="s">
        <v>316</v>
      </c>
      <c r="AA128" s="46">
        <v>0</v>
      </c>
      <c r="AB128" s="80" t="s">
        <v>42</v>
      </c>
      <c r="AC128" t="s">
        <v>43</v>
      </c>
      <c r="AD128" s="12">
        <v>450000</v>
      </c>
      <c r="AE128" s="12">
        <v>450000</v>
      </c>
      <c r="AF128" s="12">
        <v>435613.62</v>
      </c>
      <c r="AG128" s="12">
        <v>435613.62</v>
      </c>
      <c r="AH128" s="12">
        <v>420613.62</v>
      </c>
      <c r="AI128" s="12">
        <v>273873.62</v>
      </c>
      <c r="AJ128" s="12">
        <v>273873.62</v>
      </c>
      <c r="AK128" s="12">
        <v>14386.380000000005</v>
      </c>
      <c r="AL128" s="32">
        <v>450000</v>
      </c>
      <c r="AM128" s="32">
        <v>450000</v>
      </c>
      <c r="AN128" s="32">
        <v>450000</v>
      </c>
      <c r="AO128" s="32">
        <v>450000</v>
      </c>
      <c r="AP128" s="12">
        <v>450000</v>
      </c>
      <c r="AQ128" s="12">
        <f t="shared" si="7"/>
        <v>0</v>
      </c>
      <c r="AR128" s="32">
        <f t="shared" si="6"/>
        <v>0</v>
      </c>
      <c r="AS128" s="35" t="s">
        <v>512</v>
      </c>
      <c r="AT128">
        <v>0</v>
      </c>
      <c r="AU128">
        <v>0</v>
      </c>
      <c r="AV128">
        <v>0</v>
      </c>
      <c r="AW128">
        <v>0</v>
      </c>
      <c r="AX128">
        <v>0</v>
      </c>
      <c r="AY128"/>
    </row>
    <row r="129" spans="1:51" x14ac:dyDescent="0.3">
      <c r="A129" t="str">
        <f t="shared" si="5"/>
        <v>1.1-00-2409_248044028_24252100</v>
      </c>
      <c r="B129" t="s">
        <v>1282</v>
      </c>
      <c r="C129" t="s">
        <v>1105</v>
      </c>
      <c r="D129" t="s">
        <v>1276</v>
      </c>
      <c r="E129" t="s">
        <v>1284</v>
      </c>
      <c r="F129" t="s">
        <v>1106</v>
      </c>
      <c r="G129" t="s">
        <v>602</v>
      </c>
      <c r="H129" t="s">
        <v>603</v>
      </c>
      <c r="I129" t="s">
        <v>31</v>
      </c>
      <c r="J129" t="s">
        <v>934</v>
      </c>
      <c r="K129" t="s">
        <v>604</v>
      </c>
      <c r="L129" t="s">
        <v>861</v>
      </c>
      <c r="M129" t="s">
        <v>605</v>
      </c>
      <c r="N129">
        <v>8</v>
      </c>
      <c r="O129" t="s">
        <v>606</v>
      </c>
      <c r="P129" s="79" t="s">
        <v>609</v>
      </c>
      <c r="Q129">
        <v>44</v>
      </c>
      <c r="R129" t="s">
        <v>610</v>
      </c>
      <c r="S129" t="s">
        <v>607</v>
      </c>
      <c r="T129" t="s">
        <v>894</v>
      </c>
      <c r="U129" t="s">
        <v>608</v>
      </c>
      <c r="V129">
        <v>2000</v>
      </c>
      <c r="W129" t="s">
        <v>953</v>
      </c>
      <c r="Y129">
        <v>2521</v>
      </c>
      <c r="Z129" t="s">
        <v>316</v>
      </c>
      <c r="AA129" s="46">
        <v>0</v>
      </c>
      <c r="AB129" s="80" t="s">
        <v>42</v>
      </c>
      <c r="AC129" t="s">
        <v>43</v>
      </c>
      <c r="AD129" s="12">
        <v>430000</v>
      </c>
      <c r="AE129" s="12">
        <v>500000</v>
      </c>
      <c r="AF129" s="12">
        <v>429988.8</v>
      </c>
      <c r="AG129" s="12">
        <v>429988.8</v>
      </c>
      <c r="AH129" s="12">
        <v>429988.8</v>
      </c>
      <c r="AI129" s="12">
        <v>429988.8</v>
      </c>
      <c r="AJ129" s="12">
        <v>429988.8</v>
      </c>
      <c r="AK129" s="12">
        <v>11.200000000011642</v>
      </c>
      <c r="AL129" s="32">
        <v>430000</v>
      </c>
      <c r="AM129" s="32">
        <v>430000</v>
      </c>
      <c r="AN129" s="32">
        <v>500000</v>
      </c>
      <c r="AO129" s="32">
        <v>500000</v>
      </c>
      <c r="AP129" s="12">
        <v>500000</v>
      </c>
      <c r="AQ129" s="12">
        <f t="shared" si="7"/>
        <v>0</v>
      </c>
      <c r="AR129" s="32">
        <f t="shared" si="6"/>
        <v>70000</v>
      </c>
      <c r="AS129" s="35" t="s">
        <v>611</v>
      </c>
      <c r="AT129">
        <v>472739</v>
      </c>
      <c r="AU129">
        <v>258221</v>
      </c>
      <c r="AV129">
        <v>0</v>
      </c>
      <c r="AW129">
        <v>328016.52</v>
      </c>
      <c r="AX129">
        <v>402943.48</v>
      </c>
      <c r="AY129" t="s">
        <v>1933</v>
      </c>
    </row>
    <row r="130" spans="1:51" x14ac:dyDescent="0.3">
      <c r="A130" t="str">
        <f t="shared" si="5"/>
        <v>1.1-00-2410_244048030_24252100</v>
      </c>
      <c r="B130" t="s">
        <v>1282</v>
      </c>
      <c r="C130" t="s">
        <v>1105</v>
      </c>
      <c r="D130" t="s">
        <v>1276</v>
      </c>
      <c r="E130" t="s">
        <v>1284</v>
      </c>
      <c r="F130" t="s">
        <v>1106</v>
      </c>
      <c r="G130" t="s">
        <v>412</v>
      </c>
      <c r="H130" t="s">
        <v>411</v>
      </c>
      <c r="I130" t="s">
        <v>31</v>
      </c>
      <c r="J130" t="s">
        <v>934</v>
      </c>
      <c r="K130" t="s">
        <v>666</v>
      </c>
      <c r="L130" t="s">
        <v>862</v>
      </c>
      <c r="M130" t="s">
        <v>967</v>
      </c>
      <c r="N130">
        <v>4</v>
      </c>
      <c r="O130" t="s">
        <v>667</v>
      </c>
      <c r="P130" s="79" t="s">
        <v>670</v>
      </c>
      <c r="Q130">
        <v>48</v>
      </c>
      <c r="R130" t="s">
        <v>968</v>
      </c>
      <c r="S130" t="s">
        <v>668</v>
      </c>
      <c r="T130" t="s">
        <v>898</v>
      </c>
      <c r="U130" t="s">
        <v>669</v>
      </c>
      <c r="V130">
        <v>2000</v>
      </c>
      <c r="W130" t="s">
        <v>953</v>
      </c>
      <c r="Y130">
        <v>2521</v>
      </c>
      <c r="Z130" t="s">
        <v>316</v>
      </c>
      <c r="AA130" s="46">
        <v>0</v>
      </c>
      <c r="AB130" s="80" t="s">
        <v>42</v>
      </c>
      <c r="AC130" t="s">
        <v>43</v>
      </c>
      <c r="AD130" s="12">
        <v>50000</v>
      </c>
      <c r="AE130" s="32">
        <v>0</v>
      </c>
      <c r="AF130" s="12">
        <v>0</v>
      </c>
      <c r="AG130" s="12">
        <v>0</v>
      </c>
      <c r="AH130" s="12">
        <v>0</v>
      </c>
      <c r="AI130" s="12">
        <v>0</v>
      </c>
      <c r="AJ130" s="12">
        <v>0</v>
      </c>
      <c r="AK130" s="12">
        <v>50000</v>
      </c>
      <c r="AL130" s="32">
        <v>50000</v>
      </c>
      <c r="AM130" s="32">
        <v>50000</v>
      </c>
      <c r="AN130" s="32">
        <v>50000</v>
      </c>
      <c r="AO130" s="32">
        <v>50000</v>
      </c>
      <c r="AP130" s="12">
        <v>50000</v>
      </c>
      <c r="AQ130" s="12">
        <f t="shared" si="7"/>
        <v>50000</v>
      </c>
      <c r="AR130" s="32">
        <f t="shared" si="6"/>
        <v>0</v>
      </c>
      <c r="AS130" s="35" t="s">
        <v>140</v>
      </c>
      <c r="AT130">
        <v>6800</v>
      </c>
      <c r="AU130">
        <v>0</v>
      </c>
      <c r="AV130">
        <v>0</v>
      </c>
      <c r="AW130">
        <v>1740</v>
      </c>
      <c r="AX130">
        <v>5060</v>
      </c>
      <c r="AY130"/>
    </row>
    <row r="131" spans="1:51" x14ac:dyDescent="0.3">
      <c r="A131" t="str">
        <f t="shared" ref="A131:A194" si="8">CONCATENATE(B131,K131,N131,P131,S131,Y131,AB131)</f>
        <v>1.1-00-2402_243012009_24253100</v>
      </c>
      <c r="B131" t="s">
        <v>1282</v>
      </c>
      <c r="C131" t="s">
        <v>1105</v>
      </c>
      <c r="D131" t="s">
        <v>1276</v>
      </c>
      <c r="E131" t="s">
        <v>1284</v>
      </c>
      <c r="F131" t="s">
        <v>1106</v>
      </c>
      <c r="G131" t="s">
        <v>216</v>
      </c>
      <c r="H131" t="s">
        <v>217</v>
      </c>
      <c r="I131" t="s">
        <v>31</v>
      </c>
      <c r="J131" t="s">
        <v>934</v>
      </c>
      <c r="K131" t="s">
        <v>188</v>
      </c>
      <c r="L131" t="s">
        <v>856</v>
      </c>
      <c r="M131" t="s">
        <v>189</v>
      </c>
      <c r="N131">
        <v>3</v>
      </c>
      <c r="O131" t="s">
        <v>218</v>
      </c>
      <c r="P131" s="79" t="s">
        <v>243</v>
      </c>
      <c r="Q131">
        <v>12</v>
      </c>
      <c r="R131" t="s">
        <v>244</v>
      </c>
      <c r="S131" t="s">
        <v>219</v>
      </c>
      <c r="T131" t="s">
        <v>881</v>
      </c>
      <c r="U131" t="s">
        <v>972</v>
      </c>
      <c r="V131">
        <v>2000</v>
      </c>
      <c r="W131" t="s">
        <v>953</v>
      </c>
      <c r="Y131">
        <v>2531</v>
      </c>
      <c r="Z131" t="s">
        <v>245</v>
      </c>
      <c r="AA131" s="11">
        <v>0</v>
      </c>
      <c r="AB131" s="80" t="s">
        <v>42</v>
      </c>
      <c r="AC131" t="s">
        <v>43</v>
      </c>
      <c r="AD131" s="12">
        <v>50000</v>
      </c>
      <c r="AE131" s="12">
        <v>50000</v>
      </c>
      <c r="AF131" s="12">
        <v>25640.15</v>
      </c>
      <c r="AG131" s="12">
        <v>25640.15</v>
      </c>
      <c r="AH131" s="12">
        <v>25640.15</v>
      </c>
      <c r="AI131" s="12">
        <v>25640.15</v>
      </c>
      <c r="AJ131" s="12">
        <v>25640.15</v>
      </c>
      <c r="AK131" s="12">
        <v>24359.85</v>
      </c>
      <c r="AL131" s="32">
        <v>50000</v>
      </c>
      <c r="AM131" s="32">
        <v>50000</v>
      </c>
      <c r="AN131" s="32">
        <v>50000</v>
      </c>
      <c r="AO131" s="32">
        <v>50000</v>
      </c>
      <c r="AP131" s="12">
        <v>50000</v>
      </c>
      <c r="AQ131" s="12">
        <f t="shared" si="7"/>
        <v>0</v>
      </c>
      <c r="AR131" s="32">
        <f t="shared" si="6"/>
        <v>0</v>
      </c>
      <c r="AS131" s="35" t="s">
        <v>246</v>
      </c>
      <c r="AT131">
        <v>84140</v>
      </c>
      <c r="AU131">
        <v>50000</v>
      </c>
      <c r="AV131">
        <v>0</v>
      </c>
      <c r="AW131">
        <v>0</v>
      </c>
      <c r="AX131">
        <v>134140</v>
      </c>
      <c r="AY131"/>
    </row>
    <row r="132" spans="1:51" x14ac:dyDescent="0.3">
      <c r="A132" t="str">
        <f t="shared" si="8"/>
        <v>1.1-00-2407_243039024_24253100</v>
      </c>
      <c r="B132" t="s">
        <v>1282</v>
      </c>
      <c r="C132" t="s">
        <v>1105</v>
      </c>
      <c r="D132" t="s">
        <v>1276</v>
      </c>
      <c r="E132" t="s">
        <v>1284</v>
      </c>
      <c r="F132" t="s">
        <v>1106</v>
      </c>
      <c r="G132" t="s">
        <v>498</v>
      </c>
      <c r="H132" t="s">
        <v>499</v>
      </c>
      <c r="I132" t="s">
        <v>31</v>
      </c>
      <c r="J132" t="s">
        <v>934</v>
      </c>
      <c r="K132" t="s">
        <v>446</v>
      </c>
      <c r="L132" t="s">
        <v>859</v>
      </c>
      <c r="M132" t="s">
        <v>447</v>
      </c>
      <c r="N132">
        <v>3</v>
      </c>
      <c r="O132" t="s">
        <v>218</v>
      </c>
      <c r="P132" s="79" t="s">
        <v>502</v>
      </c>
      <c r="Q132">
        <v>39</v>
      </c>
      <c r="R132" t="s">
        <v>503</v>
      </c>
      <c r="S132" t="s">
        <v>500</v>
      </c>
      <c r="T132" t="s">
        <v>890</v>
      </c>
      <c r="U132" t="s">
        <v>501</v>
      </c>
      <c r="V132">
        <v>2000</v>
      </c>
      <c r="W132" t="s">
        <v>953</v>
      </c>
      <c r="Y132">
        <v>2531</v>
      </c>
      <c r="Z132" t="s">
        <v>245</v>
      </c>
      <c r="AA132" s="46">
        <v>0</v>
      </c>
      <c r="AB132" s="80" t="s">
        <v>42</v>
      </c>
      <c r="AC132" t="s">
        <v>43</v>
      </c>
      <c r="AD132" s="12">
        <v>5500000</v>
      </c>
      <c r="AE132" s="12">
        <v>5000000</v>
      </c>
      <c r="AF132" s="12">
        <v>5145797.7300000004</v>
      </c>
      <c r="AG132" s="12">
        <v>4204008.43</v>
      </c>
      <c r="AH132" s="12">
        <v>3284821.95</v>
      </c>
      <c r="AI132" s="12">
        <v>3117025.69</v>
      </c>
      <c r="AJ132" s="12">
        <v>3117025.69</v>
      </c>
      <c r="AK132" s="12">
        <v>354202.26999999955</v>
      </c>
      <c r="AL132" s="32">
        <v>5000000</v>
      </c>
      <c r="AM132" s="32">
        <v>5000000</v>
      </c>
      <c r="AN132" s="32">
        <v>5500000</v>
      </c>
      <c r="AO132" s="32">
        <v>5500000</v>
      </c>
      <c r="AP132" s="12">
        <v>5500000</v>
      </c>
      <c r="AQ132" s="12">
        <f t="shared" si="7"/>
        <v>500000</v>
      </c>
      <c r="AR132" s="32">
        <f t="shared" si="6"/>
        <v>500000</v>
      </c>
      <c r="AS132" s="35" t="s">
        <v>514</v>
      </c>
      <c r="AT132">
        <v>1500000</v>
      </c>
      <c r="AU132">
        <v>500000</v>
      </c>
      <c r="AV132">
        <v>0</v>
      </c>
      <c r="AW132">
        <v>500000</v>
      </c>
      <c r="AX132">
        <v>1500000</v>
      </c>
      <c r="AY132"/>
    </row>
    <row r="133" spans="1:51" x14ac:dyDescent="0.3">
      <c r="A133" t="str">
        <f t="shared" si="8"/>
        <v>1.1-00-2417_244056037_24253100</v>
      </c>
      <c r="B133" t="s">
        <v>1282</v>
      </c>
      <c r="C133" t="s">
        <v>1105</v>
      </c>
      <c r="D133" t="s">
        <v>1276</v>
      </c>
      <c r="E133" t="s">
        <v>1284</v>
      </c>
      <c r="F133" t="s">
        <v>1106</v>
      </c>
      <c r="G133" t="s">
        <v>783</v>
      </c>
      <c r="H133" t="s">
        <v>784</v>
      </c>
      <c r="I133" t="s">
        <v>200</v>
      </c>
      <c r="J133" t="s">
        <v>957</v>
      </c>
      <c r="K133" t="s">
        <v>852</v>
      </c>
      <c r="L133" t="s">
        <v>867</v>
      </c>
      <c r="M133" t="s">
        <v>785</v>
      </c>
      <c r="N133">
        <v>4</v>
      </c>
      <c r="O133" t="s">
        <v>667</v>
      </c>
      <c r="P133" s="79" t="s">
        <v>787</v>
      </c>
      <c r="Q133">
        <v>56</v>
      </c>
      <c r="R133" t="s">
        <v>788</v>
      </c>
      <c r="S133" t="s">
        <v>786</v>
      </c>
      <c r="T133" t="s">
        <v>904</v>
      </c>
      <c r="U133" t="s">
        <v>959</v>
      </c>
      <c r="V133">
        <v>2000</v>
      </c>
      <c r="W133" t="s">
        <v>953</v>
      </c>
      <c r="Y133">
        <v>2531</v>
      </c>
      <c r="Z133" t="s">
        <v>245</v>
      </c>
      <c r="AA133" s="46">
        <v>0</v>
      </c>
      <c r="AB133" s="80" t="s">
        <v>42</v>
      </c>
      <c r="AC133" t="s">
        <v>43</v>
      </c>
      <c r="AD133" s="12">
        <v>884202</v>
      </c>
      <c r="AE133" s="12">
        <v>366202</v>
      </c>
      <c r="AF133" s="12">
        <v>883142</v>
      </c>
      <c r="AG133" s="12">
        <v>678439</v>
      </c>
      <c r="AH133" s="12">
        <v>614888</v>
      </c>
      <c r="AI133" s="12">
        <v>614888</v>
      </c>
      <c r="AJ133" s="12">
        <v>614888</v>
      </c>
      <c r="AK133" s="12">
        <v>1060</v>
      </c>
      <c r="AL133" s="32">
        <v>826202</v>
      </c>
      <c r="AM133" s="32">
        <v>826202</v>
      </c>
      <c r="AN133" s="32">
        <v>900000</v>
      </c>
      <c r="AO133" s="32">
        <v>900000</v>
      </c>
      <c r="AP133" s="12">
        <v>900000</v>
      </c>
      <c r="AQ133" s="12">
        <f t="shared" si="7"/>
        <v>533798</v>
      </c>
      <c r="AR133" s="32">
        <f t="shared" si="6"/>
        <v>73798</v>
      </c>
      <c r="AS133" s="35" t="s">
        <v>792</v>
      </c>
      <c r="AT133">
        <v>822538.02</v>
      </c>
      <c r="AU133">
        <v>88392</v>
      </c>
      <c r="AV133">
        <v>0</v>
      </c>
      <c r="AW133">
        <v>29615.599999999999</v>
      </c>
      <c r="AX133">
        <v>881314.42</v>
      </c>
      <c r="AY133"/>
    </row>
    <row r="134" spans="1:51" x14ac:dyDescent="0.3">
      <c r="A134" t="str">
        <f t="shared" si="8"/>
        <v>1.1-00-2407_243XX024_24253100</v>
      </c>
      <c r="B134" t="s">
        <v>1282</v>
      </c>
      <c r="C134" s="3" t="s">
        <v>1105</v>
      </c>
      <c r="D134" t="s">
        <v>1276</v>
      </c>
      <c r="E134" t="s">
        <v>1284</v>
      </c>
      <c r="F134" t="s">
        <v>1106</v>
      </c>
      <c r="G134" s="1" t="s">
        <v>498</v>
      </c>
      <c r="H134" s="6" t="s">
        <v>499</v>
      </c>
      <c r="I134" s="1" t="s">
        <v>31</v>
      </c>
      <c r="J134" s="6" t="s">
        <v>32</v>
      </c>
      <c r="K134" s="1" t="s">
        <v>446</v>
      </c>
      <c r="L134" s="1" t="s">
        <v>859</v>
      </c>
      <c r="M134" s="1" t="s">
        <v>447</v>
      </c>
      <c r="N134" s="1">
        <v>3</v>
      </c>
      <c r="O134" s="1" t="s">
        <v>218</v>
      </c>
      <c r="P134" t="s">
        <v>45</v>
      </c>
      <c r="Q134" s="1">
        <v>58</v>
      </c>
      <c r="R134" s="1" t="s">
        <v>1138</v>
      </c>
      <c r="S134" t="s">
        <v>500</v>
      </c>
      <c r="T134" s="1" t="s">
        <v>890</v>
      </c>
      <c r="U134" s="1" t="s">
        <v>501</v>
      </c>
      <c r="V134" s="1">
        <v>2000</v>
      </c>
      <c r="W134" s="1" t="s">
        <v>67</v>
      </c>
      <c r="X134" s="1"/>
      <c r="Y134" s="7">
        <v>2531</v>
      </c>
      <c r="Z134" s="7" t="s">
        <v>245</v>
      </c>
      <c r="AA134" s="46">
        <v>0</v>
      </c>
      <c r="AB134" s="80" t="s">
        <v>42</v>
      </c>
      <c r="AC134" t="s">
        <v>43</v>
      </c>
      <c r="AD134" s="32">
        <v>0</v>
      </c>
      <c r="AE134" s="32">
        <v>0</v>
      </c>
      <c r="AF134" s="32">
        <v>0</v>
      </c>
      <c r="AG134" s="32">
        <v>0</v>
      </c>
      <c r="AH134" s="32">
        <v>0</v>
      </c>
      <c r="AI134" s="32">
        <v>0</v>
      </c>
      <c r="AJ134" s="32">
        <v>0</v>
      </c>
      <c r="AK134" s="32">
        <v>0</v>
      </c>
      <c r="AL134" s="32">
        <v>0</v>
      </c>
      <c r="AM134" s="32">
        <v>0</v>
      </c>
      <c r="AN134" s="9">
        <v>2500000</v>
      </c>
      <c r="AO134" s="9">
        <v>0</v>
      </c>
      <c r="AP134" s="12">
        <v>0</v>
      </c>
      <c r="AQ134" s="12">
        <f t="shared" si="7"/>
        <v>0</v>
      </c>
      <c r="AR134" s="32">
        <f t="shared" si="6"/>
        <v>2500000</v>
      </c>
      <c r="AS134" s="9" t="s">
        <v>1140</v>
      </c>
      <c r="AT134">
        <v>32698949</v>
      </c>
      <c r="AU134">
        <v>0</v>
      </c>
      <c r="AV134">
        <v>0</v>
      </c>
      <c r="AW134">
        <v>0.42</v>
      </c>
      <c r="AX134">
        <v>32698948.579999998</v>
      </c>
      <c r="AY134"/>
    </row>
    <row r="135" spans="1:51" x14ac:dyDescent="0.3">
      <c r="A135" t="str">
        <f t="shared" si="8"/>
        <v>1.1-00-2402_243012009_24254100</v>
      </c>
      <c r="B135" t="s">
        <v>1282</v>
      </c>
      <c r="C135" t="s">
        <v>1105</v>
      </c>
      <c r="D135" t="s">
        <v>1276</v>
      </c>
      <c r="E135" t="s">
        <v>1284</v>
      </c>
      <c r="F135" t="s">
        <v>1106</v>
      </c>
      <c r="G135" t="s">
        <v>216</v>
      </c>
      <c r="H135" t="s">
        <v>217</v>
      </c>
      <c r="I135" t="s">
        <v>31</v>
      </c>
      <c r="J135" t="s">
        <v>934</v>
      </c>
      <c r="K135" t="s">
        <v>188</v>
      </c>
      <c r="L135" t="s">
        <v>856</v>
      </c>
      <c r="M135" t="s">
        <v>189</v>
      </c>
      <c r="N135">
        <v>3</v>
      </c>
      <c r="O135" t="s">
        <v>218</v>
      </c>
      <c r="P135" s="79" t="s">
        <v>243</v>
      </c>
      <c r="Q135">
        <v>12</v>
      </c>
      <c r="R135" t="s">
        <v>244</v>
      </c>
      <c r="S135" t="s">
        <v>219</v>
      </c>
      <c r="T135" t="s">
        <v>881</v>
      </c>
      <c r="U135" t="s">
        <v>972</v>
      </c>
      <c r="V135">
        <v>2000</v>
      </c>
      <c r="W135" t="s">
        <v>953</v>
      </c>
      <c r="Y135">
        <v>2541</v>
      </c>
      <c r="Z135" t="s">
        <v>247</v>
      </c>
      <c r="AA135" s="11">
        <v>0</v>
      </c>
      <c r="AB135" s="80" t="s">
        <v>42</v>
      </c>
      <c r="AC135" t="s">
        <v>43</v>
      </c>
      <c r="AD135" s="12">
        <v>52000</v>
      </c>
      <c r="AE135" s="12">
        <v>52000</v>
      </c>
      <c r="AF135" s="12">
        <v>44217.08</v>
      </c>
      <c r="AG135" s="12">
        <v>32037.08</v>
      </c>
      <c r="AH135" s="12">
        <v>23346.799999999999</v>
      </c>
      <c r="AI135" s="12">
        <v>23346.799999999999</v>
      </c>
      <c r="AJ135" s="12">
        <v>23346.799999999999</v>
      </c>
      <c r="AK135" s="12">
        <v>7782.9199999999983</v>
      </c>
      <c r="AL135" s="32">
        <v>52000</v>
      </c>
      <c r="AM135" s="32">
        <v>52000</v>
      </c>
      <c r="AN135" s="32">
        <v>52000</v>
      </c>
      <c r="AO135" s="32">
        <v>52000</v>
      </c>
      <c r="AP135" s="12">
        <v>52000</v>
      </c>
      <c r="AQ135" s="12">
        <f t="shared" si="7"/>
        <v>0</v>
      </c>
      <c r="AR135" s="32">
        <f t="shared" si="6"/>
        <v>0</v>
      </c>
      <c r="AS135" s="35" t="s">
        <v>246</v>
      </c>
      <c r="AT135">
        <v>150000</v>
      </c>
      <c r="AU135">
        <v>0</v>
      </c>
      <c r="AV135">
        <v>0</v>
      </c>
      <c r="AW135">
        <v>0</v>
      </c>
      <c r="AX135">
        <v>150000</v>
      </c>
      <c r="AY135"/>
    </row>
    <row r="136" spans="1:51" x14ac:dyDescent="0.3">
      <c r="A136" t="str">
        <f t="shared" si="8"/>
        <v>1.1-00-2406_245029017_24254100</v>
      </c>
      <c r="B136" t="s">
        <v>1282</v>
      </c>
      <c r="C136" t="s">
        <v>1105</v>
      </c>
      <c r="D136" t="s">
        <v>1276</v>
      </c>
      <c r="E136" t="s">
        <v>1284</v>
      </c>
      <c r="F136" t="s">
        <v>1106</v>
      </c>
      <c r="G136" t="s">
        <v>422</v>
      </c>
      <c r="H136" t="s">
        <v>423</v>
      </c>
      <c r="I136" t="s">
        <v>340</v>
      </c>
      <c r="J136" t="s">
        <v>964</v>
      </c>
      <c r="K136" t="s">
        <v>403</v>
      </c>
      <c r="L136" t="s">
        <v>858</v>
      </c>
      <c r="M136" t="s">
        <v>404</v>
      </c>
      <c r="N136">
        <v>5</v>
      </c>
      <c r="O136" t="s">
        <v>62</v>
      </c>
      <c r="P136" s="79" t="s">
        <v>426</v>
      </c>
      <c r="Q136">
        <v>29</v>
      </c>
      <c r="R136" t="s">
        <v>427</v>
      </c>
      <c r="S136" t="s">
        <v>424</v>
      </c>
      <c r="T136" t="s">
        <v>886</v>
      </c>
      <c r="U136" t="s">
        <v>425</v>
      </c>
      <c r="V136">
        <v>2000</v>
      </c>
      <c r="W136" t="s">
        <v>953</v>
      </c>
      <c r="Y136">
        <v>2541</v>
      </c>
      <c r="Z136" t="s">
        <v>247</v>
      </c>
      <c r="AA136" s="46">
        <v>0</v>
      </c>
      <c r="AB136" s="80" t="s">
        <v>42</v>
      </c>
      <c r="AC136" t="s">
        <v>43</v>
      </c>
      <c r="AD136" s="12">
        <v>2169.1999999999998</v>
      </c>
      <c r="AE136" s="12">
        <v>3000</v>
      </c>
      <c r="AF136" s="12">
        <v>2169.1999999999998</v>
      </c>
      <c r="AG136" s="12">
        <v>2169.1999999999998</v>
      </c>
      <c r="AH136" s="12">
        <v>2169.1999999999998</v>
      </c>
      <c r="AI136" s="12">
        <v>2169.1999999999998</v>
      </c>
      <c r="AJ136" s="12">
        <v>2169.1999999999998</v>
      </c>
      <c r="AK136" s="12">
        <v>0</v>
      </c>
      <c r="AL136" s="32">
        <v>2169.1999999999998</v>
      </c>
      <c r="AM136" s="32">
        <v>2169.1999999999998</v>
      </c>
      <c r="AN136" s="32">
        <v>2500</v>
      </c>
      <c r="AO136" s="32">
        <v>2500</v>
      </c>
      <c r="AP136" s="12">
        <v>2500</v>
      </c>
      <c r="AQ136" s="12">
        <f t="shared" si="7"/>
        <v>-500</v>
      </c>
      <c r="AR136" s="32">
        <f t="shared" si="6"/>
        <v>330.80000000000018</v>
      </c>
      <c r="AS136" s="35" t="s">
        <v>846</v>
      </c>
      <c r="AT136">
        <v>31390252.02</v>
      </c>
      <c r="AU136">
        <v>0</v>
      </c>
      <c r="AV136">
        <v>0</v>
      </c>
      <c r="AW136">
        <v>2137952.2000000002</v>
      </c>
      <c r="AX136">
        <v>29252299.82</v>
      </c>
      <c r="AY136"/>
    </row>
    <row r="137" spans="1:51" x14ac:dyDescent="0.3">
      <c r="A137" t="str">
        <f t="shared" si="8"/>
        <v>1.1-00-2407_243039024_24254100</v>
      </c>
      <c r="B137" t="s">
        <v>1282</v>
      </c>
      <c r="C137" t="s">
        <v>1105</v>
      </c>
      <c r="D137" t="s">
        <v>1276</v>
      </c>
      <c r="E137" t="s">
        <v>1284</v>
      </c>
      <c r="F137" t="s">
        <v>1106</v>
      </c>
      <c r="G137" t="s">
        <v>498</v>
      </c>
      <c r="H137" t="s">
        <v>499</v>
      </c>
      <c r="I137" t="s">
        <v>31</v>
      </c>
      <c r="J137" t="s">
        <v>934</v>
      </c>
      <c r="K137" t="s">
        <v>446</v>
      </c>
      <c r="L137" t="s">
        <v>859</v>
      </c>
      <c r="M137" t="s">
        <v>447</v>
      </c>
      <c r="N137">
        <v>3</v>
      </c>
      <c r="O137" t="s">
        <v>218</v>
      </c>
      <c r="P137" s="79" t="s">
        <v>502</v>
      </c>
      <c r="Q137">
        <v>39</v>
      </c>
      <c r="R137" t="s">
        <v>503</v>
      </c>
      <c r="S137" t="s">
        <v>500</v>
      </c>
      <c r="T137" t="s">
        <v>890</v>
      </c>
      <c r="U137" t="s">
        <v>501</v>
      </c>
      <c r="V137">
        <v>2000</v>
      </c>
      <c r="W137" t="s">
        <v>953</v>
      </c>
      <c r="Y137">
        <v>2541</v>
      </c>
      <c r="Z137" t="s">
        <v>247</v>
      </c>
      <c r="AA137" s="46">
        <v>0</v>
      </c>
      <c r="AB137" s="80" t="s">
        <v>42</v>
      </c>
      <c r="AC137" t="s">
        <v>43</v>
      </c>
      <c r="AD137" s="12">
        <v>6200000</v>
      </c>
      <c r="AE137" s="12">
        <v>6500000</v>
      </c>
      <c r="AF137" s="12">
        <v>5964189.5199999996</v>
      </c>
      <c r="AG137" s="12">
        <v>5101501.58</v>
      </c>
      <c r="AH137" s="12">
        <v>4665239.97</v>
      </c>
      <c r="AI137" s="12">
        <v>4582160.99</v>
      </c>
      <c r="AJ137" s="12">
        <v>4582160.99</v>
      </c>
      <c r="AK137" s="12">
        <v>235810.48000000045</v>
      </c>
      <c r="AL137" s="32">
        <v>6500000</v>
      </c>
      <c r="AM137" s="32">
        <v>6500000</v>
      </c>
      <c r="AN137" s="32">
        <v>6500000</v>
      </c>
      <c r="AO137" s="32">
        <v>6500000</v>
      </c>
      <c r="AP137" s="12">
        <v>6500000</v>
      </c>
      <c r="AQ137" s="12">
        <f t="shared" si="7"/>
        <v>0</v>
      </c>
      <c r="AR137" s="32">
        <f t="shared" si="6"/>
        <v>0</v>
      </c>
      <c r="AS137" s="35" t="s">
        <v>516</v>
      </c>
      <c r="AT137">
        <v>0</v>
      </c>
      <c r="AU137">
        <v>10121</v>
      </c>
      <c r="AV137">
        <v>0</v>
      </c>
      <c r="AW137">
        <v>0</v>
      </c>
      <c r="AX137">
        <v>10121</v>
      </c>
      <c r="AY137"/>
    </row>
    <row r="138" spans="1:51" x14ac:dyDescent="0.3">
      <c r="A138" t="str">
        <f t="shared" si="8"/>
        <v>1.1-00-2417_244056037_24254100</v>
      </c>
      <c r="B138" t="s">
        <v>1282</v>
      </c>
      <c r="C138" t="s">
        <v>1105</v>
      </c>
      <c r="D138" t="s">
        <v>1276</v>
      </c>
      <c r="E138" t="s">
        <v>1284</v>
      </c>
      <c r="F138" t="s">
        <v>1106</v>
      </c>
      <c r="G138" t="s">
        <v>783</v>
      </c>
      <c r="H138" t="s">
        <v>784</v>
      </c>
      <c r="I138" t="s">
        <v>200</v>
      </c>
      <c r="J138" t="s">
        <v>957</v>
      </c>
      <c r="K138" t="s">
        <v>852</v>
      </c>
      <c r="L138" t="s">
        <v>867</v>
      </c>
      <c r="M138" t="s">
        <v>785</v>
      </c>
      <c r="N138">
        <v>4</v>
      </c>
      <c r="O138" t="s">
        <v>667</v>
      </c>
      <c r="P138" s="79" t="s">
        <v>787</v>
      </c>
      <c r="Q138">
        <v>56</v>
      </c>
      <c r="R138" t="s">
        <v>788</v>
      </c>
      <c r="S138" t="s">
        <v>786</v>
      </c>
      <c r="T138" t="s">
        <v>904</v>
      </c>
      <c r="U138" t="s">
        <v>959</v>
      </c>
      <c r="V138">
        <v>2000</v>
      </c>
      <c r="W138" t="s">
        <v>953</v>
      </c>
      <c r="Y138">
        <v>2541</v>
      </c>
      <c r="Z138" t="s">
        <v>247</v>
      </c>
      <c r="AA138" s="46">
        <v>0</v>
      </c>
      <c r="AB138" s="80" t="s">
        <v>42</v>
      </c>
      <c r="AC138" t="s">
        <v>43</v>
      </c>
      <c r="AD138" s="12">
        <v>495000</v>
      </c>
      <c r="AE138" s="12">
        <v>1000000</v>
      </c>
      <c r="AF138" s="12">
        <v>489322.47</v>
      </c>
      <c r="AG138" s="12">
        <v>375651.75</v>
      </c>
      <c r="AH138" s="12">
        <v>360628.93</v>
      </c>
      <c r="AI138" s="12">
        <v>360628.93</v>
      </c>
      <c r="AJ138" s="12">
        <v>360628.93</v>
      </c>
      <c r="AK138" s="12">
        <v>5677.5300000000279</v>
      </c>
      <c r="AL138" s="32">
        <v>540000</v>
      </c>
      <c r="AM138" s="32">
        <v>540000</v>
      </c>
      <c r="AN138" s="32">
        <v>600000</v>
      </c>
      <c r="AO138" s="32">
        <v>600000</v>
      </c>
      <c r="AP138" s="12">
        <v>600000</v>
      </c>
      <c r="AQ138" s="12">
        <f t="shared" si="7"/>
        <v>-400000</v>
      </c>
      <c r="AR138" s="32">
        <f t="shared" si="6"/>
        <v>60000</v>
      </c>
      <c r="AS138" s="35" t="s">
        <v>793</v>
      </c>
      <c r="AT138">
        <v>53414250.359999999</v>
      </c>
      <c r="AU138">
        <v>0</v>
      </c>
      <c r="AV138">
        <v>0</v>
      </c>
      <c r="AW138">
        <v>31191977.57</v>
      </c>
      <c r="AX138">
        <v>22222272.789999999</v>
      </c>
      <c r="AY138"/>
    </row>
    <row r="139" spans="1:51" x14ac:dyDescent="0.3">
      <c r="A139" t="str">
        <f t="shared" si="8"/>
        <v>1.1-00-2407_243XX024_24254100</v>
      </c>
      <c r="B139" t="s">
        <v>1282</v>
      </c>
      <c r="C139" s="3" t="s">
        <v>1105</v>
      </c>
      <c r="D139" t="s">
        <v>1276</v>
      </c>
      <c r="E139" t="s">
        <v>1284</v>
      </c>
      <c r="F139" t="s">
        <v>1106</v>
      </c>
      <c r="G139" s="1" t="s">
        <v>498</v>
      </c>
      <c r="H139" s="6" t="s">
        <v>499</v>
      </c>
      <c r="I139" s="1" t="s">
        <v>31</v>
      </c>
      <c r="J139" s="6" t="s">
        <v>32</v>
      </c>
      <c r="K139" s="1" t="s">
        <v>446</v>
      </c>
      <c r="L139" s="1" t="s">
        <v>859</v>
      </c>
      <c r="M139" s="1" t="s">
        <v>447</v>
      </c>
      <c r="N139" s="1">
        <v>3</v>
      </c>
      <c r="O139" s="1" t="s">
        <v>218</v>
      </c>
      <c r="P139" t="s">
        <v>45</v>
      </c>
      <c r="Q139" s="1">
        <v>58</v>
      </c>
      <c r="R139" s="1" t="s">
        <v>1138</v>
      </c>
      <c r="S139" t="s">
        <v>500</v>
      </c>
      <c r="T139" s="1" t="s">
        <v>890</v>
      </c>
      <c r="U139" s="1" t="s">
        <v>501</v>
      </c>
      <c r="V139" s="1">
        <v>2000</v>
      </c>
      <c r="W139" s="1" t="s">
        <v>67</v>
      </c>
      <c r="X139" s="1"/>
      <c r="Y139" s="7">
        <v>2541</v>
      </c>
      <c r="Z139" s="7" t="s">
        <v>247</v>
      </c>
      <c r="AA139" s="46">
        <v>0</v>
      </c>
      <c r="AB139" s="80" t="s">
        <v>42</v>
      </c>
      <c r="AC139" t="s">
        <v>43</v>
      </c>
      <c r="AD139" s="32">
        <v>0</v>
      </c>
      <c r="AE139" s="32">
        <v>0</v>
      </c>
      <c r="AF139" s="32">
        <v>0</v>
      </c>
      <c r="AG139" s="32">
        <v>0</v>
      </c>
      <c r="AH139" s="32">
        <v>0</v>
      </c>
      <c r="AI139" s="32">
        <v>0</v>
      </c>
      <c r="AJ139" s="32">
        <v>0</v>
      </c>
      <c r="AK139" s="32">
        <v>0</v>
      </c>
      <c r="AL139" s="32">
        <v>0</v>
      </c>
      <c r="AM139" s="32">
        <v>0</v>
      </c>
      <c r="AN139" s="9">
        <v>3000000</v>
      </c>
      <c r="AO139" s="9">
        <v>0</v>
      </c>
      <c r="AP139" s="12">
        <v>0</v>
      </c>
      <c r="AQ139" s="12">
        <f t="shared" si="7"/>
        <v>0</v>
      </c>
      <c r="AR139" s="32">
        <f t="shared" si="6"/>
        <v>3000000</v>
      </c>
      <c r="AS139" s="9" t="s">
        <v>1141</v>
      </c>
      <c r="AT139">
        <v>8000000</v>
      </c>
      <c r="AU139">
        <v>0</v>
      </c>
      <c r="AV139">
        <v>0</v>
      </c>
      <c r="AW139">
        <v>0</v>
      </c>
      <c r="AX139">
        <v>8000000</v>
      </c>
      <c r="AY139"/>
    </row>
    <row r="140" spans="1:51" x14ac:dyDescent="0.3">
      <c r="A140" t="str">
        <f t="shared" si="8"/>
        <v>1.1-00-2407_242036022_24255100</v>
      </c>
      <c r="B140" t="s">
        <v>1282</v>
      </c>
      <c r="C140" t="s">
        <v>1105</v>
      </c>
      <c r="D140" t="s">
        <v>1276</v>
      </c>
      <c r="E140" t="s">
        <v>1284</v>
      </c>
      <c r="F140" t="s">
        <v>1106</v>
      </c>
      <c r="G140" t="s">
        <v>259</v>
      </c>
      <c r="H140" t="s">
        <v>260</v>
      </c>
      <c r="I140" t="s">
        <v>31</v>
      </c>
      <c r="J140" t="s">
        <v>934</v>
      </c>
      <c r="K140" t="s">
        <v>446</v>
      </c>
      <c r="L140" t="s">
        <v>859</v>
      </c>
      <c r="M140" t="s">
        <v>447</v>
      </c>
      <c r="N140">
        <v>2</v>
      </c>
      <c r="O140" t="s">
        <v>448</v>
      </c>
      <c r="P140" s="79" t="s">
        <v>451</v>
      </c>
      <c r="Q140">
        <v>36</v>
      </c>
      <c r="R140" t="s">
        <v>452</v>
      </c>
      <c r="S140" t="s">
        <v>449</v>
      </c>
      <c r="T140" t="s">
        <v>888</v>
      </c>
      <c r="U140" t="s">
        <v>976</v>
      </c>
      <c r="V140">
        <v>2000</v>
      </c>
      <c r="W140" t="s">
        <v>953</v>
      </c>
      <c r="Y140">
        <v>2551</v>
      </c>
      <c r="Z140" t="s">
        <v>460</v>
      </c>
      <c r="AA140" s="46">
        <v>0</v>
      </c>
      <c r="AB140" s="80" t="s">
        <v>42</v>
      </c>
      <c r="AC140" t="s">
        <v>43</v>
      </c>
      <c r="AD140" s="12">
        <v>250000</v>
      </c>
      <c r="AE140" s="12">
        <v>200000</v>
      </c>
      <c r="AF140" s="12">
        <v>215444.39</v>
      </c>
      <c r="AG140" s="12">
        <v>215444.39</v>
      </c>
      <c r="AH140" s="12">
        <v>0</v>
      </c>
      <c r="AI140" s="12">
        <v>0</v>
      </c>
      <c r="AJ140" s="12">
        <v>0</v>
      </c>
      <c r="AK140" s="12">
        <v>34555.609999999986</v>
      </c>
      <c r="AL140" s="32">
        <v>250000</v>
      </c>
      <c r="AM140" s="32">
        <v>250000</v>
      </c>
      <c r="AN140" s="32">
        <v>250000</v>
      </c>
      <c r="AO140" s="32">
        <v>250000</v>
      </c>
      <c r="AP140" s="12">
        <v>250000</v>
      </c>
      <c r="AQ140" s="12">
        <f t="shared" si="7"/>
        <v>50000</v>
      </c>
      <c r="AR140" s="32">
        <f t="shared" si="6"/>
        <v>0</v>
      </c>
      <c r="AS140" s="35" t="s">
        <v>461</v>
      </c>
      <c r="AT140">
        <v>243000</v>
      </c>
      <c r="AU140">
        <v>0</v>
      </c>
      <c r="AV140">
        <v>0</v>
      </c>
      <c r="AW140">
        <v>0</v>
      </c>
      <c r="AX140">
        <v>243000</v>
      </c>
      <c r="AY140"/>
    </row>
    <row r="141" spans="1:51" x14ac:dyDescent="0.3">
      <c r="A141" t="str">
        <f t="shared" si="8"/>
        <v>1.1-00-2405_246021015_24256100</v>
      </c>
      <c r="B141" t="s">
        <v>1282</v>
      </c>
      <c r="C141" t="s">
        <v>1105</v>
      </c>
      <c r="D141" t="s">
        <v>1276</v>
      </c>
      <c r="E141" t="s">
        <v>1284</v>
      </c>
      <c r="F141" t="s">
        <v>1106</v>
      </c>
      <c r="G141" t="s">
        <v>29</v>
      </c>
      <c r="H141" t="s">
        <v>30</v>
      </c>
      <c r="I141" t="s">
        <v>31</v>
      </c>
      <c r="J141" t="s">
        <v>934</v>
      </c>
      <c r="K141" t="s">
        <v>306</v>
      </c>
      <c r="L141" t="s">
        <v>857</v>
      </c>
      <c r="M141" t="s">
        <v>307</v>
      </c>
      <c r="N141">
        <v>6</v>
      </c>
      <c r="O141" t="s">
        <v>79</v>
      </c>
      <c r="P141" s="79" t="s">
        <v>310</v>
      </c>
      <c r="Q141">
        <v>21</v>
      </c>
      <c r="R141" t="s">
        <v>311</v>
      </c>
      <c r="S141" t="s">
        <v>308</v>
      </c>
      <c r="T141" t="s">
        <v>884</v>
      </c>
      <c r="U141" t="s">
        <v>309</v>
      </c>
      <c r="V141">
        <v>2000</v>
      </c>
      <c r="W141" t="s">
        <v>953</v>
      </c>
      <c r="Y141">
        <v>2561</v>
      </c>
      <c r="Z141" t="s">
        <v>317</v>
      </c>
      <c r="AA141" s="11">
        <v>0</v>
      </c>
      <c r="AB141" s="80" t="s">
        <v>42</v>
      </c>
      <c r="AC141" t="s">
        <v>43</v>
      </c>
      <c r="AD141" s="12">
        <v>2807</v>
      </c>
      <c r="AE141" s="12">
        <v>0</v>
      </c>
      <c r="AF141" s="12">
        <v>2807</v>
      </c>
      <c r="AG141" s="12">
        <v>2807</v>
      </c>
      <c r="AH141" s="12">
        <v>2807</v>
      </c>
      <c r="AI141" s="12">
        <v>2807</v>
      </c>
      <c r="AJ141" s="12">
        <v>2807</v>
      </c>
      <c r="AK141" s="12">
        <v>0</v>
      </c>
      <c r="AL141" s="32">
        <v>2387</v>
      </c>
      <c r="AM141" s="32">
        <v>2387</v>
      </c>
      <c r="AN141" s="32">
        <v>1500</v>
      </c>
      <c r="AO141" s="32">
        <v>1500</v>
      </c>
      <c r="AP141" s="12">
        <v>1500</v>
      </c>
      <c r="AQ141" s="12">
        <f t="shared" si="7"/>
        <v>1500</v>
      </c>
      <c r="AR141" s="32">
        <f t="shared" si="6"/>
        <v>-887</v>
      </c>
      <c r="AS141" s="35" t="s">
        <v>846</v>
      </c>
      <c r="AT141">
        <v>0</v>
      </c>
      <c r="AU141">
        <v>0</v>
      </c>
      <c r="AV141">
        <v>0</v>
      </c>
      <c r="AW141">
        <v>0</v>
      </c>
      <c r="AX141">
        <v>0</v>
      </c>
      <c r="AY141"/>
    </row>
    <row r="142" spans="1:51" x14ac:dyDescent="0.3">
      <c r="A142" t="str">
        <f t="shared" si="8"/>
        <v>1.1-00-2407_242036022_24256100</v>
      </c>
      <c r="B142" t="s">
        <v>1282</v>
      </c>
      <c r="C142" t="s">
        <v>1105</v>
      </c>
      <c r="D142" t="s">
        <v>1276</v>
      </c>
      <c r="E142" t="s">
        <v>1284</v>
      </c>
      <c r="F142" t="s">
        <v>1106</v>
      </c>
      <c r="G142" t="s">
        <v>259</v>
      </c>
      <c r="H142" t="s">
        <v>260</v>
      </c>
      <c r="I142" t="s">
        <v>31</v>
      </c>
      <c r="J142" t="s">
        <v>934</v>
      </c>
      <c r="K142" t="s">
        <v>446</v>
      </c>
      <c r="L142" t="s">
        <v>859</v>
      </c>
      <c r="M142" t="s">
        <v>447</v>
      </c>
      <c r="N142">
        <v>2</v>
      </c>
      <c r="O142" t="s">
        <v>448</v>
      </c>
      <c r="P142" s="79" t="s">
        <v>451</v>
      </c>
      <c r="Q142">
        <v>36</v>
      </c>
      <c r="R142" t="s">
        <v>452</v>
      </c>
      <c r="S142" t="s">
        <v>449</v>
      </c>
      <c r="T142" t="s">
        <v>888</v>
      </c>
      <c r="U142" t="s">
        <v>976</v>
      </c>
      <c r="V142">
        <v>2000</v>
      </c>
      <c r="W142" t="s">
        <v>953</v>
      </c>
      <c r="Y142">
        <v>2561</v>
      </c>
      <c r="Z142" t="s">
        <v>317</v>
      </c>
      <c r="AA142" s="46">
        <v>0</v>
      </c>
      <c r="AB142" s="80" t="s">
        <v>42</v>
      </c>
      <c r="AC142" t="s">
        <v>43</v>
      </c>
      <c r="AD142" s="12">
        <v>2750000</v>
      </c>
      <c r="AE142" s="12">
        <v>2250000</v>
      </c>
      <c r="AF142" s="12">
        <v>2642237.75</v>
      </c>
      <c r="AG142" s="12">
        <v>2642237.75</v>
      </c>
      <c r="AH142" s="12">
        <v>1763824.96</v>
      </c>
      <c r="AI142" s="12">
        <v>1749380.64</v>
      </c>
      <c r="AJ142" s="12">
        <v>1749380.64</v>
      </c>
      <c r="AK142" s="12">
        <v>107762.25</v>
      </c>
      <c r="AL142" s="32">
        <v>2750000</v>
      </c>
      <c r="AM142" s="32">
        <v>2750000</v>
      </c>
      <c r="AN142" s="32">
        <v>2750000</v>
      </c>
      <c r="AO142" s="32">
        <v>2750000</v>
      </c>
      <c r="AP142" s="12">
        <v>2000000</v>
      </c>
      <c r="AQ142" s="12">
        <f t="shared" si="7"/>
        <v>-250000</v>
      </c>
      <c r="AR142" s="32">
        <f t="shared" si="6"/>
        <v>0</v>
      </c>
      <c r="AS142" s="35" t="s">
        <v>462</v>
      </c>
      <c r="AT142">
        <v>0</v>
      </c>
      <c r="AU142">
        <v>0</v>
      </c>
      <c r="AV142">
        <v>0</v>
      </c>
      <c r="AW142">
        <v>0</v>
      </c>
      <c r="AX142">
        <v>0</v>
      </c>
      <c r="AY142"/>
    </row>
    <row r="143" spans="1:51" x14ac:dyDescent="0.3">
      <c r="A143" t="str">
        <f t="shared" si="8"/>
        <v>1.1-00-2407_243039024_24256100</v>
      </c>
      <c r="B143" t="s">
        <v>1282</v>
      </c>
      <c r="C143" t="s">
        <v>1105</v>
      </c>
      <c r="D143" t="s">
        <v>1276</v>
      </c>
      <c r="E143" t="s">
        <v>1284</v>
      </c>
      <c r="F143" t="s">
        <v>1106</v>
      </c>
      <c r="G143" t="s">
        <v>498</v>
      </c>
      <c r="H143" t="s">
        <v>499</v>
      </c>
      <c r="I143" t="s">
        <v>31</v>
      </c>
      <c r="J143" t="s">
        <v>934</v>
      </c>
      <c r="K143" t="s">
        <v>446</v>
      </c>
      <c r="L143" t="s">
        <v>859</v>
      </c>
      <c r="M143" t="s">
        <v>447</v>
      </c>
      <c r="N143">
        <v>3</v>
      </c>
      <c r="O143" t="s">
        <v>218</v>
      </c>
      <c r="P143" s="79" t="s">
        <v>502</v>
      </c>
      <c r="Q143">
        <v>39</v>
      </c>
      <c r="R143" t="s">
        <v>503</v>
      </c>
      <c r="S143" t="s">
        <v>500</v>
      </c>
      <c r="T143" t="s">
        <v>890</v>
      </c>
      <c r="U143" t="s">
        <v>501</v>
      </c>
      <c r="V143">
        <v>2000</v>
      </c>
      <c r="W143" t="s">
        <v>953</v>
      </c>
      <c r="Y143">
        <v>2561</v>
      </c>
      <c r="Z143" t="s">
        <v>317</v>
      </c>
      <c r="AA143" s="46">
        <v>0</v>
      </c>
      <c r="AB143" s="80" t="s">
        <v>42</v>
      </c>
      <c r="AC143" t="s">
        <v>43</v>
      </c>
      <c r="AD143" s="12">
        <v>6000</v>
      </c>
      <c r="AE143" s="12">
        <v>6000</v>
      </c>
      <c r="AF143" s="12">
        <v>5579.6</v>
      </c>
      <c r="AG143" s="12">
        <v>5579.6</v>
      </c>
      <c r="AH143" s="12">
        <v>5579.6</v>
      </c>
      <c r="AI143" s="12">
        <v>5579.6</v>
      </c>
      <c r="AJ143" s="12">
        <v>5579.6</v>
      </c>
      <c r="AK143" s="12">
        <v>420.39999999999964</v>
      </c>
      <c r="AL143" s="32">
        <v>6000</v>
      </c>
      <c r="AM143" s="32">
        <v>6000</v>
      </c>
      <c r="AN143" s="32">
        <v>6000</v>
      </c>
      <c r="AO143" s="32">
        <v>6000</v>
      </c>
      <c r="AP143" s="12">
        <v>6000</v>
      </c>
      <c r="AQ143" s="12">
        <f t="shared" si="7"/>
        <v>0</v>
      </c>
      <c r="AR143" s="32">
        <f t="shared" si="6"/>
        <v>0</v>
      </c>
      <c r="AS143" s="35" t="s">
        <v>518</v>
      </c>
      <c r="AT143">
        <v>1511937.89</v>
      </c>
      <c r="AU143">
        <v>0</v>
      </c>
      <c r="AV143">
        <v>0</v>
      </c>
      <c r="AW143">
        <v>0</v>
      </c>
      <c r="AX143">
        <v>1511937.89</v>
      </c>
      <c r="AY143"/>
    </row>
    <row r="144" spans="1:51" x14ac:dyDescent="0.3">
      <c r="A144" t="str">
        <f t="shared" si="8"/>
        <v>1.1-00-2409_248XX026_24256100</v>
      </c>
      <c r="B144" t="s">
        <v>1282</v>
      </c>
      <c r="C144" t="s">
        <v>1105</v>
      </c>
      <c r="D144" t="s">
        <v>1276</v>
      </c>
      <c r="E144" t="s">
        <v>1284</v>
      </c>
      <c r="F144" t="s">
        <v>1106</v>
      </c>
      <c r="G144" t="s">
        <v>602</v>
      </c>
      <c r="H144" t="s">
        <v>603</v>
      </c>
      <c r="I144" t="s">
        <v>31</v>
      </c>
      <c r="J144" t="s">
        <v>934</v>
      </c>
      <c r="K144" t="s">
        <v>604</v>
      </c>
      <c r="L144" t="s">
        <v>861</v>
      </c>
      <c r="M144" t="s">
        <v>605</v>
      </c>
      <c r="N144">
        <v>8</v>
      </c>
      <c r="O144" t="s">
        <v>606</v>
      </c>
      <c r="P144" t="s">
        <v>45</v>
      </c>
      <c r="Q144">
        <v>42</v>
      </c>
      <c r="R144" t="s">
        <v>622</v>
      </c>
      <c r="S144" t="s">
        <v>619</v>
      </c>
      <c r="T144" t="s">
        <v>895</v>
      </c>
      <c r="U144" t="s">
        <v>973</v>
      </c>
      <c r="V144">
        <v>2000</v>
      </c>
      <c r="W144" t="s">
        <v>953</v>
      </c>
      <c r="Y144">
        <v>2561</v>
      </c>
      <c r="Z144" t="s">
        <v>317</v>
      </c>
      <c r="AA144" s="46">
        <v>0</v>
      </c>
      <c r="AB144" s="80" t="s">
        <v>42</v>
      </c>
      <c r="AC144" t="s">
        <v>43</v>
      </c>
      <c r="AD144" s="12">
        <v>0</v>
      </c>
      <c r="AE144" s="12">
        <v>0</v>
      </c>
      <c r="AF144" s="12">
        <v>0</v>
      </c>
      <c r="AG144" s="12">
        <v>0</v>
      </c>
      <c r="AH144" s="12">
        <v>0</v>
      </c>
      <c r="AI144" s="12">
        <v>0</v>
      </c>
      <c r="AJ144" s="12">
        <v>0</v>
      </c>
      <c r="AK144" s="12">
        <v>0</v>
      </c>
      <c r="AL144" s="32">
        <v>0</v>
      </c>
      <c r="AM144" s="32">
        <v>0</v>
      </c>
      <c r="AN144" s="32">
        <v>0</v>
      </c>
      <c r="AO144" s="32">
        <v>0</v>
      </c>
      <c r="AP144" s="12">
        <v>0</v>
      </c>
      <c r="AQ144" s="12">
        <f t="shared" si="7"/>
        <v>0</v>
      </c>
      <c r="AR144" s="32">
        <f t="shared" si="6"/>
        <v>0</v>
      </c>
      <c r="AS144" s="35" t="s">
        <v>846</v>
      </c>
      <c r="AT144">
        <v>0</v>
      </c>
      <c r="AU144">
        <v>100000</v>
      </c>
      <c r="AV144">
        <v>0</v>
      </c>
      <c r="AW144">
        <v>0</v>
      </c>
      <c r="AX144">
        <v>100000</v>
      </c>
      <c r="AY144"/>
    </row>
    <row r="145" spans="1:51" x14ac:dyDescent="0.3">
      <c r="A145" t="str">
        <f t="shared" si="8"/>
        <v>1.1-00-2407_243XX024_24256100</v>
      </c>
      <c r="B145" t="s">
        <v>1282</v>
      </c>
      <c r="C145" s="3" t="s">
        <v>1105</v>
      </c>
      <c r="D145" t="s">
        <v>1276</v>
      </c>
      <c r="E145" t="s">
        <v>1284</v>
      </c>
      <c r="F145" t="s">
        <v>1106</v>
      </c>
      <c r="G145" s="1" t="s">
        <v>498</v>
      </c>
      <c r="H145" s="6" t="s">
        <v>499</v>
      </c>
      <c r="I145" s="1" t="s">
        <v>31</v>
      </c>
      <c r="J145" s="6" t="s">
        <v>32</v>
      </c>
      <c r="K145" s="1" t="s">
        <v>446</v>
      </c>
      <c r="L145" s="1" t="s">
        <v>859</v>
      </c>
      <c r="M145" s="1" t="s">
        <v>447</v>
      </c>
      <c r="N145" s="1">
        <v>3</v>
      </c>
      <c r="O145" s="1" t="s">
        <v>218</v>
      </c>
      <c r="P145" t="s">
        <v>45</v>
      </c>
      <c r="Q145" s="1">
        <v>58</v>
      </c>
      <c r="R145" s="1" t="s">
        <v>1138</v>
      </c>
      <c r="S145" t="s">
        <v>500</v>
      </c>
      <c r="T145" s="1" t="s">
        <v>890</v>
      </c>
      <c r="U145" s="1" t="s">
        <v>501</v>
      </c>
      <c r="V145" s="1">
        <v>2000</v>
      </c>
      <c r="W145" s="1" t="s">
        <v>67</v>
      </c>
      <c r="X145" s="1"/>
      <c r="Y145" s="7">
        <v>2561</v>
      </c>
      <c r="Z145" s="7" t="s">
        <v>317</v>
      </c>
      <c r="AA145" s="46">
        <v>0</v>
      </c>
      <c r="AB145" s="80" t="s">
        <v>42</v>
      </c>
      <c r="AC145" t="s">
        <v>43</v>
      </c>
      <c r="AD145" s="32">
        <v>0</v>
      </c>
      <c r="AE145" s="32">
        <v>0</v>
      </c>
      <c r="AF145" s="32">
        <v>0</v>
      </c>
      <c r="AG145" s="32">
        <v>0</v>
      </c>
      <c r="AH145" s="32">
        <v>0</v>
      </c>
      <c r="AI145" s="32">
        <v>0</v>
      </c>
      <c r="AJ145" s="32">
        <v>0</v>
      </c>
      <c r="AK145" s="32">
        <v>0</v>
      </c>
      <c r="AL145" s="32">
        <v>0</v>
      </c>
      <c r="AM145" s="32">
        <v>0</v>
      </c>
      <c r="AN145" s="9">
        <v>15000</v>
      </c>
      <c r="AO145" s="9">
        <v>0</v>
      </c>
      <c r="AP145" s="12">
        <v>0</v>
      </c>
      <c r="AQ145" s="12">
        <f t="shared" si="7"/>
        <v>0</v>
      </c>
      <c r="AR145" s="32">
        <f t="shared" si="6"/>
        <v>15000</v>
      </c>
      <c r="AS145" s="9" t="s">
        <v>1142</v>
      </c>
      <c r="AT145">
        <v>15000000</v>
      </c>
      <c r="AU145">
        <v>0</v>
      </c>
      <c r="AV145">
        <v>0</v>
      </c>
      <c r="AW145">
        <v>0</v>
      </c>
      <c r="AX145">
        <v>15000000</v>
      </c>
      <c r="AY145"/>
    </row>
    <row r="146" spans="1:51" x14ac:dyDescent="0.3">
      <c r="A146" t="str">
        <f t="shared" si="8"/>
        <v>1.1-00-2410_244048030_24259100</v>
      </c>
      <c r="B146" t="s">
        <v>1282</v>
      </c>
      <c r="C146" t="s">
        <v>1105</v>
      </c>
      <c r="D146" t="s">
        <v>1276</v>
      </c>
      <c r="E146" t="s">
        <v>1284</v>
      </c>
      <c r="F146" t="s">
        <v>1106</v>
      </c>
      <c r="G146" t="s">
        <v>412</v>
      </c>
      <c r="H146" t="s">
        <v>411</v>
      </c>
      <c r="I146" t="s">
        <v>31</v>
      </c>
      <c r="J146" t="s">
        <v>934</v>
      </c>
      <c r="K146" t="s">
        <v>666</v>
      </c>
      <c r="L146" t="s">
        <v>862</v>
      </c>
      <c r="M146" t="s">
        <v>967</v>
      </c>
      <c r="N146">
        <v>4</v>
      </c>
      <c r="O146" t="s">
        <v>667</v>
      </c>
      <c r="P146" s="79" t="s">
        <v>670</v>
      </c>
      <c r="Q146">
        <v>48</v>
      </c>
      <c r="R146" t="s">
        <v>968</v>
      </c>
      <c r="S146" t="s">
        <v>668</v>
      </c>
      <c r="T146" t="s">
        <v>898</v>
      </c>
      <c r="U146" t="s">
        <v>669</v>
      </c>
      <c r="V146">
        <v>2000</v>
      </c>
      <c r="W146" t="s">
        <v>953</v>
      </c>
      <c r="Y146">
        <v>2591</v>
      </c>
      <c r="Z146" t="s">
        <v>672</v>
      </c>
      <c r="AA146" s="46">
        <v>0</v>
      </c>
      <c r="AB146" s="80" t="s">
        <v>42</v>
      </c>
      <c r="AC146" t="s">
        <v>43</v>
      </c>
      <c r="AD146" s="12">
        <v>3775271.34</v>
      </c>
      <c r="AE146" s="32">
        <v>2500000</v>
      </c>
      <c r="AF146" s="12">
        <v>3757792.84</v>
      </c>
      <c r="AG146" s="12">
        <v>3757792.84</v>
      </c>
      <c r="AH146" s="12">
        <v>3757792.84</v>
      </c>
      <c r="AI146" s="12">
        <v>3757792.84</v>
      </c>
      <c r="AJ146" s="12">
        <v>3757792.84</v>
      </c>
      <c r="AK146" s="12">
        <v>17478.5</v>
      </c>
      <c r="AL146" s="32">
        <v>3775271.34</v>
      </c>
      <c r="AM146" s="32">
        <v>3775271.34</v>
      </c>
      <c r="AN146" s="32">
        <v>3775271.34</v>
      </c>
      <c r="AO146" s="32">
        <v>3775271.34</v>
      </c>
      <c r="AP146" s="12">
        <v>3775271.34</v>
      </c>
      <c r="AQ146" s="12">
        <f t="shared" si="7"/>
        <v>1275271.3399999999</v>
      </c>
      <c r="AR146" s="32">
        <f t="shared" si="6"/>
        <v>0</v>
      </c>
      <c r="AS146" s="35" t="s">
        <v>140</v>
      </c>
      <c r="AT146">
        <v>68041</v>
      </c>
      <c r="AU146">
        <v>0</v>
      </c>
      <c r="AV146">
        <v>0</v>
      </c>
      <c r="AW146">
        <v>68041</v>
      </c>
      <c r="AX146">
        <v>0</v>
      </c>
      <c r="AY146"/>
    </row>
    <row r="147" spans="1:51" x14ac:dyDescent="0.3">
      <c r="A147" t="str">
        <f t="shared" si="8"/>
        <v>1.1-00-2402_241XX010_24261100</v>
      </c>
      <c r="B147" t="s">
        <v>1282</v>
      </c>
      <c r="C147" t="s">
        <v>1105</v>
      </c>
      <c r="D147" t="s">
        <v>1276</v>
      </c>
      <c r="E147" t="s">
        <v>1284</v>
      </c>
      <c r="F147" t="s">
        <v>1106</v>
      </c>
      <c r="G147" t="s">
        <v>29</v>
      </c>
      <c r="H147" t="s">
        <v>30</v>
      </c>
      <c r="I147" t="s">
        <v>340</v>
      </c>
      <c r="J147" t="s">
        <v>964</v>
      </c>
      <c r="K147" t="s">
        <v>188</v>
      </c>
      <c r="L147" t="s">
        <v>856</v>
      </c>
      <c r="M147" t="s">
        <v>189</v>
      </c>
      <c r="N147">
        <v>1</v>
      </c>
      <c r="O147" t="s">
        <v>35</v>
      </c>
      <c r="P147" t="s">
        <v>45</v>
      </c>
      <c r="Q147">
        <v>15</v>
      </c>
      <c r="R147" t="s">
        <v>1135</v>
      </c>
      <c r="S147" t="s">
        <v>273</v>
      </c>
      <c r="T147" t="s">
        <v>883</v>
      </c>
      <c r="U147" s="1" t="s">
        <v>274</v>
      </c>
      <c r="V147" s="1">
        <v>2000</v>
      </c>
      <c r="W147" s="1" t="s">
        <v>67</v>
      </c>
      <c r="X147" t="s">
        <v>1159</v>
      </c>
      <c r="Y147" s="7">
        <v>2611</v>
      </c>
      <c r="Z147" s="7" t="s">
        <v>318</v>
      </c>
      <c r="AA147" s="11">
        <v>0</v>
      </c>
      <c r="AB147" s="80" t="s">
        <v>42</v>
      </c>
      <c r="AC147" t="s">
        <v>43</v>
      </c>
      <c r="AD147" s="12">
        <v>0</v>
      </c>
      <c r="AE147" s="12">
        <v>0</v>
      </c>
      <c r="AF147" s="12">
        <v>0</v>
      </c>
      <c r="AG147" s="12">
        <v>0</v>
      </c>
      <c r="AH147" s="12">
        <v>0</v>
      </c>
      <c r="AI147" s="12">
        <v>0</v>
      </c>
      <c r="AJ147" s="12">
        <v>0</v>
      </c>
      <c r="AK147" s="12">
        <v>0</v>
      </c>
      <c r="AL147" s="12">
        <v>0</v>
      </c>
      <c r="AM147" s="9">
        <v>0</v>
      </c>
      <c r="AN147" s="9">
        <v>50000</v>
      </c>
      <c r="AO147" s="9">
        <v>50000</v>
      </c>
      <c r="AP147" s="12">
        <v>0</v>
      </c>
      <c r="AQ147" s="12">
        <f t="shared" si="7"/>
        <v>0</v>
      </c>
      <c r="AR147" s="32">
        <f t="shared" si="6"/>
        <v>50000</v>
      </c>
      <c r="AS147" s="9" t="s">
        <v>352</v>
      </c>
      <c r="AT147">
        <v>0</v>
      </c>
      <c r="AU147">
        <v>0</v>
      </c>
      <c r="AV147">
        <v>0</v>
      </c>
      <c r="AW147">
        <v>90000</v>
      </c>
      <c r="AX147">
        <v>-90000</v>
      </c>
      <c r="AY147"/>
    </row>
    <row r="148" spans="1:51" s="64" customFormat="1" x14ac:dyDescent="0.3">
      <c r="A148" t="str">
        <f t="shared" si="8"/>
        <v>05_246XX015_24261100</v>
      </c>
      <c r="B148"/>
      <c r="C148" t="s">
        <v>1093</v>
      </c>
      <c r="D148"/>
      <c r="E148"/>
      <c r="F148" t="s">
        <v>954</v>
      </c>
      <c r="G148" t="s">
        <v>29</v>
      </c>
      <c r="H148" t="s">
        <v>30</v>
      </c>
      <c r="I148" t="s">
        <v>31</v>
      </c>
      <c r="J148" t="s">
        <v>934</v>
      </c>
      <c r="K148" t="s">
        <v>306</v>
      </c>
      <c r="L148" t="s">
        <v>857</v>
      </c>
      <c r="M148" t="s">
        <v>307</v>
      </c>
      <c r="N148">
        <v>6</v>
      </c>
      <c r="O148" t="s">
        <v>79</v>
      </c>
      <c r="P148" t="s">
        <v>45</v>
      </c>
      <c r="Q148">
        <v>21</v>
      </c>
      <c r="R148" t="s">
        <v>311</v>
      </c>
      <c r="S148" t="s">
        <v>308</v>
      </c>
      <c r="T148" t="s">
        <v>884</v>
      </c>
      <c r="U148" t="s">
        <v>309</v>
      </c>
      <c r="V148">
        <v>2000</v>
      </c>
      <c r="W148" t="s">
        <v>953</v>
      </c>
      <c r="X148"/>
      <c r="Y148">
        <v>2611</v>
      </c>
      <c r="Z148" t="s">
        <v>318</v>
      </c>
      <c r="AA148" s="11">
        <v>0</v>
      </c>
      <c r="AB148" s="80" t="s">
        <v>42</v>
      </c>
      <c r="AC148" t="s">
        <v>43</v>
      </c>
      <c r="AD148" s="12">
        <v>9200</v>
      </c>
      <c r="AE148" s="12">
        <v>0</v>
      </c>
      <c r="AF148" s="12">
        <v>0</v>
      </c>
      <c r="AG148" s="12">
        <v>0</v>
      </c>
      <c r="AH148" s="12">
        <v>0</v>
      </c>
      <c r="AI148" s="12">
        <v>0</v>
      </c>
      <c r="AJ148" s="12">
        <v>0</v>
      </c>
      <c r="AK148" s="12">
        <v>9200</v>
      </c>
      <c r="AL148" s="32">
        <v>0</v>
      </c>
      <c r="AM148" s="32">
        <v>0</v>
      </c>
      <c r="AN148" s="32">
        <v>0</v>
      </c>
      <c r="AO148" s="32">
        <v>0</v>
      </c>
      <c r="AP148" s="12">
        <v>0</v>
      </c>
      <c r="AQ148" s="12">
        <f t="shared" si="7"/>
        <v>0</v>
      </c>
      <c r="AR148" s="32">
        <f t="shared" si="6"/>
        <v>0</v>
      </c>
      <c r="AS148" s="35" t="s">
        <v>846</v>
      </c>
      <c r="AT148">
        <v>0</v>
      </c>
      <c r="AU148">
        <v>0</v>
      </c>
      <c r="AV148">
        <v>0</v>
      </c>
      <c r="AW148">
        <v>0</v>
      </c>
      <c r="AX148">
        <v>0</v>
      </c>
      <c r="AY148"/>
    </row>
    <row r="149" spans="1:51" x14ac:dyDescent="0.3">
      <c r="A149" t="str">
        <f t="shared" si="8"/>
        <v>05_246XX015_242611XX</v>
      </c>
      <c r="C149" t="s">
        <v>1088</v>
      </c>
      <c r="F149" t="s">
        <v>943</v>
      </c>
      <c r="G149" t="s">
        <v>29</v>
      </c>
      <c r="H149" t="s">
        <v>30</v>
      </c>
      <c r="I149" t="s">
        <v>31</v>
      </c>
      <c r="J149" t="s">
        <v>934</v>
      </c>
      <c r="K149" t="s">
        <v>306</v>
      </c>
      <c r="L149" t="s">
        <v>857</v>
      </c>
      <c r="M149" t="s">
        <v>307</v>
      </c>
      <c r="N149">
        <v>6</v>
      </c>
      <c r="O149" t="s">
        <v>79</v>
      </c>
      <c r="P149" t="s">
        <v>45</v>
      </c>
      <c r="Q149">
        <v>21</v>
      </c>
      <c r="R149" t="s">
        <v>311</v>
      </c>
      <c r="S149" t="s">
        <v>308</v>
      </c>
      <c r="T149" t="s">
        <v>884</v>
      </c>
      <c r="U149" t="s">
        <v>309</v>
      </c>
      <c r="V149">
        <v>2000</v>
      </c>
      <c r="W149" t="s">
        <v>953</v>
      </c>
      <c r="Y149">
        <v>2611</v>
      </c>
      <c r="Z149" t="s">
        <v>318</v>
      </c>
      <c r="AA149" s="11">
        <v>46</v>
      </c>
      <c r="AB149" s="80" t="s">
        <v>45</v>
      </c>
      <c r="AC149" t="s">
        <v>942</v>
      </c>
      <c r="AD149" s="12">
        <v>11000</v>
      </c>
      <c r="AE149" s="12">
        <v>0</v>
      </c>
      <c r="AF149" s="12">
        <v>10962</v>
      </c>
      <c r="AG149" s="12">
        <v>10962</v>
      </c>
      <c r="AH149" s="12">
        <v>0</v>
      </c>
      <c r="AI149" s="12">
        <v>0</v>
      </c>
      <c r="AJ149" s="12">
        <v>0</v>
      </c>
      <c r="AK149" s="12">
        <v>38</v>
      </c>
      <c r="AL149" s="32">
        <v>0</v>
      </c>
      <c r="AM149" s="32">
        <v>0</v>
      </c>
      <c r="AN149" s="32">
        <v>0</v>
      </c>
      <c r="AO149" s="32">
        <v>0</v>
      </c>
      <c r="AP149" s="12">
        <v>0</v>
      </c>
      <c r="AQ149" s="12">
        <f t="shared" si="7"/>
        <v>0</v>
      </c>
      <c r="AR149" s="32">
        <f t="shared" si="6"/>
        <v>0</v>
      </c>
      <c r="AS149" s="35" t="s">
        <v>846</v>
      </c>
      <c r="AT149" s="32">
        <v>0</v>
      </c>
      <c r="AU149" s="32">
        <v>0</v>
      </c>
      <c r="AV149" s="32">
        <v>0</v>
      </c>
      <c r="AW149" s="32">
        <v>0</v>
      </c>
      <c r="AX149" s="32">
        <v>0</v>
      </c>
      <c r="AY149"/>
    </row>
    <row r="150" spans="1:51" x14ac:dyDescent="0.3">
      <c r="A150" t="str">
        <f t="shared" si="8"/>
        <v>1.1-00-2405_246021015_24261100</v>
      </c>
      <c r="B150" t="s">
        <v>1282</v>
      </c>
      <c r="C150" t="s">
        <v>1105</v>
      </c>
      <c r="D150" t="s">
        <v>1276</v>
      </c>
      <c r="E150" t="s">
        <v>1284</v>
      </c>
      <c r="F150" t="s">
        <v>1106</v>
      </c>
      <c r="G150" t="s">
        <v>29</v>
      </c>
      <c r="H150" t="s">
        <v>30</v>
      </c>
      <c r="I150" t="s">
        <v>31</v>
      </c>
      <c r="J150" t="s">
        <v>934</v>
      </c>
      <c r="K150" t="s">
        <v>306</v>
      </c>
      <c r="L150" t="s">
        <v>857</v>
      </c>
      <c r="M150" t="s">
        <v>307</v>
      </c>
      <c r="N150">
        <v>6</v>
      </c>
      <c r="O150" t="s">
        <v>79</v>
      </c>
      <c r="P150" s="79" t="s">
        <v>310</v>
      </c>
      <c r="Q150">
        <v>21</v>
      </c>
      <c r="R150" t="s">
        <v>311</v>
      </c>
      <c r="S150" t="s">
        <v>308</v>
      </c>
      <c r="T150" t="s">
        <v>884</v>
      </c>
      <c r="U150" t="s">
        <v>309</v>
      </c>
      <c r="V150">
        <v>2000</v>
      </c>
      <c r="W150" t="s">
        <v>953</v>
      </c>
      <c r="X150" t="s">
        <v>1159</v>
      </c>
      <c r="Y150">
        <v>2611</v>
      </c>
      <c r="Z150" t="s">
        <v>318</v>
      </c>
      <c r="AA150" s="11">
        <v>0</v>
      </c>
      <c r="AB150" s="80" t="s">
        <v>42</v>
      </c>
      <c r="AC150" t="s">
        <v>43</v>
      </c>
      <c r="AD150" s="12">
        <v>42000000</v>
      </c>
      <c r="AE150" s="12">
        <v>35000000</v>
      </c>
      <c r="AF150" s="12">
        <v>41281691.799999997</v>
      </c>
      <c r="AG150" s="12">
        <v>41228197.909999996</v>
      </c>
      <c r="AH150" s="12">
        <v>41104686.909999996</v>
      </c>
      <c r="AI150" s="12">
        <v>41104686.909999996</v>
      </c>
      <c r="AJ150" s="12">
        <v>41104686.909999996</v>
      </c>
      <c r="AK150" s="12">
        <v>718308.20000000298</v>
      </c>
      <c r="AL150" s="32">
        <v>42000000</v>
      </c>
      <c r="AM150" s="32">
        <v>42000000</v>
      </c>
      <c r="AN150" s="32">
        <v>47577000</v>
      </c>
      <c r="AO150" s="32">
        <v>47577000</v>
      </c>
      <c r="AP150" s="12">
        <v>25000000</v>
      </c>
      <c r="AQ150" s="12">
        <f t="shared" si="7"/>
        <v>-10000000</v>
      </c>
      <c r="AR150" s="32">
        <f t="shared" si="6"/>
        <v>5577000</v>
      </c>
      <c r="AS150" s="35" t="s">
        <v>319</v>
      </c>
      <c r="AT150">
        <v>0</v>
      </c>
      <c r="AU150">
        <v>2160</v>
      </c>
      <c r="AV150">
        <v>0</v>
      </c>
      <c r="AW150">
        <v>2160</v>
      </c>
      <c r="AX150">
        <v>0</v>
      </c>
      <c r="AY150"/>
    </row>
    <row r="151" spans="1:51" x14ac:dyDescent="0.3">
      <c r="A151" t="str">
        <f t="shared" si="8"/>
        <v>05_246XX015_242611XX</v>
      </c>
      <c r="C151" t="s">
        <v>1088</v>
      </c>
      <c r="F151" t="s">
        <v>943</v>
      </c>
      <c r="G151" t="s">
        <v>29</v>
      </c>
      <c r="H151" t="s">
        <v>30</v>
      </c>
      <c r="I151" t="s">
        <v>31</v>
      </c>
      <c r="J151" t="s">
        <v>934</v>
      </c>
      <c r="K151" t="s">
        <v>306</v>
      </c>
      <c r="L151" t="s">
        <v>857</v>
      </c>
      <c r="M151" t="s">
        <v>307</v>
      </c>
      <c r="N151">
        <v>6</v>
      </c>
      <c r="O151" t="s">
        <v>79</v>
      </c>
      <c r="P151" t="s">
        <v>45</v>
      </c>
      <c r="Q151">
        <v>21</v>
      </c>
      <c r="R151" t="s">
        <v>311</v>
      </c>
      <c r="S151" t="s">
        <v>308</v>
      </c>
      <c r="T151" t="s">
        <v>884</v>
      </c>
      <c r="U151" t="s">
        <v>309</v>
      </c>
      <c r="V151">
        <v>2000</v>
      </c>
      <c r="W151" t="s">
        <v>953</v>
      </c>
      <c r="Y151">
        <v>2611</v>
      </c>
      <c r="Z151" t="s">
        <v>318</v>
      </c>
      <c r="AA151" s="11">
        <v>55</v>
      </c>
      <c r="AB151" s="80" t="s">
        <v>45</v>
      </c>
      <c r="AC151" t="s">
        <v>944</v>
      </c>
      <c r="AD151" s="12">
        <v>11000</v>
      </c>
      <c r="AE151" s="12">
        <v>0</v>
      </c>
      <c r="AF151" s="12">
        <v>10962</v>
      </c>
      <c r="AG151" s="12">
        <v>10962</v>
      </c>
      <c r="AH151" s="12">
        <v>0</v>
      </c>
      <c r="AI151" s="12">
        <v>0</v>
      </c>
      <c r="AJ151" s="12">
        <v>0</v>
      </c>
      <c r="AK151" s="12">
        <v>38</v>
      </c>
      <c r="AL151" s="32">
        <v>0</v>
      </c>
      <c r="AM151" s="32">
        <v>0</v>
      </c>
      <c r="AN151" s="32">
        <v>0</v>
      </c>
      <c r="AO151" s="32">
        <v>0</v>
      </c>
      <c r="AP151" s="12">
        <v>0</v>
      </c>
      <c r="AQ151" s="12">
        <f t="shared" si="7"/>
        <v>0</v>
      </c>
      <c r="AR151" s="32">
        <f t="shared" si="6"/>
        <v>0</v>
      </c>
      <c r="AS151" s="35" t="s">
        <v>846</v>
      </c>
      <c r="AT151">
        <v>0</v>
      </c>
      <c r="AU151">
        <v>0</v>
      </c>
      <c r="AV151">
        <v>0</v>
      </c>
      <c r="AW151">
        <v>10000</v>
      </c>
      <c r="AX151">
        <v>-10000</v>
      </c>
      <c r="AY151"/>
    </row>
    <row r="152" spans="1:51" x14ac:dyDescent="0.3">
      <c r="A152" t="str">
        <f t="shared" si="8"/>
        <v>1.1-00-2405_246022015_24261100</v>
      </c>
      <c r="B152" t="s">
        <v>1282</v>
      </c>
      <c r="C152" t="s">
        <v>1105</v>
      </c>
      <c r="D152" t="s">
        <v>1276</v>
      </c>
      <c r="E152" t="s">
        <v>1284</v>
      </c>
      <c r="F152" t="s">
        <v>1106</v>
      </c>
      <c r="G152" s="82" t="s">
        <v>373</v>
      </c>
      <c r="H152" s="82" t="s">
        <v>374</v>
      </c>
      <c r="I152" s="82" t="s">
        <v>31</v>
      </c>
      <c r="J152" s="82" t="s">
        <v>934</v>
      </c>
      <c r="K152" s="82" t="s">
        <v>306</v>
      </c>
      <c r="L152" s="82" t="s">
        <v>857</v>
      </c>
      <c r="M152" s="82" t="s">
        <v>307</v>
      </c>
      <c r="N152" s="82">
        <v>6</v>
      </c>
      <c r="O152" s="82" t="s">
        <v>79</v>
      </c>
      <c r="P152" s="83" t="s">
        <v>375</v>
      </c>
      <c r="Q152" s="82">
        <v>22</v>
      </c>
      <c r="R152" s="82" t="s">
        <v>376</v>
      </c>
      <c r="S152" s="82" t="s">
        <v>308</v>
      </c>
      <c r="T152" s="82" t="s">
        <v>884</v>
      </c>
      <c r="U152" s="82" t="s">
        <v>309</v>
      </c>
      <c r="V152" s="82">
        <v>2000</v>
      </c>
      <c r="W152" s="82" t="s">
        <v>953</v>
      </c>
      <c r="X152" s="82" t="s">
        <v>1159</v>
      </c>
      <c r="Y152" s="82">
        <v>2611</v>
      </c>
      <c r="Z152" s="82" t="s">
        <v>318</v>
      </c>
      <c r="AA152" s="192">
        <v>0</v>
      </c>
      <c r="AB152" s="84" t="s">
        <v>42</v>
      </c>
      <c r="AC152" s="82" t="s">
        <v>43</v>
      </c>
      <c r="AD152" s="85">
        <v>0</v>
      </c>
      <c r="AE152" s="85">
        <v>0</v>
      </c>
      <c r="AF152" s="85">
        <v>0</v>
      </c>
      <c r="AG152" s="85">
        <v>0</v>
      </c>
      <c r="AH152" s="85">
        <v>0</v>
      </c>
      <c r="AI152" s="85">
        <v>0</v>
      </c>
      <c r="AJ152" s="85">
        <v>0</v>
      </c>
      <c r="AK152" s="85">
        <v>0</v>
      </c>
      <c r="AL152" s="75">
        <v>0</v>
      </c>
      <c r="AM152" s="75">
        <v>0</v>
      </c>
      <c r="AN152" s="75">
        <v>0</v>
      </c>
      <c r="AO152" s="75">
        <v>0</v>
      </c>
      <c r="AP152" s="85">
        <v>3600000</v>
      </c>
      <c r="AQ152" s="85">
        <f t="shared" si="7"/>
        <v>3600000</v>
      </c>
      <c r="AR152" s="75">
        <f t="shared" si="6"/>
        <v>0</v>
      </c>
      <c r="AS152" s="193" t="s">
        <v>140</v>
      </c>
      <c r="AY152"/>
    </row>
    <row r="153" spans="1:51" s="82" customFormat="1" x14ac:dyDescent="0.3">
      <c r="A153" t="str">
        <f t="shared" si="8"/>
        <v>2.5-02-2405_246022015_24261100</v>
      </c>
      <c r="B153" s="82" t="s">
        <v>1280</v>
      </c>
      <c r="C153" s="82" t="s">
        <v>1095</v>
      </c>
      <c r="D153" s="82" t="s">
        <v>1274</v>
      </c>
      <c r="E153" s="82" t="s">
        <v>1287</v>
      </c>
      <c r="F153" s="82" t="s">
        <v>1096</v>
      </c>
      <c r="G153" s="82" t="s">
        <v>373</v>
      </c>
      <c r="H153" s="82" t="s">
        <v>374</v>
      </c>
      <c r="I153" s="82" t="s">
        <v>31</v>
      </c>
      <c r="J153" s="82" t="s">
        <v>934</v>
      </c>
      <c r="K153" s="82" t="s">
        <v>306</v>
      </c>
      <c r="L153" s="82" t="s">
        <v>857</v>
      </c>
      <c r="M153" s="82" t="s">
        <v>307</v>
      </c>
      <c r="N153" s="82">
        <v>6</v>
      </c>
      <c r="O153" s="82" t="s">
        <v>79</v>
      </c>
      <c r="P153" s="83" t="s">
        <v>375</v>
      </c>
      <c r="Q153" s="82">
        <v>22</v>
      </c>
      <c r="R153" s="82" t="s">
        <v>376</v>
      </c>
      <c r="S153" s="82" t="s">
        <v>308</v>
      </c>
      <c r="T153" s="82" t="s">
        <v>884</v>
      </c>
      <c r="U153" s="82" t="s">
        <v>309</v>
      </c>
      <c r="V153" s="82">
        <v>2000</v>
      </c>
      <c r="W153" s="82" t="s">
        <v>953</v>
      </c>
      <c r="X153" s="82" t="s">
        <v>1159</v>
      </c>
      <c r="Y153" s="82">
        <v>2611</v>
      </c>
      <c r="Z153" s="82" t="s">
        <v>318</v>
      </c>
      <c r="AA153" s="192">
        <v>0</v>
      </c>
      <c r="AB153" s="84" t="s">
        <v>42</v>
      </c>
      <c r="AC153" s="82" t="s">
        <v>43</v>
      </c>
      <c r="AD153" s="85">
        <v>35000000</v>
      </c>
      <c r="AE153" s="85">
        <v>28000000</v>
      </c>
      <c r="AF153" s="85">
        <v>27125463.920000002</v>
      </c>
      <c r="AG153" s="85">
        <v>27125463.920000002</v>
      </c>
      <c r="AH153" s="85">
        <v>27125463.920000002</v>
      </c>
      <c r="AI153" s="85">
        <v>27125463.920000002</v>
      </c>
      <c r="AJ153" s="85">
        <v>27125463.920000002</v>
      </c>
      <c r="AK153" s="85">
        <v>7874536.0799999982</v>
      </c>
      <c r="AL153" s="75">
        <v>35000000</v>
      </c>
      <c r="AM153" s="75">
        <v>35000000</v>
      </c>
      <c r="AN153" s="75">
        <v>35000000</v>
      </c>
      <c r="AO153" s="75">
        <v>37447132</v>
      </c>
      <c r="AP153" s="85">
        <v>28000000</v>
      </c>
      <c r="AQ153" s="85">
        <f t="shared" si="7"/>
        <v>0</v>
      </c>
      <c r="AR153" s="75">
        <f t="shared" si="6"/>
        <v>0</v>
      </c>
      <c r="AS153" s="193" t="s">
        <v>140</v>
      </c>
      <c r="AT153">
        <v>0</v>
      </c>
      <c r="AU153">
        <v>1775246</v>
      </c>
      <c r="AV153">
        <v>0</v>
      </c>
      <c r="AW153">
        <v>0</v>
      </c>
      <c r="AX153">
        <v>1775246</v>
      </c>
    </row>
    <row r="154" spans="1:51" x14ac:dyDescent="0.3">
      <c r="A154" t="str">
        <f t="shared" si="8"/>
        <v>1.1-00-2405_246023015_24261100</v>
      </c>
      <c r="B154" t="s">
        <v>1282</v>
      </c>
      <c r="C154" t="s">
        <v>1095</v>
      </c>
      <c r="D154" t="s">
        <v>1276</v>
      </c>
      <c r="E154" t="s">
        <v>1284</v>
      </c>
      <c r="F154" t="s">
        <v>1096</v>
      </c>
      <c r="G154" t="s">
        <v>216</v>
      </c>
      <c r="H154" t="s">
        <v>217</v>
      </c>
      <c r="I154" t="s">
        <v>31</v>
      </c>
      <c r="J154" t="s">
        <v>934</v>
      </c>
      <c r="K154" t="s">
        <v>306</v>
      </c>
      <c r="L154" t="s">
        <v>857</v>
      </c>
      <c r="M154" t="s">
        <v>307</v>
      </c>
      <c r="N154">
        <v>6</v>
      </c>
      <c r="O154" t="s">
        <v>79</v>
      </c>
      <c r="P154" s="79" t="s">
        <v>377</v>
      </c>
      <c r="Q154">
        <v>23</v>
      </c>
      <c r="R154" t="s">
        <v>378</v>
      </c>
      <c r="S154" t="s">
        <v>308</v>
      </c>
      <c r="T154" t="s">
        <v>884</v>
      </c>
      <c r="U154" t="s">
        <v>309</v>
      </c>
      <c r="V154">
        <v>2000</v>
      </c>
      <c r="W154" t="s">
        <v>953</v>
      </c>
      <c r="X154" t="s">
        <v>1159</v>
      </c>
      <c r="Y154">
        <v>2611</v>
      </c>
      <c r="Z154" t="s">
        <v>318</v>
      </c>
      <c r="AA154" s="11">
        <v>0</v>
      </c>
      <c r="AB154" s="80" t="s">
        <v>42</v>
      </c>
      <c r="AC154" t="s">
        <v>43</v>
      </c>
      <c r="AD154" s="12">
        <v>9000000</v>
      </c>
      <c r="AE154" s="12">
        <v>7000000</v>
      </c>
      <c r="AF154" s="12">
        <v>6574917.4900000002</v>
      </c>
      <c r="AG154" s="12">
        <v>6574917.4900000002</v>
      </c>
      <c r="AH154" s="12">
        <v>6574917.4900000002</v>
      </c>
      <c r="AI154" s="12">
        <v>6574917.4900000002</v>
      </c>
      <c r="AJ154" s="12">
        <v>6574917.4900000002</v>
      </c>
      <c r="AK154" s="12">
        <v>2425082.5099999998</v>
      </c>
      <c r="AL154" s="32">
        <v>9000000</v>
      </c>
      <c r="AM154" s="32">
        <v>9000000</v>
      </c>
      <c r="AN154" s="32">
        <v>9000000</v>
      </c>
      <c r="AO154" s="70">
        <v>9000000</v>
      </c>
      <c r="AP154" s="21">
        <v>5000000</v>
      </c>
      <c r="AQ154" s="21">
        <f t="shared" si="7"/>
        <v>-2000000</v>
      </c>
      <c r="AR154" s="70">
        <f t="shared" si="6"/>
        <v>0</v>
      </c>
      <c r="AS154" s="194" t="s">
        <v>140</v>
      </c>
      <c r="AT154">
        <v>0</v>
      </c>
      <c r="AU154">
        <v>69408</v>
      </c>
      <c r="AV154">
        <v>0</v>
      </c>
      <c r="AW154">
        <v>0</v>
      </c>
      <c r="AX154">
        <v>69408</v>
      </c>
      <c r="AY154"/>
    </row>
    <row r="155" spans="1:51" x14ac:dyDescent="0.3">
      <c r="A155" t="str">
        <f t="shared" si="8"/>
        <v>01_246XX003_242711XX</v>
      </c>
      <c r="C155" t="s">
        <v>1088</v>
      </c>
      <c r="F155" t="s">
        <v>943</v>
      </c>
      <c r="G155" t="s">
        <v>29</v>
      </c>
      <c r="H155" t="s">
        <v>30</v>
      </c>
      <c r="I155" t="s">
        <v>31</v>
      </c>
      <c r="J155" t="s">
        <v>934</v>
      </c>
      <c r="K155" t="s">
        <v>33</v>
      </c>
      <c r="L155" t="s">
        <v>853</v>
      </c>
      <c r="M155" t="s">
        <v>971</v>
      </c>
      <c r="N155">
        <v>6</v>
      </c>
      <c r="O155" t="s">
        <v>79</v>
      </c>
      <c r="P155" t="s">
        <v>45</v>
      </c>
      <c r="Q155">
        <v>3</v>
      </c>
      <c r="R155" t="s">
        <v>83</v>
      </c>
      <c r="S155" t="s">
        <v>80</v>
      </c>
      <c r="T155" t="s">
        <v>872</v>
      </c>
      <c r="U155" t="s">
        <v>81</v>
      </c>
      <c r="V155">
        <v>2000</v>
      </c>
      <c r="W155" t="s">
        <v>953</v>
      </c>
      <c r="Y155">
        <v>2711</v>
      </c>
      <c r="Z155" t="s">
        <v>84</v>
      </c>
      <c r="AA155" s="11">
        <v>47</v>
      </c>
      <c r="AB155" s="80" t="s">
        <v>45</v>
      </c>
      <c r="AC155" t="s">
        <v>942</v>
      </c>
      <c r="AD155" s="12">
        <v>0</v>
      </c>
      <c r="AE155" s="12">
        <v>0</v>
      </c>
      <c r="AF155" s="12">
        <v>0</v>
      </c>
      <c r="AG155" s="12">
        <v>0</v>
      </c>
      <c r="AH155" s="12">
        <v>0</v>
      </c>
      <c r="AI155" s="12">
        <v>0</v>
      </c>
      <c r="AJ155" s="12">
        <v>0</v>
      </c>
      <c r="AK155" s="12">
        <v>0</v>
      </c>
      <c r="AL155" s="32">
        <v>0</v>
      </c>
      <c r="AM155" s="32">
        <v>0</v>
      </c>
      <c r="AN155" s="32">
        <v>0</v>
      </c>
      <c r="AO155" s="32">
        <v>0</v>
      </c>
      <c r="AP155" s="12">
        <v>0</v>
      </c>
      <c r="AQ155" s="12">
        <f t="shared" si="7"/>
        <v>0</v>
      </c>
      <c r="AR155" s="32">
        <f t="shared" si="6"/>
        <v>0</v>
      </c>
      <c r="AS155" s="35" t="s">
        <v>846</v>
      </c>
      <c r="AY155"/>
    </row>
    <row r="156" spans="1:51" x14ac:dyDescent="0.3">
      <c r="A156" t="str">
        <f t="shared" si="8"/>
        <v>1.1-00-2401_246003003_24271100</v>
      </c>
      <c r="B156" t="s">
        <v>1282</v>
      </c>
      <c r="C156" t="s">
        <v>1105</v>
      </c>
      <c r="D156" t="s">
        <v>1276</v>
      </c>
      <c r="E156" t="s">
        <v>1284</v>
      </c>
      <c r="F156" t="s">
        <v>1106</v>
      </c>
      <c r="G156" t="s">
        <v>29</v>
      </c>
      <c r="H156" t="s">
        <v>30</v>
      </c>
      <c r="I156" t="s">
        <v>31</v>
      </c>
      <c r="J156" t="s">
        <v>934</v>
      </c>
      <c r="K156" t="s">
        <v>33</v>
      </c>
      <c r="L156" t="s">
        <v>853</v>
      </c>
      <c r="M156" t="s">
        <v>971</v>
      </c>
      <c r="N156">
        <v>6</v>
      </c>
      <c r="O156" t="s">
        <v>79</v>
      </c>
      <c r="P156" s="79" t="s">
        <v>82</v>
      </c>
      <c r="Q156">
        <v>3</v>
      </c>
      <c r="R156" t="s">
        <v>83</v>
      </c>
      <c r="S156" t="s">
        <v>80</v>
      </c>
      <c r="T156" t="s">
        <v>872</v>
      </c>
      <c r="U156" t="s">
        <v>81</v>
      </c>
      <c r="V156">
        <v>2000</v>
      </c>
      <c r="W156" t="s">
        <v>953</v>
      </c>
      <c r="Y156">
        <v>2711</v>
      </c>
      <c r="Z156" t="s">
        <v>84</v>
      </c>
      <c r="AA156" s="11">
        <v>0</v>
      </c>
      <c r="AB156" s="80" t="s">
        <v>42</v>
      </c>
      <c r="AC156" t="s">
        <v>43</v>
      </c>
      <c r="AD156" s="12">
        <v>2926756.09</v>
      </c>
      <c r="AE156" s="12">
        <v>1500000</v>
      </c>
      <c r="AF156" s="12">
        <v>484607.4</v>
      </c>
      <c r="AG156" s="12">
        <v>484607.4</v>
      </c>
      <c r="AH156" s="12">
        <v>484607.4</v>
      </c>
      <c r="AI156" s="12">
        <v>0</v>
      </c>
      <c r="AJ156" s="12">
        <v>0</v>
      </c>
      <c r="AK156" s="12">
        <v>2442148.69</v>
      </c>
      <c r="AL156" s="32">
        <v>2926756.09</v>
      </c>
      <c r="AM156" s="32">
        <v>2926756.09</v>
      </c>
      <c r="AN156" s="32">
        <v>2926756.09</v>
      </c>
      <c r="AO156" s="32">
        <v>2926756.09</v>
      </c>
      <c r="AP156" s="12">
        <v>2926756.09</v>
      </c>
      <c r="AQ156" s="12">
        <f t="shared" si="7"/>
        <v>1426756.0899999999</v>
      </c>
      <c r="AR156" s="32">
        <f t="shared" si="6"/>
        <v>0</v>
      </c>
      <c r="AS156" s="35" t="s">
        <v>140</v>
      </c>
      <c r="AT156">
        <v>0</v>
      </c>
      <c r="AU156">
        <v>99200284.109999999</v>
      </c>
      <c r="AV156">
        <v>0</v>
      </c>
      <c r="AW156">
        <v>0</v>
      </c>
      <c r="AX156">
        <v>99200284.109999999</v>
      </c>
      <c r="AY156"/>
    </row>
    <row r="157" spans="1:51" x14ac:dyDescent="0.3">
      <c r="A157" t="str">
        <f t="shared" si="8"/>
        <v>01_246XX003_242711XX</v>
      </c>
      <c r="C157" t="s">
        <v>1088</v>
      </c>
      <c r="F157" t="s">
        <v>943</v>
      </c>
      <c r="G157" t="s">
        <v>29</v>
      </c>
      <c r="H157" t="s">
        <v>30</v>
      </c>
      <c r="I157" t="s">
        <v>31</v>
      </c>
      <c r="J157" t="s">
        <v>934</v>
      </c>
      <c r="K157" t="s">
        <v>33</v>
      </c>
      <c r="L157" t="s">
        <v>853</v>
      </c>
      <c r="M157" t="s">
        <v>971</v>
      </c>
      <c r="N157">
        <v>6</v>
      </c>
      <c r="O157" t="s">
        <v>79</v>
      </c>
      <c r="P157" t="s">
        <v>45</v>
      </c>
      <c r="Q157">
        <v>3</v>
      </c>
      <c r="R157" t="s">
        <v>83</v>
      </c>
      <c r="S157" t="s">
        <v>80</v>
      </c>
      <c r="T157" t="s">
        <v>872</v>
      </c>
      <c r="U157" t="s">
        <v>81</v>
      </c>
      <c r="V157">
        <v>2000</v>
      </c>
      <c r="W157" t="s">
        <v>953</v>
      </c>
      <c r="Y157">
        <v>2711</v>
      </c>
      <c r="Z157" t="s">
        <v>84</v>
      </c>
      <c r="AA157" s="11">
        <v>56</v>
      </c>
      <c r="AB157" s="80" t="s">
        <v>45</v>
      </c>
      <c r="AC157" t="s">
        <v>944</v>
      </c>
      <c r="AD157" s="12">
        <v>0</v>
      </c>
      <c r="AE157" s="12">
        <v>0</v>
      </c>
      <c r="AF157" s="12">
        <v>0</v>
      </c>
      <c r="AG157" s="12">
        <v>0</v>
      </c>
      <c r="AH157" s="12">
        <v>0</v>
      </c>
      <c r="AI157" s="12">
        <v>0</v>
      </c>
      <c r="AJ157" s="12">
        <v>0</v>
      </c>
      <c r="AK157" s="12">
        <v>0</v>
      </c>
      <c r="AL157" s="32">
        <v>0</v>
      </c>
      <c r="AM157" s="32">
        <v>0</v>
      </c>
      <c r="AN157" s="32">
        <v>0</v>
      </c>
      <c r="AO157" s="32">
        <v>0</v>
      </c>
      <c r="AP157" s="12">
        <v>0</v>
      </c>
      <c r="AQ157" s="12">
        <f t="shared" si="7"/>
        <v>0</v>
      </c>
      <c r="AR157" s="32">
        <f t="shared" si="6"/>
        <v>0</v>
      </c>
      <c r="AS157" s="35" t="s">
        <v>846</v>
      </c>
      <c r="AT157">
        <v>0</v>
      </c>
      <c r="AU157">
        <v>2672864.33</v>
      </c>
      <c r="AV157">
        <v>0</v>
      </c>
      <c r="AW157">
        <v>99200284.109999999</v>
      </c>
      <c r="AX157">
        <v>-96527419.780000001</v>
      </c>
      <c r="AY157"/>
    </row>
    <row r="158" spans="1:51" x14ac:dyDescent="0.3">
      <c r="A158" t="str">
        <f t="shared" si="8"/>
        <v>1.1-00-2402_243XX009_24271100</v>
      </c>
      <c r="B158" t="s">
        <v>1282</v>
      </c>
      <c r="C158" t="s">
        <v>1105</v>
      </c>
      <c r="D158" t="s">
        <v>1276</v>
      </c>
      <c r="E158" t="s">
        <v>1284</v>
      </c>
      <c r="F158" t="s">
        <v>1106</v>
      </c>
      <c r="G158" t="s">
        <v>216</v>
      </c>
      <c r="H158" t="s">
        <v>217</v>
      </c>
      <c r="I158" t="s">
        <v>31</v>
      </c>
      <c r="J158" t="s">
        <v>934</v>
      </c>
      <c r="K158" t="s">
        <v>188</v>
      </c>
      <c r="L158" t="s">
        <v>856</v>
      </c>
      <c r="M158" t="s">
        <v>189</v>
      </c>
      <c r="N158">
        <v>3</v>
      </c>
      <c r="O158" t="s">
        <v>218</v>
      </c>
      <c r="P158" t="s">
        <v>45</v>
      </c>
      <c r="Q158">
        <v>11</v>
      </c>
      <c r="R158" t="s">
        <v>222</v>
      </c>
      <c r="S158" t="s">
        <v>219</v>
      </c>
      <c r="T158" t="s">
        <v>881</v>
      </c>
      <c r="U158" t="s">
        <v>972</v>
      </c>
      <c r="V158">
        <v>2000</v>
      </c>
      <c r="W158" t="s">
        <v>953</v>
      </c>
      <c r="Y158" s="7">
        <v>2711</v>
      </c>
      <c r="Z158" s="7" t="s">
        <v>84</v>
      </c>
      <c r="AA158" s="11">
        <v>0</v>
      </c>
      <c r="AB158" s="80" t="s">
        <v>42</v>
      </c>
      <c r="AC158" t="s">
        <v>43</v>
      </c>
      <c r="AD158" s="12">
        <v>0</v>
      </c>
      <c r="AE158" s="12">
        <v>0</v>
      </c>
      <c r="AF158" s="12">
        <v>0</v>
      </c>
      <c r="AG158" s="12">
        <v>0</v>
      </c>
      <c r="AH158" s="12">
        <v>0</v>
      </c>
      <c r="AI158" s="12">
        <v>0</v>
      </c>
      <c r="AJ158" s="12">
        <v>0</v>
      </c>
      <c r="AK158" s="12">
        <v>0</v>
      </c>
      <c r="AL158" s="32">
        <v>0</v>
      </c>
      <c r="AM158" s="32">
        <v>0</v>
      </c>
      <c r="AN158" s="10">
        <v>500000</v>
      </c>
      <c r="AO158" s="10">
        <v>500000</v>
      </c>
      <c r="AP158" s="12">
        <v>0</v>
      </c>
      <c r="AQ158" s="12">
        <f t="shared" si="7"/>
        <v>0</v>
      </c>
      <c r="AR158" s="32">
        <f t="shared" si="6"/>
        <v>500000</v>
      </c>
      <c r="AS158" s="9" t="s">
        <v>232</v>
      </c>
      <c r="AT158">
        <v>0</v>
      </c>
      <c r="AU158">
        <v>0</v>
      </c>
      <c r="AV158">
        <v>0</v>
      </c>
      <c r="AW158">
        <v>0</v>
      </c>
      <c r="AX158">
        <v>0</v>
      </c>
      <c r="AY158"/>
    </row>
    <row r="159" spans="1:51" x14ac:dyDescent="0.3">
      <c r="A159" t="str">
        <f t="shared" si="8"/>
        <v>05_246XX015_242711XX</v>
      </c>
      <c r="C159" t="s">
        <v>1088</v>
      </c>
      <c r="F159" t="s">
        <v>943</v>
      </c>
      <c r="G159" t="s">
        <v>29</v>
      </c>
      <c r="H159" t="s">
        <v>30</v>
      </c>
      <c r="I159" t="s">
        <v>31</v>
      </c>
      <c r="J159" t="s">
        <v>934</v>
      </c>
      <c r="K159" t="s">
        <v>306</v>
      </c>
      <c r="L159" t="s">
        <v>857</v>
      </c>
      <c r="M159" t="s">
        <v>307</v>
      </c>
      <c r="N159">
        <v>6</v>
      </c>
      <c r="O159" t="s">
        <v>79</v>
      </c>
      <c r="P159" t="s">
        <v>45</v>
      </c>
      <c r="Q159">
        <v>21</v>
      </c>
      <c r="R159" t="s">
        <v>311</v>
      </c>
      <c r="S159" t="s">
        <v>308</v>
      </c>
      <c r="T159" t="s">
        <v>884</v>
      </c>
      <c r="U159" t="s">
        <v>309</v>
      </c>
      <c r="V159">
        <v>2000</v>
      </c>
      <c r="W159" t="s">
        <v>953</v>
      </c>
      <c r="Y159">
        <v>2711</v>
      </c>
      <c r="Z159" t="s">
        <v>84</v>
      </c>
      <c r="AA159" s="11">
        <v>62</v>
      </c>
      <c r="AB159" s="80" t="s">
        <v>45</v>
      </c>
      <c r="AC159" t="s">
        <v>942</v>
      </c>
      <c r="AD159" s="12">
        <v>3150</v>
      </c>
      <c r="AE159" s="12">
        <v>0</v>
      </c>
      <c r="AF159" s="12">
        <v>2919.14</v>
      </c>
      <c r="AG159" s="12">
        <v>2919.14</v>
      </c>
      <c r="AH159" s="12">
        <v>0</v>
      </c>
      <c r="AI159" s="12">
        <v>0</v>
      </c>
      <c r="AJ159" s="12">
        <v>0</v>
      </c>
      <c r="AK159" s="12">
        <v>230.86000000000013</v>
      </c>
      <c r="AL159" s="32">
        <v>0</v>
      </c>
      <c r="AM159" s="32">
        <v>0</v>
      </c>
      <c r="AN159" s="32">
        <v>0</v>
      </c>
      <c r="AO159" s="32">
        <v>0</v>
      </c>
      <c r="AP159" s="12">
        <v>0</v>
      </c>
      <c r="AQ159" s="12">
        <f t="shared" si="7"/>
        <v>0</v>
      </c>
      <c r="AR159" s="32">
        <f t="shared" si="6"/>
        <v>0</v>
      </c>
      <c r="AS159" s="35" t="s">
        <v>846</v>
      </c>
      <c r="AT159" s="12">
        <v>0</v>
      </c>
      <c r="AU159" s="12">
        <v>0</v>
      </c>
      <c r="AV159" s="12">
        <v>0</v>
      </c>
      <c r="AW159" s="12">
        <v>0</v>
      </c>
      <c r="AX159" s="12">
        <v>0</v>
      </c>
      <c r="AY159"/>
    </row>
    <row r="160" spans="1:51" x14ac:dyDescent="0.3">
      <c r="A160" t="str">
        <f t="shared" si="8"/>
        <v>05_246XX015_242711XX</v>
      </c>
      <c r="C160" t="s">
        <v>1088</v>
      </c>
      <c r="F160" t="s">
        <v>943</v>
      </c>
      <c r="G160" t="s">
        <v>29</v>
      </c>
      <c r="H160" t="s">
        <v>30</v>
      </c>
      <c r="I160" t="s">
        <v>31</v>
      </c>
      <c r="J160" t="s">
        <v>934</v>
      </c>
      <c r="K160" t="s">
        <v>306</v>
      </c>
      <c r="L160" t="s">
        <v>857</v>
      </c>
      <c r="M160" t="s">
        <v>307</v>
      </c>
      <c r="N160">
        <v>6</v>
      </c>
      <c r="O160" t="s">
        <v>79</v>
      </c>
      <c r="P160" t="s">
        <v>45</v>
      </c>
      <c r="Q160">
        <v>21</v>
      </c>
      <c r="R160" t="s">
        <v>311</v>
      </c>
      <c r="S160" t="s">
        <v>308</v>
      </c>
      <c r="T160" t="s">
        <v>884</v>
      </c>
      <c r="U160" t="s">
        <v>309</v>
      </c>
      <c r="V160">
        <v>2000</v>
      </c>
      <c r="W160" t="s">
        <v>953</v>
      </c>
      <c r="Y160">
        <v>2711</v>
      </c>
      <c r="Z160" t="s">
        <v>84</v>
      </c>
      <c r="AA160" s="11">
        <v>64</v>
      </c>
      <c r="AB160" s="80" t="s">
        <v>45</v>
      </c>
      <c r="AC160" t="s">
        <v>944</v>
      </c>
      <c r="AD160" s="12">
        <v>4500</v>
      </c>
      <c r="AE160" s="12">
        <v>0</v>
      </c>
      <c r="AF160" s="12">
        <v>4495</v>
      </c>
      <c r="AG160" s="12">
        <v>4495</v>
      </c>
      <c r="AH160" s="12">
        <v>0</v>
      </c>
      <c r="AI160" s="12">
        <v>0</v>
      </c>
      <c r="AJ160" s="12">
        <v>0</v>
      </c>
      <c r="AK160" s="12">
        <v>5</v>
      </c>
      <c r="AL160" s="32">
        <v>0</v>
      </c>
      <c r="AM160" s="32">
        <v>0</v>
      </c>
      <c r="AN160" s="32">
        <v>0</v>
      </c>
      <c r="AO160" s="32">
        <v>0</v>
      </c>
      <c r="AP160" s="12">
        <v>0</v>
      </c>
      <c r="AQ160" s="12">
        <f t="shared" si="7"/>
        <v>0</v>
      </c>
      <c r="AR160" s="32">
        <f t="shared" ref="AR160:AR223" si="9">AN160-AL160</f>
        <v>0</v>
      </c>
      <c r="AS160" s="35" t="s">
        <v>846</v>
      </c>
      <c r="AT160">
        <v>0</v>
      </c>
      <c r="AU160">
        <v>132300</v>
      </c>
      <c r="AV160">
        <v>0</v>
      </c>
      <c r="AW160">
        <v>36208.92</v>
      </c>
      <c r="AX160">
        <v>96091.08</v>
      </c>
      <c r="AY160"/>
    </row>
    <row r="161" spans="1:51" x14ac:dyDescent="0.3">
      <c r="A161" t="str">
        <f t="shared" si="8"/>
        <v>1.1-00-2407_243XX021_24271100</v>
      </c>
      <c r="B161" t="s">
        <v>1282</v>
      </c>
      <c r="C161" t="s">
        <v>1105</v>
      </c>
      <c r="D161" t="s">
        <v>1276</v>
      </c>
      <c r="E161" t="s">
        <v>1284</v>
      </c>
      <c r="F161" t="s">
        <v>1106</v>
      </c>
      <c r="G161" t="s">
        <v>580</v>
      </c>
      <c r="H161" t="s">
        <v>581</v>
      </c>
      <c r="I161" t="s">
        <v>31</v>
      </c>
      <c r="J161" t="s">
        <v>934</v>
      </c>
      <c r="K161" t="s">
        <v>446</v>
      </c>
      <c r="L161" t="s">
        <v>859</v>
      </c>
      <c r="M161" t="s">
        <v>447</v>
      </c>
      <c r="N161">
        <v>3</v>
      </c>
      <c r="O161" t="s">
        <v>218</v>
      </c>
      <c r="P161" t="s">
        <v>45</v>
      </c>
      <c r="Q161">
        <v>35</v>
      </c>
      <c r="R161" t="s">
        <v>585</v>
      </c>
      <c r="S161" t="s">
        <v>582</v>
      </c>
      <c r="T161" t="s">
        <v>893</v>
      </c>
      <c r="U161" t="s">
        <v>583</v>
      </c>
      <c r="V161">
        <v>2000</v>
      </c>
      <c r="W161" t="s">
        <v>953</v>
      </c>
      <c r="Y161">
        <v>2711</v>
      </c>
      <c r="Z161" t="s">
        <v>84</v>
      </c>
      <c r="AA161" s="46">
        <v>0</v>
      </c>
      <c r="AB161" s="80" t="s">
        <v>42</v>
      </c>
      <c r="AC161" t="s">
        <v>43</v>
      </c>
      <c r="AD161" s="12">
        <v>0</v>
      </c>
      <c r="AE161" s="12">
        <v>150000</v>
      </c>
      <c r="AF161" s="12">
        <v>0</v>
      </c>
      <c r="AG161" s="12">
        <v>0</v>
      </c>
      <c r="AH161" s="12">
        <v>0</v>
      </c>
      <c r="AI161" s="12">
        <v>0</v>
      </c>
      <c r="AJ161" s="12">
        <v>0</v>
      </c>
      <c r="AK161" s="12">
        <v>0</v>
      </c>
      <c r="AL161" s="32">
        <v>0</v>
      </c>
      <c r="AM161" s="32">
        <v>0</v>
      </c>
      <c r="AN161" s="32">
        <v>0</v>
      </c>
      <c r="AO161" s="32">
        <v>0</v>
      </c>
      <c r="AP161" s="12">
        <v>0</v>
      </c>
      <c r="AQ161" s="12">
        <f t="shared" ref="AQ161:AQ213" si="10">AP161-AE161</f>
        <v>-150000</v>
      </c>
      <c r="AR161" s="32">
        <f t="shared" si="9"/>
        <v>0</v>
      </c>
      <c r="AS161" s="35" t="s">
        <v>846</v>
      </c>
      <c r="AT161">
        <v>0</v>
      </c>
      <c r="AU161">
        <v>8710</v>
      </c>
      <c r="AV161">
        <v>0</v>
      </c>
      <c r="AW161">
        <v>0</v>
      </c>
      <c r="AX161">
        <v>8710</v>
      </c>
      <c r="AY161"/>
    </row>
    <row r="162" spans="1:51" x14ac:dyDescent="0.3">
      <c r="A162" t="str">
        <f t="shared" si="8"/>
        <v>1.1-00-2407_243039024_24271100</v>
      </c>
      <c r="B162" t="s">
        <v>1282</v>
      </c>
      <c r="C162" t="s">
        <v>1105</v>
      </c>
      <c r="D162" t="s">
        <v>1276</v>
      </c>
      <c r="E162" t="s">
        <v>1284</v>
      </c>
      <c r="F162" t="s">
        <v>1106</v>
      </c>
      <c r="G162" t="s">
        <v>498</v>
      </c>
      <c r="H162" t="s">
        <v>499</v>
      </c>
      <c r="I162" t="s">
        <v>31</v>
      </c>
      <c r="J162" t="s">
        <v>934</v>
      </c>
      <c r="K162" t="s">
        <v>446</v>
      </c>
      <c r="L162" t="s">
        <v>859</v>
      </c>
      <c r="M162" t="s">
        <v>447</v>
      </c>
      <c r="N162">
        <v>3</v>
      </c>
      <c r="O162" t="s">
        <v>218</v>
      </c>
      <c r="P162" s="79" t="s">
        <v>502</v>
      </c>
      <c r="Q162">
        <v>39</v>
      </c>
      <c r="R162" t="s">
        <v>503</v>
      </c>
      <c r="S162" t="s">
        <v>500</v>
      </c>
      <c r="T162" t="s">
        <v>890</v>
      </c>
      <c r="U162" t="s">
        <v>501</v>
      </c>
      <c r="V162">
        <v>2000</v>
      </c>
      <c r="W162" t="s">
        <v>953</v>
      </c>
      <c r="Y162">
        <v>2711</v>
      </c>
      <c r="Z162" t="s">
        <v>84</v>
      </c>
      <c r="AA162" s="46">
        <v>0</v>
      </c>
      <c r="AB162" s="80" t="s">
        <v>42</v>
      </c>
      <c r="AC162" t="s">
        <v>43</v>
      </c>
      <c r="AD162" s="12">
        <v>1187100</v>
      </c>
      <c r="AE162" s="12">
        <v>1187100</v>
      </c>
      <c r="AF162" s="12">
        <v>1195892.72</v>
      </c>
      <c r="AG162" s="12">
        <v>1195892.72</v>
      </c>
      <c r="AH162" s="12">
        <v>951624.56</v>
      </c>
      <c r="AI162" s="12">
        <v>951624.56</v>
      </c>
      <c r="AJ162" s="12">
        <v>951624.56</v>
      </c>
      <c r="AK162" s="12">
        <v>-8792.7199999999721</v>
      </c>
      <c r="AL162" s="32">
        <v>1187100</v>
      </c>
      <c r="AM162" s="32">
        <v>1187100</v>
      </c>
      <c r="AN162" s="32">
        <v>1187100</v>
      </c>
      <c r="AO162" s="32">
        <v>1187100</v>
      </c>
      <c r="AP162" s="12">
        <v>1187100</v>
      </c>
      <c r="AQ162" s="12">
        <f t="shared" si="10"/>
        <v>0</v>
      </c>
      <c r="AR162" s="32">
        <f t="shared" si="9"/>
        <v>0</v>
      </c>
      <c r="AS162" s="35" t="s">
        <v>520</v>
      </c>
      <c r="AT162">
        <v>2200000</v>
      </c>
      <c r="AU162">
        <v>0</v>
      </c>
      <c r="AV162">
        <v>0</v>
      </c>
      <c r="AW162">
        <v>200000</v>
      </c>
      <c r="AX162">
        <v>2000000</v>
      </c>
      <c r="AY162"/>
    </row>
    <row r="163" spans="1:51" x14ac:dyDescent="0.3">
      <c r="A163" t="str">
        <f t="shared" si="8"/>
        <v>1.1-00-2408_247041025_24271100</v>
      </c>
      <c r="B163" t="s">
        <v>1282</v>
      </c>
      <c r="C163" t="s">
        <v>1105</v>
      </c>
      <c r="D163" t="s">
        <v>1276</v>
      </c>
      <c r="E163" t="s">
        <v>1284</v>
      </c>
      <c r="F163" t="s">
        <v>1106</v>
      </c>
      <c r="G163" t="s">
        <v>373</v>
      </c>
      <c r="H163" t="s">
        <v>374</v>
      </c>
      <c r="I163" t="s">
        <v>200</v>
      </c>
      <c r="J163" t="s">
        <v>957</v>
      </c>
      <c r="K163" t="s">
        <v>586</v>
      </c>
      <c r="L163" t="s">
        <v>860</v>
      </c>
      <c r="M163" t="s">
        <v>587</v>
      </c>
      <c r="N163">
        <v>7</v>
      </c>
      <c r="O163" t="s">
        <v>588</v>
      </c>
      <c r="P163" s="79" t="s">
        <v>592</v>
      </c>
      <c r="Q163">
        <v>41</v>
      </c>
      <c r="R163" t="s">
        <v>593</v>
      </c>
      <c r="S163" t="s">
        <v>907</v>
      </c>
      <c r="T163" t="s">
        <v>906</v>
      </c>
      <c r="U163" t="s">
        <v>958</v>
      </c>
      <c r="V163">
        <v>2000</v>
      </c>
      <c r="W163" t="s">
        <v>953</v>
      </c>
      <c r="Y163">
        <v>2711</v>
      </c>
      <c r="Z163" t="s">
        <v>84</v>
      </c>
      <c r="AA163" s="46">
        <v>0</v>
      </c>
      <c r="AB163" s="80" t="s">
        <v>42</v>
      </c>
      <c r="AC163" t="s">
        <v>43</v>
      </c>
      <c r="AD163" s="12">
        <v>1300000</v>
      </c>
      <c r="AE163" s="12">
        <v>0</v>
      </c>
      <c r="AF163" s="12">
        <v>1093153.8400000001</v>
      </c>
      <c r="AG163" s="12">
        <v>1093153.8400000001</v>
      </c>
      <c r="AH163" s="12">
        <v>0</v>
      </c>
      <c r="AI163" s="12">
        <v>0</v>
      </c>
      <c r="AJ163" s="12">
        <v>0</v>
      </c>
      <c r="AK163" s="12">
        <v>206846.15999999992</v>
      </c>
      <c r="AL163" s="32">
        <v>1300000</v>
      </c>
      <c r="AM163" s="32">
        <v>1300000</v>
      </c>
      <c r="AN163" s="32">
        <v>1300000</v>
      </c>
      <c r="AO163" s="32">
        <v>1300000</v>
      </c>
      <c r="AP163" s="12">
        <v>1300000</v>
      </c>
      <c r="AQ163" s="12">
        <f t="shared" si="10"/>
        <v>1300000</v>
      </c>
      <c r="AR163" s="32">
        <f t="shared" si="9"/>
        <v>0</v>
      </c>
      <c r="AS163" s="35" t="s">
        <v>846</v>
      </c>
      <c r="AT163">
        <v>0</v>
      </c>
      <c r="AU163">
        <v>4226577.58</v>
      </c>
      <c r="AV163">
        <v>0</v>
      </c>
      <c r="AW163">
        <v>0</v>
      </c>
      <c r="AX163">
        <v>4226577.58</v>
      </c>
      <c r="AY163"/>
    </row>
    <row r="164" spans="1:51" x14ac:dyDescent="0.3">
      <c r="A164" t="str">
        <f t="shared" si="8"/>
        <v>1.1-00-2407_243XX024_24271100</v>
      </c>
      <c r="B164" t="s">
        <v>1282</v>
      </c>
      <c r="C164" s="3" t="s">
        <v>1105</v>
      </c>
      <c r="D164" t="s">
        <v>1276</v>
      </c>
      <c r="E164" t="s">
        <v>1284</v>
      </c>
      <c r="F164" t="s">
        <v>1106</v>
      </c>
      <c r="G164" s="1" t="s">
        <v>498</v>
      </c>
      <c r="H164" s="6" t="s">
        <v>499</v>
      </c>
      <c r="I164" s="1" t="s">
        <v>31</v>
      </c>
      <c r="J164" s="6" t="s">
        <v>32</v>
      </c>
      <c r="K164" s="1" t="s">
        <v>446</v>
      </c>
      <c r="L164" s="1" t="s">
        <v>859</v>
      </c>
      <c r="M164" s="1" t="s">
        <v>447</v>
      </c>
      <c r="N164" s="1">
        <v>3</v>
      </c>
      <c r="O164" s="1" t="s">
        <v>218</v>
      </c>
      <c r="P164" t="s">
        <v>45</v>
      </c>
      <c r="Q164" s="1">
        <v>58</v>
      </c>
      <c r="R164" s="1" t="s">
        <v>1138</v>
      </c>
      <c r="S164" t="s">
        <v>500</v>
      </c>
      <c r="T164" s="1" t="s">
        <v>890</v>
      </c>
      <c r="U164" s="1" t="s">
        <v>501</v>
      </c>
      <c r="V164" s="1">
        <v>2000</v>
      </c>
      <c r="W164" s="1" t="s">
        <v>67</v>
      </c>
      <c r="X164" s="1"/>
      <c r="Y164" s="7">
        <v>2711</v>
      </c>
      <c r="Z164" s="7" t="s">
        <v>84</v>
      </c>
      <c r="AA164" s="46">
        <v>0</v>
      </c>
      <c r="AB164" s="80" t="s">
        <v>42</v>
      </c>
      <c r="AC164" t="s">
        <v>43</v>
      </c>
      <c r="AD164" s="32">
        <v>0</v>
      </c>
      <c r="AE164" s="32">
        <v>0</v>
      </c>
      <c r="AF164" s="32">
        <v>0</v>
      </c>
      <c r="AG164" s="32">
        <v>0</v>
      </c>
      <c r="AH164" s="32">
        <v>0</v>
      </c>
      <c r="AI164" s="32">
        <v>0</v>
      </c>
      <c r="AJ164" s="32">
        <v>0</v>
      </c>
      <c r="AK164" s="32">
        <v>0</v>
      </c>
      <c r="AL164" s="32">
        <v>0</v>
      </c>
      <c r="AM164" s="32">
        <v>0</v>
      </c>
      <c r="AN164" s="9">
        <v>1000000</v>
      </c>
      <c r="AO164" s="9">
        <v>0</v>
      </c>
      <c r="AP164" s="12">
        <v>0</v>
      </c>
      <c r="AQ164" s="12">
        <f t="shared" si="10"/>
        <v>0</v>
      </c>
      <c r="AR164" s="32">
        <f t="shared" si="9"/>
        <v>1000000</v>
      </c>
      <c r="AS164" s="9" t="s">
        <v>1143</v>
      </c>
      <c r="AT164">
        <v>11200000</v>
      </c>
      <c r="AU164">
        <v>0</v>
      </c>
      <c r="AV164">
        <v>0</v>
      </c>
      <c r="AW164">
        <v>0</v>
      </c>
      <c r="AX164">
        <v>11200000</v>
      </c>
      <c r="AY164"/>
    </row>
    <row r="165" spans="1:51" x14ac:dyDescent="0.3">
      <c r="A165" t="str">
        <f t="shared" si="8"/>
        <v>1.1-00-2402_243012009_24272100</v>
      </c>
      <c r="B165" t="s">
        <v>1282</v>
      </c>
      <c r="C165" t="s">
        <v>1105</v>
      </c>
      <c r="D165" t="s">
        <v>1276</v>
      </c>
      <c r="E165" t="s">
        <v>1284</v>
      </c>
      <c r="F165" t="s">
        <v>1106</v>
      </c>
      <c r="G165" t="s">
        <v>216</v>
      </c>
      <c r="H165" t="s">
        <v>217</v>
      </c>
      <c r="I165" t="s">
        <v>31</v>
      </c>
      <c r="J165" t="s">
        <v>934</v>
      </c>
      <c r="K165" t="s">
        <v>188</v>
      </c>
      <c r="L165" t="s">
        <v>856</v>
      </c>
      <c r="M165" t="s">
        <v>189</v>
      </c>
      <c r="N165">
        <v>3</v>
      </c>
      <c r="O165" t="s">
        <v>218</v>
      </c>
      <c r="P165" s="79" t="s">
        <v>243</v>
      </c>
      <c r="Q165">
        <v>12</v>
      </c>
      <c r="R165" t="s">
        <v>244</v>
      </c>
      <c r="S165" t="s">
        <v>219</v>
      </c>
      <c r="T165" t="s">
        <v>881</v>
      </c>
      <c r="U165" t="s">
        <v>972</v>
      </c>
      <c r="V165">
        <v>2000</v>
      </c>
      <c r="W165" t="s">
        <v>953</v>
      </c>
      <c r="Y165">
        <v>2721</v>
      </c>
      <c r="Z165" t="s">
        <v>134</v>
      </c>
      <c r="AA165" s="11">
        <v>0</v>
      </c>
      <c r="AB165" s="80" t="s">
        <v>42</v>
      </c>
      <c r="AC165" t="s">
        <v>43</v>
      </c>
      <c r="AD165" s="12">
        <v>2000000</v>
      </c>
      <c r="AE165" s="12">
        <v>2000000</v>
      </c>
      <c r="AF165" s="12">
        <v>1979577.12</v>
      </c>
      <c r="AG165" s="12">
        <v>1979577.12</v>
      </c>
      <c r="AH165" s="12">
        <v>0</v>
      </c>
      <c r="AI165" s="12">
        <v>0</v>
      </c>
      <c r="AJ165" s="12">
        <v>0</v>
      </c>
      <c r="AK165" s="12">
        <v>20422.879999999888</v>
      </c>
      <c r="AL165" s="32">
        <v>2000000</v>
      </c>
      <c r="AM165" s="32">
        <v>2000000</v>
      </c>
      <c r="AN165" s="32">
        <v>2500000</v>
      </c>
      <c r="AO165" s="32">
        <v>2500000</v>
      </c>
      <c r="AP165" s="12">
        <v>2500000</v>
      </c>
      <c r="AQ165" s="12">
        <f t="shared" si="10"/>
        <v>500000</v>
      </c>
      <c r="AR165" s="32">
        <f t="shared" si="9"/>
        <v>500000</v>
      </c>
      <c r="AS165" s="35" t="s">
        <v>248</v>
      </c>
      <c r="AT165" s="12">
        <v>0</v>
      </c>
      <c r="AU165" s="12">
        <v>0</v>
      </c>
      <c r="AV165" s="12">
        <v>0</v>
      </c>
      <c r="AW165" s="12">
        <v>0</v>
      </c>
      <c r="AX165" s="12">
        <v>0</v>
      </c>
      <c r="AY165"/>
    </row>
    <row r="166" spans="1:51" x14ac:dyDescent="0.3">
      <c r="A166" t="str">
        <f t="shared" si="8"/>
        <v>1.1-00-2402_241015010_24272100</v>
      </c>
      <c r="B166" t="s">
        <v>1282</v>
      </c>
      <c r="C166" t="s">
        <v>1105</v>
      </c>
      <c r="D166" t="s">
        <v>1276</v>
      </c>
      <c r="E166" t="s">
        <v>1284</v>
      </c>
      <c r="F166" t="s">
        <v>1106</v>
      </c>
      <c r="G166" t="s">
        <v>29</v>
      </c>
      <c r="H166" t="s">
        <v>30</v>
      </c>
      <c r="I166" t="s">
        <v>340</v>
      </c>
      <c r="J166" t="s">
        <v>964</v>
      </c>
      <c r="K166" t="s">
        <v>188</v>
      </c>
      <c r="L166" t="s">
        <v>856</v>
      </c>
      <c r="M166" t="s">
        <v>189</v>
      </c>
      <c r="N166">
        <v>1</v>
      </c>
      <c r="O166" t="s">
        <v>35</v>
      </c>
      <c r="P166" s="79" t="s">
        <v>342</v>
      </c>
      <c r="Q166">
        <v>15</v>
      </c>
      <c r="R166" t="s">
        <v>1135</v>
      </c>
      <c r="S166" t="s">
        <v>273</v>
      </c>
      <c r="T166" t="s">
        <v>883</v>
      </c>
      <c r="U166" s="1" t="s">
        <v>274</v>
      </c>
      <c r="V166" s="1">
        <v>2000</v>
      </c>
      <c r="W166" s="1" t="s">
        <v>67</v>
      </c>
      <c r="X166" s="1"/>
      <c r="Y166" s="7">
        <v>2721</v>
      </c>
      <c r="Z166" s="7" t="s">
        <v>134</v>
      </c>
      <c r="AA166" s="11">
        <v>0</v>
      </c>
      <c r="AB166" s="80" t="s">
        <v>42</v>
      </c>
      <c r="AC166" t="s">
        <v>43</v>
      </c>
      <c r="AD166" s="12">
        <v>0</v>
      </c>
      <c r="AE166" s="12">
        <v>0</v>
      </c>
      <c r="AF166" s="12">
        <v>0</v>
      </c>
      <c r="AG166" s="12">
        <v>0</v>
      </c>
      <c r="AH166" s="12">
        <v>0</v>
      </c>
      <c r="AI166" s="12">
        <v>0</v>
      </c>
      <c r="AJ166" s="12">
        <v>0</v>
      </c>
      <c r="AK166" s="12">
        <v>0</v>
      </c>
      <c r="AL166" s="12">
        <v>0</v>
      </c>
      <c r="AM166" s="9">
        <v>0</v>
      </c>
      <c r="AN166" s="9">
        <v>300000</v>
      </c>
      <c r="AO166" s="9">
        <v>300000</v>
      </c>
      <c r="AP166" s="12">
        <v>300000</v>
      </c>
      <c r="AQ166" s="12">
        <f t="shared" si="10"/>
        <v>300000</v>
      </c>
      <c r="AR166" s="32">
        <f t="shared" si="9"/>
        <v>300000</v>
      </c>
      <c r="AS166" s="9" t="s">
        <v>353</v>
      </c>
      <c r="AT166" s="12">
        <v>0</v>
      </c>
      <c r="AU166" s="12">
        <v>0</v>
      </c>
      <c r="AV166" s="12">
        <v>0</v>
      </c>
      <c r="AW166" s="12">
        <v>0</v>
      </c>
      <c r="AX166" s="12">
        <v>0</v>
      </c>
      <c r="AY166"/>
    </row>
    <row r="167" spans="1:51" x14ac:dyDescent="0.3">
      <c r="A167" t="str">
        <f t="shared" si="8"/>
        <v>1.1-00-2402_241016010_24272100</v>
      </c>
      <c r="B167" t="s">
        <v>1282</v>
      </c>
      <c r="C167" t="s">
        <v>1105</v>
      </c>
      <c r="D167" t="s">
        <v>1276</v>
      </c>
      <c r="E167" t="s">
        <v>1284</v>
      </c>
      <c r="F167" t="s">
        <v>1106</v>
      </c>
      <c r="G167" t="s">
        <v>259</v>
      </c>
      <c r="H167" t="s">
        <v>260</v>
      </c>
      <c r="I167" t="s">
        <v>261</v>
      </c>
      <c r="J167" t="s">
        <v>960</v>
      </c>
      <c r="K167" t="s">
        <v>188</v>
      </c>
      <c r="L167" t="s">
        <v>856</v>
      </c>
      <c r="M167" t="s">
        <v>189</v>
      </c>
      <c r="N167">
        <v>1</v>
      </c>
      <c r="O167" t="s">
        <v>35</v>
      </c>
      <c r="P167" s="79" t="s">
        <v>275</v>
      </c>
      <c r="Q167">
        <v>16</v>
      </c>
      <c r="R167" t="s">
        <v>276</v>
      </c>
      <c r="S167" t="s">
        <v>273</v>
      </c>
      <c r="T167" t="s">
        <v>883</v>
      </c>
      <c r="U167" s="1" t="s">
        <v>274</v>
      </c>
      <c r="V167">
        <v>2000</v>
      </c>
      <c r="W167" t="s">
        <v>953</v>
      </c>
      <c r="Y167">
        <v>2721</v>
      </c>
      <c r="Z167" t="s">
        <v>134</v>
      </c>
      <c r="AA167" s="11">
        <v>0</v>
      </c>
      <c r="AB167" s="80" t="s">
        <v>42</v>
      </c>
      <c r="AC167" t="s">
        <v>43</v>
      </c>
      <c r="AD167" s="12">
        <v>79000</v>
      </c>
      <c r="AE167" s="12">
        <v>0</v>
      </c>
      <c r="AF167" s="12">
        <v>39904</v>
      </c>
      <c r="AG167" s="12">
        <v>19952</v>
      </c>
      <c r="AH167" s="12">
        <v>0</v>
      </c>
      <c r="AI167" s="12">
        <v>0</v>
      </c>
      <c r="AJ167" s="12">
        <v>0</v>
      </c>
      <c r="AK167" s="12">
        <v>39096</v>
      </c>
      <c r="AL167" s="32">
        <v>79000</v>
      </c>
      <c r="AM167" s="32">
        <v>79000</v>
      </c>
      <c r="AN167" s="32">
        <v>50000</v>
      </c>
      <c r="AO167" s="32">
        <v>50000</v>
      </c>
      <c r="AP167" s="78">
        <v>50000</v>
      </c>
      <c r="AQ167" s="12">
        <f t="shared" si="10"/>
        <v>50000</v>
      </c>
      <c r="AR167" s="32">
        <f t="shared" si="9"/>
        <v>-29000</v>
      </c>
      <c r="AS167" s="35" t="s">
        <v>287</v>
      </c>
      <c r="AT167" s="12">
        <v>0</v>
      </c>
      <c r="AU167" s="12">
        <v>0</v>
      </c>
      <c r="AV167" s="12">
        <v>0</v>
      </c>
      <c r="AW167" s="12">
        <v>0</v>
      </c>
      <c r="AX167" s="12">
        <v>0</v>
      </c>
      <c r="AY167"/>
    </row>
    <row r="168" spans="1:51" x14ac:dyDescent="0.3">
      <c r="A168" t="str">
        <f t="shared" si="8"/>
        <v>1.1-00-2403_241017011_24272100</v>
      </c>
      <c r="B168" t="s">
        <v>1282</v>
      </c>
      <c r="C168" t="s">
        <v>1105</v>
      </c>
      <c r="D168" t="s">
        <v>1276</v>
      </c>
      <c r="E168" t="s">
        <v>1284</v>
      </c>
      <c r="F168" t="s">
        <v>1106</v>
      </c>
      <c r="G168" t="s">
        <v>121</v>
      </c>
      <c r="H168" t="s">
        <v>122</v>
      </c>
      <c r="I168" t="s">
        <v>123</v>
      </c>
      <c r="J168" t="s">
        <v>969</v>
      </c>
      <c r="K168" t="s">
        <v>125</v>
      </c>
      <c r="L168" t="s">
        <v>854</v>
      </c>
      <c r="M168" t="s">
        <v>126</v>
      </c>
      <c r="N168">
        <v>1</v>
      </c>
      <c r="O168" t="s">
        <v>35</v>
      </c>
      <c r="P168" s="79" t="s">
        <v>129</v>
      </c>
      <c r="Q168">
        <v>17</v>
      </c>
      <c r="R168" t="s">
        <v>130</v>
      </c>
      <c r="S168" t="s">
        <v>127</v>
      </c>
      <c r="T168" t="s">
        <v>876</v>
      </c>
      <c r="U168" t="s">
        <v>128</v>
      </c>
      <c r="V168">
        <v>2000</v>
      </c>
      <c r="W168" t="s">
        <v>953</v>
      </c>
      <c r="Y168">
        <v>2721</v>
      </c>
      <c r="Z168" t="s">
        <v>134</v>
      </c>
      <c r="AA168" s="11">
        <v>0</v>
      </c>
      <c r="AB168" s="80" t="s">
        <v>42</v>
      </c>
      <c r="AC168" t="s">
        <v>43</v>
      </c>
      <c r="AD168" s="12">
        <v>50000</v>
      </c>
      <c r="AE168" s="12">
        <v>50000</v>
      </c>
      <c r="AF168" s="12">
        <v>0</v>
      </c>
      <c r="AG168" s="12">
        <v>0</v>
      </c>
      <c r="AH168" s="12">
        <v>0</v>
      </c>
      <c r="AI168" s="12">
        <v>0</v>
      </c>
      <c r="AJ168" s="12">
        <v>0</v>
      </c>
      <c r="AK168" s="12">
        <v>50000</v>
      </c>
      <c r="AL168" s="32">
        <v>50000</v>
      </c>
      <c r="AM168" s="32">
        <v>50000</v>
      </c>
      <c r="AN168" s="32">
        <v>50000</v>
      </c>
      <c r="AO168" s="32">
        <v>50000</v>
      </c>
      <c r="AP168" s="12">
        <v>50000</v>
      </c>
      <c r="AQ168" s="12">
        <f t="shared" si="10"/>
        <v>0</v>
      </c>
      <c r="AR168" s="32">
        <f t="shared" si="9"/>
        <v>0</v>
      </c>
      <c r="AS168" s="35" t="s">
        <v>135</v>
      </c>
      <c r="AT168">
        <v>0</v>
      </c>
      <c r="AU168">
        <v>359228</v>
      </c>
      <c r="AV168">
        <v>0</v>
      </c>
      <c r="AW168">
        <v>111696.1</v>
      </c>
      <c r="AX168">
        <v>247531.9</v>
      </c>
      <c r="AY168"/>
    </row>
    <row r="169" spans="1:51" x14ac:dyDescent="0.3">
      <c r="A169" t="str">
        <f t="shared" si="8"/>
        <v>1.1-00-2405_246021015_24272100</v>
      </c>
      <c r="B169" t="s">
        <v>1282</v>
      </c>
      <c r="C169" t="s">
        <v>1105</v>
      </c>
      <c r="D169" t="s">
        <v>1276</v>
      </c>
      <c r="E169" t="s">
        <v>1284</v>
      </c>
      <c r="F169" t="s">
        <v>1106</v>
      </c>
      <c r="G169" t="s">
        <v>29</v>
      </c>
      <c r="H169" t="s">
        <v>30</v>
      </c>
      <c r="I169" t="s">
        <v>31</v>
      </c>
      <c r="J169" t="s">
        <v>934</v>
      </c>
      <c r="K169" t="s">
        <v>306</v>
      </c>
      <c r="L169" t="s">
        <v>857</v>
      </c>
      <c r="M169" t="s">
        <v>307</v>
      </c>
      <c r="N169">
        <v>6</v>
      </c>
      <c r="O169" t="s">
        <v>79</v>
      </c>
      <c r="P169" s="79" t="s">
        <v>310</v>
      </c>
      <c r="Q169">
        <v>21</v>
      </c>
      <c r="R169" t="s">
        <v>311</v>
      </c>
      <c r="S169" t="s">
        <v>308</v>
      </c>
      <c r="T169" t="s">
        <v>884</v>
      </c>
      <c r="U169" t="s">
        <v>309</v>
      </c>
      <c r="V169">
        <v>2000</v>
      </c>
      <c r="W169" t="s">
        <v>953</v>
      </c>
      <c r="Y169">
        <v>2721</v>
      </c>
      <c r="Z169" t="s">
        <v>134</v>
      </c>
      <c r="AA169" s="11">
        <v>0</v>
      </c>
      <c r="AB169" s="80" t="s">
        <v>42</v>
      </c>
      <c r="AC169" t="s">
        <v>43</v>
      </c>
      <c r="AD169" s="12">
        <v>15542.8</v>
      </c>
      <c r="AE169" s="12">
        <v>0</v>
      </c>
      <c r="AF169" s="12">
        <v>14697.2</v>
      </c>
      <c r="AG169" s="12">
        <v>1542.8</v>
      </c>
      <c r="AH169" s="12">
        <v>1542.8</v>
      </c>
      <c r="AI169" s="12">
        <v>1542.8</v>
      </c>
      <c r="AJ169" s="12">
        <v>1542.8</v>
      </c>
      <c r="AK169" s="12">
        <v>845.59999999999854</v>
      </c>
      <c r="AL169" s="32">
        <v>1542.8</v>
      </c>
      <c r="AM169" s="32">
        <v>1542.8</v>
      </c>
      <c r="AN169" s="32">
        <v>195000</v>
      </c>
      <c r="AO169" s="32">
        <v>195000</v>
      </c>
      <c r="AP169" s="12">
        <v>195000</v>
      </c>
      <c r="AQ169" s="12">
        <f t="shared" si="10"/>
        <v>195000</v>
      </c>
      <c r="AR169" s="32">
        <f t="shared" si="9"/>
        <v>193457.2</v>
      </c>
      <c r="AS169" s="35" t="s">
        <v>846</v>
      </c>
      <c r="AT169">
        <v>0</v>
      </c>
      <c r="AU169">
        <v>1000</v>
      </c>
      <c r="AV169">
        <v>0</v>
      </c>
      <c r="AW169">
        <v>0</v>
      </c>
      <c r="AX169">
        <v>1000</v>
      </c>
      <c r="AY169"/>
    </row>
    <row r="170" spans="1:51" x14ac:dyDescent="0.3">
      <c r="A170" t="str">
        <f t="shared" si="8"/>
        <v>1.1-00-2407_243033019_24272100</v>
      </c>
      <c r="B170" t="s">
        <v>1282</v>
      </c>
      <c r="C170" t="s">
        <v>1105</v>
      </c>
      <c r="D170" t="s">
        <v>1276</v>
      </c>
      <c r="E170" t="s">
        <v>1284</v>
      </c>
      <c r="F170" t="s">
        <v>1106</v>
      </c>
      <c r="G170" t="s">
        <v>29</v>
      </c>
      <c r="H170" t="s">
        <v>30</v>
      </c>
      <c r="I170" t="s">
        <v>31</v>
      </c>
      <c r="J170" t="s">
        <v>934</v>
      </c>
      <c r="K170" t="s">
        <v>446</v>
      </c>
      <c r="L170" t="s">
        <v>859</v>
      </c>
      <c r="M170" t="s">
        <v>447</v>
      </c>
      <c r="N170">
        <v>3</v>
      </c>
      <c r="O170" t="s">
        <v>218</v>
      </c>
      <c r="P170" s="79" t="s">
        <v>558</v>
      </c>
      <c r="Q170">
        <v>33</v>
      </c>
      <c r="R170" t="s">
        <v>559</v>
      </c>
      <c r="S170" t="s">
        <v>556</v>
      </c>
      <c r="T170" t="s">
        <v>891</v>
      </c>
      <c r="U170" t="s">
        <v>965</v>
      </c>
      <c r="V170">
        <v>2000</v>
      </c>
      <c r="W170" t="s">
        <v>953</v>
      </c>
      <c r="Y170">
        <v>2721</v>
      </c>
      <c r="Z170" t="s">
        <v>134</v>
      </c>
      <c r="AA170" s="46">
        <v>0</v>
      </c>
      <c r="AB170" s="80" t="s">
        <v>42</v>
      </c>
      <c r="AC170" t="s">
        <v>43</v>
      </c>
      <c r="AD170" s="12">
        <v>366490.4</v>
      </c>
      <c r="AE170" s="12">
        <v>350000</v>
      </c>
      <c r="AF170" s="12">
        <v>366490.4</v>
      </c>
      <c r="AG170" s="12">
        <v>346190.4</v>
      </c>
      <c r="AH170" s="12">
        <v>346190.4</v>
      </c>
      <c r="AI170" s="12">
        <v>346190.4</v>
      </c>
      <c r="AJ170" s="12">
        <v>346190.4</v>
      </c>
      <c r="AK170" s="12">
        <v>0</v>
      </c>
      <c r="AL170" s="32">
        <v>366490.4</v>
      </c>
      <c r="AM170" s="32">
        <v>366490.4</v>
      </c>
      <c r="AN170" s="32">
        <v>366490.4</v>
      </c>
      <c r="AO170" s="32">
        <v>366490.4</v>
      </c>
      <c r="AP170" s="12">
        <v>366490.4</v>
      </c>
      <c r="AQ170" s="12">
        <f t="shared" si="10"/>
        <v>16490.400000000023</v>
      </c>
      <c r="AR170" s="32">
        <f t="shared" si="9"/>
        <v>0</v>
      </c>
      <c r="AS170" s="35" t="s">
        <v>565</v>
      </c>
      <c r="AT170">
        <v>30000</v>
      </c>
      <c r="AU170">
        <v>0</v>
      </c>
      <c r="AV170">
        <v>0</v>
      </c>
      <c r="AW170">
        <v>0</v>
      </c>
      <c r="AX170">
        <v>30000</v>
      </c>
      <c r="AY170"/>
    </row>
    <row r="171" spans="1:51" x14ac:dyDescent="0.3">
      <c r="A171" t="str">
        <f t="shared" si="8"/>
        <v>1.1-00-2407_243034020_24272100</v>
      </c>
      <c r="B171" t="s">
        <v>1282</v>
      </c>
      <c r="C171" t="s">
        <v>1105</v>
      </c>
      <c r="D171" t="s">
        <v>1276</v>
      </c>
      <c r="E171" t="s">
        <v>1284</v>
      </c>
      <c r="F171" t="s">
        <v>1106</v>
      </c>
      <c r="G171" t="s">
        <v>573</v>
      </c>
      <c r="H171" t="s">
        <v>966</v>
      </c>
      <c r="I171" t="s">
        <v>31</v>
      </c>
      <c r="J171" t="s">
        <v>934</v>
      </c>
      <c r="K171" t="s">
        <v>446</v>
      </c>
      <c r="L171" t="s">
        <v>859</v>
      </c>
      <c r="M171" t="s">
        <v>447</v>
      </c>
      <c r="N171">
        <v>3</v>
      </c>
      <c r="O171" t="s">
        <v>218</v>
      </c>
      <c r="P171" s="79" t="s">
        <v>577</v>
      </c>
      <c r="Q171">
        <v>34</v>
      </c>
      <c r="R171" t="s">
        <v>578</v>
      </c>
      <c r="S171" t="s">
        <v>575</v>
      </c>
      <c r="T171" t="s">
        <v>892</v>
      </c>
      <c r="U171" t="s">
        <v>576</v>
      </c>
      <c r="V171">
        <v>2000</v>
      </c>
      <c r="W171" t="s">
        <v>953</v>
      </c>
      <c r="Y171">
        <v>2721</v>
      </c>
      <c r="Z171" t="s">
        <v>134</v>
      </c>
      <c r="AA171" s="46">
        <v>0</v>
      </c>
      <c r="AB171" s="80" t="s">
        <v>42</v>
      </c>
      <c r="AC171" t="s">
        <v>43</v>
      </c>
      <c r="AD171" s="12">
        <v>96000</v>
      </c>
      <c r="AE171" s="12">
        <v>96000</v>
      </c>
      <c r="AF171" s="12">
        <v>88525.4</v>
      </c>
      <c r="AG171" s="12">
        <v>88525.4</v>
      </c>
      <c r="AH171" s="12">
        <v>88525.4</v>
      </c>
      <c r="AI171" s="12">
        <v>88525.4</v>
      </c>
      <c r="AJ171" s="12">
        <v>88525.4</v>
      </c>
      <c r="AK171" s="12">
        <v>7474.6000000000058</v>
      </c>
      <c r="AL171" s="32">
        <v>96000</v>
      </c>
      <c r="AM171" s="32">
        <v>96000</v>
      </c>
      <c r="AN171" s="32">
        <v>96000</v>
      </c>
      <c r="AO171" s="32">
        <v>96000</v>
      </c>
      <c r="AP171" s="12">
        <v>96000</v>
      </c>
      <c r="AQ171" s="12">
        <f t="shared" si="10"/>
        <v>0</v>
      </c>
      <c r="AR171" s="32">
        <f t="shared" si="9"/>
        <v>0</v>
      </c>
      <c r="AS171" s="35" t="s">
        <v>140</v>
      </c>
      <c r="AT171">
        <v>0</v>
      </c>
      <c r="AU171">
        <v>866666.55</v>
      </c>
      <c r="AV171">
        <v>0</v>
      </c>
      <c r="AW171">
        <v>0</v>
      </c>
      <c r="AX171">
        <v>866666.55</v>
      </c>
      <c r="AY171"/>
    </row>
    <row r="172" spans="1:51" x14ac:dyDescent="0.3">
      <c r="A172" t="str">
        <f t="shared" si="8"/>
        <v>1.1-00-2407_243035021_24272100</v>
      </c>
      <c r="B172" t="s">
        <v>1282</v>
      </c>
      <c r="C172" t="s">
        <v>1105</v>
      </c>
      <c r="D172" t="s">
        <v>1276</v>
      </c>
      <c r="E172" t="s">
        <v>1284</v>
      </c>
      <c r="F172" t="s">
        <v>1106</v>
      </c>
      <c r="G172" t="s">
        <v>580</v>
      </c>
      <c r="H172" t="s">
        <v>581</v>
      </c>
      <c r="I172" t="s">
        <v>31</v>
      </c>
      <c r="J172" t="s">
        <v>934</v>
      </c>
      <c r="K172" t="s">
        <v>446</v>
      </c>
      <c r="L172" t="s">
        <v>859</v>
      </c>
      <c r="M172" t="s">
        <v>447</v>
      </c>
      <c r="N172">
        <v>3</v>
      </c>
      <c r="O172" t="s">
        <v>218</v>
      </c>
      <c r="P172" s="79" t="s">
        <v>584</v>
      </c>
      <c r="Q172">
        <v>35</v>
      </c>
      <c r="R172" t="s">
        <v>585</v>
      </c>
      <c r="S172" t="s">
        <v>582</v>
      </c>
      <c r="T172" t="s">
        <v>893</v>
      </c>
      <c r="U172" t="s">
        <v>583</v>
      </c>
      <c r="V172">
        <v>2000</v>
      </c>
      <c r="W172" t="s">
        <v>953</v>
      </c>
      <c r="Y172">
        <v>2721</v>
      </c>
      <c r="Z172" t="s">
        <v>134</v>
      </c>
      <c r="AA172" s="46">
        <v>0</v>
      </c>
      <c r="AB172" s="80" t="s">
        <v>42</v>
      </c>
      <c r="AC172" t="s">
        <v>43</v>
      </c>
      <c r="AD172" s="12">
        <v>180000</v>
      </c>
      <c r="AE172" s="12">
        <v>180000</v>
      </c>
      <c r="AF172" s="12">
        <v>119808.4</v>
      </c>
      <c r="AG172" s="12">
        <v>119808.4</v>
      </c>
      <c r="AH172" s="12">
        <v>84290.240000000005</v>
      </c>
      <c r="AI172" s="12">
        <v>84290.240000000005</v>
      </c>
      <c r="AJ172" s="12">
        <v>84290.240000000005</v>
      </c>
      <c r="AK172" s="12">
        <v>60191.600000000006</v>
      </c>
      <c r="AL172" s="32">
        <v>180000</v>
      </c>
      <c r="AM172" s="32">
        <v>180000</v>
      </c>
      <c r="AN172" s="32">
        <v>180000</v>
      </c>
      <c r="AO172" s="32">
        <v>180000</v>
      </c>
      <c r="AP172" s="12">
        <v>180000</v>
      </c>
      <c r="AQ172" s="12">
        <f t="shared" si="10"/>
        <v>0</v>
      </c>
      <c r="AR172" s="32">
        <f t="shared" si="9"/>
        <v>0</v>
      </c>
      <c r="AS172" s="35" t="s">
        <v>140</v>
      </c>
      <c r="AT172">
        <v>0</v>
      </c>
      <c r="AU172">
        <v>16960</v>
      </c>
      <c r="AV172">
        <v>0</v>
      </c>
      <c r="AW172">
        <v>0</v>
      </c>
      <c r="AX172">
        <v>16960</v>
      </c>
      <c r="AY172"/>
    </row>
    <row r="173" spans="1:51" x14ac:dyDescent="0.3">
      <c r="A173" t="str">
        <f t="shared" si="8"/>
        <v>1.1-00-2407_242036022_24272100</v>
      </c>
      <c r="B173" t="s">
        <v>1282</v>
      </c>
      <c r="C173" t="s">
        <v>1105</v>
      </c>
      <c r="D173" t="s">
        <v>1276</v>
      </c>
      <c r="E173" t="s">
        <v>1284</v>
      </c>
      <c r="F173" t="s">
        <v>1106</v>
      </c>
      <c r="G173" t="s">
        <v>259</v>
      </c>
      <c r="H173" t="s">
        <v>260</v>
      </c>
      <c r="I173" t="s">
        <v>31</v>
      </c>
      <c r="J173" t="s">
        <v>934</v>
      </c>
      <c r="K173" t="s">
        <v>446</v>
      </c>
      <c r="L173" t="s">
        <v>859</v>
      </c>
      <c r="M173" t="s">
        <v>447</v>
      </c>
      <c r="N173">
        <v>2</v>
      </c>
      <c r="O173" t="s">
        <v>448</v>
      </c>
      <c r="P173" s="79" t="s">
        <v>451</v>
      </c>
      <c r="Q173">
        <v>36</v>
      </c>
      <c r="R173" t="s">
        <v>452</v>
      </c>
      <c r="S173" t="s">
        <v>449</v>
      </c>
      <c r="T173" t="s">
        <v>888</v>
      </c>
      <c r="U173" t="s">
        <v>976</v>
      </c>
      <c r="V173">
        <v>2000</v>
      </c>
      <c r="W173" t="s">
        <v>953</v>
      </c>
      <c r="Y173">
        <v>2721</v>
      </c>
      <c r="Z173" t="s">
        <v>134</v>
      </c>
      <c r="AA173" s="46">
        <v>0</v>
      </c>
      <c r="AB173" s="80" t="s">
        <v>42</v>
      </c>
      <c r="AC173" t="s">
        <v>43</v>
      </c>
      <c r="AD173" s="12">
        <v>336000</v>
      </c>
      <c r="AE173" s="12">
        <v>360000</v>
      </c>
      <c r="AF173" s="12">
        <v>334663.40999999997</v>
      </c>
      <c r="AG173" s="12">
        <v>334663.40999999997</v>
      </c>
      <c r="AH173" s="12">
        <v>301178.05</v>
      </c>
      <c r="AI173" s="12">
        <v>301178.05</v>
      </c>
      <c r="AJ173" s="12">
        <v>301178.05</v>
      </c>
      <c r="AK173" s="12">
        <v>1336.5900000000256</v>
      </c>
      <c r="AL173" s="32">
        <v>336000</v>
      </c>
      <c r="AM173" s="32">
        <v>336000</v>
      </c>
      <c r="AN173" s="32">
        <v>480000</v>
      </c>
      <c r="AO173" s="32">
        <v>480000</v>
      </c>
      <c r="AP173" s="12">
        <v>480000</v>
      </c>
      <c r="AQ173" s="12">
        <f t="shared" si="10"/>
        <v>120000</v>
      </c>
      <c r="AR173" s="32">
        <f t="shared" si="9"/>
        <v>144000</v>
      </c>
      <c r="AS173" s="35" t="s">
        <v>463</v>
      </c>
      <c r="AT173">
        <v>75000</v>
      </c>
      <c r="AU173">
        <v>75000</v>
      </c>
      <c r="AV173">
        <v>0</v>
      </c>
      <c r="AW173">
        <v>75470</v>
      </c>
      <c r="AX173">
        <v>74530</v>
      </c>
      <c r="AY173"/>
    </row>
    <row r="174" spans="1:51" x14ac:dyDescent="0.3">
      <c r="A174" t="str">
        <f t="shared" si="8"/>
        <v>1.1-00-2407_243037023_24272100</v>
      </c>
      <c r="B174" t="s">
        <v>1282</v>
      </c>
      <c r="C174" t="s">
        <v>1105</v>
      </c>
      <c r="D174" t="s">
        <v>1276</v>
      </c>
      <c r="E174" t="s">
        <v>1284</v>
      </c>
      <c r="F174" t="s">
        <v>1106</v>
      </c>
      <c r="G174" t="s">
        <v>29</v>
      </c>
      <c r="H174" t="s">
        <v>30</v>
      </c>
      <c r="I174" t="s">
        <v>479</v>
      </c>
      <c r="J174" t="s">
        <v>981</v>
      </c>
      <c r="K174" t="s">
        <v>446</v>
      </c>
      <c r="L174" t="s">
        <v>859</v>
      </c>
      <c r="M174" t="s">
        <v>447</v>
      </c>
      <c r="N174">
        <v>3</v>
      </c>
      <c r="O174" t="s">
        <v>218</v>
      </c>
      <c r="P174" s="79" t="s">
        <v>483</v>
      </c>
      <c r="Q174">
        <v>37</v>
      </c>
      <c r="R174" t="s">
        <v>484</v>
      </c>
      <c r="S174" t="s">
        <v>481</v>
      </c>
      <c r="T174" t="s">
        <v>889</v>
      </c>
      <c r="U174" t="s">
        <v>482</v>
      </c>
      <c r="V174">
        <v>2000</v>
      </c>
      <c r="W174" t="s">
        <v>953</v>
      </c>
      <c r="Y174">
        <v>2721</v>
      </c>
      <c r="Z174" t="s">
        <v>134</v>
      </c>
      <c r="AA174" s="46">
        <v>0</v>
      </c>
      <c r="AB174" s="80" t="s">
        <v>42</v>
      </c>
      <c r="AC174" t="s">
        <v>43</v>
      </c>
      <c r="AD174" s="12">
        <v>20000</v>
      </c>
      <c r="AE174" s="12">
        <v>0</v>
      </c>
      <c r="AF174" s="12">
        <v>14249.95</v>
      </c>
      <c r="AG174" s="12">
        <v>14249.95</v>
      </c>
      <c r="AH174" s="12">
        <v>14249.95</v>
      </c>
      <c r="AI174" s="12">
        <v>0</v>
      </c>
      <c r="AJ174" s="12">
        <v>0</v>
      </c>
      <c r="AK174" s="12">
        <v>5750.0499999999993</v>
      </c>
      <c r="AL174" s="32">
        <v>20000</v>
      </c>
      <c r="AM174" s="32">
        <v>20000</v>
      </c>
      <c r="AN174" s="32">
        <v>75000</v>
      </c>
      <c r="AO174" s="32">
        <v>75000</v>
      </c>
      <c r="AP174" s="12">
        <v>75000</v>
      </c>
      <c r="AQ174" s="12">
        <f t="shared" si="10"/>
        <v>75000</v>
      </c>
      <c r="AR174" s="32">
        <f t="shared" si="9"/>
        <v>55000</v>
      </c>
      <c r="AS174" s="35" t="s">
        <v>485</v>
      </c>
      <c r="AT174">
        <v>0</v>
      </c>
      <c r="AU174">
        <v>0</v>
      </c>
      <c r="AV174">
        <v>0</v>
      </c>
      <c r="AW174">
        <v>0</v>
      </c>
      <c r="AX174">
        <v>0</v>
      </c>
      <c r="AY174"/>
    </row>
    <row r="175" spans="1:51" x14ac:dyDescent="0.3">
      <c r="A175" t="str">
        <f t="shared" si="8"/>
        <v>1.1-00-2407_243039024_24272100</v>
      </c>
      <c r="B175" t="s">
        <v>1282</v>
      </c>
      <c r="C175" t="s">
        <v>1105</v>
      </c>
      <c r="D175" t="s">
        <v>1276</v>
      </c>
      <c r="E175" t="s">
        <v>1284</v>
      </c>
      <c r="F175" t="s">
        <v>1106</v>
      </c>
      <c r="G175" t="s">
        <v>498</v>
      </c>
      <c r="H175" t="s">
        <v>499</v>
      </c>
      <c r="I175" t="s">
        <v>31</v>
      </c>
      <c r="J175" t="s">
        <v>934</v>
      </c>
      <c r="K175" t="s">
        <v>446</v>
      </c>
      <c r="L175" t="s">
        <v>859</v>
      </c>
      <c r="M175" t="s">
        <v>447</v>
      </c>
      <c r="N175">
        <v>3</v>
      </c>
      <c r="O175" t="s">
        <v>218</v>
      </c>
      <c r="P175" s="79" t="s">
        <v>502</v>
      </c>
      <c r="Q175">
        <v>39</v>
      </c>
      <c r="R175" t="s">
        <v>503</v>
      </c>
      <c r="S175" t="s">
        <v>500</v>
      </c>
      <c r="T175" t="s">
        <v>890</v>
      </c>
      <c r="U175" t="s">
        <v>501</v>
      </c>
      <c r="V175">
        <v>2000</v>
      </c>
      <c r="W175" t="s">
        <v>953</v>
      </c>
      <c r="Y175">
        <v>2721</v>
      </c>
      <c r="Z175" t="s">
        <v>134</v>
      </c>
      <c r="AA175" s="46">
        <v>0</v>
      </c>
      <c r="AB175" s="80" t="s">
        <v>42</v>
      </c>
      <c r="AC175" t="s">
        <v>43</v>
      </c>
      <c r="AD175" s="12">
        <v>442200</v>
      </c>
      <c r="AE175" s="12">
        <v>442200</v>
      </c>
      <c r="AF175" s="12">
        <v>434847.5</v>
      </c>
      <c r="AG175" s="12">
        <v>423247.5</v>
      </c>
      <c r="AH175" s="12">
        <v>418155.1</v>
      </c>
      <c r="AI175" s="12">
        <v>418155.1</v>
      </c>
      <c r="AJ175" s="12">
        <v>418155.1</v>
      </c>
      <c r="AK175" s="12">
        <v>7352.5</v>
      </c>
      <c r="AL175" s="32">
        <v>442200</v>
      </c>
      <c r="AM175" s="32">
        <v>442200</v>
      </c>
      <c r="AN175" s="32">
        <v>442200</v>
      </c>
      <c r="AO175" s="32">
        <v>442200</v>
      </c>
      <c r="AP175" s="12">
        <v>442200</v>
      </c>
      <c r="AQ175" s="12">
        <f t="shared" si="10"/>
        <v>0</v>
      </c>
      <c r="AR175" s="32">
        <f t="shared" si="9"/>
        <v>0</v>
      </c>
      <c r="AS175" s="35" t="s">
        <v>522</v>
      </c>
      <c r="AT175">
        <v>300000</v>
      </c>
      <c r="AU175">
        <v>0</v>
      </c>
      <c r="AV175">
        <v>0</v>
      </c>
      <c r="AW175">
        <v>0</v>
      </c>
      <c r="AX175">
        <v>300000</v>
      </c>
      <c r="AY175"/>
    </row>
    <row r="176" spans="1:51" x14ac:dyDescent="0.3">
      <c r="A176" t="str">
        <f t="shared" si="8"/>
        <v>1.1-00-2409_248042026_24272100</v>
      </c>
      <c r="B176" t="s">
        <v>1282</v>
      </c>
      <c r="C176" t="s">
        <v>1105</v>
      </c>
      <c r="D176" t="s">
        <v>1276</v>
      </c>
      <c r="E176" t="s">
        <v>1284</v>
      </c>
      <c r="F176" t="s">
        <v>1106</v>
      </c>
      <c r="G176" t="s">
        <v>602</v>
      </c>
      <c r="H176" t="s">
        <v>603</v>
      </c>
      <c r="I176" t="s">
        <v>31</v>
      </c>
      <c r="J176" t="s">
        <v>934</v>
      </c>
      <c r="K176" t="s">
        <v>604</v>
      </c>
      <c r="L176" t="s">
        <v>861</v>
      </c>
      <c r="M176" t="s">
        <v>605</v>
      </c>
      <c r="N176">
        <v>8</v>
      </c>
      <c r="O176" t="s">
        <v>606</v>
      </c>
      <c r="P176" s="79" t="s">
        <v>621</v>
      </c>
      <c r="Q176">
        <v>42</v>
      </c>
      <c r="R176" t="s">
        <v>622</v>
      </c>
      <c r="S176" t="s">
        <v>619</v>
      </c>
      <c r="T176" t="s">
        <v>895</v>
      </c>
      <c r="U176" t="s">
        <v>973</v>
      </c>
      <c r="V176">
        <v>2000</v>
      </c>
      <c r="W176" t="s">
        <v>953</v>
      </c>
      <c r="Y176">
        <v>2721</v>
      </c>
      <c r="Z176" t="s">
        <v>134</v>
      </c>
      <c r="AA176" s="46">
        <v>0</v>
      </c>
      <c r="AB176" s="80" t="s">
        <v>42</v>
      </c>
      <c r="AC176" t="s">
        <v>43</v>
      </c>
      <c r="AD176" s="12">
        <v>158600</v>
      </c>
      <c r="AE176" s="12">
        <v>0</v>
      </c>
      <c r="AF176" s="12">
        <v>158350.57</v>
      </c>
      <c r="AG176" s="12">
        <v>156842.57</v>
      </c>
      <c r="AH176" s="12">
        <v>112289.41</v>
      </c>
      <c r="AI176" s="12">
        <v>101153.78</v>
      </c>
      <c r="AJ176" s="12">
        <v>101153.78</v>
      </c>
      <c r="AK176" s="12">
        <v>249.42999999999302</v>
      </c>
      <c r="AL176" s="32">
        <v>200000</v>
      </c>
      <c r="AM176" s="32">
        <v>200000</v>
      </c>
      <c r="AN176" s="32">
        <v>200000</v>
      </c>
      <c r="AO176" s="32">
        <v>200000</v>
      </c>
      <c r="AP176" s="12">
        <v>200000</v>
      </c>
      <c r="AQ176" s="12">
        <f t="shared" si="10"/>
        <v>200000</v>
      </c>
      <c r="AR176" s="32">
        <f t="shared" si="9"/>
        <v>0</v>
      </c>
      <c r="AS176" s="35" t="s">
        <v>846</v>
      </c>
      <c r="AT176" s="12">
        <v>0</v>
      </c>
      <c r="AU176" s="12">
        <v>0</v>
      </c>
      <c r="AV176" s="12">
        <v>0</v>
      </c>
      <c r="AW176" s="12">
        <v>0</v>
      </c>
      <c r="AX176" s="12">
        <v>0</v>
      </c>
      <c r="AY176"/>
    </row>
    <row r="177" spans="1:51" x14ac:dyDescent="0.3">
      <c r="A177" t="str">
        <f t="shared" si="8"/>
        <v>1.1-00-2409_243043027_24272100</v>
      </c>
      <c r="B177" t="s">
        <v>1282</v>
      </c>
      <c r="C177" t="s">
        <v>1105</v>
      </c>
      <c r="D177" t="s">
        <v>1276</v>
      </c>
      <c r="E177" t="s">
        <v>1284</v>
      </c>
      <c r="F177" t="s">
        <v>1106</v>
      </c>
      <c r="G177" t="s">
        <v>29</v>
      </c>
      <c r="H177" t="s">
        <v>30</v>
      </c>
      <c r="I177" t="s">
        <v>31</v>
      </c>
      <c r="J177" t="s">
        <v>934</v>
      </c>
      <c r="K177" t="s">
        <v>604</v>
      </c>
      <c r="L177" t="s">
        <v>861</v>
      </c>
      <c r="M177" t="s">
        <v>605</v>
      </c>
      <c r="N177">
        <v>3</v>
      </c>
      <c r="O177" t="s">
        <v>218</v>
      </c>
      <c r="P177" s="79" t="s">
        <v>650</v>
      </c>
      <c r="Q177">
        <v>43</v>
      </c>
      <c r="R177" t="s">
        <v>651</v>
      </c>
      <c r="S177" t="s">
        <v>648</v>
      </c>
      <c r="T177" t="s">
        <v>896</v>
      </c>
      <c r="U177" t="s">
        <v>649</v>
      </c>
      <c r="V177">
        <v>2000</v>
      </c>
      <c r="W177" t="s">
        <v>953</v>
      </c>
      <c r="Y177">
        <v>2721</v>
      </c>
      <c r="Z177" t="s">
        <v>134</v>
      </c>
      <c r="AA177" s="46">
        <v>0</v>
      </c>
      <c r="AB177" s="80" t="s">
        <v>42</v>
      </c>
      <c r="AC177" t="s">
        <v>43</v>
      </c>
      <c r="AD177" s="12">
        <v>34000</v>
      </c>
      <c r="AE177" s="12">
        <v>75000</v>
      </c>
      <c r="AF177" s="12">
        <v>33872.230000000003</v>
      </c>
      <c r="AG177" s="12">
        <v>33872.230000000003</v>
      </c>
      <c r="AH177" s="12">
        <v>33872.230000000003</v>
      </c>
      <c r="AI177" s="12">
        <v>33872.230000000003</v>
      </c>
      <c r="AJ177" s="12">
        <v>33872.230000000003</v>
      </c>
      <c r="AK177" s="12">
        <v>127.7699999999968</v>
      </c>
      <c r="AL177" s="32">
        <v>34000</v>
      </c>
      <c r="AM177" s="32">
        <v>34000</v>
      </c>
      <c r="AN177" s="32">
        <v>50000</v>
      </c>
      <c r="AO177" s="32">
        <v>50000</v>
      </c>
      <c r="AP177" s="12">
        <v>50000</v>
      </c>
      <c r="AQ177" s="12">
        <f t="shared" si="10"/>
        <v>-25000</v>
      </c>
      <c r="AR177" s="32">
        <f t="shared" si="9"/>
        <v>16000</v>
      </c>
      <c r="AS177" s="35" t="s">
        <v>653</v>
      </c>
      <c r="AT177" s="32">
        <v>0</v>
      </c>
      <c r="AU177" s="32">
        <v>0</v>
      </c>
      <c r="AV177" s="32">
        <v>0</v>
      </c>
      <c r="AW177" s="32">
        <v>0</v>
      </c>
      <c r="AX177" s="32">
        <v>0</v>
      </c>
      <c r="AY177"/>
    </row>
    <row r="178" spans="1:51" x14ac:dyDescent="0.3">
      <c r="A178" t="str">
        <f t="shared" si="8"/>
        <v>1.1-00-2411_246049031_24272100</v>
      </c>
      <c r="B178" t="s">
        <v>1282</v>
      </c>
      <c r="C178" t="s">
        <v>1105</v>
      </c>
      <c r="D178" t="s">
        <v>1276</v>
      </c>
      <c r="E178" t="s">
        <v>1284</v>
      </c>
      <c r="F178" t="s">
        <v>1106</v>
      </c>
      <c r="G178" t="s">
        <v>802</v>
      </c>
      <c r="H178" t="s">
        <v>803</v>
      </c>
      <c r="I178" t="s">
        <v>31</v>
      </c>
      <c r="J178" t="s">
        <v>934</v>
      </c>
      <c r="K178" t="s">
        <v>804</v>
      </c>
      <c r="L178" t="s">
        <v>868</v>
      </c>
      <c r="M178" t="s">
        <v>805</v>
      </c>
      <c r="N178">
        <v>6</v>
      </c>
      <c r="O178" t="s">
        <v>79</v>
      </c>
      <c r="P178" s="79" t="s">
        <v>819</v>
      </c>
      <c r="Q178">
        <v>49</v>
      </c>
      <c r="R178" t="s">
        <v>820</v>
      </c>
      <c r="S178" t="s">
        <v>806</v>
      </c>
      <c r="T178" t="s">
        <v>905</v>
      </c>
      <c r="U178" t="s">
        <v>963</v>
      </c>
      <c r="V178">
        <v>2000</v>
      </c>
      <c r="W178" t="s">
        <v>953</v>
      </c>
      <c r="Y178">
        <v>2721</v>
      </c>
      <c r="Z178" t="s">
        <v>134</v>
      </c>
      <c r="AA178" s="46">
        <v>0</v>
      </c>
      <c r="AB178" s="80" t="s">
        <v>42</v>
      </c>
      <c r="AC178" t="s">
        <v>43</v>
      </c>
      <c r="AD178" s="12">
        <v>18100</v>
      </c>
      <c r="AE178" s="12">
        <v>15000</v>
      </c>
      <c r="AF178" s="12">
        <v>973.7</v>
      </c>
      <c r="AG178" s="12">
        <v>973.7</v>
      </c>
      <c r="AH178" s="12">
        <v>0</v>
      </c>
      <c r="AI178" s="12">
        <v>0</v>
      </c>
      <c r="AJ178" s="12">
        <v>0</v>
      </c>
      <c r="AK178" s="12">
        <v>17126.3</v>
      </c>
      <c r="AL178" s="32">
        <v>18100</v>
      </c>
      <c r="AM178" s="32">
        <v>18100</v>
      </c>
      <c r="AN178" s="32">
        <v>6780</v>
      </c>
      <c r="AO178" s="32">
        <v>6780</v>
      </c>
      <c r="AP178" s="12">
        <v>6780</v>
      </c>
      <c r="AQ178" s="12">
        <f t="shared" si="10"/>
        <v>-8220</v>
      </c>
      <c r="AR178" s="32">
        <f t="shared" si="9"/>
        <v>-11320</v>
      </c>
      <c r="AS178" s="35" t="s">
        <v>825</v>
      </c>
      <c r="AT178">
        <v>0</v>
      </c>
      <c r="AU178">
        <v>0</v>
      </c>
      <c r="AV178">
        <v>0</v>
      </c>
      <c r="AW178">
        <v>0</v>
      </c>
      <c r="AX178">
        <v>0</v>
      </c>
      <c r="AY178"/>
    </row>
    <row r="179" spans="1:51" x14ac:dyDescent="0.3">
      <c r="A179" t="str">
        <f t="shared" si="8"/>
        <v>1.1-00-2407_243XX024_24272100</v>
      </c>
      <c r="B179" t="s">
        <v>1282</v>
      </c>
      <c r="C179" s="3" t="s">
        <v>1105</v>
      </c>
      <c r="D179" t="s">
        <v>1276</v>
      </c>
      <c r="E179" t="s">
        <v>1284</v>
      </c>
      <c r="F179" t="s">
        <v>1106</v>
      </c>
      <c r="G179" s="1" t="s">
        <v>498</v>
      </c>
      <c r="H179" s="6" t="s">
        <v>499</v>
      </c>
      <c r="I179" s="1" t="s">
        <v>31</v>
      </c>
      <c r="J179" s="6" t="s">
        <v>32</v>
      </c>
      <c r="K179" s="1" t="s">
        <v>446</v>
      </c>
      <c r="L179" s="1" t="s">
        <v>859</v>
      </c>
      <c r="M179" s="1" t="s">
        <v>447</v>
      </c>
      <c r="N179" s="1">
        <v>3</v>
      </c>
      <c r="O179" s="1" t="s">
        <v>218</v>
      </c>
      <c r="P179" t="s">
        <v>45</v>
      </c>
      <c r="Q179" s="1">
        <v>58</v>
      </c>
      <c r="R179" s="1" t="s">
        <v>1138</v>
      </c>
      <c r="S179" t="s">
        <v>500</v>
      </c>
      <c r="T179" s="1" t="s">
        <v>890</v>
      </c>
      <c r="U179" s="1" t="s">
        <v>501</v>
      </c>
      <c r="V179" s="1">
        <v>2000</v>
      </c>
      <c r="W179" s="1" t="s">
        <v>67</v>
      </c>
      <c r="X179" s="1"/>
      <c r="Y179" s="7">
        <v>2721</v>
      </c>
      <c r="Z179" s="7" t="s">
        <v>134</v>
      </c>
      <c r="AA179" s="46">
        <v>0</v>
      </c>
      <c r="AB179" s="80" t="s">
        <v>42</v>
      </c>
      <c r="AC179" t="s">
        <v>43</v>
      </c>
      <c r="AD179" s="32">
        <v>0</v>
      </c>
      <c r="AE179" s="32">
        <v>0</v>
      </c>
      <c r="AF179" s="32">
        <v>0</v>
      </c>
      <c r="AG179" s="32">
        <v>0</v>
      </c>
      <c r="AH179" s="32">
        <v>0</v>
      </c>
      <c r="AI179" s="32">
        <v>0</v>
      </c>
      <c r="AJ179" s="32">
        <v>0</v>
      </c>
      <c r="AK179" s="32">
        <v>0</v>
      </c>
      <c r="AL179" s="32">
        <v>0</v>
      </c>
      <c r="AM179" s="32">
        <v>0</v>
      </c>
      <c r="AN179" s="9">
        <v>200000</v>
      </c>
      <c r="AO179" s="9">
        <v>0</v>
      </c>
      <c r="AP179" s="12">
        <v>0</v>
      </c>
      <c r="AQ179" s="12">
        <f t="shared" si="10"/>
        <v>0</v>
      </c>
      <c r="AR179" s="32">
        <f t="shared" si="9"/>
        <v>200000</v>
      </c>
      <c r="AS179" s="9" t="s">
        <v>1144</v>
      </c>
      <c r="AT179">
        <v>8000000</v>
      </c>
      <c r="AU179">
        <v>0</v>
      </c>
      <c r="AV179">
        <v>0</v>
      </c>
      <c r="AW179">
        <v>0</v>
      </c>
      <c r="AX179">
        <v>8000000</v>
      </c>
      <c r="AY179"/>
    </row>
    <row r="180" spans="1:51" x14ac:dyDescent="0.3">
      <c r="A180" t="str">
        <f t="shared" si="8"/>
        <v>06_245XX016_24273100</v>
      </c>
      <c r="C180" t="s">
        <v>1093</v>
      </c>
      <c r="F180" t="s">
        <v>954</v>
      </c>
      <c r="G180" t="s">
        <v>401</v>
      </c>
      <c r="H180" t="s">
        <v>402</v>
      </c>
      <c r="I180" t="s">
        <v>261</v>
      </c>
      <c r="J180" t="s">
        <v>960</v>
      </c>
      <c r="K180" t="s">
        <v>403</v>
      </c>
      <c r="L180" t="s">
        <v>858</v>
      </c>
      <c r="M180" t="s">
        <v>404</v>
      </c>
      <c r="N180">
        <v>5</v>
      </c>
      <c r="O180" t="s">
        <v>62</v>
      </c>
      <c r="P180" t="s">
        <v>45</v>
      </c>
      <c r="Q180">
        <v>25</v>
      </c>
      <c r="R180" t="s">
        <v>408</v>
      </c>
      <c r="S180" t="s">
        <v>405</v>
      </c>
      <c r="T180" t="s">
        <v>885</v>
      </c>
      <c r="U180" t="s">
        <v>977</v>
      </c>
      <c r="V180">
        <v>2000</v>
      </c>
      <c r="W180" t="s">
        <v>953</v>
      </c>
      <c r="Y180">
        <v>2731</v>
      </c>
      <c r="Z180" t="s">
        <v>982</v>
      </c>
      <c r="AA180" s="46">
        <v>0</v>
      </c>
      <c r="AB180" s="80" t="s">
        <v>42</v>
      </c>
      <c r="AC180" t="s">
        <v>43</v>
      </c>
      <c r="AD180" s="12">
        <v>10000</v>
      </c>
      <c r="AE180" s="12">
        <v>0</v>
      </c>
      <c r="AF180" s="12">
        <v>9999.2000000000007</v>
      </c>
      <c r="AG180" s="12">
        <v>0</v>
      </c>
      <c r="AH180" s="12">
        <v>0</v>
      </c>
      <c r="AI180" s="12">
        <v>0</v>
      </c>
      <c r="AJ180" s="12">
        <v>0</v>
      </c>
      <c r="AK180" s="12">
        <v>0.7999999999992724</v>
      </c>
      <c r="AL180" s="32">
        <v>0</v>
      </c>
      <c r="AM180" s="32">
        <v>0</v>
      </c>
      <c r="AN180" s="32">
        <v>0</v>
      </c>
      <c r="AO180" s="32">
        <v>0</v>
      </c>
      <c r="AP180" s="12">
        <v>0</v>
      </c>
      <c r="AQ180" s="12">
        <f t="shared" si="10"/>
        <v>0</v>
      </c>
      <c r="AR180" s="32">
        <f t="shared" si="9"/>
        <v>0</v>
      </c>
      <c r="AS180" s="35" t="s">
        <v>846</v>
      </c>
      <c r="AT180">
        <v>0</v>
      </c>
      <c r="AU180">
        <v>600000</v>
      </c>
      <c r="AV180">
        <v>0</v>
      </c>
      <c r="AW180">
        <v>0</v>
      </c>
      <c r="AX180">
        <v>600000</v>
      </c>
      <c r="AY180"/>
    </row>
    <row r="181" spans="1:51" x14ac:dyDescent="0.3">
      <c r="A181" t="str">
        <f t="shared" si="8"/>
        <v>1.1-00-2408_247041025_24282100</v>
      </c>
      <c r="B181" t="s">
        <v>1282</v>
      </c>
      <c r="C181" t="s">
        <v>1105</v>
      </c>
      <c r="D181" t="s">
        <v>1276</v>
      </c>
      <c r="E181" t="s">
        <v>1284</v>
      </c>
      <c r="F181" t="s">
        <v>1106</v>
      </c>
      <c r="G181" t="s">
        <v>373</v>
      </c>
      <c r="H181" t="s">
        <v>374</v>
      </c>
      <c r="I181" t="s">
        <v>200</v>
      </c>
      <c r="J181" t="s">
        <v>957</v>
      </c>
      <c r="K181" t="s">
        <v>586</v>
      </c>
      <c r="L181" t="s">
        <v>860</v>
      </c>
      <c r="M181" t="s">
        <v>587</v>
      </c>
      <c r="N181">
        <v>7</v>
      </c>
      <c r="O181" t="s">
        <v>588</v>
      </c>
      <c r="P181" s="79" t="s">
        <v>592</v>
      </c>
      <c r="Q181">
        <v>41</v>
      </c>
      <c r="R181" t="s">
        <v>593</v>
      </c>
      <c r="S181" t="s">
        <v>907</v>
      </c>
      <c r="T181" t="s">
        <v>906</v>
      </c>
      <c r="U181" t="s">
        <v>958</v>
      </c>
      <c r="V181">
        <v>2000</v>
      </c>
      <c r="W181" t="s">
        <v>953</v>
      </c>
      <c r="Y181">
        <v>2821</v>
      </c>
      <c r="Z181" t="s">
        <v>595</v>
      </c>
      <c r="AA181" s="46">
        <v>0</v>
      </c>
      <c r="AB181" s="80" t="s">
        <v>42</v>
      </c>
      <c r="AC181" t="s">
        <v>43</v>
      </c>
      <c r="AD181" s="12">
        <v>898941.4</v>
      </c>
      <c r="AE181" s="12">
        <v>900000</v>
      </c>
      <c r="AF181" s="12">
        <v>702100.9</v>
      </c>
      <c r="AG181" s="12">
        <v>495319.3</v>
      </c>
      <c r="AH181" s="12">
        <v>35319.300000000003</v>
      </c>
      <c r="AI181" s="12">
        <v>35319.300000000003</v>
      </c>
      <c r="AJ181" s="12">
        <v>35319.300000000003</v>
      </c>
      <c r="AK181" s="12">
        <v>196840.5</v>
      </c>
      <c r="AL181" s="32">
        <v>898941.4</v>
      </c>
      <c r="AM181" s="32">
        <v>898941.4</v>
      </c>
      <c r="AN181" s="32">
        <v>900000</v>
      </c>
      <c r="AO181" s="32">
        <v>900000</v>
      </c>
      <c r="AP181" s="12">
        <v>900000</v>
      </c>
      <c r="AQ181" s="12">
        <f t="shared" si="10"/>
        <v>0</v>
      </c>
      <c r="AR181" s="32">
        <f t="shared" si="9"/>
        <v>1058.5999999999767</v>
      </c>
      <c r="AS181" s="35" t="s">
        <v>846</v>
      </c>
      <c r="AT181">
        <v>266186.2</v>
      </c>
      <c r="AU181">
        <v>3163698.22</v>
      </c>
      <c r="AV181">
        <v>0</v>
      </c>
      <c r="AW181">
        <v>0</v>
      </c>
      <c r="AX181">
        <v>3429884.42</v>
      </c>
      <c r="AY181"/>
    </row>
    <row r="182" spans="1:51" s="82" customFormat="1" x14ac:dyDescent="0.3">
      <c r="A182" t="str">
        <f t="shared" si="8"/>
        <v>2.5-02-2408_247041025_24283100</v>
      </c>
      <c r="B182" s="82" t="s">
        <v>1280</v>
      </c>
      <c r="C182" s="82" t="s">
        <v>1095</v>
      </c>
      <c r="D182" s="82" t="s">
        <v>1274</v>
      </c>
      <c r="E182" s="82" t="s">
        <v>1287</v>
      </c>
      <c r="F182" s="82" t="s">
        <v>1096</v>
      </c>
      <c r="G182" s="82" t="s">
        <v>373</v>
      </c>
      <c r="H182" s="82" t="s">
        <v>374</v>
      </c>
      <c r="I182" s="82" t="s">
        <v>200</v>
      </c>
      <c r="J182" s="82" t="s">
        <v>957</v>
      </c>
      <c r="K182" s="82" t="s">
        <v>586</v>
      </c>
      <c r="L182" s="82" t="s">
        <v>860</v>
      </c>
      <c r="M182" s="82" t="s">
        <v>587</v>
      </c>
      <c r="N182" s="82">
        <v>7</v>
      </c>
      <c r="O182" s="82" t="s">
        <v>588</v>
      </c>
      <c r="P182" s="83" t="s">
        <v>592</v>
      </c>
      <c r="Q182" s="82">
        <v>41</v>
      </c>
      <c r="R182" s="82" t="s">
        <v>593</v>
      </c>
      <c r="S182" s="82" t="s">
        <v>907</v>
      </c>
      <c r="T182" s="82" t="s">
        <v>906</v>
      </c>
      <c r="U182" s="82" t="s">
        <v>958</v>
      </c>
      <c r="V182" s="82">
        <v>2000</v>
      </c>
      <c r="W182" s="82" t="s">
        <v>953</v>
      </c>
      <c r="Y182" s="82">
        <v>2831</v>
      </c>
      <c r="Z182" s="82" t="s">
        <v>596</v>
      </c>
      <c r="AA182" s="195">
        <v>0</v>
      </c>
      <c r="AB182" s="84" t="s">
        <v>42</v>
      </c>
      <c r="AC182" s="82" t="s">
        <v>43</v>
      </c>
      <c r="AD182" s="85">
        <v>3100000</v>
      </c>
      <c r="AE182" s="85">
        <v>3100000</v>
      </c>
      <c r="AF182" s="85">
        <v>3099900.48</v>
      </c>
      <c r="AG182" s="85">
        <v>2673936.88</v>
      </c>
      <c r="AH182" s="85">
        <v>20300</v>
      </c>
      <c r="AI182" s="85">
        <v>0</v>
      </c>
      <c r="AJ182" s="85">
        <v>0</v>
      </c>
      <c r="AK182" s="85">
        <v>99.520000000018626</v>
      </c>
      <c r="AL182" s="75">
        <v>3100000</v>
      </c>
      <c r="AM182" s="75">
        <v>3100000</v>
      </c>
      <c r="AN182" s="75">
        <v>3100000</v>
      </c>
      <c r="AO182" s="75">
        <v>3100000</v>
      </c>
      <c r="AP182" s="85">
        <v>3100000</v>
      </c>
      <c r="AQ182" s="85">
        <f t="shared" si="10"/>
        <v>0</v>
      </c>
      <c r="AR182" s="75">
        <f t="shared" si="9"/>
        <v>0</v>
      </c>
      <c r="AS182" s="193" t="s">
        <v>846</v>
      </c>
      <c r="AT182">
        <v>0</v>
      </c>
      <c r="AU182">
        <v>0</v>
      </c>
      <c r="AV182">
        <v>0</v>
      </c>
      <c r="AW182">
        <v>0</v>
      </c>
      <c r="AX182">
        <v>0</v>
      </c>
    </row>
    <row r="183" spans="1:51" x14ac:dyDescent="0.3">
      <c r="A183" t="str">
        <f t="shared" si="8"/>
        <v>1.1-00-2408_247041025_24283100</v>
      </c>
      <c r="B183" t="s">
        <v>1282</v>
      </c>
      <c r="C183" t="s">
        <v>1105</v>
      </c>
      <c r="D183" t="s">
        <v>1276</v>
      </c>
      <c r="E183" t="s">
        <v>1284</v>
      </c>
      <c r="F183" t="s">
        <v>1106</v>
      </c>
      <c r="G183" t="s">
        <v>373</v>
      </c>
      <c r="H183" t="s">
        <v>374</v>
      </c>
      <c r="I183" t="s">
        <v>200</v>
      </c>
      <c r="J183" t="s">
        <v>957</v>
      </c>
      <c r="K183" t="s">
        <v>586</v>
      </c>
      <c r="L183" t="s">
        <v>860</v>
      </c>
      <c r="M183" t="s">
        <v>587</v>
      </c>
      <c r="N183">
        <v>7</v>
      </c>
      <c r="O183" t="s">
        <v>588</v>
      </c>
      <c r="P183" s="79" t="s">
        <v>592</v>
      </c>
      <c r="Q183">
        <v>41</v>
      </c>
      <c r="R183" t="s">
        <v>593</v>
      </c>
      <c r="S183" t="s">
        <v>907</v>
      </c>
      <c r="T183" t="s">
        <v>906</v>
      </c>
      <c r="U183" t="s">
        <v>958</v>
      </c>
      <c r="V183">
        <v>2000</v>
      </c>
      <c r="W183" t="s">
        <v>953</v>
      </c>
      <c r="Y183">
        <v>2831</v>
      </c>
      <c r="Z183" t="s">
        <v>596</v>
      </c>
      <c r="AA183" s="46">
        <v>0</v>
      </c>
      <c r="AB183" s="80" t="s">
        <v>42</v>
      </c>
      <c r="AC183" t="s">
        <v>43</v>
      </c>
      <c r="AD183" s="12">
        <v>264514.8</v>
      </c>
      <c r="AE183" s="12">
        <v>0</v>
      </c>
      <c r="AF183" s="12">
        <v>430394.8</v>
      </c>
      <c r="AG183" s="12">
        <v>430394.8</v>
      </c>
      <c r="AH183" s="12">
        <v>220666.8</v>
      </c>
      <c r="AI183" s="12">
        <v>220666.8</v>
      </c>
      <c r="AJ183" s="12">
        <v>220666.8</v>
      </c>
      <c r="AK183" s="12">
        <v>-165880</v>
      </c>
      <c r="AL183" s="32">
        <v>264514.8</v>
      </c>
      <c r="AM183" s="32">
        <v>264514.8</v>
      </c>
      <c r="AN183" s="32">
        <v>264514.8</v>
      </c>
      <c r="AO183" s="32">
        <v>264514.8</v>
      </c>
      <c r="AP183" s="12">
        <v>264514.8</v>
      </c>
      <c r="AQ183" s="12">
        <f t="shared" si="10"/>
        <v>264514.8</v>
      </c>
      <c r="AR183" s="32">
        <f t="shared" si="9"/>
        <v>0</v>
      </c>
      <c r="AS183" s="35" t="s">
        <v>846</v>
      </c>
      <c r="AT183">
        <v>2189448.2000000002</v>
      </c>
      <c r="AU183">
        <v>0</v>
      </c>
      <c r="AV183">
        <v>0</v>
      </c>
      <c r="AW183">
        <v>700000</v>
      </c>
      <c r="AX183">
        <v>1489448.2</v>
      </c>
      <c r="AY183"/>
    </row>
    <row r="184" spans="1:51" x14ac:dyDescent="0.3">
      <c r="A184" t="str">
        <f t="shared" si="8"/>
        <v>1.1-00-2402_243012009_24291100</v>
      </c>
      <c r="B184" t="s">
        <v>1282</v>
      </c>
      <c r="C184" t="s">
        <v>1105</v>
      </c>
      <c r="D184" t="s">
        <v>1276</v>
      </c>
      <c r="E184" t="s">
        <v>1284</v>
      </c>
      <c r="F184" t="s">
        <v>1106</v>
      </c>
      <c r="G184" t="s">
        <v>216</v>
      </c>
      <c r="H184" t="s">
        <v>217</v>
      </c>
      <c r="I184" t="s">
        <v>31</v>
      </c>
      <c r="J184" t="s">
        <v>934</v>
      </c>
      <c r="K184" t="s">
        <v>188</v>
      </c>
      <c r="L184" t="s">
        <v>856</v>
      </c>
      <c r="M184" t="s">
        <v>189</v>
      </c>
      <c r="N184">
        <v>3</v>
      </c>
      <c r="O184" t="s">
        <v>218</v>
      </c>
      <c r="P184" s="79" t="s">
        <v>243</v>
      </c>
      <c r="Q184">
        <v>12</v>
      </c>
      <c r="R184" t="s">
        <v>244</v>
      </c>
      <c r="S184" t="s">
        <v>219</v>
      </c>
      <c r="T184" t="s">
        <v>881</v>
      </c>
      <c r="U184" t="s">
        <v>972</v>
      </c>
      <c r="V184">
        <v>2000</v>
      </c>
      <c r="W184" t="s">
        <v>953</v>
      </c>
      <c r="Y184">
        <v>2911</v>
      </c>
      <c r="Z184" t="s">
        <v>150</v>
      </c>
      <c r="AA184" s="11">
        <v>0</v>
      </c>
      <c r="AB184" s="80" t="s">
        <v>42</v>
      </c>
      <c r="AC184" t="s">
        <v>43</v>
      </c>
      <c r="AD184" s="12">
        <v>30000</v>
      </c>
      <c r="AE184" s="12">
        <v>30000</v>
      </c>
      <c r="AF184" s="12">
        <v>17650.86</v>
      </c>
      <c r="AG184" s="12">
        <v>17650.86</v>
      </c>
      <c r="AH184" s="12">
        <v>17650.86</v>
      </c>
      <c r="AI184" s="12">
        <v>17650.86</v>
      </c>
      <c r="AJ184" s="12">
        <v>17650.86</v>
      </c>
      <c r="AK184" s="12">
        <v>12349.14</v>
      </c>
      <c r="AL184" s="32">
        <v>30000</v>
      </c>
      <c r="AM184" s="32">
        <v>30000</v>
      </c>
      <c r="AN184" s="32">
        <v>100000</v>
      </c>
      <c r="AO184" s="32">
        <v>100000</v>
      </c>
      <c r="AP184" s="12">
        <v>100000</v>
      </c>
      <c r="AQ184" s="12">
        <f t="shared" si="10"/>
        <v>70000</v>
      </c>
      <c r="AR184" s="32">
        <f t="shared" si="9"/>
        <v>70000</v>
      </c>
      <c r="AS184" s="35" t="s">
        <v>249</v>
      </c>
      <c r="AT184">
        <v>120000</v>
      </c>
      <c r="AU184">
        <v>0</v>
      </c>
      <c r="AV184">
        <v>0</v>
      </c>
      <c r="AW184">
        <v>0</v>
      </c>
      <c r="AX184">
        <v>120000</v>
      </c>
      <c r="AY184"/>
    </row>
    <row r="185" spans="1:51" x14ac:dyDescent="0.3">
      <c r="A185" t="str">
        <f t="shared" si="8"/>
        <v>1.1-00-2402_241016010_24291100</v>
      </c>
      <c r="B185" t="s">
        <v>1282</v>
      </c>
      <c r="C185" t="s">
        <v>1105</v>
      </c>
      <c r="D185" t="s">
        <v>1276</v>
      </c>
      <c r="E185" t="s">
        <v>1284</v>
      </c>
      <c r="F185" t="s">
        <v>1106</v>
      </c>
      <c r="G185" t="s">
        <v>259</v>
      </c>
      <c r="H185" t="s">
        <v>260</v>
      </c>
      <c r="I185" t="s">
        <v>261</v>
      </c>
      <c r="J185" t="s">
        <v>960</v>
      </c>
      <c r="K185" t="s">
        <v>188</v>
      </c>
      <c r="L185" t="s">
        <v>856</v>
      </c>
      <c r="M185" t="s">
        <v>189</v>
      </c>
      <c r="N185">
        <v>1</v>
      </c>
      <c r="O185" t="s">
        <v>35</v>
      </c>
      <c r="P185" s="79" t="s">
        <v>275</v>
      </c>
      <c r="Q185">
        <v>16</v>
      </c>
      <c r="R185" t="s">
        <v>276</v>
      </c>
      <c r="S185" t="s">
        <v>273</v>
      </c>
      <c r="T185" t="s">
        <v>883</v>
      </c>
      <c r="U185" s="1" t="s">
        <v>274</v>
      </c>
      <c r="V185">
        <v>2000</v>
      </c>
      <c r="W185" t="s">
        <v>953</v>
      </c>
      <c r="Y185">
        <v>2911</v>
      </c>
      <c r="Z185" t="s">
        <v>150</v>
      </c>
      <c r="AA185" s="11">
        <v>0</v>
      </c>
      <c r="AB185" s="80" t="s">
        <v>42</v>
      </c>
      <c r="AC185" t="s">
        <v>43</v>
      </c>
      <c r="AD185" s="12">
        <v>107850</v>
      </c>
      <c r="AE185" s="12">
        <v>0</v>
      </c>
      <c r="AF185" s="12">
        <v>106196.94</v>
      </c>
      <c r="AG185" s="12">
        <v>96510.94</v>
      </c>
      <c r="AH185" s="12">
        <v>96510.94</v>
      </c>
      <c r="AI185" s="12">
        <v>87760.639999999999</v>
      </c>
      <c r="AJ185" s="12">
        <v>87760.639999999999</v>
      </c>
      <c r="AK185" s="12">
        <v>1653.0599999999977</v>
      </c>
      <c r="AL185" s="32">
        <v>107850</v>
      </c>
      <c r="AM185" s="32">
        <v>107850</v>
      </c>
      <c r="AN185" s="32">
        <v>70000</v>
      </c>
      <c r="AO185" s="32">
        <v>70000</v>
      </c>
      <c r="AP185" s="78">
        <v>70000</v>
      </c>
      <c r="AQ185" s="12">
        <f t="shared" si="10"/>
        <v>70000</v>
      </c>
      <c r="AR185" s="32">
        <f t="shared" si="9"/>
        <v>-37850</v>
      </c>
      <c r="AS185" s="35" t="s">
        <v>289</v>
      </c>
      <c r="AT185">
        <v>16228.42</v>
      </c>
      <c r="AU185">
        <v>0</v>
      </c>
      <c r="AV185">
        <v>0</v>
      </c>
      <c r="AW185">
        <v>66228</v>
      </c>
      <c r="AX185">
        <v>-49999.58</v>
      </c>
      <c r="AY185"/>
    </row>
    <row r="186" spans="1:51" x14ac:dyDescent="0.3">
      <c r="A186" t="str">
        <f t="shared" si="8"/>
        <v>1.1-00-2404_246018012_24291100</v>
      </c>
      <c r="B186" t="s">
        <v>1282</v>
      </c>
      <c r="C186" t="s">
        <v>1105</v>
      </c>
      <c r="D186" t="s">
        <v>1276</v>
      </c>
      <c r="E186" t="s">
        <v>1284</v>
      </c>
      <c r="F186" t="s">
        <v>1106</v>
      </c>
      <c r="G186" t="s">
        <v>29</v>
      </c>
      <c r="H186" t="s">
        <v>30</v>
      </c>
      <c r="I186" t="s">
        <v>141</v>
      </c>
      <c r="J186" t="s">
        <v>955</v>
      </c>
      <c r="K186" t="s">
        <v>143</v>
      </c>
      <c r="L186" t="s">
        <v>855</v>
      </c>
      <c r="M186" t="s">
        <v>144</v>
      </c>
      <c r="N186">
        <v>6</v>
      </c>
      <c r="O186" t="s">
        <v>79</v>
      </c>
      <c r="P186" s="79" t="s">
        <v>147</v>
      </c>
      <c r="Q186">
        <v>18</v>
      </c>
      <c r="R186" t="s">
        <v>148</v>
      </c>
      <c r="S186" t="s">
        <v>145</v>
      </c>
      <c r="T186" t="s">
        <v>877</v>
      </c>
      <c r="U186" t="s">
        <v>956</v>
      </c>
      <c r="V186">
        <v>2000</v>
      </c>
      <c r="W186" t="s">
        <v>953</v>
      </c>
      <c r="Y186">
        <v>2911</v>
      </c>
      <c r="Z186" t="s">
        <v>150</v>
      </c>
      <c r="AA186" s="11">
        <v>0</v>
      </c>
      <c r="AB186" s="80" t="s">
        <v>42</v>
      </c>
      <c r="AC186" t="s">
        <v>43</v>
      </c>
      <c r="AD186" s="12">
        <v>350</v>
      </c>
      <c r="AE186" s="12">
        <v>0</v>
      </c>
      <c r="AF186" s="12">
        <v>342.15</v>
      </c>
      <c r="AG186" s="12">
        <v>342.15</v>
      </c>
      <c r="AH186" s="12">
        <v>342.15</v>
      </c>
      <c r="AI186" s="12">
        <v>342.15</v>
      </c>
      <c r="AJ186" s="12">
        <v>342.15</v>
      </c>
      <c r="AK186" s="12">
        <v>7.8500000000000227</v>
      </c>
      <c r="AL186" s="32">
        <v>350</v>
      </c>
      <c r="AM186" s="32">
        <v>350</v>
      </c>
      <c r="AN186" s="32">
        <v>350</v>
      </c>
      <c r="AO186" s="32">
        <v>350</v>
      </c>
      <c r="AP186" s="12">
        <v>350</v>
      </c>
      <c r="AQ186" s="12">
        <f t="shared" si="10"/>
        <v>350</v>
      </c>
      <c r="AR186" s="32">
        <f t="shared" si="9"/>
        <v>0</v>
      </c>
      <c r="AS186" s="35" t="s">
        <v>846</v>
      </c>
      <c r="AT186">
        <v>0</v>
      </c>
      <c r="AU186">
        <v>0</v>
      </c>
      <c r="AV186">
        <v>0</v>
      </c>
      <c r="AW186">
        <v>70000</v>
      </c>
      <c r="AX186">
        <v>-70000</v>
      </c>
      <c r="AY186"/>
    </row>
    <row r="187" spans="1:51" x14ac:dyDescent="0.3">
      <c r="A187" t="str">
        <f t="shared" si="8"/>
        <v>1.1-00-2405_246021015_24291100</v>
      </c>
      <c r="B187" t="s">
        <v>1282</v>
      </c>
      <c r="C187" t="s">
        <v>1105</v>
      </c>
      <c r="D187" t="s">
        <v>1276</v>
      </c>
      <c r="E187" t="s">
        <v>1284</v>
      </c>
      <c r="F187" t="s">
        <v>1106</v>
      </c>
      <c r="G187" t="s">
        <v>29</v>
      </c>
      <c r="H187" t="s">
        <v>30</v>
      </c>
      <c r="I187" t="s">
        <v>31</v>
      </c>
      <c r="J187" t="s">
        <v>934</v>
      </c>
      <c r="K187" t="s">
        <v>306</v>
      </c>
      <c r="L187" t="s">
        <v>857</v>
      </c>
      <c r="M187" t="s">
        <v>307</v>
      </c>
      <c r="N187">
        <v>6</v>
      </c>
      <c r="O187" t="s">
        <v>79</v>
      </c>
      <c r="P187" s="79" t="s">
        <v>310</v>
      </c>
      <c r="Q187">
        <v>21</v>
      </c>
      <c r="R187" t="s">
        <v>311</v>
      </c>
      <c r="S187" t="s">
        <v>308</v>
      </c>
      <c r="T187" t="s">
        <v>884</v>
      </c>
      <c r="U187" t="s">
        <v>309</v>
      </c>
      <c r="V187">
        <v>2000</v>
      </c>
      <c r="W187" t="s">
        <v>953</v>
      </c>
      <c r="Y187">
        <v>2911</v>
      </c>
      <c r="Z187" t="s">
        <v>150</v>
      </c>
      <c r="AA187" s="11">
        <v>0</v>
      </c>
      <c r="AB187" s="80" t="s">
        <v>42</v>
      </c>
      <c r="AC187" t="s">
        <v>43</v>
      </c>
      <c r="AD187" s="12">
        <v>144985.85999999999</v>
      </c>
      <c r="AE187" s="12">
        <v>150000</v>
      </c>
      <c r="AF187" s="12">
        <v>131946.53</v>
      </c>
      <c r="AG187" s="12">
        <v>131946.53</v>
      </c>
      <c r="AH187" s="12">
        <v>122041.53</v>
      </c>
      <c r="AI187" s="12">
        <v>88480.99</v>
      </c>
      <c r="AJ187" s="12">
        <v>88480.99</v>
      </c>
      <c r="AK187" s="12">
        <v>13039.329999999987</v>
      </c>
      <c r="AL187" s="32">
        <v>147560.85999999999</v>
      </c>
      <c r="AM187" s="32">
        <v>147560.85999999999</v>
      </c>
      <c r="AN187" s="32">
        <v>147560.85999999999</v>
      </c>
      <c r="AO187" s="32">
        <v>147560.85999999999</v>
      </c>
      <c r="AP187" s="12">
        <v>147560.85999999999</v>
      </c>
      <c r="AQ187" s="12">
        <f t="shared" si="10"/>
        <v>-2439.140000000014</v>
      </c>
      <c r="AR187" s="32">
        <f t="shared" si="9"/>
        <v>0</v>
      </c>
      <c r="AS187" s="35" t="s">
        <v>846</v>
      </c>
      <c r="AT187">
        <v>300000</v>
      </c>
      <c r="AU187">
        <v>0</v>
      </c>
      <c r="AV187">
        <v>0</v>
      </c>
      <c r="AW187">
        <v>600000</v>
      </c>
      <c r="AX187">
        <v>-300000</v>
      </c>
      <c r="AY187"/>
    </row>
    <row r="188" spans="1:51" x14ac:dyDescent="0.3">
      <c r="A188" t="str">
        <f t="shared" si="8"/>
        <v>1.1-00-2406_245029017_24291100</v>
      </c>
      <c r="B188" t="s">
        <v>1282</v>
      </c>
      <c r="C188" t="s">
        <v>1105</v>
      </c>
      <c r="D188" t="s">
        <v>1276</v>
      </c>
      <c r="E188" t="s">
        <v>1284</v>
      </c>
      <c r="F188" t="s">
        <v>1106</v>
      </c>
      <c r="G188" t="s">
        <v>422</v>
      </c>
      <c r="H188" t="s">
        <v>423</v>
      </c>
      <c r="I188" t="s">
        <v>340</v>
      </c>
      <c r="J188" t="s">
        <v>964</v>
      </c>
      <c r="K188" t="s">
        <v>403</v>
      </c>
      <c r="L188" t="s">
        <v>858</v>
      </c>
      <c r="M188" t="s">
        <v>404</v>
      </c>
      <c r="N188">
        <v>5</v>
      </c>
      <c r="O188" t="s">
        <v>62</v>
      </c>
      <c r="P188" s="79" t="s">
        <v>426</v>
      </c>
      <c r="Q188">
        <v>29</v>
      </c>
      <c r="R188" t="s">
        <v>427</v>
      </c>
      <c r="S188" t="s">
        <v>424</v>
      </c>
      <c r="T188" t="s">
        <v>886</v>
      </c>
      <c r="U188" t="s">
        <v>425</v>
      </c>
      <c r="V188">
        <v>2000</v>
      </c>
      <c r="W188" t="s">
        <v>953</v>
      </c>
      <c r="Y188">
        <v>2911</v>
      </c>
      <c r="Z188" t="s">
        <v>150</v>
      </c>
      <c r="AA188" s="46">
        <v>0</v>
      </c>
      <c r="AB188" s="80" t="s">
        <v>42</v>
      </c>
      <c r="AC188" t="s">
        <v>43</v>
      </c>
      <c r="AD188" s="12">
        <v>3263.12</v>
      </c>
      <c r="AE188" s="12">
        <v>7000</v>
      </c>
      <c r="AF188" s="12">
        <v>3263.12</v>
      </c>
      <c r="AG188" s="12">
        <v>3263.12</v>
      </c>
      <c r="AH188" s="12">
        <v>3263.13</v>
      </c>
      <c r="AI188" s="12">
        <v>3263.13</v>
      </c>
      <c r="AJ188" s="12">
        <v>3263.13</v>
      </c>
      <c r="AK188" s="12">
        <v>0</v>
      </c>
      <c r="AL188" s="32">
        <v>3263.12</v>
      </c>
      <c r="AM188" s="32">
        <v>3263.12</v>
      </c>
      <c r="AN188" s="32">
        <v>3500</v>
      </c>
      <c r="AO188" s="32">
        <v>3500</v>
      </c>
      <c r="AP188" s="12">
        <v>3500</v>
      </c>
      <c r="AQ188" s="12">
        <f t="shared" si="10"/>
        <v>-3500</v>
      </c>
      <c r="AR188" s="32">
        <f t="shared" si="9"/>
        <v>236.88000000000011</v>
      </c>
      <c r="AS188" s="35" t="s">
        <v>846</v>
      </c>
      <c r="AT188">
        <v>1000000</v>
      </c>
      <c r="AU188">
        <v>0</v>
      </c>
      <c r="AV188">
        <v>0</v>
      </c>
      <c r="AW188">
        <v>0</v>
      </c>
      <c r="AX188">
        <v>1000000</v>
      </c>
      <c r="AY188"/>
    </row>
    <row r="189" spans="1:51" x14ac:dyDescent="0.3">
      <c r="A189" t="str">
        <f t="shared" si="8"/>
        <v>1.1-00-2407_243033019_24291100</v>
      </c>
      <c r="B189" t="s">
        <v>1282</v>
      </c>
      <c r="C189" t="s">
        <v>1105</v>
      </c>
      <c r="D189" t="s">
        <v>1276</v>
      </c>
      <c r="E189" t="s">
        <v>1284</v>
      </c>
      <c r="F189" t="s">
        <v>1106</v>
      </c>
      <c r="G189" t="s">
        <v>29</v>
      </c>
      <c r="H189" t="s">
        <v>30</v>
      </c>
      <c r="I189" t="s">
        <v>31</v>
      </c>
      <c r="J189" t="s">
        <v>934</v>
      </c>
      <c r="K189" t="s">
        <v>446</v>
      </c>
      <c r="L189" t="s">
        <v>859</v>
      </c>
      <c r="M189" t="s">
        <v>447</v>
      </c>
      <c r="N189">
        <v>3</v>
      </c>
      <c r="O189" t="s">
        <v>218</v>
      </c>
      <c r="P189" s="79" t="s">
        <v>558</v>
      </c>
      <c r="Q189">
        <v>33</v>
      </c>
      <c r="R189" t="s">
        <v>559</v>
      </c>
      <c r="S189" t="s">
        <v>556</v>
      </c>
      <c r="T189" t="s">
        <v>891</v>
      </c>
      <c r="U189" t="s">
        <v>965</v>
      </c>
      <c r="V189">
        <v>2000</v>
      </c>
      <c r="W189" t="s">
        <v>953</v>
      </c>
      <c r="Y189">
        <v>2911</v>
      </c>
      <c r="Z189" t="s">
        <v>150</v>
      </c>
      <c r="AA189" s="46">
        <v>0</v>
      </c>
      <c r="AB189" s="80" t="s">
        <v>42</v>
      </c>
      <c r="AC189" t="s">
        <v>43</v>
      </c>
      <c r="AD189" s="12">
        <v>921350</v>
      </c>
      <c r="AE189" s="12">
        <v>1000000</v>
      </c>
      <c r="AF189" s="12">
        <v>996230</v>
      </c>
      <c r="AG189" s="12">
        <v>950294</v>
      </c>
      <c r="AH189" s="12">
        <v>337415.09</v>
      </c>
      <c r="AI189" s="12">
        <v>335925.09</v>
      </c>
      <c r="AJ189" s="12">
        <v>335925.09</v>
      </c>
      <c r="AK189" s="12">
        <v>-74880</v>
      </c>
      <c r="AL189" s="32">
        <v>921350</v>
      </c>
      <c r="AM189" s="32">
        <v>921350</v>
      </c>
      <c r="AN189" s="32">
        <v>921350</v>
      </c>
      <c r="AO189" s="32">
        <v>921350</v>
      </c>
      <c r="AP189" s="12">
        <v>921350</v>
      </c>
      <c r="AQ189" s="12">
        <f t="shared" si="10"/>
        <v>-78650</v>
      </c>
      <c r="AR189" s="32">
        <f t="shared" si="9"/>
        <v>0</v>
      </c>
      <c r="AS189" s="35" t="s">
        <v>566</v>
      </c>
      <c r="AT189">
        <v>23189238</v>
      </c>
      <c r="AU189">
        <v>0</v>
      </c>
      <c r="AV189">
        <v>0</v>
      </c>
      <c r="AW189">
        <v>0</v>
      </c>
      <c r="AX189">
        <v>23189238</v>
      </c>
      <c r="AY189"/>
    </row>
    <row r="190" spans="1:51" x14ac:dyDescent="0.3">
      <c r="A190" t="str">
        <f t="shared" si="8"/>
        <v>1.1-00-2407_243034020_24291100</v>
      </c>
      <c r="B190" t="s">
        <v>1282</v>
      </c>
      <c r="C190" t="s">
        <v>1105</v>
      </c>
      <c r="D190" t="s">
        <v>1276</v>
      </c>
      <c r="E190" t="s">
        <v>1284</v>
      </c>
      <c r="F190" t="s">
        <v>1106</v>
      </c>
      <c r="G190" t="s">
        <v>573</v>
      </c>
      <c r="H190" t="s">
        <v>966</v>
      </c>
      <c r="I190" t="s">
        <v>31</v>
      </c>
      <c r="J190" t="s">
        <v>934</v>
      </c>
      <c r="K190" t="s">
        <v>446</v>
      </c>
      <c r="L190" t="s">
        <v>859</v>
      </c>
      <c r="M190" t="s">
        <v>447</v>
      </c>
      <c r="N190">
        <v>3</v>
      </c>
      <c r="O190" t="s">
        <v>218</v>
      </c>
      <c r="P190" s="79" t="s">
        <v>577</v>
      </c>
      <c r="Q190">
        <v>34</v>
      </c>
      <c r="R190" t="s">
        <v>578</v>
      </c>
      <c r="S190" t="s">
        <v>575</v>
      </c>
      <c r="T190" t="s">
        <v>892</v>
      </c>
      <c r="U190" t="s">
        <v>576</v>
      </c>
      <c r="V190">
        <v>2000</v>
      </c>
      <c r="W190" t="s">
        <v>953</v>
      </c>
      <c r="Y190">
        <v>2911</v>
      </c>
      <c r="Z190" t="s">
        <v>150</v>
      </c>
      <c r="AA190" s="46">
        <v>0</v>
      </c>
      <c r="AB190" s="80" t="s">
        <v>42</v>
      </c>
      <c r="AC190" t="s">
        <v>43</v>
      </c>
      <c r="AD190" s="12">
        <v>150000</v>
      </c>
      <c r="AE190" s="12">
        <v>150000</v>
      </c>
      <c r="AF190" s="12">
        <v>99012.87</v>
      </c>
      <c r="AG190" s="12">
        <v>99012.87</v>
      </c>
      <c r="AH190" s="12">
        <v>99012.87</v>
      </c>
      <c r="AI190" s="12">
        <v>99012.87</v>
      </c>
      <c r="AJ190" s="12">
        <v>99012.87</v>
      </c>
      <c r="AK190" s="12">
        <v>50987.130000000005</v>
      </c>
      <c r="AL190" s="32">
        <v>150000</v>
      </c>
      <c r="AM190" s="32">
        <v>150000</v>
      </c>
      <c r="AN190" s="32">
        <v>150000</v>
      </c>
      <c r="AO190" s="32">
        <v>150000</v>
      </c>
      <c r="AP190" s="12">
        <v>150000</v>
      </c>
      <c r="AQ190" s="12">
        <f t="shared" si="10"/>
        <v>0</v>
      </c>
      <c r="AR190" s="32">
        <f t="shared" si="9"/>
        <v>0</v>
      </c>
      <c r="AS190" s="35" t="s">
        <v>140</v>
      </c>
      <c r="AT190">
        <v>1500000</v>
      </c>
      <c r="AU190">
        <v>0</v>
      </c>
      <c r="AV190">
        <v>0</v>
      </c>
      <c r="AW190">
        <v>0</v>
      </c>
      <c r="AX190">
        <v>1500000</v>
      </c>
      <c r="AY190"/>
    </row>
    <row r="191" spans="1:51" x14ac:dyDescent="0.3">
      <c r="A191" t="str">
        <f t="shared" si="8"/>
        <v>1.1-00-2407_242036022_24291100</v>
      </c>
      <c r="B191" t="s">
        <v>1282</v>
      </c>
      <c r="C191" t="s">
        <v>1105</v>
      </c>
      <c r="D191" t="s">
        <v>1276</v>
      </c>
      <c r="E191" t="s">
        <v>1284</v>
      </c>
      <c r="F191" t="s">
        <v>1106</v>
      </c>
      <c r="G191" t="s">
        <v>259</v>
      </c>
      <c r="H191" t="s">
        <v>260</v>
      </c>
      <c r="I191" t="s">
        <v>31</v>
      </c>
      <c r="J191" t="s">
        <v>934</v>
      </c>
      <c r="K191" t="s">
        <v>446</v>
      </c>
      <c r="L191" t="s">
        <v>859</v>
      </c>
      <c r="M191" t="s">
        <v>447</v>
      </c>
      <c r="N191">
        <v>2</v>
      </c>
      <c r="O191" t="s">
        <v>448</v>
      </c>
      <c r="P191" s="79" t="s">
        <v>451</v>
      </c>
      <c r="Q191">
        <v>36</v>
      </c>
      <c r="R191" t="s">
        <v>452</v>
      </c>
      <c r="S191" t="s">
        <v>449</v>
      </c>
      <c r="T191" t="s">
        <v>888</v>
      </c>
      <c r="U191" t="s">
        <v>976</v>
      </c>
      <c r="V191">
        <v>2000</v>
      </c>
      <c r="W191" t="s">
        <v>953</v>
      </c>
      <c r="Y191">
        <v>2911</v>
      </c>
      <c r="Z191" t="s">
        <v>150</v>
      </c>
      <c r="AA191" s="46">
        <v>0</v>
      </c>
      <c r="AB191" s="80" t="s">
        <v>42</v>
      </c>
      <c r="AC191" t="s">
        <v>43</v>
      </c>
      <c r="AD191" s="12">
        <v>1867000</v>
      </c>
      <c r="AE191" s="12">
        <v>2500000</v>
      </c>
      <c r="AF191" s="12">
        <v>1685897.75</v>
      </c>
      <c r="AG191" s="12">
        <v>1685897.75</v>
      </c>
      <c r="AH191" s="12">
        <v>1319900.82</v>
      </c>
      <c r="AI191" s="12">
        <v>1162416.3700000001</v>
      </c>
      <c r="AJ191" s="12">
        <v>1162416.3700000001</v>
      </c>
      <c r="AK191" s="12">
        <v>181102.25</v>
      </c>
      <c r="AL191" s="32">
        <v>1867000</v>
      </c>
      <c r="AM191" s="32">
        <v>1867000</v>
      </c>
      <c r="AN191" s="32">
        <v>1650000</v>
      </c>
      <c r="AO191" s="32">
        <v>1650000</v>
      </c>
      <c r="AP191" s="12">
        <v>1650000</v>
      </c>
      <c r="AQ191" s="12">
        <f t="shared" si="10"/>
        <v>-850000</v>
      </c>
      <c r="AR191" s="32">
        <f t="shared" si="9"/>
        <v>-217000</v>
      </c>
      <c r="AS191" s="35" t="s">
        <v>464</v>
      </c>
      <c r="AT191">
        <v>19981</v>
      </c>
      <c r="AU191">
        <v>100000</v>
      </c>
      <c r="AV191">
        <v>0</v>
      </c>
      <c r="AW191">
        <v>0</v>
      </c>
      <c r="AX191">
        <v>119981</v>
      </c>
      <c r="AY191"/>
    </row>
    <row r="192" spans="1:51" x14ac:dyDescent="0.3">
      <c r="A192" t="str">
        <f t="shared" si="8"/>
        <v>1.1-00-2407_243039024_24291100</v>
      </c>
      <c r="B192" t="s">
        <v>1282</v>
      </c>
      <c r="C192" t="s">
        <v>1105</v>
      </c>
      <c r="D192" t="s">
        <v>1276</v>
      </c>
      <c r="E192" t="s">
        <v>1284</v>
      </c>
      <c r="F192" t="s">
        <v>1106</v>
      </c>
      <c r="G192" t="s">
        <v>498</v>
      </c>
      <c r="H192" t="s">
        <v>499</v>
      </c>
      <c r="I192" t="s">
        <v>31</v>
      </c>
      <c r="J192" t="s">
        <v>934</v>
      </c>
      <c r="K192" t="s">
        <v>446</v>
      </c>
      <c r="L192" t="s">
        <v>859</v>
      </c>
      <c r="M192" t="s">
        <v>447</v>
      </c>
      <c r="N192">
        <v>3</v>
      </c>
      <c r="O192" t="s">
        <v>218</v>
      </c>
      <c r="P192" s="79" t="s">
        <v>502</v>
      </c>
      <c r="Q192">
        <v>39</v>
      </c>
      <c r="R192" t="s">
        <v>503</v>
      </c>
      <c r="S192" t="s">
        <v>500</v>
      </c>
      <c r="T192" t="s">
        <v>890</v>
      </c>
      <c r="U192" t="s">
        <v>501</v>
      </c>
      <c r="V192">
        <v>2000</v>
      </c>
      <c r="W192" t="s">
        <v>953</v>
      </c>
      <c r="Y192">
        <v>2911</v>
      </c>
      <c r="Z192" t="s">
        <v>150</v>
      </c>
      <c r="AA192" s="46">
        <v>0</v>
      </c>
      <c r="AB192" s="80" t="s">
        <v>42</v>
      </c>
      <c r="AC192" t="s">
        <v>43</v>
      </c>
      <c r="AD192" s="12">
        <v>300000</v>
      </c>
      <c r="AE192" s="12">
        <v>150000</v>
      </c>
      <c r="AF192" s="12">
        <v>170998.29</v>
      </c>
      <c r="AG192" s="12">
        <v>169098.21</v>
      </c>
      <c r="AH192" s="12">
        <v>114633.51</v>
      </c>
      <c r="AI192" s="12">
        <v>93823.11</v>
      </c>
      <c r="AJ192" s="12">
        <v>93823.11</v>
      </c>
      <c r="AK192" s="12">
        <v>129001.70999999999</v>
      </c>
      <c r="AL192" s="32">
        <v>300000</v>
      </c>
      <c r="AM192" s="32">
        <v>300000</v>
      </c>
      <c r="AN192" s="32">
        <v>300000</v>
      </c>
      <c r="AO192" s="32">
        <v>300000</v>
      </c>
      <c r="AP192" s="12">
        <v>300000</v>
      </c>
      <c r="AQ192" s="12">
        <f t="shared" si="10"/>
        <v>150000</v>
      </c>
      <c r="AR192" s="32">
        <f t="shared" si="9"/>
        <v>0</v>
      </c>
      <c r="AS192" s="35" t="s">
        <v>524</v>
      </c>
      <c r="AT192">
        <v>0</v>
      </c>
      <c r="AU192">
        <v>0</v>
      </c>
      <c r="AV192">
        <v>0</v>
      </c>
      <c r="AW192">
        <v>9775246</v>
      </c>
      <c r="AX192">
        <v>-9775246</v>
      </c>
      <c r="AY192"/>
    </row>
    <row r="193" spans="1:51" x14ac:dyDescent="0.3">
      <c r="A193" t="str">
        <f t="shared" si="8"/>
        <v>1.1-00-2409_248042026_24291100</v>
      </c>
      <c r="B193" t="s">
        <v>1282</v>
      </c>
      <c r="C193" t="s">
        <v>1105</v>
      </c>
      <c r="D193" t="s">
        <v>1276</v>
      </c>
      <c r="E193" t="s">
        <v>1284</v>
      </c>
      <c r="F193" t="s">
        <v>1106</v>
      </c>
      <c r="G193" t="s">
        <v>602</v>
      </c>
      <c r="H193" t="s">
        <v>603</v>
      </c>
      <c r="I193" t="s">
        <v>31</v>
      </c>
      <c r="J193" t="s">
        <v>934</v>
      </c>
      <c r="K193" t="s">
        <v>604</v>
      </c>
      <c r="L193" t="s">
        <v>861</v>
      </c>
      <c r="M193" t="s">
        <v>605</v>
      </c>
      <c r="N193">
        <v>8</v>
      </c>
      <c r="O193" t="s">
        <v>606</v>
      </c>
      <c r="P193" s="79" t="s">
        <v>621</v>
      </c>
      <c r="Q193">
        <v>42</v>
      </c>
      <c r="R193" t="s">
        <v>622</v>
      </c>
      <c r="S193" t="s">
        <v>619</v>
      </c>
      <c r="T193" t="s">
        <v>895</v>
      </c>
      <c r="U193" t="s">
        <v>973</v>
      </c>
      <c r="V193">
        <v>2000</v>
      </c>
      <c r="W193" t="s">
        <v>953</v>
      </c>
      <c r="Y193">
        <v>2911</v>
      </c>
      <c r="Z193" t="s">
        <v>150</v>
      </c>
      <c r="AA193" s="46">
        <v>0</v>
      </c>
      <c r="AB193" s="80" t="s">
        <v>42</v>
      </c>
      <c r="AC193" t="s">
        <v>43</v>
      </c>
      <c r="AD193" s="12">
        <v>191400</v>
      </c>
      <c r="AE193" s="12">
        <v>0</v>
      </c>
      <c r="AF193" s="12">
        <v>183632.28</v>
      </c>
      <c r="AG193" s="12">
        <v>93291.48</v>
      </c>
      <c r="AH193" s="12">
        <v>76553.75</v>
      </c>
      <c r="AI193" s="12">
        <v>76553.75</v>
      </c>
      <c r="AJ193" s="12">
        <v>76553.75</v>
      </c>
      <c r="AK193" s="12">
        <v>7767.7200000000012</v>
      </c>
      <c r="AL193" s="32">
        <v>150000</v>
      </c>
      <c r="AM193" s="32">
        <v>150000</v>
      </c>
      <c r="AN193" s="32">
        <v>150000</v>
      </c>
      <c r="AO193" s="32">
        <v>150000</v>
      </c>
      <c r="AP193" s="12">
        <v>150000</v>
      </c>
      <c r="AQ193" s="12">
        <f t="shared" si="10"/>
        <v>150000</v>
      </c>
      <c r="AR193" s="32">
        <f t="shared" si="9"/>
        <v>0</v>
      </c>
      <c r="AS193" s="35" t="s">
        <v>846</v>
      </c>
      <c r="AT193">
        <v>0</v>
      </c>
      <c r="AU193">
        <v>0</v>
      </c>
      <c r="AV193">
        <v>0</v>
      </c>
      <c r="AW193">
        <v>0</v>
      </c>
      <c r="AX193">
        <v>0</v>
      </c>
      <c r="AY193"/>
    </row>
    <row r="194" spans="1:51" x14ac:dyDescent="0.3">
      <c r="A194" t="str">
        <f t="shared" si="8"/>
        <v>1.1-00-2409_243043027_24291100</v>
      </c>
      <c r="B194" t="s">
        <v>1282</v>
      </c>
      <c r="C194" t="s">
        <v>1105</v>
      </c>
      <c r="D194" t="s">
        <v>1276</v>
      </c>
      <c r="E194" t="s">
        <v>1284</v>
      </c>
      <c r="F194" t="s">
        <v>1106</v>
      </c>
      <c r="G194" t="s">
        <v>29</v>
      </c>
      <c r="H194" t="s">
        <v>30</v>
      </c>
      <c r="I194" t="s">
        <v>31</v>
      </c>
      <c r="J194" t="s">
        <v>934</v>
      </c>
      <c r="K194" t="s">
        <v>604</v>
      </c>
      <c r="L194" t="s">
        <v>861</v>
      </c>
      <c r="M194" t="s">
        <v>605</v>
      </c>
      <c r="N194">
        <v>3</v>
      </c>
      <c r="O194" t="s">
        <v>218</v>
      </c>
      <c r="P194" s="79" t="s">
        <v>650</v>
      </c>
      <c r="Q194">
        <v>43</v>
      </c>
      <c r="R194" t="s">
        <v>651</v>
      </c>
      <c r="S194" t="s">
        <v>648</v>
      </c>
      <c r="T194" t="s">
        <v>896</v>
      </c>
      <c r="U194" t="s">
        <v>649</v>
      </c>
      <c r="V194">
        <v>2000</v>
      </c>
      <c r="W194" t="s">
        <v>953</v>
      </c>
      <c r="Y194">
        <v>2911</v>
      </c>
      <c r="Z194" t="s">
        <v>150</v>
      </c>
      <c r="AA194" s="46">
        <v>0</v>
      </c>
      <c r="AB194" s="80" t="s">
        <v>42</v>
      </c>
      <c r="AC194" t="s">
        <v>43</v>
      </c>
      <c r="AD194" s="12">
        <v>50000</v>
      </c>
      <c r="AE194" s="12">
        <v>50000</v>
      </c>
      <c r="AF194" s="12">
        <v>49938</v>
      </c>
      <c r="AG194" s="12">
        <v>49938</v>
      </c>
      <c r="AH194" s="12">
        <v>49938</v>
      </c>
      <c r="AI194" s="12">
        <v>0</v>
      </c>
      <c r="AJ194" s="12">
        <v>0</v>
      </c>
      <c r="AK194" s="12">
        <v>62</v>
      </c>
      <c r="AL194" s="32">
        <v>50000</v>
      </c>
      <c r="AM194" s="32">
        <v>50000</v>
      </c>
      <c r="AN194" s="32">
        <v>70000</v>
      </c>
      <c r="AO194" s="32">
        <v>70000</v>
      </c>
      <c r="AP194" s="12">
        <v>70000</v>
      </c>
      <c r="AQ194" s="12">
        <f t="shared" si="10"/>
        <v>20000</v>
      </c>
      <c r="AR194" s="32">
        <f t="shared" si="9"/>
        <v>20000</v>
      </c>
      <c r="AS194" s="35" t="s">
        <v>654</v>
      </c>
      <c r="AT194" s="12">
        <v>0</v>
      </c>
      <c r="AU194" s="12">
        <v>0</v>
      </c>
      <c r="AV194" s="12">
        <v>0</v>
      </c>
      <c r="AW194" s="12">
        <v>0</v>
      </c>
      <c r="AX194" s="12">
        <v>0</v>
      </c>
      <c r="AY194"/>
    </row>
    <row r="195" spans="1:51" x14ac:dyDescent="0.3">
      <c r="A195" t="str">
        <f t="shared" ref="A195:A258" si="11">CONCATENATE(B195,K195,N195,P195,S195,Y195,AB195)</f>
        <v>1.1-00-2411_246049031_24291100</v>
      </c>
      <c r="B195" t="s">
        <v>1282</v>
      </c>
      <c r="C195" t="s">
        <v>1105</v>
      </c>
      <c r="D195" t="s">
        <v>1276</v>
      </c>
      <c r="E195" t="s">
        <v>1284</v>
      </c>
      <c r="F195" t="s">
        <v>1106</v>
      </c>
      <c r="G195" t="s">
        <v>802</v>
      </c>
      <c r="H195" t="s">
        <v>803</v>
      </c>
      <c r="I195" t="s">
        <v>31</v>
      </c>
      <c r="J195" t="s">
        <v>934</v>
      </c>
      <c r="K195" t="s">
        <v>804</v>
      </c>
      <c r="L195" t="s">
        <v>868</v>
      </c>
      <c r="M195" t="s">
        <v>805</v>
      </c>
      <c r="N195">
        <v>6</v>
      </c>
      <c r="O195" t="s">
        <v>79</v>
      </c>
      <c r="P195" s="79" t="s">
        <v>819</v>
      </c>
      <c r="Q195">
        <v>49</v>
      </c>
      <c r="R195" t="s">
        <v>820</v>
      </c>
      <c r="S195" t="s">
        <v>806</v>
      </c>
      <c r="T195" t="s">
        <v>905</v>
      </c>
      <c r="U195" t="s">
        <v>963</v>
      </c>
      <c r="V195">
        <v>2000</v>
      </c>
      <c r="W195" t="s">
        <v>953</v>
      </c>
      <c r="Y195">
        <v>2911</v>
      </c>
      <c r="Z195" t="s">
        <v>150</v>
      </c>
      <c r="AA195" s="46">
        <v>0</v>
      </c>
      <c r="AB195" s="80" t="s">
        <v>42</v>
      </c>
      <c r="AC195" t="s">
        <v>43</v>
      </c>
      <c r="AD195" s="12">
        <v>50180</v>
      </c>
      <c r="AE195" s="12">
        <v>20000</v>
      </c>
      <c r="AF195" s="12">
        <v>48894</v>
      </c>
      <c r="AG195" s="12">
        <v>4999.6000000000004</v>
      </c>
      <c r="AH195" s="12">
        <v>4999.6000000000004</v>
      </c>
      <c r="AI195" s="12">
        <v>0</v>
      </c>
      <c r="AJ195" s="12">
        <v>0</v>
      </c>
      <c r="AK195" s="12">
        <v>1286</v>
      </c>
      <c r="AL195" s="32">
        <v>33180</v>
      </c>
      <c r="AM195" s="32">
        <v>33180</v>
      </c>
      <c r="AN195" s="32">
        <v>44519</v>
      </c>
      <c r="AO195" s="32">
        <v>44519</v>
      </c>
      <c r="AP195" s="12">
        <v>44519</v>
      </c>
      <c r="AQ195" s="12">
        <f t="shared" si="10"/>
        <v>24519</v>
      </c>
      <c r="AR195" s="32">
        <f t="shared" si="9"/>
        <v>11339</v>
      </c>
      <c r="AS195" s="35" t="s">
        <v>826</v>
      </c>
      <c r="AT195">
        <v>0</v>
      </c>
      <c r="AU195">
        <v>87919.61</v>
      </c>
      <c r="AV195">
        <v>0</v>
      </c>
      <c r="AW195">
        <v>0</v>
      </c>
      <c r="AX195">
        <v>87919.61</v>
      </c>
      <c r="AY195"/>
    </row>
    <row r="196" spans="1:51" x14ac:dyDescent="0.3">
      <c r="A196" t="str">
        <f t="shared" si="11"/>
        <v>1.1-00-2417_244056037_24291100</v>
      </c>
      <c r="B196" t="s">
        <v>1282</v>
      </c>
      <c r="C196" t="s">
        <v>1105</v>
      </c>
      <c r="D196" t="s">
        <v>1276</v>
      </c>
      <c r="E196" t="s">
        <v>1284</v>
      </c>
      <c r="F196" t="s">
        <v>1106</v>
      </c>
      <c r="G196" t="s">
        <v>783</v>
      </c>
      <c r="H196" t="s">
        <v>784</v>
      </c>
      <c r="I196" t="s">
        <v>200</v>
      </c>
      <c r="J196" t="s">
        <v>957</v>
      </c>
      <c r="K196" t="s">
        <v>852</v>
      </c>
      <c r="L196" t="s">
        <v>867</v>
      </c>
      <c r="M196" t="s">
        <v>785</v>
      </c>
      <c r="N196">
        <v>4</v>
      </c>
      <c r="O196" t="s">
        <v>667</v>
      </c>
      <c r="P196" s="79" t="s">
        <v>787</v>
      </c>
      <c r="Q196">
        <v>56</v>
      </c>
      <c r="R196" t="s">
        <v>788</v>
      </c>
      <c r="S196" t="s">
        <v>786</v>
      </c>
      <c r="T196" t="s">
        <v>904</v>
      </c>
      <c r="U196" t="s">
        <v>959</v>
      </c>
      <c r="V196">
        <v>2000</v>
      </c>
      <c r="W196" t="s">
        <v>953</v>
      </c>
      <c r="Y196">
        <v>2911</v>
      </c>
      <c r="Z196" t="s">
        <v>150</v>
      </c>
      <c r="AA196" s="46">
        <v>0</v>
      </c>
      <c r="AB196" s="80" t="s">
        <v>42</v>
      </c>
      <c r="AC196" t="s">
        <v>43</v>
      </c>
      <c r="AD196" s="12">
        <v>37000</v>
      </c>
      <c r="AE196" s="12">
        <v>20000</v>
      </c>
      <c r="AF196" s="12">
        <v>36540</v>
      </c>
      <c r="AG196" s="12">
        <v>0</v>
      </c>
      <c r="AH196" s="12">
        <v>0</v>
      </c>
      <c r="AI196" s="12">
        <v>0</v>
      </c>
      <c r="AJ196" s="12">
        <v>0</v>
      </c>
      <c r="AK196" s="12">
        <v>460</v>
      </c>
      <c r="AL196" s="32">
        <v>20000</v>
      </c>
      <c r="AM196" s="32">
        <v>20000</v>
      </c>
      <c r="AN196" s="32">
        <v>20000</v>
      </c>
      <c r="AO196" s="32">
        <v>20000</v>
      </c>
      <c r="AP196" s="12">
        <v>20000</v>
      </c>
      <c r="AQ196" s="12">
        <f t="shared" si="10"/>
        <v>0</v>
      </c>
      <c r="AR196" s="32">
        <f t="shared" si="9"/>
        <v>0</v>
      </c>
      <c r="AS196" s="35" t="s">
        <v>794</v>
      </c>
      <c r="AT196">
        <v>0</v>
      </c>
      <c r="AU196">
        <v>1.28</v>
      </c>
      <c r="AV196">
        <v>0</v>
      </c>
      <c r="AW196">
        <v>20466279.469999999</v>
      </c>
      <c r="AX196">
        <v>-20466278.190000001</v>
      </c>
      <c r="AY196"/>
    </row>
    <row r="197" spans="1:51" x14ac:dyDescent="0.3">
      <c r="A197" t="str">
        <f t="shared" si="11"/>
        <v>1.1-00-2407_243XX024_24291100</v>
      </c>
      <c r="B197" t="s">
        <v>1282</v>
      </c>
      <c r="C197" s="3" t="s">
        <v>1105</v>
      </c>
      <c r="D197" t="s">
        <v>1276</v>
      </c>
      <c r="E197" t="s">
        <v>1284</v>
      </c>
      <c r="F197" t="s">
        <v>1106</v>
      </c>
      <c r="G197" s="1" t="s">
        <v>498</v>
      </c>
      <c r="H197" s="6" t="s">
        <v>499</v>
      </c>
      <c r="I197" s="1" t="s">
        <v>31</v>
      </c>
      <c r="J197" s="6" t="s">
        <v>32</v>
      </c>
      <c r="K197" s="1" t="s">
        <v>446</v>
      </c>
      <c r="L197" s="1" t="s">
        <v>859</v>
      </c>
      <c r="M197" s="1" t="s">
        <v>447</v>
      </c>
      <c r="N197" s="1">
        <v>3</v>
      </c>
      <c r="O197" s="1" t="s">
        <v>218</v>
      </c>
      <c r="P197" t="s">
        <v>45</v>
      </c>
      <c r="Q197" s="1">
        <v>58</v>
      </c>
      <c r="R197" s="1" t="s">
        <v>1138</v>
      </c>
      <c r="S197" t="s">
        <v>500</v>
      </c>
      <c r="T197" s="1" t="s">
        <v>890</v>
      </c>
      <c r="U197" s="1" t="s">
        <v>501</v>
      </c>
      <c r="V197" s="1">
        <v>2000</v>
      </c>
      <c r="W197" s="1" t="s">
        <v>67</v>
      </c>
      <c r="X197" s="1"/>
      <c r="Y197" s="7">
        <v>2911</v>
      </c>
      <c r="Z197" s="7" t="s">
        <v>150</v>
      </c>
      <c r="AA197" s="46">
        <v>0</v>
      </c>
      <c r="AB197" s="80" t="s">
        <v>42</v>
      </c>
      <c r="AC197" t="s">
        <v>43</v>
      </c>
      <c r="AD197" s="32">
        <v>0</v>
      </c>
      <c r="AE197" s="32">
        <v>0</v>
      </c>
      <c r="AF197" s="32">
        <v>0</v>
      </c>
      <c r="AG197" s="32">
        <v>0</v>
      </c>
      <c r="AH197" s="32">
        <v>0</v>
      </c>
      <c r="AI197" s="32">
        <v>0</v>
      </c>
      <c r="AJ197" s="32">
        <v>0</v>
      </c>
      <c r="AK197" s="32">
        <v>0</v>
      </c>
      <c r="AL197" s="32">
        <v>0</v>
      </c>
      <c r="AM197" s="32">
        <v>0</v>
      </c>
      <c r="AN197" s="9">
        <v>250000</v>
      </c>
      <c r="AO197" s="9">
        <v>0</v>
      </c>
      <c r="AP197" s="12">
        <v>0</v>
      </c>
      <c r="AQ197" s="12">
        <f t="shared" si="10"/>
        <v>0</v>
      </c>
      <c r="AR197" s="32">
        <f t="shared" si="9"/>
        <v>250000</v>
      </c>
      <c r="AS197" s="9" t="s">
        <v>1145</v>
      </c>
      <c r="AT197">
        <v>24022383.469999999</v>
      </c>
      <c r="AU197">
        <v>8657016.2899999991</v>
      </c>
      <c r="AV197">
        <v>0</v>
      </c>
      <c r="AW197">
        <v>3.8</v>
      </c>
      <c r="AX197">
        <v>32679395.960000001</v>
      </c>
      <c r="AY197"/>
    </row>
    <row r="198" spans="1:51" x14ac:dyDescent="0.3">
      <c r="A198" t="str">
        <f t="shared" si="11"/>
        <v>1.1-00-2402_243011009_24292100</v>
      </c>
      <c r="B198" t="s">
        <v>1282</v>
      </c>
      <c r="C198" t="s">
        <v>1105</v>
      </c>
      <c r="D198" t="s">
        <v>1276</v>
      </c>
      <c r="E198" t="s">
        <v>1284</v>
      </c>
      <c r="F198" t="s">
        <v>1106</v>
      </c>
      <c r="G198" t="s">
        <v>216</v>
      </c>
      <c r="H198" t="s">
        <v>217</v>
      </c>
      <c r="I198" t="s">
        <v>31</v>
      </c>
      <c r="J198" t="s">
        <v>934</v>
      </c>
      <c r="K198" t="s">
        <v>188</v>
      </c>
      <c r="L198" t="s">
        <v>856</v>
      </c>
      <c r="M198" t="s">
        <v>189</v>
      </c>
      <c r="N198">
        <v>3</v>
      </c>
      <c r="O198" t="s">
        <v>218</v>
      </c>
      <c r="P198" s="79" t="s">
        <v>221</v>
      </c>
      <c r="Q198">
        <v>11</v>
      </c>
      <c r="R198" t="s">
        <v>222</v>
      </c>
      <c r="S198" t="s">
        <v>219</v>
      </c>
      <c r="T198" t="s">
        <v>881</v>
      </c>
      <c r="U198" t="s">
        <v>972</v>
      </c>
      <c r="V198">
        <v>2000</v>
      </c>
      <c r="W198" t="s">
        <v>953</v>
      </c>
      <c r="Y198">
        <v>2921</v>
      </c>
      <c r="Z198" t="s">
        <v>233</v>
      </c>
      <c r="AA198" s="11">
        <v>0</v>
      </c>
      <c r="AB198" s="80" t="s">
        <v>42</v>
      </c>
      <c r="AC198" t="s">
        <v>43</v>
      </c>
      <c r="AD198" s="12">
        <v>1000</v>
      </c>
      <c r="AE198" s="12">
        <v>0</v>
      </c>
      <c r="AF198" s="12">
        <v>126.97</v>
      </c>
      <c r="AG198" s="12">
        <v>126.97</v>
      </c>
      <c r="AH198" s="12">
        <v>126.97</v>
      </c>
      <c r="AI198" s="12">
        <v>126.97</v>
      </c>
      <c r="AJ198" s="12">
        <v>126.97</v>
      </c>
      <c r="AK198" s="12">
        <v>873.03</v>
      </c>
      <c r="AL198" s="32">
        <v>1000</v>
      </c>
      <c r="AM198" s="32">
        <v>1000</v>
      </c>
      <c r="AN198" s="32">
        <v>1000</v>
      </c>
      <c r="AO198" s="32">
        <v>1000</v>
      </c>
      <c r="AP198" s="12">
        <v>1000</v>
      </c>
      <c r="AQ198" s="12">
        <f t="shared" si="10"/>
        <v>1000</v>
      </c>
      <c r="AR198" s="32">
        <f t="shared" si="9"/>
        <v>0</v>
      </c>
      <c r="AS198" s="35" t="s">
        <v>231</v>
      </c>
      <c r="AT198" s="12">
        <v>0</v>
      </c>
      <c r="AU198" s="12">
        <v>0</v>
      </c>
      <c r="AV198" s="12">
        <v>0</v>
      </c>
      <c r="AW198" s="12">
        <v>0</v>
      </c>
      <c r="AX198" s="12">
        <v>0</v>
      </c>
      <c r="AY198"/>
    </row>
    <row r="199" spans="1:51" x14ac:dyDescent="0.3">
      <c r="A199" t="str">
        <f t="shared" si="11"/>
        <v>1.1-00-2402_241014010_24292100</v>
      </c>
      <c r="B199" t="s">
        <v>1282</v>
      </c>
      <c r="C199" t="s">
        <v>1105</v>
      </c>
      <c r="D199" t="s">
        <v>1276</v>
      </c>
      <c r="E199" t="s">
        <v>1284</v>
      </c>
      <c r="F199" t="s">
        <v>1106</v>
      </c>
      <c r="G199" t="s">
        <v>29</v>
      </c>
      <c r="H199" t="s">
        <v>30</v>
      </c>
      <c r="I199" t="s">
        <v>261</v>
      </c>
      <c r="J199" t="s">
        <v>960</v>
      </c>
      <c r="K199" t="s">
        <v>188</v>
      </c>
      <c r="L199" t="s">
        <v>856</v>
      </c>
      <c r="M199" t="s">
        <v>189</v>
      </c>
      <c r="N199">
        <v>1</v>
      </c>
      <c r="O199" t="s">
        <v>35</v>
      </c>
      <c r="P199" s="79" t="s">
        <v>358</v>
      </c>
      <c r="Q199">
        <v>14</v>
      </c>
      <c r="R199" t="s">
        <v>1134</v>
      </c>
      <c r="S199" t="s">
        <v>273</v>
      </c>
      <c r="T199" t="s">
        <v>883</v>
      </c>
      <c r="U199" s="1" t="s">
        <v>274</v>
      </c>
      <c r="V199" s="1">
        <v>2000</v>
      </c>
      <c r="W199" s="1" t="s">
        <v>67</v>
      </c>
      <c r="X199" s="1"/>
      <c r="Y199" s="7">
        <v>2921</v>
      </c>
      <c r="Z199" s="7" t="s">
        <v>233</v>
      </c>
      <c r="AA199" s="11">
        <v>0</v>
      </c>
      <c r="AB199" s="80" t="s">
        <v>42</v>
      </c>
      <c r="AC199" t="s">
        <v>43</v>
      </c>
      <c r="AD199" s="12">
        <v>0</v>
      </c>
      <c r="AE199" s="12">
        <v>0</v>
      </c>
      <c r="AF199" s="12">
        <v>0</v>
      </c>
      <c r="AG199" s="12">
        <v>0</v>
      </c>
      <c r="AH199" s="12">
        <v>0</v>
      </c>
      <c r="AI199" s="12">
        <v>0</v>
      </c>
      <c r="AJ199" s="12">
        <v>0</v>
      </c>
      <c r="AK199" s="12">
        <v>0</v>
      </c>
      <c r="AL199" s="12">
        <v>0</v>
      </c>
      <c r="AM199" s="40">
        <v>0</v>
      </c>
      <c r="AN199" s="10">
        <v>50000</v>
      </c>
      <c r="AO199" s="10">
        <v>50000</v>
      </c>
      <c r="AP199" s="12">
        <v>50000</v>
      </c>
      <c r="AQ199" s="12">
        <f t="shared" si="10"/>
        <v>50000</v>
      </c>
      <c r="AR199" s="32">
        <f t="shared" si="9"/>
        <v>50000</v>
      </c>
      <c r="AS199" s="9" t="s">
        <v>365</v>
      </c>
      <c r="AT199">
        <v>50000</v>
      </c>
      <c r="AU199">
        <v>373225.11</v>
      </c>
      <c r="AV199">
        <v>0</v>
      </c>
      <c r="AW199">
        <v>50000</v>
      </c>
      <c r="AX199">
        <v>373225.11</v>
      </c>
      <c r="AY199"/>
    </row>
    <row r="200" spans="1:51" x14ac:dyDescent="0.3">
      <c r="A200" t="str">
        <f t="shared" si="11"/>
        <v>1.1-00-2405_246021015_24292100</v>
      </c>
      <c r="B200" t="s">
        <v>1282</v>
      </c>
      <c r="C200" t="s">
        <v>1105</v>
      </c>
      <c r="D200" t="s">
        <v>1276</v>
      </c>
      <c r="E200" t="s">
        <v>1284</v>
      </c>
      <c r="F200" t="s">
        <v>1106</v>
      </c>
      <c r="G200" t="s">
        <v>29</v>
      </c>
      <c r="H200" t="s">
        <v>30</v>
      </c>
      <c r="I200" t="s">
        <v>31</v>
      </c>
      <c r="J200" t="s">
        <v>934</v>
      </c>
      <c r="K200" t="s">
        <v>306</v>
      </c>
      <c r="L200" t="s">
        <v>857</v>
      </c>
      <c r="M200" t="s">
        <v>307</v>
      </c>
      <c r="N200">
        <v>6</v>
      </c>
      <c r="O200" t="s">
        <v>79</v>
      </c>
      <c r="P200" s="79" t="s">
        <v>310</v>
      </c>
      <c r="Q200">
        <v>21</v>
      </c>
      <c r="R200" t="s">
        <v>311</v>
      </c>
      <c r="S200" t="s">
        <v>308</v>
      </c>
      <c r="T200" t="s">
        <v>884</v>
      </c>
      <c r="U200" t="s">
        <v>309</v>
      </c>
      <c r="V200">
        <v>2000</v>
      </c>
      <c r="W200" t="s">
        <v>953</v>
      </c>
      <c r="Y200">
        <v>2921</v>
      </c>
      <c r="Z200" t="s">
        <v>233</v>
      </c>
      <c r="AA200" s="11">
        <v>0</v>
      </c>
      <c r="AB200" s="80" t="s">
        <v>42</v>
      </c>
      <c r="AC200" t="s">
        <v>43</v>
      </c>
      <c r="AD200" s="12">
        <v>96091.08</v>
      </c>
      <c r="AE200" s="12">
        <v>0</v>
      </c>
      <c r="AF200" s="12">
        <v>94496.28</v>
      </c>
      <c r="AG200" s="12">
        <v>88499.08</v>
      </c>
      <c r="AH200" s="12">
        <v>63791.08</v>
      </c>
      <c r="AI200" s="12">
        <v>63791.08</v>
      </c>
      <c r="AJ200" s="12">
        <v>63791.08</v>
      </c>
      <c r="AK200" s="12">
        <v>1594.8000000000029</v>
      </c>
      <c r="AL200" s="32">
        <v>63791.08</v>
      </c>
      <c r="AM200" s="32">
        <v>63791.08</v>
      </c>
      <c r="AN200" s="32">
        <v>45000</v>
      </c>
      <c r="AO200" s="32">
        <v>45000</v>
      </c>
      <c r="AP200" s="12">
        <v>45000</v>
      </c>
      <c r="AQ200" s="12">
        <f t="shared" si="10"/>
        <v>45000</v>
      </c>
      <c r="AR200" s="32">
        <f t="shared" si="9"/>
        <v>-18791.080000000002</v>
      </c>
      <c r="AS200" s="35" t="s">
        <v>846</v>
      </c>
      <c r="AT200">
        <v>0</v>
      </c>
      <c r="AU200">
        <v>278265</v>
      </c>
      <c r="AV200">
        <v>0</v>
      </c>
      <c r="AW200">
        <v>220880</v>
      </c>
      <c r="AX200">
        <v>57385</v>
      </c>
      <c r="AY200"/>
    </row>
    <row r="201" spans="1:51" x14ac:dyDescent="0.3">
      <c r="A201" t="str">
        <f t="shared" si="11"/>
        <v>1.1-00-2406_245XX016_24292100</v>
      </c>
      <c r="B201" t="s">
        <v>1282</v>
      </c>
      <c r="C201" t="s">
        <v>1105</v>
      </c>
      <c r="D201" t="s">
        <v>1276</v>
      </c>
      <c r="E201" t="s">
        <v>1284</v>
      </c>
      <c r="F201" t="s">
        <v>1106</v>
      </c>
      <c r="G201" t="s">
        <v>401</v>
      </c>
      <c r="H201" t="s">
        <v>402</v>
      </c>
      <c r="I201" t="s">
        <v>261</v>
      </c>
      <c r="J201" t="s">
        <v>960</v>
      </c>
      <c r="K201" t="s">
        <v>403</v>
      </c>
      <c r="L201" t="s">
        <v>858</v>
      </c>
      <c r="M201" t="s">
        <v>404</v>
      </c>
      <c r="N201">
        <v>5</v>
      </c>
      <c r="O201" t="s">
        <v>62</v>
      </c>
      <c r="P201" t="s">
        <v>45</v>
      </c>
      <c r="Q201">
        <v>25</v>
      </c>
      <c r="R201" t="s">
        <v>408</v>
      </c>
      <c r="S201" t="s">
        <v>405</v>
      </c>
      <c r="T201" t="s">
        <v>885</v>
      </c>
      <c r="U201" t="s">
        <v>977</v>
      </c>
      <c r="V201">
        <v>2000</v>
      </c>
      <c r="W201" t="s">
        <v>953</v>
      </c>
      <c r="Y201">
        <v>2921</v>
      </c>
      <c r="Z201" t="s">
        <v>233</v>
      </c>
      <c r="AA201" s="46">
        <v>0</v>
      </c>
      <c r="AB201" s="80" t="s">
        <v>42</v>
      </c>
      <c r="AC201" t="s">
        <v>43</v>
      </c>
      <c r="AD201" s="12">
        <v>0</v>
      </c>
      <c r="AE201" s="12">
        <v>300000</v>
      </c>
      <c r="AF201" s="12">
        <v>0</v>
      </c>
      <c r="AG201" s="12">
        <v>0</v>
      </c>
      <c r="AH201" s="12">
        <v>0</v>
      </c>
      <c r="AI201" s="12">
        <v>0</v>
      </c>
      <c r="AJ201" s="12">
        <v>0</v>
      </c>
      <c r="AK201" s="12">
        <v>0</v>
      </c>
      <c r="AL201" s="32">
        <v>0</v>
      </c>
      <c r="AM201" s="32">
        <v>0</v>
      </c>
      <c r="AN201" s="32">
        <v>0</v>
      </c>
      <c r="AO201" s="32">
        <v>0</v>
      </c>
      <c r="AP201" s="12">
        <v>0</v>
      </c>
      <c r="AQ201" s="12">
        <f t="shared" si="10"/>
        <v>-300000</v>
      </c>
      <c r="AR201" s="32">
        <f t="shared" si="9"/>
        <v>0</v>
      </c>
      <c r="AS201" s="35" t="s">
        <v>846</v>
      </c>
      <c r="AT201">
        <v>0</v>
      </c>
      <c r="AU201">
        <v>0</v>
      </c>
      <c r="AV201">
        <v>0</v>
      </c>
      <c r="AW201">
        <v>0</v>
      </c>
      <c r="AX201">
        <v>0</v>
      </c>
      <c r="AY201"/>
    </row>
    <row r="202" spans="1:51" x14ac:dyDescent="0.3">
      <c r="A202" t="str">
        <f t="shared" si="11"/>
        <v>1.1-00-2406_245XX017_24292100</v>
      </c>
      <c r="B202" t="s">
        <v>1282</v>
      </c>
      <c r="C202" t="s">
        <v>1105</v>
      </c>
      <c r="D202" t="s">
        <v>1276</v>
      </c>
      <c r="E202" t="s">
        <v>1284</v>
      </c>
      <c r="F202" t="s">
        <v>1106</v>
      </c>
      <c r="G202" t="s">
        <v>422</v>
      </c>
      <c r="H202" t="s">
        <v>423</v>
      </c>
      <c r="I202" t="s">
        <v>340</v>
      </c>
      <c r="J202" t="s">
        <v>964</v>
      </c>
      <c r="K202" t="s">
        <v>403</v>
      </c>
      <c r="L202" t="s">
        <v>858</v>
      </c>
      <c r="M202" t="s">
        <v>404</v>
      </c>
      <c r="N202">
        <v>5</v>
      </c>
      <c r="O202" t="s">
        <v>62</v>
      </c>
      <c r="P202" t="s">
        <v>45</v>
      </c>
      <c r="Q202">
        <v>29</v>
      </c>
      <c r="R202" t="s">
        <v>427</v>
      </c>
      <c r="S202" t="s">
        <v>424</v>
      </c>
      <c r="T202" t="s">
        <v>886</v>
      </c>
      <c r="U202" t="s">
        <v>425</v>
      </c>
      <c r="V202">
        <v>2000</v>
      </c>
      <c r="W202" t="s">
        <v>953</v>
      </c>
      <c r="Y202">
        <v>2921</v>
      </c>
      <c r="Z202" t="s">
        <v>233</v>
      </c>
      <c r="AA202" s="46">
        <v>0</v>
      </c>
      <c r="AB202" s="80" t="s">
        <v>42</v>
      </c>
      <c r="AC202" t="s">
        <v>43</v>
      </c>
      <c r="AD202" s="12">
        <v>0</v>
      </c>
      <c r="AE202" s="12">
        <v>10000</v>
      </c>
      <c r="AF202" s="12">
        <v>0</v>
      </c>
      <c r="AG202" s="12">
        <v>0</v>
      </c>
      <c r="AH202" s="12">
        <v>0</v>
      </c>
      <c r="AI202" s="12">
        <v>0</v>
      </c>
      <c r="AJ202" s="12">
        <v>0</v>
      </c>
      <c r="AK202" s="12">
        <v>0</v>
      </c>
      <c r="AL202" s="32">
        <v>0</v>
      </c>
      <c r="AM202" s="32">
        <v>0</v>
      </c>
      <c r="AN202" s="32">
        <v>0</v>
      </c>
      <c r="AO202" s="32">
        <v>0</v>
      </c>
      <c r="AP202" s="12">
        <v>0</v>
      </c>
      <c r="AQ202" s="12">
        <f t="shared" si="10"/>
        <v>-10000</v>
      </c>
      <c r="AR202" s="32">
        <f t="shared" si="9"/>
        <v>0</v>
      </c>
      <c r="AS202" s="35" t="s">
        <v>846</v>
      </c>
      <c r="AT202">
        <v>7000</v>
      </c>
      <c r="AU202">
        <v>0</v>
      </c>
      <c r="AV202">
        <v>0</v>
      </c>
      <c r="AW202">
        <v>7000</v>
      </c>
      <c r="AX202">
        <v>0</v>
      </c>
      <c r="AY202"/>
    </row>
    <row r="203" spans="1:51" x14ac:dyDescent="0.3">
      <c r="A203" t="str">
        <f t="shared" si="11"/>
        <v>1.1-00-2411_246XX031_24292100</v>
      </c>
      <c r="B203" t="s">
        <v>1282</v>
      </c>
      <c r="C203" t="s">
        <v>1105</v>
      </c>
      <c r="D203" t="s">
        <v>1276</v>
      </c>
      <c r="E203" t="s">
        <v>1284</v>
      </c>
      <c r="F203" t="s">
        <v>1106</v>
      </c>
      <c r="G203" t="s">
        <v>802</v>
      </c>
      <c r="H203" t="s">
        <v>803</v>
      </c>
      <c r="I203" t="s">
        <v>31</v>
      </c>
      <c r="J203" t="s">
        <v>934</v>
      </c>
      <c r="K203" t="s">
        <v>804</v>
      </c>
      <c r="L203" t="s">
        <v>868</v>
      </c>
      <c r="M203" t="s">
        <v>805</v>
      </c>
      <c r="N203">
        <v>6</v>
      </c>
      <c r="O203" t="s">
        <v>79</v>
      </c>
      <c r="P203" t="s">
        <v>45</v>
      </c>
      <c r="Q203">
        <v>49</v>
      </c>
      <c r="R203" t="s">
        <v>820</v>
      </c>
      <c r="S203" t="s">
        <v>806</v>
      </c>
      <c r="T203" t="s">
        <v>905</v>
      </c>
      <c r="U203" t="s">
        <v>963</v>
      </c>
      <c r="V203">
        <v>2000</v>
      </c>
      <c r="W203" t="s">
        <v>953</v>
      </c>
      <c r="Y203">
        <v>2921</v>
      </c>
      <c r="Z203" t="s">
        <v>233</v>
      </c>
      <c r="AA203" s="46">
        <v>0</v>
      </c>
      <c r="AB203" s="80" t="s">
        <v>42</v>
      </c>
      <c r="AC203" t="s">
        <v>43</v>
      </c>
      <c r="AD203" s="12">
        <v>0</v>
      </c>
      <c r="AE203" s="12">
        <v>0</v>
      </c>
      <c r="AF203" s="12">
        <v>0</v>
      </c>
      <c r="AG203" s="12">
        <v>0</v>
      </c>
      <c r="AH203" s="12">
        <v>0</v>
      </c>
      <c r="AI203" s="12">
        <v>0</v>
      </c>
      <c r="AJ203" s="12">
        <v>0</v>
      </c>
      <c r="AK203" s="12">
        <v>0</v>
      </c>
      <c r="AL203" s="32">
        <v>0</v>
      </c>
      <c r="AM203" s="32">
        <v>0</v>
      </c>
      <c r="AN203" s="32">
        <v>0</v>
      </c>
      <c r="AO203" s="32">
        <v>0</v>
      </c>
      <c r="AP203" s="12">
        <v>0</v>
      </c>
      <c r="AQ203" s="12">
        <f t="shared" si="10"/>
        <v>0</v>
      </c>
      <c r="AR203" s="32">
        <f t="shared" si="9"/>
        <v>0</v>
      </c>
      <c r="AS203" s="35" t="s">
        <v>846</v>
      </c>
      <c r="AT203" s="32">
        <v>0</v>
      </c>
      <c r="AU203" s="32">
        <v>0</v>
      </c>
      <c r="AV203" s="32">
        <v>0</v>
      </c>
      <c r="AW203" s="32">
        <v>0</v>
      </c>
      <c r="AX203" s="32">
        <v>0</v>
      </c>
      <c r="AY203"/>
    </row>
    <row r="204" spans="1:51" x14ac:dyDescent="0.3">
      <c r="A204" t="str">
        <f t="shared" si="11"/>
        <v>1.1-00-2404_246XX012_24294100</v>
      </c>
      <c r="B204" t="s">
        <v>1282</v>
      </c>
      <c r="C204" t="s">
        <v>1105</v>
      </c>
      <c r="D204" t="s">
        <v>1276</v>
      </c>
      <c r="E204" t="s">
        <v>1284</v>
      </c>
      <c r="F204" t="s">
        <v>1106</v>
      </c>
      <c r="G204" t="s">
        <v>29</v>
      </c>
      <c r="H204" t="s">
        <v>30</v>
      </c>
      <c r="I204" t="s">
        <v>141</v>
      </c>
      <c r="J204" t="s">
        <v>955</v>
      </c>
      <c r="K204" t="s">
        <v>143</v>
      </c>
      <c r="L204" t="s">
        <v>855</v>
      </c>
      <c r="M204" t="s">
        <v>144</v>
      </c>
      <c r="N204">
        <v>6</v>
      </c>
      <c r="O204" t="s">
        <v>79</v>
      </c>
      <c r="P204" t="s">
        <v>45</v>
      </c>
      <c r="Q204">
        <v>18</v>
      </c>
      <c r="R204" t="s">
        <v>148</v>
      </c>
      <c r="S204" t="s">
        <v>145</v>
      </c>
      <c r="T204" t="s">
        <v>877</v>
      </c>
      <c r="U204" t="s">
        <v>956</v>
      </c>
      <c r="V204">
        <v>2000</v>
      </c>
      <c r="W204" t="s">
        <v>953</v>
      </c>
      <c r="X204" t="s">
        <v>1159</v>
      </c>
      <c r="Y204">
        <v>2941</v>
      </c>
      <c r="Z204" t="s">
        <v>151</v>
      </c>
      <c r="AA204" s="11">
        <v>0</v>
      </c>
      <c r="AB204" s="80" t="s">
        <v>42</v>
      </c>
      <c r="AC204" t="s">
        <v>43</v>
      </c>
      <c r="AD204" s="12">
        <v>200</v>
      </c>
      <c r="AE204" s="12">
        <v>0</v>
      </c>
      <c r="AF204" s="12">
        <v>199</v>
      </c>
      <c r="AG204" s="12">
        <v>199</v>
      </c>
      <c r="AH204" s="12">
        <v>199</v>
      </c>
      <c r="AI204" s="12">
        <v>199</v>
      </c>
      <c r="AJ204" s="12">
        <v>199</v>
      </c>
      <c r="AK204" s="12">
        <v>1</v>
      </c>
      <c r="AL204" s="32">
        <v>200</v>
      </c>
      <c r="AM204" s="32">
        <v>200</v>
      </c>
      <c r="AN204" s="32">
        <v>200</v>
      </c>
      <c r="AO204" s="32">
        <v>200</v>
      </c>
      <c r="AP204" s="12">
        <v>0</v>
      </c>
      <c r="AQ204" s="12">
        <f t="shared" si="10"/>
        <v>0</v>
      </c>
      <c r="AR204" s="32">
        <f t="shared" si="9"/>
        <v>0</v>
      </c>
      <c r="AS204" s="35" t="s">
        <v>846</v>
      </c>
      <c r="AT204">
        <v>0</v>
      </c>
      <c r="AU204">
        <v>518000</v>
      </c>
      <c r="AV204">
        <v>0</v>
      </c>
      <c r="AW204">
        <v>0</v>
      </c>
      <c r="AX204">
        <v>518000</v>
      </c>
      <c r="AY204"/>
    </row>
    <row r="205" spans="1:51" x14ac:dyDescent="0.3">
      <c r="A205" t="str">
        <f t="shared" si="11"/>
        <v>1.1-00-2411_246049031_24294100</v>
      </c>
      <c r="B205" t="s">
        <v>1282</v>
      </c>
      <c r="C205" t="s">
        <v>1105</v>
      </c>
      <c r="D205" t="s">
        <v>1276</v>
      </c>
      <c r="E205" t="s">
        <v>1284</v>
      </c>
      <c r="F205" t="s">
        <v>1106</v>
      </c>
      <c r="G205" t="s">
        <v>802</v>
      </c>
      <c r="H205" t="s">
        <v>803</v>
      </c>
      <c r="I205" t="s">
        <v>31</v>
      </c>
      <c r="J205" t="s">
        <v>934</v>
      </c>
      <c r="K205" t="s">
        <v>804</v>
      </c>
      <c r="L205" t="s">
        <v>868</v>
      </c>
      <c r="M205" t="s">
        <v>805</v>
      </c>
      <c r="N205">
        <v>6</v>
      </c>
      <c r="O205" t="s">
        <v>79</v>
      </c>
      <c r="P205" s="79" t="s">
        <v>819</v>
      </c>
      <c r="Q205">
        <v>49</v>
      </c>
      <c r="R205" t="s">
        <v>820</v>
      </c>
      <c r="S205" t="s">
        <v>806</v>
      </c>
      <c r="T205" t="s">
        <v>905</v>
      </c>
      <c r="U205" t="s">
        <v>963</v>
      </c>
      <c r="V205">
        <v>2000</v>
      </c>
      <c r="W205" t="s">
        <v>953</v>
      </c>
      <c r="X205" t="s">
        <v>1159</v>
      </c>
      <c r="Y205">
        <v>2941</v>
      </c>
      <c r="Z205" t="s">
        <v>151</v>
      </c>
      <c r="AA205" s="46">
        <v>0</v>
      </c>
      <c r="AB205" s="80" t="s">
        <v>42</v>
      </c>
      <c r="AC205" t="s">
        <v>43</v>
      </c>
      <c r="AD205" s="12">
        <v>267385</v>
      </c>
      <c r="AE205" s="12">
        <v>210000</v>
      </c>
      <c r="AF205" s="12">
        <v>231251.44</v>
      </c>
      <c r="AG205" s="12">
        <v>228933.76000000001</v>
      </c>
      <c r="AH205" s="12">
        <v>193908.42</v>
      </c>
      <c r="AI205" s="12">
        <v>191020.4</v>
      </c>
      <c r="AJ205" s="12">
        <v>191020.4</v>
      </c>
      <c r="AK205" s="12">
        <v>36133.56</v>
      </c>
      <c r="AL205" s="32">
        <v>267385</v>
      </c>
      <c r="AM205" s="32">
        <v>267385</v>
      </c>
      <c r="AN205" s="32">
        <v>1137000</v>
      </c>
      <c r="AO205" s="32">
        <v>1137000</v>
      </c>
      <c r="AP205" s="12">
        <v>1137000</v>
      </c>
      <c r="AQ205" s="12">
        <f t="shared" si="10"/>
        <v>927000</v>
      </c>
      <c r="AR205" s="32">
        <f t="shared" si="9"/>
        <v>869615</v>
      </c>
      <c r="AS205" s="35" t="s">
        <v>827</v>
      </c>
      <c r="AT205">
        <v>0</v>
      </c>
      <c r="AU205">
        <v>0</v>
      </c>
      <c r="AV205">
        <v>0</v>
      </c>
      <c r="AW205">
        <v>0</v>
      </c>
      <c r="AX205">
        <v>0</v>
      </c>
      <c r="AY205"/>
    </row>
    <row r="206" spans="1:51" x14ac:dyDescent="0.3">
      <c r="A206" t="str">
        <f t="shared" si="11"/>
        <v>1.1-00-2402_243XX009_24296100</v>
      </c>
      <c r="B206" t="s">
        <v>1282</v>
      </c>
      <c r="C206" t="s">
        <v>1105</v>
      </c>
      <c r="D206" t="s">
        <v>1276</v>
      </c>
      <c r="E206" t="s">
        <v>1284</v>
      </c>
      <c r="F206" t="s">
        <v>1106</v>
      </c>
      <c r="G206" t="s">
        <v>216</v>
      </c>
      <c r="H206" t="s">
        <v>217</v>
      </c>
      <c r="I206" t="s">
        <v>31</v>
      </c>
      <c r="J206" t="s">
        <v>934</v>
      </c>
      <c r="K206" t="s">
        <v>188</v>
      </c>
      <c r="L206" t="s">
        <v>856</v>
      </c>
      <c r="M206" t="s">
        <v>189</v>
      </c>
      <c r="N206">
        <v>3</v>
      </c>
      <c r="O206" t="s">
        <v>218</v>
      </c>
      <c r="P206" t="s">
        <v>45</v>
      </c>
      <c r="Q206">
        <v>11</v>
      </c>
      <c r="R206" t="s">
        <v>222</v>
      </c>
      <c r="S206" t="s">
        <v>219</v>
      </c>
      <c r="T206" t="s">
        <v>881</v>
      </c>
      <c r="U206" t="s">
        <v>972</v>
      </c>
      <c r="V206">
        <v>2000</v>
      </c>
      <c r="W206" t="s">
        <v>953</v>
      </c>
      <c r="X206" t="s">
        <v>1159</v>
      </c>
      <c r="Y206">
        <v>2961</v>
      </c>
      <c r="Z206" t="s">
        <v>234</v>
      </c>
      <c r="AA206" s="11">
        <v>0</v>
      </c>
      <c r="AB206" s="80" t="s">
        <v>42</v>
      </c>
      <c r="AC206" t="s">
        <v>43</v>
      </c>
      <c r="AD206" s="12">
        <v>45000</v>
      </c>
      <c r="AE206" s="12">
        <v>45000</v>
      </c>
      <c r="AF206" s="12">
        <v>11634.8</v>
      </c>
      <c r="AG206" s="12">
        <v>11634.8</v>
      </c>
      <c r="AH206" s="12">
        <v>11634.8</v>
      </c>
      <c r="AI206" s="12">
        <v>11634.8</v>
      </c>
      <c r="AJ206" s="12">
        <v>11634.8</v>
      </c>
      <c r="AK206" s="12">
        <v>33365.199999999997</v>
      </c>
      <c r="AL206" s="32">
        <v>45000</v>
      </c>
      <c r="AM206" s="32">
        <v>45000</v>
      </c>
      <c r="AN206" s="32">
        <v>50000</v>
      </c>
      <c r="AO206" s="32">
        <v>50000</v>
      </c>
      <c r="AP206" s="12">
        <v>0</v>
      </c>
      <c r="AQ206" s="12">
        <f t="shared" si="10"/>
        <v>-45000</v>
      </c>
      <c r="AR206" s="32">
        <f t="shared" si="9"/>
        <v>5000</v>
      </c>
      <c r="AS206" s="35" t="s">
        <v>235</v>
      </c>
      <c r="AT206">
        <v>3000</v>
      </c>
      <c r="AU206">
        <v>0</v>
      </c>
      <c r="AV206">
        <v>0</v>
      </c>
      <c r="AW206">
        <v>0</v>
      </c>
      <c r="AX206">
        <v>3000</v>
      </c>
      <c r="AY206"/>
    </row>
    <row r="207" spans="1:51" x14ac:dyDescent="0.3">
      <c r="A207" t="str">
        <f t="shared" si="11"/>
        <v>1.1-00-2405_246021015_24296100</v>
      </c>
      <c r="B207" t="s">
        <v>1282</v>
      </c>
      <c r="C207" t="s">
        <v>1105</v>
      </c>
      <c r="D207" t="s">
        <v>1276</v>
      </c>
      <c r="E207" t="s">
        <v>1284</v>
      </c>
      <c r="F207" t="s">
        <v>1106</v>
      </c>
      <c r="G207" t="s">
        <v>29</v>
      </c>
      <c r="H207" t="s">
        <v>30</v>
      </c>
      <c r="I207" t="s">
        <v>31</v>
      </c>
      <c r="J207" t="s">
        <v>934</v>
      </c>
      <c r="K207" t="s">
        <v>306</v>
      </c>
      <c r="L207" t="s">
        <v>857</v>
      </c>
      <c r="M207" t="s">
        <v>307</v>
      </c>
      <c r="N207">
        <v>6</v>
      </c>
      <c r="O207" t="s">
        <v>79</v>
      </c>
      <c r="P207" s="79" t="s">
        <v>310</v>
      </c>
      <c r="Q207">
        <v>21</v>
      </c>
      <c r="R207" t="s">
        <v>311</v>
      </c>
      <c r="S207" t="s">
        <v>308</v>
      </c>
      <c r="T207" t="s">
        <v>884</v>
      </c>
      <c r="U207" t="s">
        <v>309</v>
      </c>
      <c r="V207">
        <v>2000</v>
      </c>
      <c r="W207" t="s">
        <v>953</v>
      </c>
      <c r="X207" t="s">
        <v>1159</v>
      </c>
      <c r="Y207">
        <v>2961</v>
      </c>
      <c r="Z207" t="s">
        <v>234</v>
      </c>
      <c r="AA207" s="11">
        <v>0</v>
      </c>
      <c r="AB207" s="80" t="s">
        <v>42</v>
      </c>
      <c r="AC207" t="s">
        <v>43</v>
      </c>
      <c r="AD207" s="12">
        <v>1266271.83</v>
      </c>
      <c r="AE207" s="12">
        <v>800000</v>
      </c>
      <c r="AF207" s="12">
        <v>381871.3</v>
      </c>
      <c r="AG207" s="12">
        <v>369641.19</v>
      </c>
      <c r="AH207" s="12">
        <v>369641.19</v>
      </c>
      <c r="AI207" s="12">
        <v>350129.41</v>
      </c>
      <c r="AJ207" s="12">
        <v>350129.41</v>
      </c>
      <c r="AK207" s="12">
        <v>884400.53</v>
      </c>
      <c r="AL207" s="32">
        <v>1429971.83</v>
      </c>
      <c r="AM207" s="32">
        <v>1429971.83</v>
      </c>
      <c r="AN207" s="32">
        <v>1000000</v>
      </c>
      <c r="AO207" s="32">
        <v>1000000</v>
      </c>
      <c r="AP207" s="12">
        <v>400000</v>
      </c>
      <c r="AQ207" s="12">
        <f t="shared" si="10"/>
        <v>-400000</v>
      </c>
      <c r="AR207" s="32">
        <f t="shared" si="9"/>
        <v>-429971.83000000007</v>
      </c>
      <c r="AS207" s="35" t="s">
        <v>846</v>
      </c>
      <c r="AT207">
        <v>0</v>
      </c>
      <c r="AU207">
        <v>200</v>
      </c>
      <c r="AV207">
        <v>0</v>
      </c>
      <c r="AW207">
        <v>0</v>
      </c>
      <c r="AX207">
        <v>200</v>
      </c>
      <c r="AY207"/>
    </row>
    <row r="208" spans="1:51" x14ac:dyDescent="0.3">
      <c r="A208" t="str">
        <f t="shared" si="11"/>
        <v>1.1-00-2407_243XX019_24297100</v>
      </c>
      <c r="B208" t="s">
        <v>1282</v>
      </c>
      <c r="C208" t="s">
        <v>1105</v>
      </c>
      <c r="D208" t="s">
        <v>1276</v>
      </c>
      <c r="E208" t="s">
        <v>1284</v>
      </c>
      <c r="F208" t="s">
        <v>1106</v>
      </c>
      <c r="G208" t="s">
        <v>29</v>
      </c>
      <c r="H208" t="s">
        <v>30</v>
      </c>
      <c r="I208" t="s">
        <v>31</v>
      </c>
      <c r="J208" t="s">
        <v>934</v>
      </c>
      <c r="K208" t="s">
        <v>446</v>
      </c>
      <c r="L208" t="s">
        <v>859</v>
      </c>
      <c r="M208" t="s">
        <v>447</v>
      </c>
      <c r="N208">
        <v>3</v>
      </c>
      <c r="O208" t="s">
        <v>218</v>
      </c>
      <c r="P208" t="s">
        <v>45</v>
      </c>
      <c r="Q208">
        <v>33</v>
      </c>
      <c r="R208" t="s">
        <v>559</v>
      </c>
      <c r="S208" t="s">
        <v>556</v>
      </c>
      <c r="T208" t="s">
        <v>891</v>
      </c>
      <c r="U208" t="s">
        <v>965</v>
      </c>
      <c r="V208">
        <v>2000</v>
      </c>
      <c r="W208" t="s">
        <v>953</v>
      </c>
      <c r="Y208">
        <v>2971</v>
      </c>
      <c r="Z208" t="s">
        <v>795</v>
      </c>
      <c r="AA208" s="46">
        <v>0</v>
      </c>
      <c r="AB208" s="80" t="s">
        <v>42</v>
      </c>
      <c r="AC208" t="s">
        <v>43</v>
      </c>
      <c r="AD208" s="12">
        <v>0</v>
      </c>
      <c r="AE208" s="12">
        <v>400000</v>
      </c>
      <c r="AF208" s="12">
        <v>0</v>
      </c>
      <c r="AG208" s="12">
        <v>0</v>
      </c>
      <c r="AH208" s="12">
        <v>0</v>
      </c>
      <c r="AI208" s="12">
        <v>0</v>
      </c>
      <c r="AJ208" s="12">
        <v>0</v>
      </c>
      <c r="AK208" s="12">
        <v>0</v>
      </c>
      <c r="AL208" s="32">
        <v>0</v>
      </c>
      <c r="AM208" s="32">
        <v>0</v>
      </c>
      <c r="AN208" s="32">
        <v>0</v>
      </c>
      <c r="AO208" s="32">
        <v>0</v>
      </c>
      <c r="AP208" s="12">
        <v>0</v>
      </c>
      <c r="AQ208" s="12">
        <f t="shared" si="10"/>
        <v>-400000</v>
      </c>
      <c r="AR208" s="32">
        <f t="shared" si="9"/>
        <v>0</v>
      </c>
      <c r="AS208" s="35" t="s">
        <v>846</v>
      </c>
      <c r="AT208" s="12">
        <v>0</v>
      </c>
      <c r="AU208" s="12">
        <v>0</v>
      </c>
      <c r="AV208" s="12">
        <v>0</v>
      </c>
      <c r="AW208" s="12">
        <v>0</v>
      </c>
      <c r="AX208" s="12">
        <v>0</v>
      </c>
      <c r="AY208"/>
    </row>
    <row r="209" spans="1:51" x14ac:dyDescent="0.3">
      <c r="A209" t="str">
        <f t="shared" si="11"/>
        <v>1.1-00-2417_244056037_24297100</v>
      </c>
      <c r="B209" t="s">
        <v>1282</v>
      </c>
      <c r="C209" t="s">
        <v>1105</v>
      </c>
      <c r="D209" t="s">
        <v>1276</v>
      </c>
      <c r="E209" t="s">
        <v>1284</v>
      </c>
      <c r="F209" t="s">
        <v>1106</v>
      </c>
      <c r="G209" t="s">
        <v>783</v>
      </c>
      <c r="H209" t="s">
        <v>784</v>
      </c>
      <c r="I209" t="s">
        <v>200</v>
      </c>
      <c r="J209" t="s">
        <v>957</v>
      </c>
      <c r="K209" t="s">
        <v>852</v>
      </c>
      <c r="L209" t="s">
        <v>867</v>
      </c>
      <c r="M209" t="s">
        <v>785</v>
      </c>
      <c r="N209">
        <v>4</v>
      </c>
      <c r="O209" t="s">
        <v>667</v>
      </c>
      <c r="P209" s="79" t="s">
        <v>787</v>
      </c>
      <c r="Q209">
        <v>56</v>
      </c>
      <c r="R209" t="s">
        <v>788</v>
      </c>
      <c r="S209" t="s">
        <v>786</v>
      </c>
      <c r="T209" t="s">
        <v>904</v>
      </c>
      <c r="U209" t="s">
        <v>959</v>
      </c>
      <c r="V209">
        <v>2000</v>
      </c>
      <c r="W209" t="s">
        <v>953</v>
      </c>
      <c r="Y209">
        <v>2971</v>
      </c>
      <c r="Z209" t="s">
        <v>795</v>
      </c>
      <c r="AA209" s="46">
        <v>0</v>
      </c>
      <c r="AB209" s="80" t="s">
        <v>42</v>
      </c>
      <c r="AC209" t="s">
        <v>43</v>
      </c>
      <c r="AD209" s="12">
        <v>12000</v>
      </c>
      <c r="AE209" s="12">
        <v>60000</v>
      </c>
      <c r="AF209" s="12">
        <v>11136</v>
      </c>
      <c r="AG209" s="12">
        <v>0</v>
      </c>
      <c r="AH209" s="12">
        <v>0</v>
      </c>
      <c r="AI209" s="12">
        <v>0</v>
      </c>
      <c r="AJ209" s="12">
        <v>0</v>
      </c>
      <c r="AK209" s="12">
        <v>864</v>
      </c>
      <c r="AL209" s="32">
        <v>60000</v>
      </c>
      <c r="AM209" s="32">
        <v>60000</v>
      </c>
      <c r="AN209" s="32">
        <v>60000</v>
      </c>
      <c r="AO209" s="32">
        <v>60000</v>
      </c>
      <c r="AP209" s="12">
        <v>60000</v>
      </c>
      <c r="AQ209" s="12">
        <f t="shared" si="10"/>
        <v>0</v>
      </c>
      <c r="AR209" s="32">
        <f t="shared" si="9"/>
        <v>0</v>
      </c>
      <c r="AS209" s="35" t="s">
        <v>796</v>
      </c>
      <c r="AT209" s="12">
        <v>0</v>
      </c>
      <c r="AU209" s="12">
        <v>0</v>
      </c>
      <c r="AV209" s="12">
        <v>0</v>
      </c>
      <c r="AW209" s="12">
        <v>0</v>
      </c>
      <c r="AX209" s="12">
        <v>0</v>
      </c>
      <c r="AY209"/>
    </row>
    <row r="210" spans="1:51" x14ac:dyDescent="0.3">
      <c r="A210" t="str">
        <f t="shared" si="11"/>
        <v>1.1-00-2402_241XX010_24298100</v>
      </c>
      <c r="B210" t="s">
        <v>1282</v>
      </c>
      <c r="C210" t="s">
        <v>1105</v>
      </c>
      <c r="D210" t="s">
        <v>1276</v>
      </c>
      <c r="E210" t="s">
        <v>1284</v>
      </c>
      <c r="F210" t="s">
        <v>1106</v>
      </c>
      <c r="G210" t="s">
        <v>259</v>
      </c>
      <c r="H210" t="s">
        <v>260</v>
      </c>
      <c r="I210" t="s">
        <v>261</v>
      </c>
      <c r="J210" t="s">
        <v>960</v>
      </c>
      <c r="K210" t="s">
        <v>188</v>
      </c>
      <c r="L210" t="s">
        <v>856</v>
      </c>
      <c r="M210" t="s">
        <v>189</v>
      </c>
      <c r="N210">
        <v>1</v>
      </c>
      <c r="O210" t="s">
        <v>35</v>
      </c>
      <c r="P210" t="s">
        <v>45</v>
      </c>
      <c r="Q210">
        <v>16</v>
      </c>
      <c r="R210" t="s">
        <v>276</v>
      </c>
      <c r="S210" t="s">
        <v>273</v>
      </c>
      <c r="T210" t="s">
        <v>883</v>
      </c>
      <c r="U210" s="1" t="s">
        <v>274</v>
      </c>
      <c r="V210">
        <v>2000</v>
      </c>
      <c r="W210" t="s">
        <v>953</v>
      </c>
      <c r="X210" t="s">
        <v>1159</v>
      </c>
      <c r="Y210">
        <v>2981</v>
      </c>
      <c r="Z210" t="s">
        <v>291</v>
      </c>
      <c r="AA210" s="11">
        <v>0</v>
      </c>
      <c r="AB210" s="80" t="s">
        <v>42</v>
      </c>
      <c r="AC210" t="s">
        <v>43</v>
      </c>
      <c r="AD210" s="12">
        <v>20000</v>
      </c>
      <c r="AE210" s="12">
        <v>0</v>
      </c>
      <c r="AF210" s="12">
        <v>0</v>
      </c>
      <c r="AG210" s="12">
        <v>0</v>
      </c>
      <c r="AH210" s="12">
        <v>0</v>
      </c>
      <c r="AI210" s="12">
        <v>0</v>
      </c>
      <c r="AJ210" s="12">
        <v>0</v>
      </c>
      <c r="AK210" s="12">
        <v>20000</v>
      </c>
      <c r="AL210" s="32">
        <v>20000</v>
      </c>
      <c r="AM210" s="32">
        <v>20000</v>
      </c>
      <c r="AN210" s="32">
        <v>0</v>
      </c>
      <c r="AO210" s="32">
        <v>0</v>
      </c>
      <c r="AP210" s="12">
        <v>0</v>
      </c>
      <c r="AQ210" s="12">
        <f t="shared" si="10"/>
        <v>0</v>
      </c>
      <c r="AR210" s="32">
        <f t="shared" si="9"/>
        <v>-20000</v>
      </c>
      <c r="AS210" s="35" t="s">
        <v>846</v>
      </c>
      <c r="AT210">
        <v>184000</v>
      </c>
      <c r="AU210">
        <v>20000</v>
      </c>
      <c r="AV210">
        <v>0</v>
      </c>
      <c r="AW210">
        <v>378788.32</v>
      </c>
      <c r="AX210">
        <v>-174788.32</v>
      </c>
      <c r="AY210"/>
    </row>
    <row r="211" spans="1:51" x14ac:dyDescent="0.3">
      <c r="A211" t="str">
        <f t="shared" si="11"/>
        <v>1.1-00-2405_246021015_24298100</v>
      </c>
      <c r="B211" t="s">
        <v>1282</v>
      </c>
      <c r="C211" t="s">
        <v>1105</v>
      </c>
      <c r="D211" t="s">
        <v>1276</v>
      </c>
      <c r="E211" t="s">
        <v>1284</v>
      </c>
      <c r="F211" t="s">
        <v>1106</v>
      </c>
      <c r="G211" t="s">
        <v>29</v>
      </c>
      <c r="H211" t="s">
        <v>30</v>
      </c>
      <c r="I211" t="s">
        <v>31</v>
      </c>
      <c r="J211" t="s">
        <v>934</v>
      </c>
      <c r="K211" t="s">
        <v>306</v>
      </c>
      <c r="L211" t="s">
        <v>857</v>
      </c>
      <c r="M211" t="s">
        <v>307</v>
      </c>
      <c r="N211">
        <v>6</v>
      </c>
      <c r="O211" t="s">
        <v>79</v>
      </c>
      <c r="P211" s="79" t="s">
        <v>310</v>
      </c>
      <c r="Q211">
        <v>21</v>
      </c>
      <c r="R211" t="s">
        <v>311</v>
      </c>
      <c r="S211" t="s">
        <v>308</v>
      </c>
      <c r="T211" t="s">
        <v>884</v>
      </c>
      <c r="U211" t="s">
        <v>309</v>
      </c>
      <c r="V211">
        <v>2000</v>
      </c>
      <c r="W211" t="s">
        <v>953</v>
      </c>
      <c r="X211" t="s">
        <v>1159</v>
      </c>
      <c r="Y211">
        <v>2981</v>
      </c>
      <c r="Z211" t="s">
        <v>291</v>
      </c>
      <c r="AA211" s="11">
        <v>0</v>
      </c>
      <c r="AB211" s="80" t="s">
        <v>42</v>
      </c>
      <c r="AC211" t="s">
        <v>43</v>
      </c>
      <c r="AD211" s="12">
        <v>810661.36</v>
      </c>
      <c r="AE211" s="12">
        <v>50000</v>
      </c>
      <c r="AF211" s="12">
        <v>785408.58</v>
      </c>
      <c r="AG211" s="12">
        <v>572217.98</v>
      </c>
      <c r="AH211" s="12">
        <v>464419.18</v>
      </c>
      <c r="AI211" s="12">
        <v>454063.16</v>
      </c>
      <c r="AJ211" s="12">
        <v>454063.16</v>
      </c>
      <c r="AK211" s="12">
        <v>25252.780000000028</v>
      </c>
      <c r="AL211" s="32">
        <v>698350.4</v>
      </c>
      <c r="AM211" s="32">
        <v>698350.4</v>
      </c>
      <c r="AN211" s="32">
        <v>698350.4</v>
      </c>
      <c r="AO211" s="32">
        <v>698350.4</v>
      </c>
      <c r="AP211" s="12">
        <v>500000</v>
      </c>
      <c r="AQ211" s="12">
        <f t="shared" si="10"/>
        <v>450000</v>
      </c>
      <c r="AR211" s="32">
        <f t="shared" si="9"/>
        <v>0</v>
      </c>
      <c r="AS211" s="35" t="s">
        <v>846</v>
      </c>
      <c r="AT211">
        <v>710000</v>
      </c>
      <c r="AU211">
        <v>0</v>
      </c>
      <c r="AV211">
        <v>0</v>
      </c>
      <c r="AW211">
        <v>243728.17</v>
      </c>
      <c r="AX211">
        <v>466271.83</v>
      </c>
      <c r="AY211"/>
    </row>
    <row r="212" spans="1:51" x14ac:dyDescent="0.3">
      <c r="A212" t="str">
        <f t="shared" si="11"/>
        <v>1.1-00-2407_242036022_24298100</v>
      </c>
      <c r="B212" t="s">
        <v>1282</v>
      </c>
      <c r="C212" t="s">
        <v>1105</v>
      </c>
      <c r="D212" t="s">
        <v>1276</v>
      </c>
      <c r="E212" t="s">
        <v>1284</v>
      </c>
      <c r="F212" t="s">
        <v>1106</v>
      </c>
      <c r="G212" t="s">
        <v>259</v>
      </c>
      <c r="H212" t="s">
        <v>260</v>
      </c>
      <c r="I212" t="s">
        <v>31</v>
      </c>
      <c r="J212" t="s">
        <v>934</v>
      </c>
      <c r="K212" t="s">
        <v>446</v>
      </c>
      <c r="L212" t="s">
        <v>859</v>
      </c>
      <c r="M212" t="s">
        <v>447</v>
      </c>
      <c r="N212">
        <v>2</v>
      </c>
      <c r="O212" t="s">
        <v>448</v>
      </c>
      <c r="P212" s="79" t="s">
        <v>451</v>
      </c>
      <c r="Q212">
        <v>36</v>
      </c>
      <c r="R212" t="s">
        <v>452</v>
      </c>
      <c r="S212" t="s">
        <v>449</v>
      </c>
      <c r="T212" t="s">
        <v>888</v>
      </c>
      <c r="U212" t="s">
        <v>976</v>
      </c>
      <c r="V212">
        <v>2000</v>
      </c>
      <c r="W212" t="s">
        <v>953</v>
      </c>
      <c r="X212" t="s">
        <v>1159</v>
      </c>
      <c r="Y212">
        <v>2981</v>
      </c>
      <c r="Z212" t="s">
        <v>291</v>
      </c>
      <c r="AA212" s="46">
        <v>0</v>
      </c>
      <c r="AB212" s="80" t="s">
        <v>42</v>
      </c>
      <c r="AC212" t="s">
        <v>43</v>
      </c>
      <c r="AD212" s="12">
        <v>350000</v>
      </c>
      <c r="AE212" s="12">
        <v>350000</v>
      </c>
      <c r="AF212" s="12">
        <v>87672.8</v>
      </c>
      <c r="AG212" s="12">
        <v>87672.8</v>
      </c>
      <c r="AH212" s="12">
        <v>87672.8</v>
      </c>
      <c r="AI212" s="12">
        <v>87672.8</v>
      </c>
      <c r="AJ212" s="12">
        <v>87672.8</v>
      </c>
      <c r="AK212" s="12">
        <v>262327.2</v>
      </c>
      <c r="AL212" s="32">
        <v>350000</v>
      </c>
      <c r="AM212" s="32">
        <v>350000</v>
      </c>
      <c r="AN212" s="32">
        <v>200000</v>
      </c>
      <c r="AO212" s="32">
        <v>200000</v>
      </c>
      <c r="AP212" s="12">
        <v>200000</v>
      </c>
      <c r="AQ212" s="12">
        <f t="shared" si="10"/>
        <v>-150000</v>
      </c>
      <c r="AR212" s="32">
        <f t="shared" si="9"/>
        <v>-150000</v>
      </c>
      <c r="AS212" s="35" t="s">
        <v>465</v>
      </c>
      <c r="AT212">
        <v>100000</v>
      </c>
      <c r="AU212">
        <v>0</v>
      </c>
      <c r="AV212">
        <v>0</v>
      </c>
      <c r="AW212">
        <v>208400</v>
      </c>
      <c r="AX212">
        <v>-108400</v>
      </c>
      <c r="AY212"/>
    </row>
    <row r="213" spans="1:51" x14ac:dyDescent="0.3">
      <c r="A213" t="str">
        <f t="shared" si="11"/>
        <v>1.1-00-2411_246049031_24299100</v>
      </c>
      <c r="B213" t="s">
        <v>1282</v>
      </c>
      <c r="C213" t="s">
        <v>1105</v>
      </c>
      <c r="D213" t="s">
        <v>1276</v>
      </c>
      <c r="E213" t="s">
        <v>1284</v>
      </c>
      <c r="F213" t="s">
        <v>1106</v>
      </c>
      <c r="G213" t="s">
        <v>802</v>
      </c>
      <c r="H213" t="s">
        <v>803</v>
      </c>
      <c r="I213" t="s">
        <v>31</v>
      </c>
      <c r="J213" t="s">
        <v>934</v>
      </c>
      <c r="K213" t="s">
        <v>804</v>
      </c>
      <c r="L213" t="s">
        <v>868</v>
      </c>
      <c r="M213" t="s">
        <v>805</v>
      </c>
      <c r="N213">
        <v>6</v>
      </c>
      <c r="O213" t="s">
        <v>79</v>
      </c>
      <c r="P213" s="79" t="s">
        <v>819</v>
      </c>
      <c r="Q213">
        <v>49</v>
      </c>
      <c r="R213" t="s">
        <v>820</v>
      </c>
      <c r="S213" t="s">
        <v>806</v>
      </c>
      <c r="T213" t="s">
        <v>905</v>
      </c>
      <c r="U213" t="s">
        <v>963</v>
      </c>
      <c r="V213">
        <v>2000</v>
      </c>
      <c r="W213" t="s">
        <v>953</v>
      </c>
      <c r="Y213">
        <v>2991</v>
      </c>
      <c r="Z213" t="s">
        <v>828</v>
      </c>
      <c r="AA213" s="46">
        <v>0</v>
      </c>
      <c r="AB213" s="80" t="s">
        <v>42</v>
      </c>
      <c r="AC213" t="s">
        <v>43</v>
      </c>
      <c r="AD213" s="12">
        <v>1624</v>
      </c>
      <c r="AE213" s="12">
        <v>0</v>
      </c>
      <c r="AF213" s="12">
        <v>1624</v>
      </c>
      <c r="AG213" s="12">
        <v>0</v>
      </c>
      <c r="AH213" s="12">
        <v>0</v>
      </c>
      <c r="AI213" s="12">
        <v>0</v>
      </c>
      <c r="AJ213" s="12">
        <v>0</v>
      </c>
      <c r="AK213" s="12">
        <v>0</v>
      </c>
      <c r="AL213" s="32">
        <v>1624</v>
      </c>
      <c r="AM213" s="32">
        <v>1624</v>
      </c>
      <c r="AN213" s="32">
        <v>1624</v>
      </c>
      <c r="AO213" s="32">
        <v>1624</v>
      </c>
      <c r="AP213" s="12">
        <v>1624</v>
      </c>
      <c r="AQ213" s="12">
        <f t="shared" si="10"/>
        <v>1624</v>
      </c>
      <c r="AR213" s="32">
        <f t="shared" si="9"/>
        <v>0</v>
      </c>
      <c r="AS213" s="35" t="s">
        <v>829</v>
      </c>
      <c r="AT213" s="12">
        <v>0</v>
      </c>
      <c r="AU213" s="12">
        <v>0</v>
      </c>
      <c r="AV213" s="12">
        <v>0</v>
      </c>
      <c r="AW213" s="12">
        <v>0</v>
      </c>
      <c r="AX213" s="12">
        <v>0</v>
      </c>
      <c r="AY213"/>
    </row>
    <row r="214" spans="1:51" s="64" customFormat="1" x14ac:dyDescent="0.3">
      <c r="A214" t="str">
        <f t="shared" si="11"/>
        <v>1.1-00-2405_246021015_24311100</v>
      </c>
      <c r="B214" t="s">
        <v>1282</v>
      </c>
      <c r="C214" t="s">
        <v>1105</v>
      </c>
      <c r="D214" t="s">
        <v>1276</v>
      </c>
      <c r="E214" t="s">
        <v>1284</v>
      </c>
      <c r="F214" t="s">
        <v>1106</v>
      </c>
      <c r="G214" t="s">
        <v>29</v>
      </c>
      <c r="H214" t="s">
        <v>30</v>
      </c>
      <c r="I214" t="s">
        <v>31</v>
      </c>
      <c r="J214" t="s">
        <v>934</v>
      </c>
      <c r="K214" t="s">
        <v>306</v>
      </c>
      <c r="L214" t="s">
        <v>857</v>
      </c>
      <c r="M214" t="s">
        <v>307</v>
      </c>
      <c r="N214">
        <v>6</v>
      </c>
      <c r="O214" t="s">
        <v>79</v>
      </c>
      <c r="P214" s="79" t="s">
        <v>310</v>
      </c>
      <c r="Q214">
        <v>21</v>
      </c>
      <c r="R214" t="s">
        <v>311</v>
      </c>
      <c r="S214" t="s">
        <v>308</v>
      </c>
      <c r="T214" t="s">
        <v>884</v>
      </c>
      <c r="U214" t="s">
        <v>309</v>
      </c>
      <c r="V214">
        <v>3000</v>
      </c>
      <c r="W214" t="s">
        <v>70</v>
      </c>
      <c r="X214"/>
      <c r="Y214">
        <v>3111</v>
      </c>
      <c r="Z214" t="s">
        <v>320</v>
      </c>
      <c r="AA214" s="11">
        <v>0</v>
      </c>
      <c r="AB214" s="80" t="s">
        <v>42</v>
      </c>
      <c r="AC214" t="s">
        <v>43</v>
      </c>
      <c r="AD214" s="12">
        <v>5197048</v>
      </c>
      <c r="AE214" s="12">
        <v>5197048</v>
      </c>
      <c r="AF214" s="12">
        <v>4615703.8</v>
      </c>
      <c r="AG214" s="12">
        <v>4615703.8</v>
      </c>
      <c r="AH214" s="12">
        <v>5003012</v>
      </c>
      <c r="AI214" s="12">
        <v>5003012</v>
      </c>
      <c r="AJ214" s="12">
        <v>5003012</v>
      </c>
      <c r="AK214" s="12">
        <v>581344.20000000019</v>
      </c>
      <c r="AL214" s="32">
        <v>5600000</v>
      </c>
      <c r="AM214" s="32">
        <v>5600000</v>
      </c>
      <c r="AN214" s="32">
        <v>5820000</v>
      </c>
      <c r="AO214" s="32">
        <v>5820000</v>
      </c>
      <c r="AP214" s="12">
        <v>5000000</v>
      </c>
      <c r="AQ214" s="12">
        <f t="shared" ref="AQ214:AQ277" si="12">AE214-AP214</f>
        <v>197048</v>
      </c>
      <c r="AR214" s="32">
        <f t="shared" si="9"/>
        <v>220000</v>
      </c>
      <c r="AS214" s="35" t="s">
        <v>846</v>
      </c>
      <c r="AT214">
        <v>0</v>
      </c>
      <c r="AU214">
        <v>0</v>
      </c>
      <c r="AV214">
        <v>0</v>
      </c>
      <c r="AW214">
        <v>0</v>
      </c>
      <c r="AX214">
        <v>0</v>
      </c>
      <c r="AY214"/>
    </row>
    <row r="215" spans="1:51" s="82" customFormat="1" x14ac:dyDescent="0.3">
      <c r="A215" t="str">
        <f t="shared" si="11"/>
        <v>1.1-00-2407_243034020_24311100</v>
      </c>
      <c r="B215" t="s">
        <v>1282</v>
      </c>
      <c r="C215" t="s">
        <v>1105</v>
      </c>
      <c r="D215" t="s">
        <v>1276</v>
      </c>
      <c r="E215" t="s">
        <v>1284</v>
      </c>
      <c r="F215" t="s">
        <v>1106</v>
      </c>
      <c r="G215" s="82" t="s">
        <v>573</v>
      </c>
      <c r="H215" s="82" t="s">
        <v>966</v>
      </c>
      <c r="I215" s="82" t="s">
        <v>31</v>
      </c>
      <c r="J215" s="82" t="s">
        <v>934</v>
      </c>
      <c r="K215" s="82" t="s">
        <v>446</v>
      </c>
      <c r="L215" s="82" t="s">
        <v>859</v>
      </c>
      <c r="M215" s="82" t="s">
        <v>447</v>
      </c>
      <c r="N215" s="82">
        <v>3</v>
      </c>
      <c r="O215" s="82" t="s">
        <v>218</v>
      </c>
      <c r="P215" s="83" t="s">
        <v>577</v>
      </c>
      <c r="Q215" s="82">
        <v>34</v>
      </c>
      <c r="R215" s="82" t="s">
        <v>578</v>
      </c>
      <c r="S215" s="82" t="s">
        <v>575</v>
      </c>
      <c r="T215" s="82" t="s">
        <v>892</v>
      </c>
      <c r="U215" s="82" t="s">
        <v>576</v>
      </c>
      <c r="V215" s="82">
        <v>3000</v>
      </c>
      <c r="W215" s="82" t="s">
        <v>70</v>
      </c>
      <c r="Y215" s="82">
        <v>3111</v>
      </c>
      <c r="Z215" s="82" t="s">
        <v>320</v>
      </c>
      <c r="AA215" s="195">
        <v>0</v>
      </c>
      <c r="AB215" s="84" t="s">
        <v>42</v>
      </c>
      <c r="AC215" s="82" t="s">
        <v>43</v>
      </c>
      <c r="AD215" s="85">
        <v>0</v>
      </c>
      <c r="AE215" s="85">
        <v>0</v>
      </c>
      <c r="AF215" s="85">
        <v>0</v>
      </c>
      <c r="AG215" s="85">
        <v>0</v>
      </c>
      <c r="AH215" s="85">
        <v>0</v>
      </c>
      <c r="AI215" s="85">
        <v>0</v>
      </c>
      <c r="AJ215" s="85">
        <v>0</v>
      </c>
      <c r="AK215" s="85">
        <v>0</v>
      </c>
      <c r="AL215" s="75">
        <v>0</v>
      </c>
      <c r="AM215" s="75">
        <v>0</v>
      </c>
      <c r="AN215" s="75">
        <v>0</v>
      </c>
      <c r="AO215" s="75">
        <v>0</v>
      </c>
      <c r="AP215" s="85">
        <v>8000000</v>
      </c>
      <c r="AQ215" s="85">
        <f t="shared" si="12"/>
        <v>-8000000</v>
      </c>
      <c r="AR215" s="75">
        <f t="shared" si="9"/>
        <v>0</v>
      </c>
      <c r="AS215" s="193" t="s">
        <v>140</v>
      </c>
      <c r="AT215">
        <v>0</v>
      </c>
      <c r="AU215">
        <v>0</v>
      </c>
      <c r="AV215">
        <v>0</v>
      </c>
      <c r="AW215">
        <v>0</v>
      </c>
      <c r="AX215">
        <v>0</v>
      </c>
    </row>
    <row r="216" spans="1:51" s="82" customFormat="1" x14ac:dyDescent="0.3">
      <c r="A216" t="str">
        <f t="shared" si="11"/>
        <v>2.5-02-2407_243034020_24311100</v>
      </c>
      <c r="B216" s="82" t="s">
        <v>1280</v>
      </c>
      <c r="C216" s="82" t="s">
        <v>1095</v>
      </c>
      <c r="D216" s="82" t="s">
        <v>1274</v>
      </c>
      <c r="E216" s="82" t="s">
        <v>1287</v>
      </c>
      <c r="F216" s="82" t="s">
        <v>1096</v>
      </c>
      <c r="G216" s="82" t="s">
        <v>573</v>
      </c>
      <c r="H216" s="82" t="s">
        <v>966</v>
      </c>
      <c r="I216" s="82" t="s">
        <v>31</v>
      </c>
      <c r="J216" s="82" t="s">
        <v>934</v>
      </c>
      <c r="K216" s="82" t="s">
        <v>446</v>
      </c>
      <c r="L216" s="82" t="s">
        <v>859</v>
      </c>
      <c r="M216" s="82" t="s">
        <v>447</v>
      </c>
      <c r="N216" s="82">
        <v>3</v>
      </c>
      <c r="O216" s="82" t="s">
        <v>218</v>
      </c>
      <c r="P216" s="83" t="s">
        <v>577</v>
      </c>
      <c r="Q216" s="82">
        <v>34</v>
      </c>
      <c r="R216" s="82" t="s">
        <v>578</v>
      </c>
      <c r="S216" s="82" t="s">
        <v>575</v>
      </c>
      <c r="T216" s="82" t="s">
        <v>892</v>
      </c>
      <c r="U216" s="82" t="s">
        <v>576</v>
      </c>
      <c r="V216" s="82">
        <v>3000</v>
      </c>
      <c r="W216" s="82" t="s">
        <v>70</v>
      </c>
      <c r="Y216" s="82">
        <v>3111</v>
      </c>
      <c r="Z216" s="82" t="s">
        <v>320</v>
      </c>
      <c r="AA216" s="195">
        <v>0</v>
      </c>
      <c r="AB216" s="84" t="s">
        <v>42</v>
      </c>
      <c r="AC216" s="82" t="s">
        <v>43</v>
      </c>
      <c r="AD216" s="85">
        <v>85500000</v>
      </c>
      <c r="AE216" s="85">
        <v>70000000</v>
      </c>
      <c r="AF216" s="85">
        <v>80155711.950000003</v>
      </c>
      <c r="AG216" s="85">
        <v>80155711.950000003</v>
      </c>
      <c r="AH216" s="85">
        <v>80155711.950000003</v>
      </c>
      <c r="AI216" s="85">
        <v>80155711.950000003</v>
      </c>
      <c r="AJ216" s="85">
        <v>80155711.950000003</v>
      </c>
      <c r="AK216" s="85">
        <v>5344288.049999997</v>
      </c>
      <c r="AL216" s="75">
        <v>95267283.930000007</v>
      </c>
      <c r="AM216" s="75">
        <v>95267283.930000007</v>
      </c>
      <c r="AN216" s="75">
        <v>95267283.930000007</v>
      </c>
      <c r="AO216" s="75">
        <v>95267283.930000007</v>
      </c>
      <c r="AP216" s="21">
        <v>75088733.549999997</v>
      </c>
      <c r="AQ216" s="85">
        <f t="shared" si="12"/>
        <v>-5088733.549999997</v>
      </c>
      <c r="AR216" s="75">
        <f t="shared" si="9"/>
        <v>0</v>
      </c>
      <c r="AS216" s="193" t="s">
        <v>140</v>
      </c>
      <c r="AT216">
        <v>1500000</v>
      </c>
      <c r="AU216">
        <v>0</v>
      </c>
      <c r="AV216">
        <v>0</v>
      </c>
      <c r="AW216">
        <v>20000</v>
      </c>
      <c r="AX216">
        <v>1480000</v>
      </c>
    </row>
    <row r="217" spans="1:51" x14ac:dyDescent="0.3">
      <c r="A217" t="str">
        <f t="shared" si="11"/>
        <v>1.1-00-2407_242036022_24311100</v>
      </c>
      <c r="B217" t="s">
        <v>1282</v>
      </c>
      <c r="C217" t="s">
        <v>1105</v>
      </c>
      <c r="D217" t="s">
        <v>1276</v>
      </c>
      <c r="E217" t="s">
        <v>1284</v>
      </c>
      <c r="F217" t="s">
        <v>1106</v>
      </c>
      <c r="G217" t="s">
        <v>259</v>
      </c>
      <c r="H217" t="s">
        <v>260</v>
      </c>
      <c r="I217" t="s">
        <v>31</v>
      </c>
      <c r="J217" t="s">
        <v>934</v>
      </c>
      <c r="K217" t="s">
        <v>446</v>
      </c>
      <c r="L217" t="s">
        <v>859</v>
      </c>
      <c r="M217" t="s">
        <v>447</v>
      </c>
      <c r="N217">
        <v>2</v>
      </c>
      <c r="O217" t="s">
        <v>448</v>
      </c>
      <c r="P217" s="79" t="s">
        <v>451</v>
      </c>
      <c r="Q217">
        <v>36</v>
      </c>
      <c r="R217" t="s">
        <v>452</v>
      </c>
      <c r="S217" t="s">
        <v>449</v>
      </c>
      <c r="T217" t="s">
        <v>888</v>
      </c>
      <c r="U217" t="s">
        <v>976</v>
      </c>
      <c r="V217">
        <v>3000</v>
      </c>
      <c r="W217" t="s">
        <v>70</v>
      </c>
      <c r="Y217">
        <v>3111</v>
      </c>
      <c r="Z217" t="s">
        <v>320</v>
      </c>
      <c r="AA217" s="46">
        <v>0</v>
      </c>
      <c r="AB217" s="80" t="s">
        <v>42</v>
      </c>
      <c r="AC217" t="s">
        <v>43</v>
      </c>
      <c r="AD217" s="12">
        <v>203460000</v>
      </c>
      <c r="AE217" s="12">
        <v>116185349.58</v>
      </c>
      <c r="AF217" s="12">
        <v>187558130.19999999</v>
      </c>
      <c r="AG217" s="12">
        <v>187558130.19999999</v>
      </c>
      <c r="AH217" s="12">
        <v>187558130.19999999</v>
      </c>
      <c r="AI217" s="12">
        <v>187558130.19999999</v>
      </c>
      <c r="AJ217" s="12">
        <v>187558130.19999999</v>
      </c>
      <c r="AK217" s="12">
        <v>15901869.800000012</v>
      </c>
      <c r="AL217" s="32">
        <v>223000000</v>
      </c>
      <c r="AM217" s="32">
        <v>223000000</v>
      </c>
      <c r="AN217" s="32">
        <v>223000000</v>
      </c>
      <c r="AO217" s="32">
        <v>223000000</v>
      </c>
      <c r="AP217" s="12">
        <v>70000000</v>
      </c>
      <c r="AQ217" s="12">
        <f t="shared" si="12"/>
        <v>46185349.579999998</v>
      </c>
      <c r="AR217" s="32">
        <f t="shared" si="9"/>
        <v>0</v>
      </c>
      <c r="AS217" s="35" t="s">
        <v>466</v>
      </c>
      <c r="AT217">
        <v>0</v>
      </c>
      <c r="AU217">
        <v>0</v>
      </c>
      <c r="AV217">
        <v>0</v>
      </c>
      <c r="AW217">
        <v>0</v>
      </c>
      <c r="AX217">
        <v>0</v>
      </c>
      <c r="AY217"/>
    </row>
    <row r="218" spans="1:51" x14ac:dyDescent="0.3">
      <c r="A218" t="str">
        <f t="shared" si="11"/>
        <v>1.1-00-2411_246XX031_24311100</v>
      </c>
      <c r="B218" t="s">
        <v>1282</v>
      </c>
      <c r="C218" t="s">
        <v>1105</v>
      </c>
      <c r="D218" t="s">
        <v>1276</v>
      </c>
      <c r="E218" t="s">
        <v>1284</v>
      </c>
      <c r="F218" t="s">
        <v>1106</v>
      </c>
      <c r="G218" t="s">
        <v>802</v>
      </c>
      <c r="H218" t="s">
        <v>803</v>
      </c>
      <c r="I218" t="s">
        <v>31</v>
      </c>
      <c r="J218" t="s">
        <v>934</v>
      </c>
      <c r="K218" t="s">
        <v>804</v>
      </c>
      <c r="L218" t="s">
        <v>868</v>
      </c>
      <c r="M218" t="s">
        <v>805</v>
      </c>
      <c r="N218">
        <v>6</v>
      </c>
      <c r="O218" t="s">
        <v>79</v>
      </c>
      <c r="P218" t="s">
        <v>45</v>
      </c>
      <c r="Q218">
        <v>49</v>
      </c>
      <c r="R218" t="s">
        <v>820</v>
      </c>
      <c r="S218" t="s">
        <v>806</v>
      </c>
      <c r="T218" t="s">
        <v>905</v>
      </c>
      <c r="U218" t="s">
        <v>963</v>
      </c>
      <c r="V218" s="1">
        <v>3000</v>
      </c>
      <c r="W218" s="1" t="s">
        <v>70</v>
      </c>
      <c r="X218" s="1"/>
      <c r="Y218" s="7">
        <v>3111</v>
      </c>
      <c r="Z218" s="7" t="s">
        <v>320</v>
      </c>
      <c r="AA218" s="46">
        <v>0</v>
      </c>
      <c r="AB218" s="80" t="s">
        <v>42</v>
      </c>
      <c r="AC218" t="s">
        <v>43</v>
      </c>
      <c r="AD218" s="12">
        <v>0</v>
      </c>
      <c r="AE218" s="12">
        <v>0</v>
      </c>
      <c r="AF218" s="12">
        <v>0</v>
      </c>
      <c r="AG218" s="12">
        <v>0</v>
      </c>
      <c r="AH218" s="12">
        <v>0</v>
      </c>
      <c r="AI218" s="12">
        <v>0</v>
      </c>
      <c r="AJ218" s="12">
        <v>0</v>
      </c>
      <c r="AK218" s="12">
        <v>0</v>
      </c>
      <c r="AL218" s="12">
        <v>0</v>
      </c>
      <c r="AM218" s="12">
        <v>0</v>
      </c>
      <c r="AN218" s="9">
        <v>0</v>
      </c>
      <c r="AO218" s="9">
        <v>0</v>
      </c>
      <c r="AP218" s="12">
        <v>0</v>
      </c>
      <c r="AQ218" s="12">
        <f t="shared" si="12"/>
        <v>0</v>
      </c>
      <c r="AR218" s="32">
        <f t="shared" si="9"/>
        <v>0</v>
      </c>
      <c r="AS218" s="35" t="s">
        <v>846</v>
      </c>
      <c r="AT218">
        <v>0</v>
      </c>
      <c r="AU218">
        <v>0</v>
      </c>
      <c r="AV218">
        <v>0</v>
      </c>
      <c r="AW218">
        <v>0</v>
      </c>
      <c r="AX218">
        <v>0</v>
      </c>
      <c r="AY218"/>
    </row>
    <row r="219" spans="1:51" x14ac:dyDescent="0.3">
      <c r="A219" t="str">
        <f t="shared" si="11"/>
        <v>1.1-00-2405_246021015_24314100</v>
      </c>
      <c r="B219" t="s">
        <v>1282</v>
      </c>
      <c r="C219" t="s">
        <v>1105</v>
      </c>
      <c r="D219" t="s">
        <v>1276</v>
      </c>
      <c r="E219" t="s">
        <v>1284</v>
      </c>
      <c r="F219" t="s">
        <v>1106</v>
      </c>
      <c r="G219" t="s">
        <v>29</v>
      </c>
      <c r="H219" t="s">
        <v>30</v>
      </c>
      <c r="I219" t="s">
        <v>31</v>
      </c>
      <c r="J219" t="s">
        <v>934</v>
      </c>
      <c r="K219" t="s">
        <v>306</v>
      </c>
      <c r="L219" t="s">
        <v>857</v>
      </c>
      <c r="M219" t="s">
        <v>307</v>
      </c>
      <c r="N219">
        <v>6</v>
      </c>
      <c r="O219" t="s">
        <v>79</v>
      </c>
      <c r="P219" s="79" t="s">
        <v>310</v>
      </c>
      <c r="Q219">
        <v>21</v>
      </c>
      <c r="R219" t="s">
        <v>311</v>
      </c>
      <c r="S219" t="s">
        <v>308</v>
      </c>
      <c r="T219" t="s">
        <v>884</v>
      </c>
      <c r="U219" t="s">
        <v>309</v>
      </c>
      <c r="V219">
        <v>3000</v>
      </c>
      <c r="W219" t="s">
        <v>70</v>
      </c>
      <c r="Y219">
        <v>3141</v>
      </c>
      <c r="Z219" t="s">
        <v>321</v>
      </c>
      <c r="AA219" s="11">
        <v>0</v>
      </c>
      <c r="AB219" s="80" t="s">
        <v>42</v>
      </c>
      <c r="AC219" t="s">
        <v>43</v>
      </c>
      <c r="AD219" s="12">
        <v>600000</v>
      </c>
      <c r="AE219" s="12">
        <v>600000</v>
      </c>
      <c r="AF219" s="12">
        <v>599999.56000000006</v>
      </c>
      <c r="AG219" s="12">
        <v>599999.56000000006</v>
      </c>
      <c r="AH219" s="12">
        <v>464836.67</v>
      </c>
      <c r="AI219" s="12">
        <v>464836.67</v>
      </c>
      <c r="AJ219" s="12">
        <v>464836.67</v>
      </c>
      <c r="AK219" s="12">
        <v>0.43999999994412065</v>
      </c>
      <c r="AL219" s="32">
        <v>600000</v>
      </c>
      <c r="AM219" s="32">
        <v>600000</v>
      </c>
      <c r="AN219" s="32">
        <v>720000</v>
      </c>
      <c r="AO219" s="32">
        <v>720000</v>
      </c>
      <c r="AP219" s="12">
        <v>600000</v>
      </c>
      <c r="AQ219" s="12">
        <f t="shared" si="12"/>
        <v>0</v>
      </c>
      <c r="AR219" s="32">
        <f t="shared" si="9"/>
        <v>120000</v>
      </c>
      <c r="AS219" s="35" t="s">
        <v>846</v>
      </c>
      <c r="AT219">
        <v>0</v>
      </c>
      <c r="AU219">
        <v>0</v>
      </c>
      <c r="AV219">
        <v>0</v>
      </c>
      <c r="AW219">
        <v>48000</v>
      </c>
      <c r="AX219">
        <v>-48000</v>
      </c>
      <c r="AY219"/>
    </row>
    <row r="220" spans="1:51" x14ac:dyDescent="0.3">
      <c r="A220" t="str">
        <f t="shared" si="11"/>
        <v>1.1-00-2411_246049031_24314100</v>
      </c>
      <c r="B220" t="s">
        <v>1282</v>
      </c>
      <c r="C220" t="s">
        <v>1105</v>
      </c>
      <c r="D220" t="s">
        <v>1276</v>
      </c>
      <c r="E220" t="s">
        <v>1284</v>
      </c>
      <c r="F220" t="s">
        <v>1106</v>
      </c>
      <c r="G220" t="s">
        <v>802</v>
      </c>
      <c r="H220" t="s">
        <v>803</v>
      </c>
      <c r="I220" t="s">
        <v>31</v>
      </c>
      <c r="J220" t="s">
        <v>934</v>
      </c>
      <c r="K220" t="s">
        <v>804</v>
      </c>
      <c r="L220" t="s">
        <v>868</v>
      </c>
      <c r="M220" t="s">
        <v>805</v>
      </c>
      <c r="N220">
        <v>6</v>
      </c>
      <c r="O220" t="s">
        <v>79</v>
      </c>
      <c r="P220" s="79" t="s">
        <v>819</v>
      </c>
      <c r="Q220">
        <v>49</v>
      </c>
      <c r="R220" t="s">
        <v>820</v>
      </c>
      <c r="S220" t="s">
        <v>806</v>
      </c>
      <c r="T220" t="s">
        <v>905</v>
      </c>
      <c r="U220" t="s">
        <v>963</v>
      </c>
      <c r="V220">
        <v>3000</v>
      </c>
      <c r="W220" t="s">
        <v>70</v>
      </c>
      <c r="Y220">
        <v>3141</v>
      </c>
      <c r="Z220" t="s">
        <v>321</v>
      </c>
      <c r="AA220" s="46">
        <v>0</v>
      </c>
      <c r="AB220" s="80" t="s">
        <v>42</v>
      </c>
      <c r="AC220" t="s">
        <v>43</v>
      </c>
      <c r="AD220" s="12">
        <v>1741466.7</v>
      </c>
      <c r="AE220" s="12">
        <v>1813000</v>
      </c>
      <c r="AF220" s="12">
        <v>1741466.24</v>
      </c>
      <c r="AG220" s="12">
        <v>1741466.24</v>
      </c>
      <c r="AH220" s="12">
        <v>1148372.1599999999</v>
      </c>
      <c r="AI220" s="12">
        <v>1148372.1599999999</v>
      </c>
      <c r="AJ220" s="12">
        <v>1148372.1599999999</v>
      </c>
      <c r="AK220" s="12">
        <v>0.4599999999627471</v>
      </c>
      <c r="AL220" s="32">
        <v>1824700</v>
      </c>
      <c r="AM220" s="32">
        <v>1824700</v>
      </c>
      <c r="AN220" s="32">
        <v>2000000</v>
      </c>
      <c r="AO220" s="32">
        <v>2000000</v>
      </c>
      <c r="AP220" s="12">
        <v>1000000</v>
      </c>
      <c r="AQ220" s="12">
        <f t="shared" si="12"/>
        <v>813000</v>
      </c>
      <c r="AR220" s="32">
        <f t="shared" si="9"/>
        <v>175300</v>
      </c>
      <c r="AS220" s="9" t="s">
        <v>830</v>
      </c>
      <c r="AT220" s="32">
        <v>0</v>
      </c>
      <c r="AU220" s="32">
        <v>0</v>
      </c>
      <c r="AV220" s="32">
        <v>0</v>
      </c>
      <c r="AW220" s="32">
        <v>0</v>
      </c>
      <c r="AX220" s="32">
        <v>0</v>
      </c>
      <c r="AY220"/>
    </row>
    <row r="221" spans="1:51" x14ac:dyDescent="0.3">
      <c r="A221" t="str">
        <f t="shared" si="11"/>
        <v>1.1-00-2411_246XX031_24315100</v>
      </c>
      <c r="B221" t="s">
        <v>1282</v>
      </c>
      <c r="C221" t="s">
        <v>1105</v>
      </c>
      <c r="D221" t="s">
        <v>1276</v>
      </c>
      <c r="E221" t="s">
        <v>1284</v>
      </c>
      <c r="F221" t="s">
        <v>1106</v>
      </c>
      <c r="G221" t="s">
        <v>802</v>
      </c>
      <c r="H221" t="s">
        <v>803</v>
      </c>
      <c r="I221" t="s">
        <v>31</v>
      </c>
      <c r="J221" t="s">
        <v>934</v>
      </c>
      <c r="K221" t="s">
        <v>804</v>
      </c>
      <c r="L221" t="s">
        <v>868</v>
      </c>
      <c r="M221" t="s">
        <v>805</v>
      </c>
      <c r="N221">
        <v>6</v>
      </c>
      <c r="O221" t="s">
        <v>79</v>
      </c>
      <c r="P221" t="s">
        <v>45</v>
      </c>
      <c r="Q221">
        <v>49</v>
      </c>
      <c r="R221" t="s">
        <v>820</v>
      </c>
      <c r="S221" t="s">
        <v>806</v>
      </c>
      <c r="T221" t="s">
        <v>905</v>
      </c>
      <c r="U221" t="s">
        <v>963</v>
      </c>
      <c r="V221" s="1">
        <v>3000</v>
      </c>
      <c r="W221" s="1" t="s">
        <v>70</v>
      </c>
      <c r="X221" s="1"/>
      <c r="Y221" s="7">
        <v>3151</v>
      </c>
      <c r="Z221" s="7" t="s">
        <v>704</v>
      </c>
      <c r="AA221" s="46">
        <v>0</v>
      </c>
      <c r="AB221" s="80" t="s">
        <v>42</v>
      </c>
      <c r="AC221" t="s">
        <v>43</v>
      </c>
      <c r="AD221" s="12">
        <v>0</v>
      </c>
      <c r="AE221" s="12">
        <v>0</v>
      </c>
      <c r="AF221" s="12">
        <v>0</v>
      </c>
      <c r="AG221" s="12">
        <v>0</v>
      </c>
      <c r="AH221" s="12">
        <v>0</v>
      </c>
      <c r="AI221" s="12">
        <v>0</v>
      </c>
      <c r="AJ221" s="12">
        <v>0</v>
      </c>
      <c r="AK221" s="12">
        <v>0</v>
      </c>
      <c r="AL221" s="12">
        <v>0</v>
      </c>
      <c r="AM221" s="12">
        <v>0</v>
      </c>
      <c r="AN221" s="9">
        <v>0</v>
      </c>
      <c r="AO221" s="9">
        <v>0</v>
      </c>
      <c r="AP221" s="12">
        <v>0</v>
      </c>
      <c r="AQ221" s="12">
        <f t="shared" si="12"/>
        <v>0</v>
      </c>
      <c r="AR221" s="32">
        <f t="shared" si="9"/>
        <v>0</v>
      </c>
      <c r="AY221"/>
    </row>
    <row r="222" spans="1:51" x14ac:dyDescent="0.3">
      <c r="A222" t="str">
        <f t="shared" si="11"/>
        <v>1.1-00-2405_246021015_24316100</v>
      </c>
      <c r="B222" t="s">
        <v>1282</v>
      </c>
      <c r="C222" t="s">
        <v>1105</v>
      </c>
      <c r="D222" t="s">
        <v>1276</v>
      </c>
      <c r="E222" t="s">
        <v>1284</v>
      </c>
      <c r="F222" t="s">
        <v>1106</v>
      </c>
      <c r="G222" t="s">
        <v>29</v>
      </c>
      <c r="H222" t="s">
        <v>30</v>
      </c>
      <c r="I222" t="s">
        <v>31</v>
      </c>
      <c r="J222" t="s">
        <v>934</v>
      </c>
      <c r="K222" t="s">
        <v>306</v>
      </c>
      <c r="L222" t="s">
        <v>857</v>
      </c>
      <c r="M222" t="s">
        <v>307</v>
      </c>
      <c r="N222">
        <v>6</v>
      </c>
      <c r="O222" t="s">
        <v>79</v>
      </c>
      <c r="P222" s="79" t="s">
        <v>310</v>
      </c>
      <c r="Q222">
        <v>21</v>
      </c>
      <c r="R222" t="s">
        <v>311</v>
      </c>
      <c r="S222" t="s">
        <v>308</v>
      </c>
      <c r="T222" t="s">
        <v>884</v>
      </c>
      <c r="U222" t="s">
        <v>309</v>
      </c>
      <c r="V222">
        <v>3000</v>
      </c>
      <c r="W222" t="s">
        <v>70</v>
      </c>
      <c r="Y222">
        <v>3161</v>
      </c>
      <c r="Z222" t="s">
        <v>322</v>
      </c>
      <c r="AA222" s="11">
        <v>0</v>
      </c>
      <c r="AB222" s="80" t="s">
        <v>42</v>
      </c>
      <c r="AC222" t="s">
        <v>43</v>
      </c>
      <c r="AD222" s="12">
        <v>2700000</v>
      </c>
      <c r="AE222" s="12">
        <v>2700000</v>
      </c>
      <c r="AF222" s="12">
        <v>2593760</v>
      </c>
      <c r="AG222" s="12">
        <v>2593760</v>
      </c>
      <c r="AH222" s="12">
        <v>2368801.2000000002</v>
      </c>
      <c r="AI222" s="12">
        <v>2368801.2000000002</v>
      </c>
      <c r="AJ222" s="12">
        <v>2368801.2000000002</v>
      </c>
      <c r="AK222" s="12">
        <v>106240</v>
      </c>
      <c r="AL222" s="32">
        <v>2700000</v>
      </c>
      <c r="AM222" s="32">
        <v>2700000</v>
      </c>
      <c r="AN222" s="32">
        <v>2700000</v>
      </c>
      <c r="AO222" s="32">
        <v>2700000</v>
      </c>
      <c r="AP222" s="12">
        <v>2700000</v>
      </c>
      <c r="AQ222" s="12">
        <f t="shared" si="12"/>
        <v>0</v>
      </c>
      <c r="AR222" s="32">
        <f t="shared" si="9"/>
        <v>0</v>
      </c>
      <c r="AS222" s="35" t="s">
        <v>846</v>
      </c>
      <c r="AT222">
        <v>0</v>
      </c>
      <c r="AU222">
        <v>0</v>
      </c>
      <c r="AV222">
        <v>0</v>
      </c>
      <c r="AW222">
        <v>400000</v>
      </c>
      <c r="AX222">
        <v>-400000</v>
      </c>
      <c r="AY222"/>
    </row>
    <row r="223" spans="1:51" x14ac:dyDescent="0.3">
      <c r="A223" t="str">
        <f t="shared" si="11"/>
        <v>08_247XX025_24316100</v>
      </c>
      <c r="C223" t="s">
        <v>1097</v>
      </c>
      <c r="F223" t="s">
        <v>986</v>
      </c>
      <c r="G223" t="s">
        <v>373</v>
      </c>
      <c r="H223" t="s">
        <v>374</v>
      </c>
      <c r="I223" t="s">
        <v>200</v>
      </c>
      <c r="J223" t="s">
        <v>957</v>
      </c>
      <c r="K223" t="s">
        <v>586</v>
      </c>
      <c r="L223" t="s">
        <v>860</v>
      </c>
      <c r="M223" t="s">
        <v>587</v>
      </c>
      <c r="N223">
        <v>7</v>
      </c>
      <c r="O223" t="s">
        <v>588</v>
      </c>
      <c r="P223" t="s">
        <v>45</v>
      </c>
      <c r="Q223">
        <v>41</v>
      </c>
      <c r="R223" t="s">
        <v>593</v>
      </c>
      <c r="S223" t="s">
        <v>907</v>
      </c>
      <c r="T223" t="s">
        <v>906</v>
      </c>
      <c r="U223" t="s">
        <v>958</v>
      </c>
      <c r="V223">
        <v>3000</v>
      </c>
      <c r="W223" t="s">
        <v>70</v>
      </c>
      <c r="Y223">
        <v>3161</v>
      </c>
      <c r="Z223" t="s">
        <v>322</v>
      </c>
      <c r="AA223" s="46">
        <v>0</v>
      </c>
      <c r="AB223" s="80" t="s">
        <v>42</v>
      </c>
      <c r="AC223" t="s">
        <v>43</v>
      </c>
      <c r="AD223" s="12">
        <v>55000</v>
      </c>
      <c r="AE223" s="12">
        <v>0</v>
      </c>
      <c r="AF223" s="12">
        <v>54627.3</v>
      </c>
      <c r="AG223" s="12">
        <v>54627.3</v>
      </c>
      <c r="AH223" s="12">
        <v>18209.099999999999</v>
      </c>
      <c r="AI223" s="12">
        <v>0</v>
      </c>
      <c r="AJ223" s="12">
        <v>0</v>
      </c>
      <c r="AK223" s="12">
        <v>372.69999999999709</v>
      </c>
      <c r="AL223" s="32">
        <v>0</v>
      </c>
      <c r="AM223" s="32">
        <v>0</v>
      </c>
      <c r="AN223" s="32">
        <v>0</v>
      </c>
      <c r="AO223" s="32">
        <v>0</v>
      </c>
      <c r="AP223" s="12">
        <v>0</v>
      </c>
      <c r="AQ223" s="12">
        <f t="shared" si="12"/>
        <v>0</v>
      </c>
      <c r="AR223" s="32">
        <f t="shared" si="9"/>
        <v>0</v>
      </c>
      <c r="AS223" s="35" t="s">
        <v>846</v>
      </c>
      <c r="AT223">
        <v>0</v>
      </c>
      <c r="AU223">
        <v>200000</v>
      </c>
      <c r="AV223">
        <v>0</v>
      </c>
      <c r="AW223">
        <v>0</v>
      </c>
      <c r="AX223">
        <v>200000</v>
      </c>
      <c r="AY223"/>
    </row>
    <row r="224" spans="1:51" x14ac:dyDescent="0.3">
      <c r="A224" t="str">
        <f t="shared" si="11"/>
        <v>1.1-00-2408_247041025_24316100</v>
      </c>
      <c r="B224" t="s">
        <v>1282</v>
      </c>
      <c r="C224" t="s">
        <v>1105</v>
      </c>
      <c r="D224" t="s">
        <v>1276</v>
      </c>
      <c r="E224" t="s">
        <v>1284</v>
      </c>
      <c r="F224" t="s">
        <v>1106</v>
      </c>
      <c r="G224" t="s">
        <v>373</v>
      </c>
      <c r="H224" t="s">
        <v>374</v>
      </c>
      <c r="I224" t="s">
        <v>200</v>
      </c>
      <c r="J224" t="s">
        <v>957</v>
      </c>
      <c r="K224" t="s">
        <v>586</v>
      </c>
      <c r="L224" t="s">
        <v>860</v>
      </c>
      <c r="M224" t="s">
        <v>587</v>
      </c>
      <c r="N224">
        <v>7</v>
      </c>
      <c r="O224" t="s">
        <v>588</v>
      </c>
      <c r="P224" s="79" t="s">
        <v>592</v>
      </c>
      <c r="Q224">
        <v>41</v>
      </c>
      <c r="R224" t="s">
        <v>593</v>
      </c>
      <c r="S224" t="s">
        <v>907</v>
      </c>
      <c r="T224" t="s">
        <v>906</v>
      </c>
      <c r="U224" t="s">
        <v>958</v>
      </c>
      <c r="V224">
        <v>3000</v>
      </c>
      <c r="W224" t="s">
        <v>70</v>
      </c>
      <c r="Y224">
        <v>3161</v>
      </c>
      <c r="Z224" t="s">
        <v>322</v>
      </c>
      <c r="AA224" s="46">
        <v>0</v>
      </c>
      <c r="AB224" s="80" t="s">
        <v>42</v>
      </c>
      <c r="AC224" t="s">
        <v>43</v>
      </c>
      <c r="AD224" s="12">
        <v>200000</v>
      </c>
      <c r="AE224" s="12">
        <v>200000</v>
      </c>
      <c r="AF224" s="12">
        <v>145672.79999999999</v>
      </c>
      <c r="AG224" s="12">
        <v>145672.79999999999</v>
      </c>
      <c r="AH224" s="12">
        <v>127463.7</v>
      </c>
      <c r="AI224" s="12">
        <v>109254.6</v>
      </c>
      <c r="AJ224" s="12">
        <v>109254.6</v>
      </c>
      <c r="AK224" s="12">
        <v>54327.200000000012</v>
      </c>
      <c r="AL224" s="32">
        <v>200000</v>
      </c>
      <c r="AM224" s="32">
        <v>200000</v>
      </c>
      <c r="AN224" s="32">
        <v>230000</v>
      </c>
      <c r="AO224" s="32">
        <v>230000</v>
      </c>
      <c r="AP224" s="12">
        <v>230000</v>
      </c>
      <c r="AQ224" s="12">
        <f t="shared" si="12"/>
        <v>-30000</v>
      </c>
      <c r="AR224" s="32">
        <f t="shared" ref="AR224:AR287" si="13">AN224-AL224</f>
        <v>30000</v>
      </c>
      <c r="AS224" s="35" t="s">
        <v>846</v>
      </c>
      <c r="AT224">
        <v>0</v>
      </c>
      <c r="AU224">
        <v>450000</v>
      </c>
      <c r="AV224">
        <v>0</v>
      </c>
      <c r="AW224">
        <v>0</v>
      </c>
      <c r="AX224">
        <v>450000</v>
      </c>
      <c r="AY224"/>
    </row>
    <row r="225" spans="1:51" x14ac:dyDescent="0.3">
      <c r="A225" t="str">
        <f t="shared" si="11"/>
        <v>1.1-00-2411_246049031_24316100</v>
      </c>
      <c r="B225" t="s">
        <v>1282</v>
      </c>
      <c r="C225" t="s">
        <v>1105</v>
      </c>
      <c r="D225" t="s">
        <v>1276</v>
      </c>
      <c r="E225" t="s">
        <v>1284</v>
      </c>
      <c r="F225" t="s">
        <v>1106</v>
      </c>
      <c r="G225" t="s">
        <v>802</v>
      </c>
      <c r="H225" t="s">
        <v>803</v>
      </c>
      <c r="I225" t="s">
        <v>31</v>
      </c>
      <c r="J225" t="s">
        <v>934</v>
      </c>
      <c r="K225" t="s">
        <v>804</v>
      </c>
      <c r="L225" t="s">
        <v>868</v>
      </c>
      <c r="M225" t="s">
        <v>805</v>
      </c>
      <c r="N225">
        <v>6</v>
      </c>
      <c r="O225" t="s">
        <v>79</v>
      </c>
      <c r="P225" s="79" t="s">
        <v>819</v>
      </c>
      <c r="Q225">
        <v>49</v>
      </c>
      <c r="R225" t="s">
        <v>820</v>
      </c>
      <c r="S225" t="s">
        <v>806</v>
      </c>
      <c r="T225" t="s">
        <v>905</v>
      </c>
      <c r="U225" t="s">
        <v>963</v>
      </c>
      <c r="V225">
        <v>3000</v>
      </c>
      <c r="W225" t="s">
        <v>70</v>
      </c>
      <c r="Y225">
        <v>3161</v>
      </c>
      <c r="Z225" t="s">
        <v>322</v>
      </c>
      <c r="AA225" s="46">
        <v>0</v>
      </c>
      <c r="AB225" s="80" t="s">
        <v>42</v>
      </c>
      <c r="AC225" t="s">
        <v>43</v>
      </c>
      <c r="AD225" s="12">
        <v>97022.399999999994</v>
      </c>
      <c r="AE225" s="12">
        <v>0</v>
      </c>
      <c r="AF225" s="12">
        <v>97022.399999999994</v>
      </c>
      <c r="AG225" s="12">
        <v>97022.399999999994</v>
      </c>
      <c r="AH225" s="12">
        <v>19195.68</v>
      </c>
      <c r="AI225" s="12">
        <v>16453.439999999999</v>
      </c>
      <c r="AJ225" s="12">
        <v>16453.439999999999</v>
      </c>
      <c r="AK225" s="12">
        <v>0</v>
      </c>
      <c r="AL225" s="32">
        <v>97022.399999999994</v>
      </c>
      <c r="AM225" s="32">
        <v>97022.399999999994</v>
      </c>
      <c r="AN225" s="70">
        <v>7097022.4000000004</v>
      </c>
      <c r="AO225" s="70">
        <v>7097022.4000000004</v>
      </c>
      <c r="AP225" s="12">
        <v>1000000</v>
      </c>
      <c r="AQ225" s="12">
        <f t="shared" si="12"/>
        <v>-1000000</v>
      </c>
      <c r="AR225" s="32">
        <f t="shared" si="13"/>
        <v>7000000</v>
      </c>
      <c r="AS225" s="35" t="s">
        <v>1225</v>
      </c>
      <c r="AT225">
        <v>361499.99</v>
      </c>
      <c r="AU225">
        <v>0</v>
      </c>
      <c r="AV225">
        <v>0</v>
      </c>
      <c r="AW225">
        <v>0</v>
      </c>
      <c r="AX225">
        <v>361499.99</v>
      </c>
      <c r="AY225"/>
    </row>
    <row r="226" spans="1:51" x14ac:dyDescent="0.3">
      <c r="A226" t="str">
        <f t="shared" si="11"/>
        <v>1.1-00-2401_246004004_24318100</v>
      </c>
      <c r="B226" t="s">
        <v>1282</v>
      </c>
      <c r="C226" t="s">
        <v>1105</v>
      </c>
      <c r="D226" t="s">
        <v>1276</v>
      </c>
      <c r="E226" t="s">
        <v>1284</v>
      </c>
      <c r="F226" t="s">
        <v>1106</v>
      </c>
      <c r="G226" t="s">
        <v>29</v>
      </c>
      <c r="H226" t="s">
        <v>30</v>
      </c>
      <c r="I226" t="s">
        <v>31</v>
      </c>
      <c r="J226" t="s">
        <v>934</v>
      </c>
      <c r="K226" t="s">
        <v>33</v>
      </c>
      <c r="L226" t="s">
        <v>853</v>
      </c>
      <c r="M226" t="s">
        <v>971</v>
      </c>
      <c r="N226">
        <v>6</v>
      </c>
      <c r="O226" t="s">
        <v>79</v>
      </c>
      <c r="P226" s="79" t="s">
        <v>93</v>
      </c>
      <c r="Q226">
        <v>4</v>
      </c>
      <c r="R226" t="s">
        <v>94</v>
      </c>
      <c r="S226" t="s">
        <v>92</v>
      </c>
      <c r="T226" t="s">
        <v>873</v>
      </c>
      <c r="U226" t="s">
        <v>987</v>
      </c>
      <c r="V226">
        <v>3000</v>
      </c>
      <c r="W226" t="s">
        <v>70</v>
      </c>
      <c r="Y226">
        <v>3181</v>
      </c>
      <c r="Z226" t="s">
        <v>95</v>
      </c>
      <c r="AA226" s="11">
        <v>0</v>
      </c>
      <c r="AB226" s="80" t="s">
        <v>42</v>
      </c>
      <c r="AC226" t="s">
        <v>43</v>
      </c>
      <c r="AD226" s="12">
        <v>5000</v>
      </c>
      <c r="AE226" s="12">
        <v>0</v>
      </c>
      <c r="AF226" s="12">
        <v>0</v>
      </c>
      <c r="AG226" s="12">
        <v>0</v>
      </c>
      <c r="AH226" s="12">
        <v>0</v>
      </c>
      <c r="AI226" s="12">
        <v>0</v>
      </c>
      <c r="AJ226" s="12">
        <v>0</v>
      </c>
      <c r="AK226" s="12">
        <v>5000</v>
      </c>
      <c r="AL226" s="32">
        <v>5000</v>
      </c>
      <c r="AM226" s="32">
        <v>5000</v>
      </c>
      <c r="AN226" s="32">
        <v>5000</v>
      </c>
      <c r="AO226" s="32">
        <v>5000</v>
      </c>
      <c r="AP226" s="12">
        <v>5000</v>
      </c>
      <c r="AQ226" s="12">
        <f t="shared" si="12"/>
        <v>-5000</v>
      </c>
      <c r="AR226" s="32">
        <f t="shared" si="13"/>
        <v>0</v>
      </c>
      <c r="AS226" s="35" t="s">
        <v>846</v>
      </c>
      <c r="AT226" s="12">
        <v>0</v>
      </c>
      <c r="AU226" s="12">
        <v>0</v>
      </c>
      <c r="AV226" s="12">
        <v>0</v>
      </c>
      <c r="AW226" s="12">
        <v>0</v>
      </c>
      <c r="AX226" s="12">
        <v>0</v>
      </c>
      <c r="AY226"/>
    </row>
    <row r="227" spans="1:51" x14ac:dyDescent="0.3">
      <c r="A227" t="str">
        <f t="shared" si="11"/>
        <v>1.1-00-2404_246018012_24318100</v>
      </c>
      <c r="B227" t="s">
        <v>1282</v>
      </c>
      <c r="C227" t="s">
        <v>1105</v>
      </c>
      <c r="D227" t="s">
        <v>1276</v>
      </c>
      <c r="E227" t="s">
        <v>1284</v>
      </c>
      <c r="F227" t="s">
        <v>1106</v>
      </c>
      <c r="G227" t="s">
        <v>29</v>
      </c>
      <c r="H227" t="s">
        <v>30</v>
      </c>
      <c r="I227" t="s">
        <v>141</v>
      </c>
      <c r="J227" t="s">
        <v>955</v>
      </c>
      <c r="K227" t="s">
        <v>143</v>
      </c>
      <c r="L227" t="s">
        <v>855</v>
      </c>
      <c r="M227" t="s">
        <v>144</v>
      </c>
      <c r="N227">
        <v>6</v>
      </c>
      <c r="O227" t="s">
        <v>79</v>
      </c>
      <c r="P227" s="79" t="s">
        <v>147</v>
      </c>
      <c r="Q227">
        <v>18</v>
      </c>
      <c r="R227" t="s">
        <v>148</v>
      </c>
      <c r="S227" t="s">
        <v>145</v>
      </c>
      <c r="T227" t="s">
        <v>877</v>
      </c>
      <c r="U227" t="s">
        <v>956</v>
      </c>
      <c r="V227">
        <v>3000</v>
      </c>
      <c r="W227" t="s">
        <v>70</v>
      </c>
      <c r="Y227">
        <v>3181</v>
      </c>
      <c r="Z227" t="s">
        <v>95</v>
      </c>
      <c r="AA227" s="11">
        <v>0</v>
      </c>
      <c r="AB227" s="80" t="s">
        <v>42</v>
      </c>
      <c r="AC227" t="s">
        <v>43</v>
      </c>
      <c r="AD227" s="12">
        <v>5500</v>
      </c>
      <c r="AE227" s="12">
        <v>5500</v>
      </c>
      <c r="AF227" s="12">
        <v>3274.18</v>
      </c>
      <c r="AG227" s="12">
        <v>3274.18</v>
      </c>
      <c r="AH227" s="12">
        <v>3274.18</v>
      </c>
      <c r="AI227" s="12">
        <v>3274.18</v>
      </c>
      <c r="AJ227" s="12">
        <v>3274.18</v>
      </c>
      <c r="AK227" s="12">
        <v>2225.8200000000002</v>
      </c>
      <c r="AL227" s="32">
        <v>5500</v>
      </c>
      <c r="AM227" s="32">
        <v>5500</v>
      </c>
      <c r="AN227" s="32">
        <v>5500</v>
      </c>
      <c r="AO227" s="32">
        <v>5500</v>
      </c>
      <c r="AP227" s="12">
        <v>5500</v>
      </c>
      <c r="AQ227" s="12">
        <f t="shared" si="12"/>
        <v>0</v>
      </c>
      <c r="AR227" s="32">
        <f t="shared" si="13"/>
        <v>0</v>
      </c>
      <c r="AS227" s="35" t="s">
        <v>846</v>
      </c>
      <c r="AT227">
        <v>0</v>
      </c>
      <c r="AU227">
        <v>500000</v>
      </c>
      <c r="AV227">
        <v>0</v>
      </c>
      <c r="AW227">
        <v>0</v>
      </c>
      <c r="AX227">
        <v>500000</v>
      </c>
      <c r="AY227"/>
    </row>
    <row r="228" spans="1:51" x14ac:dyDescent="0.3">
      <c r="A228" t="str">
        <f t="shared" si="11"/>
        <v>1.1-00-2408_247040025_24318100</v>
      </c>
      <c r="B228" t="s">
        <v>1282</v>
      </c>
      <c r="C228" t="s">
        <v>1105</v>
      </c>
      <c r="D228" t="s">
        <v>1276</v>
      </c>
      <c r="E228" t="s">
        <v>1284</v>
      </c>
      <c r="F228" t="s">
        <v>1106</v>
      </c>
      <c r="G228" t="s">
        <v>373</v>
      </c>
      <c r="H228" t="s">
        <v>374</v>
      </c>
      <c r="I228" t="s">
        <v>200</v>
      </c>
      <c r="J228" t="s">
        <v>957</v>
      </c>
      <c r="K228" t="s">
        <v>586</v>
      </c>
      <c r="L228" t="s">
        <v>860</v>
      </c>
      <c r="M228" t="s">
        <v>587</v>
      </c>
      <c r="N228">
        <v>7</v>
      </c>
      <c r="O228" t="s">
        <v>588</v>
      </c>
      <c r="P228" s="79" t="s">
        <v>590</v>
      </c>
      <c r="Q228">
        <v>40</v>
      </c>
      <c r="R228" t="s">
        <v>591</v>
      </c>
      <c r="S228" t="s">
        <v>907</v>
      </c>
      <c r="T228" t="s">
        <v>906</v>
      </c>
      <c r="U228" t="s">
        <v>958</v>
      </c>
      <c r="V228">
        <v>3000</v>
      </c>
      <c r="W228" t="s">
        <v>70</v>
      </c>
      <c r="Y228">
        <v>3181</v>
      </c>
      <c r="Z228" t="s">
        <v>95</v>
      </c>
      <c r="AA228" s="46">
        <v>0</v>
      </c>
      <c r="AB228" s="80" t="s">
        <v>42</v>
      </c>
      <c r="AC228" t="s">
        <v>43</v>
      </c>
      <c r="AD228" s="12">
        <v>10000</v>
      </c>
      <c r="AE228" s="12">
        <v>10000</v>
      </c>
      <c r="AF228" s="12">
        <v>0</v>
      </c>
      <c r="AG228" s="12">
        <v>0</v>
      </c>
      <c r="AH228" s="12">
        <v>0</v>
      </c>
      <c r="AI228" s="12">
        <v>0</v>
      </c>
      <c r="AJ228" s="12">
        <v>0</v>
      </c>
      <c r="AK228" s="12">
        <v>10000</v>
      </c>
      <c r="AL228" s="32">
        <v>10000</v>
      </c>
      <c r="AM228" s="32">
        <v>10000</v>
      </c>
      <c r="AN228" s="32">
        <v>10000</v>
      </c>
      <c r="AO228" s="32">
        <v>10000</v>
      </c>
      <c r="AP228" s="12">
        <v>10000</v>
      </c>
      <c r="AQ228" s="12">
        <f t="shared" si="12"/>
        <v>0</v>
      </c>
      <c r="AR228" s="32">
        <f t="shared" si="13"/>
        <v>0</v>
      </c>
      <c r="AS228" s="35" t="s">
        <v>846</v>
      </c>
      <c r="AT228">
        <v>0</v>
      </c>
      <c r="AU228">
        <v>0</v>
      </c>
      <c r="AV228">
        <v>0</v>
      </c>
      <c r="AW228">
        <v>0</v>
      </c>
      <c r="AX228">
        <v>0</v>
      </c>
      <c r="AY228"/>
    </row>
    <row r="229" spans="1:51" x14ac:dyDescent="0.3">
      <c r="A229" t="str">
        <f t="shared" si="11"/>
        <v>1.1-00-2411_246XX031_24318100</v>
      </c>
      <c r="B229" t="s">
        <v>1282</v>
      </c>
      <c r="C229" t="s">
        <v>1105</v>
      </c>
      <c r="D229" t="s">
        <v>1276</v>
      </c>
      <c r="E229" t="s">
        <v>1284</v>
      </c>
      <c r="F229" t="s">
        <v>1106</v>
      </c>
      <c r="G229" t="s">
        <v>802</v>
      </c>
      <c r="H229" t="s">
        <v>803</v>
      </c>
      <c r="I229" t="s">
        <v>31</v>
      </c>
      <c r="J229" t="s">
        <v>934</v>
      </c>
      <c r="K229" t="s">
        <v>804</v>
      </c>
      <c r="L229" t="s">
        <v>868</v>
      </c>
      <c r="M229" t="s">
        <v>805</v>
      </c>
      <c r="N229">
        <v>6</v>
      </c>
      <c r="O229" t="s">
        <v>79</v>
      </c>
      <c r="P229" t="s">
        <v>45</v>
      </c>
      <c r="Q229">
        <v>49</v>
      </c>
      <c r="R229" t="s">
        <v>820</v>
      </c>
      <c r="S229" t="s">
        <v>806</v>
      </c>
      <c r="T229" t="s">
        <v>905</v>
      </c>
      <c r="U229" t="s">
        <v>963</v>
      </c>
      <c r="V229">
        <v>3000</v>
      </c>
      <c r="W229" t="s">
        <v>70</v>
      </c>
      <c r="Y229">
        <v>3181</v>
      </c>
      <c r="Z229" t="s">
        <v>95</v>
      </c>
      <c r="AA229" s="46">
        <v>0</v>
      </c>
      <c r="AB229" s="80" t="s">
        <v>42</v>
      </c>
      <c r="AC229" t="s">
        <v>43</v>
      </c>
      <c r="AD229" s="12">
        <v>2897.76</v>
      </c>
      <c r="AE229" s="12">
        <v>0</v>
      </c>
      <c r="AF229" s="12">
        <v>1779.43</v>
      </c>
      <c r="AG229" s="12">
        <v>1779.43</v>
      </c>
      <c r="AH229" s="12">
        <v>1779.43</v>
      </c>
      <c r="AI229" s="12">
        <v>1779.43</v>
      </c>
      <c r="AJ229" s="12">
        <v>1779.43</v>
      </c>
      <c r="AK229" s="12">
        <v>1118.3300000000002</v>
      </c>
      <c r="AL229" s="32">
        <v>2897.76</v>
      </c>
      <c r="AM229" s="32">
        <v>2897.76</v>
      </c>
      <c r="AN229" s="32">
        <v>0</v>
      </c>
      <c r="AO229" s="32">
        <v>0</v>
      </c>
      <c r="AP229" s="12">
        <v>0</v>
      </c>
      <c r="AQ229" s="12">
        <f t="shared" si="12"/>
        <v>0</v>
      </c>
      <c r="AR229" s="32">
        <f t="shared" si="13"/>
        <v>-2897.76</v>
      </c>
      <c r="AT229">
        <v>3380000</v>
      </c>
      <c r="AU229">
        <v>0</v>
      </c>
      <c r="AV229">
        <v>0</v>
      </c>
      <c r="AW229">
        <v>0</v>
      </c>
      <c r="AX229">
        <v>3380000</v>
      </c>
      <c r="AY229"/>
    </row>
    <row r="230" spans="1:51" x14ac:dyDescent="0.3">
      <c r="A230" t="str">
        <f t="shared" si="11"/>
        <v>1.1-00-2405_246021015_24322100</v>
      </c>
      <c r="B230" t="s">
        <v>1282</v>
      </c>
      <c r="C230" t="s">
        <v>1105</v>
      </c>
      <c r="D230" t="s">
        <v>1276</v>
      </c>
      <c r="E230" t="s">
        <v>1284</v>
      </c>
      <c r="F230" t="s">
        <v>1106</v>
      </c>
      <c r="G230" t="s">
        <v>29</v>
      </c>
      <c r="H230" t="s">
        <v>30</v>
      </c>
      <c r="I230" t="s">
        <v>31</v>
      </c>
      <c r="J230" t="s">
        <v>934</v>
      </c>
      <c r="K230" t="s">
        <v>306</v>
      </c>
      <c r="L230" t="s">
        <v>857</v>
      </c>
      <c r="M230" t="s">
        <v>307</v>
      </c>
      <c r="N230">
        <v>6</v>
      </c>
      <c r="O230" t="s">
        <v>79</v>
      </c>
      <c r="P230" s="79" t="s">
        <v>310</v>
      </c>
      <c r="Q230">
        <v>21</v>
      </c>
      <c r="R230" t="s">
        <v>311</v>
      </c>
      <c r="S230" t="s">
        <v>308</v>
      </c>
      <c r="T230" t="s">
        <v>884</v>
      </c>
      <c r="U230" t="s">
        <v>309</v>
      </c>
      <c r="V230">
        <v>3000</v>
      </c>
      <c r="W230" t="s">
        <v>70</v>
      </c>
      <c r="Y230">
        <v>3221</v>
      </c>
      <c r="Z230" t="s">
        <v>323</v>
      </c>
      <c r="AA230" s="11">
        <v>0</v>
      </c>
      <c r="AB230" s="80" t="s">
        <v>42</v>
      </c>
      <c r="AC230" t="s">
        <v>43</v>
      </c>
      <c r="AD230" s="12">
        <v>2698000</v>
      </c>
      <c r="AE230" s="12">
        <v>2350000</v>
      </c>
      <c r="AF230" s="12">
        <v>2273560.91</v>
      </c>
      <c r="AG230" s="12">
        <v>2273560.91</v>
      </c>
      <c r="AH230" s="12">
        <v>1866059.17</v>
      </c>
      <c r="AI230" s="12">
        <v>1866059.17</v>
      </c>
      <c r="AJ230" s="12">
        <v>1756739.17</v>
      </c>
      <c r="AK230" s="12">
        <v>424439.08999999985</v>
      </c>
      <c r="AL230" s="32">
        <v>2698000</v>
      </c>
      <c r="AM230" s="32">
        <v>2698000</v>
      </c>
      <c r="AN230" s="32">
        <v>2698000</v>
      </c>
      <c r="AO230" s="32">
        <v>2698000</v>
      </c>
      <c r="AP230" s="12">
        <v>1500000</v>
      </c>
      <c r="AQ230" s="12">
        <f t="shared" si="12"/>
        <v>850000</v>
      </c>
      <c r="AR230" s="32">
        <f t="shared" si="13"/>
        <v>0</v>
      </c>
      <c r="AS230" s="35" t="s">
        <v>846</v>
      </c>
      <c r="AT230">
        <v>20000</v>
      </c>
      <c r="AU230">
        <v>0</v>
      </c>
      <c r="AV230">
        <v>0</v>
      </c>
      <c r="AW230">
        <v>0</v>
      </c>
      <c r="AX230">
        <v>20000</v>
      </c>
      <c r="AY230"/>
    </row>
    <row r="231" spans="1:51" x14ac:dyDescent="0.3">
      <c r="A231" t="str">
        <f t="shared" si="11"/>
        <v>1.1-00-2406_245029017_24322100</v>
      </c>
      <c r="B231" t="s">
        <v>1282</v>
      </c>
      <c r="C231" t="s">
        <v>1105</v>
      </c>
      <c r="D231" t="s">
        <v>1276</v>
      </c>
      <c r="E231" t="s">
        <v>1284</v>
      </c>
      <c r="F231" t="s">
        <v>1106</v>
      </c>
      <c r="G231" t="s">
        <v>422</v>
      </c>
      <c r="H231" t="s">
        <v>423</v>
      </c>
      <c r="I231" t="s">
        <v>340</v>
      </c>
      <c r="J231" t="s">
        <v>964</v>
      </c>
      <c r="K231" t="s">
        <v>403</v>
      </c>
      <c r="L231" t="s">
        <v>858</v>
      </c>
      <c r="M231" t="s">
        <v>404</v>
      </c>
      <c r="N231">
        <v>5</v>
      </c>
      <c r="O231" t="s">
        <v>62</v>
      </c>
      <c r="P231" s="79" t="s">
        <v>426</v>
      </c>
      <c r="Q231">
        <v>29</v>
      </c>
      <c r="R231" t="s">
        <v>427</v>
      </c>
      <c r="S231" t="s">
        <v>424</v>
      </c>
      <c r="T231" t="s">
        <v>886</v>
      </c>
      <c r="U231" t="s">
        <v>425</v>
      </c>
      <c r="V231" s="1">
        <v>3000</v>
      </c>
      <c r="W231" s="1" t="s">
        <v>70</v>
      </c>
      <c r="X231" s="1"/>
      <c r="Y231">
        <v>3221</v>
      </c>
      <c r="Z231" s="7" t="s">
        <v>323</v>
      </c>
      <c r="AA231" s="46">
        <v>0</v>
      </c>
      <c r="AB231" s="80" t="s">
        <v>42</v>
      </c>
      <c r="AC231" t="s">
        <v>43</v>
      </c>
      <c r="AD231" s="12">
        <v>0</v>
      </c>
      <c r="AE231" s="12">
        <v>0</v>
      </c>
      <c r="AF231" s="12">
        <v>0</v>
      </c>
      <c r="AG231" s="12">
        <v>0</v>
      </c>
      <c r="AH231" s="12">
        <v>0</v>
      </c>
      <c r="AI231" s="12">
        <v>0</v>
      </c>
      <c r="AJ231" s="12">
        <v>0</v>
      </c>
      <c r="AK231" s="12">
        <v>0</v>
      </c>
      <c r="AL231" s="12">
        <v>0</v>
      </c>
      <c r="AM231" s="9">
        <v>0</v>
      </c>
      <c r="AN231" s="9">
        <v>348000</v>
      </c>
      <c r="AO231" s="9">
        <v>348000</v>
      </c>
      <c r="AP231" s="12">
        <v>348000</v>
      </c>
      <c r="AQ231" s="12">
        <f t="shared" si="12"/>
        <v>-348000</v>
      </c>
      <c r="AR231" s="32">
        <f t="shared" si="13"/>
        <v>348000</v>
      </c>
      <c r="AS231" s="9" t="s">
        <v>429</v>
      </c>
      <c r="AT231">
        <v>0</v>
      </c>
      <c r="AU231">
        <v>400000</v>
      </c>
      <c r="AV231">
        <v>0</v>
      </c>
      <c r="AW231">
        <v>0</v>
      </c>
      <c r="AX231">
        <v>400000</v>
      </c>
      <c r="AY231"/>
    </row>
    <row r="232" spans="1:51" x14ac:dyDescent="0.3">
      <c r="A232" t="str">
        <f t="shared" si="11"/>
        <v>1.1-00-2405_246021015_24323100</v>
      </c>
      <c r="B232" t="s">
        <v>1282</v>
      </c>
      <c r="C232" t="s">
        <v>1105</v>
      </c>
      <c r="D232" t="s">
        <v>1276</v>
      </c>
      <c r="E232" t="s">
        <v>1284</v>
      </c>
      <c r="F232" t="s">
        <v>1106</v>
      </c>
      <c r="G232" t="s">
        <v>29</v>
      </c>
      <c r="H232" t="s">
        <v>30</v>
      </c>
      <c r="I232" t="s">
        <v>31</v>
      </c>
      <c r="J232" t="s">
        <v>934</v>
      </c>
      <c r="K232" t="s">
        <v>306</v>
      </c>
      <c r="L232" t="s">
        <v>857</v>
      </c>
      <c r="M232" t="s">
        <v>307</v>
      </c>
      <c r="N232">
        <v>6</v>
      </c>
      <c r="O232" t="s">
        <v>79</v>
      </c>
      <c r="P232" s="79" t="s">
        <v>310</v>
      </c>
      <c r="Q232">
        <v>21</v>
      </c>
      <c r="R232" t="s">
        <v>311</v>
      </c>
      <c r="S232" t="s">
        <v>308</v>
      </c>
      <c r="T232" t="s">
        <v>884</v>
      </c>
      <c r="U232" t="s">
        <v>309</v>
      </c>
      <c r="V232">
        <v>3000</v>
      </c>
      <c r="W232" t="s">
        <v>70</v>
      </c>
      <c r="Y232">
        <v>3231</v>
      </c>
      <c r="Z232" t="s">
        <v>324</v>
      </c>
      <c r="AA232" s="11">
        <v>0</v>
      </c>
      <c r="AB232" s="80" t="s">
        <v>42</v>
      </c>
      <c r="AC232" t="s">
        <v>43</v>
      </c>
      <c r="AD232" s="12">
        <v>3000000</v>
      </c>
      <c r="AE232" s="12">
        <v>3000000</v>
      </c>
      <c r="AF232" s="12">
        <v>0</v>
      </c>
      <c r="AG232" s="12">
        <v>0</v>
      </c>
      <c r="AH232" s="12">
        <v>0</v>
      </c>
      <c r="AI232" s="12">
        <v>0</v>
      </c>
      <c r="AJ232" s="12">
        <v>0</v>
      </c>
      <c r="AK232" s="12">
        <v>3000000</v>
      </c>
      <c r="AL232" s="32">
        <v>3000000</v>
      </c>
      <c r="AM232" s="32">
        <v>3000000</v>
      </c>
      <c r="AN232" s="32">
        <v>3000000</v>
      </c>
      <c r="AO232" s="32">
        <v>3000000</v>
      </c>
      <c r="AP232" s="12">
        <v>3000000</v>
      </c>
      <c r="AQ232" s="12">
        <f t="shared" si="12"/>
        <v>0</v>
      </c>
      <c r="AR232" s="32">
        <f t="shared" si="13"/>
        <v>0</v>
      </c>
      <c r="AS232" s="35" t="s">
        <v>846</v>
      </c>
      <c r="AT232">
        <v>0</v>
      </c>
      <c r="AU232">
        <v>0</v>
      </c>
      <c r="AV232">
        <v>0</v>
      </c>
      <c r="AW232">
        <v>0</v>
      </c>
      <c r="AX232">
        <v>0</v>
      </c>
      <c r="AY232"/>
    </row>
    <row r="233" spans="1:51" x14ac:dyDescent="0.3">
      <c r="A233" t="str">
        <f t="shared" si="11"/>
        <v>1.1-00-2411_246050031_24323100</v>
      </c>
      <c r="B233" t="s">
        <v>1282</v>
      </c>
      <c r="C233" t="s">
        <v>1105</v>
      </c>
      <c r="D233" t="s">
        <v>1276</v>
      </c>
      <c r="E233" t="s">
        <v>1284</v>
      </c>
      <c r="F233" t="s">
        <v>1106</v>
      </c>
      <c r="G233" t="s">
        <v>802</v>
      </c>
      <c r="H233" t="s">
        <v>803</v>
      </c>
      <c r="I233" t="s">
        <v>31</v>
      </c>
      <c r="J233" t="s">
        <v>934</v>
      </c>
      <c r="K233" t="s">
        <v>804</v>
      </c>
      <c r="L233" t="s">
        <v>868</v>
      </c>
      <c r="M233" t="s">
        <v>805</v>
      </c>
      <c r="N233">
        <v>6</v>
      </c>
      <c r="O233" t="s">
        <v>79</v>
      </c>
      <c r="P233" s="79" t="s">
        <v>808</v>
      </c>
      <c r="Q233">
        <v>50</v>
      </c>
      <c r="R233" t="s">
        <v>809</v>
      </c>
      <c r="S233" t="s">
        <v>806</v>
      </c>
      <c r="T233" t="s">
        <v>905</v>
      </c>
      <c r="U233" t="s">
        <v>963</v>
      </c>
      <c r="V233">
        <v>3000</v>
      </c>
      <c r="W233" t="s">
        <v>70</v>
      </c>
      <c r="Y233">
        <v>3231</v>
      </c>
      <c r="Z233" t="s">
        <v>324</v>
      </c>
      <c r="AA233" s="46">
        <v>0</v>
      </c>
      <c r="AB233" s="80" t="s">
        <v>42</v>
      </c>
      <c r="AC233" t="s">
        <v>43</v>
      </c>
      <c r="AD233" s="12">
        <v>5445198</v>
      </c>
      <c r="AE233" s="12">
        <v>750000</v>
      </c>
      <c r="AF233" s="12">
        <v>5445182.6299999999</v>
      </c>
      <c r="AG233" s="12">
        <v>5445182.6299999999</v>
      </c>
      <c r="AH233" s="12">
        <v>4597810.2699999996</v>
      </c>
      <c r="AI233" s="12">
        <v>4214544.2300000004</v>
      </c>
      <c r="AJ233" s="12">
        <v>4214544.2300000004</v>
      </c>
      <c r="AK233" s="12">
        <v>15.370000000111759</v>
      </c>
      <c r="AL233" s="32">
        <v>5250000</v>
      </c>
      <c r="AM233" s="32">
        <v>5250000</v>
      </c>
      <c r="AN233" s="32">
        <v>5651997</v>
      </c>
      <c r="AO233" s="32">
        <v>5651997</v>
      </c>
      <c r="AP233" s="12">
        <v>1000000</v>
      </c>
      <c r="AQ233" s="12">
        <f t="shared" si="12"/>
        <v>-250000</v>
      </c>
      <c r="AR233" s="32">
        <f t="shared" si="13"/>
        <v>401997</v>
      </c>
      <c r="AS233" s="35" t="s">
        <v>810</v>
      </c>
      <c r="AT233">
        <v>0</v>
      </c>
      <c r="AU233">
        <v>10000</v>
      </c>
      <c r="AV233">
        <v>0</v>
      </c>
      <c r="AW233">
        <v>0</v>
      </c>
      <c r="AX233">
        <v>10000</v>
      </c>
      <c r="AY233"/>
    </row>
    <row r="234" spans="1:51" s="82" customFormat="1" x14ac:dyDescent="0.3">
      <c r="A234" t="str">
        <f t="shared" si="11"/>
        <v>2.5-02-2402_243013009_24325100</v>
      </c>
      <c r="B234" s="82" t="s">
        <v>1280</v>
      </c>
      <c r="C234" s="82" t="s">
        <v>1095</v>
      </c>
      <c r="D234" s="82" t="s">
        <v>1274</v>
      </c>
      <c r="E234" s="82" t="s">
        <v>1287</v>
      </c>
      <c r="F234" s="82" t="s">
        <v>1096</v>
      </c>
      <c r="G234" s="82" t="s">
        <v>216</v>
      </c>
      <c r="H234" s="82" t="s">
        <v>217</v>
      </c>
      <c r="I234" s="82" t="s">
        <v>31</v>
      </c>
      <c r="J234" s="82" t="s">
        <v>934</v>
      </c>
      <c r="K234" s="82" t="s">
        <v>188</v>
      </c>
      <c r="L234" s="82" t="s">
        <v>856</v>
      </c>
      <c r="M234" s="82" t="s">
        <v>189</v>
      </c>
      <c r="N234" s="82">
        <v>3</v>
      </c>
      <c r="O234" s="82" t="s">
        <v>218</v>
      </c>
      <c r="P234" s="83" t="s">
        <v>253</v>
      </c>
      <c r="Q234" s="82">
        <v>13</v>
      </c>
      <c r="R234" s="82" t="s">
        <v>254</v>
      </c>
      <c r="S234" s="82" t="s">
        <v>219</v>
      </c>
      <c r="T234" s="82" t="s">
        <v>881</v>
      </c>
      <c r="U234" s="82" t="s">
        <v>972</v>
      </c>
      <c r="V234" s="82">
        <v>3000</v>
      </c>
      <c r="W234" s="82" t="s">
        <v>70</v>
      </c>
      <c r="Y234" s="82">
        <v>3251</v>
      </c>
      <c r="Z234" s="82" t="s">
        <v>255</v>
      </c>
      <c r="AA234" s="192">
        <v>0</v>
      </c>
      <c r="AB234" s="84" t="s">
        <v>42</v>
      </c>
      <c r="AC234" s="82" t="s">
        <v>43</v>
      </c>
      <c r="AD234" s="85">
        <v>9003456</v>
      </c>
      <c r="AE234" s="85">
        <v>5500000</v>
      </c>
      <c r="AF234" s="85">
        <v>9003456</v>
      </c>
      <c r="AG234" s="85">
        <v>9003456</v>
      </c>
      <c r="AH234" s="85">
        <v>9003456</v>
      </c>
      <c r="AI234" s="85">
        <v>9003456</v>
      </c>
      <c r="AJ234" s="85">
        <v>9003456</v>
      </c>
      <c r="AK234" s="85">
        <v>0</v>
      </c>
      <c r="AL234" s="75">
        <v>9003456</v>
      </c>
      <c r="AM234" s="75">
        <v>9003456</v>
      </c>
      <c r="AN234" s="75">
        <v>9003456</v>
      </c>
      <c r="AO234" s="75">
        <v>9003456</v>
      </c>
      <c r="AP234" s="85">
        <v>5500000</v>
      </c>
      <c r="AQ234" s="85">
        <f t="shared" si="12"/>
        <v>0</v>
      </c>
      <c r="AR234" s="75">
        <f t="shared" si="13"/>
        <v>0</v>
      </c>
      <c r="AS234" s="193" t="s">
        <v>256</v>
      </c>
      <c r="AT234">
        <v>0</v>
      </c>
      <c r="AU234">
        <v>0</v>
      </c>
      <c r="AV234">
        <v>0</v>
      </c>
      <c r="AW234">
        <v>0</v>
      </c>
      <c r="AX234">
        <v>0</v>
      </c>
    </row>
    <row r="235" spans="1:51" x14ac:dyDescent="0.3">
      <c r="A235" t="str">
        <f t="shared" si="11"/>
        <v>1.1-00-2402_241015010_24325100</v>
      </c>
      <c r="B235" t="s">
        <v>1282</v>
      </c>
      <c r="C235" t="s">
        <v>1105</v>
      </c>
      <c r="D235" t="s">
        <v>1276</v>
      </c>
      <c r="E235" t="s">
        <v>1284</v>
      </c>
      <c r="F235" t="s">
        <v>1106</v>
      </c>
      <c r="G235" t="s">
        <v>29</v>
      </c>
      <c r="H235" t="s">
        <v>30</v>
      </c>
      <c r="I235" t="s">
        <v>340</v>
      </c>
      <c r="J235" t="s">
        <v>964</v>
      </c>
      <c r="K235" t="s">
        <v>188</v>
      </c>
      <c r="L235" t="s">
        <v>856</v>
      </c>
      <c r="M235" t="s">
        <v>189</v>
      </c>
      <c r="N235">
        <v>1</v>
      </c>
      <c r="O235" t="s">
        <v>35</v>
      </c>
      <c r="P235" s="79" t="s">
        <v>342</v>
      </c>
      <c r="Q235">
        <v>15</v>
      </c>
      <c r="R235" t="s">
        <v>1135</v>
      </c>
      <c r="S235" t="s">
        <v>273</v>
      </c>
      <c r="T235" t="s">
        <v>883</v>
      </c>
      <c r="U235" s="1" t="s">
        <v>274</v>
      </c>
      <c r="V235" s="1">
        <v>3000</v>
      </c>
      <c r="W235" s="1" t="s">
        <v>70</v>
      </c>
      <c r="X235" s="1"/>
      <c r="Y235" s="7">
        <v>3251</v>
      </c>
      <c r="Z235" s="7" t="s">
        <v>255</v>
      </c>
      <c r="AA235" s="11">
        <v>0</v>
      </c>
      <c r="AB235" s="80" t="s">
        <v>42</v>
      </c>
      <c r="AC235" t="s">
        <v>43</v>
      </c>
      <c r="AD235" s="12">
        <v>0</v>
      </c>
      <c r="AE235" s="12">
        <v>0</v>
      </c>
      <c r="AF235" s="12">
        <v>0</v>
      </c>
      <c r="AG235" s="12">
        <v>0</v>
      </c>
      <c r="AH235" s="12">
        <v>0</v>
      </c>
      <c r="AI235" s="12">
        <v>0</v>
      </c>
      <c r="AJ235" s="12">
        <v>0</v>
      </c>
      <c r="AK235" s="12">
        <v>0</v>
      </c>
      <c r="AL235" s="12">
        <v>0</v>
      </c>
      <c r="AM235" s="9">
        <v>0</v>
      </c>
      <c r="AN235" s="9">
        <v>100000</v>
      </c>
      <c r="AO235" s="9">
        <v>100000</v>
      </c>
      <c r="AP235" s="12">
        <v>100000</v>
      </c>
      <c r="AQ235" s="12">
        <f t="shared" si="12"/>
        <v>-100000</v>
      </c>
      <c r="AR235" s="32">
        <f t="shared" si="13"/>
        <v>100000</v>
      </c>
      <c r="AS235" s="9" t="s">
        <v>354</v>
      </c>
      <c r="AT235">
        <v>0</v>
      </c>
      <c r="AU235">
        <v>0</v>
      </c>
      <c r="AV235">
        <v>0</v>
      </c>
      <c r="AW235">
        <v>400000</v>
      </c>
      <c r="AX235">
        <v>-400000</v>
      </c>
      <c r="AY235"/>
    </row>
    <row r="236" spans="1:51" s="82" customFormat="1" x14ac:dyDescent="0.3">
      <c r="A236" t="str">
        <f t="shared" si="11"/>
        <v>2.5-02-2405_246021015_24325100</v>
      </c>
      <c r="B236" s="82" t="s">
        <v>1280</v>
      </c>
      <c r="C236" s="82" t="s">
        <v>1095</v>
      </c>
      <c r="D236" s="82" t="s">
        <v>1274</v>
      </c>
      <c r="E236" s="82" t="s">
        <v>1287</v>
      </c>
      <c r="F236" s="82" t="s">
        <v>1096</v>
      </c>
      <c r="G236" s="82" t="s">
        <v>29</v>
      </c>
      <c r="H236" s="82" t="s">
        <v>30</v>
      </c>
      <c r="I236" s="82" t="s">
        <v>31</v>
      </c>
      <c r="J236" s="82" t="s">
        <v>934</v>
      </c>
      <c r="K236" s="82" t="s">
        <v>306</v>
      </c>
      <c r="L236" s="82" t="s">
        <v>857</v>
      </c>
      <c r="M236" s="82" t="s">
        <v>307</v>
      </c>
      <c r="N236" s="82">
        <v>6</v>
      </c>
      <c r="O236" s="82" t="s">
        <v>79</v>
      </c>
      <c r="P236" s="83" t="s">
        <v>310</v>
      </c>
      <c r="Q236" s="82">
        <v>21</v>
      </c>
      <c r="R236" s="82" t="s">
        <v>311</v>
      </c>
      <c r="S236" s="82" t="s">
        <v>308</v>
      </c>
      <c r="T236" s="82" t="s">
        <v>884</v>
      </c>
      <c r="U236" s="82" t="s">
        <v>309</v>
      </c>
      <c r="V236" s="82">
        <v>3000</v>
      </c>
      <c r="W236" s="82" t="s">
        <v>70</v>
      </c>
      <c r="Y236" s="82">
        <v>3251</v>
      </c>
      <c r="Z236" s="82" t="s">
        <v>255</v>
      </c>
      <c r="AA236" s="192">
        <v>0</v>
      </c>
      <c r="AB236" s="84" t="s">
        <v>42</v>
      </c>
      <c r="AC236" s="82" t="s">
        <v>43</v>
      </c>
      <c r="AD236" s="85">
        <v>97926185.769999996</v>
      </c>
      <c r="AE236" s="85">
        <v>66696971</v>
      </c>
      <c r="AF236" s="85">
        <v>97926185.769999996</v>
      </c>
      <c r="AG236" s="85">
        <v>97926185.769999996</v>
      </c>
      <c r="AH236" s="85">
        <v>89794132.319999993</v>
      </c>
      <c r="AI236" s="85">
        <v>89794132.319999993</v>
      </c>
      <c r="AJ236" s="85">
        <v>89794132.319999993</v>
      </c>
      <c r="AK236" s="85">
        <v>0</v>
      </c>
      <c r="AL236" s="75">
        <v>76833008.099999994</v>
      </c>
      <c r="AM236" s="75">
        <v>76833008.099999994</v>
      </c>
      <c r="AN236" s="75">
        <v>76833008.099999994</v>
      </c>
      <c r="AO236" s="75">
        <v>76833008.099999994</v>
      </c>
      <c r="AP236" s="21">
        <v>29792185.449999999</v>
      </c>
      <c r="AQ236" s="85">
        <f t="shared" si="12"/>
        <v>36904785.549999997</v>
      </c>
      <c r="AR236" s="75">
        <f t="shared" si="13"/>
        <v>0</v>
      </c>
      <c r="AS236" s="193">
        <f>AP236/9</f>
        <v>3310242.8277777778</v>
      </c>
      <c r="AT236">
        <v>0</v>
      </c>
      <c r="AU236">
        <v>760661.36</v>
      </c>
      <c r="AV236">
        <v>0</v>
      </c>
      <c r="AW236">
        <v>0</v>
      </c>
      <c r="AX236">
        <v>760661.36</v>
      </c>
    </row>
    <row r="237" spans="1:51" x14ac:dyDescent="0.3">
      <c r="A237" t="str">
        <f t="shared" si="11"/>
        <v>1.1-00-2405_246XX015_24325100</v>
      </c>
      <c r="B237" t="s">
        <v>1282</v>
      </c>
      <c r="C237" t="s">
        <v>1105</v>
      </c>
      <c r="D237" t="s">
        <v>1276</v>
      </c>
      <c r="E237" t="s">
        <v>1284</v>
      </c>
      <c r="F237" t="s">
        <v>1106</v>
      </c>
      <c r="G237" t="s">
        <v>29</v>
      </c>
      <c r="H237" t="s">
        <v>30</v>
      </c>
      <c r="I237" t="s">
        <v>31</v>
      </c>
      <c r="J237" t="s">
        <v>934</v>
      </c>
      <c r="K237" t="s">
        <v>306</v>
      </c>
      <c r="L237" t="s">
        <v>857</v>
      </c>
      <c r="M237" t="s">
        <v>307</v>
      </c>
      <c r="N237">
        <v>6</v>
      </c>
      <c r="O237" t="s">
        <v>79</v>
      </c>
      <c r="P237" t="s">
        <v>45</v>
      </c>
      <c r="Q237">
        <v>21</v>
      </c>
      <c r="R237" t="s">
        <v>311</v>
      </c>
      <c r="S237" t="s">
        <v>308</v>
      </c>
      <c r="T237" t="s">
        <v>884</v>
      </c>
      <c r="U237" t="s">
        <v>309</v>
      </c>
      <c r="V237">
        <v>3000</v>
      </c>
      <c r="W237" t="s">
        <v>70</v>
      </c>
      <c r="Y237">
        <v>3251</v>
      </c>
      <c r="Z237" t="s">
        <v>255</v>
      </c>
      <c r="AA237" s="11">
        <v>0</v>
      </c>
      <c r="AB237" s="80" t="s">
        <v>42</v>
      </c>
      <c r="AC237" t="s">
        <v>43</v>
      </c>
      <c r="AD237" s="12">
        <v>0</v>
      </c>
      <c r="AE237" s="12">
        <v>0</v>
      </c>
      <c r="AF237" s="12">
        <v>9945232.6300000008</v>
      </c>
      <c r="AG237" s="12">
        <v>9945232.6300000008</v>
      </c>
      <c r="AH237" s="12">
        <v>0</v>
      </c>
      <c r="AI237" s="12">
        <v>0</v>
      </c>
      <c r="AJ237" s="12">
        <v>0</v>
      </c>
      <c r="AK237" s="12">
        <v>-9945232.6300000008</v>
      </c>
      <c r="AL237" s="32">
        <v>0</v>
      </c>
      <c r="AM237" s="32">
        <v>0</v>
      </c>
      <c r="AN237" s="32">
        <v>38806666.080000013</v>
      </c>
      <c r="AO237" s="32">
        <v>38806666.080000013</v>
      </c>
      <c r="AP237" s="12">
        <v>0</v>
      </c>
      <c r="AQ237" s="12">
        <f t="shared" si="12"/>
        <v>0</v>
      </c>
      <c r="AR237" s="32">
        <f t="shared" si="13"/>
        <v>38806666.080000013</v>
      </c>
      <c r="AS237" s="35" t="s">
        <v>1203</v>
      </c>
      <c r="AT237">
        <v>0</v>
      </c>
      <c r="AU237">
        <v>1624</v>
      </c>
      <c r="AV237">
        <v>0</v>
      </c>
      <c r="AW237">
        <v>0</v>
      </c>
      <c r="AX237">
        <v>1624</v>
      </c>
      <c r="AY237"/>
    </row>
    <row r="238" spans="1:51" x14ac:dyDescent="0.3">
      <c r="A238" t="str">
        <f t="shared" si="11"/>
        <v>1.1-00-2407_243033019_24326100</v>
      </c>
      <c r="B238" t="s">
        <v>1282</v>
      </c>
      <c r="C238" t="s">
        <v>1105</v>
      </c>
      <c r="D238" t="s">
        <v>1276</v>
      </c>
      <c r="E238" t="s">
        <v>1284</v>
      </c>
      <c r="F238" t="s">
        <v>1106</v>
      </c>
      <c r="G238" t="s">
        <v>29</v>
      </c>
      <c r="H238" t="s">
        <v>30</v>
      </c>
      <c r="I238" t="s">
        <v>31</v>
      </c>
      <c r="J238" t="s">
        <v>934</v>
      </c>
      <c r="K238" t="s">
        <v>446</v>
      </c>
      <c r="L238" t="s">
        <v>859</v>
      </c>
      <c r="M238" t="s">
        <v>447</v>
      </c>
      <c r="N238">
        <v>3</v>
      </c>
      <c r="O238" t="s">
        <v>218</v>
      </c>
      <c r="P238" s="79" t="s">
        <v>558</v>
      </c>
      <c r="Q238">
        <v>33</v>
      </c>
      <c r="R238" t="s">
        <v>559</v>
      </c>
      <c r="S238" t="s">
        <v>556</v>
      </c>
      <c r="T238" t="s">
        <v>891</v>
      </c>
      <c r="U238" t="s">
        <v>965</v>
      </c>
      <c r="V238">
        <v>3000</v>
      </c>
      <c r="W238" t="s">
        <v>70</v>
      </c>
      <c r="Y238">
        <v>3261</v>
      </c>
      <c r="Z238" t="s">
        <v>467</v>
      </c>
      <c r="AA238" s="46">
        <v>0</v>
      </c>
      <c r="AB238" s="80" t="s">
        <v>42</v>
      </c>
      <c r="AC238" t="s">
        <v>43</v>
      </c>
      <c r="AD238" s="12">
        <v>13740256</v>
      </c>
      <c r="AE238" s="12">
        <v>10000000</v>
      </c>
      <c r="AF238" s="12">
        <v>15431062.4</v>
      </c>
      <c r="AG238" s="12">
        <v>14143810.4</v>
      </c>
      <c r="AH238" s="12">
        <v>9902552.2799999993</v>
      </c>
      <c r="AI238" s="12">
        <v>9822489.0800000001</v>
      </c>
      <c r="AJ238" s="12">
        <v>9822489.0800000001</v>
      </c>
      <c r="AK238" s="12">
        <v>-1690806.4000000004</v>
      </c>
      <c r="AL238" s="32">
        <v>13740256</v>
      </c>
      <c r="AM238" s="32">
        <v>13740256</v>
      </c>
      <c r="AN238" s="32">
        <v>13740256</v>
      </c>
      <c r="AO238" s="32">
        <v>13740256</v>
      </c>
      <c r="AP238" s="12">
        <v>5000000</v>
      </c>
      <c r="AQ238" s="12">
        <f t="shared" si="12"/>
        <v>5000000</v>
      </c>
      <c r="AR238" s="32">
        <f t="shared" si="13"/>
        <v>0</v>
      </c>
      <c r="AS238" s="35" t="s">
        <v>567</v>
      </c>
      <c r="AT238">
        <v>56810762</v>
      </c>
      <c r="AU238">
        <v>0</v>
      </c>
      <c r="AV238">
        <v>0</v>
      </c>
      <c r="AW238">
        <v>0</v>
      </c>
      <c r="AX238">
        <v>56810762</v>
      </c>
      <c r="AY238"/>
    </row>
    <row r="239" spans="1:51" x14ac:dyDescent="0.3">
      <c r="A239" t="str">
        <f t="shared" si="11"/>
        <v>1.1-00-2407_243XX021_24326100</v>
      </c>
      <c r="B239" t="s">
        <v>1282</v>
      </c>
      <c r="C239" t="s">
        <v>1105</v>
      </c>
      <c r="D239" t="s">
        <v>1276</v>
      </c>
      <c r="E239" t="s">
        <v>1284</v>
      </c>
      <c r="F239" t="s">
        <v>1106</v>
      </c>
      <c r="G239" t="s">
        <v>580</v>
      </c>
      <c r="H239" t="s">
        <v>581</v>
      </c>
      <c r="I239" t="s">
        <v>31</v>
      </c>
      <c r="J239" t="s">
        <v>934</v>
      </c>
      <c r="K239" t="s">
        <v>446</v>
      </c>
      <c r="L239" t="s">
        <v>859</v>
      </c>
      <c r="M239" t="s">
        <v>447</v>
      </c>
      <c r="N239">
        <v>3</v>
      </c>
      <c r="O239" t="s">
        <v>218</v>
      </c>
      <c r="P239" t="s">
        <v>45</v>
      </c>
      <c r="Q239">
        <v>35</v>
      </c>
      <c r="R239" t="s">
        <v>585</v>
      </c>
      <c r="S239" t="s">
        <v>582</v>
      </c>
      <c r="T239" t="s">
        <v>893</v>
      </c>
      <c r="U239" t="s">
        <v>583</v>
      </c>
      <c r="V239">
        <v>3000</v>
      </c>
      <c r="W239" t="s">
        <v>70</v>
      </c>
      <c r="Y239">
        <v>3261</v>
      </c>
      <c r="Z239" t="s">
        <v>467</v>
      </c>
      <c r="AA239" s="46">
        <v>0</v>
      </c>
      <c r="AB239" s="80" t="s">
        <v>42</v>
      </c>
      <c r="AC239" t="s">
        <v>43</v>
      </c>
      <c r="AD239" s="12">
        <v>0</v>
      </c>
      <c r="AE239" s="12">
        <v>0</v>
      </c>
      <c r="AF239" s="12">
        <v>0</v>
      </c>
      <c r="AG239" s="12">
        <v>0</v>
      </c>
      <c r="AH239" s="12">
        <v>0</v>
      </c>
      <c r="AI239" s="12">
        <v>0</v>
      </c>
      <c r="AJ239" s="12">
        <v>0</v>
      </c>
      <c r="AK239" s="12">
        <v>0</v>
      </c>
      <c r="AL239" s="32">
        <v>0</v>
      </c>
      <c r="AM239" s="32">
        <v>0</v>
      </c>
      <c r="AN239" s="32">
        <v>0</v>
      </c>
      <c r="AO239" s="32">
        <v>0</v>
      </c>
      <c r="AP239" s="12">
        <v>0</v>
      </c>
      <c r="AQ239" s="12">
        <f t="shared" si="12"/>
        <v>0</v>
      </c>
      <c r="AR239" s="32">
        <f t="shared" si="13"/>
        <v>0</v>
      </c>
      <c r="AS239" s="35" t="s">
        <v>846</v>
      </c>
      <c r="AT239">
        <v>0</v>
      </c>
      <c r="AU239">
        <v>33332.68</v>
      </c>
      <c r="AV239">
        <v>0</v>
      </c>
      <c r="AW239">
        <v>625</v>
      </c>
      <c r="AX239">
        <v>32707.68</v>
      </c>
      <c r="AY239"/>
    </row>
    <row r="240" spans="1:51" x14ac:dyDescent="0.3">
      <c r="A240" t="str">
        <f t="shared" si="11"/>
        <v>1.1-00-2407_242036022_24326100</v>
      </c>
      <c r="B240" t="s">
        <v>1282</v>
      </c>
      <c r="C240" t="s">
        <v>1105</v>
      </c>
      <c r="D240" t="s">
        <v>1276</v>
      </c>
      <c r="E240" t="s">
        <v>1284</v>
      </c>
      <c r="F240" t="s">
        <v>1106</v>
      </c>
      <c r="G240" t="s">
        <v>259</v>
      </c>
      <c r="H240" t="s">
        <v>260</v>
      </c>
      <c r="I240" t="s">
        <v>31</v>
      </c>
      <c r="J240" t="s">
        <v>934</v>
      </c>
      <c r="K240" t="s">
        <v>446</v>
      </c>
      <c r="L240" t="s">
        <v>859</v>
      </c>
      <c r="M240" t="s">
        <v>447</v>
      </c>
      <c r="N240">
        <v>2</v>
      </c>
      <c r="O240" t="s">
        <v>448</v>
      </c>
      <c r="P240" s="79" t="s">
        <v>451</v>
      </c>
      <c r="Q240">
        <v>36</v>
      </c>
      <c r="R240" t="s">
        <v>452</v>
      </c>
      <c r="S240" t="s">
        <v>449</v>
      </c>
      <c r="T240" t="s">
        <v>888</v>
      </c>
      <c r="U240" t="s">
        <v>976</v>
      </c>
      <c r="V240">
        <v>3000</v>
      </c>
      <c r="W240" t="s">
        <v>70</v>
      </c>
      <c r="Y240">
        <v>3261</v>
      </c>
      <c r="Z240" t="s">
        <v>467</v>
      </c>
      <c r="AA240" s="46">
        <v>0</v>
      </c>
      <c r="AB240" s="80" t="s">
        <v>42</v>
      </c>
      <c r="AC240" t="s">
        <v>43</v>
      </c>
      <c r="AD240" s="12">
        <v>60000000</v>
      </c>
      <c r="AE240" s="12">
        <v>30000000</v>
      </c>
      <c r="AF240" s="12">
        <v>52995828.439999998</v>
      </c>
      <c r="AG240" s="12">
        <v>50126545.240000002</v>
      </c>
      <c r="AH240" s="12">
        <v>50126545.240000002</v>
      </c>
      <c r="AI240" s="12">
        <v>49249585.240000002</v>
      </c>
      <c r="AJ240" s="12">
        <v>44490818.640000001</v>
      </c>
      <c r="AK240" s="12">
        <v>7004171.5600000024</v>
      </c>
      <c r="AL240" s="32">
        <v>60000000</v>
      </c>
      <c r="AM240" s="32">
        <v>60000000</v>
      </c>
      <c r="AN240" s="70">
        <v>65000000</v>
      </c>
      <c r="AO240" s="70">
        <v>65000000</v>
      </c>
      <c r="AP240" s="12">
        <v>30000000</v>
      </c>
      <c r="AQ240" s="12">
        <f t="shared" si="12"/>
        <v>0</v>
      </c>
      <c r="AR240" s="32">
        <f t="shared" si="13"/>
        <v>5000000</v>
      </c>
      <c r="AS240" s="35" t="s">
        <v>468</v>
      </c>
      <c r="AT240">
        <v>496400</v>
      </c>
      <c r="AU240">
        <v>0</v>
      </c>
      <c r="AV240">
        <v>0</v>
      </c>
      <c r="AW240">
        <v>0</v>
      </c>
      <c r="AX240">
        <v>496400</v>
      </c>
      <c r="AY240"/>
    </row>
    <row r="241" spans="1:51" x14ac:dyDescent="0.3">
      <c r="A241" t="str">
        <f t="shared" si="11"/>
        <v>1.1-00-2409_248XX026_243261XX</v>
      </c>
      <c r="B241" t="s">
        <v>1282</v>
      </c>
      <c r="C241" t="s">
        <v>1105</v>
      </c>
      <c r="D241" t="s">
        <v>1276</v>
      </c>
      <c r="E241" t="s">
        <v>1284</v>
      </c>
      <c r="F241" t="s">
        <v>1106</v>
      </c>
      <c r="G241" t="s">
        <v>602</v>
      </c>
      <c r="H241" t="s">
        <v>603</v>
      </c>
      <c r="I241" t="s">
        <v>31</v>
      </c>
      <c r="J241" t="s">
        <v>934</v>
      </c>
      <c r="K241" t="s">
        <v>604</v>
      </c>
      <c r="L241" t="s">
        <v>861</v>
      </c>
      <c r="M241" t="s">
        <v>605</v>
      </c>
      <c r="N241">
        <v>8</v>
      </c>
      <c r="O241" t="s">
        <v>606</v>
      </c>
      <c r="P241" t="s">
        <v>45</v>
      </c>
      <c r="Q241">
        <v>42</v>
      </c>
      <c r="R241" t="s">
        <v>622</v>
      </c>
      <c r="S241" t="s">
        <v>619</v>
      </c>
      <c r="T241" t="s">
        <v>895</v>
      </c>
      <c r="U241" t="s">
        <v>973</v>
      </c>
      <c r="V241">
        <v>3000</v>
      </c>
      <c r="W241" t="s">
        <v>70</v>
      </c>
      <c r="Y241">
        <v>3261</v>
      </c>
      <c r="Z241" t="s">
        <v>467</v>
      </c>
      <c r="AA241" s="46">
        <v>17</v>
      </c>
      <c r="AB241" s="80" t="s">
        <v>45</v>
      </c>
      <c r="AC241" t="s">
        <v>989</v>
      </c>
      <c r="AD241" s="12">
        <v>0</v>
      </c>
      <c r="AE241" s="32">
        <v>0</v>
      </c>
      <c r="AF241" s="12">
        <v>0</v>
      </c>
      <c r="AG241" s="12">
        <v>0</v>
      </c>
      <c r="AH241" s="12">
        <v>0</v>
      </c>
      <c r="AI241" s="12">
        <v>0</v>
      </c>
      <c r="AJ241" s="12">
        <v>0</v>
      </c>
      <c r="AK241" s="12">
        <v>0</v>
      </c>
      <c r="AL241" s="32">
        <v>0</v>
      </c>
      <c r="AM241" s="32">
        <v>0</v>
      </c>
      <c r="AN241" s="32">
        <v>0</v>
      </c>
      <c r="AO241" s="32">
        <v>0</v>
      </c>
      <c r="AP241" s="12">
        <v>0</v>
      </c>
      <c r="AQ241" s="12">
        <f t="shared" si="12"/>
        <v>0</v>
      </c>
      <c r="AR241" s="32">
        <f t="shared" si="13"/>
        <v>0</v>
      </c>
      <c r="AS241" s="35" t="s">
        <v>846</v>
      </c>
      <c r="AT241">
        <v>0</v>
      </c>
      <c r="AU241">
        <v>34.08</v>
      </c>
      <c r="AV241">
        <v>0</v>
      </c>
      <c r="AW241">
        <v>0</v>
      </c>
      <c r="AX241">
        <v>34.08</v>
      </c>
      <c r="AY241"/>
    </row>
    <row r="242" spans="1:51" x14ac:dyDescent="0.3">
      <c r="A242" t="str">
        <f t="shared" si="11"/>
        <v>1.1-00-2409_248042026_24326121</v>
      </c>
      <c r="B242" t="s">
        <v>1282</v>
      </c>
      <c r="C242" t="s">
        <v>1105</v>
      </c>
      <c r="D242" t="s">
        <v>1276</v>
      </c>
      <c r="E242" t="s">
        <v>1284</v>
      </c>
      <c r="F242" t="s">
        <v>1106</v>
      </c>
      <c r="G242" t="s">
        <v>602</v>
      </c>
      <c r="H242" t="s">
        <v>603</v>
      </c>
      <c r="I242" t="s">
        <v>31</v>
      </c>
      <c r="J242" t="s">
        <v>934</v>
      </c>
      <c r="K242" t="s">
        <v>604</v>
      </c>
      <c r="L242" t="s">
        <v>861</v>
      </c>
      <c r="M242" t="s">
        <v>605</v>
      </c>
      <c r="N242">
        <v>8</v>
      </c>
      <c r="O242" t="s">
        <v>606</v>
      </c>
      <c r="P242" s="79" t="s">
        <v>621</v>
      </c>
      <c r="Q242">
        <v>42</v>
      </c>
      <c r="R242" t="s">
        <v>622</v>
      </c>
      <c r="S242" t="s">
        <v>619</v>
      </c>
      <c r="T242" t="s">
        <v>895</v>
      </c>
      <c r="U242" t="s">
        <v>973</v>
      </c>
      <c r="V242">
        <v>3000</v>
      </c>
      <c r="W242" t="s">
        <v>70</v>
      </c>
      <c r="Y242">
        <v>3261</v>
      </c>
      <c r="Z242" t="s">
        <v>467</v>
      </c>
      <c r="AA242" s="46">
        <v>18</v>
      </c>
      <c r="AB242" s="80" t="s">
        <v>1258</v>
      </c>
      <c r="AC242" t="s">
        <v>630</v>
      </c>
      <c r="AD242" s="12">
        <v>495088</v>
      </c>
      <c r="AE242" s="12">
        <v>500009.36</v>
      </c>
      <c r="AF242" s="12">
        <v>495088</v>
      </c>
      <c r="AG242" s="12">
        <v>495088</v>
      </c>
      <c r="AH242" s="12">
        <v>495088</v>
      </c>
      <c r="AI242" s="12">
        <v>495088</v>
      </c>
      <c r="AJ242" s="12">
        <v>495088</v>
      </c>
      <c r="AK242" s="12">
        <v>0</v>
      </c>
      <c r="AL242" s="32">
        <v>495088</v>
      </c>
      <c r="AM242" s="32">
        <v>495088</v>
      </c>
      <c r="AN242" s="32">
        <v>800000</v>
      </c>
      <c r="AO242" s="32">
        <v>800000</v>
      </c>
      <c r="AP242" s="12">
        <v>800000</v>
      </c>
      <c r="AQ242" s="12">
        <f t="shared" si="12"/>
        <v>-299990.64</v>
      </c>
      <c r="AR242" s="32">
        <f t="shared" si="13"/>
        <v>304912</v>
      </c>
      <c r="AS242" s="35" t="s">
        <v>631</v>
      </c>
      <c r="AT242">
        <v>0</v>
      </c>
      <c r="AU242">
        <v>0</v>
      </c>
      <c r="AV242">
        <v>0</v>
      </c>
      <c r="AW242">
        <v>0</v>
      </c>
      <c r="AX242">
        <v>0</v>
      </c>
      <c r="AY242"/>
    </row>
    <row r="243" spans="1:51" x14ac:dyDescent="0.3">
      <c r="A243" t="str">
        <f t="shared" si="11"/>
        <v>1.1-00-2401_245002002_24329100</v>
      </c>
      <c r="B243" t="s">
        <v>1282</v>
      </c>
      <c r="C243" t="s">
        <v>1105</v>
      </c>
      <c r="D243" t="s">
        <v>1276</v>
      </c>
      <c r="E243" t="s">
        <v>1284</v>
      </c>
      <c r="F243" t="s">
        <v>1106</v>
      </c>
      <c r="G243" t="s">
        <v>29</v>
      </c>
      <c r="H243" t="s">
        <v>30</v>
      </c>
      <c r="I243" t="s">
        <v>31</v>
      </c>
      <c r="J243" t="s">
        <v>934</v>
      </c>
      <c r="K243" t="s">
        <v>33</v>
      </c>
      <c r="L243" t="s">
        <v>853</v>
      </c>
      <c r="M243" t="s">
        <v>971</v>
      </c>
      <c r="N243">
        <v>5</v>
      </c>
      <c r="O243" t="s">
        <v>62</v>
      </c>
      <c r="P243" s="79" t="s">
        <v>65</v>
      </c>
      <c r="Q243">
        <v>2</v>
      </c>
      <c r="R243" t="s">
        <v>66</v>
      </c>
      <c r="S243" t="s">
        <v>63</v>
      </c>
      <c r="T243" t="s">
        <v>871</v>
      </c>
      <c r="U243" t="s">
        <v>64</v>
      </c>
      <c r="V243">
        <v>3000</v>
      </c>
      <c r="W243" t="s">
        <v>70</v>
      </c>
      <c r="Y243">
        <v>3291</v>
      </c>
      <c r="Z243" t="s">
        <v>71</v>
      </c>
      <c r="AA243" s="11">
        <v>0</v>
      </c>
      <c r="AB243" s="80" t="s">
        <v>42</v>
      </c>
      <c r="AC243" t="s">
        <v>43</v>
      </c>
      <c r="AD243" s="12">
        <v>500000</v>
      </c>
      <c r="AE243" s="12">
        <v>500000</v>
      </c>
      <c r="AF243" s="12">
        <v>292646</v>
      </c>
      <c r="AG243" s="12">
        <v>292646</v>
      </c>
      <c r="AH243" s="12">
        <v>272246</v>
      </c>
      <c r="AI243" s="12">
        <v>272246</v>
      </c>
      <c r="AJ243" s="12">
        <v>272246</v>
      </c>
      <c r="AK243" s="12">
        <v>207354</v>
      </c>
      <c r="AL243" s="32">
        <v>500000</v>
      </c>
      <c r="AM243" s="32">
        <v>500000</v>
      </c>
      <c r="AN243" s="32">
        <v>500000</v>
      </c>
      <c r="AO243" s="32">
        <v>500000</v>
      </c>
      <c r="AP243" s="12">
        <v>500000</v>
      </c>
      <c r="AQ243" s="12">
        <f t="shared" si="12"/>
        <v>0</v>
      </c>
      <c r="AR243" s="32">
        <f t="shared" si="13"/>
        <v>0</v>
      </c>
      <c r="AS243" s="35" t="s">
        <v>140</v>
      </c>
      <c r="AY243"/>
    </row>
    <row r="244" spans="1:51" x14ac:dyDescent="0.3">
      <c r="A244" t="str">
        <f t="shared" si="11"/>
        <v>1.1-00-2404_246018012_24329100</v>
      </c>
      <c r="B244" t="s">
        <v>1282</v>
      </c>
      <c r="C244" t="s">
        <v>1105</v>
      </c>
      <c r="D244" t="s">
        <v>1276</v>
      </c>
      <c r="E244" t="s">
        <v>1284</v>
      </c>
      <c r="F244" t="s">
        <v>1106</v>
      </c>
      <c r="G244" t="s">
        <v>29</v>
      </c>
      <c r="H244" t="s">
        <v>30</v>
      </c>
      <c r="I244" t="s">
        <v>141</v>
      </c>
      <c r="J244" t="s">
        <v>955</v>
      </c>
      <c r="K244" t="s">
        <v>143</v>
      </c>
      <c r="L244" t="s">
        <v>855</v>
      </c>
      <c r="M244" t="s">
        <v>144</v>
      </c>
      <c r="N244">
        <v>6</v>
      </c>
      <c r="O244" t="s">
        <v>79</v>
      </c>
      <c r="P244" s="79" t="s">
        <v>147</v>
      </c>
      <c r="Q244">
        <v>18</v>
      </c>
      <c r="R244" t="s">
        <v>148</v>
      </c>
      <c r="S244" t="s">
        <v>145</v>
      </c>
      <c r="T244" t="s">
        <v>877</v>
      </c>
      <c r="U244" t="s">
        <v>956</v>
      </c>
      <c r="V244">
        <v>3000</v>
      </c>
      <c r="W244" t="s">
        <v>70</v>
      </c>
      <c r="Y244">
        <v>3291</v>
      </c>
      <c r="Z244" t="s">
        <v>71</v>
      </c>
      <c r="AA244" s="11">
        <v>0</v>
      </c>
      <c r="AB244" s="80" t="s">
        <v>42</v>
      </c>
      <c r="AC244" t="s">
        <v>43</v>
      </c>
      <c r="AD244" s="12">
        <v>126633.02</v>
      </c>
      <c r="AE244" s="12">
        <v>120000</v>
      </c>
      <c r="AF244" s="12">
        <v>126633.02</v>
      </c>
      <c r="AG244" s="12">
        <v>126633.02</v>
      </c>
      <c r="AH244" s="12">
        <v>105527.5</v>
      </c>
      <c r="AI244" s="12">
        <v>105527.5</v>
      </c>
      <c r="AJ244" s="12">
        <v>105527.5</v>
      </c>
      <c r="AK244" s="12">
        <v>0</v>
      </c>
      <c r="AL244" s="32">
        <v>126633.02</v>
      </c>
      <c r="AM244" s="32">
        <v>126633.02</v>
      </c>
      <c r="AN244" s="32">
        <v>140000</v>
      </c>
      <c r="AO244" s="32">
        <v>140000</v>
      </c>
      <c r="AP244" s="12">
        <v>140000</v>
      </c>
      <c r="AQ244" s="12">
        <f t="shared" si="12"/>
        <v>-20000</v>
      </c>
      <c r="AR244" s="32">
        <f t="shared" si="13"/>
        <v>13366.979999999996</v>
      </c>
      <c r="AS244" s="35" t="s">
        <v>846</v>
      </c>
      <c r="AT244">
        <v>6000</v>
      </c>
      <c r="AU244">
        <v>0</v>
      </c>
      <c r="AV244">
        <v>0</v>
      </c>
      <c r="AW244">
        <v>6000</v>
      </c>
      <c r="AX244">
        <v>0</v>
      </c>
      <c r="AY244"/>
    </row>
    <row r="245" spans="1:51" x14ac:dyDescent="0.3">
      <c r="A245" t="str">
        <f t="shared" si="11"/>
        <v>1.1-00-2405_246021015_24329100</v>
      </c>
      <c r="B245" t="s">
        <v>1282</v>
      </c>
      <c r="C245" t="s">
        <v>1105</v>
      </c>
      <c r="D245" t="s">
        <v>1276</v>
      </c>
      <c r="E245" t="s">
        <v>1284</v>
      </c>
      <c r="F245" t="s">
        <v>1106</v>
      </c>
      <c r="G245" t="s">
        <v>29</v>
      </c>
      <c r="H245" t="s">
        <v>30</v>
      </c>
      <c r="I245" t="s">
        <v>31</v>
      </c>
      <c r="J245" t="s">
        <v>934</v>
      </c>
      <c r="K245" t="s">
        <v>306</v>
      </c>
      <c r="L245" t="s">
        <v>857</v>
      </c>
      <c r="M245" t="s">
        <v>307</v>
      </c>
      <c r="N245">
        <v>6</v>
      </c>
      <c r="O245" t="s">
        <v>79</v>
      </c>
      <c r="P245" s="79" t="s">
        <v>310</v>
      </c>
      <c r="Q245">
        <v>21</v>
      </c>
      <c r="R245" t="s">
        <v>311</v>
      </c>
      <c r="S245" t="s">
        <v>308</v>
      </c>
      <c r="T245" t="s">
        <v>884</v>
      </c>
      <c r="U245" t="s">
        <v>309</v>
      </c>
      <c r="V245">
        <v>3000</v>
      </c>
      <c r="W245" t="s">
        <v>70</v>
      </c>
      <c r="Y245">
        <v>3291</v>
      </c>
      <c r="Z245" t="s">
        <v>71</v>
      </c>
      <c r="AA245" s="11">
        <v>0</v>
      </c>
      <c r="AB245" s="80" t="s">
        <v>42</v>
      </c>
      <c r="AC245" t="s">
        <v>43</v>
      </c>
      <c r="AD245" s="12">
        <v>10000</v>
      </c>
      <c r="AE245" s="12">
        <v>0</v>
      </c>
      <c r="AF245" s="12">
        <v>0</v>
      </c>
      <c r="AG245" s="12">
        <v>0</v>
      </c>
      <c r="AH245" s="12">
        <v>0</v>
      </c>
      <c r="AI245" s="12">
        <v>0</v>
      </c>
      <c r="AJ245" s="12">
        <v>0</v>
      </c>
      <c r="AK245" s="12">
        <v>10000</v>
      </c>
      <c r="AL245" s="32">
        <v>10000</v>
      </c>
      <c r="AM245" s="32">
        <v>10000</v>
      </c>
      <c r="AN245" s="32">
        <v>10000</v>
      </c>
      <c r="AO245" s="32">
        <v>10000</v>
      </c>
      <c r="AP245" s="12">
        <v>10000</v>
      </c>
      <c r="AQ245" s="12">
        <f t="shared" si="12"/>
        <v>-10000</v>
      </c>
      <c r="AR245" s="32">
        <f t="shared" si="13"/>
        <v>0</v>
      </c>
      <c r="AS245" s="35" t="s">
        <v>846</v>
      </c>
      <c r="AT245">
        <v>15500000</v>
      </c>
      <c r="AU245">
        <v>0</v>
      </c>
      <c r="AV245">
        <v>0</v>
      </c>
      <c r="AW245">
        <v>0</v>
      </c>
      <c r="AX245">
        <v>15500000</v>
      </c>
      <c r="AY245" s="196">
        <v>97000000</v>
      </c>
    </row>
    <row r="246" spans="1:51" x14ac:dyDescent="0.3">
      <c r="A246" t="str">
        <f t="shared" si="11"/>
        <v>1.1-00-2409_248042026_24329100</v>
      </c>
      <c r="B246" t="s">
        <v>1282</v>
      </c>
      <c r="C246" t="s">
        <v>1105</v>
      </c>
      <c r="D246" t="s">
        <v>1276</v>
      </c>
      <c r="E246" t="s">
        <v>1284</v>
      </c>
      <c r="F246" t="s">
        <v>1106</v>
      </c>
      <c r="G246" t="s">
        <v>602</v>
      </c>
      <c r="H246" t="s">
        <v>603</v>
      </c>
      <c r="I246" t="s">
        <v>31</v>
      </c>
      <c r="J246" t="s">
        <v>934</v>
      </c>
      <c r="K246" t="s">
        <v>604</v>
      </c>
      <c r="L246" t="s">
        <v>861</v>
      </c>
      <c r="M246" t="s">
        <v>605</v>
      </c>
      <c r="N246">
        <v>8</v>
      </c>
      <c r="O246" t="s">
        <v>606</v>
      </c>
      <c r="P246" s="79" t="s">
        <v>621</v>
      </c>
      <c r="Q246">
        <v>42</v>
      </c>
      <c r="R246" t="s">
        <v>622</v>
      </c>
      <c r="S246" t="s">
        <v>619</v>
      </c>
      <c r="T246" t="s">
        <v>895</v>
      </c>
      <c r="U246" t="s">
        <v>973</v>
      </c>
      <c r="V246" s="1">
        <v>3000</v>
      </c>
      <c r="W246" s="1" t="s">
        <v>70</v>
      </c>
      <c r="X246" s="1"/>
      <c r="Y246" s="7">
        <v>3291</v>
      </c>
      <c r="Z246" s="7" t="s">
        <v>71</v>
      </c>
      <c r="AA246" s="46">
        <v>0</v>
      </c>
      <c r="AB246" s="80" t="s">
        <v>42</v>
      </c>
      <c r="AC246" t="s">
        <v>43</v>
      </c>
      <c r="AD246" s="12">
        <v>0</v>
      </c>
      <c r="AE246" s="12">
        <v>0</v>
      </c>
      <c r="AF246" s="12">
        <v>0</v>
      </c>
      <c r="AG246" s="12">
        <v>0</v>
      </c>
      <c r="AH246" s="12">
        <v>0</v>
      </c>
      <c r="AI246" s="12">
        <v>0</v>
      </c>
      <c r="AJ246" s="12">
        <v>0</v>
      </c>
      <c r="AK246" s="12">
        <v>0</v>
      </c>
      <c r="AL246" s="12">
        <v>42000</v>
      </c>
      <c r="AM246" s="10">
        <v>42000</v>
      </c>
      <c r="AN246" s="10">
        <v>42000</v>
      </c>
      <c r="AO246" s="10">
        <v>42000</v>
      </c>
      <c r="AP246" s="12">
        <v>42000</v>
      </c>
      <c r="AQ246" s="12">
        <f t="shared" si="12"/>
        <v>-42000</v>
      </c>
      <c r="AR246" s="32">
        <f t="shared" si="13"/>
        <v>0</v>
      </c>
      <c r="AS246" s="5" t="s">
        <v>846</v>
      </c>
      <c r="AT246">
        <v>0</v>
      </c>
      <c r="AU246">
        <v>0</v>
      </c>
      <c r="AV246">
        <v>0</v>
      </c>
      <c r="AW246">
        <v>8.52</v>
      </c>
      <c r="AX246">
        <v>-8.52</v>
      </c>
      <c r="AY246"/>
    </row>
    <row r="247" spans="1:51" x14ac:dyDescent="0.3">
      <c r="A247" t="str">
        <f t="shared" si="11"/>
        <v>1.1-00-2403_241017011_24331100</v>
      </c>
      <c r="B247" t="s">
        <v>1282</v>
      </c>
      <c r="C247" t="s">
        <v>1105</v>
      </c>
      <c r="D247" t="s">
        <v>1276</v>
      </c>
      <c r="E247" t="s">
        <v>1284</v>
      </c>
      <c r="F247" t="s">
        <v>1106</v>
      </c>
      <c r="G247" t="s">
        <v>121</v>
      </c>
      <c r="H247" t="s">
        <v>122</v>
      </c>
      <c r="I247" t="s">
        <v>123</v>
      </c>
      <c r="J247" t="s">
        <v>969</v>
      </c>
      <c r="K247" t="s">
        <v>125</v>
      </c>
      <c r="L247" t="s">
        <v>854</v>
      </c>
      <c r="M247" t="s">
        <v>126</v>
      </c>
      <c r="N247">
        <v>1</v>
      </c>
      <c r="O247" t="s">
        <v>35</v>
      </c>
      <c r="P247" s="79" t="s">
        <v>129</v>
      </c>
      <c r="Q247">
        <v>17</v>
      </c>
      <c r="R247" t="s">
        <v>130</v>
      </c>
      <c r="S247" t="s">
        <v>127</v>
      </c>
      <c r="T247" t="s">
        <v>876</v>
      </c>
      <c r="U247" t="s">
        <v>128</v>
      </c>
      <c r="V247">
        <v>3000</v>
      </c>
      <c r="W247" t="s">
        <v>70</v>
      </c>
      <c r="Y247">
        <v>3311</v>
      </c>
      <c r="Z247" t="s">
        <v>136</v>
      </c>
      <c r="AA247" s="11">
        <v>0</v>
      </c>
      <c r="AB247" s="80" t="s">
        <v>42</v>
      </c>
      <c r="AC247" t="s">
        <v>43</v>
      </c>
      <c r="AD247" s="12">
        <v>2367000</v>
      </c>
      <c r="AE247" s="12">
        <v>2375000</v>
      </c>
      <c r="AF247" s="12">
        <v>1859400</v>
      </c>
      <c r="AG247" s="12">
        <v>1859400</v>
      </c>
      <c r="AH247" s="12">
        <v>1392000</v>
      </c>
      <c r="AI247" s="12">
        <v>1392000</v>
      </c>
      <c r="AJ247" s="12">
        <v>1392000</v>
      </c>
      <c r="AK247" s="12">
        <v>507600</v>
      </c>
      <c r="AL247" s="32">
        <v>2367000</v>
      </c>
      <c r="AM247" s="32">
        <v>2367000</v>
      </c>
      <c r="AN247" s="32">
        <v>2367000</v>
      </c>
      <c r="AO247" s="32">
        <v>2367000</v>
      </c>
      <c r="AP247" s="12">
        <v>2367000</v>
      </c>
      <c r="AQ247" s="12">
        <f t="shared" si="12"/>
        <v>8000</v>
      </c>
      <c r="AR247" s="32">
        <f t="shared" si="13"/>
        <v>0</v>
      </c>
      <c r="AS247" s="35" t="s">
        <v>137</v>
      </c>
      <c r="AT247">
        <v>1138965</v>
      </c>
      <c r="AU247">
        <v>212000</v>
      </c>
      <c r="AV247">
        <v>0</v>
      </c>
      <c r="AW247">
        <v>290188.84000000003</v>
      </c>
      <c r="AX247">
        <v>1060776.1599999999</v>
      </c>
      <c r="AY247"/>
    </row>
    <row r="248" spans="1:51" x14ac:dyDescent="0.3">
      <c r="A248" t="str">
        <f t="shared" si="11"/>
        <v>1.1-00-2404_246018012_24331100</v>
      </c>
      <c r="B248" t="s">
        <v>1282</v>
      </c>
      <c r="C248" t="s">
        <v>1105</v>
      </c>
      <c r="D248" t="s">
        <v>1276</v>
      </c>
      <c r="E248" t="s">
        <v>1284</v>
      </c>
      <c r="F248" t="s">
        <v>1106</v>
      </c>
      <c r="G248" t="s">
        <v>29</v>
      </c>
      <c r="H248" t="s">
        <v>30</v>
      </c>
      <c r="I248" t="s">
        <v>141</v>
      </c>
      <c r="J248" t="s">
        <v>955</v>
      </c>
      <c r="K248" t="s">
        <v>143</v>
      </c>
      <c r="L248" t="s">
        <v>855</v>
      </c>
      <c r="M248" t="s">
        <v>144</v>
      </c>
      <c r="N248">
        <v>6</v>
      </c>
      <c r="O248" t="s">
        <v>79</v>
      </c>
      <c r="P248" s="79" t="s">
        <v>147</v>
      </c>
      <c r="Q248">
        <v>18</v>
      </c>
      <c r="R248" t="s">
        <v>148</v>
      </c>
      <c r="S248" t="s">
        <v>145</v>
      </c>
      <c r="T248" t="s">
        <v>877</v>
      </c>
      <c r="U248" t="s">
        <v>956</v>
      </c>
      <c r="V248">
        <v>3000</v>
      </c>
      <c r="W248" t="s">
        <v>70</v>
      </c>
      <c r="Y248">
        <v>3311</v>
      </c>
      <c r="Z248" t="s">
        <v>136</v>
      </c>
      <c r="AA248" s="11">
        <v>0</v>
      </c>
      <c r="AB248" s="80" t="s">
        <v>42</v>
      </c>
      <c r="AC248" t="s">
        <v>43</v>
      </c>
      <c r="AD248" s="12">
        <v>3231350</v>
      </c>
      <c r="AE248" s="12">
        <v>3900000</v>
      </c>
      <c r="AF248" s="12">
        <v>232000</v>
      </c>
      <c r="AG248" s="12">
        <v>232000</v>
      </c>
      <c r="AH248" s="12">
        <v>232000</v>
      </c>
      <c r="AI248" s="12">
        <v>232000</v>
      </c>
      <c r="AJ248" s="12">
        <v>0</v>
      </c>
      <c r="AK248" s="12">
        <v>2999350</v>
      </c>
      <c r="AL248" s="32">
        <v>3325000</v>
      </c>
      <c r="AM248" s="32">
        <v>3325000</v>
      </c>
      <c r="AN248" s="32">
        <v>3325000</v>
      </c>
      <c r="AO248" s="32">
        <v>3325000</v>
      </c>
      <c r="AP248" s="12">
        <v>1500000</v>
      </c>
      <c r="AQ248" s="12">
        <f t="shared" si="12"/>
        <v>2400000</v>
      </c>
      <c r="AR248" s="32">
        <f t="shared" si="13"/>
        <v>0</v>
      </c>
      <c r="AS248" s="35" t="s">
        <v>846</v>
      </c>
      <c r="AT248" s="32">
        <v>0</v>
      </c>
      <c r="AU248" s="32">
        <v>0</v>
      </c>
      <c r="AV248" s="32">
        <v>0</v>
      </c>
      <c r="AW248" s="32">
        <v>0</v>
      </c>
      <c r="AX248" s="32">
        <v>0</v>
      </c>
      <c r="AY248"/>
    </row>
    <row r="249" spans="1:51" x14ac:dyDescent="0.3">
      <c r="A249" t="str">
        <f t="shared" si="11"/>
        <v>1.1-00-2405_246021015_24331100</v>
      </c>
      <c r="B249" t="s">
        <v>1282</v>
      </c>
      <c r="C249" t="s">
        <v>1105</v>
      </c>
      <c r="D249" t="s">
        <v>1276</v>
      </c>
      <c r="E249" t="s">
        <v>1284</v>
      </c>
      <c r="F249" t="s">
        <v>1106</v>
      </c>
      <c r="G249" t="s">
        <v>29</v>
      </c>
      <c r="H249" t="s">
        <v>30</v>
      </c>
      <c r="I249" t="s">
        <v>31</v>
      </c>
      <c r="J249" t="s">
        <v>934</v>
      </c>
      <c r="K249" t="s">
        <v>306</v>
      </c>
      <c r="L249" t="s">
        <v>857</v>
      </c>
      <c r="M249" t="s">
        <v>307</v>
      </c>
      <c r="N249">
        <v>6</v>
      </c>
      <c r="O249" t="s">
        <v>79</v>
      </c>
      <c r="P249" s="79" t="s">
        <v>310</v>
      </c>
      <c r="Q249">
        <v>21</v>
      </c>
      <c r="R249" t="s">
        <v>311</v>
      </c>
      <c r="S249" t="s">
        <v>308</v>
      </c>
      <c r="T249" t="s">
        <v>884</v>
      </c>
      <c r="U249" t="s">
        <v>309</v>
      </c>
      <c r="V249">
        <v>3000</v>
      </c>
      <c r="W249" t="s">
        <v>70</v>
      </c>
      <c r="Y249">
        <v>3311</v>
      </c>
      <c r="Z249" t="s">
        <v>136</v>
      </c>
      <c r="AA249" s="11">
        <v>0</v>
      </c>
      <c r="AB249" s="80" t="s">
        <v>42</v>
      </c>
      <c r="AC249" t="s">
        <v>43</v>
      </c>
      <c r="AD249" s="12">
        <v>230000</v>
      </c>
      <c r="AE249" s="12">
        <v>230000</v>
      </c>
      <c r="AF249" s="12">
        <v>225620</v>
      </c>
      <c r="AG249" s="12">
        <v>225620</v>
      </c>
      <c r="AH249" s="12">
        <v>225620</v>
      </c>
      <c r="AI249" s="12">
        <v>225620</v>
      </c>
      <c r="AJ249" s="12">
        <v>90248</v>
      </c>
      <c r="AK249" s="12">
        <v>4380</v>
      </c>
      <c r="AL249" s="32">
        <v>230000</v>
      </c>
      <c r="AM249" s="32">
        <v>230000</v>
      </c>
      <c r="AN249" s="32">
        <v>250000</v>
      </c>
      <c r="AO249" s="32">
        <v>250000</v>
      </c>
      <c r="AP249" s="12">
        <v>250000</v>
      </c>
      <c r="AQ249" s="12">
        <f t="shared" si="12"/>
        <v>-20000</v>
      </c>
      <c r="AR249" s="32">
        <f t="shared" si="13"/>
        <v>20000</v>
      </c>
      <c r="AS249" s="35" t="s">
        <v>846</v>
      </c>
      <c r="AT249">
        <v>79274650.420000002</v>
      </c>
      <c r="AU249">
        <v>8000000</v>
      </c>
      <c r="AV249">
        <v>0</v>
      </c>
      <c r="AW249">
        <v>0</v>
      </c>
      <c r="AX249">
        <v>87274650.420000002</v>
      </c>
      <c r="AY249" s="39">
        <v>226000000</v>
      </c>
    </row>
    <row r="250" spans="1:51" x14ac:dyDescent="0.3">
      <c r="A250" t="str">
        <f t="shared" si="11"/>
        <v>1.1-00-2407_242036022_24331100</v>
      </c>
      <c r="B250" t="s">
        <v>1282</v>
      </c>
      <c r="C250" t="s">
        <v>1105</v>
      </c>
      <c r="D250" t="s">
        <v>1276</v>
      </c>
      <c r="E250" t="s">
        <v>1284</v>
      </c>
      <c r="F250" t="s">
        <v>1106</v>
      </c>
      <c r="G250" t="s">
        <v>259</v>
      </c>
      <c r="H250" t="s">
        <v>260</v>
      </c>
      <c r="I250" t="s">
        <v>31</v>
      </c>
      <c r="J250" t="s">
        <v>934</v>
      </c>
      <c r="K250" t="s">
        <v>446</v>
      </c>
      <c r="L250" t="s">
        <v>859</v>
      </c>
      <c r="M250" t="s">
        <v>447</v>
      </c>
      <c r="N250">
        <v>2</v>
      </c>
      <c r="O250" t="s">
        <v>448</v>
      </c>
      <c r="P250" s="79" t="s">
        <v>451</v>
      </c>
      <c r="Q250">
        <v>36</v>
      </c>
      <c r="R250" t="s">
        <v>452</v>
      </c>
      <c r="S250" t="s">
        <v>449</v>
      </c>
      <c r="T250" t="s">
        <v>888</v>
      </c>
      <c r="U250" t="s">
        <v>976</v>
      </c>
      <c r="V250">
        <v>3000</v>
      </c>
      <c r="W250" t="s">
        <v>70</v>
      </c>
      <c r="Y250">
        <v>3311</v>
      </c>
      <c r="Z250" t="s">
        <v>136</v>
      </c>
      <c r="AA250" s="46">
        <v>0</v>
      </c>
      <c r="AB250" s="80" t="s">
        <v>42</v>
      </c>
      <c r="AC250" t="s">
        <v>43</v>
      </c>
      <c r="AD250" s="12">
        <v>3480000</v>
      </c>
      <c r="AE250" s="12">
        <v>3480000</v>
      </c>
      <c r="AF250" s="12">
        <v>3480000</v>
      </c>
      <c r="AG250" s="12">
        <v>3480000</v>
      </c>
      <c r="AH250" s="12">
        <v>2088000</v>
      </c>
      <c r="AI250" s="12">
        <v>2088000</v>
      </c>
      <c r="AJ250" s="12">
        <v>2088000</v>
      </c>
      <c r="AK250" s="12">
        <v>0</v>
      </c>
      <c r="AL250" s="32">
        <v>3480000</v>
      </c>
      <c r="AM250" s="32">
        <v>3480000</v>
      </c>
      <c r="AN250" s="32">
        <v>3480000</v>
      </c>
      <c r="AO250" s="32">
        <v>3480000</v>
      </c>
      <c r="AP250" s="12">
        <v>1500000</v>
      </c>
      <c r="AQ250" s="12">
        <f t="shared" si="12"/>
        <v>1980000</v>
      </c>
      <c r="AR250" s="32">
        <f t="shared" si="13"/>
        <v>0</v>
      </c>
      <c r="AS250" s="35" t="s">
        <v>469</v>
      </c>
      <c r="AT250">
        <v>0</v>
      </c>
      <c r="AU250">
        <v>66440.160000000003</v>
      </c>
      <c r="AV250">
        <v>0</v>
      </c>
      <c r="AW250">
        <v>518.91999999999996</v>
      </c>
      <c r="AX250">
        <v>65921.240000000005</v>
      </c>
      <c r="AY250"/>
    </row>
    <row r="251" spans="1:51" x14ac:dyDescent="0.3">
      <c r="A251" t="str">
        <f t="shared" si="11"/>
        <v>1.1-00-2405_246021015_24332100</v>
      </c>
      <c r="B251" t="s">
        <v>1282</v>
      </c>
      <c r="C251" t="s">
        <v>1105</v>
      </c>
      <c r="D251" t="s">
        <v>1276</v>
      </c>
      <c r="E251" t="s">
        <v>1284</v>
      </c>
      <c r="F251" t="s">
        <v>1106</v>
      </c>
      <c r="G251" t="s">
        <v>29</v>
      </c>
      <c r="H251" t="s">
        <v>30</v>
      </c>
      <c r="I251" t="s">
        <v>31</v>
      </c>
      <c r="J251" t="s">
        <v>934</v>
      </c>
      <c r="K251" t="s">
        <v>306</v>
      </c>
      <c r="L251" t="s">
        <v>857</v>
      </c>
      <c r="M251" t="s">
        <v>307</v>
      </c>
      <c r="N251">
        <v>6</v>
      </c>
      <c r="O251" t="s">
        <v>79</v>
      </c>
      <c r="P251" s="79" t="s">
        <v>310</v>
      </c>
      <c r="Q251">
        <v>21</v>
      </c>
      <c r="R251" t="s">
        <v>311</v>
      </c>
      <c r="S251" t="s">
        <v>308</v>
      </c>
      <c r="T251" t="s">
        <v>884</v>
      </c>
      <c r="U251" t="s">
        <v>309</v>
      </c>
      <c r="V251">
        <v>3000</v>
      </c>
      <c r="W251" t="s">
        <v>70</v>
      </c>
      <c r="Y251">
        <v>3321</v>
      </c>
      <c r="Z251" t="s">
        <v>325</v>
      </c>
      <c r="AA251" s="11">
        <v>0</v>
      </c>
      <c r="AB251" s="80" t="s">
        <v>42</v>
      </c>
      <c r="AC251" t="s">
        <v>43</v>
      </c>
      <c r="AD251" s="12">
        <v>69408</v>
      </c>
      <c r="AE251" s="12">
        <v>0</v>
      </c>
      <c r="AF251" s="12">
        <v>68987.75</v>
      </c>
      <c r="AG251" s="12">
        <v>68987.75</v>
      </c>
      <c r="AH251" s="12">
        <v>68987.75</v>
      </c>
      <c r="AI251" s="12">
        <v>68987.75</v>
      </c>
      <c r="AJ251" s="12">
        <v>68987.75</v>
      </c>
      <c r="AK251" s="12">
        <v>420.25</v>
      </c>
      <c r="AL251" s="32">
        <v>69408</v>
      </c>
      <c r="AM251" s="32">
        <v>69408</v>
      </c>
      <c r="AN251" s="32">
        <v>69408</v>
      </c>
      <c r="AO251" s="32">
        <v>69408</v>
      </c>
      <c r="AP251" s="12">
        <v>69408</v>
      </c>
      <c r="AQ251" s="12">
        <f t="shared" si="12"/>
        <v>-69408</v>
      </c>
      <c r="AR251" s="32">
        <f t="shared" si="13"/>
        <v>0</v>
      </c>
      <c r="AS251" s="35" t="s">
        <v>846</v>
      </c>
      <c r="AT251" s="12">
        <v>0</v>
      </c>
      <c r="AU251" s="12">
        <v>0</v>
      </c>
      <c r="AV251" s="12">
        <v>0</v>
      </c>
      <c r="AW251" s="12">
        <v>0</v>
      </c>
      <c r="AX251" s="12">
        <v>0</v>
      </c>
    </row>
    <row r="252" spans="1:51" x14ac:dyDescent="0.3">
      <c r="A252" t="str">
        <f t="shared" si="11"/>
        <v>1.1-00-2407_242036022_24332100</v>
      </c>
      <c r="B252" t="s">
        <v>1282</v>
      </c>
      <c r="C252" t="s">
        <v>1105</v>
      </c>
      <c r="D252" t="s">
        <v>1276</v>
      </c>
      <c r="E252" t="s">
        <v>1284</v>
      </c>
      <c r="F252" t="s">
        <v>1106</v>
      </c>
      <c r="G252" t="s">
        <v>259</v>
      </c>
      <c r="H252" t="s">
        <v>260</v>
      </c>
      <c r="I252" t="s">
        <v>31</v>
      </c>
      <c r="J252" t="s">
        <v>934</v>
      </c>
      <c r="K252" t="s">
        <v>446</v>
      </c>
      <c r="L252" t="s">
        <v>859</v>
      </c>
      <c r="M252" t="s">
        <v>447</v>
      </c>
      <c r="N252">
        <v>2</v>
      </c>
      <c r="O252" t="s">
        <v>448</v>
      </c>
      <c r="P252" s="79" t="s">
        <v>451</v>
      </c>
      <c r="Q252">
        <v>36</v>
      </c>
      <c r="R252" t="s">
        <v>452</v>
      </c>
      <c r="S252" t="s">
        <v>449</v>
      </c>
      <c r="T252" t="s">
        <v>888</v>
      </c>
      <c r="U252" t="s">
        <v>976</v>
      </c>
      <c r="V252">
        <v>3000</v>
      </c>
      <c r="W252" t="s">
        <v>70</v>
      </c>
      <c r="Y252">
        <v>3321</v>
      </c>
      <c r="Z252" t="s">
        <v>325</v>
      </c>
      <c r="AA252" s="46">
        <v>0</v>
      </c>
      <c r="AB252" s="80" t="s">
        <v>42</v>
      </c>
      <c r="AC252" t="s">
        <v>43</v>
      </c>
      <c r="AD252" s="12">
        <v>6775246</v>
      </c>
      <c r="AE252" s="12">
        <v>5000000</v>
      </c>
      <c r="AF252" s="12">
        <v>5555159.96</v>
      </c>
      <c r="AG252" s="12">
        <v>5555159.96</v>
      </c>
      <c r="AH252" s="12">
        <v>5555159.96</v>
      </c>
      <c r="AI252" s="12">
        <v>5555159.96</v>
      </c>
      <c r="AJ252" s="12">
        <v>5555159.96</v>
      </c>
      <c r="AK252" s="12">
        <v>1220086.04</v>
      </c>
      <c r="AL252" s="32">
        <v>5400000</v>
      </c>
      <c r="AM252" s="32">
        <v>5400000</v>
      </c>
      <c r="AN252" s="32">
        <v>5400000</v>
      </c>
      <c r="AO252" s="32">
        <v>5400000</v>
      </c>
      <c r="AP252" s="12">
        <v>2500000</v>
      </c>
      <c r="AQ252" s="12">
        <f t="shared" si="12"/>
        <v>2500000</v>
      </c>
      <c r="AR252" s="32">
        <f t="shared" si="13"/>
        <v>0</v>
      </c>
      <c r="AS252" s="35" t="s">
        <v>470</v>
      </c>
      <c r="AT252">
        <v>301600</v>
      </c>
      <c r="AU252">
        <v>918816.24</v>
      </c>
      <c r="AV252">
        <v>0</v>
      </c>
      <c r="AW252">
        <v>344800</v>
      </c>
      <c r="AX252">
        <v>875616.24</v>
      </c>
      <c r="AY252"/>
    </row>
    <row r="253" spans="1:51" x14ac:dyDescent="0.3">
      <c r="A253" t="str">
        <f t="shared" si="11"/>
        <v>08_247XX025_24332100</v>
      </c>
      <c r="C253" t="s">
        <v>1094</v>
      </c>
      <c r="F253" t="s">
        <v>962</v>
      </c>
      <c r="G253" t="s">
        <v>373</v>
      </c>
      <c r="H253" t="s">
        <v>374</v>
      </c>
      <c r="I253" t="s">
        <v>200</v>
      </c>
      <c r="J253" t="s">
        <v>957</v>
      </c>
      <c r="K253" t="s">
        <v>586</v>
      </c>
      <c r="L253" t="s">
        <v>860</v>
      </c>
      <c r="M253" t="s">
        <v>587</v>
      </c>
      <c r="N253">
        <v>7</v>
      </c>
      <c r="O253" t="s">
        <v>588</v>
      </c>
      <c r="P253" t="s">
        <v>45</v>
      </c>
      <c r="Q253">
        <v>41</v>
      </c>
      <c r="R253" t="s">
        <v>593</v>
      </c>
      <c r="S253" t="s">
        <v>907</v>
      </c>
      <c r="T253" t="s">
        <v>906</v>
      </c>
      <c r="U253" t="s">
        <v>958</v>
      </c>
      <c r="V253">
        <v>3000</v>
      </c>
      <c r="W253" t="s">
        <v>70</v>
      </c>
      <c r="Y253">
        <v>3321</v>
      </c>
      <c r="Z253" t="s">
        <v>325</v>
      </c>
      <c r="AA253" s="46">
        <v>0</v>
      </c>
      <c r="AB253" s="80" t="s">
        <v>42</v>
      </c>
      <c r="AC253" t="s">
        <v>43</v>
      </c>
      <c r="AD253" s="12">
        <v>148790.01</v>
      </c>
      <c r="AE253" s="12">
        <v>0</v>
      </c>
      <c r="AF253" s="12">
        <v>0</v>
      </c>
      <c r="AG253" s="12">
        <v>0</v>
      </c>
      <c r="AH253" s="12">
        <v>0</v>
      </c>
      <c r="AI253" s="12">
        <v>0</v>
      </c>
      <c r="AJ253" s="12">
        <v>0</v>
      </c>
      <c r="AK253" s="12">
        <v>148790.01</v>
      </c>
      <c r="AL253" s="32">
        <v>0</v>
      </c>
      <c r="AM253" s="32">
        <v>0</v>
      </c>
      <c r="AN253" s="32">
        <v>0</v>
      </c>
      <c r="AO253" s="32">
        <v>0</v>
      </c>
      <c r="AP253" s="12">
        <v>0</v>
      </c>
      <c r="AQ253" s="12">
        <f t="shared" si="12"/>
        <v>0</v>
      </c>
      <c r="AR253" s="32">
        <f t="shared" si="13"/>
        <v>0</v>
      </c>
      <c r="AS253" s="35" t="s">
        <v>846</v>
      </c>
      <c r="AT253">
        <v>0</v>
      </c>
      <c r="AU253">
        <v>324000</v>
      </c>
      <c r="AV253">
        <v>0</v>
      </c>
      <c r="AW253">
        <v>112500</v>
      </c>
      <c r="AX253">
        <v>211500</v>
      </c>
      <c r="AY253"/>
    </row>
    <row r="254" spans="1:51" x14ac:dyDescent="0.3">
      <c r="A254" t="str">
        <f t="shared" si="11"/>
        <v>1.1-00-2402_241007007_24333100</v>
      </c>
      <c r="B254" t="s">
        <v>1282</v>
      </c>
      <c r="C254" t="s">
        <v>1098</v>
      </c>
      <c r="D254" t="s">
        <v>1276</v>
      </c>
      <c r="E254" t="s">
        <v>1284</v>
      </c>
      <c r="F254" t="s">
        <v>1106</v>
      </c>
      <c r="G254" t="s">
        <v>29</v>
      </c>
      <c r="H254" t="s">
        <v>30</v>
      </c>
      <c r="I254" t="s">
        <v>123</v>
      </c>
      <c r="J254" t="s">
        <v>969</v>
      </c>
      <c r="K254" t="s">
        <v>188</v>
      </c>
      <c r="L254" t="s">
        <v>856</v>
      </c>
      <c r="M254" t="s">
        <v>189</v>
      </c>
      <c r="N254">
        <v>1</v>
      </c>
      <c r="O254" t="s">
        <v>35</v>
      </c>
      <c r="P254" s="79" t="s">
        <v>192</v>
      </c>
      <c r="Q254">
        <v>7</v>
      </c>
      <c r="R254" t="s">
        <v>995</v>
      </c>
      <c r="S254" t="s">
        <v>190</v>
      </c>
      <c r="T254" t="s">
        <v>880</v>
      </c>
      <c r="U254" t="s">
        <v>996</v>
      </c>
      <c r="V254">
        <v>3000</v>
      </c>
      <c r="W254" t="s">
        <v>70</v>
      </c>
      <c r="Y254" s="7">
        <v>3331</v>
      </c>
      <c r="Z254" s="7" t="s">
        <v>152</v>
      </c>
      <c r="AA254" s="11">
        <v>0</v>
      </c>
      <c r="AB254" s="80" t="s">
        <v>42</v>
      </c>
      <c r="AC254" t="s">
        <v>43</v>
      </c>
      <c r="AD254" s="12">
        <v>0</v>
      </c>
      <c r="AE254" s="12">
        <v>0</v>
      </c>
      <c r="AF254" s="12">
        <v>0</v>
      </c>
      <c r="AG254" s="12">
        <v>0</v>
      </c>
      <c r="AH254" s="12">
        <v>0</v>
      </c>
      <c r="AI254" s="12">
        <v>0</v>
      </c>
      <c r="AJ254" s="12">
        <v>0</v>
      </c>
      <c r="AK254" s="12">
        <v>0</v>
      </c>
      <c r="AL254" s="32">
        <v>0</v>
      </c>
      <c r="AM254" s="32">
        <v>0</v>
      </c>
      <c r="AN254" s="71">
        <v>340000</v>
      </c>
      <c r="AO254" s="71">
        <v>340000</v>
      </c>
      <c r="AP254" s="12">
        <v>340000</v>
      </c>
      <c r="AQ254" s="12">
        <f t="shared" si="12"/>
        <v>-340000</v>
      </c>
      <c r="AR254" s="32">
        <f t="shared" si="13"/>
        <v>340000</v>
      </c>
      <c r="AS254" s="9" t="s">
        <v>194</v>
      </c>
      <c r="AT254" s="12">
        <v>0</v>
      </c>
      <c r="AU254" s="12">
        <v>0</v>
      </c>
      <c r="AV254" s="12">
        <v>0</v>
      </c>
      <c r="AW254" s="12">
        <v>0</v>
      </c>
      <c r="AX254" s="12">
        <v>0</v>
      </c>
      <c r="AY254"/>
    </row>
    <row r="255" spans="1:51" x14ac:dyDescent="0.3">
      <c r="A255" t="str">
        <f t="shared" si="11"/>
        <v>1.1-00-2404_246018012_24333100</v>
      </c>
      <c r="B255" t="s">
        <v>1282</v>
      </c>
      <c r="C255" t="s">
        <v>1105</v>
      </c>
      <c r="D255" t="s">
        <v>1276</v>
      </c>
      <c r="E255" t="s">
        <v>1284</v>
      </c>
      <c r="F255" t="s">
        <v>1106</v>
      </c>
      <c r="G255" t="s">
        <v>29</v>
      </c>
      <c r="H255" t="s">
        <v>30</v>
      </c>
      <c r="I255" t="s">
        <v>141</v>
      </c>
      <c r="J255" t="s">
        <v>955</v>
      </c>
      <c r="K255" t="s">
        <v>143</v>
      </c>
      <c r="L255" t="s">
        <v>855</v>
      </c>
      <c r="M255" t="s">
        <v>144</v>
      </c>
      <c r="N255">
        <v>6</v>
      </c>
      <c r="O255" t="s">
        <v>79</v>
      </c>
      <c r="P255" s="79" t="s">
        <v>147</v>
      </c>
      <c r="Q255">
        <v>18</v>
      </c>
      <c r="R255" t="s">
        <v>148</v>
      </c>
      <c r="S255" t="s">
        <v>145</v>
      </c>
      <c r="T255" t="s">
        <v>877</v>
      </c>
      <c r="U255" t="s">
        <v>956</v>
      </c>
      <c r="V255">
        <v>3000</v>
      </c>
      <c r="W255" t="s">
        <v>70</v>
      </c>
      <c r="Y255">
        <v>3331</v>
      </c>
      <c r="Z255" t="s">
        <v>152</v>
      </c>
      <c r="AA255" s="11">
        <v>0</v>
      </c>
      <c r="AB255" s="80" t="s">
        <v>42</v>
      </c>
      <c r="AC255" t="s">
        <v>43</v>
      </c>
      <c r="AD255" s="12">
        <v>2605267.2000000002</v>
      </c>
      <c r="AE255" s="12">
        <v>994495</v>
      </c>
      <c r="AF255" s="12">
        <v>2605267.2000000002</v>
      </c>
      <c r="AG255" s="12">
        <v>2605267.2000000002</v>
      </c>
      <c r="AH255" s="12">
        <v>2466815.4</v>
      </c>
      <c r="AI255" s="12">
        <v>2420664.7999999998</v>
      </c>
      <c r="AJ255" s="12">
        <v>2420664.7999999998</v>
      </c>
      <c r="AK255" s="12">
        <v>0</v>
      </c>
      <c r="AL255" s="32">
        <v>2605267.2000000002</v>
      </c>
      <c r="AM255" s="32">
        <v>2605267.2000000002</v>
      </c>
      <c r="AN255" s="32">
        <v>2605267.2000000002</v>
      </c>
      <c r="AO255" s="32">
        <v>2605267.2000000002</v>
      </c>
      <c r="AP255" s="12">
        <v>1000000</v>
      </c>
      <c r="AQ255" s="12">
        <f t="shared" si="12"/>
        <v>-5505</v>
      </c>
      <c r="AR255" s="32">
        <f t="shared" si="13"/>
        <v>0</v>
      </c>
      <c r="AS255" s="35" t="s">
        <v>846</v>
      </c>
      <c r="AT255">
        <v>0</v>
      </c>
      <c r="AU255">
        <v>0</v>
      </c>
      <c r="AV255">
        <v>0</v>
      </c>
      <c r="AW255">
        <v>505000</v>
      </c>
      <c r="AX255">
        <v>-505000</v>
      </c>
      <c r="AY255"/>
    </row>
    <row r="256" spans="1:51" x14ac:dyDescent="0.3">
      <c r="A256" t="str">
        <f t="shared" si="11"/>
        <v>1.1-00-2405_246021015_24333100</v>
      </c>
      <c r="B256" t="s">
        <v>1282</v>
      </c>
      <c r="C256" t="s">
        <v>1105</v>
      </c>
      <c r="D256" t="s">
        <v>1276</v>
      </c>
      <c r="E256" t="s">
        <v>1284</v>
      </c>
      <c r="F256" t="s">
        <v>1106</v>
      </c>
      <c r="G256" t="s">
        <v>29</v>
      </c>
      <c r="H256" t="s">
        <v>30</v>
      </c>
      <c r="I256" t="s">
        <v>31</v>
      </c>
      <c r="J256" t="s">
        <v>934</v>
      </c>
      <c r="K256" t="s">
        <v>306</v>
      </c>
      <c r="L256" t="s">
        <v>857</v>
      </c>
      <c r="M256" t="s">
        <v>307</v>
      </c>
      <c r="N256">
        <v>6</v>
      </c>
      <c r="O256" t="s">
        <v>79</v>
      </c>
      <c r="P256" s="79" t="s">
        <v>310</v>
      </c>
      <c r="Q256">
        <v>21</v>
      </c>
      <c r="R256" t="s">
        <v>311</v>
      </c>
      <c r="S256" t="s">
        <v>308</v>
      </c>
      <c r="T256" t="s">
        <v>884</v>
      </c>
      <c r="U256" t="s">
        <v>309</v>
      </c>
      <c r="V256">
        <v>3000</v>
      </c>
      <c r="W256" t="s">
        <v>70</v>
      </c>
      <c r="Y256">
        <v>3331</v>
      </c>
      <c r="Z256" t="s">
        <v>152</v>
      </c>
      <c r="AA256" s="11">
        <v>0</v>
      </c>
      <c r="AB256" s="80" t="s">
        <v>42</v>
      </c>
      <c r="AC256" t="s">
        <v>43</v>
      </c>
      <c r="AD256" s="12">
        <v>100000</v>
      </c>
      <c r="AE256" s="12">
        <v>100000</v>
      </c>
      <c r="AF256" s="12">
        <v>69600</v>
      </c>
      <c r="AG256" s="12">
        <v>69600</v>
      </c>
      <c r="AH256" s="12">
        <v>69600</v>
      </c>
      <c r="AI256" s="12">
        <v>69600</v>
      </c>
      <c r="AJ256" s="12">
        <v>69600</v>
      </c>
      <c r="AK256" s="12">
        <v>30400</v>
      </c>
      <c r="AL256" s="32">
        <v>100000</v>
      </c>
      <c r="AM256" s="32">
        <v>100000</v>
      </c>
      <c r="AN256" s="32">
        <v>100000</v>
      </c>
      <c r="AO256" s="32">
        <v>100000</v>
      </c>
      <c r="AP256" s="12">
        <v>100000</v>
      </c>
      <c r="AQ256" s="12">
        <f t="shared" si="12"/>
        <v>0</v>
      </c>
      <c r="AR256" s="32">
        <f t="shared" si="13"/>
        <v>0</v>
      </c>
      <c r="AS256" s="35" t="s">
        <v>846</v>
      </c>
      <c r="AT256">
        <v>0</v>
      </c>
      <c r="AU256">
        <v>0</v>
      </c>
      <c r="AV256">
        <v>0</v>
      </c>
      <c r="AW256">
        <v>0</v>
      </c>
      <c r="AX256">
        <v>0</v>
      </c>
      <c r="AY256" s="39">
        <v>6000000</v>
      </c>
    </row>
    <row r="257" spans="1:51" x14ac:dyDescent="0.3">
      <c r="A257" t="str">
        <f t="shared" si="11"/>
        <v>1.1-00-2411_246XX031_24333100</v>
      </c>
      <c r="B257" t="s">
        <v>1282</v>
      </c>
      <c r="C257" t="s">
        <v>1105</v>
      </c>
      <c r="D257" t="s">
        <v>1276</v>
      </c>
      <c r="E257" t="s">
        <v>1284</v>
      </c>
      <c r="F257" t="s">
        <v>1106</v>
      </c>
      <c r="G257" t="s">
        <v>802</v>
      </c>
      <c r="H257" t="s">
        <v>803</v>
      </c>
      <c r="I257" t="s">
        <v>31</v>
      </c>
      <c r="J257" t="s">
        <v>934</v>
      </c>
      <c r="K257" t="s">
        <v>804</v>
      </c>
      <c r="L257" t="s">
        <v>868</v>
      </c>
      <c r="M257" t="s">
        <v>805</v>
      </c>
      <c r="N257">
        <v>6</v>
      </c>
      <c r="O257" t="s">
        <v>79</v>
      </c>
      <c r="P257" t="s">
        <v>45</v>
      </c>
      <c r="Q257">
        <v>49</v>
      </c>
      <c r="R257" t="s">
        <v>820</v>
      </c>
      <c r="S257" t="s">
        <v>806</v>
      </c>
      <c r="T257" t="s">
        <v>905</v>
      </c>
      <c r="U257" t="s">
        <v>963</v>
      </c>
      <c r="V257">
        <v>3000</v>
      </c>
      <c r="W257" t="s">
        <v>70</v>
      </c>
      <c r="Y257">
        <v>3331</v>
      </c>
      <c r="Z257" t="s">
        <v>152</v>
      </c>
      <c r="AA257" s="46">
        <v>0</v>
      </c>
      <c r="AB257" s="80" t="s">
        <v>42</v>
      </c>
      <c r="AC257" t="s">
        <v>43</v>
      </c>
      <c r="AD257" s="12">
        <v>0</v>
      </c>
      <c r="AE257" s="12">
        <v>0</v>
      </c>
      <c r="AF257" s="12">
        <v>0</v>
      </c>
      <c r="AG257" s="12">
        <v>0</v>
      </c>
      <c r="AH257" s="12">
        <v>0</v>
      </c>
      <c r="AI257" s="12">
        <v>0</v>
      </c>
      <c r="AJ257" s="12">
        <v>0</v>
      </c>
      <c r="AK257" s="12">
        <v>0</v>
      </c>
      <c r="AL257" s="32">
        <v>0</v>
      </c>
      <c r="AM257" s="32">
        <v>0</v>
      </c>
      <c r="AN257" s="32">
        <v>0</v>
      </c>
      <c r="AO257" s="32">
        <v>0</v>
      </c>
      <c r="AP257" s="12">
        <v>0</v>
      </c>
      <c r="AQ257" s="12">
        <f t="shared" si="12"/>
        <v>0</v>
      </c>
      <c r="AR257" s="32">
        <f t="shared" si="13"/>
        <v>0</v>
      </c>
      <c r="AS257" s="35" t="s">
        <v>846</v>
      </c>
      <c r="AT257" s="32">
        <v>0</v>
      </c>
      <c r="AU257" s="32">
        <v>0</v>
      </c>
      <c r="AV257" s="32">
        <v>0</v>
      </c>
      <c r="AW257" s="32">
        <v>0</v>
      </c>
      <c r="AX257" s="32">
        <v>0</v>
      </c>
      <c r="AY257"/>
    </row>
    <row r="258" spans="1:51" x14ac:dyDescent="0.3">
      <c r="A258" t="str">
        <f t="shared" si="11"/>
        <v>1.1-00-2411_246050031_24333100</v>
      </c>
      <c r="B258" t="s">
        <v>1282</v>
      </c>
      <c r="C258" t="s">
        <v>1105</v>
      </c>
      <c r="D258" t="s">
        <v>1276</v>
      </c>
      <c r="E258" t="s">
        <v>1284</v>
      </c>
      <c r="F258" t="s">
        <v>1106</v>
      </c>
      <c r="G258" t="s">
        <v>802</v>
      </c>
      <c r="H258" t="s">
        <v>803</v>
      </c>
      <c r="I258" t="s">
        <v>31</v>
      </c>
      <c r="J258" t="s">
        <v>934</v>
      </c>
      <c r="K258" t="s">
        <v>804</v>
      </c>
      <c r="L258" t="s">
        <v>868</v>
      </c>
      <c r="M258" t="s">
        <v>805</v>
      </c>
      <c r="N258">
        <v>6</v>
      </c>
      <c r="O258" t="s">
        <v>79</v>
      </c>
      <c r="P258" s="79" t="s">
        <v>808</v>
      </c>
      <c r="Q258">
        <v>50</v>
      </c>
      <c r="R258" t="s">
        <v>809</v>
      </c>
      <c r="S258" t="s">
        <v>806</v>
      </c>
      <c r="T258" t="s">
        <v>905</v>
      </c>
      <c r="U258" t="s">
        <v>963</v>
      </c>
      <c r="V258">
        <v>3000</v>
      </c>
      <c r="W258" t="s">
        <v>70</v>
      </c>
      <c r="Y258">
        <v>3331</v>
      </c>
      <c r="Z258" t="s">
        <v>152</v>
      </c>
      <c r="AA258" s="46">
        <v>0</v>
      </c>
      <c r="AB258" s="80" t="s">
        <v>42</v>
      </c>
      <c r="AC258" t="s">
        <v>43</v>
      </c>
      <c r="AD258" s="12">
        <v>10496425.59</v>
      </c>
      <c r="AE258" s="12">
        <v>275000</v>
      </c>
      <c r="AF258" s="12">
        <v>10493919.99</v>
      </c>
      <c r="AG258" s="12">
        <v>10493919.99</v>
      </c>
      <c r="AH258" s="12">
        <v>6013286.79</v>
      </c>
      <c r="AI258" s="12">
        <v>6013286.79</v>
      </c>
      <c r="AJ258" s="12">
        <v>3875486.8</v>
      </c>
      <c r="AK258" s="12">
        <v>2505.5999999996275</v>
      </c>
      <c r="AL258" s="32">
        <v>13000000</v>
      </c>
      <c r="AM258" s="32">
        <v>13000000</v>
      </c>
      <c r="AN258" s="32">
        <v>9512245</v>
      </c>
      <c r="AO258" s="32">
        <v>9262245</v>
      </c>
      <c r="AP258" s="12">
        <v>500000</v>
      </c>
      <c r="AQ258" s="12">
        <f t="shared" si="12"/>
        <v>-225000</v>
      </c>
      <c r="AR258" s="32">
        <f t="shared" si="13"/>
        <v>-3487755</v>
      </c>
      <c r="AS258" s="35" t="s">
        <v>811</v>
      </c>
      <c r="AT258" s="12">
        <v>0</v>
      </c>
      <c r="AU258" s="12">
        <v>0</v>
      </c>
      <c r="AV258" s="12">
        <v>0</v>
      </c>
      <c r="AW258" s="12">
        <v>0</v>
      </c>
      <c r="AX258" s="12">
        <v>0</v>
      </c>
      <c r="AY258"/>
    </row>
    <row r="259" spans="1:51" x14ac:dyDescent="0.3">
      <c r="A259" t="str">
        <f t="shared" ref="A259:A322" si="14">CONCATENATE(B259,K259,N259,P259,S259,Y259,AB259)</f>
        <v>1.1-00-2405_246021015_24334100</v>
      </c>
      <c r="B259" t="s">
        <v>1282</v>
      </c>
      <c r="C259" t="s">
        <v>1105</v>
      </c>
      <c r="D259" t="s">
        <v>1276</v>
      </c>
      <c r="E259" t="s">
        <v>1284</v>
      </c>
      <c r="F259" t="s">
        <v>1106</v>
      </c>
      <c r="G259" t="s">
        <v>29</v>
      </c>
      <c r="H259" t="s">
        <v>30</v>
      </c>
      <c r="I259" t="s">
        <v>31</v>
      </c>
      <c r="J259" t="s">
        <v>934</v>
      </c>
      <c r="K259" t="s">
        <v>306</v>
      </c>
      <c r="L259" t="s">
        <v>857</v>
      </c>
      <c r="M259" t="s">
        <v>307</v>
      </c>
      <c r="N259">
        <v>6</v>
      </c>
      <c r="O259" t="s">
        <v>79</v>
      </c>
      <c r="P259" s="79" t="s">
        <v>310</v>
      </c>
      <c r="Q259">
        <v>21</v>
      </c>
      <c r="R259" t="s">
        <v>311</v>
      </c>
      <c r="S259" t="s">
        <v>308</v>
      </c>
      <c r="T259" t="s">
        <v>884</v>
      </c>
      <c r="U259" t="s">
        <v>309</v>
      </c>
      <c r="V259">
        <v>3000</v>
      </c>
      <c r="W259" t="s">
        <v>70</v>
      </c>
      <c r="X259" t="s">
        <v>1159</v>
      </c>
      <c r="Y259">
        <v>3341</v>
      </c>
      <c r="Z259" t="s">
        <v>326</v>
      </c>
      <c r="AA259" s="11">
        <v>0</v>
      </c>
      <c r="AB259" s="80" t="s">
        <v>42</v>
      </c>
      <c r="AC259" t="s">
        <v>43</v>
      </c>
      <c r="AD259" s="12">
        <v>0</v>
      </c>
      <c r="AE259" s="12">
        <v>0</v>
      </c>
      <c r="AF259" s="12">
        <v>0</v>
      </c>
      <c r="AG259" s="12">
        <v>0</v>
      </c>
      <c r="AH259" s="12">
        <v>0</v>
      </c>
      <c r="AI259" s="12">
        <v>0</v>
      </c>
      <c r="AJ259" s="12">
        <v>0</v>
      </c>
      <c r="AK259" s="12">
        <v>0</v>
      </c>
      <c r="AL259" s="29">
        <v>735486</v>
      </c>
      <c r="AM259" s="30">
        <v>735486</v>
      </c>
      <c r="AN259" s="32">
        <v>735486</v>
      </c>
      <c r="AO259" s="32">
        <v>735486</v>
      </c>
      <c r="AP259" s="12">
        <v>735486</v>
      </c>
      <c r="AQ259" s="12">
        <f t="shared" si="12"/>
        <v>-735486</v>
      </c>
      <c r="AR259" s="32">
        <f t="shared" si="13"/>
        <v>0</v>
      </c>
      <c r="AS259" s="31" t="s">
        <v>846</v>
      </c>
      <c r="AT259">
        <v>71533.759999999995</v>
      </c>
      <c r="AU259">
        <v>11700</v>
      </c>
      <c r="AV259">
        <v>0</v>
      </c>
      <c r="AW259">
        <v>154767.06</v>
      </c>
      <c r="AX259">
        <v>-71533.3</v>
      </c>
      <c r="AY259"/>
    </row>
    <row r="260" spans="1:51" x14ac:dyDescent="0.3">
      <c r="A260" t="str">
        <f t="shared" si="14"/>
        <v>1.1-00-2405_246XX015_243341XX</v>
      </c>
      <c r="B260" t="s">
        <v>1282</v>
      </c>
      <c r="C260" t="s">
        <v>1105</v>
      </c>
      <c r="D260" t="s">
        <v>1276</v>
      </c>
      <c r="E260" t="s">
        <v>1284</v>
      </c>
      <c r="F260" t="s">
        <v>1106</v>
      </c>
      <c r="G260" t="s">
        <v>29</v>
      </c>
      <c r="H260" t="s">
        <v>30</v>
      </c>
      <c r="I260" t="s">
        <v>31</v>
      </c>
      <c r="J260" t="s">
        <v>934</v>
      </c>
      <c r="K260" t="s">
        <v>306</v>
      </c>
      <c r="L260" t="s">
        <v>857</v>
      </c>
      <c r="M260" t="s">
        <v>307</v>
      </c>
      <c r="N260">
        <v>6</v>
      </c>
      <c r="O260" t="s">
        <v>79</v>
      </c>
      <c r="P260" t="s">
        <v>45</v>
      </c>
      <c r="Q260">
        <v>21</v>
      </c>
      <c r="R260" t="s">
        <v>311</v>
      </c>
      <c r="S260" t="s">
        <v>308</v>
      </c>
      <c r="T260" t="s">
        <v>884</v>
      </c>
      <c r="U260" t="s">
        <v>309</v>
      </c>
      <c r="V260">
        <v>3000</v>
      </c>
      <c r="W260" t="s">
        <v>70</v>
      </c>
      <c r="X260" t="s">
        <v>1159</v>
      </c>
      <c r="Y260">
        <v>3341</v>
      </c>
      <c r="Z260" t="s">
        <v>326</v>
      </c>
      <c r="AA260" s="11">
        <v>33</v>
      </c>
      <c r="AB260" s="80" t="s">
        <v>45</v>
      </c>
      <c r="AC260" t="s">
        <v>327</v>
      </c>
      <c r="AD260" s="12">
        <v>139200</v>
      </c>
      <c r="AE260" s="12">
        <v>0</v>
      </c>
      <c r="AF260" s="12">
        <v>139200</v>
      </c>
      <c r="AG260" s="12">
        <v>139200</v>
      </c>
      <c r="AH260" s="12">
        <v>97440</v>
      </c>
      <c r="AI260" s="12">
        <v>83520</v>
      </c>
      <c r="AJ260" s="12">
        <v>83520</v>
      </c>
      <c r="AK260" s="12">
        <v>0</v>
      </c>
      <c r="AL260" s="32">
        <v>139200</v>
      </c>
      <c r="AM260" s="32">
        <v>139200</v>
      </c>
      <c r="AN260" s="32">
        <v>139200</v>
      </c>
      <c r="AO260" s="32">
        <v>139200</v>
      </c>
      <c r="AP260" s="12">
        <v>0</v>
      </c>
      <c r="AQ260" s="12">
        <f t="shared" si="12"/>
        <v>0</v>
      </c>
      <c r="AR260" s="32">
        <f t="shared" si="13"/>
        <v>0</v>
      </c>
      <c r="AS260" s="35" t="s">
        <v>846</v>
      </c>
      <c r="AT260">
        <v>0</v>
      </c>
      <c r="AU260">
        <v>0</v>
      </c>
      <c r="AV260">
        <v>0</v>
      </c>
      <c r="AW260">
        <v>0</v>
      </c>
      <c r="AX260">
        <v>0</v>
      </c>
      <c r="AY260"/>
    </row>
    <row r="261" spans="1:51" x14ac:dyDescent="0.3">
      <c r="A261" t="str">
        <f t="shared" si="14"/>
        <v>1.1-00-2405_246XX015_243341XX</v>
      </c>
      <c r="B261" t="s">
        <v>1282</v>
      </c>
      <c r="C261" t="s">
        <v>1105</v>
      </c>
      <c r="D261" t="s">
        <v>1276</v>
      </c>
      <c r="E261" t="s">
        <v>1284</v>
      </c>
      <c r="F261" t="s">
        <v>1106</v>
      </c>
      <c r="G261" t="s">
        <v>29</v>
      </c>
      <c r="H261" t="s">
        <v>30</v>
      </c>
      <c r="I261" t="s">
        <v>31</v>
      </c>
      <c r="J261" t="s">
        <v>934</v>
      </c>
      <c r="K261" t="s">
        <v>306</v>
      </c>
      <c r="L261" t="s">
        <v>857</v>
      </c>
      <c r="M261" t="s">
        <v>307</v>
      </c>
      <c r="N261">
        <v>6</v>
      </c>
      <c r="O261" t="s">
        <v>79</v>
      </c>
      <c r="P261" t="s">
        <v>45</v>
      </c>
      <c r="Q261">
        <v>21</v>
      </c>
      <c r="R261" t="s">
        <v>311</v>
      </c>
      <c r="S261" t="s">
        <v>308</v>
      </c>
      <c r="T261" t="s">
        <v>884</v>
      </c>
      <c r="U261" t="s">
        <v>309</v>
      </c>
      <c r="V261">
        <v>3000</v>
      </c>
      <c r="W261" t="s">
        <v>70</v>
      </c>
      <c r="X261" t="s">
        <v>1159</v>
      </c>
      <c r="Y261">
        <v>3341</v>
      </c>
      <c r="Z261" t="s">
        <v>326</v>
      </c>
      <c r="AA261" s="11">
        <v>34</v>
      </c>
      <c r="AB261" s="80" t="s">
        <v>45</v>
      </c>
      <c r="AC261" t="s">
        <v>991</v>
      </c>
      <c r="AD261" s="12">
        <v>50386</v>
      </c>
      <c r="AE261" s="12">
        <v>0</v>
      </c>
      <c r="AF261" s="12">
        <v>40136</v>
      </c>
      <c r="AG261" s="12">
        <v>40136</v>
      </c>
      <c r="AH261" s="12">
        <v>40136</v>
      </c>
      <c r="AI261" s="12">
        <v>0</v>
      </c>
      <c r="AJ261" s="12">
        <v>0</v>
      </c>
      <c r="AK261" s="12">
        <v>10250</v>
      </c>
      <c r="AL261" s="32">
        <v>0</v>
      </c>
      <c r="AM261" s="32">
        <v>0</v>
      </c>
      <c r="AN261" s="32">
        <v>0</v>
      </c>
      <c r="AO261" s="32">
        <v>0</v>
      </c>
      <c r="AP261" s="12">
        <v>0</v>
      </c>
      <c r="AQ261" s="12">
        <f t="shared" si="12"/>
        <v>0</v>
      </c>
      <c r="AR261" s="32">
        <f t="shared" si="13"/>
        <v>0</v>
      </c>
      <c r="AS261" s="35" t="s">
        <v>846</v>
      </c>
      <c r="AT261" s="12">
        <v>0</v>
      </c>
      <c r="AU261" s="12">
        <v>0</v>
      </c>
      <c r="AV261" s="12">
        <v>0</v>
      </c>
      <c r="AW261" s="12">
        <v>0</v>
      </c>
      <c r="AX261" s="12">
        <v>0</v>
      </c>
      <c r="AY261"/>
    </row>
    <row r="262" spans="1:51" x14ac:dyDescent="0.3">
      <c r="A262" t="str">
        <f t="shared" si="14"/>
        <v>1.1-00-2405_246XX015_243341XX</v>
      </c>
      <c r="B262" t="s">
        <v>1282</v>
      </c>
      <c r="C262" t="s">
        <v>1105</v>
      </c>
      <c r="D262" t="s">
        <v>1276</v>
      </c>
      <c r="E262" t="s">
        <v>1284</v>
      </c>
      <c r="F262" t="s">
        <v>1106</v>
      </c>
      <c r="G262" t="s">
        <v>29</v>
      </c>
      <c r="H262" t="s">
        <v>30</v>
      </c>
      <c r="I262" t="s">
        <v>31</v>
      </c>
      <c r="J262" t="s">
        <v>934</v>
      </c>
      <c r="K262" t="s">
        <v>306</v>
      </c>
      <c r="L262" t="s">
        <v>857</v>
      </c>
      <c r="M262" t="s">
        <v>307</v>
      </c>
      <c r="N262">
        <v>6</v>
      </c>
      <c r="O262" t="s">
        <v>79</v>
      </c>
      <c r="P262" t="s">
        <v>45</v>
      </c>
      <c r="Q262">
        <v>21</v>
      </c>
      <c r="R262" t="s">
        <v>311</v>
      </c>
      <c r="S262" t="s">
        <v>308</v>
      </c>
      <c r="T262" t="s">
        <v>884</v>
      </c>
      <c r="U262" t="s">
        <v>309</v>
      </c>
      <c r="V262">
        <v>3000</v>
      </c>
      <c r="W262" t="s">
        <v>70</v>
      </c>
      <c r="X262" t="s">
        <v>1159</v>
      </c>
      <c r="Y262">
        <v>3341</v>
      </c>
      <c r="Z262" t="s">
        <v>326</v>
      </c>
      <c r="AA262" s="11">
        <v>35</v>
      </c>
      <c r="AB262" s="80" t="s">
        <v>45</v>
      </c>
      <c r="AC262" t="s">
        <v>992</v>
      </c>
      <c r="AD262" s="12">
        <v>685100</v>
      </c>
      <c r="AE262" s="12">
        <v>0</v>
      </c>
      <c r="AF262" s="12">
        <v>73044.5</v>
      </c>
      <c r="AG262" s="12">
        <v>62604.5</v>
      </c>
      <c r="AH262" s="12">
        <v>62604.5</v>
      </c>
      <c r="AI262" s="12">
        <v>62604.5</v>
      </c>
      <c r="AJ262" s="12">
        <v>62604.5</v>
      </c>
      <c r="AK262" s="12">
        <v>612055.5</v>
      </c>
      <c r="AL262" s="32">
        <v>0</v>
      </c>
      <c r="AM262" s="32">
        <v>0</v>
      </c>
      <c r="AN262" s="32">
        <v>0</v>
      </c>
      <c r="AO262" s="32">
        <v>0</v>
      </c>
      <c r="AP262" s="12">
        <v>0</v>
      </c>
      <c r="AQ262" s="12">
        <f t="shared" si="12"/>
        <v>0</v>
      </c>
      <c r="AR262" s="32">
        <f t="shared" si="13"/>
        <v>0</v>
      </c>
      <c r="AS262" s="35" t="s">
        <v>846</v>
      </c>
      <c r="AT262">
        <v>55000</v>
      </c>
      <c r="AU262">
        <v>0</v>
      </c>
      <c r="AV262">
        <v>0</v>
      </c>
      <c r="AW262">
        <v>0</v>
      </c>
      <c r="AX262">
        <v>55000</v>
      </c>
      <c r="AY262"/>
    </row>
    <row r="263" spans="1:51" s="82" customFormat="1" x14ac:dyDescent="0.3">
      <c r="A263" t="str">
        <f t="shared" si="14"/>
        <v>2.5-02-2408_247040025_24334100</v>
      </c>
      <c r="B263" s="82" t="s">
        <v>1280</v>
      </c>
      <c r="C263" s="82" t="s">
        <v>1095</v>
      </c>
      <c r="D263" s="82" t="s">
        <v>1274</v>
      </c>
      <c r="E263" s="82" t="s">
        <v>1287</v>
      </c>
      <c r="F263" s="82" t="s">
        <v>1096</v>
      </c>
      <c r="G263" s="82" t="s">
        <v>373</v>
      </c>
      <c r="H263" s="82" t="s">
        <v>374</v>
      </c>
      <c r="I263" s="82" t="s">
        <v>200</v>
      </c>
      <c r="J263" s="82" t="s">
        <v>957</v>
      </c>
      <c r="K263" s="82" t="s">
        <v>586</v>
      </c>
      <c r="L263" s="82" t="s">
        <v>860</v>
      </c>
      <c r="M263" s="82" t="s">
        <v>587</v>
      </c>
      <c r="N263" s="82">
        <v>7</v>
      </c>
      <c r="O263" s="82" t="s">
        <v>588</v>
      </c>
      <c r="P263" s="83" t="s">
        <v>590</v>
      </c>
      <c r="Q263" s="82">
        <v>40</v>
      </c>
      <c r="R263" s="82" t="s">
        <v>591</v>
      </c>
      <c r="S263" s="82" t="s">
        <v>907</v>
      </c>
      <c r="T263" s="82" t="s">
        <v>906</v>
      </c>
      <c r="U263" s="82" t="s">
        <v>958</v>
      </c>
      <c r="V263" s="82">
        <v>3000</v>
      </c>
      <c r="W263" s="82" t="s">
        <v>70</v>
      </c>
      <c r="X263" s="82" t="s">
        <v>1159</v>
      </c>
      <c r="Y263" s="82">
        <v>3341</v>
      </c>
      <c r="Z263" s="82" t="s">
        <v>326</v>
      </c>
      <c r="AA263" s="195">
        <v>0</v>
      </c>
      <c r="AB263" s="84" t="s">
        <v>42</v>
      </c>
      <c r="AC263" s="82" t="s">
        <v>43</v>
      </c>
      <c r="AD263" s="85">
        <v>3000000</v>
      </c>
      <c r="AE263" s="85">
        <v>0</v>
      </c>
      <c r="AF263" s="85">
        <v>2963000</v>
      </c>
      <c r="AG263" s="85">
        <v>2963000</v>
      </c>
      <c r="AH263" s="85">
        <v>0</v>
      </c>
      <c r="AI263" s="85">
        <v>0</v>
      </c>
      <c r="AJ263" s="85">
        <v>0</v>
      </c>
      <c r="AK263" s="85">
        <v>37000</v>
      </c>
      <c r="AL263" s="75">
        <v>3000000</v>
      </c>
      <c r="AM263" s="75">
        <v>3000000</v>
      </c>
      <c r="AN263" s="75">
        <v>3000000</v>
      </c>
      <c r="AO263" s="75">
        <v>3000000</v>
      </c>
      <c r="AP263" s="85">
        <v>3000000</v>
      </c>
      <c r="AQ263" s="85">
        <f t="shared" si="12"/>
        <v>-3000000</v>
      </c>
      <c r="AR263" s="75">
        <f t="shared" si="13"/>
        <v>0</v>
      </c>
      <c r="AS263" s="193" t="s">
        <v>846</v>
      </c>
      <c r="AT263">
        <v>0</v>
      </c>
      <c r="AU263">
        <v>0</v>
      </c>
      <c r="AV263">
        <v>0</v>
      </c>
      <c r="AW263">
        <v>0</v>
      </c>
      <c r="AX263">
        <v>0</v>
      </c>
    </row>
    <row r="264" spans="1:51" x14ac:dyDescent="0.3">
      <c r="A264" t="str">
        <f t="shared" si="14"/>
        <v>1.1-00-2411_246XX031_24334100</v>
      </c>
      <c r="B264" t="s">
        <v>1282</v>
      </c>
      <c r="C264" t="s">
        <v>1105</v>
      </c>
      <c r="D264" t="s">
        <v>1276</v>
      </c>
      <c r="E264" t="s">
        <v>1284</v>
      </c>
      <c r="F264" t="s">
        <v>1106</v>
      </c>
      <c r="G264" t="s">
        <v>802</v>
      </c>
      <c r="H264" t="s">
        <v>803</v>
      </c>
      <c r="I264" t="s">
        <v>31</v>
      </c>
      <c r="J264" t="s">
        <v>934</v>
      </c>
      <c r="K264" t="s">
        <v>804</v>
      </c>
      <c r="L264" t="s">
        <v>868</v>
      </c>
      <c r="M264" t="s">
        <v>805</v>
      </c>
      <c r="N264">
        <v>6</v>
      </c>
      <c r="O264" t="s">
        <v>79</v>
      </c>
      <c r="P264" t="s">
        <v>45</v>
      </c>
      <c r="Q264">
        <v>50</v>
      </c>
      <c r="R264" t="s">
        <v>809</v>
      </c>
      <c r="S264" t="s">
        <v>806</v>
      </c>
      <c r="T264" t="s">
        <v>905</v>
      </c>
      <c r="U264" t="s">
        <v>963</v>
      </c>
      <c r="V264" s="1">
        <v>3000</v>
      </c>
      <c r="W264" s="1" t="s">
        <v>70</v>
      </c>
      <c r="X264" t="s">
        <v>1159</v>
      </c>
      <c r="Y264" s="7">
        <v>3341</v>
      </c>
      <c r="Z264" s="7" t="s">
        <v>326</v>
      </c>
      <c r="AA264" s="46">
        <v>0</v>
      </c>
      <c r="AB264" s="80" t="s">
        <v>42</v>
      </c>
      <c r="AC264" t="s">
        <v>43</v>
      </c>
      <c r="AD264" s="12">
        <v>0</v>
      </c>
      <c r="AE264" s="12">
        <v>0</v>
      </c>
      <c r="AF264" s="12">
        <v>0</v>
      </c>
      <c r="AG264" s="12">
        <v>0</v>
      </c>
      <c r="AH264" s="12">
        <v>0</v>
      </c>
      <c r="AI264" s="12">
        <v>0</v>
      </c>
      <c r="AJ264" s="12">
        <v>0</v>
      </c>
      <c r="AK264" s="12">
        <v>0</v>
      </c>
      <c r="AL264" s="12">
        <v>0</v>
      </c>
      <c r="AM264" s="10">
        <v>0</v>
      </c>
      <c r="AN264" s="10">
        <v>300000</v>
      </c>
      <c r="AO264" s="10">
        <v>300000</v>
      </c>
      <c r="AP264" s="12">
        <v>0</v>
      </c>
      <c r="AQ264" s="12">
        <f t="shared" si="12"/>
        <v>0</v>
      </c>
      <c r="AR264" s="32">
        <f t="shared" si="13"/>
        <v>300000</v>
      </c>
      <c r="AS264" s="9" t="s">
        <v>812</v>
      </c>
      <c r="AT264" s="12">
        <v>0</v>
      </c>
      <c r="AU264" s="12">
        <v>0</v>
      </c>
      <c r="AV264" s="12">
        <v>0</v>
      </c>
      <c r="AW264" s="12">
        <v>0</v>
      </c>
      <c r="AX264" s="12">
        <v>0</v>
      </c>
      <c r="AY264"/>
    </row>
    <row r="265" spans="1:51" x14ac:dyDescent="0.3">
      <c r="A265" t="str">
        <f t="shared" si="14"/>
        <v>1.1-00-2406_245030018_24335100</v>
      </c>
      <c r="B265" t="s">
        <v>1282</v>
      </c>
      <c r="C265" t="s">
        <v>1105</v>
      </c>
      <c r="D265" t="s">
        <v>1276</v>
      </c>
      <c r="E265" t="s">
        <v>1284</v>
      </c>
      <c r="F265" t="s">
        <v>1106</v>
      </c>
      <c r="G265" t="s">
        <v>412</v>
      </c>
      <c r="H265" t="s">
        <v>411</v>
      </c>
      <c r="I265" t="s">
        <v>261</v>
      </c>
      <c r="J265" t="s">
        <v>960</v>
      </c>
      <c r="K265" t="s">
        <v>403</v>
      </c>
      <c r="L265" t="s">
        <v>858</v>
      </c>
      <c r="M265" t="s">
        <v>404</v>
      </c>
      <c r="N265">
        <v>5</v>
      </c>
      <c r="O265" t="s">
        <v>62</v>
      </c>
      <c r="P265" s="79" t="s">
        <v>436</v>
      </c>
      <c r="Q265">
        <v>30</v>
      </c>
      <c r="R265" t="s">
        <v>993</v>
      </c>
      <c r="S265" t="s">
        <v>434</v>
      </c>
      <c r="T265" t="s">
        <v>887</v>
      </c>
      <c r="U265" t="s">
        <v>435</v>
      </c>
      <c r="V265">
        <v>3000</v>
      </c>
      <c r="W265" t="s">
        <v>70</v>
      </c>
      <c r="Y265">
        <v>3351</v>
      </c>
      <c r="Z265" t="s">
        <v>438</v>
      </c>
      <c r="AA265" s="46">
        <v>0</v>
      </c>
      <c r="AB265" s="80" t="s">
        <v>42</v>
      </c>
      <c r="AC265" t="s">
        <v>43</v>
      </c>
      <c r="AD265" s="12">
        <v>462979.2</v>
      </c>
      <c r="AE265" s="32">
        <v>0</v>
      </c>
      <c r="AF265" s="12">
        <v>462979.2</v>
      </c>
      <c r="AG265" s="12">
        <v>462979.2</v>
      </c>
      <c r="AH265" s="12">
        <v>462979.2</v>
      </c>
      <c r="AI265" s="12">
        <v>462979.2</v>
      </c>
      <c r="AJ265" s="12">
        <v>462979.2</v>
      </c>
      <c r="AK265" s="12">
        <v>0</v>
      </c>
      <c r="AL265" s="32">
        <v>462979.2</v>
      </c>
      <c r="AM265" s="32">
        <v>462979.2</v>
      </c>
      <c r="AN265" s="32">
        <v>470000</v>
      </c>
      <c r="AO265" s="32">
        <v>470000</v>
      </c>
      <c r="AP265" s="12">
        <v>470000</v>
      </c>
      <c r="AQ265" s="12">
        <f t="shared" si="12"/>
        <v>-470000</v>
      </c>
      <c r="AR265" s="32">
        <f t="shared" si="13"/>
        <v>7020.7999999999884</v>
      </c>
      <c r="AS265" s="35" t="s">
        <v>846</v>
      </c>
      <c r="AT265">
        <v>0</v>
      </c>
      <c r="AU265">
        <v>26000</v>
      </c>
      <c r="AV265">
        <v>0</v>
      </c>
      <c r="AW265">
        <v>0</v>
      </c>
      <c r="AX265">
        <v>26000</v>
      </c>
      <c r="AY265"/>
    </row>
    <row r="266" spans="1:51" x14ac:dyDescent="0.3">
      <c r="A266" t="str">
        <f t="shared" si="14"/>
        <v>01_246XX003_24336100</v>
      </c>
      <c r="C266" t="s">
        <v>1093</v>
      </c>
      <c r="F266" t="s">
        <v>954</v>
      </c>
      <c r="G266" t="s">
        <v>29</v>
      </c>
      <c r="H266" t="s">
        <v>30</v>
      </c>
      <c r="I266" t="s">
        <v>31</v>
      </c>
      <c r="J266" t="s">
        <v>934</v>
      </c>
      <c r="K266" t="s">
        <v>33</v>
      </c>
      <c r="L266" t="s">
        <v>853</v>
      </c>
      <c r="M266" t="s">
        <v>971</v>
      </c>
      <c r="N266">
        <v>6</v>
      </c>
      <c r="O266" t="s">
        <v>79</v>
      </c>
      <c r="P266" t="s">
        <v>45</v>
      </c>
      <c r="Q266">
        <v>3</v>
      </c>
      <c r="R266" t="s">
        <v>83</v>
      </c>
      <c r="S266" t="s">
        <v>80</v>
      </c>
      <c r="T266" t="s">
        <v>872</v>
      </c>
      <c r="U266" t="s">
        <v>81</v>
      </c>
      <c r="V266">
        <v>3000</v>
      </c>
      <c r="W266" t="s">
        <v>70</v>
      </c>
      <c r="Y266">
        <v>3361</v>
      </c>
      <c r="Z266" t="s">
        <v>86</v>
      </c>
      <c r="AA266" s="11">
        <v>0</v>
      </c>
      <c r="AB266" s="80" t="s">
        <v>42</v>
      </c>
      <c r="AC266" t="s">
        <v>43</v>
      </c>
      <c r="AD266" s="12">
        <v>30000</v>
      </c>
      <c r="AE266" s="12">
        <v>0</v>
      </c>
      <c r="AF266" s="12">
        <v>0</v>
      </c>
      <c r="AG266" s="12">
        <v>0</v>
      </c>
      <c r="AH266" s="12">
        <v>0</v>
      </c>
      <c r="AI266" s="12">
        <v>0</v>
      </c>
      <c r="AJ266" s="12">
        <v>0</v>
      </c>
      <c r="AK266" s="12">
        <v>30000</v>
      </c>
      <c r="AL266" s="32">
        <v>0</v>
      </c>
      <c r="AM266" s="32">
        <v>0</v>
      </c>
      <c r="AN266" s="32">
        <v>0</v>
      </c>
      <c r="AO266" s="32">
        <v>0</v>
      </c>
      <c r="AP266" s="12">
        <v>0</v>
      </c>
      <c r="AQ266" s="12">
        <f t="shared" si="12"/>
        <v>0</v>
      </c>
      <c r="AR266" s="32">
        <f t="shared" si="13"/>
        <v>0</v>
      </c>
      <c r="AS266" s="35" t="s">
        <v>846</v>
      </c>
      <c r="AT266">
        <v>0</v>
      </c>
      <c r="AU266">
        <v>3616211</v>
      </c>
      <c r="AV266">
        <v>0</v>
      </c>
      <c r="AW266">
        <v>0</v>
      </c>
      <c r="AX266">
        <v>3616211</v>
      </c>
      <c r="AY266"/>
    </row>
    <row r="267" spans="1:51" x14ac:dyDescent="0.3">
      <c r="A267" t="str">
        <f t="shared" si="14"/>
        <v>01_246XX003_24336100</v>
      </c>
      <c r="C267" t="s">
        <v>1094</v>
      </c>
      <c r="F267" t="s">
        <v>962</v>
      </c>
      <c r="G267" t="s">
        <v>29</v>
      </c>
      <c r="H267" t="s">
        <v>30</v>
      </c>
      <c r="I267" t="s">
        <v>31</v>
      </c>
      <c r="J267" t="s">
        <v>934</v>
      </c>
      <c r="K267" t="s">
        <v>33</v>
      </c>
      <c r="L267" t="s">
        <v>853</v>
      </c>
      <c r="M267" t="s">
        <v>971</v>
      </c>
      <c r="N267">
        <v>6</v>
      </c>
      <c r="O267" t="s">
        <v>79</v>
      </c>
      <c r="P267" t="s">
        <v>45</v>
      </c>
      <c r="Q267">
        <v>3</v>
      </c>
      <c r="R267" t="s">
        <v>83</v>
      </c>
      <c r="S267" t="s">
        <v>80</v>
      </c>
      <c r="T267" t="s">
        <v>872</v>
      </c>
      <c r="U267" t="s">
        <v>81</v>
      </c>
      <c r="V267">
        <v>3000</v>
      </c>
      <c r="W267" t="s">
        <v>70</v>
      </c>
      <c r="Y267">
        <v>3361</v>
      </c>
      <c r="Z267" t="s">
        <v>86</v>
      </c>
      <c r="AA267" s="11">
        <v>0</v>
      </c>
      <c r="AB267" s="80" t="s">
        <v>42</v>
      </c>
      <c r="AC267" t="s">
        <v>43</v>
      </c>
      <c r="AD267" s="12">
        <v>27500</v>
      </c>
      <c r="AE267" s="12">
        <v>0</v>
      </c>
      <c r="AF267" s="12">
        <v>0</v>
      </c>
      <c r="AG267" s="12">
        <v>0</v>
      </c>
      <c r="AH267" s="12">
        <v>0</v>
      </c>
      <c r="AI267" s="12">
        <v>0</v>
      </c>
      <c r="AJ267" s="12">
        <v>0</v>
      </c>
      <c r="AK267" s="12">
        <v>27500</v>
      </c>
      <c r="AL267" s="32">
        <v>0</v>
      </c>
      <c r="AM267" s="32">
        <v>0</v>
      </c>
      <c r="AN267" s="32">
        <v>0</v>
      </c>
      <c r="AO267" s="32">
        <v>0</v>
      </c>
      <c r="AP267" s="12">
        <v>0</v>
      </c>
      <c r="AQ267" s="12">
        <f t="shared" si="12"/>
        <v>0</v>
      </c>
      <c r="AR267" s="32">
        <f t="shared" si="13"/>
        <v>0</v>
      </c>
      <c r="AS267" s="35" t="s">
        <v>846</v>
      </c>
      <c r="AT267">
        <v>0</v>
      </c>
      <c r="AU267">
        <v>2980000</v>
      </c>
      <c r="AV267">
        <v>0</v>
      </c>
      <c r="AW267">
        <v>3606211</v>
      </c>
      <c r="AX267">
        <v>-626211</v>
      </c>
      <c r="AY267"/>
    </row>
    <row r="268" spans="1:51" x14ac:dyDescent="0.3">
      <c r="A268" t="str">
        <f t="shared" si="14"/>
        <v>01_246XX003_243361XX</v>
      </c>
      <c r="C268" t="s">
        <v>1088</v>
      </c>
      <c r="F268" t="s">
        <v>943</v>
      </c>
      <c r="G268" t="s">
        <v>29</v>
      </c>
      <c r="H268" t="s">
        <v>30</v>
      </c>
      <c r="I268" t="s">
        <v>31</v>
      </c>
      <c r="J268" t="s">
        <v>934</v>
      </c>
      <c r="K268" t="s">
        <v>33</v>
      </c>
      <c r="L268" t="s">
        <v>853</v>
      </c>
      <c r="M268" t="s">
        <v>971</v>
      </c>
      <c r="N268">
        <v>6</v>
      </c>
      <c r="O268" t="s">
        <v>79</v>
      </c>
      <c r="P268" t="s">
        <v>45</v>
      </c>
      <c r="Q268">
        <v>3</v>
      </c>
      <c r="R268" t="s">
        <v>83</v>
      </c>
      <c r="S268" t="s">
        <v>80</v>
      </c>
      <c r="T268" t="s">
        <v>872</v>
      </c>
      <c r="U268" t="s">
        <v>81</v>
      </c>
      <c r="V268">
        <v>3000</v>
      </c>
      <c r="W268" t="s">
        <v>70</v>
      </c>
      <c r="Y268">
        <v>3361</v>
      </c>
      <c r="Z268" t="s">
        <v>86</v>
      </c>
      <c r="AA268" s="11">
        <v>48</v>
      </c>
      <c r="AB268" s="80" t="s">
        <v>45</v>
      </c>
      <c r="AC268" t="s">
        <v>942</v>
      </c>
      <c r="AD268" s="12">
        <v>0</v>
      </c>
      <c r="AE268" s="12">
        <v>0</v>
      </c>
      <c r="AF268" s="12">
        <v>0</v>
      </c>
      <c r="AG268" s="12">
        <v>0</v>
      </c>
      <c r="AH268" s="12">
        <v>0</v>
      </c>
      <c r="AI268" s="12">
        <v>0</v>
      </c>
      <c r="AJ268" s="12">
        <v>0</v>
      </c>
      <c r="AK268" s="12">
        <v>0</v>
      </c>
      <c r="AL268" s="32">
        <v>0</v>
      </c>
      <c r="AM268" s="32">
        <v>0</v>
      </c>
      <c r="AN268" s="32">
        <v>0</v>
      </c>
      <c r="AO268" s="32">
        <v>0</v>
      </c>
      <c r="AP268" s="12">
        <v>0</v>
      </c>
      <c r="AQ268" s="12">
        <f t="shared" si="12"/>
        <v>0</v>
      </c>
      <c r="AR268" s="32">
        <f t="shared" si="13"/>
        <v>0</v>
      </c>
      <c r="AS268" s="35" t="s">
        <v>846</v>
      </c>
      <c r="AT268">
        <v>0</v>
      </c>
      <c r="AU268">
        <v>0</v>
      </c>
      <c r="AV268">
        <v>0</v>
      </c>
      <c r="AW268">
        <v>40000</v>
      </c>
      <c r="AX268">
        <v>-40000</v>
      </c>
      <c r="AY268"/>
    </row>
    <row r="269" spans="1:51" x14ac:dyDescent="0.3">
      <c r="A269" t="str">
        <f t="shared" si="14"/>
        <v>1.1-00-2401_246003003_24336100</v>
      </c>
      <c r="B269" t="s">
        <v>1282</v>
      </c>
      <c r="C269" t="s">
        <v>1105</v>
      </c>
      <c r="D269" t="s">
        <v>1276</v>
      </c>
      <c r="E269" t="s">
        <v>1284</v>
      </c>
      <c r="F269" t="s">
        <v>1106</v>
      </c>
      <c r="G269" t="s">
        <v>29</v>
      </c>
      <c r="H269" t="s">
        <v>30</v>
      </c>
      <c r="I269" t="s">
        <v>31</v>
      </c>
      <c r="J269" t="s">
        <v>934</v>
      </c>
      <c r="K269" t="s">
        <v>33</v>
      </c>
      <c r="L269" t="s">
        <v>853</v>
      </c>
      <c r="M269" t="s">
        <v>971</v>
      </c>
      <c r="N269">
        <v>6</v>
      </c>
      <c r="O269" t="s">
        <v>79</v>
      </c>
      <c r="P269" s="79" t="s">
        <v>82</v>
      </c>
      <c r="Q269">
        <v>3</v>
      </c>
      <c r="R269" t="s">
        <v>83</v>
      </c>
      <c r="S269" t="s">
        <v>80</v>
      </c>
      <c r="T269" t="s">
        <v>872</v>
      </c>
      <c r="U269" t="s">
        <v>81</v>
      </c>
      <c r="V269">
        <v>3000</v>
      </c>
      <c r="W269" t="s">
        <v>70</v>
      </c>
      <c r="X269" t="s">
        <v>1159</v>
      </c>
      <c r="Y269">
        <v>3361</v>
      </c>
      <c r="Z269" t="s">
        <v>86</v>
      </c>
      <c r="AA269" s="11">
        <v>0</v>
      </c>
      <c r="AB269" s="80" t="s">
        <v>42</v>
      </c>
      <c r="AC269" t="s">
        <v>43</v>
      </c>
      <c r="AD269" s="12">
        <v>13485565.449999999</v>
      </c>
      <c r="AE269" s="12">
        <v>10500000</v>
      </c>
      <c r="AF269" s="12">
        <v>11885226.6</v>
      </c>
      <c r="AG269" s="12">
        <v>11885226.6</v>
      </c>
      <c r="AH269" s="12">
        <v>10653227.720000001</v>
      </c>
      <c r="AI269" s="12">
        <v>10653227.720000001</v>
      </c>
      <c r="AJ269" s="12">
        <v>10653227.720000001</v>
      </c>
      <c r="AK269" s="12">
        <v>1600338.8499999996</v>
      </c>
      <c r="AL269" s="32">
        <v>13515565.449999999</v>
      </c>
      <c r="AM269" s="32">
        <v>13515565.449999999</v>
      </c>
      <c r="AN269" s="32">
        <v>13515565.449999999</v>
      </c>
      <c r="AO269" s="32">
        <v>13515565.449999999</v>
      </c>
      <c r="AP269" s="12">
        <v>10500000</v>
      </c>
      <c r="AQ269" s="12">
        <f t="shared" si="12"/>
        <v>0</v>
      </c>
      <c r="AR269" s="32">
        <f t="shared" si="13"/>
        <v>0</v>
      </c>
      <c r="AS269" s="35" t="s">
        <v>140</v>
      </c>
      <c r="AT269">
        <v>0</v>
      </c>
      <c r="AU269">
        <v>12200157.57</v>
      </c>
      <c r="AV269">
        <v>0</v>
      </c>
      <c r="AW269">
        <v>0</v>
      </c>
      <c r="AX269">
        <v>12200157.57</v>
      </c>
      <c r="AY269"/>
    </row>
    <row r="270" spans="1:51" x14ac:dyDescent="0.3">
      <c r="A270" t="str">
        <f t="shared" si="14"/>
        <v>01_246XX003_243361XX</v>
      </c>
      <c r="C270" t="s">
        <v>1088</v>
      </c>
      <c r="F270" t="s">
        <v>943</v>
      </c>
      <c r="G270" t="s">
        <v>29</v>
      </c>
      <c r="H270" t="s">
        <v>30</v>
      </c>
      <c r="I270" t="s">
        <v>31</v>
      </c>
      <c r="J270" t="s">
        <v>934</v>
      </c>
      <c r="K270" t="s">
        <v>33</v>
      </c>
      <c r="L270" t="s">
        <v>853</v>
      </c>
      <c r="M270" t="s">
        <v>971</v>
      </c>
      <c r="N270">
        <v>6</v>
      </c>
      <c r="O270" t="s">
        <v>79</v>
      </c>
      <c r="P270" t="s">
        <v>45</v>
      </c>
      <c r="Q270">
        <v>3</v>
      </c>
      <c r="R270" t="s">
        <v>83</v>
      </c>
      <c r="S270" t="s">
        <v>80</v>
      </c>
      <c r="T270" t="s">
        <v>872</v>
      </c>
      <c r="U270" t="s">
        <v>81</v>
      </c>
      <c r="V270">
        <v>3000</v>
      </c>
      <c r="W270" t="s">
        <v>70</v>
      </c>
      <c r="Y270">
        <v>3361</v>
      </c>
      <c r="Z270" t="s">
        <v>86</v>
      </c>
      <c r="AA270" s="11">
        <v>57</v>
      </c>
      <c r="AB270" s="80" t="s">
        <v>45</v>
      </c>
      <c r="AC270" t="s">
        <v>944</v>
      </c>
      <c r="AD270" s="12">
        <v>0</v>
      </c>
      <c r="AE270" s="12">
        <v>0</v>
      </c>
      <c r="AF270" s="12">
        <v>0</v>
      </c>
      <c r="AG270" s="12">
        <v>0</v>
      </c>
      <c r="AH270" s="12">
        <v>0</v>
      </c>
      <c r="AI270" s="12">
        <v>0</v>
      </c>
      <c r="AJ270" s="12">
        <v>0</v>
      </c>
      <c r="AK270" s="12">
        <v>0</v>
      </c>
      <c r="AL270" s="32">
        <v>0</v>
      </c>
      <c r="AM270" s="32">
        <v>0</v>
      </c>
      <c r="AN270" s="32">
        <v>0</v>
      </c>
      <c r="AO270" s="32">
        <v>0</v>
      </c>
      <c r="AP270" s="12">
        <v>0</v>
      </c>
      <c r="AQ270" s="12">
        <f t="shared" si="12"/>
        <v>0</v>
      </c>
      <c r="AR270" s="32">
        <f t="shared" si="13"/>
        <v>0</v>
      </c>
      <c r="AS270" s="35" t="s">
        <v>846</v>
      </c>
      <c r="AY270"/>
    </row>
    <row r="271" spans="1:51" x14ac:dyDescent="0.3">
      <c r="A271" t="str">
        <f t="shared" si="14"/>
        <v>01_246XX004_24336100</v>
      </c>
      <c r="C271" t="s">
        <v>1094</v>
      </c>
      <c r="F271" t="s">
        <v>962</v>
      </c>
      <c r="G271" t="s">
        <v>29</v>
      </c>
      <c r="H271" t="s">
        <v>30</v>
      </c>
      <c r="I271" t="s">
        <v>31</v>
      </c>
      <c r="J271" t="s">
        <v>934</v>
      </c>
      <c r="K271" t="s">
        <v>33</v>
      </c>
      <c r="L271" t="s">
        <v>853</v>
      </c>
      <c r="M271" t="s">
        <v>971</v>
      </c>
      <c r="N271">
        <v>6</v>
      </c>
      <c r="O271" t="s">
        <v>79</v>
      </c>
      <c r="P271" t="s">
        <v>45</v>
      </c>
      <c r="Q271">
        <v>4</v>
      </c>
      <c r="R271" t="s">
        <v>94</v>
      </c>
      <c r="S271" t="s">
        <v>92</v>
      </c>
      <c r="T271" t="s">
        <v>873</v>
      </c>
      <c r="U271" t="s">
        <v>987</v>
      </c>
      <c r="V271">
        <v>3000</v>
      </c>
      <c r="W271" t="s">
        <v>70</v>
      </c>
      <c r="Y271">
        <v>3361</v>
      </c>
      <c r="Z271" t="s">
        <v>86</v>
      </c>
      <c r="AA271" s="11">
        <v>0</v>
      </c>
      <c r="AB271" s="80" t="s">
        <v>42</v>
      </c>
      <c r="AC271" t="s">
        <v>43</v>
      </c>
      <c r="AD271" s="12">
        <v>0</v>
      </c>
      <c r="AE271" s="12">
        <v>0</v>
      </c>
      <c r="AF271" s="12">
        <v>0</v>
      </c>
      <c r="AG271" s="12">
        <v>0</v>
      </c>
      <c r="AH271" s="12">
        <v>0</v>
      </c>
      <c r="AI271" s="12">
        <v>0</v>
      </c>
      <c r="AJ271" s="12">
        <v>0</v>
      </c>
      <c r="AK271" s="12">
        <v>0</v>
      </c>
      <c r="AL271" s="32">
        <v>0</v>
      </c>
      <c r="AM271" s="32">
        <v>0</v>
      </c>
      <c r="AN271" s="32">
        <v>0</v>
      </c>
      <c r="AO271" s="32">
        <v>0</v>
      </c>
      <c r="AP271" s="12">
        <v>0</v>
      </c>
      <c r="AQ271" s="12">
        <f t="shared" si="12"/>
        <v>0</v>
      </c>
      <c r="AR271" s="32">
        <f t="shared" si="13"/>
        <v>0</v>
      </c>
      <c r="AS271" s="35" t="s">
        <v>846</v>
      </c>
      <c r="AT271">
        <v>8000</v>
      </c>
      <c r="AU271">
        <v>0</v>
      </c>
      <c r="AV271">
        <v>0</v>
      </c>
      <c r="AW271">
        <v>0</v>
      </c>
      <c r="AX271">
        <v>8000</v>
      </c>
      <c r="AY271"/>
    </row>
    <row r="272" spans="1:51" x14ac:dyDescent="0.3">
      <c r="A272" t="str">
        <f t="shared" si="14"/>
        <v>1.1-00-2404_246018012_24336100</v>
      </c>
      <c r="B272" t="s">
        <v>1282</v>
      </c>
      <c r="C272" t="s">
        <v>1105</v>
      </c>
      <c r="D272" t="s">
        <v>1276</v>
      </c>
      <c r="E272" t="s">
        <v>1284</v>
      </c>
      <c r="F272" t="s">
        <v>1106</v>
      </c>
      <c r="G272" t="s">
        <v>29</v>
      </c>
      <c r="H272" t="s">
        <v>30</v>
      </c>
      <c r="I272" t="s">
        <v>141</v>
      </c>
      <c r="J272" t="s">
        <v>955</v>
      </c>
      <c r="K272" t="s">
        <v>143</v>
      </c>
      <c r="L272" t="s">
        <v>855</v>
      </c>
      <c r="M272" t="s">
        <v>144</v>
      </c>
      <c r="N272">
        <v>6</v>
      </c>
      <c r="O272" t="s">
        <v>79</v>
      </c>
      <c r="P272" s="79" t="s">
        <v>147</v>
      </c>
      <c r="Q272">
        <v>18</v>
      </c>
      <c r="R272" t="s">
        <v>148</v>
      </c>
      <c r="S272" t="s">
        <v>145</v>
      </c>
      <c r="T272" t="s">
        <v>877</v>
      </c>
      <c r="U272" t="s">
        <v>956</v>
      </c>
      <c r="V272">
        <v>3000</v>
      </c>
      <c r="W272" t="s">
        <v>70</v>
      </c>
      <c r="X272" t="s">
        <v>1159</v>
      </c>
      <c r="Y272">
        <v>3361</v>
      </c>
      <c r="Z272" t="s">
        <v>86</v>
      </c>
      <c r="AA272" s="11">
        <v>0</v>
      </c>
      <c r="AB272" s="80" t="s">
        <v>42</v>
      </c>
      <c r="AC272" t="s">
        <v>43</v>
      </c>
      <c r="AD272" s="12">
        <v>9566</v>
      </c>
      <c r="AE272" s="12">
        <v>0</v>
      </c>
      <c r="AF272" s="12">
        <v>4566</v>
      </c>
      <c r="AG272" s="12">
        <v>4566</v>
      </c>
      <c r="AH272" s="12">
        <v>4566</v>
      </c>
      <c r="AI272" s="12">
        <v>4566</v>
      </c>
      <c r="AJ272" s="12">
        <v>4566</v>
      </c>
      <c r="AK272" s="12">
        <v>5000</v>
      </c>
      <c r="AL272" s="32">
        <v>9566</v>
      </c>
      <c r="AM272" s="32">
        <v>9566</v>
      </c>
      <c r="AN272" s="32">
        <v>9566</v>
      </c>
      <c r="AO272" s="32">
        <v>9566</v>
      </c>
      <c r="AP272" s="12">
        <v>9566</v>
      </c>
      <c r="AQ272" s="12">
        <f t="shared" si="12"/>
        <v>-9566</v>
      </c>
      <c r="AR272" s="32">
        <f t="shared" si="13"/>
        <v>0</v>
      </c>
      <c r="AS272" s="35" t="s">
        <v>846</v>
      </c>
      <c r="AT272">
        <v>0</v>
      </c>
      <c r="AU272">
        <v>0</v>
      </c>
      <c r="AV272">
        <v>0</v>
      </c>
      <c r="AW272">
        <v>830.8</v>
      </c>
      <c r="AX272">
        <v>-830.8</v>
      </c>
      <c r="AY272"/>
    </row>
    <row r="273" spans="1:51" x14ac:dyDescent="0.3">
      <c r="A273" t="str">
        <f t="shared" si="14"/>
        <v>05_246XX015_243361XX</v>
      </c>
      <c r="C273" t="s">
        <v>1088</v>
      </c>
      <c r="F273" t="s">
        <v>943</v>
      </c>
      <c r="G273" t="s">
        <v>29</v>
      </c>
      <c r="H273" t="s">
        <v>30</v>
      </c>
      <c r="I273" t="s">
        <v>31</v>
      </c>
      <c r="J273" t="s">
        <v>934</v>
      </c>
      <c r="K273" t="s">
        <v>306</v>
      </c>
      <c r="L273" t="s">
        <v>857</v>
      </c>
      <c r="M273" t="s">
        <v>307</v>
      </c>
      <c r="N273">
        <v>6</v>
      </c>
      <c r="O273" t="s">
        <v>79</v>
      </c>
      <c r="P273" t="s">
        <v>45</v>
      </c>
      <c r="Q273">
        <v>21</v>
      </c>
      <c r="R273" t="s">
        <v>311</v>
      </c>
      <c r="S273" t="s">
        <v>308</v>
      </c>
      <c r="T273" t="s">
        <v>884</v>
      </c>
      <c r="U273" t="s">
        <v>309</v>
      </c>
      <c r="V273">
        <v>3000</v>
      </c>
      <c r="W273" t="s">
        <v>70</v>
      </c>
      <c r="Y273">
        <v>3361</v>
      </c>
      <c r="Z273" t="s">
        <v>86</v>
      </c>
      <c r="AA273" s="11">
        <v>63</v>
      </c>
      <c r="AB273" s="80" t="s">
        <v>45</v>
      </c>
      <c r="AC273" t="s">
        <v>942</v>
      </c>
      <c r="AD273" s="12">
        <v>9846.66</v>
      </c>
      <c r="AE273" s="12">
        <v>0</v>
      </c>
      <c r="AF273" s="12">
        <v>9790.4</v>
      </c>
      <c r="AG273" s="12">
        <v>9790.4</v>
      </c>
      <c r="AH273" s="12">
        <v>0</v>
      </c>
      <c r="AI273" s="12">
        <v>0</v>
      </c>
      <c r="AJ273" s="12">
        <v>0</v>
      </c>
      <c r="AK273" s="12">
        <v>56.260000000000218</v>
      </c>
      <c r="AL273" s="32">
        <v>0</v>
      </c>
      <c r="AM273" s="32">
        <v>0</v>
      </c>
      <c r="AN273" s="32">
        <v>0</v>
      </c>
      <c r="AO273" s="32">
        <v>0</v>
      </c>
      <c r="AP273" s="12">
        <v>0</v>
      </c>
      <c r="AQ273" s="12">
        <f t="shared" si="12"/>
        <v>0</v>
      </c>
      <c r="AR273" s="32">
        <f t="shared" si="13"/>
        <v>0</v>
      </c>
      <c r="AS273" s="35" t="s">
        <v>846</v>
      </c>
      <c r="AT273">
        <v>0</v>
      </c>
      <c r="AU273">
        <v>0</v>
      </c>
      <c r="AV273">
        <v>0</v>
      </c>
      <c r="AW273">
        <v>0</v>
      </c>
      <c r="AX273">
        <v>0</v>
      </c>
      <c r="AY273"/>
    </row>
    <row r="274" spans="1:51" x14ac:dyDescent="0.3">
      <c r="A274" t="str">
        <f t="shared" si="14"/>
        <v>05_246XX015_243361XX</v>
      </c>
      <c r="C274" t="s">
        <v>1088</v>
      </c>
      <c r="F274" t="s">
        <v>943</v>
      </c>
      <c r="G274" t="s">
        <v>29</v>
      </c>
      <c r="H274" t="s">
        <v>30</v>
      </c>
      <c r="I274" t="s">
        <v>31</v>
      </c>
      <c r="J274" t="s">
        <v>934</v>
      </c>
      <c r="K274" t="s">
        <v>306</v>
      </c>
      <c r="L274" t="s">
        <v>857</v>
      </c>
      <c r="M274" t="s">
        <v>307</v>
      </c>
      <c r="N274">
        <v>6</v>
      </c>
      <c r="O274" t="s">
        <v>79</v>
      </c>
      <c r="P274" t="s">
        <v>45</v>
      </c>
      <c r="Q274">
        <v>21</v>
      </c>
      <c r="R274" t="s">
        <v>311</v>
      </c>
      <c r="S274" t="s">
        <v>308</v>
      </c>
      <c r="T274" t="s">
        <v>884</v>
      </c>
      <c r="U274" t="s">
        <v>309</v>
      </c>
      <c r="V274">
        <v>3000</v>
      </c>
      <c r="W274" t="s">
        <v>70</v>
      </c>
      <c r="Y274">
        <v>3361</v>
      </c>
      <c r="Z274" t="s">
        <v>86</v>
      </c>
      <c r="AA274" s="11">
        <v>65</v>
      </c>
      <c r="AB274" s="80" t="s">
        <v>45</v>
      </c>
      <c r="AC274" t="s">
        <v>944</v>
      </c>
      <c r="AD274" s="12">
        <v>6478.6</v>
      </c>
      <c r="AE274" s="12">
        <v>0</v>
      </c>
      <c r="AF274" s="12">
        <v>6478.6</v>
      </c>
      <c r="AG274" s="12">
        <v>6478.6</v>
      </c>
      <c r="AH274" s="12">
        <v>0</v>
      </c>
      <c r="AI274" s="12">
        <v>0</v>
      </c>
      <c r="AJ274" s="12">
        <v>0</v>
      </c>
      <c r="AK274" s="12">
        <v>0</v>
      </c>
      <c r="AL274" s="32">
        <v>0</v>
      </c>
      <c r="AM274" s="32">
        <v>0</v>
      </c>
      <c r="AN274" s="32">
        <v>0</v>
      </c>
      <c r="AO274" s="32">
        <v>0</v>
      </c>
      <c r="AP274" s="12">
        <v>0</v>
      </c>
      <c r="AQ274" s="12">
        <f t="shared" si="12"/>
        <v>0</v>
      </c>
      <c r="AR274" s="32">
        <f t="shared" si="13"/>
        <v>0</v>
      </c>
      <c r="AS274" s="35" t="s">
        <v>846</v>
      </c>
      <c r="AT274">
        <v>69022.399999999994</v>
      </c>
      <c r="AU274">
        <v>28000</v>
      </c>
      <c r="AV274">
        <v>0</v>
      </c>
      <c r="AW274">
        <v>0</v>
      </c>
      <c r="AX274">
        <v>97022.399999999994</v>
      </c>
      <c r="AY274"/>
    </row>
    <row r="275" spans="1:51" x14ac:dyDescent="0.3">
      <c r="A275" t="str">
        <f t="shared" si="14"/>
        <v>1.1-00-2407_243037023_24336100</v>
      </c>
      <c r="B275" t="s">
        <v>1282</v>
      </c>
      <c r="C275" t="s">
        <v>1105</v>
      </c>
      <c r="D275" t="s">
        <v>1276</v>
      </c>
      <c r="E275" t="s">
        <v>1284</v>
      </c>
      <c r="F275" t="s">
        <v>1106</v>
      </c>
      <c r="G275" t="s">
        <v>29</v>
      </c>
      <c r="H275" t="s">
        <v>30</v>
      </c>
      <c r="I275" t="s">
        <v>479</v>
      </c>
      <c r="J275" t="s">
        <v>981</v>
      </c>
      <c r="K275" t="s">
        <v>446</v>
      </c>
      <c r="L275" t="s">
        <v>859</v>
      </c>
      <c r="M275" t="s">
        <v>447</v>
      </c>
      <c r="N275">
        <v>3</v>
      </c>
      <c r="O275" t="s">
        <v>218</v>
      </c>
      <c r="P275" s="79" t="s">
        <v>483</v>
      </c>
      <c r="Q275">
        <v>37</v>
      </c>
      <c r="R275" t="s">
        <v>484</v>
      </c>
      <c r="S275" t="s">
        <v>481</v>
      </c>
      <c r="T275" t="s">
        <v>889</v>
      </c>
      <c r="U275" t="s">
        <v>482</v>
      </c>
      <c r="V275">
        <v>3000</v>
      </c>
      <c r="W275" t="s">
        <v>70</v>
      </c>
      <c r="X275" t="s">
        <v>1159</v>
      </c>
      <c r="Y275">
        <v>3361</v>
      </c>
      <c r="Z275" t="s">
        <v>86</v>
      </c>
      <c r="AA275" s="46">
        <v>0</v>
      </c>
      <c r="AB275" s="80" t="s">
        <v>42</v>
      </c>
      <c r="AC275" t="s">
        <v>43</v>
      </c>
      <c r="AD275" s="12">
        <v>12318.5</v>
      </c>
      <c r="AE275" s="12">
        <v>0</v>
      </c>
      <c r="AF275" s="12">
        <v>12318.5</v>
      </c>
      <c r="AG275" s="12">
        <v>12318.5</v>
      </c>
      <c r="AH275" s="12">
        <v>12318.5</v>
      </c>
      <c r="AI275" s="12">
        <v>12318.5</v>
      </c>
      <c r="AJ275" s="12">
        <v>12318.5</v>
      </c>
      <c r="AK275" s="12">
        <v>0</v>
      </c>
      <c r="AL275" s="32">
        <v>12318.5</v>
      </c>
      <c r="AM275" s="32">
        <v>12318.5</v>
      </c>
      <c r="AN275" s="32">
        <v>20000</v>
      </c>
      <c r="AO275" s="32">
        <v>20000</v>
      </c>
      <c r="AP275" s="12">
        <v>20000</v>
      </c>
      <c r="AQ275" s="12">
        <f t="shared" si="12"/>
        <v>-20000</v>
      </c>
      <c r="AR275" s="32">
        <f t="shared" si="13"/>
        <v>7681.5</v>
      </c>
      <c r="AS275" s="35" t="s">
        <v>486</v>
      </c>
      <c r="AT275">
        <v>525307.19999999995</v>
      </c>
      <c r="AU275">
        <v>114260</v>
      </c>
      <c r="AV275">
        <v>0</v>
      </c>
      <c r="AW275">
        <v>0</v>
      </c>
      <c r="AX275">
        <v>639567.19999999995</v>
      </c>
      <c r="AY275"/>
    </row>
    <row r="276" spans="1:51" x14ac:dyDescent="0.3">
      <c r="A276" t="str">
        <f t="shared" si="14"/>
        <v>1.1-00-2407_243XX024_24336100</v>
      </c>
      <c r="B276" t="s">
        <v>1282</v>
      </c>
      <c r="C276" t="s">
        <v>1105</v>
      </c>
      <c r="D276" t="s">
        <v>1276</v>
      </c>
      <c r="E276" t="s">
        <v>1284</v>
      </c>
      <c r="F276" t="s">
        <v>1106</v>
      </c>
      <c r="G276" t="s">
        <v>498</v>
      </c>
      <c r="H276" t="s">
        <v>499</v>
      </c>
      <c r="I276" t="s">
        <v>31</v>
      </c>
      <c r="J276" t="s">
        <v>934</v>
      </c>
      <c r="K276" t="s">
        <v>446</v>
      </c>
      <c r="L276" t="s">
        <v>859</v>
      </c>
      <c r="M276" t="s">
        <v>447</v>
      </c>
      <c r="N276">
        <v>3</v>
      </c>
      <c r="O276" t="s">
        <v>218</v>
      </c>
      <c r="P276" t="s">
        <v>45</v>
      </c>
      <c r="Q276">
        <v>39</v>
      </c>
      <c r="R276" t="s">
        <v>503</v>
      </c>
      <c r="S276" t="s">
        <v>500</v>
      </c>
      <c r="T276" t="s">
        <v>890</v>
      </c>
      <c r="U276" t="s">
        <v>501</v>
      </c>
      <c r="V276">
        <v>3000</v>
      </c>
      <c r="W276" t="s">
        <v>70</v>
      </c>
      <c r="X276" t="s">
        <v>1159</v>
      </c>
      <c r="Y276">
        <v>3361</v>
      </c>
      <c r="Z276" t="s">
        <v>86</v>
      </c>
      <c r="AA276" s="46">
        <v>0</v>
      </c>
      <c r="AB276" s="80" t="s">
        <v>42</v>
      </c>
      <c r="AC276" t="s">
        <v>43</v>
      </c>
      <c r="AD276" s="12">
        <v>1100000</v>
      </c>
      <c r="AE276" s="12">
        <v>1100000</v>
      </c>
      <c r="AF276" s="12">
        <v>0</v>
      </c>
      <c r="AG276" s="12">
        <v>0</v>
      </c>
      <c r="AH276" s="12">
        <v>0</v>
      </c>
      <c r="AI276" s="12">
        <v>0</v>
      </c>
      <c r="AJ276" s="12">
        <v>0</v>
      </c>
      <c r="AK276" s="12">
        <v>1100000</v>
      </c>
      <c r="AL276" s="32">
        <v>1100000</v>
      </c>
      <c r="AM276" s="32">
        <v>1100000</v>
      </c>
      <c r="AN276" s="32">
        <v>1100000</v>
      </c>
      <c r="AO276" s="32">
        <v>0</v>
      </c>
      <c r="AP276" s="12">
        <v>0</v>
      </c>
      <c r="AQ276" s="12">
        <f t="shared" si="12"/>
        <v>1100000</v>
      </c>
      <c r="AR276" s="32">
        <f t="shared" si="13"/>
        <v>0</v>
      </c>
      <c r="AS276" s="35" t="s">
        <v>526</v>
      </c>
      <c r="AT276">
        <v>300000</v>
      </c>
      <c r="AU276">
        <v>0</v>
      </c>
      <c r="AV276">
        <v>0</v>
      </c>
      <c r="AW276">
        <v>0</v>
      </c>
      <c r="AX276">
        <v>300000</v>
      </c>
      <c r="AY276"/>
    </row>
    <row r="277" spans="1:51" x14ac:dyDescent="0.3">
      <c r="A277" t="str">
        <f t="shared" si="14"/>
        <v>1.1-00-2408_247041025_24336100</v>
      </c>
      <c r="B277" t="s">
        <v>1282</v>
      </c>
      <c r="C277" t="s">
        <v>1105</v>
      </c>
      <c r="D277" t="s">
        <v>1276</v>
      </c>
      <c r="E277" t="s">
        <v>1284</v>
      </c>
      <c r="F277" t="s">
        <v>1106</v>
      </c>
      <c r="G277" t="s">
        <v>373</v>
      </c>
      <c r="H277" t="s">
        <v>374</v>
      </c>
      <c r="I277" t="s">
        <v>200</v>
      </c>
      <c r="J277" t="s">
        <v>957</v>
      </c>
      <c r="K277" t="s">
        <v>586</v>
      </c>
      <c r="L277" t="s">
        <v>860</v>
      </c>
      <c r="M277" t="s">
        <v>587</v>
      </c>
      <c r="N277">
        <v>7</v>
      </c>
      <c r="O277" t="s">
        <v>588</v>
      </c>
      <c r="P277" s="79" t="s">
        <v>592</v>
      </c>
      <c r="Q277">
        <v>41</v>
      </c>
      <c r="R277" t="s">
        <v>593</v>
      </c>
      <c r="S277" t="s">
        <v>907</v>
      </c>
      <c r="T277" t="s">
        <v>906</v>
      </c>
      <c r="U277" t="s">
        <v>958</v>
      </c>
      <c r="V277" s="1">
        <v>3000</v>
      </c>
      <c r="W277" s="1" t="s">
        <v>70</v>
      </c>
      <c r="X277" t="s">
        <v>1159</v>
      </c>
      <c r="Y277" s="7">
        <v>3361</v>
      </c>
      <c r="Z277" s="7" t="s">
        <v>86</v>
      </c>
      <c r="AA277" s="46">
        <v>0</v>
      </c>
      <c r="AB277" s="80" t="s">
        <v>42</v>
      </c>
      <c r="AC277" t="s">
        <v>43</v>
      </c>
      <c r="AD277" s="12">
        <v>0</v>
      </c>
      <c r="AE277" s="12">
        <v>0</v>
      </c>
      <c r="AF277" s="12">
        <v>0</v>
      </c>
      <c r="AG277" s="12">
        <v>0</v>
      </c>
      <c r="AH277" s="12">
        <v>0</v>
      </c>
      <c r="AI277" s="12">
        <v>0</v>
      </c>
      <c r="AJ277" s="12">
        <v>0</v>
      </c>
      <c r="AK277" s="12">
        <v>0</v>
      </c>
      <c r="AL277" s="32">
        <v>0</v>
      </c>
      <c r="AM277" s="32">
        <v>0</v>
      </c>
      <c r="AN277" s="10">
        <v>30000</v>
      </c>
      <c r="AO277" s="10">
        <v>30000</v>
      </c>
      <c r="AP277" s="12">
        <v>30000</v>
      </c>
      <c r="AQ277" s="12">
        <f t="shared" si="12"/>
        <v>-30000</v>
      </c>
      <c r="AR277" s="32">
        <f t="shared" si="13"/>
        <v>30000</v>
      </c>
      <c r="AS277" s="9" t="s">
        <v>597</v>
      </c>
      <c r="AT277">
        <v>0</v>
      </c>
      <c r="AU277">
        <v>0</v>
      </c>
      <c r="AV277">
        <v>0</v>
      </c>
      <c r="AW277">
        <v>0</v>
      </c>
      <c r="AX277">
        <v>0</v>
      </c>
      <c r="AY277"/>
    </row>
    <row r="278" spans="1:51" x14ac:dyDescent="0.3">
      <c r="A278" t="str">
        <f t="shared" si="14"/>
        <v>1.1-00-2411_246XX031_24336100</v>
      </c>
      <c r="B278" t="s">
        <v>1282</v>
      </c>
      <c r="C278" t="s">
        <v>1105</v>
      </c>
      <c r="D278" t="s">
        <v>1276</v>
      </c>
      <c r="E278" t="s">
        <v>1284</v>
      </c>
      <c r="F278" t="s">
        <v>1106</v>
      </c>
      <c r="G278" t="s">
        <v>802</v>
      </c>
      <c r="H278" t="s">
        <v>803</v>
      </c>
      <c r="I278" t="s">
        <v>31</v>
      </c>
      <c r="J278" t="s">
        <v>934</v>
      </c>
      <c r="K278" t="s">
        <v>804</v>
      </c>
      <c r="L278" t="s">
        <v>868</v>
      </c>
      <c r="M278" t="s">
        <v>805</v>
      </c>
      <c r="N278">
        <v>6</v>
      </c>
      <c r="O278" t="s">
        <v>79</v>
      </c>
      <c r="P278" t="s">
        <v>45</v>
      </c>
      <c r="Q278">
        <v>49</v>
      </c>
      <c r="R278" t="s">
        <v>820</v>
      </c>
      <c r="S278" t="s">
        <v>806</v>
      </c>
      <c r="T278" t="s">
        <v>905</v>
      </c>
      <c r="U278" t="s">
        <v>963</v>
      </c>
      <c r="V278">
        <v>3000</v>
      </c>
      <c r="W278" t="s">
        <v>70</v>
      </c>
      <c r="X278" t="s">
        <v>1159</v>
      </c>
      <c r="Y278">
        <v>3361</v>
      </c>
      <c r="Z278" t="s">
        <v>86</v>
      </c>
      <c r="AA278" s="46">
        <v>0</v>
      </c>
      <c r="AB278" s="80" t="s">
        <v>42</v>
      </c>
      <c r="AC278" t="s">
        <v>43</v>
      </c>
      <c r="AD278" s="12">
        <v>1255</v>
      </c>
      <c r="AE278" s="12">
        <v>1500000</v>
      </c>
      <c r="AF278" s="12">
        <v>0</v>
      </c>
      <c r="AG278" s="12">
        <v>0</v>
      </c>
      <c r="AH278" s="12">
        <v>0</v>
      </c>
      <c r="AI278" s="12">
        <v>0</v>
      </c>
      <c r="AJ278" s="12">
        <v>0</v>
      </c>
      <c r="AK278" s="12">
        <v>1255</v>
      </c>
      <c r="AL278" s="32">
        <v>1255</v>
      </c>
      <c r="AM278" s="32">
        <v>1255</v>
      </c>
      <c r="AN278" s="32">
        <v>0</v>
      </c>
      <c r="AO278" s="32">
        <v>0</v>
      </c>
      <c r="AP278" s="12">
        <v>0</v>
      </c>
      <c r="AQ278" s="12">
        <f t="shared" ref="AQ278:AQ341" si="15">AE278-AP278</f>
        <v>1500000</v>
      </c>
      <c r="AR278" s="32">
        <f t="shared" si="13"/>
        <v>-1255</v>
      </c>
      <c r="AS278" s="35" t="s">
        <v>846</v>
      </c>
      <c r="AT278">
        <v>120000</v>
      </c>
      <c r="AU278">
        <v>0</v>
      </c>
      <c r="AV278">
        <v>0</v>
      </c>
      <c r="AW278">
        <v>0</v>
      </c>
      <c r="AX278">
        <v>120000</v>
      </c>
      <c r="AY278"/>
    </row>
    <row r="279" spans="1:51" x14ac:dyDescent="0.3">
      <c r="A279" t="str">
        <f t="shared" si="14"/>
        <v>1.1-00-2407_243XX024_24336100</v>
      </c>
      <c r="B279" t="s">
        <v>1282</v>
      </c>
      <c r="C279" s="3" t="s">
        <v>1105</v>
      </c>
      <c r="D279" t="s">
        <v>1276</v>
      </c>
      <c r="E279" t="s">
        <v>1284</v>
      </c>
      <c r="F279" t="s">
        <v>1106</v>
      </c>
      <c r="G279" s="1" t="s">
        <v>498</v>
      </c>
      <c r="H279" s="6" t="s">
        <v>499</v>
      </c>
      <c r="I279" s="1" t="s">
        <v>31</v>
      </c>
      <c r="J279" s="6" t="s">
        <v>32</v>
      </c>
      <c r="K279" s="1" t="s">
        <v>446</v>
      </c>
      <c r="L279" s="1" t="s">
        <v>859</v>
      </c>
      <c r="M279" s="1" t="s">
        <v>447</v>
      </c>
      <c r="N279" s="1">
        <v>3</v>
      </c>
      <c r="O279" s="1" t="s">
        <v>218</v>
      </c>
      <c r="P279" t="s">
        <v>45</v>
      </c>
      <c r="Q279" s="1">
        <v>58</v>
      </c>
      <c r="R279" s="1" t="s">
        <v>1138</v>
      </c>
      <c r="S279" t="s">
        <v>500</v>
      </c>
      <c r="T279" s="1" t="s">
        <v>890</v>
      </c>
      <c r="U279" s="1" t="s">
        <v>501</v>
      </c>
      <c r="V279" s="1">
        <v>3000</v>
      </c>
      <c r="W279" s="1" t="s">
        <v>70</v>
      </c>
      <c r="X279" t="s">
        <v>1159</v>
      </c>
      <c r="Y279" s="7">
        <v>3361</v>
      </c>
      <c r="Z279" s="7" t="s">
        <v>86</v>
      </c>
      <c r="AA279" s="46">
        <v>0</v>
      </c>
      <c r="AB279" s="80" t="s">
        <v>42</v>
      </c>
      <c r="AC279" t="s">
        <v>43</v>
      </c>
      <c r="AD279" s="32">
        <v>0</v>
      </c>
      <c r="AE279" s="32">
        <v>0</v>
      </c>
      <c r="AF279" s="32">
        <v>0</v>
      </c>
      <c r="AG279" s="32">
        <v>0</v>
      </c>
      <c r="AH279" s="32">
        <v>0</v>
      </c>
      <c r="AI279" s="32">
        <v>0</v>
      </c>
      <c r="AJ279" s="32">
        <v>0</v>
      </c>
      <c r="AK279" s="32">
        <v>0</v>
      </c>
      <c r="AL279" s="32">
        <v>0</v>
      </c>
      <c r="AM279" s="32">
        <v>0</v>
      </c>
      <c r="AN279" s="9">
        <v>1000000</v>
      </c>
      <c r="AO279" s="9">
        <v>0</v>
      </c>
      <c r="AP279" s="12">
        <v>0</v>
      </c>
      <c r="AQ279" s="12">
        <f t="shared" si="15"/>
        <v>0</v>
      </c>
      <c r="AR279" s="32">
        <f t="shared" si="13"/>
        <v>1000000</v>
      </c>
      <c r="AS279" s="9" t="s">
        <v>1146</v>
      </c>
      <c r="AT279">
        <v>0</v>
      </c>
      <c r="AU279">
        <v>10000000</v>
      </c>
      <c r="AV279">
        <v>0</v>
      </c>
      <c r="AW279">
        <v>7166956.54</v>
      </c>
      <c r="AX279">
        <v>2833043.46</v>
      </c>
      <c r="AY279"/>
    </row>
    <row r="280" spans="1:51" x14ac:dyDescent="0.3">
      <c r="A280" t="str">
        <f t="shared" si="14"/>
        <v>1.1-00-2405_246021015_24337100</v>
      </c>
      <c r="B280" t="s">
        <v>1282</v>
      </c>
      <c r="C280" t="s">
        <v>1105</v>
      </c>
      <c r="D280" t="s">
        <v>1276</v>
      </c>
      <c r="E280" t="s">
        <v>1284</v>
      </c>
      <c r="F280" t="s">
        <v>1106</v>
      </c>
      <c r="G280" t="s">
        <v>29</v>
      </c>
      <c r="H280" t="s">
        <v>30</v>
      </c>
      <c r="I280" t="s">
        <v>31</v>
      </c>
      <c r="J280" t="s">
        <v>934</v>
      </c>
      <c r="K280" t="s">
        <v>306</v>
      </c>
      <c r="L280" t="s">
        <v>857</v>
      </c>
      <c r="M280" t="s">
        <v>307</v>
      </c>
      <c r="N280">
        <v>6</v>
      </c>
      <c r="O280" t="s">
        <v>79</v>
      </c>
      <c r="P280" s="79" t="s">
        <v>310</v>
      </c>
      <c r="Q280">
        <v>21</v>
      </c>
      <c r="R280" t="s">
        <v>311</v>
      </c>
      <c r="S280" t="s">
        <v>308</v>
      </c>
      <c r="T280" t="s">
        <v>884</v>
      </c>
      <c r="U280" t="s">
        <v>309</v>
      </c>
      <c r="V280">
        <v>3000</v>
      </c>
      <c r="W280" t="s">
        <v>70</v>
      </c>
      <c r="Y280">
        <v>3371</v>
      </c>
      <c r="Z280" t="s">
        <v>328</v>
      </c>
      <c r="AA280" s="11">
        <v>0</v>
      </c>
      <c r="AB280" s="80" t="s">
        <v>42</v>
      </c>
      <c r="AC280" t="s">
        <v>43</v>
      </c>
      <c r="AD280" s="12">
        <v>20885568</v>
      </c>
      <c r="AE280" s="12">
        <v>0</v>
      </c>
      <c r="AF280" s="12">
        <v>20885568</v>
      </c>
      <c r="AG280" s="12">
        <v>19145104</v>
      </c>
      <c r="AH280" s="12">
        <v>17404640</v>
      </c>
      <c r="AI280" s="12">
        <v>17404640</v>
      </c>
      <c r="AJ280" s="12">
        <v>17404640</v>
      </c>
      <c r="AK280" s="12">
        <v>0</v>
      </c>
      <c r="AL280" s="32">
        <v>20885568</v>
      </c>
      <c r="AM280" s="32">
        <v>20885568</v>
      </c>
      <c r="AN280" s="32">
        <v>20885568</v>
      </c>
      <c r="AO280" s="32">
        <v>20885568</v>
      </c>
      <c r="AP280" s="12">
        <v>5000000</v>
      </c>
      <c r="AQ280" s="12">
        <f t="shared" si="15"/>
        <v>-5000000</v>
      </c>
      <c r="AR280" s="32">
        <f t="shared" si="13"/>
        <v>0</v>
      </c>
      <c r="AS280" s="35" t="s">
        <v>846</v>
      </c>
      <c r="AT280">
        <v>0</v>
      </c>
      <c r="AU280">
        <v>0</v>
      </c>
      <c r="AV280">
        <v>0</v>
      </c>
      <c r="AW280">
        <v>0</v>
      </c>
      <c r="AX280">
        <v>0</v>
      </c>
      <c r="AY280"/>
    </row>
    <row r="281" spans="1:51" x14ac:dyDescent="0.3">
      <c r="A281" t="str">
        <f t="shared" si="14"/>
        <v>1.1-00-2407_243033019_24337100</v>
      </c>
      <c r="B281" t="s">
        <v>1282</v>
      </c>
      <c r="C281" t="s">
        <v>1105</v>
      </c>
      <c r="D281" t="s">
        <v>1276</v>
      </c>
      <c r="E281" t="s">
        <v>1284</v>
      </c>
      <c r="F281" t="s">
        <v>1106</v>
      </c>
      <c r="G281" t="s">
        <v>29</v>
      </c>
      <c r="H281" t="s">
        <v>30</v>
      </c>
      <c r="I281" t="s">
        <v>31</v>
      </c>
      <c r="J281" t="s">
        <v>934</v>
      </c>
      <c r="K281" t="s">
        <v>446</v>
      </c>
      <c r="L281" t="s">
        <v>859</v>
      </c>
      <c r="M281" t="s">
        <v>447</v>
      </c>
      <c r="N281">
        <v>3</v>
      </c>
      <c r="O281" t="s">
        <v>218</v>
      </c>
      <c r="P281" s="79" t="s">
        <v>558</v>
      </c>
      <c r="Q281">
        <v>33</v>
      </c>
      <c r="R281" t="s">
        <v>559</v>
      </c>
      <c r="S281" t="s">
        <v>556</v>
      </c>
      <c r="T281" t="s">
        <v>891</v>
      </c>
      <c r="U281" t="s">
        <v>965</v>
      </c>
      <c r="V281">
        <v>3000</v>
      </c>
      <c r="W281" t="s">
        <v>70</v>
      </c>
      <c r="Y281">
        <v>3371</v>
      </c>
      <c r="Z281" t="s">
        <v>328</v>
      </c>
      <c r="AA281" s="46">
        <v>0</v>
      </c>
      <c r="AB281" s="80" t="s">
        <v>42</v>
      </c>
      <c r="AC281" t="s">
        <v>43</v>
      </c>
      <c r="AD281" s="12">
        <v>5006935</v>
      </c>
      <c r="AE281" s="12">
        <v>5000000</v>
      </c>
      <c r="AF281" s="12">
        <v>5006935</v>
      </c>
      <c r="AG281" s="12">
        <v>5006935</v>
      </c>
      <c r="AH281" s="12">
        <v>4171360</v>
      </c>
      <c r="AI281" s="12">
        <v>4171360</v>
      </c>
      <c r="AJ281" s="12">
        <v>4171360</v>
      </c>
      <c r="AK281" s="12">
        <v>0</v>
      </c>
      <c r="AL281" s="32">
        <v>5006935</v>
      </c>
      <c r="AM281" s="32">
        <v>5006935</v>
      </c>
      <c r="AN281" s="32">
        <v>5006935</v>
      </c>
      <c r="AO281" s="32">
        <v>5006935</v>
      </c>
      <c r="AP281" s="12">
        <v>5006935</v>
      </c>
      <c r="AQ281" s="12">
        <f t="shared" si="15"/>
        <v>-6935</v>
      </c>
      <c r="AR281" s="32">
        <f t="shared" si="13"/>
        <v>0</v>
      </c>
      <c r="AS281" s="35" t="s">
        <v>568</v>
      </c>
      <c r="AT281">
        <v>0</v>
      </c>
      <c r="AU281">
        <v>0</v>
      </c>
      <c r="AV281">
        <v>0</v>
      </c>
      <c r="AW281">
        <v>0</v>
      </c>
      <c r="AX281">
        <v>0</v>
      </c>
      <c r="AY281"/>
    </row>
    <row r="282" spans="1:51" x14ac:dyDescent="0.3">
      <c r="A282" t="str">
        <f t="shared" si="14"/>
        <v>1.1-00-2402_241014010_24338100</v>
      </c>
      <c r="B282" t="s">
        <v>1282</v>
      </c>
      <c r="C282" t="s">
        <v>1105</v>
      </c>
      <c r="D282" t="s">
        <v>1276</v>
      </c>
      <c r="E282" t="s">
        <v>1284</v>
      </c>
      <c r="F282" t="s">
        <v>1106</v>
      </c>
      <c r="G282" t="s">
        <v>29</v>
      </c>
      <c r="H282" t="s">
        <v>30</v>
      </c>
      <c r="I282" t="s">
        <v>261</v>
      </c>
      <c r="J282" t="s">
        <v>960</v>
      </c>
      <c r="K282" t="s">
        <v>188</v>
      </c>
      <c r="L282" t="s">
        <v>856</v>
      </c>
      <c r="M282" t="s">
        <v>189</v>
      </c>
      <c r="N282">
        <v>1</v>
      </c>
      <c r="O282" t="s">
        <v>35</v>
      </c>
      <c r="P282" s="79" t="s">
        <v>358</v>
      </c>
      <c r="Q282">
        <v>14</v>
      </c>
      <c r="R282" t="s">
        <v>1134</v>
      </c>
      <c r="S282" t="s">
        <v>273</v>
      </c>
      <c r="T282" t="s">
        <v>883</v>
      </c>
      <c r="U282" s="1" t="s">
        <v>274</v>
      </c>
      <c r="V282" s="1">
        <v>3000</v>
      </c>
      <c r="W282" s="1" t="s">
        <v>70</v>
      </c>
      <c r="X282" s="1"/>
      <c r="Y282" s="7">
        <v>3381</v>
      </c>
      <c r="Z282" s="7" t="s">
        <v>366</v>
      </c>
      <c r="AA282" s="11">
        <v>0</v>
      </c>
      <c r="AB282" s="80" t="s">
        <v>42</v>
      </c>
      <c r="AC282" t="s">
        <v>43</v>
      </c>
      <c r="AD282" s="12">
        <v>0</v>
      </c>
      <c r="AE282" s="12">
        <v>0</v>
      </c>
      <c r="AF282" s="12">
        <v>0</v>
      </c>
      <c r="AG282" s="12">
        <v>0</v>
      </c>
      <c r="AH282" s="12">
        <v>0</v>
      </c>
      <c r="AI282" s="12">
        <v>0</v>
      </c>
      <c r="AJ282" s="12">
        <v>0</v>
      </c>
      <c r="AK282" s="12">
        <v>0</v>
      </c>
      <c r="AL282" s="12">
        <v>0</v>
      </c>
      <c r="AM282" s="40">
        <v>0</v>
      </c>
      <c r="AN282" s="10">
        <v>4050000</v>
      </c>
      <c r="AO282" s="10">
        <v>4050000</v>
      </c>
      <c r="AP282" s="12">
        <v>1000000</v>
      </c>
      <c r="AQ282" s="12">
        <f t="shared" si="15"/>
        <v>-1000000</v>
      </c>
      <c r="AR282" s="32">
        <f t="shared" si="13"/>
        <v>4050000</v>
      </c>
      <c r="AS282" s="9" t="s">
        <v>367</v>
      </c>
      <c r="AT282">
        <v>0</v>
      </c>
      <c r="AU282">
        <v>55000</v>
      </c>
      <c r="AV282">
        <v>0</v>
      </c>
      <c r="AW282">
        <v>0</v>
      </c>
      <c r="AX282">
        <v>55000</v>
      </c>
      <c r="AY282"/>
    </row>
    <row r="283" spans="1:51" x14ac:dyDescent="0.3">
      <c r="A283" t="str">
        <f t="shared" si="14"/>
        <v>1.1-00-2407_242036022_24338100</v>
      </c>
      <c r="B283" t="s">
        <v>1282</v>
      </c>
      <c r="C283" t="s">
        <v>1105</v>
      </c>
      <c r="D283" t="s">
        <v>1276</v>
      </c>
      <c r="E283" t="s">
        <v>1284</v>
      </c>
      <c r="F283" t="s">
        <v>1106</v>
      </c>
      <c r="G283" t="s">
        <v>259</v>
      </c>
      <c r="H283" t="s">
        <v>260</v>
      </c>
      <c r="I283" t="s">
        <v>31</v>
      </c>
      <c r="J283" t="s">
        <v>934</v>
      </c>
      <c r="K283" t="s">
        <v>446</v>
      </c>
      <c r="L283" t="s">
        <v>859</v>
      </c>
      <c r="M283" t="s">
        <v>447</v>
      </c>
      <c r="N283">
        <v>2</v>
      </c>
      <c r="O283" t="s">
        <v>448</v>
      </c>
      <c r="P283" s="79" t="s">
        <v>451</v>
      </c>
      <c r="Q283">
        <v>36</v>
      </c>
      <c r="R283" t="s">
        <v>452</v>
      </c>
      <c r="S283" t="s">
        <v>449</v>
      </c>
      <c r="T283" t="s">
        <v>888</v>
      </c>
      <c r="U283" t="s">
        <v>976</v>
      </c>
      <c r="V283">
        <v>3000</v>
      </c>
      <c r="W283" t="s">
        <v>70</v>
      </c>
      <c r="Y283">
        <v>3381</v>
      </c>
      <c r="Z283" t="s">
        <v>366</v>
      </c>
      <c r="AA283" s="46">
        <v>0</v>
      </c>
      <c r="AB283" s="80" t="s">
        <v>42</v>
      </c>
      <c r="AC283" t="s">
        <v>43</v>
      </c>
      <c r="AD283" s="12">
        <v>42000000</v>
      </c>
      <c r="AE283" s="12">
        <v>42000000</v>
      </c>
      <c r="AF283" s="12">
        <v>41396920</v>
      </c>
      <c r="AG283" s="12">
        <v>34355024</v>
      </c>
      <c r="AH283" s="12">
        <v>34355024</v>
      </c>
      <c r="AI283" s="12">
        <v>34355024</v>
      </c>
      <c r="AJ283" s="12">
        <v>34355024</v>
      </c>
      <c r="AK283" s="12">
        <v>603080</v>
      </c>
      <c r="AL283" s="32">
        <v>42000000</v>
      </c>
      <c r="AM283" s="32">
        <v>42000000</v>
      </c>
      <c r="AN283" s="32">
        <v>42000000</v>
      </c>
      <c r="AO283" s="32">
        <v>42000000</v>
      </c>
      <c r="AP283" s="12">
        <v>25000000</v>
      </c>
      <c r="AQ283" s="12">
        <f t="shared" si="15"/>
        <v>17000000</v>
      </c>
      <c r="AR283" s="32">
        <f t="shared" si="13"/>
        <v>0</v>
      </c>
      <c r="AS283" s="35" t="s">
        <v>471</v>
      </c>
      <c r="AT283">
        <v>1000000</v>
      </c>
      <c r="AU283">
        <v>1000000</v>
      </c>
      <c r="AV283">
        <v>0</v>
      </c>
      <c r="AW283">
        <v>19392.580000000002</v>
      </c>
      <c r="AX283">
        <v>1980607.42</v>
      </c>
      <c r="AY283"/>
    </row>
    <row r="284" spans="1:51" x14ac:dyDescent="0.3">
      <c r="A284" t="str">
        <f t="shared" si="14"/>
        <v>1.1-00-2401_246004004_24339100</v>
      </c>
      <c r="B284" t="s">
        <v>1282</v>
      </c>
      <c r="C284" t="s">
        <v>1105</v>
      </c>
      <c r="D284" t="s">
        <v>1276</v>
      </c>
      <c r="E284" t="s">
        <v>1284</v>
      </c>
      <c r="F284" t="s">
        <v>1106</v>
      </c>
      <c r="G284" t="s">
        <v>29</v>
      </c>
      <c r="H284" t="s">
        <v>30</v>
      </c>
      <c r="I284" t="s">
        <v>31</v>
      </c>
      <c r="J284" t="s">
        <v>934</v>
      </c>
      <c r="K284" t="s">
        <v>33</v>
      </c>
      <c r="L284" t="s">
        <v>853</v>
      </c>
      <c r="M284" t="s">
        <v>971</v>
      </c>
      <c r="N284">
        <v>6</v>
      </c>
      <c r="O284" t="s">
        <v>79</v>
      </c>
      <c r="P284" s="79" t="s">
        <v>93</v>
      </c>
      <c r="Q284">
        <v>4</v>
      </c>
      <c r="R284" t="s">
        <v>94</v>
      </c>
      <c r="S284" t="s">
        <v>92</v>
      </c>
      <c r="T284" t="s">
        <v>873</v>
      </c>
      <c r="U284" t="s">
        <v>987</v>
      </c>
      <c r="V284">
        <v>3000</v>
      </c>
      <c r="W284" t="s">
        <v>70</v>
      </c>
      <c r="Y284">
        <v>3391</v>
      </c>
      <c r="Z284" t="s">
        <v>97</v>
      </c>
      <c r="AA284" s="11">
        <v>0</v>
      </c>
      <c r="AB284" s="80" t="s">
        <v>42</v>
      </c>
      <c r="AC284" t="s">
        <v>43</v>
      </c>
      <c r="AD284" s="12">
        <v>450000</v>
      </c>
      <c r="AE284" s="12">
        <v>450000</v>
      </c>
      <c r="AF284" s="12">
        <v>350400</v>
      </c>
      <c r="AG284" s="12">
        <v>350400</v>
      </c>
      <c r="AH284" s="12">
        <v>350400</v>
      </c>
      <c r="AI284" s="12">
        <v>262800</v>
      </c>
      <c r="AJ284" s="12">
        <v>262800</v>
      </c>
      <c r="AK284" s="12">
        <v>99600</v>
      </c>
      <c r="AL284" s="32">
        <v>450000</v>
      </c>
      <c r="AM284" s="32">
        <v>450000</v>
      </c>
      <c r="AN284" s="32">
        <v>450000</v>
      </c>
      <c r="AO284" s="32">
        <v>450000</v>
      </c>
      <c r="AP284" s="12">
        <v>450000</v>
      </c>
      <c r="AQ284" s="12">
        <f t="shared" si="15"/>
        <v>0</v>
      </c>
      <c r="AR284" s="32">
        <f t="shared" si="13"/>
        <v>0</v>
      </c>
      <c r="AS284" s="35" t="s">
        <v>846</v>
      </c>
      <c r="AT284">
        <v>0</v>
      </c>
      <c r="AU284">
        <v>1058.5999999999999</v>
      </c>
      <c r="AV284">
        <v>0</v>
      </c>
      <c r="AW284">
        <v>0</v>
      </c>
      <c r="AX284">
        <v>1058.5999999999999</v>
      </c>
      <c r="AY284"/>
    </row>
    <row r="285" spans="1:51" x14ac:dyDescent="0.3">
      <c r="A285" t="str">
        <f t="shared" si="14"/>
        <v>1.1-00-2401_246006006_24339100</v>
      </c>
      <c r="B285" t="s">
        <v>1282</v>
      </c>
      <c r="C285" t="s">
        <v>1105</v>
      </c>
      <c r="D285" t="s">
        <v>1276</v>
      </c>
      <c r="E285" t="s">
        <v>1284</v>
      </c>
      <c r="F285" t="s">
        <v>1106</v>
      </c>
      <c r="G285" t="s">
        <v>29</v>
      </c>
      <c r="H285" t="s">
        <v>30</v>
      </c>
      <c r="I285" t="s">
        <v>997</v>
      </c>
      <c r="J285" t="s">
        <v>998</v>
      </c>
      <c r="K285" t="s">
        <v>33</v>
      </c>
      <c r="L285" t="s">
        <v>853</v>
      </c>
      <c r="M285" t="s">
        <v>971</v>
      </c>
      <c r="N285">
        <v>6</v>
      </c>
      <c r="O285" t="s">
        <v>79</v>
      </c>
      <c r="P285" s="79" t="s">
        <v>115</v>
      </c>
      <c r="Q285">
        <v>6</v>
      </c>
      <c r="R285" t="s">
        <v>116</v>
      </c>
      <c r="S285" t="s">
        <v>113</v>
      </c>
      <c r="T285" t="s">
        <v>875</v>
      </c>
      <c r="U285" t="s">
        <v>999</v>
      </c>
      <c r="V285">
        <v>3000</v>
      </c>
      <c r="W285" t="s">
        <v>70</v>
      </c>
      <c r="Y285">
        <v>3391</v>
      </c>
      <c r="Z285" t="s">
        <v>97</v>
      </c>
      <c r="AA285" s="11">
        <v>0</v>
      </c>
      <c r="AB285" s="80" t="s">
        <v>42</v>
      </c>
      <c r="AC285" t="s">
        <v>43</v>
      </c>
      <c r="AD285" s="12">
        <v>2111015.56</v>
      </c>
      <c r="AE285" s="12">
        <v>1570000</v>
      </c>
      <c r="AF285" s="12">
        <v>2111015.56</v>
      </c>
      <c r="AG285" s="12">
        <v>2111015.56</v>
      </c>
      <c r="AH285" s="12">
        <v>1165416.01</v>
      </c>
      <c r="AI285" s="12">
        <v>1165416.01</v>
      </c>
      <c r="AJ285" s="12">
        <v>1165416.01</v>
      </c>
      <c r="AK285" s="12">
        <v>0</v>
      </c>
      <c r="AL285" s="32">
        <v>2111015.56</v>
      </c>
      <c r="AM285" s="32">
        <v>2111015.56</v>
      </c>
      <c r="AN285" s="32">
        <v>3000000</v>
      </c>
      <c r="AO285" s="32">
        <v>3000000</v>
      </c>
      <c r="AP285" s="12">
        <v>1570000</v>
      </c>
      <c r="AQ285" s="12">
        <f t="shared" si="15"/>
        <v>0</v>
      </c>
      <c r="AR285" s="32">
        <f t="shared" si="13"/>
        <v>888984.44</v>
      </c>
      <c r="AS285" s="35" t="s">
        <v>846</v>
      </c>
      <c r="AT285">
        <v>620</v>
      </c>
      <c r="AU285">
        <v>65191.5</v>
      </c>
      <c r="AV285">
        <v>0</v>
      </c>
      <c r="AW285">
        <v>0</v>
      </c>
      <c r="AX285">
        <v>65811.5</v>
      </c>
      <c r="AY285"/>
    </row>
    <row r="286" spans="1:51" x14ac:dyDescent="0.3">
      <c r="A286" t="str">
        <f t="shared" si="14"/>
        <v>1.1-00-2402_241007007_24339100</v>
      </c>
      <c r="B286" t="s">
        <v>1282</v>
      </c>
      <c r="C286" t="s">
        <v>1105</v>
      </c>
      <c r="D286" t="s">
        <v>1276</v>
      </c>
      <c r="E286" t="s">
        <v>1284</v>
      </c>
      <c r="F286" t="s">
        <v>1106</v>
      </c>
      <c r="G286" t="s">
        <v>29</v>
      </c>
      <c r="H286" t="s">
        <v>30</v>
      </c>
      <c r="I286" t="s">
        <v>123</v>
      </c>
      <c r="J286" t="s">
        <v>969</v>
      </c>
      <c r="K286" t="s">
        <v>188</v>
      </c>
      <c r="L286" t="s">
        <v>856</v>
      </c>
      <c r="M286" t="s">
        <v>189</v>
      </c>
      <c r="N286">
        <v>1</v>
      </c>
      <c r="O286" t="s">
        <v>35</v>
      </c>
      <c r="P286" s="79" t="s">
        <v>192</v>
      </c>
      <c r="Q286">
        <v>7</v>
      </c>
      <c r="R286" t="s">
        <v>995</v>
      </c>
      <c r="S286" t="s">
        <v>190</v>
      </c>
      <c r="T286" t="s">
        <v>880</v>
      </c>
      <c r="U286" t="s">
        <v>996</v>
      </c>
      <c r="V286">
        <v>3000</v>
      </c>
      <c r="W286" t="s">
        <v>70</v>
      </c>
      <c r="Y286">
        <v>3391</v>
      </c>
      <c r="Z286" t="s">
        <v>97</v>
      </c>
      <c r="AA286" s="11">
        <v>0</v>
      </c>
      <c r="AB286" s="80" t="s">
        <v>42</v>
      </c>
      <c r="AC286" t="s">
        <v>43</v>
      </c>
      <c r="AD286" s="12">
        <v>812000</v>
      </c>
      <c r="AE286" s="12">
        <v>0</v>
      </c>
      <c r="AF286" s="12">
        <v>1457888</v>
      </c>
      <c r="AG286" s="12">
        <v>726508</v>
      </c>
      <c r="AH286" s="12">
        <v>726508</v>
      </c>
      <c r="AI286" s="12">
        <v>726508</v>
      </c>
      <c r="AJ286" s="12">
        <v>726508</v>
      </c>
      <c r="AK286" s="12">
        <v>-645888</v>
      </c>
      <c r="AL286" s="32">
        <v>812000</v>
      </c>
      <c r="AM286" s="32">
        <v>812000</v>
      </c>
      <c r="AN286" s="32">
        <v>2000000</v>
      </c>
      <c r="AO286" s="32">
        <v>2000000</v>
      </c>
      <c r="AP286" s="12">
        <v>500000</v>
      </c>
      <c r="AQ286" s="12">
        <f t="shared" si="15"/>
        <v>-500000</v>
      </c>
      <c r="AR286" s="32">
        <f t="shared" si="13"/>
        <v>1188000</v>
      </c>
      <c r="AS286" s="35" t="s">
        <v>195</v>
      </c>
      <c r="AT286" s="12">
        <v>0</v>
      </c>
      <c r="AU286" s="12">
        <v>0</v>
      </c>
      <c r="AV286" s="12">
        <v>0</v>
      </c>
      <c r="AW286" s="12">
        <v>0</v>
      </c>
      <c r="AX286" s="12">
        <v>0</v>
      </c>
      <c r="AY286"/>
    </row>
    <row r="287" spans="1:51" x14ac:dyDescent="0.3">
      <c r="A287" t="str">
        <f t="shared" si="14"/>
        <v>1.1-00-2402_241010008_24339100</v>
      </c>
      <c r="B287" t="s">
        <v>1282</v>
      </c>
      <c r="C287" t="s">
        <v>1105</v>
      </c>
      <c r="D287" t="s">
        <v>1276</v>
      </c>
      <c r="E287" t="s">
        <v>1284</v>
      </c>
      <c r="F287" t="s">
        <v>1106</v>
      </c>
      <c r="G287" t="s">
        <v>259</v>
      </c>
      <c r="H287" t="s">
        <v>260</v>
      </c>
      <c r="I287" t="s">
        <v>261</v>
      </c>
      <c r="J287" t="s">
        <v>960</v>
      </c>
      <c r="K287" t="s">
        <v>188</v>
      </c>
      <c r="L287" t="s">
        <v>856</v>
      </c>
      <c r="M287" t="s">
        <v>189</v>
      </c>
      <c r="N287">
        <v>1</v>
      </c>
      <c r="O287" t="s">
        <v>35</v>
      </c>
      <c r="P287" s="79" t="s">
        <v>265</v>
      </c>
      <c r="Q287">
        <v>10</v>
      </c>
      <c r="R287" t="s">
        <v>266</v>
      </c>
      <c r="S287" t="s">
        <v>263</v>
      </c>
      <c r="T287" t="s">
        <v>882</v>
      </c>
      <c r="U287" t="s">
        <v>264</v>
      </c>
      <c r="V287" s="1">
        <v>3000</v>
      </c>
      <c r="W287" s="1" t="s">
        <v>70</v>
      </c>
      <c r="X287" s="1"/>
      <c r="Y287" s="7">
        <v>3391</v>
      </c>
      <c r="Z287" s="7" t="s">
        <v>97</v>
      </c>
      <c r="AA287" s="11">
        <v>0</v>
      </c>
      <c r="AB287" s="80" t="s">
        <v>42</v>
      </c>
      <c r="AC287" t="s">
        <v>43</v>
      </c>
      <c r="AD287" s="12">
        <v>0</v>
      </c>
      <c r="AE287" s="12">
        <v>0</v>
      </c>
      <c r="AF287" s="12">
        <v>0</v>
      </c>
      <c r="AG287" s="12">
        <v>0</v>
      </c>
      <c r="AH287" s="12">
        <v>0</v>
      </c>
      <c r="AI287" s="12">
        <v>0</v>
      </c>
      <c r="AJ287" s="12">
        <v>0</v>
      </c>
      <c r="AK287" s="12">
        <v>0</v>
      </c>
      <c r="AL287" s="32">
        <v>0</v>
      </c>
      <c r="AM287" s="32">
        <v>0</v>
      </c>
      <c r="AN287" s="10">
        <v>500000</v>
      </c>
      <c r="AO287" s="10">
        <v>500000</v>
      </c>
      <c r="AP287" s="12">
        <v>500000</v>
      </c>
      <c r="AQ287" s="12">
        <f t="shared" si="15"/>
        <v>-500000</v>
      </c>
      <c r="AR287" s="32">
        <f t="shared" si="13"/>
        <v>500000</v>
      </c>
      <c r="AS287" s="9" t="s">
        <v>267</v>
      </c>
      <c r="AT287">
        <v>300000</v>
      </c>
      <c r="AU287">
        <v>0</v>
      </c>
      <c r="AV287">
        <v>0</v>
      </c>
      <c r="AW287">
        <v>350000</v>
      </c>
      <c r="AX287">
        <v>-50000</v>
      </c>
      <c r="AY287"/>
    </row>
    <row r="288" spans="1:51" x14ac:dyDescent="0.3">
      <c r="A288" t="str">
        <f t="shared" si="14"/>
        <v>1.1-00-2402_241014010_24339100</v>
      </c>
      <c r="B288" t="s">
        <v>1282</v>
      </c>
      <c r="C288" t="s">
        <v>1105</v>
      </c>
      <c r="D288" t="s">
        <v>1276</v>
      </c>
      <c r="E288" t="s">
        <v>1284</v>
      </c>
      <c r="F288" t="s">
        <v>1106</v>
      </c>
      <c r="G288" t="s">
        <v>29</v>
      </c>
      <c r="H288" t="s">
        <v>30</v>
      </c>
      <c r="I288" t="s">
        <v>261</v>
      </c>
      <c r="J288" t="s">
        <v>960</v>
      </c>
      <c r="K288" t="s">
        <v>188</v>
      </c>
      <c r="L288" t="s">
        <v>856</v>
      </c>
      <c r="M288" t="s">
        <v>189</v>
      </c>
      <c r="N288">
        <v>1</v>
      </c>
      <c r="O288" t="s">
        <v>35</v>
      </c>
      <c r="P288" s="79" t="s">
        <v>358</v>
      </c>
      <c r="Q288">
        <v>14</v>
      </c>
      <c r="R288" t="s">
        <v>1134</v>
      </c>
      <c r="S288" t="s">
        <v>273</v>
      </c>
      <c r="T288" t="s">
        <v>883</v>
      </c>
      <c r="U288" s="1" t="s">
        <v>274</v>
      </c>
      <c r="V288" s="1">
        <v>3000</v>
      </c>
      <c r="W288" s="1" t="s">
        <v>70</v>
      </c>
      <c r="X288" s="1"/>
      <c r="Y288" s="7">
        <v>3391</v>
      </c>
      <c r="Z288" s="7" t="s">
        <v>97</v>
      </c>
      <c r="AA288" s="11">
        <v>0</v>
      </c>
      <c r="AB288" s="80" t="s">
        <v>42</v>
      </c>
      <c r="AC288" t="s">
        <v>43</v>
      </c>
      <c r="AD288" s="12">
        <v>0</v>
      </c>
      <c r="AE288" s="12">
        <v>0</v>
      </c>
      <c r="AF288" s="12">
        <v>0</v>
      </c>
      <c r="AG288" s="12">
        <v>0</v>
      </c>
      <c r="AH288" s="12">
        <v>0</v>
      </c>
      <c r="AI288" s="12">
        <v>0</v>
      </c>
      <c r="AJ288" s="12">
        <v>0</v>
      </c>
      <c r="AK288" s="12">
        <v>0</v>
      </c>
      <c r="AL288" s="12">
        <v>0</v>
      </c>
      <c r="AM288" s="40">
        <v>0</v>
      </c>
      <c r="AN288" s="10">
        <v>2000000</v>
      </c>
      <c r="AO288" s="10">
        <v>2000000</v>
      </c>
      <c r="AP288" s="12">
        <v>500000</v>
      </c>
      <c r="AQ288" s="12">
        <f t="shared" si="15"/>
        <v>-500000</v>
      </c>
      <c r="AR288" s="32">
        <f t="shared" ref="AR288:AR351" si="16">AN288-AL288</f>
        <v>2000000</v>
      </c>
      <c r="AS288" s="9" t="s">
        <v>368</v>
      </c>
      <c r="AT288">
        <v>0</v>
      </c>
      <c r="AU288">
        <v>130000</v>
      </c>
      <c r="AV288">
        <v>0</v>
      </c>
      <c r="AW288">
        <v>0</v>
      </c>
      <c r="AX288">
        <v>130000</v>
      </c>
      <c r="AY288"/>
    </row>
    <row r="289" spans="1:51" x14ac:dyDescent="0.3">
      <c r="A289" t="str">
        <f t="shared" si="14"/>
        <v>1.1-00-2402_241015010_24339100</v>
      </c>
      <c r="B289" t="s">
        <v>1282</v>
      </c>
      <c r="C289" t="s">
        <v>1105</v>
      </c>
      <c r="D289" t="s">
        <v>1276</v>
      </c>
      <c r="E289" t="s">
        <v>1284</v>
      </c>
      <c r="F289" t="s">
        <v>1106</v>
      </c>
      <c r="G289" t="s">
        <v>29</v>
      </c>
      <c r="H289" t="s">
        <v>30</v>
      </c>
      <c r="I289" t="s">
        <v>340</v>
      </c>
      <c r="J289" t="s">
        <v>964</v>
      </c>
      <c r="K289" t="s">
        <v>188</v>
      </c>
      <c r="L289" t="s">
        <v>856</v>
      </c>
      <c r="M289" t="s">
        <v>189</v>
      </c>
      <c r="N289">
        <v>1</v>
      </c>
      <c r="O289" t="s">
        <v>35</v>
      </c>
      <c r="P289" s="79" t="s">
        <v>342</v>
      </c>
      <c r="Q289">
        <v>15</v>
      </c>
      <c r="R289" t="s">
        <v>1135</v>
      </c>
      <c r="S289" t="s">
        <v>273</v>
      </c>
      <c r="T289" t="s">
        <v>883</v>
      </c>
      <c r="U289" s="1" t="s">
        <v>274</v>
      </c>
      <c r="V289">
        <v>3000</v>
      </c>
      <c r="W289" t="s">
        <v>70</v>
      </c>
      <c r="Y289">
        <v>3391</v>
      </c>
      <c r="Z289" t="s">
        <v>97</v>
      </c>
      <c r="AA289" s="11">
        <v>0</v>
      </c>
      <c r="AB289" s="80" t="s">
        <v>42</v>
      </c>
      <c r="AC289" t="s">
        <v>43</v>
      </c>
      <c r="AD289" s="12">
        <v>1000000</v>
      </c>
      <c r="AE289" s="12">
        <v>1000000</v>
      </c>
      <c r="AF289" s="12">
        <v>998992</v>
      </c>
      <c r="AG289" s="12">
        <v>0</v>
      </c>
      <c r="AH289" s="12">
        <v>0</v>
      </c>
      <c r="AI289" s="12">
        <v>0</v>
      </c>
      <c r="AJ289" s="12">
        <v>0</v>
      </c>
      <c r="AK289" s="12">
        <v>1008</v>
      </c>
      <c r="AL289" s="32">
        <v>1000000</v>
      </c>
      <c r="AM289" s="32">
        <v>1000000</v>
      </c>
      <c r="AN289" s="32">
        <v>500000</v>
      </c>
      <c r="AO289" s="32">
        <v>500000</v>
      </c>
      <c r="AP289" s="12">
        <v>500000</v>
      </c>
      <c r="AQ289" s="12">
        <f t="shared" si="15"/>
        <v>500000</v>
      </c>
      <c r="AR289" s="32">
        <f t="shared" si="16"/>
        <v>-500000</v>
      </c>
      <c r="AS289" s="35" t="s">
        <v>355</v>
      </c>
      <c r="AT289">
        <v>0</v>
      </c>
      <c r="AU289">
        <v>0</v>
      </c>
      <c r="AV289">
        <v>0</v>
      </c>
      <c r="AW289">
        <v>2242.8000000000002</v>
      </c>
      <c r="AX289">
        <v>-2242.8000000000002</v>
      </c>
      <c r="AY289"/>
    </row>
    <row r="290" spans="1:51" x14ac:dyDescent="0.3">
      <c r="A290" t="str">
        <f t="shared" si="14"/>
        <v>1.1-00-2402_241016010_24339100</v>
      </c>
      <c r="B290" t="s">
        <v>1282</v>
      </c>
      <c r="C290" t="s">
        <v>1105</v>
      </c>
      <c r="D290" t="s">
        <v>1276</v>
      </c>
      <c r="E290" t="s">
        <v>1284</v>
      </c>
      <c r="F290" t="s">
        <v>1106</v>
      </c>
      <c r="G290" t="s">
        <v>259</v>
      </c>
      <c r="H290" t="s">
        <v>260</v>
      </c>
      <c r="I290" t="s">
        <v>261</v>
      </c>
      <c r="J290" t="s">
        <v>960</v>
      </c>
      <c r="K290" t="s">
        <v>188</v>
      </c>
      <c r="L290" t="s">
        <v>856</v>
      </c>
      <c r="M290" t="s">
        <v>189</v>
      </c>
      <c r="N290">
        <v>1</v>
      </c>
      <c r="O290" t="s">
        <v>35</v>
      </c>
      <c r="P290" s="79" t="s">
        <v>275</v>
      </c>
      <c r="Q290">
        <v>16</v>
      </c>
      <c r="R290" t="s">
        <v>276</v>
      </c>
      <c r="S290" t="s">
        <v>273</v>
      </c>
      <c r="T290" t="s">
        <v>883</v>
      </c>
      <c r="U290" s="1" t="s">
        <v>274</v>
      </c>
      <c r="V290">
        <v>3000</v>
      </c>
      <c r="W290" t="s">
        <v>70</v>
      </c>
      <c r="Y290">
        <v>3391</v>
      </c>
      <c r="Z290" t="s">
        <v>97</v>
      </c>
      <c r="AA290" s="11">
        <v>0</v>
      </c>
      <c r="AB290" s="80" t="s">
        <v>42</v>
      </c>
      <c r="AC290" t="s">
        <v>43</v>
      </c>
      <c r="AD290" s="12">
        <v>0</v>
      </c>
      <c r="AE290" s="12">
        <v>0</v>
      </c>
      <c r="AF290" s="12">
        <v>0</v>
      </c>
      <c r="AG290" s="12">
        <v>0</v>
      </c>
      <c r="AH290" s="12">
        <v>0</v>
      </c>
      <c r="AI290" s="12">
        <v>0</v>
      </c>
      <c r="AJ290" s="12">
        <v>0</v>
      </c>
      <c r="AK290" s="12">
        <v>0</v>
      </c>
      <c r="AL290" s="12">
        <v>0</v>
      </c>
      <c r="AM290" s="12">
        <v>0</v>
      </c>
      <c r="AN290" s="12">
        <v>230000</v>
      </c>
      <c r="AO290" s="12">
        <v>230000</v>
      </c>
      <c r="AP290" s="78">
        <v>230000</v>
      </c>
      <c r="AQ290" s="12">
        <f t="shared" si="15"/>
        <v>-230000</v>
      </c>
      <c r="AR290" s="32">
        <f t="shared" si="16"/>
        <v>230000</v>
      </c>
      <c r="AS290" t="s">
        <v>293</v>
      </c>
      <c r="AT290">
        <v>0</v>
      </c>
      <c r="AU290">
        <v>0</v>
      </c>
      <c r="AV290">
        <v>0</v>
      </c>
      <c r="AW290">
        <v>0</v>
      </c>
      <c r="AX290">
        <v>0</v>
      </c>
      <c r="AY290"/>
    </row>
    <row r="291" spans="1:51" x14ac:dyDescent="0.3">
      <c r="A291" t="str">
        <f t="shared" si="14"/>
        <v>05_246XX015_24339100</v>
      </c>
      <c r="C291" t="s">
        <v>1093</v>
      </c>
      <c r="F291" t="s">
        <v>954</v>
      </c>
      <c r="G291" t="s">
        <v>29</v>
      </c>
      <c r="H291" t="s">
        <v>30</v>
      </c>
      <c r="I291" t="s">
        <v>31</v>
      </c>
      <c r="J291" t="s">
        <v>934</v>
      </c>
      <c r="K291" t="s">
        <v>306</v>
      </c>
      <c r="L291" t="s">
        <v>857</v>
      </c>
      <c r="M291" t="s">
        <v>307</v>
      </c>
      <c r="N291">
        <v>6</v>
      </c>
      <c r="O291" t="s">
        <v>79</v>
      </c>
      <c r="P291" t="s">
        <v>45</v>
      </c>
      <c r="Q291">
        <v>21</v>
      </c>
      <c r="R291" t="s">
        <v>311</v>
      </c>
      <c r="S291" t="s">
        <v>308</v>
      </c>
      <c r="T291" t="s">
        <v>884</v>
      </c>
      <c r="U291" t="s">
        <v>309</v>
      </c>
      <c r="V291">
        <v>3000</v>
      </c>
      <c r="W291" t="s">
        <v>70</v>
      </c>
      <c r="Y291">
        <v>3391</v>
      </c>
      <c r="Z291" t="s">
        <v>97</v>
      </c>
      <c r="AA291" s="11">
        <v>0</v>
      </c>
      <c r="AB291" s="80" t="s">
        <v>42</v>
      </c>
      <c r="AC291" t="s">
        <v>43</v>
      </c>
      <c r="AD291" s="12">
        <v>79424</v>
      </c>
      <c r="AE291" s="12">
        <v>0</v>
      </c>
      <c r="AF291" s="12">
        <v>79204.800000000003</v>
      </c>
      <c r="AG291" s="12">
        <v>68208</v>
      </c>
      <c r="AH291" s="12">
        <v>0</v>
      </c>
      <c r="AI291" s="12">
        <v>0</v>
      </c>
      <c r="AJ291" s="12">
        <v>0</v>
      </c>
      <c r="AK291" s="12">
        <v>219.19999999999709</v>
      </c>
      <c r="AL291" s="32">
        <v>0</v>
      </c>
      <c r="AM291" s="32">
        <v>0</v>
      </c>
      <c r="AN291" s="32">
        <v>0</v>
      </c>
      <c r="AO291" s="32">
        <v>0</v>
      </c>
      <c r="AP291" s="12">
        <v>0</v>
      </c>
      <c r="AQ291" s="12">
        <f t="shared" si="15"/>
        <v>0</v>
      </c>
      <c r="AR291" s="32">
        <f t="shared" si="16"/>
        <v>0</v>
      </c>
      <c r="AS291" s="35" t="s">
        <v>846</v>
      </c>
      <c r="AT291">
        <v>0</v>
      </c>
      <c r="AU291">
        <v>0</v>
      </c>
      <c r="AV291">
        <v>0</v>
      </c>
      <c r="AW291">
        <v>0</v>
      </c>
      <c r="AX291">
        <v>0</v>
      </c>
      <c r="AY291"/>
    </row>
    <row r="292" spans="1:51" x14ac:dyDescent="0.3">
      <c r="A292" t="str">
        <f t="shared" si="14"/>
        <v>05_246XX015_243391XX</v>
      </c>
      <c r="C292" t="s">
        <v>1088</v>
      </c>
      <c r="F292" t="s">
        <v>943</v>
      </c>
      <c r="G292" t="s">
        <v>29</v>
      </c>
      <c r="H292" t="s">
        <v>30</v>
      </c>
      <c r="I292" t="s">
        <v>31</v>
      </c>
      <c r="J292" t="s">
        <v>934</v>
      </c>
      <c r="K292" t="s">
        <v>306</v>
      </c>
      <c r="L292" t="s">
        <v>857</v>
      </c>
      <c r="M292" t="s">
        <v>307</v>
      </c>
      <c r="N292">
        <v>6</v>
      </c>
      <c r="O292" t="s">
        <v>79</v>
      </c>
      <c r="P292" t="s">
        <v>45</v>
      </c>
      <c r="Q292">
        <v>21</v>
      </c>
      <c r="R292" t="s">
        <v>311</v>
      </c>
      <c r="S292" t="s">
        <v>308</v>
      </c>
      <c r="T292" t="s">
        <v>884</v>
      </c>
      <c r="U292" t="s">
        <v>309</v>
      </c>
      <c r="V292">
        <v>3000</v>
      </c>
      <c r="W292" t="s">
        <v>70</v>
      </c>
      <c r="Y292">
        <v>3391</v>
      </c>
      <c r="Z292" t="s">
        <v>97</v>
      </c>
      <c r="AA292" s="11">
        <v>58</v>
      </c>
      <c r="AB292" s="80" t="s">
        <v>45</v>
      </c>
      <c r="AC292" t="s">
        <v>944</v>
      </c>
      <c r="AD292" s="12">
        <v>2549.7399999999998</v>
      </c>
      <c r="AE292" s="12">
        <v>0</v>
      </c>
      <c r="AF292" s="12">
        <v>0</v>
      </c>
      <c r="AG292" s="12">
        <v>0</v>
      </c>
      <c r="AH292" s="12">
        <v>0</v>
      </c>
      <c r="AI292" s="12">
        <v>0</v>
      </c>
      <c r="AJ292" s="12">
        <v>0</v>
      </c>
      <c r="AK292" s="12">
        <v>2549.7399999999998</v>
      </c>
      <c r="AL292" s="32">
        <v>0</v>
      </c>
      <c r="AM292" s="32">
        <v>0</v>
      </c>
      <c r="AN292" s="32">
        <v>0</v>
      </c>
      <c r="AO292" s="32">
        <v>0</v>
      </c>
      <c r="AP292" s="12">
        <v>0</v>
      </c>
      <c r="AQ292" s="12">
        <f t="shared" si="15"/>
        <v>0</v>
      </c>
      <c r="AR292" s="32">
        <f t="shared" si="16"/>
        <v>0</v>
      </c>
      <c r="AS292" s="35" t="s">
        <v>846</v>
      </c>
      <c r="AT292">
        <v>0</v>
      </c>
      <c r="AU292">
        <v>2897.76</v>
      </c>
      <c r="AV292">
        <v>0</v>
      </c>
      <c r="AW292">
        <v>0</v>
      </c>
      <c r="AX292">
        <v>2897.76</v>
      </c>
      <c r="AY292"/>
    </row>
    <row r="293" spans="1:51" x14ac:dyDescent="0.3">
      <c r="A293" t="str">
        <f t="shared" si="14"/>
        <v>1.1-00-2407_243039024_24339100</v>
      </c>
      <c r="B293" t="s">
        <v>1282</v>
      </c>
      <c r="C293" t="s">
        <v>1105</v>
      </c>
      <c r="D293" t="s">
        <v>1276</v>
      </c>
      <c r="E293" t="s">
        <v>1284</v>
      </c>
      <c r="F293" t="s">
        <v>1106</v>
      </c>
      <c r="G293" t="s">
        <v>498</v>
      </c>
      <c r="H293" t="s">
        <v>499</v>
      </c>
      <c r="I293" t="s">
        <v>31</v>
      </c>
      <c r="J293" t="s">
        <v>934</v>
      </c>
      <c r="K293" t="s">
        <v>446</v>
      </c>
      <c r="L293" t="s">
        <v>859</v>
      </c>
      <c r="M293" t="s">
        <v>447</v>
      </c>
      <c r="N293">
        <v>3</v>
      </c>
      <c r="O293" t="s">
        <v>218</v>
      </c>
      <c r="P293" s="79" t="s">
        <v>502</v>
      </c>
      <c r="Q293">
        <v>39</v>
      </c>
      <c r="R293" t="s">
        <v>503</v>
      </c>
      <c r="S293" t="s">
        <v>500</v>
      </c>
      <c r="T293" t="s">
        <v>890</v>
      </c>
      <c r="U293" t="s">
        <v>501</v>
      </c>
      <c r="V293">
        <v>3000</v>
      </c>
      <c r="W293" t="s">
        <v>70</v>
      </c>
      <c r="Y293">
        <v>3391</v>
      </c>
      <c r="Z293" t="s">
        <v>97</v>
      </c>
      <c r="AA293" s="46">
        <v>0</v>
      </c>
      <c r="AB293" s="80" t="s">
        <v>42</v>
      </c>
      <c r="AC293" t="s">
        <v>43</v>
      </c>
      <c r="AD293" s="12">
        <v>12000000</v>
      </c>
      <c r="AE293" s="12">
        <v>4000000</v>
      </c>
      <c r="AF293" s="12">
        <v>8112179.3300000001</v>
      </c>
      <c r="AG293" s="12">
        <v>8112179.3300000001</v>
      </c>
      <c r="AH293" s="12">
        <v>8112179.3300000001</v>
      </c>
      <c r="AI293" s="12">
        <v>8112179.3300000001</v>
      </c>
      <c r="AJ293" s="12">
        <v>8112179.3399999999</v>
      </c>
      <c r="AK293" s="12">
        <v>3887820.67</v>
      </c>
      <c r="AL293" s="32">
        <v>12000000</v>
      </c>
      <c r="AM293" s="32">
        <v>12000000</v>
      </c>
      <c r="AN293" s="32">
        <v>12000000</v>
      </c>
      <c r="AO293" s="32">
        <v>12000000</v>
      </c>
      <c r="AP293" s="12">
        <v>4000000</v>
      </c>
      <c r="AQ293" s="12">
        <f t="shared" si="15"/>
        <v>0</v>
      </c>
      <c r="AR293" s="32">
        <f t="shared" si="16"/>
        <v>0</v>
      </c>
      <c r="AS293" s="35" t="s">
        <v>528</v>
      </c>
      <c r="AT293">
        <v>0</v>
      </c>
      <c r="AU293">
        <v>20000</v>
      </c>
      <c r="AV293">
        <v>0</v>
      </c>
      <c r="AW293">
        <v>2000</v>
      </c>
      <c r="AX293">
        <v>18000</v>
      </c>
      <c r="AY293"/>
    </row>
    <row r="294" spans="1:51" x14ac:dyDescent="0.3">
      <c r="A294" t="str">
        <f t="shared" si="14"/>
        <v>1.1-00-2408_247041025_24339100</v>
      </c>
      <c r="B294" t="s">
        <v>1282</v>
      </c>
      <c r="C294" t="s">
        <v>1105</v>
      </c>
      <c r="D294" t="s">
        <v>1276</v>
      </c>
      <c r="E294" t="s">
        <v>1284</v>
      </c>
      <c r="F294" t="s">
        <v>1106</v>
      </c>
      <c r="G294" t="s">
        <v>373</v>
      </c>
      <c r="H294" t="s">
        <v>374</v>
      </c>
      <c r="I294" t="s">
        <v>200</v>
      </c>
      <c r="J294" t="s">
        <v>957</v>
      </c>
      <c r="K294" t="s">
        <v>586</v>
      </c>
      <c r="L294" t="s">
        <v>860</v>
      </c>
      <c r="M294" t="s">
        <v>587</v>
      </c>
      <c r="N294">
        <v>7</v>
      </c>
      <c r="O294" t="s">
        <v>588</v>
      </c>
      <c r="P294" s="79" t="s">
        <v>592</v>
      </c>
      <c r="Q294">
        <v>41</v>
      </c>
      <c r="R294" t="s">
        <v>593</v>
      </c>
      <c r="S294" t="s">
        <v>907</v>
      </c>
      <c r="T294" t="s">
        <v>906</v>
      </c>
      <c r="U294" t="s">
        <v>958</v>
      </c>
      <c r="V294">
        <v>3000</v>
      </c>
      <c r="W294" t="s">
        <v>70</v>
      </c>
      <c r="Y294">
        <v>3391</v>
      </c>
      <c r="Z294" t="s">
        <v>97</v>
      </c>
      <c r="AA294" s="46">
        <v>0</v>
      </c>
      <c r="AB294" s="80" t="s">
        <v>42</v>
      </c>
      <c r="AC294" t="s">
        <v>43</v>
      </c>
      <c r="AD294" s="12">
        <v>1900000</v>
      </c>
      <c r="AE294" s="12">
        <v>1900000</v>
      </c>
      <c r="AF294" s="12">
        <v>1900000</v>
      </c>
      <c r="AG294" s="12">
        <v>1900000</v>
      </c>
      <c r="AH294" s="12">
        <v>1500000</v>
      </c>
      <c r="AI294" s="12">
        <v>1500000</v>
      </c>
      <c r="AJ294" s="12">
        <v>1500000</v>
      </c>
      <c r="AK294" s="12">
        <v>0</v>
      </c>
      <c r="AL294" s="32">
        <v>1900000</v>
      </c>
      <c r="AM294" s="32">
        <v>1900000</v>
      </c>
      <c r="AN294" s="32">
        <v>1900000</v>
      </c>
      <c r="AO294" s="32">
        <v>1900000</v>
      </c>
      <c r="AP294" s="12">
        <v>1900000</v>
      </c>
      <c r="AQ294" s="12">
        <f t="shared" si="15"/>
        <v>0</v>
      </c>
      <c r="AR294" s="32">
        <f t="shared" si="16"/>
        <v>0</v>
      </c>
      <c r="AS294" s="35" t="s">
        <v>846</v>
      </c>
      <c r="AT294" s="33">
        <v>80899</v>
      </c>
      <c r="AU294" s="33">
        <v>0</v>
      </c>
      <c r="AV294" s="33">
        <v>0</v>
      </c>
      <c r="AW294" s="33">
        <v>0</v>
      </c>
      <c r="AX294" s="33">
        <v>80899</v>
      </c>
      <c r="AY294"/>
    </row>
    <row r="295" spans="1:51" x14ac:dyDescent="0.3">
      <c r="A295" t="str">
        <f t="shared" si="14"/>
        <v>1.1-00-2409_248XX026_24339100</v>
      </c>
      <c r="B295" t="s">
        <v>1282</v>
      </c>
      <c r="C295" t="s">
        <v>1105</v>
      </c>
      <c r="D295" t="s">
        <v>1276</v>
      </c>
      <c r="E295" t="s">
        <v>1284</v>
      </c>
      <c r="F295" t="s">
        <v>1106</v>
      </c>
      <c r="G295" t="s">
        <v>602</v>
      </c>
      <c r="H295" t="s">
        <v>603</v>
      </c>
      <c r="I295" t="s">
        <v>31</v>
      </c>
      <c r="J295" t="s">
        <v>934</v>
      </c>
      <c r="K295" t="s">
        <v>604</v>
      </c>
      <c r="L295" t="s">
        <v>861</v>
      </c>
      <c r="M295" t="s">
        <v>605</v>
      </c>
      <c r="N295">
        <v>8</v>
      </c>
      <c r="O295" t="s">
        <v>606</v>
      </c>
      <c r="P295" t="s">
        <v>45</v>
      </c>
      <c r="Q295">
        <v>42</v>
      </c>
      <c r="R295" t="s">
        <v>622</v>
      </c>
      <c r="S295" t="s">
        <v>619</v>
      </c>
      <c r="T295" t="s">
        <v>895</v>
      </c>
      <c r="U295" t="s">
        <v>973</v>
      </c>
      <c r="V295">
        <v>3000</v>
      </c>
      <c r="W295" t="s">
        <v>70</v>
      </c>
      <c r="Y295">
        <v>3391</v>
      </c>
      <c r="Z295" t="s">
        <v>97</v>
      </c>
      <c r="AA295" s="46">
        <v>0</v>
      </c>
      <c r="AB295" s="80" t="s">
        <v>42</v>
      </c>
      <c r="AC295" t="s">
        <v>43</v>
      </c>
      <c r="AD295" s="12">
        <v>42000</v>
      </c>
      <c r="AE295" s="12">
        <v>0</v>
      </c>
      <c r="AF295" s="12">
        <v>41064</v>
      </c>
      <c r="AG295" s="12">
        <v>41064</v>
      </c>
      <c r="AH295" s="12">
        <v>0</v>
      </c>
      <c r="AI295" s="12">
        <v>0</v>
      </c>
      <c r="AJ295" s="12">
        <v>0</v>
      </c>
      <c r="AK295" s="12">
        <v>936</v>
      </c>
      <c r="AL295" s="32">
        <v>0</v>
      </c>
      <c r="AM295" s="32">
        <v>0</v>
      </c>
      <c r="AN295" s="32">
        <v>0</v>
      </c>
      <c r="AO295" s="32">
        <v>0</v>
      </c>
      <c r="AP295" s="12">
        <v>0</v>
      </c>
      <c r="AQ295" s="12">
        <f t="shared" si="15"/>
        <v>0</v>
      </c>
      <c r="AR295" s="32">
        <f t="shared" si="16"/>
        <v>0</v>
      </c>
      <c r="AS295" s="35" t="s">
        <v>846</v>
      </c>
      <c r="AT295">
        <v>0</v>
      </c>
      <c r="AU295">
        <v>0</v>
      </c>
      <c r="AV295">
        <v>0</v>
      </c>
      <c r="AW295">
        <v>8.52</v>
      </c>
      <c r="AX295">
        <v>-8.52</v>
      </c>
      <c r="AY295"/>
    </row>
    <row r="296" spans="1:51" x14ac:dyDescent="0.3">
      <c r="A296" t="str">
        <f t="shared" si="14"/>
        <v>1.1-00-2410_244048030_24339100</v>
      </c>
      <c r="B296" t="s">
        <v>1282</v>
      </c>
      <c r="C296" t="s">
        <v>1105</v>
      </c>
      <c r="D296" t="s">
        <v>1276</v>
      </c>
      <c r="E296" t="s">
        <v>1284</v>
      </c>
      <c r="F296" t="s">
        <v>1106</v>
      </c>
      <c r="G296" t="s">
        <v>412</v>
      </c>
      <c r="H296" t="s">
        <v>411</v>
      </c>
      <c r="I296" t="s">
        <v>31</v>
      </c>
      <c r="J296" t="s">
        <v>934</v>
      </c>
      <c r="K296" t="s">
        <v>666</v>
      </c>
      <c r="L296" t="s">
        <v>862</v>
      </c>
      <c r="M296" t="s">
        <v>967</v>
      </c>
      <c r="N296">
        <v>4</v>
      </c>
      <c r="O296" t="s">
        <v>667</v>
      </c>
      <c r="P296" s="79" t="s">
        <v>670</v>
      </c>
      <c r="Q296">
        <v>48</v>
      </c>
      <c r="R296" t="s">
        <v>968</v>
      </c>
      <c r="S296" t="s">
        <v>668</v>
      </c>
      <c r="T296" t="s">
        <v>898</v>
      </c>
      <c r="U296" t="s">
        <v>669</v>
      </c>
      <c r="V296">
        <v>3000</v>
      </c>
      <c r="W296" t="s">
        <v>70</v>
      </c>
      <c r="Y296">
        <v>3391</v>
      </c>
      <c r="Z296" t="s">
        <v>97</v>
      </c>
      <c r="AA296" s="46">
        <v>0</v>
      </c>
      <c r="AB296" s="80" t="s">
        <v>42</v>
      </c>
      <c r="AC296" t="s">
        <v>43</v>
      </c>
      <c r="AD296" s="12">
        <v>600000</v>
      </c>
      <c r="AE296" s="32">
        <v>0</v>
      </c>
      <c r="AF296" s="12">
        <v>0</v>
      </c>
      <c r="AG296" s="12">
        <v>0</v>
      </c>
      <c r="AH296" s="12">
        <v>0</v>
      </c>
      <c r="AI296" s="12">
        <v>0</v>
      </c>
      <c r="AJ296" s="12">
        <v>0</v>
      </c>
      <c r="AK296" s="12">
        <v>600000</v>
      </c>
      <c r="AL296" s="32">
        <v>600000</v>
      </c>
      <c r="AM296" s="32">
        <v>600000</v>
      </c>
      <c r="AN296" s="32">
        <v>600000</v>
      </c>
      <c r="AO296" s="32">
        <v>600000</v>
      </c>
      <c r="AP296" s="12">
        <v>600000</v>
      </c>
      <c r="AQ296" s="12">
        <f t="shared" si="15"/>
        <v>-600000</v>
      </c>
      <c r="AR296" s="32">
        <f t="shared" si="16"/>
        <v>0</v>
      </c>
      <c r="AS296" s="35" t="s">
        <v>140</v>
      </c>
      <c r="AT296">
        <v>0</v>
      </c>
      <c r="AU296">
        <v>1740</v>
      </c>
      <c r="AV296">
        <v>0</v>
      </c>
      <c r="AW296">
        <v>0</v>
      </c>
      <c r="AX296">
        <v>1740</v>
      </c>
      <c r="AY296"/>
    </row>
    <row r="297" spans="1:51" s="33" customFormat="1" x14ac:dyDescent="0.3">
      <c r="A297" t="str">
        <f t="shared" si="14"/>
        <v>1.1-00-2411_246050031_24339100</v>
      </c>
      <c r="B297" t="s">
        <v>1282</v>
      </c>
      <c r="C297" t="s">
        <v>1105</v>
      </c>
      <c r="D297" t="s">
        <v>1276</v>
      </c>
      <c r="E297" t="s">
        <v>1284</v>
      </c>
      <c r="F297" t="s">
        <v>1106</v>
      </c>
      <c r="G297" t="s">
        <v>802</v>
      </c>
      <c r="H297" t="s">
        <v>803</v>
      </c>
      <c r="I297" t="s">
        <v>31</v>
      </c>
      <c r="J297" t="s">
        <v>934</v>
      </c>
      <c r="K297" t="s">
        <v>804</v>
      </c>
      <c r="L297" t="s">
        <v>868</v>
      </c>
      <c r="M297" t="s">
        <v>805</v>
      </c>
      <c r="N297">
        <v>6</v>
      </c>
      <c r="O297" t="s">
        <v>79</v>
      </c>
      <c r="P297" s="79" t="s">
        <v>808</v>
      </c>
      <c r="Q297">
        <v>50</v>
      </c>
      <c r="R297" t="s">
        <v>809</v>
      </c>
      <c r="S297" t="s">
        <v>806</v>
      </c>
      <c r="T297" t="s">
        <v>905</v>
      </c>
      <c r="U297" t="s">
        <v>963</v>
      </c>
      <c r="V297">
        <v>3000</v>
      </c>
      <c r="W297" t="s">
        <v>70</v>
      </c>
      <c r="X297"/>
      <c r="Y297">
        <v>3391</v>
      </c>
      <c r="Z297" t="s">
        <v>97</v>
      </c>
      <c r="AA297" s="46">
        <v>0</v>
      </c>
      <c r="AB297" s="80" t="s">
        <v>42</v>
      </c>
      <c r="AC297" t="s">
        <v>43</v>
      </c>
      <c r="AD297" s="12">
        <v>0</v>
      </c>
      <c r="AE297" s="12">
        <v>0</v>
      </c>
      <c r="AF297" s="12">
        <v>498000</v>
      </c>
      <c r="AG297" s="12">
        <v>0</v>
      </c>
      <c r="AH297" s="12">
        <v>0</v>
      </c>
      <c r="AI297" s="12">
        <v>0</v>
      </c>
      <c r="AJ297" s="12">
        <v>0</v>
      </c>
      <c r="AK297" s="12">
        <v>-498000</v>
      </c>
      <c r="AL297" s="32">
        <v>0</v>
      </c>
      <c r="AM297" s="32">
        <v>0</v>
      </c>
      <c r="AN297" s="32">
        <v>600000</v>
      </c>
      <c r="AO297" s="32">
        <v>600000</v>
      </c>
      <c r="AP297" s="12">
        <v>600000</v>
      </c>
      <c r="AQ297" s="12">
        <f t="shared" si="15"/>
        <v>-600000</v>
      </c>
      <c r="AR297" s="32">
        <f t="shared" si="16"/>
        <v>600000</v>
      </c>
      <c r="AS297" s="35" t="s">
        <v>813</v>
      </c>
      <c r="AT297">
        <v>1000000</v>
      </c>
      <c r="AU297">
        <v>1006747.12</v>
      </c>
      <c r="AV297">
        <v>0</v>
      </c>
      <c r="AW297">
        <v>0</v>
      </c>
      <c r="AX297">
        <v>2006747.12</v>
      </c>
      <c r="AY297"/>
    </row>
    <row r="298" spans="1:51" s="33" customFormat="1" x14ac:dyDescent="0.3">
      <c r="A298" t="str">
        <f t="shared" si="14"/>
        <v>1.1-00-2407_243XX024_24339100</v>
      </c>
      <c r="B298" t="s">
        <v>1282</v>
      </c>
      <c r="C298" s="3" t="s">
        <v>1105</v>
      </c>
      <c r="D298" t="s">
        <v>1276</v>
      </c>
      <c r="E298" t="s">
        <v>1284</v>
      </c>
      <c r="F298" t="s">
        <v>1106</v>
      </c>
      <c r="G298" s="1" t="s">
        <v>498</v>
      </c>
      <c r="H298" s="6" t="s">
        <v>499</v>
      </c>
      <c r="I298" s="1" t="s">
        <v>31</v>
      </c>
      <c r="J298" s="6" t="s">
        <v>32</v>
      </c>
      <c r="K298" s="1" t="s">
        <v>446</v>
      </c>
      <c r="L298" s="1" t="s">
        <v>859</v>
      </c>
      <c r="M298" s="1" t="s">
        <v>447</v>
      </c>
      <c r="N298" s="1">
        <v>3</v>
      </c>
      <c r="O298" s="1" t="s">
        <v>218</v>
      </c>
      <c r="P298" t="s">
        <v>45</v>
      </c>
      <c r="Q298" s="1">
        <v>58</v>
      </c>
      <c r="R298" s="1" t="s">
        <v>1138</v>
      </c>
      <c r="S298" t="s">
        <v>500</v>
      </c>
      <c r="T298" s="1" t="s">
        <v>890</v>
      </c>
      <c r="U298" s="1" t="s">
        <v>501</v>
      </c>
      <c r="V298" s="1">
        <v>3000</v>
      </c>
      <c r="W298" s="1" t="s">
        <v>70</v>
      </c>
      <c r="X298" s="1"/>
      <c r="Y298" s="7">
        <v>3391</v>
      </c>
      <c r="Z298" s="7" t="s">
        <v>97</v>
      </c>
      <c r="AA298" s="46">
        <v>0</v>
      </c>
      <c r="AB298" s="80" t="s">
        <v>42</v>
      </c>
      <c r="AC298" t="s">
        <v>43</v>
      </c>
      <c r="AD298" s="32">
        <v>0</v>
      </c>
      <c r="AE298" s="32">
        <v>0</v>
      </c>
      <c r="AF298" s="32">
        <v>0</v>
      </c>
      <c r="AG298" s="32">
        <v>0</v>
      </c>
      <c r="AH298" s="32">
        <v>0</v>
      </c>
      <c r="AI298" s="32">
        <v>0</v>
      </c>
      <c r="AJ298" s="32">
        <v>0</v>
      </c>
      <c r="AK298" s="32">
        <v>0</v>
      </c>
      <c r="AL298" s="32">
        <v>0</v>
      </c>
      <c r="AM298" s="32">
        <v>0</v>
      </c>
      <c r="AN298" s="9">
        <v>12000000</v>
      </c>
      <c r="AO298" s="9">
        <v>0</v>
      </c>
      <c r="AP298" s="12">
        <v>0</v>
      </c>
      <c r="AQ298" s="12">
        <f t="shared" si="15"/>
        <v>0</v>
      </c>
      <c r="AR298" s="32">
        <f t="shared" si="16"/>
        <v>12000000</v>
      </c>
      <c r="AS298" s="9" t="s">
        <v>1147</v>
      </c>
      <c r="AT298">
        <v>0</v>
      </c>
      <c r="AU298">
        <v>10275282.52</v>
      </c>
      <c r="AV298">
        <v>0</v>
      </c>
      <c r="AW298">
        <v>850000</v>
      </c>
      <c r="AX298">
        <v>9425282.5199999996</v>
      </c>
      <c r="AY298"/>
    </row>
    <row r="299" spans="1:51" s="33" customFormat="1" x14ac:dyDescent="0.3">
      <c r="A299" t="str">
        <f t="shared" si="14"/>
        <v>1.1-00-2402_241007007_24341100</v>
      </c>
      <c r="B299" t="s">
        <v>1282</v>
      </c>
      <c r="C299" t="s">
        <v>1105</v>
      </c>
      <c r="D299" t="s">
        <v>1276</v>
      </c>
      <c r="E299" t="s">
        <v>1284</v>
      </c>
      <c r="F299" t="s">
        <v>1106</v>
      </c>
      <c r="G299" t="s">
        <v>29</v>
      </c>
      <c r="H299" t="s">
        <v>30</v>
      </c>
      <c r="I299" t="s">
        <v>123</v>
      </c>
      <c r="J299" t="s">
        <v>969</v>
      </c>
      <c r="K299" t="s">
        <v>188</v>
      </c>
      <c r="L299" t="s">
        <v>856</v>
      </c>
      <c r="M299" t="s">
        <v>189</v>
      </c>
      <c r="N299">
        <v>1</v>
      </c>
      <c r="O299" t="s">
        <v>35</v>
      </c>
      <c r="P299" s="79" t="s">
        <v>192</v>
      </c>
      <c r="Q299">
        <v>7</v>
      </c>
      <c r="R299" t="s">
        <v>995</v>
      </c>
      <c r="S299" t="s">
        <v>190</v>
      </c>
      <c r="T299" t="s">
        <v>880</v>
      </c>
      <c r="U299" t="s">
        <v>996</v>
      </c>
      <c r="V299">
        <v>3000</v>
      </c>
      <c r="W299" t="s">
        <v>70</v>
      </c>
      <c r="X299"/>
      <c r="Y299">
        <v>3411</v>
      </c>
      <c r="Z299" t="s">
        <v>153</v>
      </c>
      <c r="AA299" s="11">
        <v>0</v>
      </c>
      <c r="AB299" s="80" t="s">
        <v>42</v>
      </c>
      <c r="AC299" t="s">
        <v>43</v>
      </c>
      <c r="AD299" s="12">
        <v>2112609.0699999998</v>
      </c>
      <c r="AE299" s="12">
        <v>500000</v>
      </c>
      <c r="AF299" s="12">
        <v>2053765.24</v>
      </c>
      <c r="AG299" s="12">
        <v>1248609.24</v>
      </c>
      <c r="AH299" s="12">
        <v>1248609.24</v>
      </c>
      <c r="AI299" s="12">
        <v>1248609.24</v>
      </c>
      <c r="AJ299" s="12">
        <v>1248609.24</v>
      </c>
      <c r="AK299" s="12">
        <v>58843.829999999842</v>
      </c>
      <c r="AL299" s="32">
        <v>1000000</v>
      </c>
      <c r="AM299" s="32">
        <v>1000000</v>
      </c>
      <c r="AN299" s="32">
        <v>1000000</v>
      </c>
      <c r="AO299" s="32">
        <v>1000000</v>
      </c>
      <c r="AP299" s="12">
        <v>1000000</v>
      </c>
      <c r="AQ299" s="12">
        <f t="shared" si="15"/>
        <v>-500000</v>
      </c>
      <c r="AR299" s="32">
        <f t="shared" si="16"/>
        <v>0</v>
      </c>
      <c r="AS299" s="35" t="s">
        <v>846</v>
      </c>
      <c r="AT299">
        <v>1000</v>
      </c>
      <c r="AU299">
        <v>0</v>
      </c>
      <c r="AV299">
        <v>0</v>
      </c>
      <c r="AW299">
        <v>1000</v>
      </c>
      <c r="AX299">
        <v>0</v>
      </c>
      <c r="AY299"/>
    </row>
    <row r="300" spans="1:51" x14ac:dyDescent="0.3">
      <c r="A300" t="str">
        <f t="shared" si="14"/>
        <v>1.1-00-2404_246018012_24341100</v>
      </c>
      <c r="B300" t="s">
        <v>1282</v>
      </c>
      <c r="C300" t="s">
        <v>1105</v>
      </c>
      <c r="D300" t="s">
        <v>1276</v>
      </c>
      <c r="E300" t="s">
        <v>1284</v>
      </c>
      <c r="F300" t="s">
        <v>1106</v>
      </c>
      <c r="G300" t="s">
        <v>29</v>
      </c>
      <c r="H300" t="s">
        <v>30</v>
      </c>
      <c r="I300" t="s">
        <v>141</v>
      </c>
      <c r="J300" t="s">
        <v>955</v>
      </c>
      <c r="K300" t="s">
        <v>143</v>
      </c>
      <c r="L300" t="s">
        <v>855</v>
      </c>
      <c r="M300" t="s">
        <v>144</v>
      </c>
      <c r="N300">
        <v>6</v>
      </c>
      <c r="O300" t="s">
        <v>79</v>
      </c>
      <c r="P300" s="79" t="s">
        <v>147</v>
      </c>
      <c r="Q300">
        <v>18</v>
      </c>
      <c r="R300" t="s">
        <v>148</v>
      </c>
      <c r="S300" t="s">
        <v>145</v>
      </c>
      <c r="T300" t="s">
        <v>877</v>
      </c>
      <c r="U300" t="s">
        <v>956</v>
      </c>
      <c r="V300">
        <v>3000</v>
      </c>
      <c r="W300" t="s">
        <v>70</v>
      </c>
      <c r="Y300">
        <v>3411</v>
      </c>
      <c r="Z300" t="s">
        <v>153</v>
      </c>
      <c r="AA300" s="11">
        <v>0</v>
      </c>
      <c r="AB300" s="80" t="s">
        <v>42</v>
      </c>
      <c r="AC300" t="s">
        <v>43</v>
      </c>
      <c r="AD300" s="12">
        <v>12846689.84</v>
      </c>
      <c r="AE300" s="12">
        <v>8358322.8600000003</v>
      </c>
      <c r="AF300" s="12">
        <v>10171005.529999999</v>
      </c>
      <c r="AG300" s="12">
        <v>10171005.529999999</v>
      </c>
      <c r="AH300" s="12">
        <v>10171005.529999999</v>
      </c>
      <c r="AI300" s="12">
        <v>10171005.529999999</v>
      </c>
      <c r="AJ300" s="12">
        <v>10171005.529999999</v>
      </c>
      <c r="AK300" s="12">
        <v>2675684.3100000005</v>
      </c>
      <c r="AL300" s="32">
        <v>12846689.84</v>
      </c>
      <c r="AM300" s="32">
        <v>12846689.84</v>
      </c>
      <c r="AN300" s="32">
        <v>12846689.84</v>
      </c>
      <c r="AO300" s="32">
        <v>12846689.84</v>
      </c>
      <c r="AP300" s="12">
        <v>7000000</v>
      </c>
      <c r="AQ300" s="12">
        <f t="shared" si="15"/>
        <v>1358322.8600000003</v>
      </c>
      <c r="AR300" s="32">
        <f t="shared" si="16"/>
        <v>0</v>
      </c>
      <c r="AS300" s="35" t="s">
        <v>846</v>
      </c>
      <c r="AT300">
        <v>0</v>
      </c>
      <c r="AU300">
        <v>0</v>
      </c>
      <c r="AV300">
        <v>0</v>
      </c>
      <c r="AW300">
        <v>300000</v>
      </c>
      <c r="AX300">
        <v>-300000</v>
      </c>
      <c r="AY300"/>
    </row>
    <row r="301" spans="1:51" x14ac:dyDescent="0.3">
      <c r="A301" t="str">
        <f t="shared" si="14"/>
        <v>1.1-00-2404_246XX012_243411XX</v>
      </c>
      <c r="B301" t="s">
        <v>1282</v>
      </c>
      <c r="C301" t="s">
        <v>1105</v>
      </c>
      <c r="D301" t="s">
        <v>1276</v>
      </c>
      <c r="E301" t="s">
        <v>1284</v>
      </c>
      <c r="F301" t="s">
        <v>1106</v>
      </c>
      <c r="G301" t="s">
        <v>29</v>
      </c>
      <c r="H301" t="s">
        <v>30</v>
      </c>
      <c r="I301" t="s">
        <v>141</v>
      </c>
      <c r="J301" t="s">
        <v>955</v>
      </c>
      <c r="K301" t="s">
        <v>143</v>
      </c>
      <c r="L301" t="s">
        <v>855</v>
      </c>
      <c r="M301" t="s">
        <v>144</v>
      </c>
      <c r="N301">
        <v>6</v>
      </c>
      <c r="O301" t="s">
        <v>79</v>
      </c>
      <c r="P301" t="s">
        <v>45</v>
      </c>
      <c r="Q301">
        <v>18</v>
      </c>
      <c r="R301" t="s">
        <v>148</v>
      </c>
      <c r="S301" t="s">
        <v>145</v>
      </c>
      <c r="T301" t="s">
        <v>877</v>
      </c>
      <c r="U301" t="s">
        <v>956</v>
      </c>
      <c r="V301">
        <v>3000</v>
      </c>
      <c r="W301" t="s">
        <v>70</v>
      </c>
      <c r="Y301">
        <v>3411</v>
      </c>
      <c r="Z301" t="s">
        <v>153</v>
      </c>
      <c r="AA301" s="11">
        <v>61</v>
      </c>
      <c r="AB301" s="80" t="s">
        <v>45</v>
      </c>
      <c r="AC301" t="s">
        <v>1001</v>
      </c>
      <c r="AD301" s="12">
        <v>0</v>
      </c>
      <c r="AE301" s="12">
        <v>0</v>
      </c>
      <c r="AF301" s="12">
        <v>638092.61</v>
      </c>
      <c r="AG301" s="12">
        <v>638092.61</v>
      </c>
      <c r="AH301" s="12">
        <v>638092.61</v>
      </c>
      <c r="AI301" s="12">
        <v>638092.61</v>
      </c>
      <c r="AJ301" s="12">
        <v>638092.61</v>
      </c>
      <c r="AK301" s="12">
        <v>-638092.61</v>
      </c>
      <c r="AL301" s="32">
        <v>0</v>
      </c>
      <c r="AM301" s="32">
        <v>0</v>
      </c>
      <c r="AN301" s="32">
        <v>0</v>
      </c>
      <c r="AO301" s="32">
        <v>0</v>
      </c>
      <c r="AP301" s="12">
        <v>0</v>
      </c>
      <c r="AQ301" s="12">
        <f t="shared" si="15"/>
        <v>0</v>
      </c>
      <c r="AR301" s="32">
        <f t="shared" si="16"/>
        <v>0</v>
      </c>
      <c r="AS301" s="35" t="s">
        <v>846</v>
      </c>
      <c r="AT301">
        <v>0</v>
      </c>
      <c r="AU301">
        <v>0</v>
      </c>
      <c r="AV301">
        <v>0</v>
      </c>
      <c r="AW301">
        <v>0</v>
      </c>
      <c r="AX301">
        <v>0</v>
      </c>
      <c r="AY301"/>
    </row>
    <row r="302" spans="1:51" x14ac:dyDescent="0.3">
      <c r="A302" t="str">
        <f t="shared" si="14"/>
        <v>1.1-00-2405_246024015_24341100</v>
      </c>
      <c r="B302" t="s">
        <v>1282</v>
      </c>
      <c r="C302" t="s">
        <v>1105</v>
      </c>
      <c r="D302" t="s">
        <v>1276</v>
      </c>
      <c r="E302" t="s">
        <v>1284</v>
      </c>
      <c r="F302" t="s">
        <v>1106</v>
      </c>
      <c r="G302" t="s">
        <v>29</v>
      </c>
      <c r="H302" t="s">
        <v>30</v>
      </c>
      <c r="I302" t="s">
        <v>31</v>
      </c>
      <c r="J302" t="s">
        <v>934</v>
      </c>
      <c r="K302" t="s">
        <v>306</v>
      </c>
      <c r="L302" t="s">
        <v>857</v>
      </c>
      <c r="M302" t="s">
        <v>307</v>
      </c>
      <c r="N302">
        <v>6</v>
      </c>
      <c r="O302" t="s">
        <v>79</v>
      </c>
      <c r="P302" s="79" t="s">
        <v>379</v>
      </c>
      <c r="Q302">
        <v>24</v>
      </c>
      <c r="R302" t="s">
        <v>380</v>
      </c>
      <c r="S302" t="s">
        <v>308</v>
      </c>
      <c r="T302" t="s">
        <v>884</v>
      </c>
      <c r="U302" t="s">
        <v>309</v>
      </c>
      <c r="V302">
        <v>3000</v>
      </c>
      <c r="W302" t="s">
        <v>70</v>
      </c>
      <c r="Y302">
        <v>3411</v>
      </c>
      <c r="Z302" t="s">
        <v>153</v>
      </c>
      <c r="AA302" s="11">
        <v>0</v>
      </c>
      <c r="AB302" s="80" t="s">
        <v>42</v>
      </c>
      <c r="AC302" t="s">
        <v>43</v>
      </c>
      <c r="AD302" s="12">
        <v>5254432.8499999996</v>
      </c>
      <c r="AE302" s="12">
        <v>0</v>
      </c>
      <c r="AF302" s="12">
        <v>2924049.82</v>
      </c>
      <c r="AG302" s="12">
        <v>2924049.82</v>
      </c>
      <c r="AH302" s="12">
        <v>2924049.82</v>
      </c>
      <c r="AI302" s="12">
        <v>2924049.82</v>
      </c>
      <c r="AJ302" s="12">
        <v>2924049.82</v>
      </c>
      <c r="AK302" s="12">
        <v>2330383.0299999998</v>
      </c>
      <c r="AL302" s="32">
        <v>3251192.54</v>
      </c>
      <c r="AM302" s="32">
        <v>3251192.54</v>
      </c>
      <c r="AN302" s="32">
        <v>3251192.54</v>
      </c>
      <c r="AO302" s="32">
        <v>3251192.54</v>
      </c>
      <c r="AP302" s="12">
        <v>1000000</v>
      </c>
      <c r="AQ302" s="12">
        <f t="shared" si="15"/>
        <v>-1000000</v>
      </c>
      <c r="AR302" s="32">
        <f t="shared" si="16"/>
        <v>0</v>
      </c>
      <c r="AS302" s="35" t="s">
        <v>399</v>
      </c>
      <c r="AT302">
        <v>0</v>
      </c>
      <c r="AU302">
        <v>9566</v>
      </c>
      <c r="AV302">
        <v>0</v>
      </c>
      <c r="AW302">
        <v>0</v>
      </c>
      <c r="AX302">
        <v>9566</v>
      </c>
      <c r="AY302"/>
    </row>
    <row r="303" spans="1:51" x14ac:dyDescent="0.3">
      <c r="A303" t="str">
        <f t="shared" si="14"/>
        <v>1.1-00-2404_246018012_24342100</v>
      </c>
      <c r="B303" t="s">
        <v>1282</v>
      </c>
      <c r="C303" t="s">
        <v>1105</v>
      </c>
      <c r="D303" t="s">
        <v>1276</v>
      </c>
      <c r="E303" t="s">
        <v>1284</v>
      </c>
      <c r="F303" t="s">
        <v>1106</v>
      </c>
      <c r="G303" t="s">
        <v>29</v>
      </c>
      <c r="H303" t="s">
        <v>30</v>
      </c>
      <c r="I303" t="s">
        <v>141</v>
      </c>
      <c r="J303" t="s">
        <v>955</v>
      </c>
      <c r="K303" t="s">
        <v>143</v>
      </c>
      <c r="L303" t="s">
        <v>855</v>
      </c>
      <c r="M303" t="s">
        <v>144</v>
      </c>
      <c r="N303">
        <v>6</v>
      </c>
      <c r="O303" t="s">
        <v>79</v>
      </c>
      <c r="P303" s="79" t="s">
        <v>147</v>
      </c>
      <c r="Q303">
        <v>18</v>
      </c>
      <c r="R303" t="s">
        <v>148</v>
      </c>
      <c r="S303" t="s">
        <v>145</v>
      </c>
      <c r="T303" t="s">
        <v>877</v>
      </c>
      <c r="U303" t="s">
        <v>956</v>
      </c>
      <c r="V303">
        <v>3000</v>
      </c>
      <c r="W303" t="s">
        <v>70</v>
      </c>
      <c r="Y303">
        <v>3421</v>
      </c>
      <c r="Z303" t="s">
        <v>154</v>
      </c>
      <c r="AA303" s="11">
        <v>0</v>
      </c>
      <c r="AB303" s="80" t="s">
        <v>42</v>
      </c>
      <c r="AC303" t="s">
        <v>43</v>
      </c>
      <c r="AD303" s="12">
        <v>67083372.82</v>
      </c>
      <c r="AE303" s="12">
        <v>37831073</v>
      </c>
      <c r="AF303" s="12">
        <v>64084142.780000001</v>
      </c>
      <c r="AG303" s="12">
        <v>64084142.780000001</v>
      </c>
      <c r="AH303" s="12">
        <v>52352096.189999998</v>
      </c>
      <c r="AI303" s="12">
        <v>50926324.899999999</v>
      </c>
      <c r="AJ303" s="12">
        <v>50054515.43</v>
      </c>
      <c r="AK303" s="12">
        <v>2999230.0399999991</v>
      </c>
      <c r="AL303" s="32">
        <v>70000000</v>
      </c>
      <c r="AM303" s="32">
        <v>70000000</v>
      </c>
      <c r="AN303" s="32">
        <v>80000000</v>
      </c>
      <c r="AO303" s="32">
        <v>80000000</v>
      </c>
      <c r="AP303" s="12">
        <v>30000000</v>
      </c>
      <c r="AQ303" s="12">
        <f t="shared" si="15"/>
        <v>7831073</v>
      </c>
      <c r="AR303" s="32">
        <f t="shared" si="16"/>
        <v>10000000</v>
      </c>
      <c r="AS303" s="35" t="s">
        <v>846</v>
      </c>
      <c r="AT303" s="32">
        <v>0</v>
      </c>
      <c r="AU303" s="32">
        <v>0</v>
      </c>
      <c r="AV303" s="32">
        <v>0</v>
      </c>
      <c r="AW303" s="32">
        <v>0</v>
      </c>
      <c r="AX303" s="32">
        <v>0</v>
      </c>
      <c r="AY303"/>
    </row>
    <row r="304" spans="1:51" x14ac:dyDescent="0.3">
      <c r="A304" t="str">
        <f t="shared" si="14"/>
        <v>1.1-00-2404_246018012_24343100</v>
      </c>
      <c r="B304" t="s">
        <v>1282</v>
      </c>
      <c r="C304" t="s">
        <v>1105</v>
      </c>
      <c r="D304" t="s">
        <v>1276</v>
      </c>
      <c r="E304" t="s">
        <v>1284</v>
      </c>
      <c r="F304" t="s">
        <v>1106</v>
      </c>
      <c r="G304" t="s">
        <v>29</v>
      </c>
      <c r="H304" t="s">
        <v>30</v>
      </c>
      <c r="I304" t="s">
        <v>141</v>
      </c>
      <c r="J304" t="s">
        <v>955</v>
      </c>
      <c r="K304" t="s">
        <v>143</v>
      </c>
      <c r="L304" t="s">
        <v>855</v>
      </c>
      <c r="M304" t="s">
        <v>144</v>
      </c>
      <c r="N304">
        <v>6</v>
      </c>
      <c r="O304" t="s">
        <v>79</v>
      </c>
      <c r="P304" s="79" t="s">
        <v>147</v>
      </c>
      <c r="Q304">
        <v>18</v>
      </c>
      <c r="R304" t="s">
        <v>148</v>
      </c>
      <c r="S304" t="s">
        <v>145</v>
      </c>
      <c r="T304" t="s">
        <v>877</v>
      </c>
      <c r="U304" t="s">
        <v>956</v>
      </c>
      <c r="V304">
        <v>3000</v>
      </c>
      <c r="W304" t="s">
        <v>70</v>
      </c>
      <c r="Y304">
        <v>3431</v>
      </c>
      <c r="Z304" t="s">
        <v>155</v>
      </c>
      <c r="AA304" s="11">
        <v>0</v>
      </c>
      <c r="AB304" s="80" t="s">
        <v>42</v>
      </c>
      <c r="AC304" t="s">
        <v>43</v>
      </c>
      <c r="AD304" s="12">
        <v>1850000</v>
      </c>
      <c r="AE304" s="12">
        <v>850000</v>
      </c>
      <c r="AF304" s="12">
        <v>1700000</v>
      </c>
      <c r="AG304" s="12">
        <v>1700000</v>
      </c>
      <c r="AH304" s="12">
        <v>1250070.8999999999</v>
      </c>
      <c r="AI304" s="12">
        <v>803398.88</v>
      </c>
      <c r="AJ304" s="12">
        <v>803398.88</v>
      </c>
      <c r="AK304" s="12">
        <v>150000</v>
      </c>
      <c r="AL304" s="32">
        <v>1850000</v>
      </c>
      <c r="AM304" s="32">
        <v>1850000</v>
      </c>
      <c r="AN304" s="32">
        <v>1850000</v>
      </c>
      <c r="AO304" s="32">
        <v>1850000</v>
      </c>
      <c r="AP304" s="12">
        <v>850000</v>
      </c>
      <c r="AQ304" s="12">
        <f t="shared" si="15"/>
        <v>0</v>
      </c>
      <c r="AR304" s="32">
        <f t="shared" si="16"/>
        <v>0</v>
      </c>
      <c r="AS304" s="35" t="s">
        <v>846</v>
      </c>
      <c r="AT304">
        <v>0</v>
      </c>
      <c r="AU304">
        <v>50000</v>
      </c>
      <c r="AV304">
        <v>0</v>
      </c>
      <c r="AW304">
        <v>0</v>
      </c>
      <c r="AX304">
        <v>50000</v>
      </c>
      <c r="AY304"/>
    </row>
    <row r="305" spans="1:51" x14ac:dyDescent="0.3">
      <c r="A305" t="str">
        <f t="shared" si="14"/>
        <v>1.1-00-2405_246021015_24344100</v>
      </c>
      <c r="B305" t="s">
        <v>1282</v>
      </c>
      <c r="C305" t="s">
        <v>1105</v>
      </c>
      <c r="D305" t="s">
        <v>1276</v>
      </c>
      <c r="E305" t="s">
        <v>1284</v>
      </c>
      <c r="F305" t="s">
        <v>1106</v>
      </c>
      <c r="G305" t="s">
        <v>29</v>
      </c>
      <c r="H305" t="s">
        <v>30</v>
      </c>
      <c r="I305" t="s">
        <v>31</v>
      </c>
      <c r="J305" t="s">
        <v>934</v>
      </c>
      <c r="K305" t="s">
        <v>306</v>
      </c>
      <c r="L305" t="s">
        <v>857</v>
      </c>
      <c r="M305" t="s">
        <v>307</v>
      </c>
      <c r="N305">
        <v>6</v>
      </c>
      <c r="O305" t="s">
        <v>79</v>
      </c>
      <c r="P305" s="79" t="s">
        <v>310</v>
      </c>
      <c r="Q305">
        <v>21</v>
      </c>
      <c r="R305" t="s">
        <v>311</v>
      </c>
      <c r="S305" t="s">
        <v>308</v>
      </c>
      <c r="T305" t="s">
        <v>884</v>
      </c>
      <c r="U305" t="s">
        <v>309</v>
      </c>
      <c r="V305">
        <v>3000</v>
      </c>
      <c r="W305" t="s">
        <v>70</v>
      </c>
      <c r="Y305">
        <v>3441</v>
      </c>
      <c r="Z305" t="s">
        <v>329</v>
      </c>
      <c r="AA305" s="11">
        <v>0</v>
      </c>
      <c r="AB305" s="80" t="s">
        <v>42</v>
      </c>
      <c r="AC305" t="s">
        <v>43</v>
      </c>
      <c r="AD305" s="12">
        <v>160000</v>
      </c>
      <c r="AE305" s="12">
        <v>160000</v>
      </c>
      <c r="AF305" s="12">
        <v>138003.72</v>
      </c>
      <c r="AG305" s="12">
        <v>126403.72</v>
      </c>
      <c r="AH305" s="12">
        <v>126403.72</v>
      </c>
      <c r="AI305" s="12">
        <v>126403.72</v>
      </c>
      <c r="AJ305" s="12">
        <v>126403.72</v>
      </c>
      <c r="AK305" s="12">
        <v>21996.28</v>
      </c>
      <c r="AL305" s="32">
        <v>160000</v>
      </c>
      <c r="AM305" s="32">
        <v>160000</v>
      </c>
      <c r="AN305" s="32">
        <v>160000</v>
      </c>
      <c r="AO305" s="32">
        <v>160000</v>
      </c>
      <c r="AP305" s="12">
        <v>160000</v>
      </c>
      <c r="AQ305" s="12">
        <f t="shared" si="15"/>
        <v>0</v>
      </c>
      <c r="AR305" s="32">
        <f t="shared" si="16"/>
        <v>0</v>
      </c>
      <c r="AS305" s="35" t="s">
        <v>846</v>
      </c>
      <c r="AT305">
        <v>1500</v>
      </c>
      <c r="AU305">
        <v>0</v>
      </c>
      <c r="AV305">
        <v>0</v>
      </c>
      <c r="AW305">
        <v>1500</v>
      </c>
      <c r="AX305">
        <v>0</v>
      </c>
      <c r="AY305"/>
    </row>
    <row r="306" spans="1:51" x14ac:dyDescent="0.3">
      <c r="A306" t="str">
        <f t="shared" si="14"/>
        <v>1.1-00-2405_246021015_24345100</v>
      </c>
      <c r="B306" t="s">
        <v>1282</v>
      </c>
      <c r="C306" t="s">
        <v>1105</v>
      </c>
      <c r="D306" t="s">
        <v>1276</v>
      </c>
      <c r="E306" t="s">
        <v>1284</v>
      </c>
      <c r="F306" t="s">
        <v>1106</v>
      </c>
      <c r="G306" t="s">
        <v>29</v>
      </c>
      <c r="H306" t="s">
        <v>30</v>
      </c>
      <c r="I306" t="s">
        <v>31</v>
      </c>
      <c r="J306" t="s">
        <v>934</v>
      </c>
      <c r="K306" t="s">
        <v>306</v>
      </c>
      <c r="L306" t="s">
        <v>857</v>
      </c>
      <c r="M306" t="s">
        <v>307</v>
      </c>
      <c r="N306">
        <v>6</v>
      </c>
      <c r="O306" t="s">
        <v>79</v>
      </c>
      <c r="P306" s="79" t="s">
        <v>310</v>
      </c>
      <c r="Q306">
        <v>21</v>
      </c>
      <c r="R306" t="s">
        <v>311</v>
      </c>
      <c r="S306" t="s">
        <v>308</v>
      </c>
      <c r="T306" t="s">
        <v>884</v>
      </c>
      <c r="U306" t="s">
        <v>309</v>
      </c>
      <c r="V306">
        <v>3000</v>
      </c>
      <c r="W306" t="s">
        <v>70</v>
      </c>
      <c r="Y306">
        <v>3451</v>
      </c>
      <c r="Z306" t="s">
        <v>330</v>
      </c>
      <c r="AA306" s="11">
        <v>0</v>
      </c>
      <c r="AB306" s="80" t="s">
        <v>42</v>
      </c>
      <c r="AC306" t="s">
        <v>43</v>
      </c>
      <c r="AD306" s="12">
        <v>5400000</v>
      </c>
      <c r="AE306" s="12">
        <v>5000000</v>
      </c>
      <c r="AF306" s="12">
        <v>5375561.7699999996</v>
      </c>
      <c r="AG306" s="12">
        <v>5375561.7699999996</v>
      </c>
      <c r="AH306" s="12">
        <v>5374582.1200000001</v>
      </c>
      <c r="AI306" s="12">
        <v>5374582.1200000001</v>
      </c>
      <c r="AJ306" s="12">
        <v>5374582.1200000001</v>
      </c>
      <c r="AK306" s="12">
        <v>24438.230000000447</v>
      </c>
      <c r="AL306" s="32">
        <v>5400000</v>
      </c>
      <c r="AM306" s="32">
        <v>5400000</v>
      </c>
      <c r="AN306" s="32">
        <v>6000000</v>
      </c>
      <c r="AO306" s="32">
        <v>6000000</v>
      </c>
      <c r="AP306" s="12">
        <v>6000000</v>
      </c>
      <c r="AQ306" s="12">
        <f t="shared" si="15"/>
        <v>-1000000</v>
      </c>
      <c r="AR306" s="32">
        <f t="shared" si="16"/>
        <v>600000</v>
      </c>
      <c r="AS306" s="35" t="s">
        <v>846</v>
      </c>
      <c r="AT306">
        <v>0</v>
      </c>
      <c r="AU306">
        <v>5000</v>
      </c>
      <c r="AV306">
        <v>0</v>
      </c>
      <c r="AW306">
        <v>0</v>
      </c>
      <c r="AX306">
        <v>5000</v>
      </c>
      <c r="AY306"/>
    </row>
    <row r="307" spans="1:51" x14ac:dyDescent="0.3">
      <c r="A307" t="str">
        <f t="shared" si="14"/>
        <v>1.1-00-2411_246049031_24347100</v>
      </c>
      <c r="B307" t="s">
        <v>1282</v>
      </c>
      <c r="C307" t="s">
        <v>1105</v>
      </c>
      <c r="D307" t="s">
        <v>1276</v>
      </c>
      <c r="E307" t="s">
        <v>1284</v>
      </c>
      <c r="F307" t="s">
        <v>1106</v>
      </c>
      <c r="G307" t="s">
        <v>802</v>
      </c>
      <c r="H307" t="s">
        <v>803</v>
      </c>
      <c r="I307" t="s">
        <v>31</v>
      </c>
      <c r="J307" t="s">
        <v>934</v>
      </c>
      <c r="K307" t="s">
        <v>804</v>
      </c>
      <c r="L307" t="s">
        <v>868</v>
      </c>
      <c r="M307" t="s">
        <v>805</v>
      </c>
      <c r="N307">
        <v>6</v>
      </c>
      <c r="O307" t="s">
        <v>79</v>
      </c>
      <c r="P307" s="79" t="s">
        <v>819</v>
      </c>
      <c r="Q307">
        <v>49</v>
      </c>
      <c r="R307" t="s">
        <v>820</v>
      </c>
      <c r="S307" t="s">
        <v>806</v>
      </c>
      <c r="T307" t="s">
        <v>905</v>
      </c>
      <c r="U307" t="s">
        <v>963</v>
      </c>
      <c r="V307">
        <v>3000</v>
      </c>
      <c r="W307" t="s">
        <v>70</v>
      </c>
      <c r="Y307">
        <v>3471</v>
      </c>
      <c r="Z307" t="s">
        <v>711</v>
      </c>
      <c r="AA307" s="46">
        <v>0</v>
      </c>
      <c r="AB307" s="80" t="s">
        <v>42</v>
      </c>
      <c r="AC307" t="s">
        <v>43</v>
      </c>
      <c r="AD307" s="12">
        <v>7192</v>
      </c>
      <c r="AE307" s="12">
        <v>0</v>
      </c>
      <c r="AF307" s="12">
        <v>6960</v>
      </c>
      <c r="AG307" s="12">
        <v>6960</v>
      </c>
      <c r="AH307" s="12">
        <v>6960</v>
      </c>
      <c r="AI307" s="12">
        <v>0</v>
      </c>
      <c r="AJ307" s="12">
        <v>0</v>
      </c>
      <c r="AK307" s="12">
        <v>232</v>
      </c>
      <c r="AL307" s="32">
        <v>7192</v>
      </c>
      <c r="AM307" s="32">
        <v>7192</v>
      </c>
      <c r="AN307" s="32">
        <v>400000</v>
      </c>
      <c r="AO307" s="32">
        <v>400000</v>
      </c>
      <c r="AP307" s="12">
        <v>400000</v>
      </c>
      <c r="AQ307" s="12">
        <f t="shared" si="15"/>
        <v>-400000</v>
      </c>
      <c r="AR307" s="32">
        <f t="shared" si="16"/>
        <v>392808</v>
      </c>
      <c r="AS307" s="9" t="s">
        <v>832</v>
      </c>
      <c r="AT307" s="12">
        <v>0</v>
      </c>
      <c r="AU307" s="12">
        <v>0</v>
      </c>
      <c r="AV307" s="12">
        <v>0</v>
      </c>
      <c r="AW307" s="12">
        <v>0</v>
      </c>
      <c r="AX307" s="12">
        <v>0</v>
      </c>
      <c r="AY307" t="s">
        <v>1934</v>
      </c>
    </row>
    <row r="308" spans="1:51" x14ac:dyDescent="0.3">
      <c r="A308" t="str">
        <f t="shared" si="14"/>
        <v>1.1-00-2405_246021015_24348100</v>
      </c>
      <c r="B308" t="s">
        <v>1282</v>
      </c>
      <c r="C308" t="s">
        <v>1105</v>
      </c>
      <c r="D308" t="s">
        <v>1276</v>
      </c>
      <c r="E308" t="s">
        <v>1284</v>
      </c>
      <c r="F308" t="s">
        <v>1106</v>
      </c>
      <c r="G308" t="s">
        <v>29</v>
      </c>
      <c r="H308" t="s">
        <v>30</v>
      </c>
      <c r="I308" t="s">
        <v>31</v>
      </c>
      <c r="J308" t="s">
        <v>934</v>
      </c>
      <c r="K308" t="s">
        <v>306</v>
      </c>
      <c r="L308" t="s">
        <v>857</v>
      </c>
      <c r="M308" t="s">
        <v>307</v>
      </c>
      <c r="N308">
        <v>6</v>
      </c>
      <c r="O308" t="s">
        <v>79</v>
      </c>
      <c r="P308" s="79" t="s">
        <v>310</v>
      </c>
      <c r="Q308">
        <v>21</v>
      </c>
      <c r="R308" t="s">
        <v>311</v>
      </c>
      <c r="S308" t="s">
        <v>308</v>
      </c>
      <c r="T308" t="s">
        <v>884</v>
      </c>
      <c r="U308" t="s">
        <v>309</v>
      </c>
      <c r="V308">
        <v>3000</v>
      </c>
      <c r="W308" t="s">
        <v>70</v>
      </c>
      <c r="Y308">
        <v>3481</v>
      </c>
      <c r="Z308" t="s">
        <v>331</v>
      </c>
      <c r="AA308" s="11">
        <v>0</v>
      </c>
      <c r="AB308" s="80" t="s">
        <v>42</v>
      </c>
      <c r="AC308" t="s">
        <v>43</v>
      </c>
      <c r="AD308" s="12">
        <v>1080000</v>
      </c>
      <c r="AE308" s="12">
        <v>1080000</v>
      </c>
      <c r="AF308" s="12">
        <v>856935.19</v>
      </c>
      <c r="AG308" s="12">
        <v>856935.19</v>
      </c>
      <c r="AH308" s="12">
        <v>856935.19</v>
      </c>
      <c r="AI308" s="12">
        <v>856935.19</v>
      </c>
      <c r="AJ308" s="12">
        <v>856935.19</v>
      </c>
      <c r="AK308" s="12">
        <v>223064.81000000006</v>
      </c>
      <c r="AL308" s="32">
        <v>1080000</v>
      </c>
      <c r="AM308" s="32">
        <v>1080000</v>
      </c>
      <c r="AN308" s="32">
        <v>1180000</v>
      </c>
      <c r="AO308" s="32">
        <v>1180000</v>
      </c>
      <c r="AP308" s="12">
        <v>1180000</v>
      </c>
      <c r="AQ308" s="12">
        <f t="shared" si="15"/>
        <v>-100000</v>
      </c>
      <c r="AR308" s="32">
        <f t="shared" si="16"/>
        <v>100000</v>
      </c>
      <c r="AS308" s="35" t="s">
        <v>846</v>
      </c>
      <c r="AT308" s="12">
        <v>0</v>
      </c>
      <c r="AU308" s="12">
        <v>0</v>
      </c>
      <c r="AV308" s="12">
        <v>0</v>
      </c>
      <c r="AW308" s="12">
        <v>0</v>
      </c>
      <c r="AX308" s="12">
        <v>0</v>
      </c>
      <c r="AY308"/>
    </row>
    <row r="309" spans="1:51" x14ac:dyDescent="0.3">
      <c r="A309" t="str">
        <f t="shared" si="14"/>
        <v>1.1-00-2404_246018012_24351100</v>
      </c>
      <c r="B309" t="s">
        <v>1282</v>
      </c>
      <c r="C309" t="s">
        <v>1105</v>
      </c>
      <c r="D309" t="s">
        <v>1276</v>
      </c>
      <c r="E309" t="s">
        <v>1284</v>
      </c>
      <c r="F309" t="s">
        <v>1106</v>
      </c>
      <c r="G309" t="s">
        <v>29</v>
      </c>
      <c r="H309" t="s">
        <v>30</v>
      </c>
      <c r="I309" t="s">
        <v>141</v>
      </c>
      <c r="J309" t="s">
        <v>955</v>
      </c>
      <c r="K309" t="s">
        <v>143</v>
      </c>
      <c r="L309" t="s">
        <v>855</v>
      </c>
      <c r="M309" t="s">
        <v>144</v>
      </c>
      <c r="N309">
        <v>6</v>
      </c>
      <c r="O309" t="s">
        <v>79</v>
      </c>
      <c r="P309" s="79" t="s">
        <v>147</v>
      </c>
      <c r="Q309">
        <v>18</v>
      </c>
      <c r="R309" t="s">
        <v>148</v>
      </c>
      <c r="S309" t="s">
        <v>145</v>
      </c>
      <c r="T309" t="s">
        <v>877</v>
      </c>
      <c r="U309" t="s">
        <v>956</v>
      </c>
      <c r="V309">
        <v>3000</v>
      </c>
      <c r="W309" t="s">
        <v>70</v>
      </c>
      <c r="Y309">
        <v>3511</v>
      </c>
      <c r="Z309" t="s">
        <v>156</v>
      </c>
      <c r="AA309" s="11">
        <v>0</v>
      </c>
      <c r="AB309" s="80" t="s">
        <v>42</v>
      </c>
      <c r="AC309" t="s">
        <v>43</v>
      </c>
      <c r="AD309" s="12">
        <v>15000000</v>
      </c>
      <c r="AE309" s="12">
        <v>36385568</v>
      </c>
      <c r="AF309" s="12">
        <v>13421854.42</v>
      </c>
      <c r="AG309" s="12">
        <v>13421854.42</v>
      </c>
      <c r="AH309" s="12">
        <v>13421854.42</v>
      </c>
      <c r="AI309" s="12">
        <v>13421854.42</v>
      </c>
      <c r="AJ309" s="12">
        <v>13421854.42</v>
      </c>
      <c r="AK309" s="12">
        <v>1578145.58</v>
      </c>
      <c r="AL309" s="32">
        <v>15000000</v>
      </c>
      <c r="AM309" s="32">
        <v>15000000</v>
      </c>
      <c r="AN309" s="12">
        <v>36385568</v>
      </c>
      <c r="AO309" s="12">
        <v>36385568</v>
      </c>
      <c r="AP309" s="12">
        <v>18000000</v>
      </c>
      <c r="AQ309" s="12">
        <f t="shared" si="15"/>
        <v>18385568</v>
      </c>
      <c r="AR309" s="32">
        <f t="shared" si="16"/>
        <v>21385568</v>
      </c>
      <c r="AS309" s="35" t="s">
        <v>846</v>
      </c>
      <c r="AT309">
        <v>50000</v>
      </c>
      <c r="AU309">
        <v>0</v>
      </c>
      <c r="AV309">
        <v>0</v>
      </c>
      <c r="AW309">
        <v>550000</v>
      </c>
      <c r="AX309">
        <v>-500000</v>
      </c>
      <c r="AY309"/>
    </row>
    <row r="310" spans="1:51" x14ac:dyDescent="0.3">
      <c r="A310" t="str">
        <f t="shared" si="14"/>
        <v>1.1-00-2405_246021015_24351100</v>
      </c>
      <c r="B310" t="s">
        <v>1282</v>
      </c>
      <c r="C310" t="s">
        <v>1105</v>
      </c>
      <c r="D310" t="s">
        <v>1276</v>
      </c>
      <c r="E310" t="s">
        <v>1284</v>
      </c>
      <c r="F310" t="s">
        <v>1106</v>
      </c>
      <c r="G310" t="s">
        <v>29</v>
      </c>
      <c r="H310" t="s">
        <v>30</v>
      </c>
      <c r="I310" t="s">
        <v>31</v>
      </c>
      <c r="J310" t="s">
        <v>934</v>
      </c>
      <c r="K310" t="s">
        <v>306</v>
      </c>
      <c r="L310" t="s">
        <v>857</v>
      </c>
      <c r="M310" t="s">
        <v>307</v>
      </c>
      <c r="N310">
        <v>6</v>
      </c>
      <c r="O310" t="s">
        <v>79</v>
      </c>
      <c r="P310" s="79" t="s">
        <v>310</v>
      </c>
      <c r="Q310">
        <v>21</v>
      </c>
      <c r="R310" t="s">
        <v>311</v>
      </c>
      <c r="S310" t="s">
        <v>308</v>
      </c>
      <c r="T310" t="s">
        <v>884</v>
      </c>
      <c r="U310" t="s">
        <v>309</v>
      </c>
      <c r="V310">
        <v>3000</v>
      </c>
      <c r="W310" t="s">
        <v>70</v>
      </c>
      <c r="Y310">
        <v>3511</v>
      </c>
      <c r="Z310" t="s">
        <v>156</v>
      </c>
      <c r="AA310" s="11">
        <v>0</v>
      </c>
      <c r="AB310" s="80" t="s">
        <v>42</v>
      </c>
      <c r="AC310" t="s">
        <v>43</v>
      </c>
      <c r="AD310" s="12">
        <v>685740</v>
      </c>
      <c r="AE310" s="12">
        <v>800000</v>
      </c>
      <c r="AF310" s="12">
        <v>126578.04</v>
      </c>
      <c r="AG310" s="12">
        <v>126578.04</v>
      </c>
      <c r="AH310" s="12">
        <v>105481.7</v>
      </c>
      <c r="AI310" s="12">
        <v>105481.7</v>
      </c>
      <c r="AJ310" s="12">
        <v>105481.7</v>
      </c>
      <c r="AK310" s="12">
        <v>559161.96</v>
      </c>
      <c r="AL310" s="32">
        <v>685740</v>
      </c>
      <c r="AM310" s="32">
        <v>685740</v>
      </c>
      <c r="AN310" s="32">
        <v>685740</v>
      </c>
      <c r="AO310" s="32">
        <v>685740</v>
      </c>
      <c r="AP310" s="12">
        <v>685740</v>
      </c>
      <c r="AQ310" s="12">
        <f t="shared" si="15"/>
        <v>114260</v>
      </c>
      <c r="AR310" s="32">
        <f t="shared" si="16"/>
        <v>0</v>
      </c>
      <c r="AS310" s="35" t="s">
        <v>846</v>
      </c>
      <c r="AT310">
        <v>448000</v>
      </c>
      <c r="AU310">
        <v>0</v>
      </c>
      <c r="AV310">
        <v>0</v>
      </c>
      <c r="AW310">
        <v>100000</v>
      </c>
      <c r="AX310">
        <v>348000</v>
      </c>
      <c r="AY310"/>
    </row>
    <row r="311" spans="1:51" x14ac:dyDescent="0.3">
      <c r="A311" t="str">
        <f t="shared" si="14"/>
        <v>1.1-00-2403_241017011_24352100</v>
      </c>
      <c r="B311" t="s">
        <v>1282</v>
      </c>
      <c r="C311" t="s">
        <v>1105</v>
      </c>
      <c r="D311" t="s">
        <v>1276</v>
      </c>
      <c r="E311" t="s">
        <v>1284</v>
      </c>
      <c r="F311" t="s">
        <v>1106</v>
      </c>
      <c r="G311" t="s">
        <v>121</v>
      </c>
      <c r="H311" t="s">
        <v>122</v>
      </c>
      <c r="I311" t="s">
        <v>123</v>
      </c>
      <c r="J311" t="s">
        <v>969</v>
      </c>
      <c r="K311" t="s">
        <v>125</v>
      </c>
      <c r="L311" t="s">
        <v>854</v>
      </c>
      <c r="M311" t="s">
        <v>126</v>
      </c>
      <c r="N311">
        <v>1</v>
      </c>
      <c r="O311" t="s">
        <v>35</v>
      </c>
      <c r="P311" s="79" t="s">
        <v>129</v>
      </c>
      <c r="Q311">
        <v>17</v>
      </c>
      <c r="R311" t="s">
        <v>130</v>
      </c>
      <c r="S311" t="s">
        <v>127</v>
      </c>
      <c r="T311" t="s">
        <v>876</v>
      </c>
      <c r="U311" t="s">
        <v>128</v>
      </c>
      <c r="V311">
        <v>3000</v>
      </c>
      <c r="W311" t="s">
        <v>70</v>
      </c>
      <c r="Y311">
        <v>3521</v>
      </c>
      <c r="Z311" t="s">
        <v>138</v>
      </c>
      <c r="AA311" s="11">
        <v>0</v>
      </c>
      <c r="AB311" s="80" t="s">
        <v>42</v>
      </c>
      <c r="AC311" t="s">
        <v>43</v>
      </c>
      <c r="AD311" s="12">
        <v>8000</v>
      </c>
      <c r="AE311" s="12">
        <v>0</v>
      </c>
      <c r="AF311" s="12">
        <v>7656</v>
      </c>
      <c r="AG311" s="12">
        <v>0</v>
      </c>
      <c r="AH311" s="12">
        <v>0</v>
      </c>
      <c r="AI311" s="12">
        <v>0</v>
      </c>
      <c r="AJ311" s="12">
        <v>0</v>
      </c>
      <c r="AK311" s="12">
        <v>344</v>
      </c>
      <c r="AL311" s="32">
        <v>8000</v>
      </c>
      <c r="AM311" s="32">
        <v>8000</v>
      </c>
      <c r="AN311" s="32">
        <v>8000</v>
      </c>
      <c r="AO311" s="32">
        <v>8000</v>
      </c>
      <c r="AP311" s="12">
        <v>8000</v>
      </c>
      <c r="AQ311" s="12">
        <f t="shared" si="15"/>
        <v>-8000</v>
      </c>
      <c r="AR311" s="32">
        <f t="shared" si="16"/>
        <v>0</v>
      </c>
      <c r="AS311" s="35" t="s">
        <v>139</v>
      </c>
      <c r="AT311">
        <v>0</v>
      </c>
      <c r="AU311">
        <v>0</v>
      </c>
      <c r="AV311">
        <v>0</v>
      </c>
      <c r="AW311">
        <v>0</v>
      </c>
      <c r="AX311">
        <v>0</v>
      </c>
      <c r="AY311"/>
    </row>
    <row r="312" spans="1:51" x14ac:dyDescent="0.3">
      <c r="A312" t="str">
        <f t="shared" si="14"/>
        <v>1.1-00-2405_246021015_24352100</v>
      </c>
      <c r="B312" t="s">
        <v>1282</v>
      </c>
      <c r="C312" t="s">
        <v>1105</v>
      </c>
      <c r="D312" t="s">
        <v>1276</v>
      </c>
      <c r="E312" t="s">
        <v>1284</v>
      </c>
      <c r="F312" t="s">
        <v>1106</v>
      </c>
      <c r="G312" t="s">
        <v>29</v>
      </c>
      <c r="H312" t="s">
        <v>30</v>
      </c>
      <c r="I312" t="s">
        <v>31</v>
      </c>
      <c r="J312" t="s">
        <v>934</v>
      </c>
      <c r="K312" t="s">
        <v>306</v>
      </c>
      <c r="L312" t="s">
        <v>857</v>
      </c>
      <c r="M312" t="s">
        <v>307</v>
      </c>
      <c r="N312">
        <v>6</v>
      </c>
      <c r="O312" t="s">
        <v>79</v>
      </c>
      <c r="P312" s="79" t="s">
        <v>310</v>
      </c>
      <c r="Q312">
        <v>21</v>
      </c>
      <c r="R312" t="s">
        <v>311</v>
      </c>
      <c r="S312" t="s">
        <v>308</v>
      </c>
      <c r="T312" t="s">
        <v>884</v>
      </c>
      <c r="U312" t="s">
        <v>309</v>
      </c>
      <c r="V312">
        <v>3000</v>
      </c>
      <c r="W312" t="s">
        <v>70</v>
      </c>
      <c r="Y312">
        <v>3521</v>
      </c>
      <c r="Z312" t="s">
        <v>138</v>
      </c>
      <c r="AA312" s="11">
        <v>0</v>
      </c>
      <c r="AB312" s="80" t="s">
        <v>42</v>
      </c>
      <c r="AC312" t="s">
        <v>43</v>
      </c>
      <c r="AD312" s="12">
        <v>26000</v>
      </c>
      <c r="AE312" s="12">
        <v>0</v>
      </c>
      <c r="AF312" s="12">
        <v>14913.43</v>
      </c>
      <c r="AG312" s="12">
        <v>14913.43</v>
      </c>
      <c r="AH312" s="12">
        <v>0</v>
      </c>
      <c r="AI312" s="12">
        <v>0</v>
      </c>
      <c r="AJ312" s="12">
        <v>0</v>
      </c>
      <c r="AK312" s="12">
        <v>11086.57</v>
      </c>
      <c r="AL312" s="32">
        <v>26000</v>
      </c>
      <c r="AM312" s="32">
        <v>26000</v>
      </c>
      <c r="AN312" s="32">
        <v>26000</v>
      </c>
      <c r="AO312" s="32">
        <v>26000</v>
      </c>
      <c r="AP312" s="12">
        <v>26000</v>
      </c>
      <c r="AQ312" s="12">
        <f t="shared" si="15"/>
        <v>-26000</v>
      </c>
      <c r="AR312" s="32">
        <f t="shared" si="16"/>
        <v>0</v>
      </c>
      <c r="AS312" s="35" t="s">
        <v>846</v>
      </c>
      <c r="AT312">
        <v>0</v>
      </c>
      <c r="AU312">
        <v>4695198</v>
      </c>
      <c r="AV312">
        <v>0</v>
      </c>
      <c r="AW312">
        <v>0</v>
      </c>
      <c r="AX312">
        <v>4695198</v>
      </c>
      <c r="AY312"/>
    </row>
    <row r="313" spans="1:51" x14ac:dyDescent="0.3">
      <c r="A313" t="str">
        <f t="shared" si="14"/>
        <v>1.1-00-2411_246049031_24352100</v>
      </c>
      <c r="B313" t="s">
        <v>1282</v>
      </c>
      <c r="C313" t="s">
        <v>1105</v>
      </c>
      <c r="D313" t="s">
        <v>1276</v>
      </c>
      <c r="E313" t="s">
        <v>1284</v>
      </c>
      <c r="F313" t="s">
        <v>1106</v>
      </c>
      <c r="G313" t="s">
        <v>802</v>
      </c>
      <c r="H313" t="s">
        <v>803</v>
      </c>
      <c r="I313" t="s">
        <v>31</v>
      </c>
      <c r="J313" t="s">
        <v>934</v>
      </c>
      <c r="K313" t="s">
        <v>804</v>
      </c>
      <c r="L313" t="s">
        <v>868</v>
      </c>
      <c r="M313" t="s">
        <v>805</v>
      </c>
      <c r="N313">
        <v>6</v>
      </c>
      <c r="O313" t="s">
        <v>79</v>
      </c>
      <c r="P313" s="79" t="s">
        <v>819</v>
      </c>
      <c r="Q313">
        <v>49</v>
      </c>
      <c r="R313" t="s">
        <v>820</v>
      </c>
      <c r="S313" t="s">
        <v>806</v>
      </c>
      <c r="T313" t="s">
        <v>905</v>
      </c>
      <c r="U313" t="s">
        <v>963</v>
      </c>
      <c r="V313">
        <v>3000</v>
      </c>
      <c r="W313" t="s">
        <v>70</v>
      </c>
      <c r="Y313">
        <v>3521</v>
      </c>
      <c r="Z313" t="s">
        <v>138</v>
      </c>
      <c r="AA313" s="46">
        <v>0</v>
      </c>
      <c r="AB313" s="80" t="s">
        <v>42</v>
      </c>
      <c r="AC313" t="s">
        <v>43</v>
      </c>
      <c r="AD313" s="12">
        <v>5220</v>
      </c>
      <c r="AE313" s="12">
        <v>0</v>
      </c>
      <c r="AF313" s="12">
        <v>4988</v>
      </c>
      <c r="AG313" s="12">
        <v>4988</v>
      </c>
      <c r="AH313" s="12">
        <v>4988</v>
      </c>
      <c r="AI313" s="12">
        <v>4988</v>
      </c>
      <c r="AJ313" s="12">
        <v>4988</v>
      </c>
      <c r="AK313" s="12">
        <v>232</v>
      </c>
      <c r="AL313" s="32">
        <v>5220</v>
      </c>
      <c r="AM313" s="32">
        <v>5220</v>
      </c>
      <c r="AN313" s="32">
        <v>25000</v>
      </c>
      <c r="AO313" s="32">
        <v>25000</v>
      </c>
      <c r="AP313" s="12">
        <v>25000</v>
      </c>
      <c r="AQ313" s="12">
        <f t="shared" si="15"/>
        <v>-25000</v>
      </c>
      <c r="AR313" s="32">
        <f t="shared" si="16"/>
        <v>19780</v>
      </c>
      <c r="AS313" s="35" t="s">
        <v>834</v>
      </c>
      <c r="AT313">
        <v>0</v>
      </c>
      <c r="AU313">
        <v>0</v>
      </c>
      <c r="AV313">
        <v>0</v>
      </c>
      <c r="AW313">
        <v>21500</v>
      </c>
      <c r="AX313">
        <v>-21500</v>
      </c>
      <c r="AY313"/>
    </row>
    <row r="314" spans="1:51" x14ac:dyDescent="0.3">
      <c r="A314" t="str">
        <f t="shared" si="14"/>
        <v>1.1-00-2411_246049031_24353100</v>
      </c>
      <c r="B314" t="s">
        <v>1282</v>
      </c>
      <c r="C314" t="s">
        <v>1105</v>
      </c>
      <c r="D314" t="s">
        <v>1276</v>
      </c>
      <c r="E314" t="s">
        <v>1284</v>
      </c>
      <c r="F314" t="s">
        <v>1106</v>
      </c>
      <c r="G314" t="s">
        <v>802</v>
      </c>
      <c r="H314" t="s">
        <v>803</v>
      </c>
      <c r="I314" t="s">
        <v>31</v>
      </c>
      <c r="J314" t="s">
        <v>934</v>
      </c>
      <c r="K314" t="s">
        <v>804</v>
      </c>
      <c r="L314" t="s">
        <v>868</v>
      </c>
      <c r="M314" t="s">
        <v>805</v>
      </c>
      <c r="N314">
        <v>6</v>
      </c>
      <c r="O314" t="s">
        <v>79</v>
      </c>
      <c r="P314" s="79" t="s">
        <v>819</v>
      </c>
      <c r="Q314">
        <v>49</v>
      </c>
      <c r="R314" t="s">
        <v>820</v>
      </c>
      <c r="S314" t="s">
        <v>806</v>
      </c>
      <c r="T314" t="s">
        <v>905</v>
      </c>
      <c r="U314" t="s">
        <v>963</v>
      </c>
      <c r="V314">
        <v>3000</v>
      </c>
      <c r="W314" t="s">
        <v>70</v>
      </c>
      <c r="Y314">
        <v>3531</v>
      </c>
      <c r="Z314" t="s">
        <v>833</v>
      </c>
      <c r="AA314" s="46">
        <v>0</v>
      </c>
      <c r="AB314" s="80" t="s">
        <v>42</v>
      </c>
      <c r="AC314" t="s">
        <v>43</v>
      </c>
      <c r="AD314" s="12">
        <v>136550</v>
      </c>
      <c r="AE314" s="12">
        <v>275000</v>
      </c>
      <c r="AF314" s="12">
        <v>128155.02</v>
      </c>
      <c r="AG314" s="12">
        <v>128155.02</v>
      </c>
      <c r="AH314" s="12">
        <v>23998.92</v>
      </c>
      <c r="AI314" s="12">
        <v>0</v>
      </c>
      <c r="AJ314" s="12">
        <v>0</v>
      </c>
      <c r="AK314" s="12">
        <v>8394.9799999999959</v>
      </c>
      <c r="AL314" s="32">
        <v>253550</v>
      </c>
      <c r="AM314" s="32">
        <v>253550</v>
      </c>
      <c r="AN314" s="32">
        <v>129193</v>
      </c>
      <c r="AO314" s="32">
        <v>129193</v>
      </c>
      <c r="AP314" s="12">
        <v>129193</v>
      </c>
      <c r="AQ314" s="12">
        <f t="shared" si="15"/>
        <v>145807</v>
      </c>
      <c r="AR314" s="32">
        <f t="shared" si="16"/>
        <v>-124357</v>
      </c>
      <c r="AS314" s="9" t="s">
        <v>835</v>
      </c>
      <c r="AT314">
        <v>150000</v>
      </c>
      <c r="AU314">
        <v>0</v>
      </c>
      <c r="AV314">
        <v>0</v>
      </c>
      <c r="AW314">
        <v>79935.600000000006</v>
      </c>
      <c r="AX314">
        <v>70064.399999999994</v>
      </c>
      <c r="AY314"/>
    </row>
    <row r="315" spans="1:51" x14ac:dyDescent="0.3">
      <c r="A315" t="str">
        <f t="shared" si="14"/>
        <v>1.1-00-2407_243039024_24354100</v>
      </c>
      <c r="B315" t="s">
        <v>1282</v>
      </c>
      <c r="C315" t="s">
        <v>1105</v>
      </c>
      <c r="D315" t="s">
        <v>1276</v>
      </c>
      <c r="E315" t="s">
        <v>1284</v>
      </c>
      <c r="F315" t="s">
        <v>1106</v>
      </c>
      <c r="G315" t="s">
        <v>498</v>
      </c>
      <c r="H315" t="s">
        <v>499</v>
      </c>
      <c r="I315" t="s">
        <v>31</v>
      </c>
      <c r="J315" t="s">
        <v>934</v>
      </c>
      <c r="K315" t="s">
        <v>446</v>
      </c>
      <c r="L315" t="s">
        <v>859</v>
      </c>
      <c r="M315" t="s">
        <v>447</v>
      </c>
      <c r="N315">
        <v>3</v>
      </c>
      <c r="O315" t="s">
        <v>218</v>
      </c>
      <c r="P315" s="79" t="s">
        <v>502</v>
      </c>
      <c r="Q315">
        <v>39</v>
      </c>
      <c r="R315" t="s">
        <v>503</v>
      </c>
      <c r="S315" t="s">
        <v>500</v>
      </c>
      <c r="T315" t="s">
        <v>890</v>
      </c>
      <c r="U315" t="s">
        <v>501</v>
      </c>
      <c r="V315">
        <v>3000</v>
      </c>
      <c r="W315" t="s">
        <v>70</v>
      </c>
      <c r="Y315">
        <v>3541</v>
      </c>
      <c r="Z315" t="s">
        <v>530</v>
      </c>
      <c r="AA315" s="46">
        <v>0</v>
      </c>
      <c r="AB315" s="80" t="s">
        <v>42</v>
      </c>
      <c r="AC315" t="s">
        <v>43</v>
      </c>
      <c r="AD315" s="12">
        <v>650000</v>
      </c>
      <c r="AE315" s="12">
        <v>650000</v>
      </c>
      <c r="AF315" s="12">
        <v>626843.77</v>
      </c>
      <c r="AG315" s="12">
        <v>626843.77</v>
      </c>
      <c r="AH315" s="12">
        <v>470567.82</v>
      </c>
      <c r="AI315" s="12">
        <v>417605.84</v>
      </c>
      <c r="AJ315" s="12">
        <v>417605.84</v>
      </c>
      <c r="AK315" s="12">
        <v>23156.229999999981</v>
      </c>
      <c r="AL315" s="32">
        <v>650000</v>
      </c>
      <c r="AM315" s="32">
        <v>650000</v>
      </c>
      <c r="AN315" s="32">
        <v>650000</v>
      </c>
      <c r="AO315" s="32">
        <v>650000</v>
      </c>
      <c r="AP315" s="12">
        <v>650000</v>
      </c>
      <c r="AQ315" s="12">
        <f t="shared" si="15"/>
        <v>0</v>
      </c>
      <c r="AR315" s="32">
        <f t="shared" si="16"/>
        <v>0</v>
      </c>
      <c r="AS315" s="35" t="s">
        <v>531</v>
      </c>
      <c r="AT315">
        <v>37584</v>
      </c>
      <c r="AU315">
        <v>0</v>
      </c>
      <c r="AV315">
        <v>0</v>
      </c>
      <c r="AW315">
        <v>37584</v>
      </c>
      <c r="AX315">
        <v>0</v>
      </c>
      <c r="AY315"/>
    </row>
    <row r="316" spans="1:51" x14ac:dyDescent="0.3">
      <c r="A316" t="str">
        <f t="shared" si="14"/>
        <v>1.1-00-2407_243XX024_24354100</v>
      </c>
      <c r="B316" t="s">
        <v>1282</v>
      </c>
      <c r="C316" s="3" t="s">
        <v>1105</v>
      </c>
      <c r="D316" t="s">
        <v>1276</v>
      </c>
      <c r="E316" t="s">
        <v>1284</v>
      </c>
      <c r="F316" t="s">
        <v>1106</v>
      </c>
      <c r="G316" s="1" t="s">
        <v>498</v>
      </c>
      <c r="H316" s="6" t="s">
        <v>499</v>
      </c>
      <c r="I316" s="1" t="s">
        <v>31</v>
      </c>
      <c r="J316" s="6" t="s">
        <v>32</v>
      </c>
      <c r="K316" s="1" t="s">
        <v>446</v>
      </c>
      <c r="L316" s="1" t="s">
        <v>859</v>
      </c>
      <c r="M316" s="1" t="s">
        <v>447</v>
      </c>
      <c r="N316" s="1">
        <v>3</v>
      </c>
      <c r="O316" s="1" t="s">
        <v>218</v>
      </c>
      <c r="P316" t="s">
        <v>45</v>
      </c>
      <c r="Q316" s="1">
        <v>58</v>
      </c>
      <c r="R316" s="1" t="s">
        <v>1138</v>
      </c>
      <c r="S316" t="s">
        <v>500</v>
      </c>
      <c r="T316" s="1" t="s">
        <v>890</v>
      </c>
      <c r="U316" s="1" t="s">
        <v>501</v>
      </c>
      <c r="V316" s="1">
        <v>3000</v>
      </c>
      <c r="W316" s="1" t="s">
        <v>70</v>
      </c>
      <c r="X316" s="1"/>
      <c r="Y316" s="7">
        <v>3541</v>
      </c>
      <c r="Z316" s="7" t="s">
        <v>530</v>
      </c>
      <c r="AA316" s="46">
        <v>0</v>
      </c>
      <c r="AB316" s="80" t="s">
        <v>42</v>
      </c>
      <c r="AC316" t="s">
        <v>43</v>
      </c>
      <c r="AD316" s="32">
        <v>0</v>
      </c>
      <c r="AE316" s="32">
        <v>0</v>
      </c>
      <c r="AF316" s="32">
        <v>0</v>
      </c>
      <c r="AG316" s="32">
        <v>0</v>
      </c>
      <c r="AH316" s="32">
        <v>0</v>
      </c>
      <c r="AI316" s="32">
        <v>0</v>
      </c>
      <c r="AJ316" s="32">
        <v>0</v>
      </c>
      <c r="AK316" s="32">
        <v>0</v>
      </c>
      <c r="AL316" s="32">
        <v>0</v>
      </c>
      <c r="AM316" s="32">
        <v>0</v>
      </c>
      <c r="AN316" s="9">
        <v>700000</v>
      </c>
      <c r="AO316" s="9">
        <v>0</v>
      </c>
      <c r="AP316" s="12">
        <v>0</v>
      </c>
      <c r="AQ316" s="12">
        <f t="shared" si="15"/>
        <v>0</v>
      </c>
      <c r="AR316" s="32">
        <f t="shared" si="16"/>
        <v>700000</v>
      </c>
      <c r="AS316" s="9" t="s">
        <v>1148</v>
      </c>
      <c r="AT316">
        <v>40000000</v>
      </c>
      <c r="AU316">
        <v>3.8</v>
      </c>
      <c r="AV316">
        <v>0</v>
      </c>
      <c r="AW316">
        <v>3200000</v>
      </c>
      <c r="AX316">
        <v>36800003.799999997</v>
      </c>
      <c r="AY316"/>
    </row>
    <row r="317" spans="1:51" x14ac:dyDescent="0.3">
      <c r="A317" t="str">
        <f t="shared" si="14"/>
        <v>1.1-00-2405_246021015_24355100</v>
      </c>
      <c r="B317" t="s">
        <v>1282</v>
      </c>
      <c r="C317" t="s">
        <v>1105</v>
      </c>
      <c r="D317" t="s">
        <v>1276</v>
      </c>
      <c r="E317" t="s">
        <v>1284</v>
      </c>
      <c r="F317" t="s">
        <v>1106</v>
      </c>
      <c r="G317" t="s">
        <v>29</v>
      </c>
      <c r="H317" t="s">
        <v>30</v>
      </c>
      <c r="I317" t="s">
        <v>31</v>
      </c>
      <c r="J317" t="s">
        <v>934</v>
      </c>
      <c r="K317" t="s">
        <v>306</v>
      </c>
      <c r="L317" t="s">
        <v>857</v>
      </c>
      <c r="M317" t="s">
        <v>307</v>
      </c>
      <c r="N317">
        <v>6</v>
      </c>
      <c r="O317" t="s">
        <v>79</v>
      </c>
      <c r="P317" s="79" t="s">
        <v>310</v>
      </c>
      <c r="Q317">
        <v>21</v>
      </c>
      <c r="R317" t="s">
        <v>311</v>
      </c>
      <c r="S317" t="s">
        <v>308</v>
      </c>
      <c r="T317" t="s">
        <v>884</v>
      </c>
      <c r="U317" t="s">
        <v>309</v>
      </c>
      <c r="V317">
        <v>3000</v>
      </c>
      <c r="W317" t="s">
        <v>70</v>
      </c>
      <c r="X317" t="s">
        <v>1159</v>
      </c>
      <c r="Y317">
        <v>3551</v>
      </c>
      <c r="Z317" t="s">
        <v>332</v>
      </c>
      <c r="AA317" s="11">
        <v>0</v>
      </c>
      <c r="AB317" s="80" t="s">
        <v>42</v>
      </c>
      <c r="AC317" t="s">
        <v>43</v>
      </c>
      <c r="AD317" s="12">
        <v>16000000</v>
      </c>
      <c r="AE317" s="12">
        <v>7000000</v>
      </c>
      <c r="AF317" s="12">
        <v>14398484.73</v>
      </c>
      <c r="AG317" s="12">
        <v>14398484.73</v>
      </c>
      <c r="AH317" s="12">
        <v>14413094.41</v>
      </c>
      <c r="AI317" s="12">
        <v>13587736.5</v>
      </c>
      <c r="AJ317" s="12">
        <v>12442630.59</v>
      </c>
      <c r="AK317" s="12">
        <v>1601515.2699999996</v>
      </c>
      <c r="AL317" s="32">
        <v>16000000</v>
      </c>
      <c r="AM317" s="32">
        <v>16000000</v>
      </c>
      <c r="AN317" s="32">
        <v>16000000</v>
      </c>
      <c r="AO317" s="32">
        <v>16000000</v>
      </c>
      <c r="AP317" s="12">
        <v>7000000</v>
      </c>
      <c r="AQ317" s="12">
        <f t="shared" si="15"/>
        <v>0</v>
      </c>
      <c r="AR317" s="32">
        <f t="shared" si="16"/>
        <v>0</v>
      </c>
      <c r="AS317" s="35" t="s">
        <v>846</v>
      </c>
      <c r="AT317">
        <v>3000000</v>
      </c>
      <c r="AU317">
        <v>0</v>
      </c>
      <c r="AV317">
        <v>0</v>
      </c>
      <c r="AW317">
        <v>3000000</v>
      </c>
      <c r="AX317">
        <v>0</v>
      </c>
      <c r="AY317"/>
    </row>
    <row r="318" spans="1:51" x14ac:dyDescent="0.3">
      <c r="A318" t="str">
        <f t="shared" si="14"/>
        <v>1.1-00-2407_243039024_24356100</v>
      </c>
      <c r="B318" t="s">
        <v>1282</v>
      </c>
      <c r="C318" t="s">
        <v>1105</v>
      </c>
      <c r="D318" t="s">
        <v>1276</v>
      </c>
      <c r="E318" t="s">
        <v>1284</v>
      </c>
      <c r="F318" t="s">
        <v>1106</v>
      </c>
      <c r="G318" t="s">
        <v>498</v>
      </c>
      <c r="H318" t="s">
        <v>499</v>
      </c>
      <c r="I318" t="s">
        <v>31</v>
      </c>
      <c r="J318" t="s">
        <v>934</v>
      </c>
      <c r="K318" t="s">
        <v>446</v>
      </c>
      <c r="L318" t="s">
        <v>859</v>
      </c>
      <c r="M318" t="s">
        <v>447</v>
      </c>
      <c r="N318">
        <v>3</v>
      </c>
      <c r="O318" t="s">
        <v>218</v>
      </c>
      <c r="P318" s="79" t="s">
        <v>502</v>
      </c>
      <c r="Q318">
        <v>39</v>
      </c>
      <c r="R318" t="s">
        <v>503</v>
      </c>
      <c r="S318" t="s">
        <v>500</v>
      </c>
      <c r="T318" t="s">
        <v>890</v>
      </c>
      <c r="U318" t="s">
        <v>501</v>
      </c>
      <c r="V318">
        <v>3000</v>
      </c>
      <c r="W318" t="s">
        <v>70</v>
      </c>
      <c r="Y318">
        <v>3561</v>
      </c>
      <c r="Z318" t="s">
        <v>533</v>
      </c>
      <c r="AA318" s="46">
        <v>0</v>
      </c>
      <c r="AB318" s="80" t="s">
        <v>42</v>
      </c>
      <c r="AC318" t="s">
        <v>43</v>
      </c>
      <c r="AD318" s="12">
        <v>30000</v>
      </c>
      <c r="AE318" s="12">
        <v>10000</v>
      </c>
      <c r="AF318" s="12">
        <v>13058.12</v>
      </c>
      <c r="AG318" s="12">
        <v>13058.12</v>
      </c>
      <c r="AH318" s="12">
        <v>13058.12</v>
      </c>
      <c r="AI318" s="12">
        <v>13058.12</v>
      </c>
      <c r="AJ318" s="12">
        <v>13058.12</v>
      </c>
      <c r="AK318" s="12">
        <v>16941.879999999997</v>
      </c>
      <c r="AL318" s="32">
        <v>30000</v>
      </c>
      <c r="AM318" s="32">
        <v>30000</v>
      </c>
      <c r="AN318" s="32">
        <v>30000</v>
      </c>
      <c r="AO318" s="32">
        <v>30000</v>
      </c>
      <c r="AP318" s="12">
        <v>30000</v>
      </c>
      <c r="AQ318" s="12">
        <f t="shared" si="15"/>
        <v>-20000</v>
      </c>
      <c r="AR318" s="32">
        <f t="shared" si="16"/>
        <v>0</v>
      </c>
      <c r="AS318" s="35" t="s">
        <v>534</v>
      </c>
      <c r="AT318">
        <v>0</v>
      </c>
      <c r="AU318">
        <v>0</v>
      </c>
      <c r="AV318">
        <v>0</v>
      </c>
      <c r="AW318">
        <v>0</v>
      </c>
      <c r="AX318">
        <v>0</v>
      </c>
      <c r="AY318"/>
    </row>
    <row r="319" spans="1:51" x14ac:dyDescent="0.3">
      <c r="A319" t="str">
        <f t="shared" si="14"/>
        <v>1.1-00-2402_243011009_24357100</v>
      </c>
      <c r="B319" t="s">
        <v>1282</v>
      </c>
      <c r="C319" t="s">
        <v>1105</v>
      </c>
      <c r="D319" t="s">
        <v>1276</v>
      </c>
      <c r="E319" t="s">
        <v>1284</v>
      </c>
      <c r="F319" t="s">
        <v>1106</v>
      </c>
      <c r="G319" t="s">
        <v>216</v>
      </c>
      <c r="H319" t="s">
        <v>217</v>
      </c>
      <c r="I319" t="s">
        <v>31</v>
      </c>
      <c r="J319" t="s">
        <v>934</v>
      </c>
      <c r="K319" t="s">
        <v>188</v>
      </c>
      <c r="L319" t="s">
        <v>856</v>
      </c>
      <c r="M319" t="s">
        <v>189</v>
      </c>
      <c r="N319">
        <v>3</v>
      </c>
      <c r="O319" t="s">
        <v>218</v>
      </c>
      <c r="P319" s="79" t="s">
        <v>221</v>
      </c>
      <c r="Q319">
        <v>11</v>
      </c>
      <c r="R319" t="s">
        <v>222</v>
      </c>
      <c r="S319" t="s">
        <v>219</v>
      </c>
      <c r="T319" t="s">
        <v>881</v>
      </c>
      <c r="U319" t="s">
        <v>972</v>
      </c>
      <c r="V319">
        <v>3000</v>
      </c>
      <c r="W319" t="s">
        <v>70</v>
      </c>
      <c r="X319" t="s">
        <v>1159</v>
      </c>
      <c r="Y319">
        <v>3571</v>
      </c>
      <c r="Z319" t="s">
        <v>236</v>
      </c>
      <c r="AA319" s="11">
        <v>0</v>
      </c>
      <c r="AB319" s="80" t="s">
        <v>42</v>
      </c>
      <c r="AC319" t="s">
        <v>43</v>
      </c>
      <c r="AD319" s="12">
        <v>80000</v>
      </c>
      <c r="AE319" s="12">
        <v>50000</v>
      </c>
      <c r="AF319" s="12">
        <v>20000</v>
      </c>
      <c r="AG319" s="12">
        <v>20000</v>
      </c>
      <c r="AH319" s="12">
        <v>0</v>
      </c>
      <c r="AI319" s="12">
        <v>0</v>
      </c>
      <c r="AJ319" s="12">
        <v>0</v>
      </c>
      <c r="AK319" s="12">
        <v>60000</v>
      </c>
      <c r="AL319" s="32">
        <v>80000</v>
      </c>
      <c r="AM319" s="32">
        <v>80000</v>
      </c>
      <c r="AN319" s="32">
        <v>80000</v>
      </c>
      <c r="AO319" s="32">
        <v>80000</v>
      </c>
      <c r="AP319" s="12">
        <v>80000</v>
      </c>
      <c r="AQ319" s="12">
        <f t="shared" si="15"/>
        <v>-30000</v>
      </c>
      <c r="AR319" s="32">
        <f t="shared" si="16"/>
        <v>0</v>
      </c>
      <c r="AS319" s="35" t="s">
        <v>237</v>
      </c>
      <c r="AT319">
        <v>1165000</v>
      </c>
      <c r="AU319">
        <v>0</v>
      </c>
      <c r="AV319">
        <v>0</v>
      </c>
      <c r="AW319">
        <v>85057.35</v>
      </c>
      <c r="AX319">
        <v>1079942.6499999999</v>
      </c>
      <c r="AY319"/>
    </row>
    <row r="320" spans="1:51" x14ac:dyDescent="0.3">
      <c r="A320" t="str">
        <f t="shared" si="14"/>
        <v>1.1-00-2405_246021015_24357100</v>
      </c>
      <c r="B320" t="s">
        <v>1282</v>
      </c>
      <c r="C320" t="s">
        <v>1105</v>
      </c>
      <c r="D320" t="s">
        <v>1276</v>
      </c>
      <c r="E320" t="s">
        <v>1284</v>
      </c>
      <c r="F320" t="s">
        <v>1106</v>
      </c>
      <c r="G320" t="s">
        <v>29</v>
      </c>
      <c r="H320" t="s">
        <v>30</v>
      </c>
      <c r="I320" t="s">
        <v>31</v>
      </c>
      <c r="J320" t="s">
        <v>934</v>
      </c>
      <c r="K320" t="s">
        <v>306</v>
      </c>
      <c r="L320" t="s">
        <v>857</v>
      </c>
      <c r="M320" t="s">
        <v>307</v>
      </c>
      <c r="N320">
        <v>6</v>
      </c>
      <c r="O320" t="s">
        <v>79</v>
      </c>
      <c r="P320" s="79" t="s">
        <v>310</v>
      </c>
      <c r="Q320">
        <v>21</v>
      </c>
      <c r="R320" t="s">
        <v>311</v>
      </c>
      <c r="S320" t="s">
        <v>308</v>
      </c>
      <c r="T320" t="s">
        <v>884</v>
      </c>
      <c r="U320" t="s">
        <v>309</v>
      </c>
      <c r="V320">
        <v>3000</v>
      </c>
      <c r="W320" t="s">
        <v>70</v>
      </c>
      <c r="X320" t="s">
        <v>1159</v>
      </c>
      <c r="Y320">
        <v>3571</v>
      </c>
      <c r="Z320" t="s">
        <v>236</v>
      </c>
      <c r="AA320" s="11">
        <v>0</v>
      </c>
      <c r="AB320" s="80" t="s">
        <v>42</v>
      </c>
      <c r="AC320" t="s">
        <v>43</v>
      </c>
      <c r="AD320" s="12">
        <v>17150000</v>
      </c>
      <c r="AE320" s="12">
        <v>13000000</v>
      </c>
      <c r="AF320" s="12">
        <v>19944307.68</v>
      </c>
      <c r="AG320" s="12">
        <v>19944307.68</v>
      </c>
      <c r="AH320" s="12">
        <v>16636769.09</v>
      </c>
      <c r="AI320" s="12">
        <v>15562647.369999999</v>
      </c>
      <c r="AJ320" s="12">
        <v>14721017.609999999</v>
      </c>
      <c r="AK320" s="12">
        <v>-2794307.6799999997</v>
      </c>
      <c r="AL320" s="32">
        <v>17150000</v>
      </c>
      <c r="AM320" s="32">
        <v>17150000</v>
      </c>
      <c r="AN320" s="32">
        <v>20000000</v>
      </c>
      <c r="AO320" s="32">
        <v>20000000</v>
      </c>
      <c r="AP320" s="12">
        <v>10000000</v>
      </c>
      <c r="AQ320" s="12">
        <f t="shared" si="15"/>
        <v>3000000</v>
      </c>
      <c r="AR320" s="32">
        <f t="shared" si="16"/>
        <v>2850000</v>
      </c>
      <c r="AS320" s="35" t="s">
        <v>846</v>
      </c>
      <c r="AT320">
        <v>3503456</v>
      </c>
      <c r="AU320">
        <v>0</v>
      </c>
      <c r="AV320">
        <v>0</v>
      </c>
      <c r="AW320">
        <v>0</v>
      </c>
      <c r="AX320">
        <v>3503456</v>
      </c>
      <c r="AY320"/>
    </row>
    <row r="321" spans="1:51" s="33" customFormat="1" x14ac:dyDescent="0.3">
      <c r="A321" t="str">
        <f t="shared" si="14"/>
        <v>1.1-00-2407_242036022_24357100</v>
      </c>
      <c r="B321" t="s">
        <v>1282</v>
      </c>
      <c r="C321" t="s">
        <v>1105</v>
      </c>
      <c r="D321" t="s">
        <v>1276</v>
      </c>
      <c r="E321" t="s">
        <v>1284</v>
      </c>
      <c r="F321" t="s">
        <v>1106</v>
      </c>
      <c r="G321" t="s">
        <v>259</v>
      </c>
      <c r="H321" t="s">
        <v>260</v>
      </c>
      <c r="I321" t="s">
        <v>31</v>
      </c>
      <c r="J321" t="s">
        <v>934</v>
      </c>
      <c r="K321" t="s">
        <v>446</v>
      </c>
      <c r="L321" t="s">
        <v>859</v>
      </c>
      <c r="M321" t="s">
        <v>447</v>
      </c>
      <c r="N321">
        <v>2</v>
      </c>
      <c r="O321" t="s">
        <v>448</v>
      </c>
      <c r="P321" s="79" t="s">
        <v>451</v>
      </c>
      <c r="Q321">
        <v>36</v>
      </c>
      <c r="R321" t="s">
        <v>452</v>
      </c>
      <c r="S321" t="s">
        <v>449</v>
      </c>
      <c r="T321" t="s">
        <v>888</v>
      </c>
      <c r="U321" t="s">
        <v>976</v>
      </c>
      <c r="V321">
        <v>3000</v>
      </c>
      <c r="W321" t="s">
        <v>70</v>
      </c>
      <c r="X321" t="s">
        <v>1159</v>
      </c>
      <c r="Y321">
        <v>3571</v>
      </c>
      <c r="Z321" t="s">
        <v>236</v>
      </c>
      <c r="AA321" s="46">
        <v>0</v>
      </c>
      <c r="AB321" s="80" t="s">
        <v>42</v>
      </c>
      <c r="AC321" t="s">
        <v>43</v>
      </c>
      <c r="AD321" s="12">
        <v>198664000</v>
      </c>
      <c r="AE321" s="12">
        <v>43006351</v>
      </c>
      <c r="AF321" s="12">
        <v>193073300.50999999</v>
      </c>
      <c r="AG321" s="12">
        <v>178888763.63</v>
      </c>
      <c r="AH321" s="12">
        <v>170423140.41999999</v>
      </c>
      <c r="AI321" s="12">
        <v>163840718.19</v>
      </c>
      <c r="AJ321" s="12">
        <v>162021020.44</v>
      </c>
      <c r="AK321" s="12">
        <v>5590699.4900000095</v>
      </c>
      <c r="AL321" s="32">
        <v>200000000</v>
      </c>
      <c r="AM321" s="32">
        <v>200000000</v>
      </c>
      <c r="AN321" s="70">
        <v>231600000</v>
      </c>
      <c r="AO321" s="70">
        <v>261600000</v>
      </c>
      <c r="AP321" s="12">
        <v>40000000</v>
      </c>
      <c r="AQ321" s="12">
        <f t="shared" si="15"/>
        <v>3006351</v>
      </c>
      <c r="AR321" s="32">
        <f t="shared" si="16"/>
        <v>31600000</v>
      </c>
      <c r="AS321" s="35" t="s">
        <v>1216</v>
      </c>
      <c r="AT321">
        <v>0</v>
      </c>
      <c r="AU321">
        <v>0</v>
      </c>
      <c r="AV321">
        <v>0</v>
      </c>
      <c r="AW321">
        <v>0</v>
      </c>
      <c r="AX321">
        <v>0</v>
      </c>
      <c r="AY321"/>
    </row>
    <row r="322" spans="1:51" x14ac:dyDescent="0.3">
      <c r="A322" t="str">
        <f t="shared" si="14"/>
        <v>1.1-00-2407_243XX024_24357100</v>
      </c>
      <c r="B322" t="s">
        <v>1282</v>
      </c>
      <c r="C322" t="s">
        <v>1105</v>
      </c>
      <c r="D322" t="s">
        <v>1276</v>
      </c>
      <c r="E322" t="s">
        <v>1284</v>
      </c>
      <c r="F322" t="s">
        <v>1106</v>
      </c>
      <c r="G322" t="s">
        <v>498</v>
      </c>
      <c r="H322" t="s">
        <v>499</v>
      </c>
      <c r="I322" t="s">
        <v>31</v>
      </c>
      <c r="J322" t="s">
        <v>934</v>
      </c>
      <c r="K322" t="s">
        <v>446</v>
      </c>
      <c r="L322" t="s">
        <v>859</v>
      </c>
      <c r="M322" t="s">
        <v>447</v>
      </c>
      <c r="N322">
        <v>3</v>
      </c>
      <c r="O322" t="s">
        <v>218</v>
      </c>
      <c r="P322" t="s">
        <v>45</v>
      </c>
      <c r="Q322">
        <v>39</v>
      </c>
      <c r="R322" t="s">
        <v>503</v>
      </c>
      <c r="S322" t="s">
        <v>500</v>
      </c>
      <c r="T322" t="s">
        <v>890</v>
      </c>
      <c r="U322" t="s">
        <v>501</v>
      </c>
      <c r="V322">
        <v>3000</v>
      </c>
      <c r="W322" t="s">
        <v>70</v>
      </c>
      <c r="X322" t="s">
        <v>1159</v>
      </c>
      <c r="Y322">
        <v>3571</v>
      </c>
      <c r="Z322" t="s">
        <v>236</v>
      </c>
      <c r="AA322" s="46">
        <v>0</v>
      </c>
      <c r="AB322" s="80" t="s">
        <v>42</v>
      </c>
      <c r="AC322" t="s">
        <v>43</v>
      </c>
      <c r="AD322" s="12">
        <v>24119</v>
      </c>
      <c r="AE322" s="12">
        <v>0</v>
      </c>
      <c r="AF322" s="12">
        <v>0</v>
      </c>
      <c r="AG322" s="12">
        <v>0</v>
      </c>
      <c r="AH322" s="12">
        <v>0</v>
      </c>
      <c r="AI322" s="12">
        <v>0</v>
      </c>
      <c r="AJ322" s="12">
        <v>0</v>
      </c>
      <c r="AK322" s="12">
        <v>24119</v>
      </c>
      <c r="AL322" s="32">
        <v>24119</v>
      </c>
      <c r="AM322" s="32">
        <v>24119</v>
      </c>
      <c r="AN322" s="32">
        <v>24119</v>
      </c>
      <c r="AO322" s="32">
        <v>24119</v>
      </c>
      <c r="AP322" s="12">
        <v>0</v>
      </c>
      <c r="AQ322" s="12">
        <f t="shared" si="15"/>
        <v>0</v>
      </c>
      <c r="AR322" s="32">
        <f t="shared" si="16"/>
        <v>0</v>
      </c>
      <c r="AS322" s="35" t="s">
        <v>536</v>
      </c>
      <c r="AT322">
        <v>0</v>
      </c>
      <c r="AU322">
        <v>2000000</v>
      </c>
      <c r="AV322">
        <v>0</v>
      </c>
      <c r="AW322">
        <v>0</v>
      </c>
      <c r="AX322">
        <v>2000000</v>
      </c>
      <c r="AY322"/>
    </row>
    <row r="323" spans="1:51" x14ac:dyDescent="0.3">
      <c r="A323" t="str">
        <f t="shared" ref="A323:A386" si="17">CONCATENATE(B323,K323,N323,P323,S323,Y323,AB323)</f>
        <v>1.1-00-2409_243043027_24357100</v>
      </c>
      <c r="B323" t="s">
        <v>1282</v>
      </c>
      <c r="C323" t="s">
        <v>1105</v>
      </c>
      <c r="D323" t="s">
        <v>1276</v>
      </c>
      <c r="E323" t="s">
        <v>1284</v>
      </c>
      <c r="F323" t="s">
        <v>1106</v>
      </c>
      <c r="G323" t="s">
        <v>29</v>
      </c>
      <c r="H323" t="s">
        <v>30</v>
      </c>
      <c r="I323" t="s">
        <v>31</v>
      </c>
      <c r="J323" t="s">
        <v>934</v>
      </c>
      <c r="K323" t="s">
        <v>604</v>
      </c>
      <c r="L323" t="s">
        <v>861</v>
      </c>
      <c r="M323" t="s">
        <v>605</v>
      </c>
      <c r="N323">
        <v>3</v>
      </c>
      <c r="O323" t="s">
        <v>218</v>
      </c>
      <c r="P323" s="79" t="s">
        <v>650</v>
      </c>
      <c r="Q323">
        <v>43</v>
      </c>
      <c r="R323" t="s">
        <v>651</v>
      </c>
      <c r="S323" t="s">
        <v>648</v>
      </c>
      <c r="T323" t="s">
        <v>896</v>
      </c>
      <c r="U323" t="s">
        <v>649</v>
      </c>
      <c r="V323">
        <v>3000</v>
      </c>
      <c r="W323" t="s">
        <v>70</v>
      </c>
      <c r="X323" t="s">
        <v>1159</v>
      </c>
      <c r="Y323">
        <v>3571</v>
      </c>
      <c r="Z323" t="s">
        <v>236</v>
      </c>
      <c r="AA323" s="46">
        <v>0</v>
      </c>
      <c r="AB323" s="80" t="s">
        <v>42</v>
      </c>
      <c r="AC323" t="s">
        <v>43</v>
      </c>
      <c r="AD323" s="12">
        <v>197664</v>
      </c>
      <c r="AE323" s="12">
        <v>200000</v>
      </c>
      <c r="AF323" s="12">
        <v>197664</v>
      </c>
      <c r="AG323" s="12">
        <v>197664</v>
      </c>
      <c r="AH323" s="12">
        <v>109736</v>
      </c>
      <c r="AI323" s="12">
        <v>109736</v>
      </c>
      <c r="AJ323" s="12">
        <v>109736</v>
      </c>
      <c r="AK323" s="12">
        <v>0</v>
      </c>
      <c r="AL323" s="32">
        <v>250000</v>
      </c>
      <c r="AM323" s="32">
        <v>250000</v>
      </c>
      <c r="AN323" s="32">
        <v>300000</v>
      </c>
      <c r="AO323" s="32">
        <v>300000</v>
      </c>
      <c r="AP323" s="12">
        <v>300000</v>
      </c>
      <c r="AQ323" s="12">
        <f t="shared" si="15"/>
        <v>-100000</v>
      </c>
      <c r="AR323" s="32">
        <f t="shared" si="16"/>
        <v>50000</v>
      </c>
      <c r="AS323" s="35" t="s">
        <v>655</v>
      </c>
      <c r="AT323" s="12">
        <v>0</v>
      </c>
      <c r="AU323" s="12">
        <v>0</v>
      </c>
      <c r="AV323" s="12">
        <v>0</v>
      </c>
      <c r="AW323" s="12">
        <v>0</v>
      </c>
      <c r="AX323" s="12">
        <v>0</v>
      </c>
      <c r="AY323"/>
    </row>
    <row r="324" spans="1:51" x14ac:dyDescent="0.3">
      <c r="A324" t="str">
        <f t="shared" si="17"/>
        <v>1.1-00-2401_245002002_24358100</v>
      </c>
      <c r="B324" t="s">
        <v>1282</v>
      </c>
      <c r="C324" t="s">
        <v>1105</v>
      </c>
      <c r="D324" t="s">
        <v>1276</v>
      </c>
      <c r="E324" t="s">
        <v>1284</v>
      </c>
      <c r="F324" t="s">
        <v>1106</v>
      </c>
      <c r="G324" t="s">
        <v>29</v>
      </c>
      <c r="H324" t="s">
        <v>30</v>
      </c>
      <c r="I324" t="s">
        <v>31</v>
      </c>
      <c r="J324" t="s">
        <v>934</v>
      </c>
      <c r="K324" t="s">
        <v>33</v>
      </c>
      <c r="L324" t="s">
        <v>853</v>
      </c>
      <c r="M324" t="s">
        <v>971</v>
      </c>
      <c r="N324">
        <v>5</v>
      </c>
      <c r="O324" t="s">
        <v>62</v>
      </c>
      <c r="P324" s="79" t="s">
        <v>65</v>
      </c>
      <c r="Q324">
        <v>2</v>
      </c>
      <c r="R324" t="s">
        <v>66</v>
      </c>
      <c r="S324" t="s">
        <v>63</v>
      </c>
      <c r="T324" t="s">
        <v>871</v>
      </c>
      <c r="U324" t="s">
        <v>64</v>
      </c>
      <c r="V324">
        <v>3000</v>
      </c>
      <c r="W324" t="s">
        <v>70</v>
      </c>
      <c r="Y324">
        <v>3581</v>
      </c>
      <c r="Z324" t="s">
        <v>73</v>
      </c>
      <c r="AA324" s="11">
        <v>0</v>
      </c>
      <c r="AB324" s="80" t="s">
        <v>42</v>
      </c>
      <c r="AC324" t="s">
        <v>43</v>
      </c>
      <c r="AD324" s="12">
        <v>5000</v>
      </c>
      <c r="AE324" s="12">
        <v>5000</v>
      </c>
      <c r="AF324" s="12">
        <v>2295.84</v>
      </c>
      <c r="AG324" s="12">
        <v>2295.84</v>
      </c>
      <c r="AH324" s="12">
        <v>2295.84</v>
      </c>
      <c r="AI324" s="12">
        <v>2087.04</v>
      </c>
      <c r="AJ324" s="12">
        <v>2087.04</v>
      </c>
      <c r="AK324" s="12">
        <v>2704.16</v>
      </c>
      <c r="AL324" s="32">
        <v>5000</v>
      </c>
      <c r="AM324" s="32">
        <v>5000</v>
      </c>
      <c r="AN324" s="32">
        <v>15000</v>
      </c>
      <c r="AO324" s="32">
        <v>15000</v>
      </c>
      <c r="AP324" s="12">
        <v>15000</v>
      </c>
      <c r="AQ324" s="12">
        <f t="shared" si="15"/>
        <v>-10000</v>
      </c>
      <c r="AR324" s="32">
        <f t="shared" si="16"/>
        <v>10000</v>
      </c>
      <c r="AS324" s="35" t="s">
        <v>140</v>
      </c>
      <c r="AT324">
        <v>0</v>
      </c>
      <c r="AU324">
        <v>141180.25</v>
      </c>
      <c r="AV324">
        <v>0</v>
      </c>
      <c r="AW324">
        <v>6215249.2000000002</v>
      </c>
      <c r="AX324">
        <v>-6074068.9500000002</v>
      </c>
      <c r="AY324"/>
    </row>
    <row r="325" spans="1:51" s="82" customFormat="1" x14ac:dyDescent="0.3">
      <c r="A325" t="str">
        <f t="shared" si="17"/>
        <v>2.5-02-2407_243035021_24358100</v>
      </c>
      <c r="B325" s="82" t="s">
        <v>1280</v>
      </c>
      <c r="C325" s="82" t="s">
        <v>1095</v>
      </c>
      <c r="D325" s="82" t="s">
        <v>1274</v>
      </c>
      <c r="E325" s="82" t="s">
        <v>1287</v>
      </c>
      <c r="F325" s="82" t="s">
        <v>1096</v>
      </c>
      <c r="G325" s="82" t="s">
        <v>580</v>
      </c>
      <c r="H325" s="82" t="s">
        <v>581</v>
      </c>
      <c r="I325" s="82" t="s">
        <v>31</v>
      </c>
      <c r="J325" s="82" t="s">
        <v>934</v>
      </c>
      <c r="K325" s="82" t="s">
        <v>446</v>
      </c>
      <c r="L325" s="82" t="s">
        <v>859</v>
      </c>
      <c r="M325" s="82" t="s">
        <v>447</v>
      </c>
      <c r="N325" s="82">
        <v>3</v>
      </c>
      <c r="O325" s="82" t="s">
        <v>218</v>
      </c>
      <c r="P325" s="83" t="s">
        <v>584</v>
      </c>
      <c r="Q325" s="82">
        <v>35</v>
      </c>
      <c r="R325" s="82" t="s">
        <v>585</v>
      </c>
      <c r="S325" s="82" t="s">
        <v>582</v>
      </c>
      <c r="T325" s="82" t="s">
        <v>893</v>
      </c>
      <c r="U325" s="82" t="s">
        <v>583</v>
      </c>
      <c r="V325" s="82">
        <v>3000</v>
      </c>
      <c r="W325" s="82" t="s">
        <v>70</v>
      </c>
      <c r="Y325" s="82">
        <v>3581</v>
      </c>
      <c r="Z325" s="82" t="s">
        <v>73</v>
      </c>
      <c r="AA325" s="195">
        <v>0</v>
      </c>
      <c r="AB325" s="84" t="s">
        <v>42</v>
      </c>
      <c r="AC325" s="82" t="s">
        <v>43</v>
      </c>
      <c r="AD325" s="85">
        <v>123189238</v>
      </c>
      <c r="AE325" s="85">
        <v>100000000</v>
      </c>
      <c r="AF325" s="85">
        <v>123200979.23999999</v>
      </c>
      <c r="AG325" s="85">
        <v>123200979.23999999</v>
      </c>
      <c r="AH325" s="85">
        <v>123200979.23</v>
      </c>
      <c r="AI325" s="85">
        <v>123200979.23</v>
      </c>
      <c r="AJ325" s="85">
        <v>123200979.23</v>
      </c>
      <c r="AK325" s="85">
        <v>-11741.239999994636</v>
      </c>
      <c r="AL325" s="75">
        <v>187220000</v>
      </c>
      <c r="AM325" s="75">
        <v>187220000</v>
      </c>
      <c r="AN325" s="75">
        <f>187220000+17020000</f>
        <v>204240000</v>
      </c>
      <c r="AO325" s="75">
        <f>187220000+17020000</f>
        <v>204240000</v>
      </c>
      <c r="AP325" s="85">
        <v>100000000</v>
      </c>
      <c r="AQ325" s="85">
        <f t="shared" si="15"/>
        <v>0</v>
      </c>
      <c r="AR325" s="75">
        <f t="shared" si="16"/>
        <v>17020000</v>
      </c>
      <c r="AS325" s="193" t="s">
        <v>1226</v>
      </c>
      <c r="AT325">
        <v>0</v>
      </c>
      <c r="AU325">
        <v>0</v>
      </c>
      <c r="AV325">
        <v>0</v>
      </c>
      <c r="AW325">
        <v>0</v>
      </c>
      <c r="AX325">
        <v>0</v>
      </c>
    </row>
    <row r="326" spans="1:51" x14ac:dyDescent="0.3">
      <c r="A326" t="str">
        <f t="shared" si="17"/>
        <v>1.1-00-2407_243035021_24358100</v>
      </c>
      <c r="B326" t="s">
        <v>1282</v>
      </c>
      <c r="C326" t="s">
        <v>1105</v>
      </c>
      <c r="D326" t="s">
        <v>1276</v>
      </c>
      <c r="E326" t="s">
        <v>1284</v>
      </c>
      <c r="F326" t="s">
        <v>1106</v>
      </c>
      <c r="G326" t="s">
        <v>580</v>
      </c>
      <c r="H326" t="s">
        <v>581</v>
      </c>
      <c r="I326" t="s">
        <v>31</v>
      </c>
      <c r="J326" t="s">
        <v>934</v>
      </c>
      <c r="K326" t="s">
        <v>446</v>
      </c>
      <c r="L326" t="s">
        <v>859</v>
      </c>
      <c r="M326" t="s">
        <v>447</v>
      </c>
      <c r="N326">
        <v>3</v>
      </c>
      <c r="O326" t="s">
        <v>218</v>
      </c>
      <c r="P326" s="83" t="s">
        <v>584</v>
      </c>
      <c r="Q326">
        <v>35</v>
      </c>
      <c r="R326" t="s">
        <v>585</v>
      </c>
      <c r="S326" t="s">
        <v>582</v>
      </c>
      <c r="T326" t="s">
        <v>893</v>
      </c>
      <c r="U326" t="s">
        <v>583</v>
      </c>
      <c r="V326">
        <v>3000</v>
      </c>
      <c r="W326" t="s">
        <v>70</v>
      </c>
      <c r="Y326">
        <v>3581</v>
      </c>
      <c r="Z326" t="s">
        <v>73</v>
      </c>
      <c r="AA326" s="46">
        <v>0</v>
      </c>
      <c r="AB326" s="80" t="s">
        <v>42</v>
      </c>
      <c r="AC326" t="s">
        <v>43</v>
      </c>
      <c r="AD326" s="12">
        <v>56810762</v>
      </c>
      <c r="AE326" s="12">
        <v>0</v>
      </c>
      <c r="AF326" s="12">
        <v>27549642.34</v>
      </c>
      <c r="AG326" s="12">
        <v>27549642.34</v>
      </c>
      <c r="AH326" s="12">
        <v>26389643.5</v>
      </c>
      <c r="AI326" s="12">
        <v>26389643.5</v>
      </c>
      <c r="AJ326" s="12">
        <v>26389643.5</v>
      </c>
      <c r="AK326" s="12">
        <v>29261119.66</v>
      </c>
      <c r="AL326" s="32">
        <v>0</v>
      </c>
      <c r="AM326" s="32">
        <v>17020000</v>
      </c>
      <c r="AN326" s="32">
        <v>0</v>
      </c>
      <c r="AO326" s="32">
        <v>0</v>
      </c>
      <c r="AP326" s="12">
        <v>10000000</v>
      </c>
      <c r="AQ326" s="12">
        <f t="shared" si="15"/>
        <v>-10000000</v>
      </c>
      <c r="AR326" s="32">
        <f t="shared" si="16"/>
        <v>0</v>
      </c>
      <c r="AS326" s="35"/>
      <c r="AT326">
        <v>0</v>
      </c>
      <c r="AU326">
        <v>2195</v>
      </c>
      <c r="AV326">
        <v>0</v>
      </c>
      <c r="AW326">
        <v>0</v>
      </c>
      <c r="AX326">
        <v>2195</v>
      </c>
      <c r="AY326"/>
    </row>
    <row r="327" spans="1:51" x14ac:dyDescent="0.3">
      <c r="A327" t="str">
        <f t="shared" si="17"/>
        <v>1.1-00-2407_243039024_24358100</v>
      </c>
      <c r="B327" t="s">
        <v>1282</v>
      </c>
      <c r="C327" t="s">
        <v>1105</v>
      </c>
      <c r="D327" t="s">
        <v>1276</v>
      </c>
      <c r="E327" t="s">
        <v>1284</v>
      </c>
      <c r="F327" t="s">
        <v>1106</v>
      </c>
      <c r="G327" t="s">
        <v>498</v>
      </c>
      <c r="H327" t="s">
        <v>499</v>
      </c>
      <c r="I327" t="s">
        <v>31</v>
      </c>
      <c r="J327" t="s">
        <v>934</v>
      </c>
      <c r="K327" t="s">
        <v>446</v>
      </c>
      <c r="L327" t="s">
        <v>859</v>
      </c>
      <c r="M327" t="s">
        <v>447</v>
      </c>
      <c r="N327">
        <v>3</v>
      </c>
      <c r="O327" t="s">
        <v>218</v>
      </c>
      <c r="P327" s="79" t="s">
        <v>502</v>
      </c>
      <c r="Q327">
        <v>39</v>
      </c>
      <c r="R327" t="s">
        <v>503</v>
      </c>
      <c r="S327" t="s">
        <v>500</v>
      </c>
      <c r="T327" t="s">
        <v>890</v>
      </c>
      <c r="U327" t="s">
        <v>501</v>
      </c>
      <c r="V327">
        <v>3000</v>
      </c>
      <c r="W327" t="s">
        <v>70</v>
      </c>
      <c r="Y327">
        <v>3581</v>
      </c>
      <c r="Z327" t="s">
        <v>73</v>
      </c>
      <c r="AA327" s="46">
        <v>0</v>
      </c>
      <c r="AB327" s="80" t="s">
        <v>42</v>
      </c>
      <c r="AC327" t="s">
        <v>43</v>
      </c>
      <c r="AD327" s="12">
        <v>1000000</v>
      </c>
      <c r="AE327" s="12">
        <v>1000000</v>
      </c>
      <c r="AF327" s="12">
        <v>994604.12</v>
      </c>
      <c r="AG327" s="12">
        <v>994604.12</v>
      </c>
      <c r="AH327" s="12">
        <v>597801.4</v>
      </c>
      <c r="AI327" s="12">
        <v>597801.4</v>
      </c>
      <c r="AJ327" s="12">
        <v>597801.4</v>
      </c>
      <c r="AK327" s="12">
        <v>5395.8800000000047</v>
      </c>
      <c r="AL327" s="32">
        <v>1000000</v>
      </c>
      <c r="AM327" s="32">
        <v>1000000</v>
      </c>
      <c r="AN327" s="32">
        <v>1000000</v>
      </c>
      <c r="AO327" s="32">
        <v>1000000</v>
      </c>
      <c r="AP327" s="12">
        <v>1000000</v>
      </c>
      <c r="AQ327" s="12">
        <f t="shared" si="15"/>
        <v>0</v>
      </c>
      <c r="AR327" s="32">
        <f t="shared" si="16"/>
        <v>0</v>
      </c>
      <c r="AS327" s="35" t="s">
        <v>538</v>
      </c>
      <c r="AT327">
        <v>0</v>
      </c>
      <c r="AU327">
        <v>0</v>
      </c>
      <c r="AV327">
        <v>0</v>
      </c>
      <c r="AW327">
        <v>1000800</v>
      </c>
      <c r="AX327">
        <v>-1000800</v>
      </c>
      <c r="AY327"/>
    </row>
    <row r="328" spans="1:51" x14ac:dyDescent="0.3">
      <c r="A328" t="str">
        <f t="shared" si="17"/>
        <v>1.1-00-2417_244056037_24358100</v>
      </c>
      <c r="B328" t="s">
        <v>1282</v>
      </c>
      <c r="C328" t="s">
        <v>1105</v>
      </c>
      <c r="D328" t="s">
        <v>1276</v>
      </c>
      <c r="E328" t="s">
        <v>1284</v>
      </c>
      <c r="F328" t="s">
        <v>1106</v>
      </c>
      <c r="G328" t="s">
        <v>783</v>
      </c>
      <c r="H328" t="s">
        <v>784</v>
      </c>
      <c r="I328" t="s">
        <v>200</v>
      </c>
      <c r="J328" t="s">
        <v>957</v>
      </c>
      <c r="K328" t="s">
        <v>852</v>
      </c>
      <c r="L328" t="s">
        <v>867</v>
      </c>
      <c r="M328" t="s">
        <v>785</v>
      </c>
      <c r="N328">
        <v>4</v>
      </c>
      <c r="O328" t="s">
        <v>667</v>
      </c>
      <c r="P328" s="79" t="s">
        <v>787</v>
      </c>
      <c r="Q328">
        <v>56</v>
      </c>
      <c r="R328" t="s">
        <v>788</v>
      </c>
      <c r="S328" t="s">
        <v>786</v>
      </c>
      <c r="T328" t="s">
        <v>904</v>
      </c>
      <c r="U328" t="s">
        <v>959</v>
      </c>
      <c r="V328" s="1">
        <v>3000</v>
      </c>
      <c r="W328" s="1" t="s">
        <v>70</v>
      </c>
      <c r="X328" s="1"/>
      <c r="Y328" s="7">
        <v>3581</v>
      </c>
      <c r="Z328" s="7" t="s">
        <v>73</v>
      </c>
      <c r="AA328" s="46">
        <v>0</v>
      </c>
      <c r="AB328" s="80" t="s">
        <v>42</v>
      </c>
      <c r="AC328" t="s">
        <v>43</v>
      </c>
      <c r="AD328" s="12">
        <v>0</v>
      </c>
      <c r="AE328" s="12">
        <v>0</v>
      </c>
      <c r="AF328" s="12">
        <v>0</v>
      </c>
      <c r="AG328" s="12">
        <v>0</v>
      </c>
      <c r="AH328" s="12">
        <v>0</v>
      </c>
      <c r="AI328" s="12">
        <v>0</v>
      </c>
      <c r="AJ328" s="12">
        <v>0</v>
      </c>
      <c r="AK328" s="12">
        <v>0</v>
      </c>
      <c r="AL328" s="10">
        <v>0</v>
      </c>
      <c r="AM328" s="10">
        <v>0</v>
      </c>
      <c r="AN328" s="10">
        <v>80000</v>
      </c>
      <c r="AO328" s="10">
        <v>80000</v>
      </c>
      <c r="AP328" s="12">
        <v>80000</v>
      </c>
      <c r="AQ328" s="12">
        <f t="shared" si="15"/>
        <v>-80000</v>
      </c>
      <c r="AR328" s="32">
        <f t="shared" si="16"/>
        <v>80000</v>
      </c>
      <c r="AS328" s="9" t="s">
        <v>797</v>
      </c>
      <c r="AT328">
        <v>0</v>
      </c>
      <c r="AU328">
        <v>0</v>
      </c>
      <c r="AV328">
        <v>0</v>
      </c>
      <c r="AW328">
        <v>10275282.52</v>
      </c>
      <c r="AX328">
        <v>-10275282.52</v>
      </c>
      <c r="AY328"/>
    </row>
    <row r="329" spans="1:51" x14ac:dyDescent="0.3">
      <c r="A329" t="str">
        <f t="shared" si="17"/>
        <v>1.1-00-2407_243XX024_24358100</v>
      </c>
      <c r="B329" t="s">
        <v>1282</v>
      </c>
      <c r="C329" s="3" t="s">
        <v>1105</v>
      </c>
      <c r="D329" t="s">
        <v>1276</v>
      </c>
      <c r="E329" t="s">
        <v>1284</v>
      </c>
      <c r="F329" t="s">
        <v>1106</v>
      </c>
      <c r="G329" s="1" t="s">
        <v>498</v>
      </c>
      <c r="H329" s="6" t="s">
        <v>499</v>
      </c>
      <c r="I329" s="1" t="s">
        <v>31</v>
      </c>
      <c r="J329" s="6" t="s">
        <v>32</v>
      </c>
      <c r="K329" s="1" t="s">
        <v>446</v>
      </c>
      <c r="L329" s="1" t="s">
        <v>859</v>
      </c>
      <c r="M329" s="1" t="s">
        <v>447</v>
      </c>
      <c r="N329" s="1">
        <v>3</v>
      </c>
      <c r="O329" s="1" t="s">
        <v>218</v>
      </c>
      <c r="P329" t="s">
        <v>45</v>
      </c>
      <c r="Q329" s="1">
        <v>58</v>
      </c>
      <c r="R329" s="1" t="s">
        <v>1138</v>
      </c>
      <c r="S329" t="s">
        <v>500</v>
      </c>
      <c r="T329" s="1" t="s">
        <v>890</v>
      </c>
      <c r="U329" s="1" t="s">
        <v>501</v>
      </c>
      <c r="V329" s="1">
        <v>3000</v>
      </c>
      <c r="W329" s="1" t="s">
        <v>70</v>
      </c>
      <c r="X329" s="1"/>
      <c r="Y329" s="7">
        <v>3581</v>
      </c>
      <c r="Z329" s="7" t="s">
        <v>73</v>
      </c>
      <c r="AA329" s="46">
        <v>0</v>
      </c>
      <c r="AB329" s="80" t="s">
        <v>42</v>
      </c>
      <c r="AC329" t="s">
        <v>43</v>
      </c>
      <c r="AD329" s="32">
        <v>0</v>
      </c>
      <c r="AE329" s="32">
        <v>0</v>
      </c>
      <c r="AF329" s="32">
        <v>0</v>
      </c>
      <c r="AG329" s="32">
        <v>0</v>
      </c>
      <c r="AH329" s="32">
        <v>0</v>
      </c>
      <c r="AI329" s="32">
        <v>0</v>
      </c>
      <c r="AJ329" s="32">
        <v>0</v>
      </c>
      <c r="AK329" s="32">
        <v>0</v>
      </c>
      <c r="AL329" s="32">
        <v>0</v>
      </c>
      <c r="AM329" s="32">
        <v>0</v>
      </c>
      <c r="AN329" s="9">
        <v>1000000</v>
      </c>
      <c r="AO329" s="9">
        <v>0</v>
      </c>
      <c r="AP329" s="12">
        <v>0</v>
      </c>
      <c r="AQ329" s="12">
        <f t="shared" si="15"/>
        <v>0</v>
      </c>
      <c r="AR329" s="32">
        <f t="shared" si="16"/>
        <v>1000000</v>
      </c>
      <c r="AS329" s="9" t="s">
        <v>1149</v>
      </c>
      <c r="AT329">
        <v>1500000</v>
      </c>
      <c r="AU329">
        <v>0</v>
      </c>
      <c r="AV329">
        <v>0</v>
      </c>
      <c r="AW329">
        <v>0</v>
      </c>
      <c r="AX329">
        <v>1500000</v>
      </c>
      <c r="AY329"/>
    </row>
    <row r="330" spans="1:51" x14ac:dyDescent="0.3">
      <c r="A330" t="str">
        <f t="shared" si="17"/>
        <v>1.1-00-2401_246004004_24361101</v>
      </c>
      <c r="B330" t="s">
        <v>1282</v>
      </c>
      <c r="C330" t="s">
        <v>1105</v>
      </c>
      <c r="D330" t="s">
        <v>1276</v>
      </c>
      <c r="E330" t="s">
        <v>1284</v>
      </c>
      <c r="F330" t="s">
        <v>1106</v>
      </c>
      <c r="G330" t="s">
        <v>29</v>
      </c>
      <c r="H330" t="s">
        <v>30</v>
      </c>
      <c r="I330" t="s">
        <v>31</v>
      </c>
      <c r="J330" t="s">
        <v>934</v>
      </c>
      <c r="K330" t="s">
        <v>33</v>
      </c>
      <c r="L330" t="s">
        <v>853</v>
      </c>
      <c r="M330" t="s">
        <v>971</v>
      </c>
      <c r="N330">
        <v>6</v>
      </c>
      <c r="O330" t="s">
        <v>79</v>
      </c>
      <c r="P330" s="79" t="s">
        <v>93</v>
      </c>
      <c r="Q330">
        <v>4</v>
      </c>
      <c r="R330" t="s">
        <v>94</v>
      </c>
      <c r="S330" t="s">
        <v>92</v>
      </c>
      <c r="T330" t="s">
        <v>873</v>
      </c>
      <c r="U330" t="s">
        <v>987</v>
      </c>
      <c r="V330">
        <v>3000</v>
      </c>
      <c r="W330" t="s">
        <v>70</v>
      </c>
      <c r="Y330">
        <v>3611</v>
      </c>
      <c r="Z330" t="s">
        <v>99</v>
      </c>
      <c r="AA330" s="11">
        <v>7</v>
      </c>
      <c r="AB330" s="80" t="s">
        <v>1238</v>
      </c>
      <c r="AC330" t="s">
        <v>101</v>
      </c>
      <c r="AD330" s="12">
        <v>1740000</v>
      </c>
      <c r="AE330" s="12">
        <v>1500000</v>
      </c>
      <c r="AF330" s="12">
        <v>1740000</v>
      </c>
      <c r="AG330" s="12">
        <v>0</v>
      </c>
      <c r="AH330" s="12">
        <v>0</v>
      </c>
      <c r="AI330" s="12">
        <v>0</v>
      </c>
      <c r="AJ330" s="12">
        <v>0</v>
      </c>
      <c r="AK330" s="12">
        <v>0</v>
      </c>
      <c r="AL330" s="32">
        <v>1740000</v>
      </c>
      <c r="AM330" s="32">
        <v>1740000</v>
      </c>
      <c r="AN330" s="32">
        <v>1740000</v>
      </c>
      <c r="AO330" s="32">
        <v>1740000</v>
      </c>
      <c r="AP330" s="12">
        <v>1500000</v>
      </c>
      <c r="AQ330" s="12">
        <f t="shared" si="15"/>
        <v>0</v>
      </c>
      <c r="AR330" s="32">
        <f t="shared" si="16"/>
        <v>0</v>
      </c>
      <c r="AS330" s="35" t="s">
        <v>102</v>
      </c>
      <c r="AT330">
        <v>21200000</v>
      </c>
      <c r="AU330">
        <v>0</v>
      </c>
      <c r="AV330">
        <v>0</v>
      </c>
      <c r="AW330">
        <v>0</v>
      </c>
      <c r="AX330">
        <v>21200000</v>
      </c>
      <c r="AY330"/>
    </row>
    <row r="331" spans="1:51" x14ac:dyDescent="0.3">
      <c r="A331" t="str">
        <f t="shared" si="17"/>
        <v>01_246XX004_24361100</v>
      </c>
      <c r="C331" t="s">
        <v>1094</v>
      </c>
      <c r="F331" t="s">
        <v>962</v>
      </c>
      <c r="G331" t="s">
        <v>29</v>
      </c>
      <c r="H331" t="s">
        <v>30</v>
      </c>
      <c r="I331" t="s">
        <v>31</v>
      </c>
      <c r="J331" t="s">
        <v>934</v>
      </c>
      <c r="K331" t="s">
        <v>33</v>
      </c>
      <c r="L331" t="s">
        <v>853</v>
      </c>
      <c r="M331" t="s">
        <v>971</v>
      </c>
      <c r="N331">
        <v>6</v>
      </c>
      <c r="O331" t="s">
        <v>79</v>
      </c>
      <c r="P331" t="s">
        <v>45</v>
      </c>
      <c r="Q331">
        <v>4</v>
      </c>
      <c r="R331" t="s">
        <v>94</v>
      </c>
      <c r="S331" t="s">
        <v>92</v>
      </c>
      <c r="T331" t="s">
        <v>873</v>
      </c>
      <c r="U331" t="s">
        <v>987</v>
      </c>
      <c r="V331">
        <v>3000</v>
      </c>
      <c r="W331" t="s">
        <v>70</v>
      </c>
      <c r="Y331">
        <v>3611</v>
      </c>
      <c r="Z331" t="s">
        <v>99</v>
      </c>
      <c r="AA331" s="11">
        <v>0</v>
      </c>
      <c r="AB331" s="80" t="s">
        <v>42</v>
      </c>
      <c r="AC331" t="s">
        <v>43</v>
      </c>
      <c r="AD331" s="12">
        <v>0</v>
      </c>
      <c r="AE331" s="12">
        <v>0</v>
      </c>
      <c r="AF331" s="12">
        <v>0</v>
      </c>
      <c r="AG331" s="12">
        <v>0</v>
      </c>
      <c r="AH331" s="12">
        <v>0</v>
      </c>
      <c r="AI331" s="12">
        <v>0</v>
      </c>
      <c r="AJ331" s="12">
        <v>0</v>
      </c>
      <c r="AK331" s="12">
        <v>0</v>
      </c>
      <c r="AL331" s="32">
        <v>0</v>
      </c>
      <c r="AM331" s="32">
        <v>0</v>
      </c>
      <c r="AN331" s="32">
        <v>0</v>
      </c>
      <c r="AO331" s="32">
        <v>0</v>
      </c>
      <c r="AP331" s="12">
        <v>0</v>
      </c>
      <c r="AQ331" s="12">
        <f t="shared" si="15"/>
        <v>0</v>
      </c>
      <c r="AR331" s="32">
        <f t="shared" si="16"/>
        <v>0</v>
      </c>
      <c r="AS331" s="35" t="s">
        <v>846</v>
      </c>
      <c r="AT331">
        <v>8904</v>
      </c>
      <c r="AU331">
        <v>5041.5200000000004</v>
      </c>
      <c r="AV331">
        <v>0</v>
      </c>
      <c r="AW331">
        <v>10220.6</v>
      </c>
      <c r="AX331">
        <v>3724.92</v>
      </c>
      <c r="AY331"/>
    </row>
    <row r="332" spans="1:51" x14ac:dyDescent="0.3">
      <c r="A332" t="str">
        <f t="shared" si="17"/>
        <v>1.1-00-2401_246004004_24361100</v>
      </c>
      <c r="B332" t="s">
        <v>1282</v>
      </c>
      <c r="C332" t="s">
        <v>1105</v>
      </c>
      <c r="D332" t="s">
        <v>1276</v>
      </c>
      <c r="E332" t="s">
        <v>1284</v>
      </c>
      <c r="F332" t="s">
        <v>1106</v>
      </c>
      <c r="G332" t="s">
        <v>29</v>
      </c>
      <c r="H332" t="s">
        <v>30</v>
      </c>
      <c r="I332" t="s">
        <v>31</v>
      </c>
      <c r="J332" t="s">
        <v>934</v>
      </c>
      <c r="K332" t="s">
        <v>33</v>
      </c>
      <c r="L332" t="s">
        <v>853</v>
      </c>
      <c r="M332" t="s">
        <v>971</v>
      </c>
      <c r="N332">
        <v>6</v>
      </c>
      <c r="O332" t="s">
        <v>79</v>
      </c>
      <c r="P332" s="79" t="s">
        <v>93</v>
      </c>
      <c r="Q332">
        <v>4</v>
      </c>
      <c r="R332" t="s">
        <v>94</v>
      </c>
      <c r="S332" t="s">
        <v>92</v>
      </c>
      <c r="T332" t="s">
        <v>873</v>
      </c>
      <c r="U332" t="s">
        <v>987</v>
      </c>
      <c r="V332">
        <v>3000</v>
      </c>
      <c r="W332" t="s">
        <v>70</v>
      </c>
      <c r="Y332">
        <v>3611</v>
      </c>
      <c r="Z332" t="s">
        <v>99</v>
      </c>
      <c r="AA332" s="11">
        <v>0</v>
      </c>
      <c r="AB332" s="80" t="s">
        <v>42</v>
      </c>
      <c r="AC332" t="s">
        <v>43</v>
      </c>
      <c r="AD332" s="12">
        <v>32495912.920000002</v>
      </c>
      <c r="AE332" s="12">
        <v>30500000</v>
      </c>
      <c r="AF332" s="12">
        <v>32610043.5</v>
      </c>
      <c r="AG332" s="12">
        <v>29350076.289999999</v>
      </c>
      <c r="AH332" s="12">
        <v>26178088.370000001</v>
      </c>
      <c r="AI332" s="12">
        <v>25047985.850000001</v>
      </c>
      <c r="AJ332" s="12">
        <v>24226259.309999999</v>
      </c>
      <c r="AK332" s="12">
        <v>-114130.57999999821</v>
      </c>
      <c r="AL332" s="32">
        <v>32495912.920000002</v>
      </c>
      <c r="AM332" s="32">
        <v>32495912.920000002</v>
      </c>
      <c r="AN332" s="32">
        <v>35000000</v>
      </c>
      <c r="AO332" s="32">
        <v>35000000</v>
      </c>
      <c r="AP332" s="12">
        <v>27900000</v>
      </c>
      <c r="AQ332" s="12">
        <f t="shared" si="15"/>
        <v>2600000</v>
      </c>
      <c r="AR332" s="32">
        <f t="shared" si="16"/>
        <v>2504087.0799999982</v>
      </c>
      <c r="AS332" s="35" t="s">
        <v>846</v>
      </c>
      <c r="AT332">
        <v>1353000</v>
      </c>
      <c r="AU332">
        <v>147000</v>
      </c>
      <c r="AV332">
        <v>0</v>
      </c>
      <c r="AW332">
        <v>26000</v>
      </c>
      <c r="AX332">
        <v>1474000</v>
      </c>
      <c r="AY332"/>
    </row>
    <row r="333" spans="1:51" x14ac:dyDescent="0.3">
      <c r="A333" t="str">
        <f t="shared" si="17"/>
        <v>1.1-00-2405_246021015_24363100</v>
      </c>
      <c r="B333" t="s">
        <v>1282</v>
      </c>
      <c r="C333" t="s">
        <v>1105</v>
      </c>
      <c r="D333" t="s">
        <v>1276</v>
      </c>
      <c r="E333" t="s">
        <v>1284</v>
      </c>
      <c r="F333" t="s">
        <v>1106</v>
      </c>
      <c r="G333" t="s">
        <v>29</v>
      </c>
      <c r="H333" t="s">
        <v>30</v>
      </c>
      <c r="I333" t="s">
        <v>31</v>
      </c>
      <c r="J333" t="s">
        <v>934</v>
      </c>
      <c r="K333" t="s">
        <v>306</v>
      </c>
      <c r="L333" t="s">
        <v>857</v>
      </c>
      <c r="M333" t="s">
        <v>307</v>
      </c>
      <c r="N333">
        <v>6</v>
      </c>
      <c r="O333" t="s">
        <v>79</v>
      </c>
      <c r="P333" s="79" t="s">
        <v>310</v>
      </c>
      <c r="Q333">
        <v>21</v>
      </c>
      <c r="R333" t="s">
        <v>311</v>
      </c>
      <c r="S333" t="s">
        <v>308</v>
      </c>
      <c r="T333" t="s">
        <v>884</v>
      </c>
      <c r="U333" t="s">
        <v>309</v>
      </c>
      <c r="V333">
        <v>3000</v>
      </c>
      <c r="W333" t="s">
        <v>70</v>
      </c>
      <c r="Y333">
        <v>3631</v>
      </c>
      <c r="Z333" t="s">
        <v>333</v>
      </c>
      <c r="AA333" s="11">
        <v>0</v>
      </c>
      <c r="AB333" s="80" t="s">
        <v>42</v>
      </c>
      <c r="AC333" t="s">
        <v>43</v>
      </c>
      <c r="AD333" s="12">
        <v>4866666.55</v>
      </c>
      <c r="AE333" s="12">
        <v>4000000</v>
      </c>
      <c r="AF333" s="12">
        <v>4866666.55</v>
      </c>
      <c r="AG333" s="12">
        <v>4866666.55</v>
      </c>
      <c r="AH333" s="12">
        <v>4866666.5999999996</v>
      </c>
      <c r="AI333" s="12">
        <v>3649999.95</v>
      </c>
      <c r="AJ333" s="12">
        <v>3649999.95</v>
      </c>
      <c r="AK333" s="12">
        <v>0</v>
      </c>
      <c r="AL333" s="32">
        <v>4866666.55</v>
      </c>
      <c r="AM333" s="32">
        <v>4866666.55</v>
      </c>
      <c r="AN333" s="32">
        <v>4866666.55</v>
      </c>
      <c r="AO333" s="32">
        <v>4866666.55</v>
      </c>
      <c r="AP333" s="12">
        <v>4866666.55</v>
      </c>
      <c r="AQ333" s="12">
        <f t="shared" si="15"/>
        <v>-866666.54999999981</v>
      </c>
      <c r="AR333" s="32">
        <f t="shared" si="16"/>
        <v>0</v>
      </c>
      <c r="AS333" s="35" t="s">
        <v>846</v>
      </c>
      <c r="AT333" s="12">
        <v>0</v>
      </c>
      <c r="AU333" s="12">
        <v>0</v>
      </c>
      <c r="AV333" s="12">
        <v>0</v>
      </c>
      <c r="AW333" s="12">
        <v>0</v>
      </c>
      <c r="AX333" s="12">
        <v>0</v>
      </c>
      <c r="AY333"/>
    </row>
    <row r="334" spans="1:51" x14ac:dyDescent="0.3">
      <c r="A334" t="str">
        <f t="shared" si="17"/>
        <v>1.1-00-2401_246004004_24365100</v>
      </c>
      <c r="B334" t="s">
        <v>1282</v>
      </c>
      <c r="C334" t="s">
        <v>1105</v>
      </c>
      <c r="D334" t="s">
        <v>1276</v>
      </c>
      <c r="E334" t="s">
        <v>1284</v>
      </c>
      <c r="F334" t="s">
        <v>1106</v>
      </c>
      <c r="G334" t="s">
        <v>29</v>
      </c>
      <c r="H334" t="s">
        <v>30</v>
      </c>
      <c r="I334" t="s">
        <v>31</v>
      </c>
      <c r="J334" t="s">
        <v>934</v>
      </c>
      <c r="K334" t="s">
        <v>33</v>
      </c>
      <c r="L334" t="s">
        <v>853</v>
      </c>
      <c r="M334" t="s">
        <v>971</v>
      </c>
      <c r="N334">
        <v>6</v>
      </c>
      <c r="O334" t="s">
        <v>79</v>
      </c>
      <c r="P334" s="79" t="s">
        <v>93</v>
      </c>
      <c r="Q334">
        <v>4</v>
      </c>
      <c r="R334" t="s">
        <v>94</v>
      </c>
      <c r="S334" t="s">
        <v>92</v>
      </c>
      <c r="T334" t="s">
        <v>873</v>
      </c>
      <c r="U334" t="s">
        <v>987</v>
      </c>
      <c r="V334">
        <v>3000</v>
      </c>
      <c r="W334" t="s">
        <v>70</v>
      </c>
      <c r="Y334">
        <v>3651</v>
      </c>
      <c r="Z334" t="s">
        <v>104</v>
      </c>
      <c r="AA334" s="11">
        <v>0</v>
      </c>
      <c r="AB334" s="80" t="s">
        <v>42</v>
      </c>
      <c r="AC334" t="s">
        <v>43</v>
      </c>
      <c r="AD334" s="12">
        <v>4728216</v>
      </c>
      <c r="AE334" s="12">
        <v>3228216</v>
      </c>
      <c r="AF334" s="12">
        <v>3115199.95</v>
      </c>
      <c r="AG334" s="12">
        <v>3115199.95</v>
      </c>
      <c r="AH334" s="12">
        <v>2336400</v>
      </c>
      <c r="AI334" s="12">
        <v>2336400</v>
      </c>
      <c r="AJ334" s="12">
        <v>2336400</v>
      </c>
      <c r="AK334" s="12">
        <v>1613016.0499999998</v>
      </c>
      <c r="AL334" s="32">
        <v>4728216</v>
      </c>
      <c r="AM334" s="32">
        <v>4728216</v>
      </c>
      <c r="AN334" s="32">
        <v>4728216</v>
      </c>
      <c r="AO334" s="32">
        <v>4728216</v>
      </c>
      <c r="AP334" s="12">
        <v>3000000</v>
      </c>
      <c r="AQ334" s="12">
        <f t="shared" si="15"/>
        <v>228216</v>
      </c>
      <c r="AR334" s="32">
        <f t="shared" si="16"/>
        <v>0</v>
      </c>
      <c r="AS334" s="35" t="s">
        <v>846</v>
      </c>
      <c r="AT334">
        <v>10000</v>
      </c>
      <c r="AU334">
        <v>10220.6</v>
      </c>
      <c r="AV334">
        <v>0</v>
      </c>
      <c r="AW334">
        <v>5041.5200000000004</v>
      </c>
      <c r="AX334">
        <v>15179.08</v>
      </c>
      <c r="AY334"/>
    </row>
    <row r="335" spans="1:51" x14ac:dyDescent="0.3">
      <c r="A335" t="str">
        <f t="shared" si="17"/>
        <v>1.1-00-2401_246004004_24366100</v>
      </c>
      <c r="B335" t="s">
        <v>1282</v>
      </c>
      <c r="C335" t="s">
        <v>1105</v>
      </c>
      <c r="D335" t="s">
        <v>1276</v>
      </c>
      <c r="E335" t="s">
        <v>1284</v>
      </c>
      <c r="F335" t="s">
        <v>1106</v>
      </c>
      <c r="G335" t="s">
        <v>29</v>
      </c>
      <c r="H335" t="s">
        <v>30</v>
      </c>
      <c r="I335" t="s">
        <v>31</v>
      </c>
      <c r="J335" t="s">
        <v>934</v>
      </c>
      <c r="K335" t="s">
        <v>33</v>
      </c>
      <c r="L335" t="s">
        <v>853</v>
      </c>
      <c r="M335" t="s">
        <v>971</v>
      </c>
      <c r="N335">
        <v>6</v>
      </c>
      <c r="O335" t="s">
        <v>79</v>
      </c>
      <c r="P335" s="79" t="s">
        <v>93</v>
      </c>
      <c r="Q335">
        <v>4</v>
      </c>
      <c r="R335" t="s">
        <v>94</v>
      </c>
      <c r="S335" t="s">
        <v>92</v>
      </c>
      <c r="T335" t="s">
        <v>873</v>
      </c>
      <c r="U335" t="s">
        <v>987</v>
      </c>
      <c r="V335">
        <v>3000</v>
      </c>
      <c r="W335" t="s">
        <v>70</v>
      </c>
      <c r="Y335">
        <v>3661</v>
      </c>
      <c r="Z335" t="s">
        <v>106</v>
      </c>
      <c r="AA335" s="11">
        <v>0</v>
      </c>
      <c r="AB335" s="80" t="s">
        <v>42</v>
      </c>
      <c r="AC335" t="s">
        <v>43</v>
      </c>
      <c r="AD335" s="12">
        <v>8995784</v>
      </c>
      <c r="AE335" s="12">
        <v>7515784</v>
      </c>
      <c r="AF335" s="12">
        <v>6171220.2999999998</v>
      </c>
      <c r="AG335" s="12">
        <v>6171220.2999999998</v>
      </c>
      <c r="AH335" s="12">
        <v>6171220.2999999998</v>
      </c>
      <c r="AI335" s="12">
        <v>5364164.96</v>
      </c>
      <c r="AJ335" s="12">
        <v>5364164.96</v>
      </c>
      <c r="AK335" s="12">
        <v>2824563.7</v>
      </c>
      <c r="AL335" s="32">
        <v>8995784</v>
      </c>
      <c r="AM335" s="32">
        <v>8995784</v>
      </c>
      <c r="AN335" s="32">
        <v>8995784</v>
      </c>
      <c r="AO335" s="32">
        <v>8995784</v>
      </c>
      <c r="AP335" s="12">
        <v>7000000</v>
      </c>
      <c r="AQ335" s="12">
        <f t="shared" si="15"/>
        <v>515784</v>
      </c>
      <c r="AR335" s="32">
        <f t="shared" si="16"/>
        <v>0</v>
      </c>
      <c r="AS335" s="35" t="s">
        <v>846</v>
      </c>
      <c r="AT335" s="12">
        <v>0</v>
      </c>
      <c r="AU335" s="12">
        <v>0</v>
      </c>
      <c r="AV335" s="12">
        <v>0</v>
      </c>
      <c r="AW335" s="12">
        <v>0</v>
      </c>
      <c r="AX335" s="12">
        <v>0</v>
      </c>
      <c r="AY335"/>
    </row>
    <row r="336" spans="1:51" x14ac:dyDescent="0.3">
      <c r="A336" t="str">
        <f t="shared" si="17"/>
        <v>1.1-00-2401_246003003_24371100</v>
      </c>
      <c r="B336" t="s">
        <v>1282</v>
      </c>
      <c r="C336" t="s">
        <v>1105</v>
      </c>
      <c r="D336" t="s">
        <v>1276</v>
      </c>
      <c r="E336" t="s">
        <v>1284</v>
      </c>
      <c r="F336" t="s">
        <v>1106</v>
      </c>
      <c r="G336" t="s">
        <v>29</v>
      </c>
      <c r="H336" t="s">
        <v>30</v>
      </c>
      <c r="I336" t="s">
        <v>31</v>
      </c>
      <c r="J336" t="s">
        <v>934</v>
      </c>
      <c r="K336" t="s">
        <v>33</v>
      </c>
      <c r="L336" t="s">
        <v>853</v>
      </c>
      <c r="M336" t="s">
        <v>971</v>
      </c>
      <c r="N336">
        <v>6</v>
      </c>
      <c r="O336" t="s">
        <v>79</v>
      </c>
      <c r="P336" s="79" t="s">
        <v>82</v>
      </c>
      <c r="Q336">
        <v>3</v>
      </c>
      <c r="R336" t="s">
        <v>83</v>
      </c>
      <c r="S336" t="s">
        <v>80</v>
      </c>
      <c r="T336" t="s">
        <v>872</v>
      </c>
      <c r="U336" t="s">
        <v>81</v>
      </c>
      <c r="V336">
        <v>3000</v>
      </c>
      <c r="W336" t="s">
        <v>70</v>
      </c>
      <c r="Y336">
        <v>3711</v>
      </c>
      <c r="Z336" t="s">
        <v>157</v>
      </c>
      <c r="AA336" s="11">
        <v>0</v>
      </c>
      <c r="AB336" s="80" t="s">
        <v>42</v>
      </c>
      <c r="AC336" t="s">
        <v>43</v>
      </c>
      <c r="AD336" s="12">
        <v>32707.68</v>
      </c>
      <c r="AE336" s="12">
        <v>0</v>
      </c>
      <c r="AF336" s="12">
        <v>12555.74</v>
      </c>
      <c r="AG336" s="12">
        <v>12555.74</v>
      </c>
      <c r="AH336" s="12">
        <v>12555.74</v>
      </c>
      <c r="AI336" s="12">
        <v>12555.74</v>
      </c>
      <c r="AJ336" s="12">
        <v>12555.74</v>
      </c>
      <c r="AK336" s="12">
        <v>20151.940000000002</v>
      </c>
      <c r="AL336" s="32">
        <v>14707.68</v>
      </c>
      <c r="AM336" s="32">
        <v>14707.68</v>
      </c>
      <c r="AN336" s="32">
        <v>14707.68</v>
      </c>
      <c r="AO336" s="32">
        <v>14707.68</v>
      </c>
      <c r="AP336" s="12">
        <v>14707.68</v>
      </c>
      <c r="AQ336" s="12">
        <f t="shared" si="15"/>
        <v>-14707.68</v>
      </c>
      <c r="AR336" s="32">
        <f t="shared" si="16"/>
        <v>0</v>
      </c>
      <c r="AS336" s="35" t="s">
        <v>140</v>
      </c>
      <c r="AY336"/>
    </row>
    <row r="337" spans="1:51" x14ac:dyDescent="0.3">
      <c r="A337" t="str">
        <f t="shared" si="17"/>
        <v>1.1-00-2402_241XX010_24371100</v>
      </c>
      <c r="B337" t="s">
        <v>1282</v>
      </c>
      <c r="C337" t="s">
        <v>1105</v>
      </c>
      <c r="D337" t="s">
        <v>1276</v>
      </c>
      <c r="E337" t="s">
        <v>1284</v>
      </c>
      <c r="F337" t="s">
        <v>1106</v>
      </c>
      <c r="G337" t="s">
        <v>29</v>
      </c>
      <c r="H337" t="s">
        <v>30</v>
      </c>
      <c r="I337" t="s">
        <v>340</v>
      </c>
      <c r="J337" t="s">
        <v>964</v>
      </c>
      <c r="K337" t="s">
        <v>188</v>
      </c>
      <c r="L337" t="s">
        <v>856</v>
      </c>
      <c r="M337" t="s">
        <v>189</v>
      </c>
      <c r="N337">
        <v>1</v>
      </c>
      <c r="O337" t="s">
        <v>35</v>
      </c>
      <c r="P337" t="s">
        <v>45</v>
      </c>
      <c r="Q337">
        <v>15</v>
      </c>
      <c r="R337" t="s">
        <v>1135</v>
      </c>
      <c r="S337" t="s">
        <v>273</v>
      </c>
      <c r="T337" t="s">
        <v>883</v>
      </c>
      <c r="U337" s="1" t="s">
        <v>274</v>
      </c>
      <c r="V337">
        <v>3000</v>
      </c>
      <c r="W337" t="s">
        <v>70</v>
      </c>
      <c r="Y337">
        <v>3711</v>
      </c>
      <c r="Z337" t="s">
        <v>157</v>
      </c>
      <c r="AA337" s="11">
        <v>0</v>
      </c>
      <c r="AB337" s="80" t="s">
        <v>42</v>
      </c>
      <c r="AC337" t="s">
        <v>43</v>
      </c>
      <c r="AD337" s="12">
        <v>8710</v>
      </c>
      <c r="AE337" s="12">
        <v>0</v>
      </c>
      <c r="AF337" s="12">
        <v>8710</v>
      </c>
      <c r="AG337" s="12">
        <v>8710</v>
      </c>
      <c r="AH337" s="12">
        <v>8710</v>
      </c>
      <c r="AI337" s="12">
        <v>8710</v>
      </c>
      <c r="AJ337" s="12">
        <v>8710</v>
      </c>
      <c r="AK337" s="12">
        <v>0</v>
      </c>
      <c r="AL337" s="32">
        <v>8710</v>
      </c>
      <c r="AM337" s="32">
        <v>8710</v>
      </c>
      <c r="AN337" s="32">
        <v>0</v>
      </c>
      <c r="AO337" s="32">
        <v>0</v>
      </c>
      <c r="AP337" s="12">
        <v>0</v>
      </c>
      <c r="AQ337" s="12">
        <f t="shared" si="15"/>
        <v>0</v>
      </c>
      <c r="AR337" s="32">
        <f t="shared" si="16"/>
        <v>-8710</v>
      </c>
      <c r="AS337" s="35" t="s">
        <v>846</v>
      </c>
      <c r="AT337">
        <v>0</v>
      </c>
      <c r="AU337">
        <v>19850</v>
      </c>
      <c r="AV337">
        <v>0</v>
      </c>
      <c r="AW337">
        <v>9200</v>
      </c>
      <c r="AX337">
        <v>10650</v>
      </c>
      <c r="AY337"/>
    </row>
    <row r="338" spans="1:51" x14ac:dyDescent="0.3">
      <c r="A338" t="str">
        <f t="shared" si="17"/>
        <v>1.1-00-2404_246018012_24371100</v>
      </c>
      <c r="B338" t="s">
        <v>1282</v>
      </c>
      <c r="C338" t="s">
        <v>1105</v>
      </c>
      <c r="D338" t="s">
        <v>1276</v>
      </c>
      <c r="E338" t="s">
        <v>1284</v>
      </c>
      <c r="F338" t="s">
        <v>1106</v>
      </c>
      <c r="G338" t="s">
        <v>29</v>
      </c>
      <c r="H338" t="s">
        <v>30</v>
      </c>
      <c r="I338" t="s">
        <v>141</v>
      </c>
      <c r="J338" t="s">
        <v>955</v>
      </c>
      <c r="K338" t="s">
        <v>143</v>
      </c>
      <c r="L338" t="s">
        <v>855</v>
      </c>
      <c r="M338" t="s">
        <v>144</v>
      </c>
      <c r="N338">
        <v>6</v>
      </c>
      <c r="O338" t="s">
        <v>79</v>
      </c>
      <c r="P338" s="79" t="s">
        <v>147</v>
      </c>
      <c r="Q338">
        <v>18</v>
      </c>
      <c r="R338" t="s">
        <v>148</v>
      </c>
      <c r="S338" t="s">
        <v>145</v>
      </c>
      <c r="T338" t="s">
        <v>877</v>
      </c>
      <c r="U338" t="s">
        <v>956</v>
      </c>
      <c r="V338">
        <v>3000</v>
      </c>
      <c r="W338" t="s">
        <v>70</v>
      </c>
      <c r="Y338">
        <v>3711</v>
      </c>
      <c r="Z338" t="s">
        <v>157</v>
      </c>
      <c r="AA338" s="11">
        <v>0</v>
      </c>
      <c r="AB338" s="80" t="s">
        <v>42</v>
      </c>
      <c r="AC338" t="s">
        <v>43</v>
      </c>
      <c r="AD338" s="12">
        <v>16960</v>
      </c>
      <c r="AE338" s="12">
        <v>0</v>
      </c>
      <c r="AF338" s="12">
        <v>8960</v>
      </c>
      <c r="AG338" s="12">
        <v>8960</v>
      </c>
      <c r="AH338" s="12">
        <v>8960</v>
      </c>
      <c r="AI338" s="12">
        <v>8960</v>
      </c>
      <c r="AJ338" s="12">
        <v>8960</v>
      </c>
      <c r="AK338" s="12">
        <v>8000</v>
      </c>
      <c r="AL338" s="32">
        <v>8960</v>
      </c>
      <c r="AM338" s="32">
        <v>8960</v>
      </c>
      <c r="AN338" s="32">
        <v>8960</v>
      </c>
      <c r="AO338" s="32">
        <v>8960</v>
      </c>
      <c r="AP338" s="12">
        <v>8960</v>
      </c>
      <c r="AQ338" s="12">
        <f t="shared" si="15"/>
        <v>-8960</v>
      </c>
      <c r="AR338" s="32">
        <f t="shared" si="16"/>
        <v>0</v>
      </c>
      <c r="AS338" s="35" t="s">
        <v>846</v>
      </c>
      <c r="AT338">
        <v>0</v>
      </c>
      <c r="AU338">
        <v>500000</v>
      </c>
      <c r="AV338">
        <v>0</v>
      </c>
      <c r="AW338">
        <v>0</v>
      </c>
      <c r="AX338">
        <v>500000</v>
      </c>
      <c r="AY338"/>
    </row>
    <row r="339" spans="1:51" x14ac:dyDescent="0.3">
      <c r="A339" t="str">
        <f t="shared" si="17"/>
        <v>1.1-00-2411_246XX031_24371100</v>
      </c>
      <c r="B339" t="s">
        <v>1282</v>
      </c>
      <c r="C339" t="s">
        <v>1105</v>
      </c>
      <c r="D339" t="s">
        <v>1276</v>
      </c>
      <c r="E339" t="s">
        <v>1284</v>
      </c>
      <c r="F339" t="s">
        <v>1106</v>
      </c>
      <c r="G339" t="s">
        <v>802</v>
      </c>
      <c r="H339" t="s">
        <v>803</v>
      </c>
      <c r="I339" t="s">
        <v>31</v>
      </c>
      <c r="J339" t="s">
        <v>934</v>
      </c>
      <c r="K339" t="s">
        <v>804</v>
      </c>
      <c r="L339" t="s">
        <v>868</v>
      </c>
      <c r="M339" t="s">
        <v>805</v>
      </c>
      <c r="N339">
        <v>6</v>
      </c>
      <c r="O339" t="s">
        <v>79</v>
      </c>
      <c r="P339" t="s">
        <v>45</v>
      </c>
      <c r="Q339">
        <v>49</v>
      </c>
      <c r="R339" t="s">
        <v>820</v>
      </c>
      <c r="S339" t="s">
        <v>806</v>
      </c>
      <c r="T339" t="s">
        <v>905</v>
      </c>
      <c r="U339" t="s">
        <v>963</v>
      </c>
      <c r="V339">
        <v>3000</v>
      </c>
      <c r="W339" t="s">
        <v>70</v>
      </c>
      <c r="Y339">
        <v>3711</v>
      </c>
      <c r="Z339" t="s">
        <v>157</v>
      </c>
      <c r="AA339" s="46">
        <v>0</v>
      </c>
      <c r="AB339" s="80" t="s">
        <v>42</v>
      </c>
      <c r="AC339" t="s">
        <v>43</v>
      </c>
      <c r="AD339" s="12">
        <v>2840.3</v>
      </c>
      <c r="AE339" s="12">
        <v>0</v>
      </c>
      <c r="AF339" s="12">
        <v>2839.3</v>
      </c>
      <c r="AG339" s="12">
        <v>2839.3</v>
      </c>
      <c r="AH339" s="12">
        <v>2839.3</v>
      </c>
      <c r="AI339" s="12">
        <v>2839.3</v>
      </c>
      <c r="AJ339" s="12">
        <v>2839.3</v>
      </c>
      <c r="AK339" s="12">
        <v>1</v>
      </c>
      <c r="AL339" s="32">
        <v>0</v>
      </c>
      <c r="AM339" s="32">
        <v>0</v>
      </c>
      <c r="AN339" s="32">
        <v>0</v>
      </c>
      <c r="AO339" s="32">
        <v>0</v>
      </c>
      <c r="AP339" s="12">
        <v>0</v>
      </c>
      <c r="AQ339" s="12">
        <f t="shared" si="15"/>
        <v>0</v>
      </c>
      <c r="AR339" s="32">
        <f t="shared" si="16"/>
        <v>0</v>
      </c>
      <c r="AS339" s="35" t="s">
        <v>846</v>
      </c>
      <c r="AT339">
        <v>150000</v>
      </c>
      <c r="AU339">
        <v>0</v>
      </c>
      <c r="AV339">
        <v>0</v>
      </c>
      <c r="AW339">
        <v>150000</v>
      </c>
      <c r="AX339">
        <v>0</v>
      </c>
      <c r="AY339"/>
    </row>
    <row r="340" spans="1:51" x14ac:dyDescent="0.3">
      <c r="A340" t="str">
        <f t="shared" si="17"/>
        <v>1.1-00-2404_246018012_24372100</v>
      </c>
      <c r="B340" t="s">
        <v>1282</v>
      </c>
      <c r="C340" t="s">
        <v>1105</v>
      </c>
      <c r="D340" t="s">
        <v>1276</v>
      </c>
      <c r="E340" t="s">
        <v>1284</v>
      </c>
      <c r="F340" t="s">
        <v>1106</v>
      </c>
      <c r="G340" t="s">
        <v>29</v>
      </c>
      <c r="H340" t="s">
        <v>30</v>
      </c>
      <c r="I340" t="s">
        <v>141</v>
      </c>
      <c r="J340" t="s">
        <v>955</v>
      </c>
      <c r="K340" t="s">
        <v>143</v>
      </c>
      <c r="L340" t="s">
        <v>855</v>
      </c>
      <c r="M340" t="s">
        <v>144</v>
      </c>
      <c r="N340">
        <v>6</v>
      </c>
      <c r="O340" t="s">
        <v>79</v>
      </c>
      <c r="P340" s="79" t="s">
        <v>147</v>
      </c>
      <c r="Q340">
        <v>18</v>
      </c>
      <c r="R340" t="s">
        <v>148</v>
      </c>
      <c r="S340" t="s">
        <v>145</v>
      </c>
      <c r="T340" t="s">
        <v>877</v>
      </c>
      <c r="U340" t="s">
        <v>956</v>
      </c>
      <c r="V340">
        <v>3000</v>
      </c>
      <c r="W340" t="s">
        <v>70</v>
      </c>
      <c r="Y340">
        <v>3721</v>
      </c>
      <c r="Z340" t="s">
        <v>88</v>
      </c>
      <c r="AA340" s="11">
        <v>0</v>
      </c>
      <c r="AB340" s="80" t="s">
        <v>42</v>
      </c>
      <c r="AC340" t="s">
        <v>43</v>
      </c>
      <c r="AD340" s="12">
        <v>0</v>
      </c>
      <c r="AE340" s="12">
        <v>0</v>
      </c>
      <c r="AF340" s="12">
        <v>0</v>
      </c>
      <c r="AG340" s="12">
        <v>0</v>
      </c>
      <c r="AH340" s="12">
        <v>0</v>
      </c>
      <c r="AI340" s="12">
        <v>0</v>
      </c>
      <c r="AJ340" s="12">
        <v>0</v>
      </c>
      <c r="AK340" s="12">
        <v>0</v>
      </c>
      <c r="AL340" s="32">
        <v>2480</v>
      </c>
      <c r="AM340" s="32">
        <v>2480</v>
      </c>
      <c r="AN340" s="32">
        <v>2480</v>
      </c>
      <c r="AO340" s="32">
        <v>2480</v>
      </c>
      <c r="AP340" s="12">
        <v>2480</v>
      </c>
      <c r="AQ340" s="12">
        <f t="shared" si="15"/>
        <v>-2480</v>
      </c>
      <c r="AR340" s="32">
        <f t="shared" si="16"/>
        <v>0</v>
      </c>
      <c r="AS340" s="35" t="s">
        <v>846</v>
      </c>
      <c r="AT340">
        <v>0</v>
      </c>
      <c r="AU340">
        <v>0</v>
      </c>
      <c r="AV340">
        <v>0</v>
      </c>
      <c r="AW340">
        <v>0</v>
      </c>
      <c r="AX340">
        <v>0</v>
      </c>
      <c r="AY340"/>
    </row>
    <row r="341" spans="1:51" x14ac:dyDescent="0.3">
      <c r="A341" t="str">
        <f t="shared" si="17"/>
        <v>1.1-00-2401_246003003_24375100</v>
      </c>
      <c r="B341" t="s">
        <v>1282</v>
      </c>
      <c r="C341" t="s">
        <v>1105</v>
      </c>
      <c r="D341" t="s">
        <v>1276</v>
      </c>
      <c r="E341" t="s">
        <v>1284</v>
      </c>
      <c r="F341" t="s">
        <v>1106</v>
      </c>
      <c r="G341" t="s">
        <v>29</v>
      </c>
      <c r="H341" t="s">
        <v>30</v>
      </c>
      <c r="I341" t="s">
        <v>31</v>
      </c>
      <c r="J341" t="s">
        <v>934</v>
      </c>
      <c r="K341" t="s">
        <v>33</v>
      </c>
      <c r="L341" t="s">
        <v>853</v>
      </c>
      <c r="M341" t="s">
        <v>971</v>
      </c>
      <c r="N341">
        <v>6</v>
      </c>
      <c r="O341" t="s">
        <v>79</v>
      </c>
      <c r="P341" s="79" t="s">
        <v>82</v>
      </c>
      <c r="Q341">
        <v>3</v>
      </c>
      <c r="R341" t="s">
        <v>83</v>
      </c>
      <c r="S341" t="s">
        <v>80</v>
      </c>
      <c r="T341" t="s">
        <v>872</v>
      </c>
      <c r="U341" t="s">
        <v>81</v>
      </c>
      <c r="V341">
        <v>3000</v>
      </c>
      <c r="W341" t="s">
        <v>70</v>
      </c>
      <c r="Y341">
        <v>3751</v>
      </c>
      <c r="Z341" t="s">
        <v>356</v>
      </c>
      <c r="AA341" s="11">
        <v>0</v>
      </c>
      <c r="AB341" s="80" t="s">
        <v>42</v>
      </c>
      <c r="AC341" t="s">
        <v>43</v>
      </c>
      <c r="AD341" s="12">
        <v>23397.95</v>
      </c>
      <c r="AE341" s="12">
        <v>0</v>
      </c>
      <c r="AF341" s="12">
        <v>10154.280000000001</v>
      </c>
      <c r="AG341" s="12">
        <v>10154.280000000001</v>
      </c>
      <c r="AH341" s="12">
        <v>10154.280000000001</v>
      </c>
      <c r="AI341" s="12">
        <v>10154.280000000001</v>
      </c>
      <c r="AJ341" s="12">
        <v>10154.280000000001</v>
      </c>
      <c r="AK341" s="12">
        <v>13243.67</v>
      </c>
      <c r="AL341" s="32">
        <v>11397.95</v>
      </c>
      <c r="AM341" s="32">
        <v>11397.95</v>
      </c>
      <c r="AN341" s="32">
        <v>11397.95</v>
      </c>
      <c r="AO341" s="32">
        <v>11397.95</v>
      </c>
      <c r="AP341" s="12">
        <v>11397.95</v>
      </c>
      <c r="AQ341" s="12">
        <f t="shared" si="15"/>
        <v>-11397.95</v>
      </c>
      <c r="AR341" s="32">
        <f t="shared" si="16"/>
        <v>0</v>
      </c>
      <c r="AS341" s="35" t="s">
        <v>140</v>
      </c>
      <c r="AY341"/>
    </row>
    <row r="342" spans="1:51" x14ac:dyDescent="0.3">
      <c r="A342" t="str">
        <f t="shared" si="17"/>
        <v>1.1-00-2402_241XX010_24375100</v>
      </c>
      <c r="B342" t="s">
        <v>1282</v>
      </c>
      <c r="C342" t="s">
        <v>1105</v>
      </c>
      <c r="D342" t="s">
        <v>1276</v>
      </c>
      <c r="E342" t="s">
        <v>1284</v>
      </c>
      <c r="F342" t="s">
        <v>1106</v>
      </c>
      <c r="G342" t="s">
        <v>29</v>
      </c>
      <c r="H342" t="s">
        <v>30</v>
      </c>
      <c r="I342" t="s">
        <v>340</v>
      </c>
      <c r="J342" t="s">
        <v>964</v>
      </c>
      <c r="K342" t="s">
        <v>188</v>
      </c>
      <c r="L342" t="s">
        <v>856</v>
      </c>
      <c r="M342" t="s">
        <v>189</v>
      </c>
      <c r="N342">
        <v>1</v>
      </c>
      <c r="O342" t="s">
        <v>35</v>
      </c>
      <c r="P342" t="s">
        <v>45</v>
      </c>
      <c r="Q342">
        <v>15</v>
      </c>
      <c r="R342" t="s">
        <v>1135</v>
      </c>
      <c r="S342" t="s">
        <v>273</v>
      </c>
      <c r="T342" t="s">
        <v>883</v>
      </c>
      <c r="U342" s="1" t="s">
        <v>274</v>
      </c>
      <c r="V342">
        <v>3000</v>
      </c>
      <c r="W342" t="s">
        <v>70</v>
      </c>
      <c r="Y342">
        <v>3751</v>
      </c>
      <c r="Z342" t="s">
        <v>356</v>
      </c>
      <c r="AA342" s="11">
        <v>0</v>
      </c>
      <c r="AB342" s="80" t="s">
        <v>42</v>
      </c>
      <c r="AC342" t="s">
        <v>43</v>
      </c>
      <c r="AD342" s="12">
        <v>1357.98</v>
      </c>
      <c r="AE342" s="12">
        <v>0</v>
      </c>
      <c r="AF342" s="12">
        <v>1357.98</v>
      </c>
      <c r="AG342" s="12">
        <v>1357.98</v>
      </c>
      <c r="AH342" s="12">
        <v>1357.98</v>
      </c>
      <c r="AI342" s="12">
        <v>1357.98</v>
      </c>
      <c r="AJ342" s="12">
        <v>1357.98</v>
      </c>
      <c r="AK342" s="12">
        <v>0</v>
      </c>
      <c r="AL342" s="32">
        <v>1357.98</v>
      </c>
      <c r="AM342" s="32">
        <v>1357.98</v>
      </c>
      <c r="AN342" s="32">
        <v>0</v>
      </c>
      <c r="AO342" s="32">
        <v>0</v>
      </c>
      <c r="AP342" s="12">
        <v>0</v>
      </c>
      <c r="AQ342" s="12">
        <f t="shared" ref="AQ342:AQ400" si="18">AE342-AP342</f>
        <v>0</v>
      </c>
      <c r="AR342" s="32">
        <f t="shared" si="16"/>
        <v>-1357.98</v>
      </c>
      <c r="AS342" s="35" t="s">
        <v>846</v>
      </c>
      <c r="AT342">
        <v>0</v>
      </c>
      <c r="AU342">
        <v>966140</v>
      </c>
      <c r="AV342">
        <v>0</v>
      </c>
      <c r="AW342">
        <v>0</v>
      </c>
      <c r="AX342">
        <v>966140</v>
      </c>
      <c r="AY342"/>
    </row>
    <row r="343" spans="1:51" x14ac:dyDescent="0.3">
      <c r="A343" t="str">
        <f t="shared" si="17"/>
        <v>1.1-00-2404_246XX012_24375100</v>
      </c>
      <c r="B343" t="s">
        <v>1282</v>
      </c>
      <c r="C343" t="s">
        <v>1105</v>
      </c>
      <c r="D343" t="s">
        <v>1276</v>
      </c>
      <c r="E343" t="s">
        <v>1284</v>
      </c>
      <c r="F343" t="s">
        <v>1106</v>
      </c>
      <c r="G343" t="s">
        <v>29</v>
      </c>
      <c r="H343" t="s">
        <v>30</v>
      </c>
      <c r="I343" t="s">
        <v>141</v>
      </c>
      <c r="J343" t="s">
        <v>955</v>
      </c>
      <c r="K343" t="s">
        <v>143</v>
      </c>
      <c r="L343" t="s">
        <v>855</v>
      </c>
      <c r="M343" t="s">
        <v>144</v>
      </c>
      <c r="N343">
        <v>6</v>
      </c>
      <c r="O343" t="s">
        <v>79</v>
      </c>
      <c r="P343" t="s">
        <v>45</v>
      </c>
      <c r="Q343">
        <v>18</v>
      </c>
      <c r="R343" t="s">
        <v>148</v>
      </c>
      <c r="S343" t="s">
        <v>145</v>
      </c>
      <c r="T343" t="s">
        <v>877</v>
      </c>
      <c r="U343" t="s">
        <v>956</v>
      </c>
      <c r="V343">
        <v>3000</v>
      </c>
      <c r="W343" t="s">
        <v>70</v>
      </c>
      <c r="Y343">
        <v>3751</v>
      </c>
      <c r="Z343" t="s">
        <v>356</v>
      </c>
      <c r="AA343" s="11">
        <v>0</v>
      </c>
      <c r="AB343" s="80" t="s">
        <v>42</v>
      </c>
      <c r="AC343" t="s">
        <v>43</v>
      </c>
      <c r="AD343" s="12">
        <v>4480</v>
      </c>
      <c r="AE343" s="12">
        <v>0</v>
      </c>
      <c r="AF343" s="12">
        <v>1213</v>
      </c>
      <c r="AG343" s="12">
        <v>1213</v>
      </c>
      <c r="AH343" s="12">
        <v>1213</v>
      </c>
      <c r="AI343" s="12">
        <v>1213</v>
      </c>
      <c r="AJ343" s="12">
        <v>1213</v>
      </c>
      <c r="AK343" s="12">
        <v>3267</v>
      </c>
      <c r="AL343" s="32">
        <v>0</v>
      </c>
      <c r="AM343" s="32">
        <v>0</v>
      </c>
      <c r="AN343" s="32">
        <v>0</v>
      </c>
      <c r="AO343" s="32">
        <v>0</v>
      </c>
      <c r="AP343" s="12">
        <v>0</v>
      </c>
      <c r="AQ343" s="12">
        <f t="shared" si="18"/>
        <v>0</v>
      </c>
      <c r="AR343" s="32">
        <f t="shared" si="16"/>
        <v>0</v>
      </c>
      <c r="AS343" s="35" t="s">
        <v>846</v>
      </c>
      <c r="AT343">
        <v>0</v>
      </c>
      <c r="AU343">
        <v>2920</v>
      </c>
      <c r="AV343">
        <v>0</v>
      </c>
      <c r="AW343">
        <v>113</v>
      </c>
      <c r="AX343">
        <v>2807</v>
      </c>
      <c r="AY343"/>
    </row>
    <row r="344" spans="1:51" x14ac:dyDescent="0.3">
      <c r="A344" t="str">
        <f t="shared" si="17"/>
        <v>1.1-00-2411_246XX031_24375100</v>
      </c>
      <c r="B344" t="s">
        <v>1282</v>
      </c>
      <c r="C344" t="s">
        <v>1105</v>
      </c>
      <c r="D344" t="s">
        <v>1276</v>
      </c>
      <c r="E344" t="s">
        <v>1284</v>
      </c>
      <c r="F344" t="s">
        <v>1106</v>
      </c>
      <c r="G344" t="s">
        <v>802</v>
      </c>
      <c r="H344" t="s">
        <v>803</v>
      </c>
      <c r="I344" t="s">
        <v>31</v>
      </c>
      <c r="J344" t="s">
        <v>934</v>
      </c>
      <c r="K344" t="s">
        <v>804</v>
      </c>
      <c r="L344" t="s">
        <v>868</v>
      </c>
      <c r="M344" t="s">
        <v>805</v>
      </c>
      <c r="N344">
        <v>6</v>
      </c>
      <c r="O344" t="s">
        <v>79</v>
      </c>
      <c r="P344" t="s">
        <v>45</v>
      </c>
      <c r="Q344">
        <v>49</v>
      </c>
      <c r="R344" t="s">
        <v>820</v>
      </c>
      <c r="S344" t="s">
        <v>806</v>
      </c>
      <c r="T344" t="s">
        <v>905</v>
      </c>
      <c r="U344" t="s">
        <v>963</v>
      </c>
      <c r="V344">
        <v>3000</v>
      </c>
      <c r="W344" t="s">
        <v>70</v>
      </c>
      <c r="Y344">
        <v>3751</v>
      </c>
      <c r="Z344" t="s">
        <v>356</v>
      </c>
      <c r="AA344" s="46">
        <v>0</v>
      </c>
      <c r="AB344" s="80" t="s">
        <v>42</v>
      </c>
      <c r="AC344" t="s">
        <v>43</v>
      </c>
      <c r="AD344" s="12">
        <v>2195</v>
      </c>
      <c r="AE344" s="12">
        <v>0</v>
      </c>
      <c r="AF344" s="12">
        <v>2192.4</v>
      </c>
      <c r="AG344" s="12">
        <v>2192.4</v>
      </c>
      <c r="AH344" s="12">
        <v>2192.4</v>
      </c>
      <c r="AI344" s="12">
        <v>2192.4</v>
      </c>
      <c r="AJ344" s="12">
        <v>2192.4</v>
      </c>
      <c r="AK344" s="12">
        <v>2.5999999999999091</v>
      </c>
      <c r="AL344" s="32">
        <v>0</v>
      </c>
      <c r="AM344" s="32">
        <v>0</v>
      </c>
      <c r="AN344" s="32">
        <v>0</v>
      </c>
      <c r="AO344" s="32">
        <v>0</v>
      </c>
      <c r="AP344" s="12">
        <v>0</v>
      </c>
      <c r="AQ344" s="12">
        <f t="shared" si="18"/>
        <v>0</v>
      </c>
      <c r="AR344" s="32">
        <f t="shared" si="16"/>
        <v>0</v>
      </c>
      <c r="AS344" s="35" t="s">
        <v>846</v>
      </c>
      <c r="AT344">
        <v>0</v>
      </c>
      <c r="AU344">
        <v>0</v>
      </c>
      <c r="AV344">
        <v>0</v>
      </c>
      <c r="AW344">
        <v>0</v>
      </c>
      <c r="AX344">
        <v>0</v>
      </c>
      <c r="AY344"/>
    </row>
    <row r="345" spans="1:51" x14ac:dyDescent="0.3">
      <c r="A345" t="str">
        <f t="shared" si="17"/>
        <v>1.1-00-2402_241XX010_24379100</v>
      </c>
      <c r="B345" t="s">
        <v>1282</v>
      </c>
      <c r="C345" t="s">
        <v>1105</v>
      </c>
      <c r="D345" t="s">
        <v>1276</v>
      </c>
      <c r="E345" t="s">
        <v>1284</v>
      </c>
      <c r="F345" t="s">
        <v>1106</v>
      </c>
      <c r="G345" t="s">
        <v>29</v>
      </c>
      <c r="H345" t="s">
        <v>30</v>
      </c>
      <c r="I345" t="s">
        <v>340</v>
      </c>
      <c r="J345" t="s">
        <v>964</v>
      </c>
      <c r="K345" t="s">
        <v>188</v>
      </c>
      <c r="L345" t="s">
        <v>856</v>
      </c>
      <c r="M345" t="s">
        <v>189</v>
      </c>
      <c r="N345">
        <v>1</v>
      </c>
      <c r="O345" t="s">
        <v>35</v>
      </c>
      <c r="P345" t="s">
        <v>45</v>
      </c>
      <c r="Q345">
        <v>15</v>
      </c>
      <c r="R345" t="s">
        <v>1135</v>
      </c>
      <c r="S345" t="s">
        <v>273</v>
      </c>
      <c r="T345" t="s">
        <v>883</v>
      </c>
      <c r="U345" s="1" t="s">
        <v>274</v>
      </c>
      <c r="V345">
        <v>3000</v>
      </c>
      <c r="W345" t="s">
        <v>70</v>
      </c>
      <c r="Y345">
        <v>3791</v>
      </c>
      <c r="Z345" t="s">
        <v>158</v>
      </c>
      <c r="AA345" s="11">
        <v>0</v>
      </c>
      <c r="AB345" s="80" t="s">
        <v>42</v>
      </c>
      <c r="AC345" t="s">
        <v>43</v>
      </c>
      <c r="AD345" s="12">
        <v>9324.6</v>
      </c>
      <c r="AE345" s="12">
        <v>0</v>
      </c>
      <c r="AF345" s="12">
        <v>9324.6</v>
      </c>
      <c r="AG345" s="12">
        <v>9324.6</v>
      </c>
      <c r="AH345" s="12">
        <v>9324.6</v>
      </c>
      <c r="AI345" s="12">
        <v>9324.6</v>
      </c>
      <c r="AJ345" s="12">
        <v>9324.6</v>
      </c>
      <c r="AK345" s="12">
        <v>0</v>
      </c>
      <c r="AL345" s="32">
        <v>9324.6</v>
      </c>
      <c r="AM345" s="32">
        <v>9324.6</v>
      </c>
      <c r="AN345" s="32">
        <v>0</v>
      </c>
      <c r="AO345" s="32">
        <v>0</v>
      </c>
      <c r="AP345" s="12">
        <v>0</v>
      </c>
      <c r="AQ345" s="12">
        <f t="shared" si="18"/>
        <v>0</v>
      </c>
      <c r="AR345" s="32">
        <f t="shared" si="16"/>
        <v>-9324.6</v>
      </c>
      <c r="AS345" s="35" t="s">
        <v>846</v>
      </c>
      <c r="AT345">
        <v>0</v>
      </c>
      <c r="AU345">
        <v>4000</v>
      </c>
      <c r="AV345">
        <v>0</v>
      </c>
      <c r="AW345">
        <v>0</v>
      </c>
      <c r="AX345">
        <v>4000</v>
      </c>
      <c r="AY345"/>
    </row>
    <row r="346" spans="1:51" x14ac:dyDescent="0.3">
      <c r="A346" t="str">
        <f t="shared" si="17"/>
        <v>1.1-00-2404_246018012_24379100</v>
      </c>
      <c r="B346" t="s">
        <v>1282</v>
      </c>
      <c r="C346" t="s">
        <v>1105</v>
      </c>
      <c r="D346" t="s">
        <v>1276</v>
      </c>
      <c r="E346" t="s">
        <v>1284</v>
      </c>
      <c r="F346" t="s">
        <v>1106</v>
      </c>
      <c r="G346" t="s">
        <v>29</v>
      </c>
      <c r="H346" t="s">
        <v>30</v>
      </c>
      <c r="I346" t="s">
        <v>141</v>
      </c>
      <c r="J346" t="s">
        <v>955</v>
      </c>
      <c r="K346" t="s">
        <v>143</v>
      </c>
      <c r="L346" t="s">
        <v>855</v>
      </c>
      <c r="M346" t="s">
        <v>144</v>
      </c>
      <c r="N346">
        <v>6</v>
      </c>
      <c r="O346" t="s">
        <v>79</v>
      </c>
      <c r="P346" s="79" t="s">
        <v>147</v>
      </c>
      <c r="Q346">
        <v>18</v>
      </c>
      <c r="R346" t="s">
        <v>148</v>
      </c>
      <c r="S346" t="s">
        <v>145</v>
      </c>
      <c r="T346" t="s">
        <v>877</v>
      </c>
      <c r="U346" t="s">
        <v>956</v>
      </c>
      <c r="V346">
        <v>3000</v>
      </c>
      <c r="W346" t="s">
        <v>70</v>
      </c>
      <c r="Y346">
        <v>3791</v>
      </c>
      <c r="Z346" t="s">
        <v>158</v>
      </c>
      <c r="AA346" s="11">
        <v>0</v>
      </c>
      <c r="AB346" s="80" t="s">
        <v>42</v>
      </c>
      <c r="AC346" t="s">
        <v>43</v>
      </c>
      <c r="AD346" s="12">
        <v>3500</v>
      </c>
      <c r="AE346" s="12">
        <v>0</v>
      </c>
      <c r="AF346" s="12">
        <v>1771</v>
      </c>
      <c r="AG346" s="12">
        <v>1771</v>
      </c>
      <c r="AH346" s="12">
        <v>1771</v>
      </c>
      <c r="AI346" s="12">
        <v>1771</v>
      </c>
      <c r="AJ346" s="12">
        <v>1771</v>
      </c>
      <c r="AK346" s="12">
        <v>1729</v>
      </c>
      <c r="AL346" s="32">
        <v>3500</v>
      </c>
      <c r="AM346" s="32">
        <v>3500</v>
      </c>
      <c r="AN346" s="32">
        <v>3500</v>
      </c>
      <c r="AO346" s="32">
        <v>3500</v>
      </c>
      <c r="AP346" s="12">
        <v>3500</v>
      </c>
      <c r="AQ346" s="12">
        <f t="shared" si="18"/>
        <v>-3500</v>
      </c>
      <c r="AR346" s="32">
        <f t="shared" si="16"/>
        <v>0</v>
      </c>
      <c r="AS346" s="35" t="s">
        <v>846</v>
      </c>
      <c r="AT346" s="32">
        <v>0</v>
      </c>
      <c r="AU346" s="32">
        <v>0</v>
      </c>
      <c r="AV346" s="32">
        <v>0</v>
      </c>
      <c r="AW346" s="32">
        <v>0</v>
      </c>
      <c r="AX346" s="32">
        <v>0</v>
      </c>
      <c r="AY346"/>
    </row>
    <row r="347" spans="1:51" x14ac:dyDescent="0.3">
      <c r="A347" t="str">
        <f t="shared" si="17"/>
        <v>1.1-00-2406_245XX017_24379100</v>
      </c>
      <c r="B347" t="s">
        <v>1282</v>
      </c>
      <c r="C347" t="s">
        <v>1105</v>
      </c>
      <c r="D347" t="s">
        <v>1276</v>
      </c>
      <c r="E347" t="s">
        <v>1284</v>
      </c>
      <c r="F347" t="s">
        <v>1106</v>
      </c>
      <c r="G347" t="s">
        <v>422</v>
      </c>
      <c r="H347" t="s">
        <v>423</v>
      </c>
      <c r="I347" t="s">
        <v>340</v>
      </c>
      <c r="J347" t="s">
        <v>964</v>
      </c>
      <c r="K347" t="s">
        <v>403</v>
      </c>
      <c r="L347" t="s">
        <v>858</v>
      </c>
      <c r="M347" t="s">
        <v>404</v>
      </c>
      <c r="N347">
        <v>5</v>
      </c>
      <c r="O347" t="s">
        <v>62</v>
      </c>
      <c r="P347" t="s">
        <v>45</v>
      </c>
      <c r="Q347">
        <v>29</v>
      </c>
      <c r="R347" t="s">
        <v>427</v>
      </c>
      <c r="S347" t="s">
        <v>424</v>
      </c>
      <c r="T347" t="s">
        <v>886</v>
      </c>
      <c r="U347" t="s">
        <v>425</v>
      </c>
      <c r="V347">
        <v>3000</v>
      </c>
      <c r="W347" t="s">
        <v>70</v>
      </c>
      <c r="Y347">
        <v>3791</v>
      </c>
      <c r="Z347" t="s">
        <v>158</v>
      </c>
      <c r="AA347" s="46">
        <v>0</v>
      </c>
      <c r="AB347" s="80" t="s">
        <v>42</v>
      </c>
      <c r="AC347" t="s">
        <v>43</v>
      </c>
      <c r="AD347" s="12">
        <v>0</v>
      </c>
      <c r="AE347" s="12">
        <v>0</v>
      </c>
      <c r="AF347" s="12">
        <v>0</v>
      </c>
      <c r="AG347" s="12">
        <v>0</v>
      </c>
      <c r="AH347" s="12">
        <v>0</v>
      </c>
      <c r="AI347" s="12">
        <v>0</v>
      </c>
      <c r="AJ347" s="12">
        <v>0</v>
      </c>
      <c r="AK347" s="12">
        <v>0</v>
      </c>
      <c r="AL347" s="32">
        <v>0</v>
      </c>
      <c r="AM347" s="32">
        <v>0</v>
      </c>
      <c r="AN347" s="32">
        <v>0</v>
      </c>
      <c r="AO347" s="32">
        <v>0</v>
      </c>
      <c r="AP347" s="12">
        <v>0</v>
      </c>
      <c r="AQ347" s="12">
        <f t="shared" si="18"/>
        <v>0</v>
      </c>
      <c r="AR347" s="32">
        <f t="shared" si="16"/>
        <v>0</v>
      </c>
      <c r="AS347" s="35" t="s">
        <v>846</v>
      </c>
      <c r="AT347">
        <v>0</v>
      </c>
      <c r="AU347">
        <v>7192</v>
      </c>
      <c r="AV347">
        <v>0</v>
      </c>
      <c r="AW347">
        <v>0</v>
      </c>
      <c r="AX347">
        <v>7192</v>
      </c>
      <c r="AY347"/>
    </row>
    <row r="348" spans="1:51" x14ac:dyDescent="0.3">
      <c r="A348" t="str">
        <f t="shared" si="17"/>
        <v>1.1-00-2401_245XX002_243821XX</v>
      </c>
      <c r="B348" t="s">
        <v>1282</v>
      </c>
      <c r="C348" t="s">
        <v>1105</v>
      </c>
      <c r="D348" t="s">
        <v>1276</v>
      </c>
      <c r="E348" t="s">
        <v>1284</v>
      </c>
      <c r="F348" t="s">
        <v>1106</v>
      </c>
      <c r="G348" t="s">
        <v>29</v>
      </c>
      <c r="H348" t="s">
        <v>30</v>
      </c>
      <c r="I348" t="s">
        <v>31</v>
      </c>
      <c r="J348" t="s">
        <v>934</v>
      </c>
      <c r="K348" t="s">
        <v>33</v>
      </c>
      <c r="L348" t="s">
        <v>853</v>
      </c>
      <c r="M348" t="s">
        <v>971</v>
      </c>
      <c r="N348">
        <v>5</v>
      </c>
      <c r="O348" t="s">
        <v>62</v>
      </c>
      <c r="P348" t="s">
        <v>45</v>
      </c>
      <c r="Q348">
        <v>2</v>
      </c>
      <c r="R348" t="s">
        <v>66</v>
      </c>
      <c r="S348" t="s">
        <v>63</v>
      </c>
      <c r="T348" t="s">
        <v>871</v>
      </c>
      <c r="U348" t="s">
        <v>64</v>
      </c>
      <c r="V348">
        <v>3000</v>
      </c>
      <c r="W348" t="s">
        <v>70</v>
      </c>
      <c r="Y348">
        <v>3821</v>
      </c>
      <c r="Z348" t="s">
        <v>75</v>
      </c>
      <c r="AA348" s="11" t="s">
        <v>45</v>
      </c>
      <c r="AB348" s="80" t="s">
        <v>45</v>
      </c>
      <c r="AC348" t="s">
        <v>77</v>
      </c>
      <c r="AD348" s="12">
        <v>0</v>
      </c>
      <c r="AE348" s="12">
        <v>0</v>
      </c>
      <c r="AF348" s="12">
        <v>0</v>
      </c>
      <c r="AG348" s="12">
        <v>0</v>
      </c>
      <c r="AH348" s="12">
        <v>0</v>
      </c>
      <c r="AI348" s="12">
        <v>0</v>
      </c>
      <c r="AJ348" s="12">
        <v>0</v>
      </c>
      <c r="AK348" s="12">
        <v>0</v>
      </c>
      <c r="AL348" s="32">
        <v>1000000</v>
      </c>
      <c r="AM348" s="32">
        <v>1000000</v>
      </c>
      <c r="AN348" s="32">
        <v>1000000</v>
      </c>
      <c r="AO348" s="32">
        <v>1000000</v>
      </c>
      <c r="AP348" s="12">
        <v>0</v>
      </c>
      <c r="AQ348" s="12">
        <f t="shared" si="18"/>
        <v>0</v>
      </c>
      <c r="AR348" s="32">
        <f t="shared" si="16"/>
        <v>0</v>
      </c>
      <c r="AS348" s="35" t="s">
        <v>140</v>
      </c>
      <c r="AY348"/>
    </row>
    <row r="349" spans="1:51" x14ac:dyDescent="0.3">
      <c r="A349" t="str">
        <f t="shared" si="17"/>
        <v>1.1-00-2401_245002002_24382100</v>
      </c>
      <c r="B349" t="s">
        <v>1282</v>
      </c>
      <c r="C349" t="s">
        <v>1105</v>
      </c>
      <c r="D349" t="s">
        <v>1276</v>
      </c>
      <c r="E349" t="s">
        <v>1284</v>
      </c>
      <c r="F349" t="s">
        <v>1106</v>
      </c>
      <c r="G349" t="s">
        <v>29</v>
      </c>
      <c r="H349" t="s">
        <v>30</v>
      </c>
      <c r="I349" t="s">
        <v>31</v>
      </c>
      <c r="J349" t="s">
        <v>934</v>
      </c>
      <c r="K349" t="s">
        <v>33</v>
      </c>
      <c r="L349" t="s">
        <v>853</v>
      </c>
      <c r="M349" t="s">
        <v>971</v>
      </c>
      <c r="N349">
        <v>5</v>
      </c>
      <c r="O349" t="s">
        <v>62</v>
      </c>
      <c r="P349" s="79" t="s">
        <v>65</v>
      </c>
      <c r="Q349">
        <v>2</v>
      </c>
      <c r="R349" t="s">
        <v>66</v>
      </c>
      <c r="S349" t="s">
        <v>63</v>
      </c>
      <c r="T349" t="s">
        <v>871</v>
      </c>
      <c r="U349" t="s">
        <v>64</v>
      </c>
      <c r="V349">
        <v>3000</v>
      </c>
      <c r="W349" t="s">
        <v>70</v>
      </c>
      <c r="Y349">
        <v>3821</v>
      </c>
      <c r="Z349" t="s">
        <v>75</v>
      </c>
      <c r="AA349" s="11">
        <v>0</v>
      </c>
      <c r="AB349" s="80" t="s">
        <v>42</v>
      </c>
      <c r="AC349" t="s">
        <v>43</v>
      </c>
      <c r="AD349" s="12">
        <v>934238.4</v>
      </c>
      <c r="AE349" s="12">
        <v>492000</v>
      </c>
      <c r="AF349" s="12">
        <v>934238.23</v>
      </c>
      <c r="AG349" s="12">
        <v>934238.23</v>
      </c>
      <c r="AH349" s="12">
        <v>888638.23</v>
      </c>
      <c r="AI349" s="12">
        <v>888638.23</v>
      </c>
      <c r="AJ349" s="12">
        <v>888638.23</v>
      </c>
      <c r="AK349" s="12">
        <v>0.17000000004190952</v>
      </c>
      <c r="AL349" s="32">
        <v>850588.4</v>
      </c>
      <c r="AM349" s="32">
        <v>850588.4</v>
      </c>
      <c r="AN349" s="32">
        <v>850588.4</v>
      </c>
      <c r="AO349" s="32">
        <v>850588.4</v>
      </c>
      <c r="AP349" s="12">
        <v>850588.4</v>
      </c>
      <c r="AQ349" s="12">
        <f t="shared" si="18"/>
        <v>-358588.4</v>
      </c>
      <c r="AR349" s="32">
        <f t="shared" si="16"/>
        <v>0</v>
      </c>
      <c r="AS349" s="35" t="s">
        <v>140</v>
      </c>
      <c r="AT349">
        <v>0</v>
      </c>
      <c r="AU349">
        <v>94120.16</v>
      </c>
      <c r="AV349">
        <v>0</v>
      </c>
      <c r="AW349">
        <v>4476832.8099999996</v>
      </c>
      <c r="AX349">
        <v>-4382712.6500000004</v>
      </c>
      <c r="AY349"/>
    </row>
    <row r="350" spans="1:51" x14ac:dyDescent="0.3">
      <c r="A350" t="str">
        <f t="shared" si="17"/>
        <v>1.1-00-2401_245005005_24382100</v>
      </c>
      <c r="B350" t="s">
        <v>1282</v>
      </c>
      <c r="C350" t="s">
        <v>1105</v>
      </c>
      <c r="D350" t="s">
        <v>1276</v>
      </c>
      <c r="E350" t="s">
        <v>1284</v>
      </c>
      <c r="F350" t="s">
        <v>1106</v>
      </c>
      <c r="G350" t="s">
        <v>29</v>
      </c>
      <c r="H350" t="s">
        <v>30</v>
      </c>
      <c r="I350" t="s">
        <v>31</v>
      </c>
      <c r="J350" t="s">
        <v>934</v>
      </c>
      <c r="K350" t="s">
        <v>33</v>
      </c>
      <c r="L350" t="s">
        <v>853</v>
      </c>
      <c r="M350" t="s">
        <v>971</v>
      </c>
      <c r="N350">
        <v>5</v>
      </c>
      <c r="O350" t="s">
        <v>62</v>
      </c>
      <c r="P350" s="79" t="s">
        <v>109</v>
      </c>
      <c r="Q350">
        <v>5</v>
      </c>
      <c r="R350" t="s">
        <v>110</v>
      </c>
      <c r="S350" t="s">
        <v>107</v>
      </c>
      <c r="T350" t="s">
        <v>874</v>
      </c>
      <c r="U350" t="s">
        <v>1008</v>
      </c>
      <c r="V350">
        <v>3000</v>
      </c>
      <c r="W350" t="s">
        <v>70</v>
      </c>
      <c r="Y350">
        <v>3821</v>
      </c>
      <c r="Z350" t="s">
        <v>75</v>
      </c>
      <c r="AA350" s="11">
        <v>0</v>
      </c>
      <c r="AB350" s="80" t="s">
        <v>42</v>
      </c>
      <c r="AC350" t="s">
        <v>43</v>
      </c>
      <c r="AD350" s="12">
        <v>500000</v>
      </c>
      <c r="AE350" s="12">
        <v>500000</v>
      </c>
      <c r="AF350" s="12">
        <v>499500</v>
      </c>
      <c r="AG350" s="12">
        <v>499500</v>
      </c>
      <c r="AH350" s="12">
        <v>499500</v>
      </c>
      <c r="AI350" s="12">
        <v>499500</v>
      </c>
      <c r="AJ350" s="12">
        <v>499500</v>
      </c>
      <c r="AK350" s="12">
        <v>500</v>
      </c>
      <c r="AL350" s="32">
        <v>500000</v>
      </c>
      <c r="AM350" s="32">
        <v>500000</v>
      </c>
      <c r="AN350" s="32">
        <v>500000</v>
      </c>
      <c r="AO350" s="32">
        <v>500000</v>
      </c>
      <c r="AP350" s="12">
        <v>500000</v>
      </c>
      <c r="AQ350" s="12">
        <f t="shared" si="18"/>
        <v>0</v>
      </c>
      <c r="AR350" s="32">
        <f t="shared" si="16"/>
        <v>0</v>
      </c>
      <c r="AS350" s="35" t="s">
        <v>846</v>
      </c>
      <c r="AT350">
        <v>3456.63</v>
      </c>
      <c r="AU350">
        <v>50000</v>
      </c>
      <c r="AV350">
        <v>0</v>
      </c>
      <c r="AW350">
        <v>35963.629999999997</v>
      </c>
      <c r="AX350">
        <v>17493</v>
      </c>
      <c r="AY350"/>
    </row>
    <row r="351" spans="1:51" x14ac:dyDescent="0.3">
      <c r="A351" t="str">
        <f t="shared" si="17"/>
        <v>1.1-00-2402_241007007_24382100</v>
      </c>
      <c r="B351" t="s">
        <v>1282</v>
      </c>
      <c r="C351" t="s">
        <v>1105</v>
      </c>
      <c r="D351" t="s">
        <v>1276</v>
      </c>
      <c r="E351" t="s">
        <v>1284</v>
      </c>
      <c r="F351" t="s">
        <v>1106</v>
      </c>
      <c r="G351" t="s">
        <v>29</v>
      </c>
      <c r="H351" t="s">
        <v>30</v>
      </c>
      <c r="I351" t="s">
        <v>123</v>
      </c>
      <c r="J351" t="s">
        <v>969</v>
      </c>
      <c r="K351" t="s">
        <v>188</v>
      </c>
      <c r="L351" t="s">
        <v>856</v>
      </c>
      <c r="M351" t="s">
        <v>189</v>
      </c>
      <c r="N351">
        <v>1</v>
      </c>
      <c r="O351" t="s">
        <v>35</v>
      </c>
      <c r="P351" s="79" t="s">
        <v>192</v>
      </c>
      <c r="Q351">
        <v>7</v>
      </c>
      <c r="R351" t="s">
        <v>995</v>
      </c>
      <c r="S351" t="s">
        <v>190</v>
      </c>
      <c r="T351" t="s">
        <v>880</v>
      </c>
      <c r="U351" t="s">
        <v>996</v>
      </c>
      <c r="V351">
        <v>3000</v>
      </c>
      <c r="W351" t="s">
        <v>70</v>
      </c>
      <c r="Y351">
        <v>3821</v>
      </c>
      <c r="Z351" t="s">
        <v>75</v>
      </c>
      <c r="AA351" s="11">
        <v>0</v>
      </c>
      <c r="AB351" s="80" t="s">
        <v>42</v>
      </c>
      <c r="AC351" t="s">
        <v>43</v>
      </c>
      <c r="AD351" s="12">
        <v>160000</v>
      </c>
      <c r="AE351" s="12">
        <v>0</v>
      </c>
      <c r="AF351" s="12">
        <v>68208</v>
      </c>
      <c r="AG351" s="12">
        <v>0</v>
      </c>
      <c r="AH351" s="12">
        <v>0</v>
      </c>
      <c r="AI351" s="12">
        <v>0</v>
      </c>
      <c r="AJ351" s="12">
        <v>0</v>
      </c>
      <c r="AK351" s="12">
        <v>91792</v>
      </c>
      <c r="AL351" s="32">
        <v>160000</v>
      </c>
      <c r="AM351" s="32">
        <v>160000</v>
      </c>
      <c r="AN351" s="32">
        <v>160000</v>
      </c>
      <c r="AO351" s="32">
        <v>160000</v>
      </c>
      <c r="AP351" s="12">
        <v>160000</v>
      </c>
      <c r="AQ351" s="12">
        <f t="shared" si="18"/>
        <v>-160000</v>
      </c>
      <c r="AR351" s="32">
        <f t="shared" si="16"/>
        <v>0</v>
      </c>
      <c r="AS351" s="35" t="s">
        <v>196</v>
      </c>
      <c r="AT351">
        <v>30000</v>
      </c>
      <c r="AU351">
        <v>0</v>
      </c>
      <c r="AV351">
        <v>0</v>
      </c>
      <c r="AW351">
        <v>0</v>
      </c>
      <c r="AX351">
        <v>30000</v>
      </c>
      <c r="AY351"/>
    </row>
    <row r="352" spans="1:51" x14ac:dyDescent="0.3">
      <c r="A352" t="str">
        <f t="shared" si="17"/>
        <v>1.1-00-2402_243011009_24382100</v>
      </c>
      <c r="B352" t="s">
        <v>1282</v>
      </c>
      <c r="C352" t="s">
        <v>1105</v>
      </c>
      <c r="D352" t="s">
        <v>1276</v>
      </c>
      <c r="E352" t="s">
        <v>1284</v>
      </c>
      <c r="F352" t="s">
        <v>1106</v>
      </c>
      <c r="G352" t="s">
        <v>216</v>
      </c>
      <c r="H352" t="s">
        <v>217</v>
      </c>
      <c r="I352" t="s">
        <v>31</v>
      </c>
      <c r="J352" t="s">
        <v>934</v>
      </c>
      <c r="K352" t="s">
        <v>188</v>
      </c>
      <c r="L352" t="s">
        <v>856</v>
      </c>
      <c r="M352" t="s">
        <v>189</v>
      </c>
      <c r="N352">
        <v>3</v>
      </c>
      <c r="O352" t="s">
        <v>218</v>
      </c>
      <c r="P352" s="79" t="s">
        <v>221</v>
      </c>
      <c r="Q352">
        <v>11</v>
      </c>
      <c r="R352" t="s">
        <v>222</v>
      </c>
      <c r="S352" t="s">
        <v>219</v>
      </c>
      <c r="T352" t="s">
        <v>881</v>
      </c>
      <c r="U352" t="s">
        <v>972</v>
      </c>
      <c r="V352">
        <v>3000</v>
      </c>
      <c r="W352" t="s">
        <v>70</v>
      </c>
      <c r="Y352">
        <v>3821</v>
      </c>
      <c r="Z352" t="s">
        <v>75</v>
      </c>
      <c r="AA352" s="11">
        <v>0</v>
      </c>
      <c r="AB352" s="80" t="s">
        <v>42</v>
      </c>
      <c r="AC352" t="s">
        <v>43</v>
      </c>
      <c r="AD352" s="12">
        <v>50000</v>
      </c>
      <c r="AE352" s="12">
        <v>0</v>
      </c>
      <c r="AF352" s="12">
        <v>47281.599999999999</v>
      </c>
      <c r="AG352" s="12">
        <v>47281.599999999999</v>
      </c>
      <c r="AH352" s="12">
        <v>47281.599999999999</v>
      </c>
      <c r="AI352" s="12">
        <v>47281.599999999999</v>
      </c>
      <c r="AJ352" s="12">
        <v>47281.599999999999</v>
      </c>
      <c r="AK352" s="12">
        <v>2718.4000000000015</v>
      </c>
      <c r="AL352" s="32">
        <v>50000</v>
      </c>
      <c r="AM352" s="32">
        <v>50000</v>
      </c>
      <c r="AN352" s="32">
        <v>200000</v>
      </c>
      <c r="AO352" s="32">
        <v>200000</v>
      </c>
      <c r="AP352" s="12">
        <v>200000</v>
      </c>
      <c r="AQ352" s="12">
        <f t="shared" si="18"/>
        <v>-200000</v>
      </c>
      <c r="AR352" s="32">
        <f t="shared" ref="AR352:AR415" si="19">AN352-AL352</f>
        <v>150000</v>
      </c>
      <c r="AS352" s="35" t="s">
        <v>238</v>
      </c>
      <c r="AT352">
        <v>0</v>
      </c>
      <c r="AU352">
        <v>15324</v>
      </c>
      <c r="AV352">
        <v>0</v>
      </c>
      <c r="AW352">
        <v>0</v>
      </c>
      <c r="AX352">
        <v>15324</v>
      </c>
      <c r="AY352"/>
    </row>
    <row r="353" spans="1:51" x14ac:dyDescent="0.3">
      <c r="A353" t="str">
        <f t="shared" si="17"/>
        <v>1.1-00-2402_241014010_24382100</v>
      </c>
      <c r="B353" t="s">
        <v>1282</v>
      </c>
      <c r="C353" t="s">
        <v>1105</v>
      </c>
      <c r="D353" t="s">
        <v>1276</v>
      </c>
      <c r="E353" t="s">
        <v>1284</v>
      </c>
      <c r="F353" t="s">
        <v>1106</v>
      </c>
      <c r="G353" t="s">
        <v>29</v>
      </c>
      <c r="H353" t="s">
        <v>30</v>
      </c>
      <c r="I353" t="s">
        <v>261</v>
      </c>
      <c r="J353" t="s">
        <v>960</v>
      </c>
      <c r="K353" t="s">
        <v>188</v>
      </c>
      <c r="L353" t="s">
        <v>856</v>
      </c>
      <c r="M353" t="s">
        <v>189</v>
      </c>
      <c r="N353">
        <v>1</v>
      </c>
      <c r="O353" t="s">
        <v>35</v>
      </c>
      <c r="P353" s="79" t="s">
        <v>358</v>
      </c>
      <c r="Q353">
        <v>14</v>
      </c>
      <c r="R353" t="s">
        <v>1134</v>
      </c>
      <c r="S353" t="s">
        <v>273</v>
      </c>
      <c r="T353" t="s">
        <v>883</v>
      </c>
      <c r="U353" s="1" t="s">
        <v>274</v>
      </c>
      <c r="V353">
        <v>3000</v>
      </c>
      <c r="W353" t="s">
        <v>70</v>
      </c>
      <c r="Y353">
        <v>3821</v>
      </c>
      <c r="Z353" t="s">
        <v>75</v>
      </c>
      <c r="AA353" s="11">
        <v>0</v>
      </c>
      <c r="AB353" s="80" t="s">
        <v>42</v>
      </c>
      <c r="AC353" t="s">
        <v>43</v>
      </c>
      <c r="AD353" s="12">
        <v>4823470</v>
      </c>
      <c r="AE353" s="12">
        <v>2823470</v>
      </c>
      <c r="AF353" s="12">
        <v>4800000.08</v>
      </c>
      <c r="AG353" s="12">
        <v>4800000.08</v>
      </c>
      <c r="AH353" s="12">
        <v>0</v>
      </c>
      <c r="AI353" s="12">
        <v>0</v>
      </c>
      <c r="AJ353" s="12">
        <v>0</v>
      </c>
      <c r="AK353" s="12">
        <v>23469.919999999925</v>
      </c>
      <c r="AL353" s="32">
        <v>4823470</v>
      </c>
      <c r="AM353" s="32">
        <v>4823470</v>
      </c>
      <c r="AN353" s="32">
        <v>1000000</v>
      </c>
      <c r="AO353" s="32">
        <v>1000000</v>
      </c>
      <c r="AP353" s="12">
        <v>1000000</v>
      </c>
      <c r="AQ353" s="12">
        <f t="shared" si="18"/>
        <v>1823470</v>
      </c>
      <c r="AR353" s="32">
        <f t="shared" si="19"/>
        <v>-3823470</v>
      </c>
      <c r="AS353" s="35" t="s">
        <v>369</v>
      </c>
      <c r="AT353">
        <v>100000</v>
      </c>
      <c r="AU353">
        <v>0</v>
      </c>
      <c r="AV353">
        <v>0</v>
      </c>
      <c r="AW353">
        <v>220000</v>
      </c>
      <c r="AX353">
        <v>-120000</v>
      </c>
      <c r="AY353"/>
    </row>
    <row r="354" spans="1:51" x14ac:dyDescent="0.3">
      <c r="A354" t="str">
        <f t="shared" si="17"/>
        <v>1.1-00-2402_241015010_24382100</v>
      </c>
      <c r="B354" t="s">
        <v>1282</v>
      </c>
      <c r="C354" t="s">
        <v>1105</v>
      </c>
      <c r="D354" t="s">
        <v>1276</v>
      </c>
      <c r="E354" t="s">
        <v>1284</v>
      </c>
      <c r="F354" t="s">
        <v>1106</v>
      </c>
      <c r="G354" t="s">
        <v>29</v>
      </c>
      <c r="H354" t="s">
        <v>30</v>
      </c>
      <c r="I354" t="s">
        <v>340</v>
      </c>
      <c r="J354" t="s">
        <v>964</v>
      </c>
      <c r="K354" t="s">
        <v>188</v>
      </c>
      <c r="L354" t="s">
        <v>856</v>
      </c>
      <c r="M354" t="s">
        <v>189</v>
      </c>
      <c r="N354">
        <v>1</v>
      </c>
      <c r="O354" t="s">
        <v>35</v>
      </c>
      <c r="P354" s="79" t="s">
        <v>342</v>
      </c>
      <c r="Q354">
        <v>15</v>
      </c>
      <c r="R354" t="s">
        <v>1135</v>
      </c>
      <c r="S354" t="s">
        <v>273</v>
      </c>
      <c r="T354" t="s">
        <v>883</v>
      </c>
      <c r="U354" s="1" t="s">
        <v>274</v>
      </c>
      <c r="V354">
        <v>3000</v>
      </c>
      <c r="W354" t="s">
        <v>70</v>
      </c>
      <c r="Y354">
        <v>3821</v>
      </c>
      <c r="Z354" t="s">
        <v>75</v>
      </c>
      <c r="AA354" s="11">
        <v>0</v>
      </c>
      <c r="AB354" s="80" t="s">
        <v>42</v>
      </c>
      <c r="AC354" t="s">
        <v>43</v>
      </c>
      <c r="AD354" s="12">
        <v>3480607.42</v>
      </c>
      <c r="AE354" s="12">
        <v>1500000</v>
      </c>
      <c r="AF354" s="12">
        <v>3190428</v>
      </c>
      <c r="AG354" s="12">
        <v>2961928</v>
      </c>
      <c r="AH354" s="12">
        <v>2916928</v>
      </c>
      <c r="AI354" s="12">
        <v>2916928</v>
      </c>
      <c r="AJ354" s="12">
        <v>2916928</v>
      </c>
      <c r="AK354" s="12">
        <v>290179.41999999993</v>
      </c>
      <c r="AL354" s="32">
        <v>3480607.42</v>
      </c>
      <c r="AM354" s="32">
        <v>3480607.42</v>
      </c>
      <c r="AN354" s="32">
        <v>2000000</v>
      </c>
      <c r="AO354" s="32">
        <v>2000000</v>
      </c>
      <c r="AP354" s="12">
        <v>1000000</v>
      </c>
      <c r="AQ354" s="12">
        <f t="shared" si="18"/>
        <v>500000</v>
      </c>
      <c r="AR354" s="32">
        <f t="shared" si="19"/>
        <v>-1480607.42</v>
      </c>
      <c r="AS354" s="35" t="s">
        <v>357</v>
      </c>
      <c r="AT354">
        <v>57000</v>
      </c>
      <c r="AU354">
        <v>164600</v>
      </c>
      <c r="AV354">
        <v>0</v>
      </c>
      <c r="AW354">
        <v>120000</v>
      </c>
      <c r="AX354">
        <v>101600</v>
      </c>
      <c r="AY354"/>
    </row>
    <row r="355" spans="1:51" x14ac:dyDescent="0.3">
      <c r="A355" t="str">
        <f t="shared" si="17"/>
        <v>1.1-00-2404_246018012_24382100</v>
      </c>
      <c r="B355" t="s">
        <v>1282</v>
      </c>
      <c r="C355" t="s">
        <v>1105</v>
      </c>
      <c r="D355" t="s">
        <v>1276</v>
      </c>
      <c r="E355" t="s">
        <v>1284</v>
      </c>
      <c r="F355" t="s">
        <v>1106</v>
      </c>
      <c r="G355" t="s">
        <v>29</v>
      </c>
      <c r="H355" t="s">
        <v>30</v>
      </c>
      <c r="I355" t="s">
        <v>141</v>
      </c>
      <c r="J355" t="s">
        <v>955</v>
      </c>
      <c r="K355" t="s">
        <v>143</v>
      </c>
      <c r="L355" t="s">
        <v>855</v>
      </c>
      <c r="M355" t="s">
        <v>144</v>
      </c>
      <c r="N355">
        <v>6</v>
      </c>
      <c r="O355" t="s">
        <v>79</v>
      </c>
      <c r="P355" s="79" t="s">
        <v>147</v>
      </c>
      <c r="Q355">
        <v>18</v>
      </c>
      <c r="R355" t="s">
        <v>148</v>
      </c>
      <c r="S355" t="s">
        <v>145</v>
      </c>
      <c r="T355" t="s">
        <v>877</v>
      </c>
      <c r="U355" t="s">
        <v>956</v>
      </c>
      <c r="V355">
        <v>3000</v>
      </c>
      <c r="W355" t="s">
        <v>70</v>
      </c>
      <c r="Y355">
        <v>3821</v>
      </c>
      <c r="Z355" t="s">
        <v>75</v>
      </c>
      <c r="AA355" s="11">
        <v>0</v>
      </c>
      <c r="AB355" s="80" t="s">
        <v>42</v>
      </c>
      <c r="AC355" t="s">
        <v>43</v>
      </c>
      <c r="AD355" s="12">
        <v>1000000</v>
      </c>
      <c r="AE355" s="12">
        <v>1000000</v>
      </c>
      <c r="AF355" s="12">
        <v>0</v>
      </c>
      <c r="AG355" s="12">
        <v>0</v>
      </c>
      <c r="AH355" s="12">
        <v>0</v>
      </c>
      <c r="AI355" s="12">
        <v>0</v>
      </c>
      <c r="AJ355" s="12">
        <v>0</v>
      </c>
      <c r="AK355" s="12">
        <v>1000000</v>
      </c>
      <c r="AL355" s="32">
        <v>1000000</v>
      </c>
      <c r="AM355" s="32">
        <v>1000000</v>
      </c>
      <c r="AN355" s="32">
        <v>1000000</v>
      </c>
      <c r="AO355" s="32">
        <v>1000000</v>
      </c>
      <c r="AP355" s="12">
        <v>1000000</v>
      </c>
      <c r="AQ355" s="12">
        <f t="shared" si="18"/>
        <v>0</v>
      </c>
      <c r="AR355" s="32">
        <f t="shared" si="19"/>
        <v>0</v>
      </c>
      <c r="AS355" s="35" t="s">
        <v>846</v>
      </c>
      <c r="AT355">
        <v>1375271.34</v>
      </c>
      <c r="AU355">
        <v>0</v>
      </c>
      <c r="AV355">
        <v>0</v>
      </c>
      <c r="AW355">
        <v>100000</v>
      </c>
      <c r="AX355">
        <v>1275271.3400000001</v>
      </c>
      <c r="AY355"/>
    </row>
    <row r="356" spans="1:51" x14ac:dyDescent="0.3">
      <c r="A356" t="str">
        <f t="shared" si="17"/>
        <v>1.1-00-2405_246021015_24382100</v>
      </c>
      <c r="B356" t="s">
        <v>1282</v>
      </c>
      <c r="C356" t="s">
        <v>1105</v>
      </c>
      <c r="D356" t="s">
        <v>1276</v>
      </c>
      <c r="E356" t="s">
        <v>1284</v>
      </c>
      <c r="F356" t="s">
        <v>1106</v>
      </c>
      <c r="G356" t="s">
        <v>29</v>
      </c>
      <c r="H356" t="s">
        <v>30</v>
      </c>
      <c r="I356" t="s">
        <v>31</v>
      </c>
      <c r="J356" t="s">
        <v>934</v>
      </c>
      <c r="K356" t="s">
        <v>306</v>
      </c>
      <c r="L356" t="s">
        <v>857</v>
      </c>
      <c r="M356" t="s">
        <v>307</v>
      </c>
      <c r="N356">
        <v>6</v>
      </c>
      <c r="O356" t="s">
        <v>79</v>
      </c>
      <c r="P356" s="79" t="s">
        <v>310</v>
      </c>
      <c r="Q356">
        <v>21</v>
      </c>
      <c r="R356" t="s">
        <v>311</v>
      </c>
      <c r="S356" t="s">
        <v>308</v>
      </c>
      <c r="T356" t="s">
        <v>884</v>
      </c>
      <c r="U356" t="s">
        <v>309</v>
      </c>
      <c r="V356">
        <v>3000</v>
      </c>
      <c r="W356" t="s">
        <v>70</v>
      </c>
      <c r="Y356">
        <v>3821</v>
      </c>
      <c r="Z356" t="s">
        <v>75</v>
      </c>
      <c r="AA356" s="11">
        <v>0</v>
      </c>
      <c r="AB356" s="80" t="s">
        <v>42</v>
      </c>
      <c r="AC356" t="s">
        <v>43</v>
      </c>
      <c r="AD356" s="12">
        <v>639567.19999999995</v>
      </c>
      <c r="AE356" s="12">
        <v>0</v>
      </c>
      <c r="AF356" s="12">
        <v>628841.84</v>
      </c>
      <c r="AG356" s="12">
        <v>628841.84</v>
      </c>
      <c r="AH356" s="12">
        <v>525307.18999999994</v>
      </c>
      <c r="AI356" s="12">
        <v>0</v>
      </c>
      <c r="AJ356" s="12">
        <v>0</v>
      </c>
      <c r="AK356" s="12">
        <v>10725.359999999986</v>
      </c>
      <c r="AL356" s="32">
        <v>639567.19999999995</v>
      </c>
      <c r="AM356" s="32">
        <v>639567.19999999995</v>
      </c>
      <c r="AN356" s="32">
        <v>639567.19999999995</v>
      </c>
      <c r="AO356" s="32">
        <v>639567.19999999995</v>
      </c>
      <c r="AP356" s="12">
        <v>639567.19999999995</v>
      </c>
      <c r="AQ356" s="12">
        <f t="shared" si="18"/>
        <v>-639567.19999999995</v>
      </c>
      <c r="AR356" s="32">
        <f t="shared" si="19"/>
        <v>0</v>
      </c>
      <c r="AS356" s="35" t="s">
        <v>846</v>
      </c>
      <c r="AT356">
        <v>31229214.77</v>
      </c>
      <c r="AU356">
        <v>0</v>
      </c>
      <c r="AV356">
        <v>0</v>
      </c>
      <c r="AW356">
        <v>0</v>
      </c>
      <c r="AX356">
        <v>31229214.77</v>
      </c>
      <c r="AY356" t="e">
        <f>AS356*3</f>
        <v>#VALUE!</v>
      </c>
    </row>
    <row r="357" spans="1:51" x14ac:dyDescent="0.3">
      <c r="A357" t="str">
        <f t="shared" si="17"/>
        <v>06_245XX016_24382100</v>
      </c>
      <c r="C357" t="s">
        <v>1093</v>
      </c>
      <c r="F357" t="s">
        <v>954</v>
      </c>
      <c r="G357" t="s">
        <v>401</v>
      </c>
      <c r="H357" t="s">
        <v>402</v>
      </c>
      <c r="I357" t="s">
        <v>261</v>
      </c>
      <c r="J357" t="s">
        <v>960</v>
      </c>
      <c r="K357" t="s">
        <v>403</v>
      </c>
      <c r="L357" t="s">
        <v>858</v>
      </c>
      <c r="M357" t="s">
        <v>404</v>
      </c>
      <c r="N357">
        <v>5</v>
      </c>
      <c r="O357" t="s">
        <v>62</v>
      </c>
      <c r="P357" t="s">
        <v>45</v>
      </c>
      <c r="Q357">
        <v>25</v>
      </c>
      <c r="R357" t="s">
        <v>408</v>
      </c>
      <c r="S357" t="s">
        <v>405</v>
      </c>
      <c r="T357" t="s">
        <v>885</v>
      </c>
      <c r="U357" t="s">
        <v>977</v>
      </c>
      <c r="V357">
        <v>3000</v>
      </c>
      <c r="W357" t="s">
        <v>70</v>
      </c>
      <c r="Y357">
        <v>3821</v>
      </c>
      <c r="Z357" t="s">
        <v>75</v>
      </c>
      <c r="AA357" s="46">
        <v>0</v>
      </c>
      <c r="AB357" s="80" t="s">
        <v>42</v>
      </c>
      <c r="AC357" t="s">
        <v>43</v>
      </c>
      <c r="AD357" s="12">
        <v>243000</v>
      </c>
      <c r="AE357" s="12">
        <v>0</v>
      </c>
      <c r="AF357" s="12">
        <v>242614</v>
      </c>
      <c r="AG357" s="12">
        <v>167678</v>
      </c>
      <c r="AH357" s="12">
        <v>0</v>
      </c>
      <c r="AI357" s="12">
        <v>0</v>
      </c>
      <c r="AJ357" s="12">
        <v>0</v>
      </c>
      <c r="AK357" s="12">
        <v>386</v>
      </c>
      <c r="AL357" s="32">
        <v>0</v>
      </c>
      <c r="AM357" s="32">
        <v>0</v>
      </c>
      <c r="AN357" s="32">
        <v>0</v>
      </c>
      <c r="AO357" s="32">
        <v>0</v>
      </c>
      <c r="AP357" s="12">
        <v>0</v>
      </c>
      <c r="AQ357" s="12">
        <f t="shared" si="18"/>
        <v>0</v>
      </c>
      <c r="AR357" s="32">
        <f t="shared" si="19"/>
        <v>0</v>
      </c>
      <c r="AS357" s="35" t="s">
        <v>846</v>
      </c>
      <c r="AT357" s="12">
        <v>0</v>
      </c>
      <c r="AU357" s="12">
        <v>0</v>
      </c>
      <c r="AV357" s="12">
        <v>0</v>
      </c>
      <c r="AW357" s="12">
        <v>0</v>
      </c>
      <c r="AX357" s="12">
        <v>0</v>
      </c>
      <c r="AY357"/>
    </row>
    <row r="358" spans="1:51" x14ac:dyDescent="0.3">
      <c r="A358" t="str">
        <f t="shared" si="17"/>
        <v>1.1-00-2406_245026016_24382100</v>
      </c>
      <c r="B358" t="s">
        <v>1282</v>
      </c>
      <c r="C358" t="s">
        <v>1105</v>
      </c>
      <c r="D358" t="s">
        <v>1276</v>
      </c>
      <c r="E358" t="s">
        <v>1284</v>
      </c>
      <c r="F358" t="s">
        <v>1106</v>
      </c>
      <c r="G358" t="s">
        <v>412</v>
      </c>
      <c r="H358" t="s">
        <v>411</v>
      </c>
      <c r="I358" t="s">
        <v>261</v>
      </c>
      <c r="J358" t="s">
        <v>960</v>
      </c>
      <c r="K358" t="s">
        <v>403</v>
      </c>
      <c r="L358" t="s">
        <v>858</v>
      </c>
      <c r="M358" t="s">
        <v>404</v>
      </c>
      <c r="N358">
        <v>5</v>
      </c>
      <c r="O358" t="s">
        <v>62</v>
      </c>
      <c r="P358" s="79" t="s">
        <v>413</v>
      </c>
      <c r="Q358">
        <v>26</v>
      </c>
      <c r="R358" t="s">
        <v>414</v>
      </c>
      <c r="S358" t="s">
        <v>405</v>
      </c>
      <c r="T358" t="s">
        <v>885</v>
      </c>
      <c r="U358" t="s">
        <v>977</v>
      </c>
      <c r="V358">
        <v>3000</v>
      </c>
      <c r="W358" t="s">
        <v>70</v>
      </c>
      <c r="Y358">
        <v>3821</v>
      </c>
      <c r="Z358" t="s">
        <v>75</v>
      </c>
      <c r="AA358" s="46">
        <v>0</v>
      </c>
      <c r="AB358" s="80" t="s">
        <v>42</v>
      </c>
      <c r="AC358" t="s">
        <v>43</v>
      </c>
      <c r="AD358" s="12">
        <v>4000000</v>
      </c>
      <c r="AE358" s="32">
        <v>4000000</v>
      </c>
      <c r="AF358" s="12">
        <v>4000000</v>
      </c>
      <c r="AG358" s="12">
        <v>4000000</v>
      </c>
      <c r="AH358" s="12">
        <v>2853600</v>
      </c>
      <c r="AI358" s="12">
        <v>2853600</v>
      </c>
      <c r="AJ358" s="12">
        <v>2853600</v>
      </c>
      <c r="AK358" s="12">
        <v>0</v>
      </c>
      <c r="AL358" s="32">
        <v>4000000</v>
      </c>
      <c r="AM358" s="32">
        <v>4000000</v>
      </c>
      <c r="AN358" s="32">
        <v>4000000</v>
      </c>
      <c r="AO358" s="32">
        <v>4000000</v>
      </c>
      <c r="AP358" s="12">
        <v>4000000</v>
      </c>
      <c r="AQ358" s="12">
        <f t="shared" si="18"/>
        <v>0</v>
      </c>
      <c r="AR358" s="32">
        <f t="shared" si="19"/>
        <v>0</v>
      </c>
      <c r="AS358" s="35" t="s">
        <v>140</v>
      </c>
      <c r="AT358">
        <v>5000</v>
      </c>
      <c r="AU358">
        <v>0</v>
      </c>
      <c r="AV358">
        <v>0</v>
      </c>
      <c r="AW358">
        <v>2450.2600000000002</v>
      </c>
      <c r="AX358">
        <v>2549.7399999999998</v>
      </c>
      <c r="AY358"/>
    </row>
    <row r="359" spans="1:51" x14ac:dyDescent="0.3">
      <c r="A359" t="str">
        <f t="shared" si="17"/>
        <v>1.1-00-2406_245029017_24382100</v>
      </c>
      <c r="B359" t="s">
        <v>1282</v>
      </c>
      <c r="C359" t="s">
        <v>1105</v>
      </c>
      <c r="D359" t="s">
        <v>1276</v>
      </c>
      <c r="E359" t="s">
        <v>1284</v>
      </c>
      <c r="F359" t="s">
        <v>1106</v>
      </c>
      <c r="G359" t="s">
        <v>422</v>
      </c>
      <c r="H359" t="s">
        <v>423</v>
      </c>
      <c r="I359" t="s">
        <v>340</v>
      </c>
      <c r="J359" t="s">
        <v>964</v>
      </c>
      <c r="K359" t="s">
        <v>403</v>
      </c>
      <c r="L359" t="s">
        <v>858</v>
      </c>
      <c r="M359" t="s">
        <v>404</v>
      </c>
      <c r="N359">
        <v>5</v>
      </c>
      <c r="O359" t="s">
        <v>62</v>
      </c>
      <c r="P359" s="79" t="s">
        <v>426</v>
      </c>
      <c r="Q359">
        <v>29</v>
      </c>
      <c r="R359" t="s">
        <v>427</v>
      </c>
      <c r="S359" t="s">
        <v>424</v>
      </c>
      <c r="T359" t="s">
        <v>886</v>
      </c>
      <c r="U359" t="s">
        <v>425</v>
      </c>
      <c r="V359">
        <v>3000</v>
      </c>
      <c r="W359" t="s">
        <v>70</v>
      </c>
      <c r="Y359">
        <v>3821</v>
      </c>
      <c r="Z359" t="s">
        <v>75</v>
      </c>
      <c r="AA359" s="46">
        <v>0</v>
      </c>
      <c r="AB359" s="80" t="s">
        <v>42</v>
      </c>
      <c r="AC359" t="s">
        <v>43</v>
      </c>
      <c r="AD359" s="12">
        <v>1305409.32</v>
      </c>
      <c r="AE359" s="12">
        <v>429793.08</v>
      </c>
      <c r="AF359" s="12">
        <v>1281400</v>
      </c>
      <c r="AG359" s="12">
        <v>376600</v>
      </c>
      <c r="AH359" s="12">
        <v>301600</v>
      </c>
      <c r="AI359" s="12">
        <v>301600</v>
      </c>
      <c r="AJ359" s="12">
        <v>301600</v>
      </c>
      <c r="AK359" s="12">
        <v>24009.320000000065</v>
      </c>
      <c r="AL359" s="32">
        <v>1305409.3199999998</v>
      </c>
      <c r="AM359" s="32">
        <v>1305409.3199999998</v>
      </c>
      <c r="AN359" s="32">
        <v>1300000</v>
      </c>
      <c r="AO359" s="32">
        <v>1300000</v>
      </c>
      <c r="AP359" s="12">
        <v>400000</v>
      </c>
      <c r="AQ359" s="12">
        <f t="shared" si="18"/>
        <v>29793.080000000016</v>
      </c>
      <c r="AR359" s="32">
        <f t="shared" si="19"/>
        <v>-5409.3199999998324</v>
      </c>
      <c r="AS359" s="35" t="s">
        <v>846</v>
      </c>
      <c r="AT359">
        <v>0</v>
      </c>
      <c r="AU359">
        <v>0</v>
      </c>
      <c r="AV359">
        <v>0</v>
      </c>
      <c r="AW359">
        <v>0</v>
      </c>
      <c r="AX359">
        <v>0</v>
      </c>
      <c r="AY359"/>
    </row>
    <row r="360" spans="1:51" x14ac:dyDescent="0.3">
      <c r="A360" t="str">
        <f t="shared" si="17"/>
        <v>1.1-00-2406_245029017_24382115</v>
      </c>
      <c r="B360" t="s">
        <v>1282</v>
      </c>
      <c r="C360" t="s">
        <v>1105</v>
      </c>
      <c r="D360" t="s">
        <v>1276</v>
      </c>
      <c r="E360" t="s">
        <v>1284</v>
      </c>
      <c r="F360" t="s">
        <v>1106</v>
      </c>
      <c r="G360" t="s">
        <v>422</v>
      </c>
      <c r="H360" t="s">
        <v>423</v>
      </c>
      <c r="I360" t="s">
        <v>340</v>
      </c>
      <c r="J360" t="s">
        <v>964</v>
      </c>
      <c r="K360" t="s">
        <v>403</v>
      </c>
      <c r="L360" t="s">
        <v>858</v>
      </c>
      <c r="M360" t="s">
        <v>404</v>
      </c>
      <c r="N360">
        <v>5</v>
      </c>
      <c r="O360" t="s">
        <v>62</v>
      </c>
      <c r="P360" s="79" t="s">
        <v>426</v>
      </c>
      <c r="Q360">
        <v>29</v>
      </c>
      <c r="R360" t="s">
        <v>427</v>
      </c>
      <c r="S360" t="s">
        <v>424</v>
      </c>
      <c r="T360" t="s">
        <v>886</v>
      </c>
      <c r="U360" t="s">
        <v>425</v>
      </c>
      <c r="V360">
        <v>3000</v>
      </c>
      <c r="W360" t="s">
        <v>70</v>
      </c>
      <c r="Y360">
        <v>3821</v>
      </c>
      <c r="Z360" t="s">
        <v>75</v>
      </c>
      <c r="AA360" s="46">
        <v>16</v>
      </c>
      <c r="AB360" s="80" t="s">
        <v>1252</v>
      </c>
      <c r="AC360" t="s">
        <v>431</v>
      </c>
      <c r="AD360" s="12">
        <v>1996400</v>
      </c>
      <c r="AE360" s="12">
        <v>1500000</v>
      </c>
      <c r="AF360" s="12">
        <v>1996400</v>
      </c>
      <c r="AG360" s="12">
        <v>1996400</v>
      </c>
      <c r="AH360" s="12">
        <v>1496400</v>
      </c>
      <c r="AI360" s="12">
        <v>1496400</v>
      </c>
      <c r="AJ360" s="12">
        <v>1496400</v>
      </c>
      <c r="AK360" s="12">
        <v>0</v>
      </c>
      <c r="AL360" s="32">
        <v>1996400</v>
      </c>
      <c r="AM360" s="32">
        <v>1996400</v>
      </c>
      <c r="AN360" s="32">
        <v>2000000</v>
      </c>
      <c r="AO360" s="32">
        <v>2000000</v>
      </c>
      <c r="AP360" s="12">
        <v>1500000</v>
      </c>
      <c r="AQ360" s="12">
        <f t="shared" si="18"/>
        <v>0</v>
      </c>
      <c r="AR360" s="32">
        <f t="shared" si="19"/>
        <v>3600</v>
      </c>
      <c r="AS360" s="35" t="s">
        <v>846</v>
      </c>
      <c r="AT360">
        <v>462408</v>
      </c>
      <c r="AU360">
        <v>0</v>
      </c>
      <c r="AV360">
        <v>0</v>
      </c>
      <c r="AW360">
        <v>576668</v>
      </c>
      <c r="AX360">
        <v>-114260</v>
      </c>
      <c r="AY360"/>
    </row>
    <row r="361" spans="1:51" x14ac:dyDescent="0.3">
      <c r="A361" t="str">
        <f t="shared" si="17"/>
        <v>1.1-00-2406_245029017_24382116</v>
      </c>
      <c r="B361" t="s">
        <v>1282</v>
      </c>
      <c r="C361" t="s">
        <v>1105</v>
      </c>
      <c r="D361" t="s">
        <v>1276</v>
      </c>
      <c r="E361" t="s">
        <v>1284</v>
      </c>
      <c r="F361" t="s">
        <v>1106</v>
      </c>
      <c r="G361" t="s">
        <v>422</v>
      </c>
      <c r="H361" t="s">
        <v>423</v>
      </c>
      <c r="I361" t="s">
        <v>340</v>
      </c>
      <c r="J361" t="s">
        <v>964</v>
      </c>
      <c r="K361" t="s">
        <v>403</v>
      </c>
      <c r="L361" t="s">
        <v>858</v>
      </c>
      <c r="M361" t="s">
        <v>404</v>
      </c>
      <c r="N361">
        <v>5</v>
      </c>
      <c r="O361" t="s">
        <v>62</v>
      </c>
      <c r="P361" s="79" t="s">
        <v>426</v>
      </c>
      <c r="Q361">
        <v>29</v>
      </c>
      <c r="R361" t="s">
        <v>427</v>
      </c>
      <c r="S361" t="s">
        <v>424</v>
      </c>
      <c r="T361" t="s">
        <v>886</v>
      </c>
      <c r="U361" t="s">
        <v>425</v>
      </c>
      <c r="V361">
        <v>3000</v>
      </c>
      <c r="W361" t="s">
        <v>70</v>
      </c>
      <c r="Y361">
        <v>3821</v>
      </c>
      <c r="Z361" t="s">
        <v>75</v>
      </c>
      <c r="AA361" s="46">
        <v>30</v>
      </c>
      <c r="AB361" s="80" t="s">
        <v>1253</v>
      </c>
      <c r="AC361" t="s">
        <v>430</v>
      </c>
      <c r="AD361" s="12">
        <v>665928.16</v>
      </c>
      <c r="AE361" s="12">
        <v>600006.92000000004</v>
      </c>
      <c r="AF361" s="12">
        <v>665928.16</v>
      </c>
      <c r="AG361" s="12">
        <v>665928.16</v>
      </c>
      <c r="AH361" s="12">
        <v>665928.16</v>
      </c>
      <c r="AI361" s="12">
        <v>665928.16</v>
      </c>
      <c r="AJ361" s="12">
        <v>665928.16</v>
      </c>
      <c r="AK361" s="12">
        <v>0</v>
      </c>
      <c r="AL361" s="32">
        <v>665928.16</v>
      </c>
      <c r="AM361" s="32">
        <v>665928.16</v>
      </c>
      <c r="AN361" s="32">
        <v>900000</v>
      </c>
      <c r="AO361" s="32">
        <v>900000</v>
      </c>
      <c r="AP361" s="12">
        <v>600000</v>
      </c>
      <c r="AQ361" s="12">
        <f t="shared" si="18"/>
        <v>6.9200000000419095</v>
      </c>
      <c r="AR361" s="32">
        <f t="shared" si="19"/>
        <v>234071.83999999997</v>
      </c>
      <c r="AS361" s="35" t="s">
        <v>846</v>
      </c>
      <c r="AT361">
        <v>0</v>
      </c>
      <c r="AU361">
        <v>5220</v>
      </c>
      <c r="AV361">
        <v>0</v>
      </c>
      <c r="AW361">
        <v>0</v>
      </c>
      <c r="AX361">
        <v>5220</v>
      </c>
      <c r="AY361"/>
    </row>
    <row r="362" spans="1:51" x14ac:dyDescent="0.3">
      <c r="A362" t="str">
        <f t="shared" si="17"/>
        <v>1.1-00-2406_245030018_24382100</v>
      </c>
      <c r="B362" t="s">
        <v>1282</v>
      </c>
      <c r="C362" t="s">
        <v>1105</v>
      </c>
      <c r="D362" t="s">
        <v>1276</v>
      </c>
      <c r="E362" t="s">
        <v>1284</v>
      </c>
      <c r="F362" t="s">
        <v>1106</v>
      </c>
      <c r="G362" t="s">
        <v>412</v>
      </c>
      <c r="H362" t="s">
        <v>411</v>
      </c>
      <c r="I362" t="s">
        <v>261</v>
      </c>
      <c r="J362" t="s">
        <v>960</v>
      </c>
      <c r="K362" t="s">
        <v>403</v>
      </c>
      <c r="L362" t="s">
        <v>858</v>
      </c>
      <c r="M362" t="s">
        <v>404</v>
      </c>
      <c r="N362">
        <v>5</v>
      </c>
      <c r="O362" t="s">
        <v>62</v>
      </c>
      <c r="P362" s="79" t="s">
        <v>436</v>
      </c>
      <c r="Q362">
        <v>30</v>
      </c>
      <c r="R362" t="s">
        <v>993</v>
      </c>
      <c r="S362" t="s">
        <v>434</v>
      </c>
      <c r="T362" t="s">
        <v>887</v>
      </c>
      <c r="U362" t="s">
        <v>435</v>
      </c>
      <c r="V362">
        <v>3000</v>
      </c>
      <c r="W362" t="s">
        <v>70</v>
      </c>
      <c r="Y362">
        <v>3821</v>
      </c>
      <c r="Z362" t="s">
        <v>75</v>
      </c>
      <c r="AA362" s="46">
        <v>0</v>
      </c>
      <c r="AB362" s="80" t="s">
        <v>42</v>
      </c>
      <c r="AC362" t="s">
        <v>43</v>
      </c>
      <c r="AD362" s="12">
        <v>74530</v>
      </c>
      <c r="AE362" s="32">
        <v>0</v>
      </c>
      <c r="AF362" s="12">
        <v>74530</v>
      </c>
      <c r="AG362" s="12">
        <v>74530</v>
      </c>
      <c r="AH362" s="12">
        <v>74530</v>
      </c>
      <c r="AI362" s="12">
        <v>74530</v>
      </c>
      <c r="AJ362" s="12">
        <v>74530</v>
      </c>
      <c r="AK362" s="12">
        <v>0</v>
      </c>
      <c r="AL362" s="32">
        <v>74530</v>
      </c>
      <c r="AM362" s="32">
        <v>74530</v>
      </c>
      <c r="AN362" s="32">
        <v>74530</v>
      </c>
      <c r="AO362" s="32">
        <v>74530</v>
      </c>
      <c r="AP362" s="12">
        <v>74530</v>
      </c>
      <c r="AQ362" s="12">
        <f t="shared" si="18"/>
        <v>-74530</v>
      </c>
      <c r="AR362" s="32">
        <f t="shared" si="19"/>
        <v>0</v>
      </c>
      <c r="AS362" s="35" t="s">
        <v>846</v>
      </c>
      <c r="AT362">
        <v>0</v>
      </c>
      <c r="AU362">
        <v>8000</v>
      </c>
      <c r="AV362">
        <v>0</v>
      </c>
      <c r="AW362">
        <v>0</v>
      </c>
      <c r="AX362">
        <v>8000</v>
      </c>
      <c r="AY362"/>
    </row>
    <row r="363" spans="1:51" x14ac:dyDescent="0.3">
      <c r="A363" t="str">
        <f t="shared" si="17"/>
        <v>1.1-00-2409_248XX026_243821XX</v>
      </c>
      <c r="B363" t="s">
        <v>1282</v>
      </c>
      <c r="C363" t="s">
        <v>1105</v>
      </c>
      <c r="D363" t="s">
        <v>1276</v>
      </c>
      <c r="E363" t="s">
        <v>1284</v>
      </c>
      <c r="F363" t="s">
        <v>1106</v>
      </c>
      <c r="G363" t="s">
        <v>602</v>
      </c>
      <c r="H363" t="s">
        <v>603</v>
      </c>
      <c r="I363" t="s">
        <v>31</v>
      </c>
      <c r="J363" t="s">
        <v>934</v>
      </c>
      <c r="K363" t="s">
        <v>604</v>
      </c>
      <c r="L363" t="s">
        <v>861</v>
      </c>
      <c r="M363" t="s">
        <v>605</v>
      </c>
      <c r="N363">
        <v>8</v>
      </c>
      <c r="O363" t="s">
        <v>606</v>
      </c>
      <c r="P363" t="s">
        <v>45</v>
      </c>
      <c r="Q363">
        <v>42</v>
      </c>
      <c r="R363" t="s">
        <v>622</v>
      </c>
      <c r="S363" t="s">
        <v>619</v>
      </c>
      <c r="T363" t="s">
        <v>895</v>
      </c>
      <c r="U363" t="s">
        <v>973</v>
      </c>
      <c r="V363">
        <v>3000</v>
      </c>
      <c r="W363" t="s">
        <v>70</v>
      </c>
      <c r="Y363">
        <v>3821</v>
      </c>
      <c r="Z363" t="s">
        <v>75</v>
      </c>
      <c r="AA363" s="46">
        <v>24</v>
      </c>
      <c r="AB363" s="80" t="s">
        <v>45</v>
      </c>
      <c r="AC363" t="s">
        <v>1009</v>
      </c>
      <c r="AD363" s="12">
        <v>0</v>
      </c>
      <c r="AE363" s="12">
        <v>100006.84</v>
      </c>
      <c r="AF363" s="12">
        <v>0</v>
      </c>
      <c r="AG363" s="12">
        <v>0</v>
      </c>
      <c r="AH363" s="12">
        <v>0</v>
      </c>
      <c r="AI363" s="12">
        <v>0</v>
      </c>
      <c r="AJ363" s="12">
        <v>0</v>
      </c>
      <c r="AK363" s="12">
        <v>0</v>
      </c>
      <c r="AL363" s="32">
        <v>0</v>
      </c>
      <c r="AM363" s="32">
        <v>0</v>
      </c>
      <c r="AN363" s="32">
        <v>0</v>
      </c>
      <c r="AO363" s="32">
        <v>0</v>
      </c>
      <c r="AP363" s="12">
        <v>0</v>
      </c>
      <c r="AQ363" s="12">
        <f t="shared" si="18"/>
        <v>100006.84</v>
      </c>
      <c r="AR363" s="32">
        <f t="shared" si="19"/>
        <v>0</v>
      </c>
      <c r="AS363" s="35" t="s">
        <v>846</v>
      </c>
      <c r="AT363">
        <v>0</v>
      </c>
      <c r="AU363">
        <v>0</v>
      </c>
      <c r="AV363">
        <v>0</v>
      </c>
      <c r="AW363">
        <v>8.52</v>
      </c>
      <c r="AX363">
        <v>-8.52</v>
      </c>
      <c r="AY363"/>
    </row>
    <row r="364" spans="1:51" x14ac:dyDescent="0.3">
      <c r="A364" t="str">
        <f t="shared" si="17"/>
        <v>1.1-00-2409_248XX026_243821XX</v>
      </c>
      <c r="B364" t="s">
        <v>1282</v>
      </c>
      <c r="C364" t="s">
        <v>1105</v>
      </c>
      <c r="D364" t="s">
        <v>1276</v>
      </c>
      <c r="E364" t="s">
        <v>1284</v>
      </c>
      <c r="F364" t="s">
        <v>1106</v>
      </c>
      <c r="G364" t="s">
        <v>602</v>
      </c>
      <c r="H364" t="s">
        <v>603</v>
      </c>
      <c r="I364" t="s">
        <v>31</v>
      </c>
      <c r="J364" t="s">
        <v>934</v>
      </c>
      <c r="K364" t="s">
        <v>604</v>
      </c>
      <c r="L364" t="s">
        <v>861</v>
      </c>
      <c r="M364" t="s">
        <v>605</v>
      </c>
      <c r="N364">
        <v>8</v>
      </c>
      <c r="O364" t="s">
        <v>606</v>
      </c>
      <c r="P364" t="s">
        <v>45</v>
      </c>
      <c r="Q364">
        <v>42</v>
      </c>
      <c r="R364" t="s">
        <v>622</v>
      </c>
      <c r="S364" t="s">
        <v>619</v>
      </c>
      <c r="T364" t="s">
        <v>895</v>
      </c>
      <c r="U364" t="s">
        <v>973</v>
      </c>
      <c r="V364">
        <v>3000</v>
      </c>
      <c r="W364" t="s">
        <v>70</v>
      </c>
      <c r="Y364">
        <v>3821</v>
      </c>
      <c r="Z364" t="s">
        <v>75</v>
      </c>
      <c r="AA364" s="46">
        <v>25</v>
      </c>
      <c r="AB364" s="80" t="s">
        <v>45</v>
      </c>
      <c r="AC364" t="s">
        <v>1010</v>
      </c>
      <c r="AD364" s="12">
        <v>0</v>
      </c>
      <c r="AE364" s="12">
        <v>199993.16</v>
      </c>
      <c r="AF364" s="12">
        <v>0</v>
      </c>
      <c r="AG364" s="12">
        <v>0</v>
      </c>
      <c r="AH364" s="12">
        <v>0</v>
      </c>
      <c r="AI364" s="12">
        <v>0</v>
      </c>
      <c r="AJ364" s="12">
        <v>0</v>
      </c>
      <c r="AK364" s="12">
        <v>0</v>
      </c>
      <c r="AL364" s="32">
        <v>0</v>
      </c>
      <c r="AM364" s="32">
        <v>0</v>
      </c>
      <c r="AN364" s="32">
        <v>0</v>
      </c>
      <c r="AO364" s="32">
        <v>0</v>
      </c>
      <c r="AP364" s="12">
        <v>0</v>
      </c>
      <c r="AQ364" s="12">
        <f t="shared" si="18"/>
        <v>199993.16</v>
      </c>
      <c r="AR364" s="32">
        <f t="shared" si="19"/>
        <v>0</v>
      </c>
      <c r="AS364" s="35" t="s">
        <v>846</v>
      </c>
      <c r="AT364">
        <v>0</v>
      </c>
      <c r="AU364">
        <v>0</v>
      </c>
      <c r="AV364">
        <v>0</v>
      </c>
      <c r="AW364">
        <v>324000</v>
      </c>
      <c r="AX364">
        <v>-324000</v>
      </c>
      <c r="AY364"/>
    </row>
    <row r="365" spans="1:51" x14ac:dyDescent="0.3">
      <c r="A365" t="str">
        <f t="shared" si="17"/>
        <v>1.1-00-2409_248042026_24382100</v>
      </c>
      <c r="B365" t="s">
        <v>1282</v>
      </c>
      <c r="C365" t="s">
        <v>1105</v>
      </c>
      <c r="D365" t="s">
        <v>1276</v>
      </c>
      <c r="E365" t="s">
        <v>1284</v>
      </c>
      <c r="F365" t="s">
        <v>1106</v>
      </c>
      <c r="G365" t="s">
        <v>602</v>
      </c>
      <c r="H365" t="s">
        <v>603</v>
      </c>
      <c r="I365" t="s">
        <v>31</v>
      </c>
      <c r="J365" t="s">
        <v>934</v>
      </c>
      <c r="K365" t="s">
        <v>604</v>
      </c>
      <c r="L365" t="s">
        <v>861</v>
      </c>
      <c r="M365" t="s">
        <v>605</v>
      </c>
      <c r="N365">
        <v>8</v>
      </c>
      <c r="O365" t="s">
        <v>606</v>
      </c>
      <c r="P365" s="79" t="s">
        <v>621</v>
      </c>
      <c r="Q365">
        <v>42</v>
      </c>
      <c r="R365" t="s">
        <v>622</v>
      </c>
      <c r="S365" t="s">
        <v>619</v>
      </c>
      <c r="T365" t="s">
        <v>895</v>
      </c>
      <c r="U365" t="s">
        <v>973</v>
      </c>
      <c r="V365">
        <v>3000</v>
      </c>
      <c r="W365" t="s">
        <v>70</v>
      </c>
      <c r="Y365">
        <v>3821</v>
      </c>
      <c r="Z365" t="s">
        <v>75</v>
      </c>
      <c r="AA365" s="46">
        <v>0</v>
      </c>
      <c r="AB365" s="80" t="s">
        <v>42</v>
      </c>
      <c r="AC365" t="s">
        <v>43</v>
      </c>
      <c r="AD365" s="12">
        <v>1133153</v>
      </c>
      <c r="AE365" s="12">
        <v>100006.84</v>
      </c>
      <c r="AF365" s="12">
        <v>1161756</v>
      </c>
      <c r="AG365" s="12">
        <v>856560</v>
      </c>
      <c r="AH365" s="12">
        <v>641960</v>
      </c>
      <c r="AI365" s="12">
        <v>641960</v>
      </c>
      <c r="AJ365" s="12">
        <v>641960</v>
      </c>
      <c r="AK365" s="12">
        <v>-28603</v>
      </c>
      <c r="AL365" s="32">
        <v>1330817</v>
      </c>
      <c r="AM365" s="32">
        <v>1330817</v>
      </c>
      <c r="AN365" s="32">
        <v>1350000</v>
      </c>
      <c r="AO365" s="32">
        <v>1350000</v>
      </c>
      <c r="AP365" s="12">
        <v>500000</v>
      </c>
      <c r="AQ365" s="12">
        <f t="shared" si="18"/>
        <v>-399993.16000000003</v>
      </c>
      <c r="AR365" s="32">
        <f t="shared" si="19"/>
        <v>19183</v>
      </c>
      <c r="AS365" s="35" t="s">
        <v>632</v>
      </c>
      <c r="AT365">
        <v>0</v>
      </c>
      <c r="AU365">
        <v>0</v>
      </c>
      <c r="AV365">
        <v>0</v>
      </c>
      <c r="AW365">
        <v>8.48</v>
      </c>
      <c r="AX365">
        <v>-8.48</v>
      </c>
      <c r="AY365"/>
    </row>
    <row r="366" spans="1:51" x14ac:dyDescent="0.3">
      <c r="A366" t="str">
        <f t="shared" si="17"/>
        <v>1.1-00-2409_248042026_24382123</v>
      </c>
      <c r="B366" t="s">
        <v>1282</v>
      </c>
      <c r="C366" t="s">
        <v>1105</v>
      </c>
      <c r="D366" t="s">
        <v>1276</v>
      </c>
      <c r="E366" t="s">
        <v>1284</v>
      </c>
      <c r="F366" t="s">
        <v>1106</v>
      </c>
      <c r="G366" t="s">
        <v>602</v>
      </c>
      <c r="H366" t="s">
        <v>603</v>
      </c>
      <c r="I366" t="s">
        <v>31</v>
      </c>
      <c r="J366" t="s">
        <v>934</v>
      </c>
      <c r="K366" t="s">
        <v>604</v>
      </c>
      <c r="L366" t="s">
        <v>861</v>
      </c>
      <c r="M366" t="s">
        <v>605</v>
      </c>
      <c r="N366">
        <v>8</v>
      </c>
      <c r="O366" t="s">
        <v>606</v>
      </c>
      <c r="P366" s="79" t="s">
        <v>621</v>
      </c>
      <c r="Q366">
        <v>42</v>
      </c>
      <c r="R366" t="s">
        <v>622</v>
      </c>
      <c r="S366" t="s">
        <v>619</v>
      </c>
      <c r="T366" t="s">
        <v>895</v>
      </c>
      <c r="U366" t="s">
        <v>973</v>
      </c>
      <c r="V366">
        <v>3000</v>
      </c>
      <c r="W366" t="s">
        <v>70</v>
      </c>
      <c r="Y366">
        <v>3821</v>
      </c>
      <c r="Z366" t="s">
        <v>75</v>
      </c>
      <c r="AA366" s="46">
        <v>19</v>
      </c>
      <c r="AB366" s="80" t="s">
        <v>1260</v>
      </c>
      <c r="AC366" t="s">
        <v>633</v>
      </c>
      <c r="AD366" s="12">
        <v>445000</v>
      </c>
      <c r="AE366" s="12">
        <v>400006.84</v>
      </c>
      <c r="AF366" s="12">
        <v>445000</v>
      </c>
      <c r="AG366" s="12">
        <v>445000</v>
      </c>
      <c r="AH366" s="12">
        <v>445000</v>
      </c>
      <c r="AI366" s="12">
        <v>445000</v>
      </c>
      <c r="AJ366" s="12">
        <v>445000</v>
      </c>
      <c r="AK366" s="12">
        <v>0</v>
      </c>
      <c r="AL366" s="32">
        <v>445000</v>
      </c>
      <c r="AM366" s="32">
        <v>445000</v>
      </c>
      <c r="AN366" s="32">
        <v>500000</v>
      </c>
      <c r="AO366" s="32">
        <v>500000</v>
      </c>
      <c r="AP366" s="12">
        <v>500000</v>
      </c>
      <c r="AQ366" s="12">
        <f t="shared" si="18"/>
        <v>-99993.159999999974</v>
      </c>
      <c r="AR366" s="32">
        <f t="shared" si="19"/>
        <v>55000</v>
      </c>
      <c r="AS366" s="35" t="s">
        <v>634</v>
      </c>
      <c r="AT366">
        <v>0</v>
      </c>
      <c r="AU366">
        <v>8.48</v>
      </c>
      <c r="AV366">
        <v>0</v>
      </c>
      <c r="AW366">
        <v>0</v>
      </c>
      <c r="AX366">
        <v>8.48</v>
      </c>
      <c r="AY366"/>
    </row>
    <row r="367" spans="1:51" x14ac:dyDescent="0.3">
      <c r="A367" t="str">
        <f t="shared" si="17"/>
        <v>1.1-00-2409_248042026_24382124</v>
      </c>
      <c r="B367" t="s">
        <v>1282</v>
      </c>
      <c r="C367" t="s">
        <v>1105</v>
      </c>
      <c r="D367" t="s">
        <v>1276</v>
      </c>
      <c r="E367" t="s">
        <v>1284</v>
      </c>
      <c r="F367" t="s">
        <v>1106</v>
      </c>
      <c r="G367" t="s">
        <v>602</v>
      </c>
      <c r="H367" t="s">
        <v>603</v>
      </c>
      <c r="I367" t="s">
        <v>31</v>
      </c>
      <c r="J367" t="s">
        <v>934</v>
      </c>
      <c r="K367" t="s">
        <v>604</v>
      </c>
      <c r="L367" t="s">
        <v>861</v>
      </c>
      <c r="M367" t="s">
        <v>605</v>
      </c>
      <c r="N367">
        <v>8</v>
      </c>
      <c r="O367" t="s">
        <v>606</v>
      </c>
      <c r="P367" s="79" t="s">
        <v>621</v>
      </c>
      <c r="Q367">
        <v>42</v>
      </c>
      <c r="R367" t="s">
        <v>622</v>
      </c>
      <c r="S367" t="s">
        <v>619</v>
      </c>
      <c r="T367" t="s">
        <v>895</v>
      </c>
      <c r="U367" t="s">
        <v>973</v>
      </c>
      <c r="V367">
        <v>3000</v>
      </c>
      <c r="W367" t="s">
        <v>70</v>
      </c>
      <c r="Y367">
        <v>3821</v>
      </c>
      <c r="Z367" t="s">
        <v>75</v>
      </c>
      <c r="AA367" s="46">
        <v>20</v>
      </c>
      <c r="AB367" s="80" t="s">
        <v>1261</v>
      </c>
      <c r="AC367" t="s">
        <v>635</v>
      </c>
      <c r="AD367" s="12">
        <v>448000</v>
      </c>
      <c r="AE367" s="12">
        <v>400006.84</v>
      </c>
      <c r="AF367" s="12">
        <v>448000</v>
      </c>
      <c r="AG367" s="12">
        <v>448000</v>
      </c>
      <c r="AH367" s="12">
        <v>448000</v>
      </c>
      <c r="AI367" s="12">
        <v>448000</v>
      </c>
      <c r="AJ367" s="12">
        <v>448000</v>
      </c>
      <c r="AK367" s="12">
        <v>0</v>
      </c>
      <c r="AL367" s="32">
        <v>448000</v>
      </c>
      <c r="AM367" s="32">
        <v>448000</v>
      </c>
      <c r="AN367" s="32">
        <v>500000</v>
      </c>
      <c r="AO367" s="32">
        <v>500000</v>
      </c>
      <c r="AP367" s="12">
        <v>500000</v>
      </c>
      <c r="AQ367" s="12">
        <f t="shared" si="18"/>
        <v>-99993.159999999974</v>
      </c>
      <c r="AR367" s="32">
        <f t="shared" si="19"/>
        <v>52000</v>
      </c>
      <c r="AS367" s="35" t="s">
        <v>636</v>
      </c>
      <c r="AT367">
        <v>20000000</v>
      </c>
      <c r="AU367">
        <v>0</v>
      </c>
      <c r="AV367">
        <v>0</v>
      </c>
      <c r="AW367">
        <v>0</v>
      </c>
      <c r="AX367">
        <v>20000000</v>
      </c>
      <c r="AY367"/>
    </row>
    <row r="368" spans="1:51" x14ac:dyDescent="0.3">
      <c r="A368" t="str">
        <f t="shared" si="17"/>
        <v>1.1-00-2409_248042026_24382125</v>
      </c>
      <c r="B368" t="s">
        <v>1282</v>
      </c>
      <c r="C368" t="s">
        <v>1105</v>
      </c>
      <c r="D368" t="s">
        <v>1276</v>
      </c>
      <c r="E368" t="s">
        <v>1284</v>
      </c>
      <c r="F368" t="s">
        <v>1106</v>
      </c>
      <c r="G368" t="s">
        <v>602</v>
      </c>
      <c r="H368" t="s">
        <v>603</v>
      </c>
      <c r="I368" t="s">
        <v>31</v>
      </c>
      <c r="J368" t="s">
        <v>934</v>
      </c>
      <c r="K368" t="s">
        <v>604</v>
      </c>
      <c r="L368" t="s">
        <v>861</v>
      </c>
      <c r="M368" t="s">
        <v>605</v>
      </c>
      <c r="N368">
        <v>8</v>
      </c>
      <c r="O368" t="s">
        <v>606</v>
      </c>
      <c r="P368" s="79" t="s">
        <v>621</v>
      </c>
      <c r="Q368">
        <v>42</v>
      </c>
      <c r="R368" t="s">
        <v>622</v>
      </c>
      <c r="S368" t="s">
        <v>619</v>
      </c>
      <c r="T368" t="s">
        <v>895</v>
      </c>
      <c r="U368" t="s">
        <v>973</v>
      </c>
      <c r="V368">
        <v>3000</v>
      </c>
      <c r="W368" t="s">
        <v>70</v>
      </c>
      <c r="Y368">
        <v>3821</v>
      </c>
      <c r="Z368" t="s">
        <v>75</v>
      </c>
      <c r="AA368" s="46">
        <v>21</v>
      </c>
      <c r="AB368" s="80" t="s">
        <v>1262</v>
      </c>
      <c r="AC368" t="s">
        <v>637</v>
      </c>
      <c r="AD368" s="12">
        <v>497495</v>
      </c>
      <c r="AE368" s="12">
        <v>499993.16</v>
      </c>
      <c r="AF368" s="12">
        <v>497495</v>
      </c>
      <c r="AG368" s="12">
        <v>497495</v>
      </c>
      <c r="AH368" s="12">
        <v>207495</v>
      </c>
      <c r="AI368" s="12">
        <v>207495</v>
      </c>
      <c r="AJ368" s="12">
        <v>207495</v>
      </c>
      <c r="AK368" s="12">
        <v>0</v>
      </c>
      <c r="AL368" s="32">
        <v>497495</v>
      </c>
      <c r="AM368" s="32">
        <v>497495</v>
      </c>
      <c r="AN368" s="32">
        <v>600000</v>
      </c>
      <c r="AO368" s="32">
        <v>600000</v>
      </c>
      <c r="AP368" s="12">
        <v>600000</v>
      </c>
      <c r="AQ368" s="12">
        <f t="shared" si="18"/>
        <v>-100006.84000000003</v>
      </c>
      <c r="AR368" s="32">
        <f t="shared" si="19"/>
        <v>102505</v>
      </c>
      <c r="AS368" s="35" t="s">
        <v>638</v>
      </c>
      <c r="AT368" s="33">
        <v>165000</v>
      </c>
      <c r="AU368" s="33">
        <v>0</v>
      </c>
      <c r="AV368" s="33">
        <v>0</v>
      </c>
      <c r="AW368" s="33">
        <v>0</v>
      </c>
      <c r="AX368" s="33">
        <v>165000</v>
      </c>
      <c r="AY368"/>
    </row>
    <row r="369" spans="1:51" x14ac:dyDescent="0.3">
      <c r="A369" t="str">
        <f t="shared" si="17"/>
        <v>1.1-00-2409_248042026_24382126</v>
      </c>
      <c r="B369" t="s">
        <v>1282</v>
      </c>
      <c r="C369" t="s">
        <v>1105</v>
      </c>
      <c r="D369" t="s">
        <v>1276</v>
      </c>
      <c r="E369" t="s">
        <v>1284</v>
      </c>
      <c r="F369" t="s">
        <v>1106</v>
      </c>
      <c r="G369" t="s">
        <v>602</v>
      </c>
      <c r="H369" t="s">
        <v>603</v>
      </c>
      <c r="I369" t="s">
        <v>31</v>
      </c>
      <c r="J369" t="s">
        <v>934</v>
      </c>
      <c r="K369" t="s">
        <v>604</v>
      </c>
      <c r="L369" t="s">
        <v>861</v>
      </c>
      <c r="M369" t="s">
        <v>605</v>
      </c>
      <c r="N369">
        <v>8</v>
      </c>
      <c r="O369" t="s">
        <v>606</v>
      </c>
      <c r="P369" s="79" t="s">
        <v>621</v>
      </c>
      <c r="Q369">
        <v>42</v>
      </c>
      <c r="R369" t="s">
        <v>622</v>
      </c>
      <c r="S369" t="s">
        <v>619</v>
      </c>
      <c r="T369" t="s">
        <v>895</v>
      </c>
      <c r="U369" t="s">
        <v>973</v>
      </c>
      <c r="V369">
        <v>3000</v>
      </c>
      <c r="W369" t="s">
        <v>70</v>
      </c>
      <c r="Y369">
        <v>3821</v>
      </c>
      <c r="Z369" t="s">
        <v>75</v>
      </c>
      <c r="AA369" s="46">
        <v>22</v>
      </c>
      <c r="AB369" s="80" t="s">
        <v>1263</v>
      </c>
      <c r="AC369" t="s">
        <v>639</v>
      </c>
      <c r="AD369" s="12">
        <v>750000</v>
      </c>
      <c r="AE369" s="12">
        <v>499993.16</v>
      </c>
      <c r="AF369" s="12">
        <v>748780</v>
      </c>
      <c r="AG369" s="12">
        <v>0</v>
      </c>
      <c r="AH369" s="12">
        <v>0</v>
      </c>
      <c r="AI369" s="12">
        <v>0</v>
      </c>
      <c r="AJ369" s="12">
        <v>0</v>
      </c>
      <c r="AK369" s="12">
        <v>1220</v>
      </c>
      <c r="AL369" s="32">
        <v>500000</v>
      </c>
      <c r="AM369" s="32">
        <v>500000</v>
      </c>
      <c r="AN369" s="32">
        <v>750000</v>
      </c>
      <c r="AO369" s="32">
        <v>750000</v>
      </c>
      <c r="AP369" s="12">
        <v>750000</v>
      </c>
      <c r="AQ369" s="12">
        <f t="shared" si="18"/>
        <v>-250006.84000000003</v>
      </c>
      <c r="AR369" s="32">
        <f t="shared" si="19"/>
        <v>250000</v>
      </c>
      <c r="AS369" s="35" t="s">
        <v>640</v>
      </c>
      <c r="AT369" s="12">
        <v>0</v>
      </c>
      <c r="AU369" s="12">
        <v>0</v>
      </c>
      <c r="AV369" s="12">
        <v>0</v>
      </c>
      <c r="AW369" s="12">
        <v>0</v>
      </c>
      <c r="AX369" s="12">
        <v>0</v>
      </c>
      <c r="AY369"/>
    </row>
    <row r="370" spans="1:51" x14ac:dyDescent="0.3">
      <c r="A370" t="str">
        <f t="shared" si="17"/>
        <v>1.1-00-2409_248042026_24382127</v>
      </c>
      <c r="B370" t="s">
        <v>1282</v>
      </c>
      <c r="C370" t="s">
        <v>1105</v>
      </c>
      <c r="D370" t="s">
        <v>1276</v>
      </c>
      <c r="E370" t="s">
        <v>1284</v>
      </c>
      <c r="F370" t="s">
        <v>1106</v>
      </c>
      <c r="G370" t="s">
        <v>602</v>
      </c>
      <c r="H370" t="s">
        <v>603</v>
      </c>
      <c r="I370" t="s">
        <v>31</v>
      </c>
      <c r="J370" t="s">
        <v>934</v>
      </c>
      <c r="K370" t="s">
        <v>604</v>
      </c>
      <c r="L370" t="s">
        <v>861</v>
      </c>
      <c r="M370" t="s">
        <v>605</v>
      </c>
      <c r="N370">
        <v>8</v>
      </c>
      <c r="O370" t="s">
        <v>606</v>
      </c>
      <c r="P370" s="79" t="s">
        <v>621</v>
      </c>
      <c r="Q370">
        <v>42</v>
      </c>
      <c r="R370" t="s">
        <v>622</v>
      </c>
      <c r="S370" t="s">
        <v>619</v>
      </c>
      <c r="T370" t="s">
        <v>895</v>
      </c>
      <c r="U370" t="s">
        <v>973</v>
      </c>
      <c r="V370">
        <v>3000</v>
      </c>
      <c r="W370" t="s">
        <v>70</v>
      </c>
      <c r="Y370">
        <v>3821</v>
      </c>
      <c r="Z370" t="s">
        <v>75</v>
      </c>
      <c r="AA370" s="46">
        <v>23</v>
      </c>
      <c r="AB370" s="80" t="s">
        <v>1264</v>
      </c>
      <c r="AC370" t="s">
        <v>641</v>
      </c>
      <c r="AD370" s="12">
        <v>450000</v>
      </c>
      <c r="AE370" s="12">
        <v>349993.16</v>
      </c>
      <c r="AF370" s="12">
        <v>449500</v>
      </c>
      <c r="AG370" s="12">
        <v>0</v>
      </c>
      <c r="AH370" s="12">
        <v>0</v>
      </c>
      <c r="AI370" s="12">
        <v>0</v>
      </c>
      <c r="AJ370" s="12">
        <v>0</v>
      </c>
      <c r="AK370" s="12">
        <v>500</v>
      </c>
      <c r="AL370" s="32">
        <v>350000</v>
      </c>
      <c r="AM370" s="32">
        <v>350000</v>
      </c>
      <c r="AN370" s="32">
        <v>450000</v>
      </c>
      <c r="AO370" s="32">
        <v>450000</v>
      </c>
      <c r="AP370" s="12">
        <v>450000</v>
      </c>
      <c r="AQ370" s="12">
        <f t="shared" si="18"/>
        <v>-100006.84000000003</v>
      </c>
      <c r="AR370" s="32">
        <f t="shared" si="19"/>
        <v>100000</v>
      </c>
      <c r="AS370" s="35" t="s">
        <v>642</v>
      </c>
      <c r="AT370">
        <v>0</v>
      </c>
      <c r="AU370">
        <v>251609.44</v>
      </c>
      <c r="AV370">
        <v>0</v>
      </c>
      <c r="AW370">
        <v>0</v>
      </c>
      <c r="AX370">
        <v>251609.44</v>
      </c>
      <c r="AY370"/>
    </row>
    <row r="371" spans="1:51" x14ac:dyDescent="0.3">
      <c r="A371" t="str">
        <f t="shared" si="17"/>
        <v>1.1-00-2409_248042026_24382128</v>
      </c>
      <c r="B371" t="s">
        <v>1282</v>
      </c>
      <c r="C371" t="s">
        <v>1105</v>
      </c>
      <c r="D371" t="s">
        <v>1276</v>
      </c>
      <c r="E371" t="s">
        <v>1284</v>
      </c>
      <c r="F371" t="s">
        <v>1106</v>
      </c>
      <c r="G371" t="s">
        <v>602</v>
      </c>
      <c r="H371" t="s">
        <v>603</v>
      </c>
      <c r="I371" t="s">
        <v>31</v>
      </c>
      <c r="J371" t="s">
        <v>934</v>
      </c>
      <c r="K371" t="s">
        <v>604</v>
      </c>
      <c r="L371" t="s">
        <v>861</v>
      </c>
      <c r="M371" t="s">
        <v>605</v>
      </c>
      <c r="N371">
        <v>8</v>
      </c>
      <c r="O371" t="s">
        <v>606</v>
      </c>
      <c r="P371" s="79" t="s">
        <v>621</v>
      </c>
      <c r="Q371">
        <v>42</v>
      </c>
      <c r="R371" t="s">
        <v>622</v>
      </c>
      <c r="S371" t="s">
        <v>619</v>
      </c>
      <c r="T371" t="s">
        <v>895</v>
      </c>
      <c r="U371" t="s">
        <v>973</v>
      </c>
      <c r="V371">
        <v>3000</v>
      </c>
      <c r="W371" t="s">
        <v>70</v>
      </c>
      <c r="Y371">
        <v>3821</v>
      </c>
      <c r="Z371" t="s">
        <v>75</v>
      </c>
      <c r="AA371" s="46">
        <v>29</v>
      </c>
      <c r="AB371" s="80" t="s">
        <v>1265</v>
      </c>
      <c r="AC371" t="s">
        <v>643</v>
      </c>
      <c r="AD371" s="12">
        <v>200000</v>
      </c>
      <c r="AE371" s="12">
        <v>200000</v>
      </c>
      <c r="AF371" s="12">
        <v>200000</v>
      </c>
      <c r="AG371" s="12">
        <v>200000</v>
      </c>
      <c r="AH371" s="12">
        <v>200000</v>
      </c>
      <c r="AI371" s="12">
        <v>200000</v>
      </c>
      <c r="AJ371" s="12">
        <v>200000</v>
      </c>
      <c r="AK371" s="12">
        <v>0</v>
      </c>
      <c r="AL371" s="32">
        <v>200000</v>
      </c>
      <c r="AM371" s="32">
        <v>200000</v>
      </c>
      <c r="AN371" s="32">
        <v>200000</v>
      </c>
      <c r="AO371" s="32">
        <v>200000</v>
      </c>
      <c r="AP371" s="12">
        <v>200000</v>
      </c>
      <c r="AQ371" s="12">
        <f t="shared" si="18"/>
        <v>0</v>
      </c>
      <c r="AR371" s="32">
        <f t="shared" si="19"/>
        <v>0</v>
      </c>
      <c r="AS371" s="35" t="s">
        <v>846</v>
      </c>
      <c r="AT371">
        <v>312740.2</v>
      </c>
      <c r="AU371">
        <v>324293.52</v>
      </c>
      <c r="AV371">
        <v>0</v>
      </c>
      <c r="AW371">
        <v>100000</v>
      </c>
      <c r="AX371">
        <v>537033.72</v>
      </c>
      <c r="AY371"/>
    </row>
    <row r="372" spans="1:51" x14ac:dyDescent="0.3">
      <c r="A372" t="str">
        <f t="shared" si="17"/>
        <v>1.1-00-2409_248047029_24382122</v>
      </c>
      <c r="B372" t="s">
        <v>1282</v>
      </c>
      <c r="C372" t="s">
        <v>1105</v>
      </c>
      <c r="D372" t="s">
        <v>1276</v>
      </c>
      <c r="E372" t="s">
        <v>1284</v>
      </c>
      <c r="F372" t="s">
        <v>1106</v>
      </c>
      <c r="G372" t="s">
        <v>657</v>
      </c>
      <c r="H372" t="s">
        <v>656</v>
      </c>
      <c r="I372" t="s">
        <v>31</v>
      </c>
      <c r="J372" t="s">
        <v>934</v>
      </c>
      <c r="K372" t="s">
        <v>604</v>
      </c>
      <c r="L372" t="s">
        <v>861</v>
      </c>
      <c r="M372" t="s">
        <v>605</v>
      </c>
      <c r="N372">
        <v>8</v>
      </c>
      <c r="O372" t="s">
        <v>606</v>
      </c>
      <c r="P372" s="79" t="s">
        <v>660</v>
      </c>
      <c r="Q372">
        <v>47</v>
      </c>
      <c r="R372" t="s">
        <v>661</v>
      </c>
      <c r="S372" t="s">
        <v>658</v>
      </c>
      <c r="T372" t="s">
        <v>897</v>
      </c>
      <c r="U372" t="s">
        <v>659</v>
      </c>
      <c r="V372">
        <v>3000</v>
      </c>
      <c r="W372" t="s">
        <v>70</v>
      </c>
      <c r="Y372">
        <v>3821</v>
      </c>
      <c r="Z372" t="s">
        <v>75</v>
      </c>
      <c r="AA372" s="46">
        <v>26</v>
      </c>
      <c r="AB372" s="80" t="s">
        <v>1259</v>
      </c>
      <c r="AC372" t="s">
        <v>662</v>
      </c>
      <c r="AD372" s="12">
        <v>591600</v>
      </c>
      <c r="AE372" s="12">
        <v>700000</v>
      </c>
      <c r="AF372" s="12">
        <v>591600</v>
      </c>
      <c r="AG372" s="12">
        <v>591600</v>
      </c>
      <c r="AH372" s="12">
        <v>591600</v>
      </c>
      <c r="AI372" s="12">
        <v>591600</v>
      </c>
      <c r="AJ372" s="12">
        <v>591600</v>
      </c>
      <c r="AK372" s="12">
        <v>0</v>
      </c>
      <c r="AL372" s="32">
        <v>691600</v>
      </c>
      <c r="AM372" s="32">
        <v>691600</v>
      </c>
      <c r="AN372" s="32">
        <v>700000</v>
      </c>
      <c r="AO372" s="32">
        <v>700000</v>
      </c>
      <c r="AP372" s="12">
        <v>700000</v>
      </c>
      <c r="AQ372" s="12">
        <f t="shared" si="18"/>
        <v>0</v>
      </c>
      <c r="AR372" s="32">
        <f t="shared" si="19"/>
        <v>8400</v>
      </c>
      <c r="AS372" s="35" t="s">
        <v>663</v>
      </c>
      <c r="AT372" s="12">
        <v>0</v>
      </c>
      <c r="AU372" s="12">
        <v>0</v>
      </c>
      <c r="AV372" s="12">
        <v>0</v>
      </c>
      <c r="AW372" s="12">
        <v>0</v>
      </c>
      <c r="AX372" s="12">
        <v>0</v>
      </c>
      <c r="AY372"/>
    </row>
    <row r="373" spans="1:51" x14ac:dyDescent="0.3">
      <c r="A373" t="str">
        <f t="shared" si="17"/>
        <v>1.1-00-2410_244048030_24382100</v>
      </c>
      <c r="B373" t="s">
        <v>1282</v>
      </c>
      <c r="C373" t="s">
        <v>1105</v>
      </c>
      <c r="D373" t="s">
        <v>1276</v>
      </c>
      <c r="E373" t="s">
        <v>1284</v>
      </c>
      <c r="F373" t="s">
        <v>1106</v>
      </c>
      <c r="G373" t="s">
        <v>412</v>
      </c>
      <c r="H373" t="s">
        <v>411</v>
      </c>
      <c r="I373" t="s">
        <v>31</v>
      </c>
      <c r="J373" t="s">
        <v>934</v>
      </c>
      <c r="K373" t="s">
        <v>666</v>
      </c>
      <c r="L373" t="s">
        <v>862</v>
      </c>
      <c r="M373" t="s">
        <v>967</v>
      </c>
      <c r="N373">
        <v>4</v>
      </c>
      <c r="O373" t="s">
        <v>667</v>
      </c>
      <c r="P373" s="79" t="s">
        <v>670</v>
      </c>
      <c r="Q373">
        <v>48</v>
      </c>
      <c r="R373" t="s">
        <v>968</v>
      </c>
      <c r="S373" t="s">
        <v>668</v>
      </c>
      <c r="T373" t="s">
        <v>898</v>
      </c>
      <c r="U373" t="s">
        <v>669</v>
      </c>
      <c r="V373">
        <v>3000</v>
      </c>
      <c r="W373" t="s">
        <v>70</v>
      </c>
      <c r="Y373">
        <v>3821</v>
      </c>
      <c r="Z373" t="s">
        <v>75</v>
      </c>
      <c r="AA373" s="46">
        <v>0</v>
      </c>
      <c r="AB373" s="80" t="s">
        <v>42</v>
      </c>
      <c r="AC373" t="s">
        <v>43</v>
      </c>
      <c r="AD373" s="12">
        <v>619981</v>
      </c>
      <c r="AE373" s="12">
        <v>500000</v>
      </c>
      <c r="AF373" s="12">
        <v>599981</v>
      </c>
      <c r="AG373" s="12">
        <v>599981</v>
      </c>
      <c r="AH373" s="12">
        <v>599981</v>
      </c>
      <c r="AI373" s="12">
        <v>599981</v>
      </c>
      <c r="AJ373" s="12">
        <v>599981</v>
      </c>
      <c r="AK373" s="12">
        <v>20000</v>
      </c>
      <c r="AL373" s="32">
        <v>619981</v>
      </c>
      <c r="AM373" s="32">
        <v>619981</v>
      </c>
      <c r="AN373" s="32">
        <v>619981</v>
      </c>
      <c r="AO373" s="32">
        <v>619981</v>
      </c>
      <c r="AP373" s="12">
        <v>619981</v>
      </c>
      <c r="AQ373" s="12">
        <f t="shared" si="18"/>
        <v>-119981</v>
      </c>
      <c r="AR373" s="32">
        <f t="shared" si="19"/>
        <v>0</v>
      </c>
      <c r="AS373" s="35" t="s">
        <v>140</v>
      </c>
      <c r="AT373" s="32">
        <v>0</v>
      </c>
      <c r="AU373" s="32">
        <v>0</v>
      </c>
      <c r="AV373" s="32">
        <v>0</v>
      </c>
      <c r="AW373" s="32">
        <v>0</v>
      </c>
      <c r="AX373" s="32">
        <v>0</v>
      </c>
      <c r="AY373"/>
    </row>
    <row r="374" spans="1:51" x14ac:dyDescent="0.3">
      <c r="A374" t="str">
        <f t="shared" si="17"/>
        <v>1.1-00-2417_244056037_24382100</v>
      </c>
      <c r="B374" t="s">
        <v>1282</v>
      </c>
      <c r="C374" t="s">
        <v>1105</v>
      </c>
      <c r="D374" t="s">
        <v>1276</v>
      </c>
      <c r="E374" t="s">
        <v>1284</v>
      </c>
      <c r="F374" t="s">
        <v>1106</v>
      </c>
      <c r="G374" t="s">
        <v>783</v>
      </c>
      <c r="H374" t="s">
        <v>784</v>
      </c>
      <c r="I374" t="s">
        <v>200</v>
      </c>
      <c r="J374" t="s">
        <v>957</v>
      </c>
      <c r="K374" t="s">
        <v>852</v>
      </c>
      <c r="L374" t="s">
        <v>867</v>
      </c>
      <c r="M374" t="s">
        <v>785</v>
      </c>
      <c r="N374">
        <v>4</v>
      </c>
      <c r="O374" t="s">
        <v>667</v>
      </c>
      <c r="P374" s="79" t="s">
        <v>787</v>
      </c>
      <c r="Q374">
        <v>56</v>
      </c>
      <c r="R374" t="s">
        <v>788</v>
      </c>
      <c r="S374" t="s">
        <v>786</v>
      </c>
      <c r="T374" t="s">
        <v>904</v>
      </c>
      <c r="U374" t="s">
        <v>959</v>
      </c>
      <c r="V374">
        <v>3000</v>
      </c>
      <c r="W374" t="s">
        <v>70</v>
      </c>
      <c r="Y374">
        <v>3821</v>
      </c>
      <c r="Z374" t="s">
        <v>75</v>
      </c>
      <c r="AA374" s="46">
        <v>0</v>
      </c>
      <c r="AB374" s="80" t="s">
        <v>42</v>
      </c>
      <c r="AC374" t="s">
        <v>43</v>
      </c>
      <c r="AD374" s="12">
        <v>0</v>
      </c>
      <c r="AE374" s="12">
        <v>0</v>
      </c>
      <c r="AF374" s="12">
        <v>56004.800000000003</v>
      </c>
      <c r="AG374" s="12">
        <v>56004.800000000003</v>
      </c>
      <c r="AH374" s="12">
        <v>0</v>
      </c>
      <c r="AI374" s="12">
        <v>0</v>
      </c>
      <c r="AJ374" s="12">
        <v>0</v>
      </c>
      <c r="AK374" s="12">
        <v>-56004.800000000003</v>
      </c>
      <c r="AL374" s="32">
        <v>0</v>
      </c>
      <c r="AM374" s="32">
        <v>0</v>
      </c>
      <c r="AN374" s="32">
        <v>100000</v>
      </c>
      <c r="AO374" s="32">
        <v>100000</v>
      </c>
      <c r="AP374" s="12">
        <v>100000</v>
      </c>
      <c r="AQ374" s="12">
        <f t="shared" si="18"/>
        <v>-100000</v>
      </c>
      <c r="AR374" s="32">
        <f t="shared" si="19"/>
        <v>100000</v>
      </c>
      <c r="AS374" s="35" t="s">
        <v>798</v>
      </c>
      <c r="AT374">
        <v>75000000</v>
      </c>
      <c r="AU374">
        <v>0</v>
      </c>
      <c r="AV374">
        <v>0</v>
      </c>
      <c r="AW374">
        <v>0</v>
      </c>
      <c r="AX374">
        <v>75000000</v>
      </c>
      <c r="AY374"/>
    </row>
    <row r="375" spans="1:51" x14ac:dyDescent="0.3">
      <c r="A375" t="str">
        <f t="shared" si="17"/>
        <v>1.1-00-2406_245XX017_24384100</v>
      </c>
      <c r="B375" t="s">
        <v>1282</v>
      </c>
      <c r="C375" t="s">
        <v>1105</v>
      </c>
      <c r="D375" t="s">
        <v>1276</v>
      </c>
      <c r="E375" t="s">
        <v>1284</v>
      </c>
      <c r="F375" t="s">
        <v>1106</v>
      </c>
      <c r="G375" t="s">
        <v>422</v>
      </c>
      <c r="H375" t="s">
        <v>423</v>
      </c>
      <c r="I375" t="s">
        <v>340</v>
      </c>
      <c r="J375" t="s">
        <v>964</v>
      </c>
      <c r="K375" t="s">
        <v>403</v>
      </c>
      <c r="L375" t="s">
        <v>858</v>
      </c>
      <c r="M375" t="s">
        <v>404</v>
      </c>
      <c r="N375">
        <v>5</v>
      </c>
      <c r="O375" t="s">
        <v>62</v>
      </c>
      <c r="P375" t="s">
        <v>45</v>
      </c>
      <c r="Q375">
        <v>29</v>
      </c>
      <c r="R375" t="s">
        <v>427</v>
      </c>
      <c r="S375" t="s">
        <v>424</v>
      </c>
      <c r="T375" t="s">
        <v>886</v>
      </c>
      <c r="U375" t="s">
        <v>425</v>
      </c>
      <c r="V375">
        <v>3000</v>
      </c>
      <c r="W375" t="s">
        <v>70</v>
      </c>
      <c r="Y375">
        <v>3841</v>
      </c>
      <c r="Z375" t="s">
        <v>432</v>
      </c>
      <c r="AA375" s="46">
        <v>0</v>
      </c>
      <c r="AB375" s="80" t="s">
        <v>42</v>
      </c>
      <c r="AC375" t="s">
        <v>43</v>
      </c>
      <c r="AD375" s="12">
        <v>570000</v>
      </c>
      <c r="AE375" s="12">
        <v>0</v>
      </c>
      <c r="AF375" s="12">
        <v>570000</v>
      </c>
      <c r="AG375" s="12">
        <v>570000</v>
      </c>
      <c r="AH375" s="12">
        <v>570000</v>
      </c>
      <c r="AI375" s="12">
        <v>570000</v>
      </c>
      <c r="AJ375" s="12">
        <v>570000</v>
      </c>
      <c r="AK375" s="12">
        <v>0</v>
      </c>
      <c r="AL375" s="32">
        <v>570000</v>
      </c>
      <c r="AM375" s="32">
        <v>570000</v>
      </c>
      <c r="AN375" s="32">
        <v>0</v>
      </c>
      <c r="AO375" s="32">
        <v>0</v>
      </c>
      <c r="AP375" s="12">
        <v>0</v>
      </c>
      <c r="AQ375" s="12">
        <f t="shared" si="18"/>
        <v>0</v>
      </c>
      <c r="AR375" s="32">
        <f t="shared" si="19"/>
        <v>-570000</v>
      </c>
      <c r="AS375" s="35" t="s">
        <v>846</v>
      </c>
      <c r="AT375">
        <v>0</v>
      </c>
      <c r="AU375">
        <v>0</v>
      </c>
      <c r="AV375">
        <v>0</v>
      </c>
      <c r="AW375">
        <v>21385568</v>
      </c>
      <c r="AX375">
        <v>-21385568</v>
      </c>
      <c r="AY375"/>
    </row>
    <row r="376" spans="1:51" x14ac:dyDescent="0.3">
      <c r="A376" t="str">
        <f t="shared" si="17"/>
        <v>1.1-00-2405_246021015_24391100</v>
      </c>
      <c r="B376" t="s">
        <v>1282</v>
      </c>
      <c r="C376" t="s">
        <v>1105</v>
      </c>
      <c r="D376" t="s">
        <v>1276</v>
      </c>
      <c r="E376" t="s">
        <v>1284</v>
      </c>
      <c r="F376" t="s">
        <v>1106</v>
      </c>
      <c r="G376" t="s">
        <v>29</v>
      </c>
      <c r="H376" t="s">
        <v>30</v>
      </c>
      <c r="I376" t="s">
        <v>31</v>
      </c>
      <c r="J376" t="s">
        <v>934</v>
      </c>
      <c r="K376" t="s">
        <v>306</v>
      </c>
      <c r="L376" t="s">
        <v>857</v>
      </c>
      <c r="M376" t="s">
        <v>307</v>
      </c>
      <c r="N376">
        <v>6</v>
      </c>
      <c r="O376" t="s">
        <v>79</v>
      </c>
      <c r="P376" s="79" t="s">
        <v>310</v>
      </c>
      <c r="Q376">
        <v>21</v>
      </c>
      <c r="R376" t="s">
        <v>311</v>
      </c>
      <c r="S376" t="s">
        <v>308</v>
      </c>
      <c r="T376" t="s">
        <v>884</v>
      </c>
      <c r="U376" t="s">
        <v>309</v>
      </c>
      <c r="V376">
        <v>3000</v>
      </c>
      <c r="W376" t="s">
        <v>70</v>
      </c>
      <c r="Y376">
        <v>3911</v>
      </c>
      <c r="Z376" t="s">
        <v>334</v>
      </c>
      <c r="AA376" s="11">
        <v>0</v>
      </c>
      <c r="AB376" s="80" t="s">
        <v>42</v>
      </c>
      <c r="AC376" t="s">
        <v>43</v>
      </c>
      <c r="AD376" s="12">
        <v>700000</v>
      </c>
      <c r="AE376" s="12">
        <v>0</v>
      </c>
      <c r="AF376" s="12">
        <v>400682.26</v>
      </c>
      <c r="AG376" s="12">
        <v>400682.26</v>
      </c>
      <c r="AH376" s="12">
        <v>400682.26</v>
      </c>
      <c r="AI376" s="12">
        <v>400682.26</v>
      </c>
      <c r="AJ376" s="12">
        <v>400682.26</v>
      </c>
      <c r="AK376" s="12">
        <v>299317.74</v>
      </c>
      <c r="AL376" s="32">
        <v>700000</v>
      </c>
      <c r="AM376" s="32">
        <v>700000</v>
      </c>
      <c r="AN376" s="32">
        <v>700000</v>
      </c>
      <c r="AO376" s="32">
        <v>700000</v>
      </c>
      <c r="AP376" s="12">
        <v>700000</v>
      </c>
      <c r="AQ376" s="12">
        <f t="shared" si="18"/>
        <v>-700000</v>
      </c>
      <c r="AR376" s="32">
        <f t="shared" si="19"/>
        <v>0</v>
      </c>
      <c r="AS376" s="35" t="s">
        <v>846</v>
      </c>
      <c r="AT376">
        <v>0</v>
      </c>
      <c r="AU376">
        <v>0</v>
      </c>
      <c r="AV376">
        <v>0</v>
      </c>
      <c r="AW376">
        <v>0</v>
      </c>
      <c r="AX376">
        <v>0</v>
      </c>
      <c r="AY376"/>
    </row>
    <row r="377" spans="1:51" x14ac:dyDescent="0.3">
      <c r="A377" t="str">
        <f t="shared" si="17"/>
        <v>02_241XX007_24392100</v>
      </c>
      <c r="C377" t="s">
        <v>1098</v>
      </c>
      <c r="F377" t="s">
        <v>1099</v>
      </c>
      <c r="G377" t="s">
        <v>29</v>
      </c>
      <c r="H377" t="s">
        <v>30</v>
      </c>
      <c r="I377" t="s">
        <v>123</v>
      </c>
      <c r="J377" t="s">
        <v>969</v>
      </c>
      <c r="K377" t="s">
        <v>188</v>
      </c>
      <c r="L377" t="s">
        <v>856</v>
      </c>
      <c r="M377" t="s">
        <v>189</v>
      </c>
      <c r="N377">
        <v>1</v>
      </c>
      <c r="O377" t="s">
        <v>35</v>
      </c>
      <c r="P377" t="s">
        <v>45</v>
      </c>
      <c r="Q377">
        <v>7</v>
      </c>
      <c r="R377" t="s">
        <v>995</v>
      </c>
      <c r="S377" t="s">
        <v>190</v>
      </c>
      <c r="T377" t="s">
        <v>880</v>
      </c>
      <c r="U377" t="s">
        <v>996</v>
      </c>
      <c r="V377">
        <v>3000</v>
      </c>
      <c r="W377" t="s">
        <v>70</v>
      </c>
      <c r="Y377">
        <v>3921</v>
      </c>
      <c r="Z377" t="s">
        <v>1012</v>
      </c>
      <c r="AA377" s="11">
        <v>0</v>
      </c>
      <c r="AB377" s="80" t="s">
        <v>42</v>
      </c>
      <c r="AC377" t="s">
        <v>43</v>
      </c>
      <c r="AD377" s="12">
        <v>0</v>
      </c>
      <c r="AE377" s="12">
        <v>0</v>
      </c>
      <c r="AF377" s="12">
        <v>0</v>
      </c>
      <c r="AG377" s="12">
        <v>0</v>
      </c>
      <c r="AH377" s="12">
        <v>0</v>
      </c>
      <c r="AI377" s="12">
        <v>0</v>
      </c>
      <c r="AJ377" s="12">
        <v>0</v>
      </c>
      <c r="AK377" s="12">
        <v>0</v>
      </c>
      <c r="AL377" s="32">
        <v>0</v>
      </c>
      <c r="AM377" s="32">
        <v>0</v>
      </c>
      <c r="AN377" s="32">
        <v>0</v>
      </c>
      <c r="AO377" s="32">
        <v>0</v>
      </c>
      <c r="AP377" s="12">
        <v>0</v>
      </c>
      <c r="AQ377" s="12">
        <f t="shared" si="18"/>
        <v>0</v>
      </c>
      <c r="AR377" s="32">
        <f t="shared" si="19"/>
        <v>0</v>
      </c>
      <c r="AS377" s="35" t="s">
        <v>846</v>
      </c>
      <c r="AT377">
        <v>147909</v>
      </c>
      <c r="AU377">
        <v>10356</v>
      </c>
      <c r="AV377">
        <v>0</v>
      </c>
      <c r="AW377">
        <v>186751</v>
      </c>
      <c r="AX377">
        <v>-28486</v>
      </c>
      <c r="AY377"/>
    </row>
    <row r="378" spans="1:51" x14ac:dyDescent="0.3">
      <c r="A378" t="str">
        <f t="shared" si="17"/>
        <v>04_246XX013_24392100</v>
      </c>
      <c r="C378" t="s">
        <v>1085</v>
      </c>
      <c r="F378" t="s">
        <v>1015</v>
      </c>
      <c r="G378" t="s">
        <v>29</v>
      </c>
      <c r="H378" t="s">
        <v>30</v>
      </c>
      <c r="I378" t="s">
        <v>141</v>
      </c>
      <c r="J378" t="s">
        <v>955</v>
      </c>
      <c r="K378" t="s">
        <v>143</v>
      </c>
      <c r="L378" t="s">
        <v>855</v>
      </c>
      <c r="M378" t="s">
        <v>144</v>
      </c>
      <c r="N378">
        <v>6</v>
      </c>
      <c r="O378" t="s">
        <v>79</v>
      </c>
      <c r="P378" t="s">
        <v>45</v>
      </c>
      <c r="Q378">
        <v>19</v>
      </c>
      <c r="R378" t="s">
        <v>170</v>
      </c>
      <c r="S378" t="s">
        <v>167</v>
      </c>
      <c r="T378" t="s">
        <v>878</v>
      </c>
      <c r="U378" t="s">
        <v>168</v>
      </c>
      <c r="V378">
        <v>3000</v>
      </c>
      <c r="W378" t="s">
        <v>70</v>
      </c>
      <c r="Y378">
        <v>3921</v>
      </c>
      <c r="Z378" t="s">
        <v>1012</v>
      </c>
      <c r="AA378" s="11">
        <v>0</v>
      </c>
      <c r="AB378" s="80" t="s">
        <v>42</v>
      </c>
      <c r="AC378" t="s">
        <v>43</v>
      </c>
      <c r="AD378" s="12">
        <v>1144594.82</v>
      </c>
      <c r="AE378" s="12">
        <v>0</v>
      </c>
      <c r="AF378" s="12">
        <v>1144594.82</v>
      </c>
      <c r="AG378" s="12">
        <v>1144594.82</v>
      </c>
      <c r="AH378" s="12">
        <v>1144594.82</v>
      </c>
      <c r="AI378" s="12">
        <v>1144594.82</v>
      </c>
      <c r="AJ378" s="12">
        <v>1144594.82</v>
      </c>
      <c r="AK378" s="12">
        <v>0</v>
      </c>
      <c r="AL378" s="32">
        <v>0</v>
      </c>
      <c r="AM378" s="32">
        <v>0</v>
      </c>
      <c r="AN378" s="32">
        <v>0</v>
      </c>
      <c r="AO378" s="32">
        <v>0</v>
      </c>
      <c r="AP378" s="12">
        <v>0</v>
      </c>
      <c r="AQ378" s="12">
        <f t="shared" si="18"/>
        <v>0</v>
      </c>
      <c r="AR378" s="32">
        <f t="shared" si="19"/>
        <v>0</v>
      </c>
      <c r="AS378" s="35" t="s">
        <v>846</v>
      </c>
      <c r="AT378">
        <v>6660000</v>
      </c>
      <c r="AU378">
        <v>340000</v>
      </c>
      <c r="AV378">
        <v>0</v>
      </c>
      <c r="AW378">
        <v>0</v>
      </c>
      <c r="AX378">
        <v>7000000</v>
      </c>
      <c r="AY378"/>
    </row>
    <row r="379" spans="1:51" x14ac:dyDescent="0.3">
      <c r="A379" t="str">
        <f t="shared" si="17"/>
        <v>04_246XX013_24392100</v>
      </c>
      <c r="C379" t="s">
        <v>1100</v>
      </c>
      <c r="F379" t="s">
        <v>951</v>
      </c>
      <c r="G379" t="s">
        <v>29</v>
      </c>
      <c r="H379" t="s">
        <v>30</v>
      </c>
      <c r="I379" t="s">
        <v>141</v>
      </c>
      <c r="J379" t="s">
        <v>955</v>
      </c>
      <c r="K379" t="s">
        <v>143</v>
      </c>
      <c r="L379" t="s">
        <v>855</v>
      </c>
      <c r="M379" t="s">
        <v>144</v>
      </c>
      <c r="N379">
        <v>6</v>
      </c>
      <c r="O379" t="s">
        <v>79</v>
      </c>
      <c r="P379" t="s">
        <v>45</v>
      </c>
      <c r="Q379">
        <v>19</v>
      </c>
      <c r="R379" t="s">
        <v>170</v>
      </c>
      <c r="S379" t="s">
        <v>167</v>
      </c>
      <c r="T379" t="s">
        <v>878</v>
      </c>
      <c r="U379" t="s">
        <v>168</v>
      </c>
      <c r="V379">
        <v>3000</v>
      </c>
      <c r="W379" t="s">
        <v>70</v>
      </c>
      <c r="Y379">
        <v>3921</v>
      </c>
      <c r="Z379" t="s">
        <v>1012</v>
      </c>
      <c r="AA379" s="11">
        <v>0</v>
      </c>
      <c r="AB379" s="80" t="s">
        <v>42</v>
      </c>
      <c r="AC379" t="s">
        <v>43</v>
      </c>
      <c r="AD379" s="12">
        <v>688354.49</v>
      </c>
      <c r="AE379" s="12">
        <v>0</v>
      </c>
      <c r="AF379" s="12">
        <v>688354.49</v>
      </c>
      <c r="AG379" s="12">
        <v>688354.49</v>
      </c>
      <c r="AH379" s="12">
        <v>688354.49</v>
      </c>
      <c r="AI379" s="12">
        <v>688354.49</v>
      </c>
      <c r="AJ379" s="12">
        <v>688354.49</v>
      </c>
      <c r="AK379" s="12">
        <v>0</v>
      </c>
      <c r="AL379" s="32">
        <v>0</v>
      </c>
      <c r="AM379" s="32">
        <v>0</v>
      </c>
      <c r="AN379" s="32">
        <v>0</v>
      </c>
      <c r="AO379" s="32">
        <v>0</v>
      </c>
      <c r="AP379" s="12">
        <v>0</v>
      </c>
      <c r="AQ379" s="12">
        <f t="shared" si="18"/>
        <v>0</v>
      </c>
      <c r="AR379" s="32">
        <f t="shared" si="19"/>
        <v>0</v>
      </c>
      <c r="AS379" s="35" t="s">
        <v>846</v>
      </c>
      <c r="AT379">
        <v>11000</v>
      </c>
      <c r="AU379">
        <v>0</v>
      </c>
      <c r="AV379">
        <v>0</v>
      </c>
      <c r="AW379">
        <v>0</v>
      </c>
      <c r="AX379">
        <v>11000</v>
      </c>
      <c r="AY379"/>
    </row>
    <row r="380" spans="1:51" x14ac:dyDescent="0.3">
      <c r="A380" t="str">
        <f t="shared" si="17"/>
        <v>04_246XX013_24392100</v>
      </c>
      <c r="C380" t="s">
        <v>1101</v>
      </c>
      <c r="F380" t="s">
        <v>1014</v>
      </c>
      <c r="G380" t="s">
        <v>29</v>
      </c>
      <c r="H380" t="s">
        <v>30</v>
      </c>
      <c r="I380" t="s">
        <v>141</v>
      </c>
      <c r="J380" t="s">
        <v>955</v>
      </c>
      <c r="K380" t="s">
        <v>143</v>
      </c>
      <c r="L380" t="s">
        <v>855</v>
      </c>
      <c r="M380" t="s">
        <v>144</v>
      </c>
      <c r="N380">
        <v>6</v>
      </c>
      <c r="O380" t="s">
        <v>79</v>
      </c>
      <c r="P380" t="s">
        <v>45</v>
      </c>
      <c r="Q380">
        <v>19</v>
      </c>
      <c r="R380" t="s">
        <v>170</v>
      </c>
      <c r="S380" t="s">
        <v>167</v>
      </c>
      <c r="T380" t="s">
        <v>878</v>
      </c>
      <c r="U380" t="s">
        <v>168</v>
      </c>
      <c r="V380">
        <v>3000</v>
      </c>
      <c r="W380" t="s">
        <v>70</v>
      </c>
      <c r="Y380">
        <v>3921</v>
      </c>
      <c r="Z380" t="s">
        <v>1012</v>
      </c>
      <c r="AA380" s="11">
        <v>0</v>
      </c>
      <c r="AB380" s="80" t="s">
        <v>42</v>
      </c>
      <c r="AC380" t="s">
        <v>43</v>
      </c>
      <c r="AD380" s="12">
        <v>88245.29</v>
      </c>
      <c r="AE380" s="12">
        <v>0</v>
      </c>
      <c r="AF380" s="12">
        <v>88245.29</v>
      </c>
      <c r="AG380" s="12">
        <v>88245.29</v>
      </c>
      <c r="AH380" s="12">
        <v>88245.29</v>
      </c>
      <c r="AI380" s="12">
        <v>88245.29</v>
      </c>
      <c r="AJ380" s="12">
        <v>88245.29</v>
      </c>
      <c r="AK380" s="12">
        <v>0</v>
      </c>
      <c r="AL380" s="32">
        <v>0</v>
      </c>
      <c r="AM380" s="32">
        <v>0</v>
      </c>
      <c r="AN380" s="32">
        <v>0</v>
      </c>
      <c r="AO380" s="32">
        <v>0</v>
      </c>
      <c r="AP380" s="12">
        <v>0</v>
      </c>
      <c r="AQ380" s="12">
        <f t="shared" si="18"/>
        <v>0</v>
      </c>
      <c r="AR380" s="32">
        <f t="shared" si="19"/>
        <v>0</v>
      </c>
      <c r="AS380" s="35" t="s">
        <v>846</v>
      </c>
      <c r="AT380">
        <v>0</v>
      </c>
      <c r="AU380">
        <v>0</v>
      </c>
      <c r="AV380">
        <v>0</v>
      </c>
      <c r="AW380">
        <v>0</v>
      </c>
      <c r="AX380">
        <v>0</v>
      </c>
      <c r="AY380"/>
    </row>
    <row r="381" spans="1:51" x14ac:dyDescent="0.3">
      <c r="A381" t="str">
        <f t="shared" si="17"/>
        <v>04_246XX013_24392100</v>
      </c>
      <c r="C381" t="s">
        <v>1102</v>
      </c>
      <c r="F381" t="s">
        <v>1016</v>
      </c>
      <c r="G381" t="s">
        <v>29</v>
      </c>
      <c r="H381" t="s">
        <v>30</v>
      </c>
      <c r="I381" t="s">
        <v>141</v>
      </c>
      <c r="J381" t="s">
        <v>955</v>
      </c>
      <c r="K381" t="s">
        <v>143</v>
      </c>
      <c r="L381" t="s">
        <v>855</v>
      </c>
      <c r="M381" t="s">
        <v>144</v>
      </c>
      <c r="N381">
        <v>6</v>
      </c>
      <c r="O381" t="s">
        <v>79</v>
      </c>
      <c r="P381" t="s">
        <v>45</v>
      </c>
      <c r="Q381">
        <v>19</v>
      </c>
      <c r="R381" t="s">
        <v>170</v>
      </c>
      <c r="S381" t="s">
        <v>167</v>
      </c>
      <c r="T381" t="s">
        <v>878</v>
      </c>
      <c r="U381" t="s">
        <v>168</v>
      </c>
      <c r="V381">
        <v>3000</v>
      </c>
      <c r="W381" t="s">
        <v>70</v>
      </c>
      <c r="Y381">
        <v>3921</v>
      </c>
      <c r="Z381" t="s">
        <v>1012</v>
      </c>
      <c r="AA381" s="11">
        <v>0</v>
      </c>
      <c r="AB381" s="80" t="s">
        <v>42</v>
      </c>
      <c r="AC381" t="s">
        <v>43</v>
      </c>
      <c r="AD381" s="12">
        <v>1307.25</v>
      </c>
      <c r="AE381" s="12">
        <v>0</v>
      </c>
      <c r="AF381" s="12">
        <v>1307.25</v>
      </c>
      <c r="AG381" s="12">
        <v>1307.25</v>
      </c>
      <c r="AH381" s="12">
        <v>1307.25</v>
      </c>
      <c r="AI381" s="12">
        <v>1307.25</v>
      </c>
      <c r="AJ381" s="12">
        <v>1307.25</v>
      </c>
      <c r="AK381" s="12">
        <v>0</v>
      </c>
      <c r="AL381" s="32">
        <v>0</v>
      </c>
      <c r="AM381" s="32">
        <v>0</v>
      </c>
      <c r="AN381" s="32">
        <v>0</v>
      </c>
      <c r="AO381" s="32">
        <v>0</v>
      </c>
      <c r="AP381" s="12">
        <v>0</v>
      </c>
      <c r="AQ381" s="12">
        <f t="shared" si="18"/>
        <v>0</v>
      </c>
      <c r="AR381" s="32">
        <f t="shared" si="19"/>
        <v>0</v>
      </c>
      <c r="AS381" s="35" t="s">
        <v>846</v>
      </c>
      <c r="AT381">
        <v>0</v>
      </c>
      <c r="AU381">
        <v>0</v>
      </c>
      <c r="AV381">
        <v>0</v>
      </c>
      <c r="AW381">
        <v>150000</v>
      </c>
      <c r="AX381">
        <v>-150000</v>
      </c>
      <c r="AY381"/>
    </row>
    <row r="382" spans="1:51" x14ac:dyDescent="0.3">
      <c r="A382" t="str">
        <f t="shared" si="17"/>
        <v>04_246XX013_24392100</v>
      </c>
      <c r="C382" t="s">
        <v>1103</v>
      </c>
      <c r="F382" t="s">
        <v>1013</v>
      </c>
      <c r="G382" t="s">
        <v>29</v>
      </c>
      <c r="H382" t="s">
        <v>30</v>
      </c>
      <c r="I382" t="s">
        <v>141</v>
      </c>
      <c r="J382" t="s">
        <v>955</v>
      </c>
      <c r="K382" t="s">
        <v>143</v>
      </c>
      <c r="L382" t="s">
        <v>855</v>
      </c>
      <c r="M382" t="s">
        <v>144</v>
      </c>
      <c r="N382">
        <v>6</v>
      </c>
      <c r="O382" t="s">
        <v>79</v>
      </c>
      <c r="P382" t="s">
        <v>45</v>
      </c>
      <c r="Q382">
        <v>19</v>
      </c>
      <c r="R382" t="s">
        <v>170</v>
      </c>
      <c r="S382" t="s">
        <v>167</v>
      </c>
      <c r="T382" t="s">
        <v>878</v>
      </c>
      <c r="U382" t="s">
        <v>168</v>
      </c>
      <c r="V382">
        <v>3000</v>
      </c>
      <c r="W382" t="s">
        <v>70</v>
      </c>
      <c r="Y382">
        <v>3921</v>
      </c>
      <c r="Z382" t="s">
        <v>1012</v>
      </c>
      <c r="AA382" s="11">
        <v>0</v>
      </c>
      <c r="AB382" s="80" t="s">
        <v>42</v>
      </c>
      <c r="AC382" t="s">
        <v>43</v>
      </c>
      <c r="AD382" s="12">
        <v>56476.45</v>
      </c>
      <c r="AE382" s="32">
        <v>0</v>
      </c>
      <c r="AF382" s="12">
        <v>56476.45</v>
      </c>
      <c r="AG382" s="12">
        <v>56476.45</v>
      </c>
      <c r="AH382" s="12">
        <v>56476.45</v>
      </c>
      <c r="AI382" s="12">
        <v>56476.45</v>
      </c>
      <c r="AJ382" s="12">
        <v>56476.45</v>
      </c>
      <c r="AK382" s="12">
        <v>0</v>
      </c>
      <c r="AL382" s="32">
        <v>0</v>
      </c>
      <c r="AM382" s="32">
        <v>0</v>
      </c>
      <c r="AN382" s="32">
        <v>0</v>
      </c>
      <c r="AO382" s="32">
        <v>0</v>
      </c>
      <c r="AP382" s="12">
        <v>0</v>
      </c>
      <c r="AQ382" s="12">
        <f t="shared" si="18"/>
        <v>0</v>
      </c>
      <c r="AR382" s="32">
        <f t="shared" si="19"/>
        <v>0</v>
      </c>
      <c r="AS382" s="35" t="s">
        <v>846</v>
      </c>
      <c r="AT382">
        <v>0</v>
      </c>
      <c r="AU382">
        <v>0</v>
      </c>
      <c r="AV382">
        <v>0</v>
      </c>
      <c r="AW382">
        <v>0</v>
      </c>
      <c r="AX382">
        <v>0</v>
      </c>
      <c r="AY382"/>
    </row>
    <row r="383" spans="1:51" x14ac:dyDescent="0.3">
      <c r="A383" t="str">
        <f t="shared" si="17"/>
        <v>04_246XX013_24392100</v>
      </c>
      <c r="C383" t="s">
        <v>1104</v>
      </c>
      <c r="F383" t="s">
        <v>1017</v>
      </c>
      <c r="G383" t="s">
        <v>29</v>
      </c>
      <c r="H383" t="s">
        <v>30</v>
      </c>
      <c r="I383" t="s">
        <v>141</v>
      </c>
      <c r="J383" t="s">
        <v>955</v>
      </c>
      <c r="K383" t="s">
        <v>143</v>
      </c>
      <c r="L383" t="s">
        <v>855</v>
      </c>
      <c r="M383" t="s">
        <v>144</v>
      </c>
      <c r="N383">
        <v>6</v>
      </c>
      <c r="O383" t="s">
        <v>79</v>
      </c>
      <c r="P383" t="s">
        <v>45</v>
      </c>
      <c r="Q383">
        <v>19</v>
      </c>
      <c r="R383" t="s">
        <v>170</v>
      </c>
      <c r="S383" t="s">
        <v>167</v>
      </c>
      <c r="T383" t="s">
        <v>878</v>
      </c>
      <c r="U383" t="s">
        <v>168</v>
      </c>
      <c r="V383">
        <v>3000</v>
      </c>
      <c r="W383" t="s">
        <v>70</v>
      </c>
      <c r="Y383">
        <v>3921</v>
      </c>
      <c r="Z383" t="s">
        <v>1012</v>
      </c>
      <c r="AA383" s="11">
        <v>0</v>
      </c>
      <c r="AB383" s="80" t="s">
        <v>42</v>
      </c>
      <c r="AC383" t="s">
        <v>43</v>
      </c>
      <c r="AD383" s="12">
        <v>8782.65</v>
      </c>
      <c r="AE383" s="32">
        <v>0</v>
      </c>
      <c r="AF383" s="12">
        <v>8782.65</v>
      </c>
      <c r="AG383" s="12">
        <v>8782.65</v>
      </c>
      <c r="AH383" s="12">
        <v>8782.65</v>
      </c>
      <c r="AI383" s="12">
        <v>8782.65</v>
      </c>
      <c r="AJ383" s="12">
        <v>8782.65</v>
      </c>
      <c r="AK383" s="12">
        <v>0</v>
      </c>
      <c r="AL383" s="32">
        <v>0</v>
      </c>
      <c r="AM383" s="32">
        <v>0</v>
      </c>
      <c r="AN383" s="32">
        <v>0</v>
      </c>
      <c r="AO383" s="32">
        <v>0</v>
      </c>
      <c r="AP383" s="12">
        <v>0</v>
      </c>
      <c r="AQ383" s="12">
        <f t="shared" si="18"/>
        <v>0</v>
      </c>
      <c r="AR383" s="32">
        <f t="shared" si="19"/>
        <v>0</v>
      </c>
      <c r="AS383" s="35" t="s">
        <v>846</v>
      </c>
      <c r="AT383">
        <v>0</v>
      </c>
      <c r="AU383">
        <v>0</v>
      </c>
      <c r="AV383">
        <v>0</v>
      </c>
      <c r="AW383">
        <v>0</v>
      </c>
      <c r="AX383">
        <v>0</v>
      </c>
      <c r="AY383"/>
    </row>
    <row r="384" spans="1:51" x14ac:dyDescent="0.3">
      <c r="A384" t="str">
        <f t="shared" si="17"/>
        <v>1.1-00-2404_246XX013_24392100</v>
      </c>
      <c r="B384" t="s">
        <v>1282</v>
      </c>
      <c r="C384" t="s">
        <v>1105</v>
      </c>
      <c r="D384" t="s">
        <v>1276</v>
      </c>
      <c r="E384" t="s">
        <v>1284</v>
      </c>
      <c r="F384" t="s">
        <v>1106</v>
      </c>
      <c r="G384" t="s">
        <v>29</v>
      </c>
      <c r="H384" t="s">
        <v>30</v>
      </c>
      <c r="I384" t="s">
        <v>141</v>
      </c>
      <c r="J384" t="s">
        <v>955</v>
      </c>
      <c r="K384" t="s">
        <v>143</v>
      </c>
      <c r="L384" t="s">
        <v>855</v>
      </c>
      <c r="M384" t="s">
        <v>144</v>
      </c>
      <c r="N384">
        <v>6</v>
      </c>
      <c r="O384" t="s">
        <v>79</v>
      </c>
      <c r="P384" t="s">
        <v>45</v>
      </c>
      <c r="Q384">
        <v>19</v>
      </c>
      <c r="R384" t="s">
        <v>170</v>
      </c>
      <c r="S384" t="s">
        <v>167</v>
      </c>
      <c r="T384" t="s">
        <v>878</v>
      </c>
      <c r="U384" t="s">
        <v>168</v>
      </c>
      <c r="V384">
        <v>3000</v>
      </c>
      <c r="W384" t="s">
        <v>70</v>
      </c>
      <c r="Y384">
        <v>3921</v>
      </c>
      <c r="Z384" t="s">
        <v>1012</v>
      </c>
      <c r="AA384" s="11">
        <v>0</v>
      </c>
      <c r="AB384" s="80" t="s">
        <v>42</v>
      </c>
      <c r="AC384" t="s">
        <v>43</v>
      </c>
      <c r="AD384" s="12">
        <v>0</v>
      </c>
      <c r="AE384" s="12">
        <v>0</v>
      </c>
      <c r="AF384" s="12">
        <v>0</v>
      </c>
      <c r="AG384" s="12">
        <v>0</v>
      </c>
      <c r="AH384" s="12">
        <v>0</v>
      </c>
      <c r="AI384" s="12">
        <v>0</v>
      </c>
      <c r="AJ384" s="12">
        <v>0</v>
      </c>
      <c r="AK384" s="12">
        <v>0</v>
      </c>
      <c r="AL384" s="12">
        <v>0</v>
      </c>
      <c r="AM384" s="10">
        <v>0</v>
      </c>
      <c r="AN384" s="10">
        <v>0</v>
      </c>
      <c r="AO384" s="10">
        <v>0</v>
      </c>
      <c r="AP384" s="12">
        <v>0</v>
      </c>
      <c r="AQ384" s="12">
        <f t="shared" si="18"/>
        <v>0</v>
      </c>
      <c r="AR384" s="32">
        <f t="shared" si="19"/>
        <v>0</v>
      </c>
      <c r="AS384" s="35"/>
      <c r="AT384">
        <v>1276756.0900000001</v>
      </c>
      <c r="AU384">
        <v>150000</v>
      </c>
      <c r="AV384">
        <v>0</v>
      </c>
      <c r="AW384">
        <v>0</v>
      </c>
      <c r="AX384">
        <v>1426756.09</v>
      </c>
      <c r="AY384"/>
    </row>
    <row r="385" spans="1:51" x14ac:dyDescent="0.3">
      <c r="A385" t="str">
        <f t="shared" si="17"/>
        <v>04_246XX013_24392100</v>
      </c>
      <c r="C385" t="s">
        <v>1108</v>
      </c>
      <c r="F385" t="s">
        <v>1018</v>
      </c>
      <c r="G385" t="s">
        <v>29</v>
      </c>
      <c r="H385" t="s">
        <v>30</v>
      </c>
      <c r="I385" t="s">
        <v>141</v>
      </c>
      <c r="J385" t="s">
        <v>955</v>
      </c>
      <c r="K385" t="s">
        <v>143</v>
      </c>
      <c r="L385" t="s">
        <v>855</v>
      </c>
      <c r="M385" t="s">
        <v>144</v>
      </c>
      <c r="N385">
        <v>6</v>
      </c>
      <c r="O385" t="s">
        <v>79</v>
      </c>
      <c r="P385" t="s">
        <v>45</v>
      </c>
      <c r="Q385">
        <v>19</v>
      </c>
      <c r="R385" t="s">
        <v>170</v>
      </c>
      <c r="S385" t="s">
        <v>167</v>
      </c>
      <c r="T385" t="s">
        <v>878</v>
      </c>
      <c r="U385" t="s">
        <v>168</v>
      </c>
      <c r="V385">
        <v>3000</v>
      </c>
      <c r="W385" t="s">
        <v>70</v>
      </c>
      <c r="Y385">
        <v>3921</v>
      </c>
      <c r="Z385" t="s">
        <v>1012</v>
      </c>
      <c r="AA385" s="11">
        <v>0</v>
      </c>
      <c r="AB385" s="80" t="s">
        <v>42</v>
      </c>
      <c r="AC385" t="s">
        <v>43</v>
      </c>
      <c r="AD385" s="12">
        <v>35741.68</v>
      </c>
      <c r="AE385" s="12">
        <v>0</v>
      </c>
      <c r="AF385" s="12">
        <v>35741.68</v>
      </c>
      <c r="AG385" s="12">
        <v>35741.68</v>
      </c>
      <c r="AH385" s="12">
        <v>35741.68</v>
      </c>
      <c r="AI385" s="12">
        <v>35741.68</v>
      </c>
      <c r="AJ385" s="12">
        <v>35741.68</v>
      </c>
      <c r="AK385" s="12">
        <v>0</v>
      </c>
      <c r="AL385" s="32">
        <v>0</v>
      </c>
      <c r="AM385" s="32">
        <v>0</v>
      </c>
      <c r="AN385" s="32">
        <v>0</v>
      </c>
      <c r="AO385" s="32">
        <v>0</v>
      </c>
      <c r="AP385" s="12">
        <v>0</v>
      </c>
      <c r="AQ385" s="12">
        <f t="shared" si="18"/>
        <v>0</v>
      </c>
      <c r="AR385" s="32">
        <f t="shared" si="19"/>
        <v>0</v>
      </c>
      <c r="AS385" s="35" t="s">
        <v>846</v>
      </c>
      <c r="AT385">
        <v>3150</v>
      </c>
      <c r="AU385">
        <v>0</v>
      </c>
      <c r="AV385">
        <v>0</v>
      </c>
      <c r="AW385">
        <v>0</v>
      </c>
      <c r="AX385">
        <v>3150</v>
      </c>
      <c r="AY385"/>
    </row>
    <row r="386" spans="1:51" x14ac:dyDescent="0.3">
      <c r="A386" t="str">
        <f t="shared" si="17"/>
        <v>04_246XX013_24392100</v>
      </c>
      <c r="C386" t="s">
        <v>1109</v>
      </c>
      <c r="F386" t="s">
        <v>1019</v>
      </c>
      <c r="G386" t="s">
        <v>29</v>
      </c>
      <c r="H386" t="s">
        <v>30</v>
      </c>
      <c r="I386" t="s">
        <v>141</v>
      </c>
      <c r="J386" t="s">
        <v>955</v>
      </c>
      <c r="K386" t="s">
        <v>143</v>
      </c>
      <c r="L386" t="s">
        <v>855</v>
      </c>
      <c r="M386" t="s">
        <v>144</v>
      </c>
      <c r="N386">
        <v>6</v>
      </c>
      <c r="O386" t="s">
        <v>79</v>
      </c>
      <c r="P386" t="s">
        <v>45</v>
      </c>
      <c r="Q386">
        <v>19</v>
      </c>
      <c r="R386" t="s">
        <v>170</v>
      </c>
      <c r="S386" t="s">
        <v>167</v>
      </c>
      <c r="T386" t="s">
        <v>878</v>
      </c>
      <c r="U386" t="s">
        <v>168</v>
      </c>
      <c r="V386">
        <v>3000</v>
      </c>
      <c r="W386" t="s">
        <v>70</v>
      </c>
      <c r="Y386">
        <v>3921</v>
      </c>
      <c r="Z386" t="s">
        <v>1012</v>
      </c>
      <c r="AA386" s="11">
        <v>0</v>
      </c>
      <c r="AB386" s="80" t="s">
        <v>42</v>
      </c>
      <c r="AC386" t="s">
        <v>43</v>
      </c>
      <c r="AD386" s="12">
        <v>1487966.99</v>
      </c>
      <c r="AE386" s="12">
        <v>0</v>
      </c>
      <c r="AF386" s="12">
        <v>1487966.99</v>
      </c>
      <c r="AG386" s="12">
        <v>1487966.99</v>
      </c>
      <c r="AH386" s="12">
        <v>1487966.99</v>
      </c>
      <c r="AI386" s="12">
        <v>1487966.99</v>
      </c>
      <c r="AJ386" s="12">
        <v>1487966.99</v>
      </c>
      <c r="AK386" s="12">
        <v>0</v>
      </c>
      <c r="AL386" s="32">
        <v>0</v>
      </c>
      <c r="AM386" s="32">
        <v>0</v>
      </c>
      <c r="AN386" s="32">
        <v>0</v>
      </c>
      <c r="AO386" s="32">
        <v>0</v>
      </c>
      <c r="AP386" s="12">
        <v>0</v>
      </c>
      <c r="AQ386" s="12">
        <f t="shared" si="18"/>
        <v>0</v>
      </c>
      <c r="AR386" s="32">
        <f t="shared" si="19"/>
        <v>0</v>
      </c>
      <c r="AS386" s="35" t="s">
        <v>846</v>
      </c>
      <c r="AT386">
        <v>4500</v>
      </c>
      <c r="AU386">
        <v>0</v>
      </c>
      <c r="AV386">
        <v>0</v>
      </c>
      <c r="AW386">
        <v>0</v>
      </c>
      <c r="AX386">
        <v>4500</v>
      </c>
      <c r="AY386"/>
    </row>
    <row r="387" spans="1:51" x14ac:dyDescent="0.3">
      <c r="A387" t="str">
        <f t="shared" ref="A387:A450" si="20">CONCATENATE(B387,K387,N387,P387,S387,Y387,AB387)</f>
        <v>04_246XX013_24392100</v>
      </c>
      <c r="C387" t="s">
        <v>1110</v>
      </c>
      <c r="F387" t="s">
        <v>1111</v>
      </c>
      <c r="G387" t="s">
        <v>29</v>
      </c>
      <c r="H387" t="s">
        <v>30</v>
      </c>
      <c r="I387" t="s">
        <v>141</v>
      </c>
      <c r="J387" t="s">
        <v>955</v>
      </c>
      <c r="K387" t="s">
        <v>143</v>
      </c>
      <c r="L387" t="s">
        <v>855</v>
      </c>
      <c r="M387" t="s">
        <v>144</v>
      </c>
      <c r="N387">
        <v>6</v>
      </c>
      <c r="O387" t="s">
        <v>79</v>
      </c>
      <c r="P387" t="s">
        <v>45</v>
      </c>
      <c r="Q387">
        <v>19</v>
      </c>
      <c r="R387" t="s">
        <v>170</v>
      </c>
      <c r="S387" t="s">
        <v>167</v>
      </c>
      <c r="T387" t="s">
        <v>878</v>
      </c>
      <c r="U387" t="s">
        <v>168</v>
      </c>
      <c r="V387">
        <v>3000</v>
      </c>
      <c r="W387" t="s">
        <v>70</v>
      </c>
      <c r="Y387">
        <v>3921</v>
      </c>
      <c r="Z387" t="s">
        <v>1012</v>
      </c>
      <c r="AA387" s="11">
        <v>0</v>
      </c>
      <c r="AB387" s="80" t="s">
        <v>42</v>
      </c>
      <c r="AC387" t="s">
        <v>43</v>
      </c>
      <c r="AD387" s="12">
        <v>0</v>
      </c>
      <c r="AE387" s="12">
        <v>0</v>
      </c>
      <c r="AF387" s="12">
        <v>0</v>
      </c>
      <c r="AG387" s="12">
        <v>0</v>
      </c>
      <c r="AH387" s="12">
        <v>0</v>
      </c>
      <c r="AI387" s="12">
        <v>0</v>
      </c>
      <c r="AJ387" s="12">
        <v>0</v>
      </c>
      <c r="AK387" s="12">
        <v>0</v>
      </c>
      <c r="AL387" s="32">
        <v>0</v>
      </c>
      <c r="AM387" s="32">
        <v>0</v>
      </c>
      <c r="AN387" s="32">
        <v>0</v>
      </c>
      <c r="AO387" s="32">
        <v>0</v>
      </c>
      <c r="AP387" s="12">
        <v>0</v>
      </c>
      <c r="AQ387" s="12">
        <f t="shared" si="18"/>
        <v>0</v>
      </c>
      <c r="AR387" s="32">
        <f t="shared" si="19"/>
        <v>0</v>
      </c>
      <c r="AS387" s="35" t="s">
        <v>846</v>
      </c>
      <c r="AT387" s="12">
        <v>0</v>
      </c>
      <c r="AU387" s="12">
        <v>0</v>
      </c>
      <c r="AV387" s="12">
        <v>0</v>
      </c>
      <c r="AW387" s="12">
        <v>0</v>
      </c>
      <c r="AX387" s="12">
        <v>0</v>
      </c>
      <c r="AY387"/>
    </row>
    <row r="388" spans="1:51" x14ac:dyDescent="0.3">
      <c r="A388" t="str">
        <f t="shared" si="20"/>
        <v>02_241XX007_24392200</v>
      </c>
      <c r="C388" t="s">
        <v>1098</v>
      </c>
      <c r="F388" t="s">
        <v>1099</v>
      </c>
      <c r="G388" t="s">
        <v>29</v>
      </c>
      <c r="H388" t="s">
        <v>30</v>
      </c>
      <c r="I388" t="s">
        <v>123</v>
      </c>
      <c r="J388" t="s">
        <v>969</v>
      </c>
      <c r="K388" t="s">
        <v>188</v>
      </c>
      <c r="L388" t="s">
        <v>856</v>
      </c>
      <c r="M388" t="s">
        <v>189</v>
      </c>
      <c r="N388">
        <v>1</v>
      </c>
      <c r="O388" t="s">
        <v>35</v>
      </c>
      <c r="P388" t="s">
        <v>45</v>
      </c>
      <c r="Q388">
        <v>7</v>
      </c>
      <c r="R388" t="s">
        <v>995</v>
      </c>
      <c r="S388" t="s">
        <v>190</v>
      </c>
      <c r="T388" t="s">
        <v>880</v>
      </c>
      <c r="U388" t="s">
        <v>996</v>
      </c>
      <c r="V388">
        <v>3000</v>
      </c>
      <c r="W388" t="s">
        <v>70</v>
      </c>
      <c r="Y388">
        <v>3922</v>
      </c>
      <c r="Z388" t="s">
        <v>197</v>
      </c>
      <c r="AA388" s="11">
        <v>0</v>
      </c>
      <c r="AB388" s="80" t="s">
        <v>42</v>
      </c>
      <c r="AC388" t="s">
        <v>43</v>
      </c>
      <c r="AD388" s="12">
        <v>812000</v>
      </c>
      <c r="AE388" s="12">
        <v>0</v>
      </c>
      <c r="AF388" s="12">
        <v>656917.01</v>
      </c>
      <c r="AG388" s="12">
        <v>493589.01</v>
      </c>
      <c r="AH388" s="12">
        <v>422859.64</v>
      </c>
      <c r="AI388" s="12">
        <v>0</v>
      </c>
      <c r="AJ388" s="12">
        <v>0</v>
      </c>
      <c r="AK388" s="12">
        <v>155082.99</v>
      </c>
      <c r="AL388" s="32">
        <v>0</v>
      </c>
      <c r="AM388" s="32">
        <v>0</v>
      </c>
      <c r="AN388" s="32">
        <v>0</v>
      </c>
      <c r="AO388" s="32">
        <v>0</v>
      </c>
      <c r="AP388" s="12">
        <v>0</v>
      </c>
      <c r="AQ388" s="12">
        <f t="shared" si="18"/>
        <v>0</v>
      </c>
      <c r="AR388" s="32">
        <f t="shared" si="19"/>
        <v>0</v>
      </c>
      <c r="AS388" s="35" t="s">
        <v>846</v>
      </c>
      <c r="AT388">
        <v>8250</v>
      </c>
      <c r="AU388">
        <v>0</v>
      </c>
      <c r="AV388">
        <v>0</v>
      </c>
      <c r="AW388">
        <v>0</v>
      </c>
      <c r="AX388">
        <v>8250</v>
      </c>
      <c r="AY388"/>
    </row>
    <row r="389" spans="1:51" x14ac:dyDescent="0.3">
      <c r="A389" t="str">
        <f t="shared" si="20"/>
        <v>1.1-00-2402_241007007_24392200</v>
      </c>
      <c r="B389" t="s">
        <v>1282</v>
      </c>
      <c r="C389" t="s">
        <v>1105</v>
      </c>
      <c r="D389" t="s">
        <v>1276</v>
      </c>
      <c r="E389" t="s">
        <v>1284</v>
      </c>
      <c r="F389" t="s">
        <v>1106</v>
      </c>
      <c r="G389" t="s">
        <v>29</v>
      </c>
      <c r="H389" t="s">
        <v>30</v>
      </c>
      <c r="I389" t="s">
        <v>123</v>
      </c>
      <c r="J389" t="s">
        <v>969</v>
      </c>
      <c r="K389" t="s">
        <v>188</v>
      </c>
      <c r="L389" t="s">
        <v>856</v>
      </c>
      <c r="M389" t="s">
        <v>189</v>
      </c>
      <c r="N389">
        <v>1</v>
      </c>
      <c r="O389" t="s">
        <v>35</v>
      </c>
      <c r="P389" s="79" t="s">
        <v>192</v>
      </c>
      <c r="Q389">
        <v>7</v>
      </c>
      <c r="R389" t="s">
        <v>995</v>
      </c>
      <c r="S389" t="s">
        <v>190</v>
      </c>
      <c r="T389" t="s">
        <v>880</v>
      </c>
      <c r="U389" t="s">
        <v>996</v>
      </c>
      <c r="V389">
        <v>3000</v>
      </c>
      <c r="W389" t="s">
        <v>70</v>
      </c>
      <c r="Y389">
        <v>3922</v>
      </c>
      <c r="Z389" t="s">
        <v>197</v>
      </c>
      <c r="AA389" s="11">
        <v>0</v>
      </c>
      <c r="AB389" s="80" t="s">
        <v>42</v>
      </c>
      <c r="AC389" t="s">
        <v>43</v>
      </c>
      <c r="AD389" s="12">
        <v>1500000</v>
      </c>
      <c r="AE389" s="12">
        <v>0</v>
      </c>
      <c r="AF389" s="12">
        <v>654168.37</v>
      </c>
      <c r="AG389" s="12">
        <v>654168.37</v>
      </c>
      <c r="AH389" s="12">
        <v>654168.37</v>
      </c>
      <c r="AI389" s="12">
        <v>327084.45</v>
      </c>
      <c r="AJ389" s="12">
        <v>327084.45</v>
      </c>
      <c r="AK389" s="12">
        <v>845831.63</v>
      </c>
      <c r="AL389" s="32">
        <v>1500000</v>
      </c>
      <c r="AM389" s="32">
        <v>1500000</v>
      </c>
      <c r="AN389" s="32">
        <v>1500000</v>
      </c>
      <c r="AO389" s="32">
        <v>1500000</v>
      </c>
      <c r="AP389" s="12">
        <v>500000</v>
      </c>
      <c r="AQ389" s="12">
        <f t="shared" si="18"/>
        <v>-500000</v>
      </c>
      <c r="AR389" s="32">
        <f t="shared" si="19"/>
        <v>0</v>
      </c>
      <c r="AS389" s="35" t="s">
        <v>198</v>
      </c>
      <c r="AT389">
        <v>220</v>
      </c>
      <c r="AU389">
        <v>0</v>
      </c>
      <c r="AV389">
        <v>0</v>
      </c>
      <c r="AW389">
        <v>0</v>
      </c>
      <c r="AX389">
        <v>220</v>
      </c>
      <c r="AY389"/>
    </row>
    <row r="390" spans="1:51" x14ac:dyDescent="0.3">
      <c r="A390" t="str">
        <f t="shared" si="20"/>
        <v>1.1-00-2405_246021015_24392200</v>
      </c>
      <c r="B390" t="s">
        <v>1282</v>
      </c>
      <c r="C390" t="s">
        <v>1105</v>
      </c>
      <c r="D390" t="s">
        <v>1276</v>
      </c>
      <c r="E390" t="s">
        <v>1284</v>
      </c>
      <c r="F390" t="s">
        <v>1106</v>
      </c>
      <c r="G390" t="s">
        <v>29</v>
      </c>
      <c r="H390" t="s">
        <v>30</v>
      </c>
      <c r="I390" t="s">
        <v>31</v>
      </c>
      <c r="J390" t="s">
        <v>934</v>
      </c>
      <c r="K390" t="s">
        <v>306</v>
      </c>
      <c r="L390" t="s">
        <v>857</v>
      </c>
      <c r="M390" t="s">
        <v>307</v>
      </c>
      <c r="N390">
        <v>6</v>
      </c>
      <c r="O390" t="s">
        <v>79</v>
      </c>
      <c r="P390" s="79" t="s">
        <v>310</v>
      </c>
      <c r="Q390">
        <v>21</v>
      </c>
      <c r="R390" t="s">
        <v>311</v>
      </c>
      <c r="S390" t="s">
        <v>308</v>
      </c>
      <c r="T390" t="s">
        <v>884</v>
      </c>
      <c r="U390" t="s">
        <v>309</v>
      </c>
      <c r="V390">
        <v>3000</v>
      </c>
      <c r="W390" t="s">
        <v>70</v>
      </c>
      <c r="Y390">
        <v>3922</v>
      </c>
      <c r="Z390" t="s">
        <v>197</v>
      </c>
      <c r="AA390" s="11">
        <v>0</v>
      </c>
      <c r="AB390" s="80" t="s">
        <v>42</v>
      </c>
      <c r="AC390" t="s">
        <v>43</v>
      </c>
      <c r="AD390" s="12">
        <v>1000000</v>
      </c>
      <c r="AE390" s="12">
        <v>1000000</v>
      </c>
      <c r="AF390" s="12">
        <v>764694.38</v>
      </c>
      <c r="AG390" s="12">
        <v>764694.38</v>
      </c>
      <c r="AH390" s="12">
        <v>150994.38</v>
      </c>
      <c r="AI390" s="12">
        <v>150994.38</v>
      </c>
      <c r="AJ390" s="12">
        <v>150994.38</v>
      </c>
      <c r="AK390" s="12">
        <v>235305.62</v>
      </c>
      <c r="AL390" s="32">
        <v>1000000</v>
      </c>
      <c r="AM390" s="32">
        <v>1000000</v>
      </c>
      <c r="AN390" s="32">
        <v>1000000</v>
      </c>
      <c r="AO390" s="32">
        <v>1000000</v>
      </c>
      <c r="AP390" s="12">
        <v>1000000</v>
      </c>
      <c r="AQ390" s="12">
        <f t="shared" si="18"/>
        <v>0</v>
      </c>
      <c r="AR390" s="32">
        <f t="shared" si="19"/>
        <v>0</v>
      </c>
      <c r="AS390" s="35" t="s">
        <v>846</v>
      </c>
      <c r="AT390">
        <v>1000000</v>
      </c>
      <c r="AU390">
        <v>9.36</v>
      </c>
      <c r="AV390">
        <v>0</v>
      </c>
      <c r="AW390">
        <v>1500000</v>
      </c>
      <c r="AX390">
        <v>-499990.64</v>
      </c>
      <c r="AY390"/>
    </row>
    <row r="391" spans="1:51" x14ac:dyDescent="0.3">
      <c r="A391" t="str">
        <f t="shared" si="20"/>
        <v>1.1-00-2407_242036022_24392200</v>
      </c>
      <c r="B391" t="s">
        <v>1282</v>
      </c>
      <c r="C391" t="s">
        <v>1105</v>
      </c>
      <c r="D391" t="s">
        <v>1276</v>
      </c>
      <c r="E391" t="s">
        <v>1284</v>
      </c>
      <c r="F391" t="s">
        <v>1106</v>
      </c>
      <c r="G391" t="s">
        <v>259</v>
      </c>
      <c r="H391" t="s">
        <v>260</v>
      </c>
      <c r="I391" t="s">
        <v>31</v>
      </c>
      <c r="J391" t="s">
        <v>934</v>
      </c>
      <c r="K391" t="s">
        <v>446</v>
      </c>
      <c r="L391" t="s">
        <v>859</v>
      </c>
      <c r="M391" t="s">
        <v>447</v>
      </c>
      <c r="N391">
        <v>2</v>
      </c>
      <c r="O391" t="s">
        <v>448</v>
      </c>
      <c r="P391" s="79" t="s">
        <v>451</v>
      </c>
      <c r="Q391">
        <v>36</v>
      </c>
      <c r="R391" t="s">
        <v>452</v>
      </c>
      <c r="S391" t="s">
        <v>449</v>
      </c>
      <c r="T391" t="s">
        <v>888</v>
      </c>
      <c r="U391" t="s">
        <v>976</v>
      </c>
      <c r="V391">
        <v>3000</v>
      </c>
      <c r="W391" t="s">
        <v>70</v>
      </c>
      <c r="Y391">
        <v>3922</v>
      </c>
      <c r="Z391" t="s">
        <v>197</v>
      </c>
      <c r="AA391" s="46">
        <v>0</v>
      </c>
      <c r="AB391" s="80" t="s">
        <v>42</v>
      </c>
      <c r="AC391" t="s">
        <v>43</v>
      </c>
      <c r="AD391" s="12">
        <v>9000000</v>
      </c>
      <c r="AE391" s="12">
        <v>9000000</v>
      </c>
      <c r="AF391" s="12">
        <v>9375698</v>
      </c>
      <c r="AG391" s="12">
        <v>9375698</v>
      </c>
      <c r="AH391" s="12">
        <v>9375698</v>
      </c>
      <c r="AI391" s="12">
        <v>6879250</v>
      </c>
      <c r="AJ391" s="12">
        <v>6879250</v>
      </c>
      <c r="AK391" s="12">
        <v>-375698</v>
      </c>
      <c r="AL391" s="32">
        <v>9300000</v>
      </c>
      <c r="AM391" s="32">
        <v>9300000</v>
      </c>
      <c r="AN391" s="32">
        <v>9300000</v>
      </c>
      <c r="AO391" s="32">
        <v>9300000</v>
      </c>
      <c r="AP391" s="12">
        <v>7000000</v>
      </c>
      <c r="AQ391" s="12">
        <f t="shared" si="18"/>
        <v>2000000</v>
      </c>
      <c r="AR391" s="32">
        <f t="shared" si="19"/>
        <v>0</v>
      </c>
      <c r="AS391" s="35" t="s">
        <v>473</v>
      </c>
      <c r="AT391">
        <v>0</v>
      </c>
      <c r="AU391">
        <v>2000000</v>
      </c>
      <c r="AV391">
        <v>0</v>
      </c>
      <c r="AW391">
        <v>0</v>
      </c>
      <c r="AX391">
        <v>2000000</v>
      </c>
      <c r="AY391"/>
    </row>
    <row r="392" spans="1:51" x14ac:dyDescent="0.3">
      <c r="A392" t="str">
        <f t="shared" si="20"/>
        <v>1.1-00-2404_246019013_24394100</v>
      </c>
      <c r="B392" t="s">
        <v>1282</v>
      </c>
      <c r="C392" t="s">
        <v>1105</v>
      </c>
      <c r="D392" t="s">
        <v>1276</v>
      </c>
      <c r="E392" t="s">
        <v>1284</v>
      </c>
      <c r="F392" t="s">
        <v>1106</v>
      </c>
      <c r="G392" t="s">
        <v>29</v>
      </c>
      <c r="H392" t="s">
        <v>30</v>
      </c>
      <c r="I392" t="s">
        <v>141</v>
      </c>
      <c r="J392" t="s">
        <v>955</v>
      </c>
      <c r="K392" t="s">
        <v>143</v>
      </c>
      <c r="L392" t="s">
        <v>855</v>
      </c>
      <c r="M392" t="s">
        <v>144</v>
      </c>
      <c r="N392">
        <v>6</v>
      </c>
      <c r="O392" t="s">
        <v>79</v>
      </c>
      <c r="P392" s="79" t="s">
        <v>169</v>
      </c>
      <c r="Q392">
        <v>19</v>
      </c>
      <c r="R392" t="s">
        <v>170</v>
      </c>
      <c r="S392" t="s">
        <v>167</v>
      </c>
      <c r="T392" t="s">
        <v>878</v>
      </c>
      <c r="U392" t="s">
        <v>168</v>
      </c>
      <c r="V392">
        <v>3000</v>
      </c>
      <c r="W392" t="s">
        <v>70</v>
      </c>
      <c r="Y392">
        <v>3941</v>
      </c>
      <c r="Z392" t="s">
        <v>172</v>
      </c>
      <c r="AA392" s="11">
        <v>0</v>
      </c>
      <c r="AB392" s="80" t="s">
        <v>42</v>
      </c>
      <c r="AC392" t="s">
        <v>43</v>
      </c>
      <c r="AD392" s="12">
        <v>1661937.89</v>
      </c>
      <c r="AE392" s="12">
        <v>150000</v>
      </c>
      <c r="AF392" s="12">
        <v>1661937.89</v>
      </c>
      <c r="AG392" s="12">
        <v>1661937.89</v>
      </c>
      <c r="AH392" s="12">
        <v>1661937.89</v>
      </c>
      <c r="AI392" s="12">
        <v>1661937.89</v>
      </c>
      <c r="AJ392" s="12">
        <v>1661937.89</v>
      </c>
      <c r="AK392" s="12">
        <v>0</v>
      </c>
      <c r="AL392" s="32">
        <v>1661937.89</v>
      </c>
      <c r="AM392" s="32">
        <v>1661937.89</v>
      </c>
      <c r="AN392" s="32">
        <v>1661937.89</v>
      </c>
      <c r="AO392" s="32">
        <v>1661937.89</v>
      </c>
      <c r="AP392" s="12">
        <v>1661937.89</v>
      </c>
      <c r="AQ392" s="12">
        <f t="shared" si="18"/>
        <v>-1511937.89</v>
      </c>
      <c r="AR392" s="32">
        <f t="shared" si="19"/>
        <v>0</v>
      </c>
      <c r="AS392" s="35" t="s">
        <v>846</v>
      </c>
      <c r="AT392">
        <v>0</v>
      </c>
      <c r="AU392">
        <v>0</v>
      </c>
      <c r="AV392">
        <v>0</v>
      </c>
      <c r="AW392">
        <v>0</v>
      </c>
      <c r="AX392">
        <v>0</v>
      </c>
      <c r="AY392"/>
    </row>
    <row r="393" spans="1:51" x14ac:dyDescent="0.3">
      <c r="A393" t="str">
        <f t="shared" si="20"/>
        <v>1.1-00-2405_246021015_24394100</v>
      </c>
      <c r="B393" t="s">
        <v>1282</v>
      </c>
      <c r="C393" t="s">
        <v>1105</v>
      </c>
      <c r="D393" t="s">
        <v>1276</v>
      </c>
      <c r="E393" t="s">
        <v>1284</v>
      </c>
      <c r="F393" t="s">
        <v>1106</v>
      </c>
      <c r="G393" t="s">
        <v>29</v>
      </c>
      <c r="H393" t="s">
        <v>30</v>
      </c>
      <c r="I393" t="s">
        <v>31</v>
      </c>
      <c r="J393" t="s">
        <v>934</v>
      </c>
      <c r="K393" t="s">
        <v>306</v>
      </c>
      <c r="L393" t="s">
        <v>857</v>
      </c>
      <c r="M393" t="s">
        <v>307</v>
      </c>
      <c r="N393">
        <v>6</v>
      </c>
      <c r="O393" t="s">
        <v>79</v>
      </c>
      <c r="P393" s="79" t="s">
        <v>310</v>
      </c>
      <c r="Q393">
        <v>21</v>
      </c>
      <c r="R393" t="s">
        <v>311</v>
      </c>
      <c r="S393" t="s">
        <v>308</v>
      </c>
      <c r="T393" t="s">
        <v>884</v>
      </c>
      <c r="U393" t="s">
        <v>309</v>
      </c>
      <c r="V393">
        <v>3000</v>
      </c>
      <c r="W393" t="s">
        <v>70</v>
      </c>
      <c r="Y393">
        <v>3941</v>
      </c>
      <c r="Z393" t="s">
        <v>172</v>
      </c>
      <c r="AA393" s="11">
        <v>0</v>
      </c>
      <c r="AB393" s="80" t="s">
        <v>42</v>
      </c>
      <c r="AC393" t="s">
        <v>43</v>
      </c>
      <c r="AD393" s="12">
        <v>12000000</v>
      </c>
      <c r="AE393" s="12">
        <v>10000000</v>
      </c>
      <c r="AF393" s="12">
        <v>14456950.529999999</v>
      </c>
      <c r="AG393" s="12">
        <v>14456950.529999999</v>
      </c>
      <c r="AH393" s="12">
        <v>14456950.529999999</v>
      </c>
      <c r="AI393" s="12">
        <v>14361632.720000001</v>
      </c>
      <c r="AJ393" s="12">
        <v>14361632.720000001</v>
      </c>
      <c r="AK393" s="12">
        <v>-2456950.5299999993</v>
      </c>
      <c r="AL393" s="32">
        <v>12000000</v>
      </c>
      <c r="AM393" s="32">
        <v>12000000</v>
      </c>
      <c r="AN393" s="32">
        <v>12000000</v>
      </c>
      <c r="AO393" s="32">
        <v>12000000</v>
      </c>
      <c r="AP393" s="12">
        <v>10000000</v>
      </c>
      <c r="AQ393" s="12">
        <f t="shared" si="18"/>
        <v>0</v>
      </c>
      <c r="AR393" s="32">
        <f t="shared" si="19"/>
        <v>0</v>
      </c>
      <c r="AS393" s="35" t="s">
        <v>846</v>
      </c>
      <c r="AT393">
        <v>0</v>
      </c>
      <c r="AU393">
        <v>9.36</v>
      </c>
      <c r="AV393">
        <v>0</v>
      </c>
      <c r="AW393">
        <v>4930.72</v>
      </c>
      <c r="AX393">
        <v>-4921.3599999999997</v>
      </c>
      <c r="AY393"/>
    </row>
    <row r="394" spans="1:51" x14ac:dyDescent="0.3">
      <c r="A394" t="str">
        <f t="shared" si="20"/>
        <v>1.1-00-2408_247040025_24394100</v>
      </c>
      <c r="B394" t="s">
        <v>1282</v>
      </c>
      <c r="C394" t="s">
        <v>1105</v>
      </c>
      <c r="D394" t="s">
        <v>1276</v>
      </c>
      <c r="E394" t="s">
        <v>1284</v>
      </c>
      <c r="F394" t="s">
        <v>1106</v>
      </c>
      <c r="G394" t="s">
        <v>373</v>
      </c>
      <c r="H394" t="s">
        <v>374</v>
      </c>
      <c r="I394" t="s">
        <v>200</v>
      </c>
      <c r="J394" t="s">
        <v>957</v>
      </c>
      <c r="K394" t="s">
        <v>586</v>
      </c>
      <c r="L394" t="s">
        <v>860</v>
      </c>
      <c r="M394" t="s">
        <v>587</v>
      </c>
      <c r="N394">
        <v>7</v>
      </c>
      <c r="O394" t="s">
        <v>588</v>
      </c>
      <c r="P394" s="79" t="s">
        <v>590</v>
      </c>
      <c r="Q394">
        <v>40</v>
      </c>
      <c r="R394" t="s">
        <v>591</v>
      </c>
      <c r="S394" t="s">
        <v>907</v>
      </c>
      <c r="T394" t="s">
        <v>906</v>
      </c>
      <c r="U394" t="s">
        <v>958</v>
      </c>
      <c r="V394">
        <v>3000</v>
      </c>
      <c r="W394" t="s">
        <v>70</v>
      </c>
      <c r="Y394">
        <v>3941</v>
      </c>
      <c r="Z394" t="s">
        <v>172</v>
      </c>
      <c r="AA394" s="46">
        <v>0</v>
      </c>
      <c r="AB394" s="80" t="s">
        <v>42</v>
      </c>
      <c r="AC394" t="s">
        <v>43</v>
      </c>
      <c r="AD394" s="12">
        <v>45121</v>
      </c>
      <c r="AE394" s="12">
        <v>35000</v>
      </c>
      <c r="AF394" s="12">
        <v>35121</v>
      </c>
      <c r="AG394" s="12">
        <v>35121</v>
      </c>
      <c r="AH394" s="12">
        <v>0</v>
      </c>
      <c r="AI394" s="12">
        <v>0</v>
      </c>
      <c r="AJ394" s="12">
        <v>0</v>
      </c>
      <c r="AK394" s="12">
        <v>10000</v>
      </c>
      <c r="AL394" s="32">
        <v>45121</v>
      </c>
      <c r="AM394" s="32">
        <v>45121</v>
      </c>
      <c r="AN394" s="32">
        <v>50000</v>
      </c>
      <c r="AO394" s="32">
        <v>50000</v>
      </c>
      <c r="AP394" s="12">
        <v>50000</v>
      </c>
      <c r="AQ394" s="12">
        <f t="shared" si="18"/>
        <v>-15000</v>
      </c>
      <c r="AR394" s="32">
        <f t="shared" si="19"/>
        <v>4879</v>
      </c>
      <c r="AS394" s="35" t="s">
        <v>846</v>
      </c>
      <c r="AT394">
        <v>0</v>
      </c>
      <c r="AU394">
        <v>9.8800000000000008</v>
      </c>
      <c r="AV394">
        <v>0</v>
      </c>
      <c r="AW394">
        <v>0</v>
      </c>
      <c r="AX394">
        <v>9.8800000000000008</v>
      </c>
      <c r="AY394"/>
    </row>
    <row r="395" spans="1:51" x14ac:dyDescent="0.3">
      <c r="A395" t="str">
        <f t="shared" si="20"/>
        <v>1.1-00-2404_246020014_24394200</v>
      </c>
      <c r="B395" t="s">
        <v>1282</v>
      </c>
      <c r="C395" t="s">
        <v>1105</v>
      </c>
      <c r="D395" t="s">
        <v>1276</v>
      </c>
      <c r="E395" t="s">
        <v>1284</v>
      </c>
      <c r="F395" t="s">
        <v>1106</v>
      </c>
      <c r="G395" t="s">
        <v>29</v>
      </c>
      <c r="H395" t="s">
        <v>30</v>
      </c>
      <c r="I395" t="s">
        <v>141</v>
      </c>
      <c r="J395" t="s">
        <v>955</v>
      </c>
      <c r="K395" t="s">
        <v>143</v>
      </c>
      <c r="L395" t="s">
        <v>855</v>
      </c>
      <c r="M395" t="s">
        <v>144</v>
      </c>
      <c r="N395">
        <v>6</v>
      </c>
      <c r="O395" t="s">
        <v>79</v>
      </c>
      <c r="P395" s="79" t="s">
        <v>181</v>
      </c>
      <c r="Q395">
        <v>20</v>
      </c>
      <c r="R395" t="s">
        <v>182</v>
      </c>
      <c r="S395" t="s">
        <v>179</v>
      </c>
      <c r="T395" t="s">
        <v>879</v>
      </c>
      <c r="U395" t="s">
        <v>180</v>
      </c>
      <c r="V395">
        <v>3000</v>
      </c>
      <c r="W395" t="s">
        <v>70</v>
      </c>
      <c r="Y395">
        <v>3942</v>
      </c>
      <c r="Z395" t="s">
        <v>185</v>
      </c>
      <c r="AA395" s="11">
        <v>0</v>
      </c>
      <c r="AB395" s="80" t="s">
        <v>42</v>
      </c>
      <c r="AC395" t="s">
        <v>43</v>
      </c>
      <c r="AD395" s="12">
        <v>750000</v>
      </c>
      <c r="AE395" s="12">
        <v>450000</v>
      </c>
      <c r="AF395" s="12">
        <v>633851.29</v>
      </c>
      <c r="AG395" s="12">
        <v>633851.29</v>
      </c>
      <c r="AH395" s="12">
        <v>633851.29</v>
      </c>
      <c r="AI395" s="12">
        <v>633749.19999999995</v>
      </c>
      <c r="AJ395" s="12">
        <v>613588.6</v>
      </c>
      <c r="AK395" s="12">
        <v>116148.70999999996</v>
      </c>
      <c r="AL395" s="32">
        <v>750000</v>
      </c>
      <c r="AM395" s="32">
        <v>750000</v>
      </c>
      <c r="AN395" s="32">
        <v>750000</v>
      </c>
      <c r="AO395" s="32">
        <v>750000</v>
      </c>
      <c r="AP395" s="12">
        <v>450000</v>
      </c>
      <c r="AQ395" s="12">
        <f t="shared" si="18"/>
        <v>0</v>
      </c>
      <c r="AR395" s="32">
        <f t="shared" si="19"/>
        <v>0</v>
      </c>
      <c r="AS395" s="35" t="s">
        <v>846</v>
      </c>
      <c r="AT395">
        <v>0</v>
      </c>
      <c r="AU395">
        <v>0</v>
      </c>
      <c r="AV395">
        <v>0</v>
      </c>
      <c r="AW395">
        <v>0</v>
      </c>
      <c r="AX395">
        <v>0</v>
      </c>
      <c r="AY395"/>
    </row>
    <row r="396" spans="1:51" x14ac:dyDescent="0.3">
      <c r="A396" t="str">
        <f t="shared" si="20"/>
        <v>1.1-00-2404_246020014_24395100</v>
      </c>
      <c r="B396" t="s">
        <v>1282</v>
      </c>
      <c r="C396" t="s">
        <v>1105</v>
      </c>
      <c r="D396" t="s">
        <v>1276</v>
      </c>
      <c r="E396" t="s">
        <v>1284</v>
      </c>
      <c r="F396" t="s">
        <v>1106</v>
      </c>
      <c r="G396" t="s">
        <v>29</v>
      </c>
      <c r="H396" t="s">
        <v>30</v>
      </c>
      <c r="I396" t="s">
        <v>141</v>
      </c>
      <c r="J396" t="s">
        <v>955</v>
      </c>
      <c r="K396" t="s">
        <v>143</v>
      </c>
      <c r="L396" t="s">
        <v>855</v>
      </c>
      <c r="M396" t="s">
        <v>144</v>
      </c>
      <c r="N396">
        <v>6</v>
      </c>
      <c r="O396" t="s">
        <v>79</v>
      </c>
      <c r="P396" s="79" t="s">
        <v>181</v>
      </c>
      <c r="Q396">
        <v>20</v>
      </c>
      <c r="R396" t="s">
        <v>182</v>
      </c>
      <c r="S396" t="s">
        <v>179</v>
      </c>
      <c r="T396" t="s">
        <v>879</v>
      </c>
      <c r="U396" t="s">
        <v>180</v>
      </c>
      <c r="V396">
        <v>3000</v>
      </c>
      <c r="W396" t="s">
        <v>70</v>
      </c>
      <c r="Y396">
        <v>3951</v>
      </c>
      <c r="Z396" t="s">
        <v>187</v>
      </c>
      <c r="AA396" s="11">
        <v>0</v>
      </c>
      <c r="AB396" s="80" t="s">
        <v>42</v>
      </c>
      <c r="AC396" t="s">
        <v>43</v>
      </c>
      <c r="AD396" s="12">
        <v>300000</v>
      </c>
      <c r="AE396" s="12">
        <v>0</v>
      </c>
      <c r="AF396" s="12">
        <v>0</v>
      </c>
      <c r="AG396" s="12">
        <v>0</v>
      </c>
      <c r="AH396" s="12">
        <v>0</v>
      </c>
      <c r="AI396" s="12">
        <v>0</v>
      </c>
      <c r="AJ396" s="12">
        <v>0</v>
      </c>
      <c r="AK396" s="12">
        <v>300000</v>
      </c>
      <c r="AL396" s="32">
        <v>300000</v>
      </c>
      <c r="AM396" s="32">
        <v>300000</v>
      </c>
      <c r="AN396" s="32">
        <v>300000</v>
      </c>
      <c r="AO396" s="32">
        <v>300000</v>
      </c>
      <c r="AP396" s="12">
        <v>300000</v>
      </c>
      <c r="AQ396" s="12">
        <f t="shared" si="18"/>
        <v>-300000</v>
      </c>
      <c r="AR396" s="32">
        <f t="shared" si="19"/>
        <v>0</v>
      </c>
      <c r="AS396" s="35" t="s">
        <v>846</v>
      </c>
      <c r="AT396" s="12">
        <v>0</v>
      </c>
      <c r="AU396" s="12">
        <v>0</v>
      </c>
      <c r="AV396" s="12">
        <v>0</v>
      </c>
      <c r="AW396" s="12">
        <v>0</v>
      </c>
      <c r="AX396" s="12">
        <v>0</v>
      </c>
      <c r="AY396"/>
    </row>
    <row r="397" spans="1:51" x14ac:dyDescent="0.3">
      <c r="A397" t="str">
        <f t="shared" si="20"/>
        <v>1.1-00-2407_242XX022_24395100</v>
      </c>
      <c r="B397" t="s">
        <v>1282</v>
      </c>
      <c r="C397" t="s">
        <v>1105</v>
      </c>
      <c r="D397" t="s">
        <v>1276</v>
      </c>
      <c r="E397" t="s">
        <v>1284</v>
      </c>
      <c r="F397" t="s">
        <v>1106</v>
      </c>
      <c r="G397" t="s">
        <v>259</v>
      </c>
      <c r="H397" t="s">
        <v>260</v>
      </c>
      <c r="I397" t="s">
        <v>31</v>
      </c>
      <c r="J397" t="s">
        <v>934</v>
      </c>
      <c r="K397" t="s">
        <v>446</v>
      </c>
      <c r="L397" t="s">
        <v>859</v>
      </c>
      <c r="M397" t="s">
        <v>447</v>
      </c>
      <c r="N397">
        <v>2</v>
      </c>
      <c r="O397" t="s">
        <v>448</v>
      </c>
      <c r="P397" t="s">
        <v>45</v>
      </c>
      <c r="Q397">
        <v>36</v>
      </c>
      <c r="R397" t="s">
        <v>452</v>
      </c>
      <c r="S397" t="s">
        <v>449</v>
      </c>
      <c r="T397" t="s">
        <v>888</v>
      </c>
      <c r="U397" t="s">
        <v>976</v>
      </c>
      <c r="V397">
        <v>3000</v>
      </c>
      <c r="W397" t="s">
        <v>70</v>
      </c>
      <c r="Y397">
        <v>3951</v>
      </c>
      <c r="Z397" t="s">
        <v>187</v>
      </c>
      <c r="AA397" s="46">
        <v>0</v>
      </c>
      <c r="AB397" s="80" t="s">
        <v>42</v>
      </c>
      <c r="AC397" t="s">
        <v>43</v>
      </c>
      <c r="AD397" s="12">
        <v>0</v>
      </c>
      <c r="AE397" s="12">
        <v>9775246</v>
      </c>
      <c r="AF397" s="12">
        <v>0</v>
      </c>
      <c r="AG397" s="12">
        <v>0</v>
      </c>
      <c r="AH397" s="12">
        <v>0</v>
      </c>
      <c r="AI397" s="12">
        <v>0</v>
      </c>
      <c r="AJ397" s="12">
        <v>0</v>
      </c>
      <c r="AK397" s="12">
        <v>0</v>
      </c>
      <c r="AL397" s="32">
        <v>0</v>
      </c>
      <c r="AM397" s="32">
        <v>0</v>
      </c>
      <c r="AN397" s="32">
        <v>0</v>
      </c>
      <c r="AO397" s="32">
        <v>0</v>
      </c>
      <c r="AP397" s="12">
        <v>0</v>
      </c>
      <c r="AQ397" s="12">
        <f t="shared" si="18"/>
        <v>9775246</v>
      </c>
      <c r="AR397" s="32">
        <f t="shared" si="19"/>
        <v>0</v>
      </c>
      <c r="AS397" s="35" t="s">
        <v>846</v>
      </c>
      <c r="AT397" s="12">
        <v>0</v>
      </c>
      <c r="AU397" s="12">
        <v>0</v>
      </c>
      <c r="AV397" s="12">
        <v>0</v>
      </c>
      <c r="AW397" s="12">
        <v>0</v>
      </c>
      <c r="AX397" s="12">
        <v>0</v>
      </c>
      <c r="AY397"/>
    </row>
    <row r="398" spans="1:51" x14ac:dyDescent="0.3">
      <c r="A398" t="str">
        <f t="shared" si="20"/>
        <v>1.1-00-2404_246018012_24396100</v>
      </c>
      <c r="B398" t="s">
        <v>1282</v>
      </c>
      <c r="C398" t="s">
        <v>1105</v>
      </c>
      <c r="D398" t="s">
        <v>1276</v>
      </c>
      <c r="E398" t="s">
        <v>1284</v>
      </c>
      <c r="F398" t="s">
        <v>1106</v>
      </c>
      <c r="G398" t="s">
        <v>29</v>
      </c>
      <c r="H398" t="s">
        <v>30</v>
      </c>
      <c r="I398" t="s">
        <v>141</v>
      </c>
      <c r="J398" t="s">
        <v>955</v>
      </c>
      <c r="K398" t="s">
        <v>143</v>
      </c>
      <c r="L398" t="s">
        <v>855</v>
      </c>
      <c r="M398" t="s">
        <v>144</v>
      </c>
      <c r="N398">
        <v>6</v>
      </c>
      <c r="O398" t="s">
        <v>79</v>
      </c>
      <c r="P398" s="79" t="s">
        <v>147</v>
      </c>
      <c r="Q398">
        <v>18</v>
      </c>
      <c r="R398" t="s">
        <v>148</v>
      </c>
      <c r="S398" t="s">
        <v>145</v>
      </c>
      <c r="T398" t="s">
        <v>877</v>
      </c>
      <c r="U398" t="s">
        <v>956</v>
      </c>
      <c r="V398">
        <v>3000</v>
      </c>
      <c r="W398" t="s">
        <v>70</v>
      </c>
      <c r="Y398">
        <v>3961</v>
      </c>
      <c r="Z398" t="s">
        <v>159</v>
      </c>
      <c r="AA398" s="11">
        <v>0</v>
      </c>
      <c r="AB398" s="80" t="s">
        <v>42</v>
      </c>
      <c r="AC398" t="s">
        <v>43</v>
      </c>
      <c r="AD398" s="12">
        <v>18000</v>
      </c>
      <c r="AE398" s="12">
        <v>0</v>
      </c>
      <c r="AF398" s="12">
        <v>15940</v>
      </c>
      <c r="AG398" s="12">
        <v>15940</v>
      </c>
      <c r="AH398" s="12">
        <v>15940</v>
      </c>
      <c r="AI398" s="12">
        <v>15940</v>
      </c>
      <c r="AJ398" s="12">
        <v>15940</v>
      </c>
      <c r="AK398" s="12">
        <v>2060</v>
      </c>
      <c r="AL398" s="32">
        <v>18000</v>
      </c>
      <c r="AM398" s="32">
        <v>18000</v>
      </c>
      <c r="AN398" s="32">
        <v>18000</v>
      </c>
      <c r="AO398" s="32">
        <v>18000</v>
      </c>
      <c r="AP398" s="12">
        <v>18000</v>
      </c>
      <c r="AQ398" s="12">
        <f t="shared" si="18"/>
        <v>-18000</v>
      </c>
      <c r="AR398" s="32">
        <f t="shared" si="19"/>
        <v>0</v>
      </c>
      <c r="AS398" s="35" t="s">
        <v>846</v>
      </c>
      <c r="AT398">
        <v>7000000</v>
      </c>
      <c r="AU398">
        <v>0</v>
      </c>
      <c r="AV398">
        <v>0</v>
      </c>
      <c r="AW398">
        <v>0</v>
      </c>
      <c r="AX398">
        <v>7000000</v>
      </c>
      <c r="AY398"/>
    </row>
    <row r="399" spans="1:51" x14ac:dyDescent="0.3">
      <c r="A399" t="str">
        <f t="shared" si="20"/>
        <v>1.1-00-2405_246021015_24396200</v>
      </c>
      <c r="B399" t="s">
        <v>1282</v>
      </c>
      <c r="C399" t="s">
        <v>1105</v>
      </c>
      <c r="D399" t="s">
        <v>1276</v>
      </c>
      <c r="E399" t="s">
        <v>1284</v>
      </c>
      <c r="F399" t="s">
        <v>1106</v>
      </c>
      <c r="G399" t="s">
        <v>29</v>
      </c>
      <c r="H399" t="s">
        <v>30</v>
      </c>
      <c r="I399" t="s">
        <v>31</v>
      </c>
      <c r="J399" t="s">
        <v>934</v>
      </c>
      <c r="K399" t="s">
        <v>306</v>
      </c>
      <c r="L399" t="s">
        <v>857</v>
      </c>
      <c r="M399" t="s">
        <v>307</v>
      </c>
      <c r="N399">
        <v>6</v>
      </c>
      <c r="O399" t="s">
        <v>79</v>
      </c>
      <c r="P399" s="79" t="s">
        <v>310</v>
      </c>
      <c r="Q399">
        <v>21</v>
      </c>
      <c r="R399" t="s">
        <v>311</v>
      </c>
      <c r="S399" t="s">
        <v>308</v>
      </c>
      <c r="T399" t="s">
        <v>884</v>
      </c>
      <c r="U399" t="s">
        <v>309</v>
      </c>
      <c r="V399">
        <v>3000</v>
      </c>
      <c r="W399" t="s">
        <v>70</v>
      </c>
      <c r="Y399">
        <v>3962</v>
      </c>
      <c r="Z399" t="s">
        <v>335</v>
      </c>
      <c r="AA399" s="11">
        <v>0</v>
      </c>
      <c r="AB399" s="80" t="s">
        <v>42</v>
      </c>
      <c r="AC399" t="s">
        <v>43</v>
      </c>
      <c r="AD399" s="12">
        <v>75000</v>
      </c>
      <c r="AE399" s="12">
        <v>75000</v>
      </c>
      <c r="AF399" s="12">
        <v>8571</v>
      </c>
      <c r="AG399" s="12">
        <v>8571</v>
      </c>
      <c r="AH399" s="12">
        <v>5256</v>
      </c>
      <c r="AI399" s="12">
        <v>5256</v>
      </c>
      <c r="AJ399" s="12">
        <v>5256</v>
      </c>
      <c r="AK399" s="12">
        <v>66429</v>
      </c>
      <c r="AL399" s="32">
        <v>75000</v>
      </c>
      <c r="AM399" s="32">
        <v>75000</v>
      </c>
      <c r="AN399" s="32">
        <v>100000</v>
      </c>
      <c r="AO399" s="32">
        <v>100000</v>
      </c>
      <c r="AP399" s="12">
        <v>100000</v>
      </c>
      <c r="AQ399" s="12">
        <f t="shared" si="18"/>
        <v>-25000</v>
      </c>
      <c r="AR399" s="32">
        <f t="shared" si="19"/>
        <v>25000</v>
      </c>
      <c r="AS399" s="35" t="s">
        <v>846</v>
      </c>
      <c r="AT399">
        <v>30000000</v>
      </c>
      <c r="AU399">
        <v>0</v>
      </c>
      <c r="AV399">
        <v>0</v>
      </c>
      <c r="AW399">
        <v>0</v>
      </c>
      <c r="AX399">
        <v>30000000</v>
      </c>
      <c r="AY399"/>
    </row>
    <row r="400" spans="1:51" x14ac:dyDescent="0.3">
      <c r="A400" t="str">
        <f t="shared" si="20"/>
        <v>1.1-00-2408_247041025_24396200</v>
      </c>
      <c r="B400" t="s">
        <v>1282</v>
      </c>
      <c r="C400" t="s">
        <v>1105</v>
      </c>
      <c r="D400" t="s">
        <v>1276</v>
      </c>
      <c r="E400" t="s">
        <v>1284</v>
      </c>
      <c r="F400" t="s">
        <v>1106</v>
      </c>
      <c r="G400" t="s">
        <v>373</v>
      </c>
      <c r="H400" t="s">
        <v>374</v>
      </c>
      <c r="I400" t="s">
        <v>200</v>
      </c>
      <c r="J400" t="s">
        <v>957</v>
      </c>
      <c r="K400" t="s">
        <v>586</v>
      </c>
      <c r="L400" t="s">
        <v>860</v>
      </c>
      <c r="M400" t="s">
        <v>587</v>
      </c>
      <c r="N400">
        <v>7</v>
      </c>
      <c r="O400" t="s">
        <v>588</v>
      </c>
      <c r="P400" s="79" t="s">
        <v>592</v>
      </c>
      <c r="Q400">
        <v>41</v>
      </c>
      <c r="R400" t="s">
        <v>593</v>
      </c>
      <c r="S400" t="s">
        <v>907</v>
      </c>
      <c r="T400" t="s">
        <v>906</v>
      </c>
      <c r="U400" t="s">
        <v>958</v>
      </c>
      <c r="V400">
        <v>3000</v>
      </c>
      <c r="W400" t="s">
        <v>70</v>
      </c>
      <c r="Y400">
        <v>3962</v>
      </c>
      <c r="Z400" t="s">
        <v>335</v>
      </c>
      <c r="AA400" s="46">
        <v>0</v>
      </c>
      <c r="AB400" s="80" t="s">
        <v>42</v>
      </c>
      <c r="AC400" t="s">
        <v>43</v>
      </c>
      <c r="AD400" s="12">
        <v>120000</v>
      </c>
      <c r="AE400" s="12">
        <v>120000</v>
      </c>
      <c r="AF400" s="12">
        <v>67473</v>
      </c>
      <c r="AG400" s="12">
        <v>67473</v>
      </c>
      <c r="AH400" s="12">
        <v>14796</v>
      </c>
      <c r="AI400" s="12">
        <v>14796</v>
      </c>
      <c r="AJ400" s="12">
        <v>14796</v>
      </c>
      <c r="AK400" s="12">
        <v>52527</v>
      </c>
      <c r="AL400" s="32">
        <v>120000</v>
      </c>
      <c r="AM400" s="32">
        <v>120000</v>
      </c>
      <c r="AN400" s="32">
        <v>120000</v>
      </c>
      <c r="AO400" s="32">
        <v>120000</v>
      </c>
      <c r="AP400" s="12">
        <v>120000</v>
      </c>
      <c r="AQ400" s="12">
        <f t="shared" si="18"/>
        <v>0</v>
      </c>
      <c r="AR400" s="32">
        <f t="shared" si="19"/>
        <v>0</v>
      </c>
      <c r="AS400" s="35" t="s">
        <v>846</v>
      </c>
      <c r="AT400">
        <v>1000000</v>
      </c>
      <c r="AU400">
        <v>125500</v>
      </c>
      <c r="AV400">
        <v>0</v>
      </c>
      <c r="AW400">
        <v>0</v>
      </c>
      <c r="AX400">
        <v>1125500</v>
      </c>
      <c r="AY400"/>
    </row>
    <row r="401" spans="1:51" x14ac:dyDescent="0.3">
      <c r="A401" t="str">
        <f t="shared" si="20"/>
        <v>1.1-00-2404_246019013_24421100</v>
      </c>
      <c r="B401" t="s">
        <v>1282</v>
      </c>
      <c r="C401" t="s">
        <v>1105</v>
      </c>
      <c r="D401" t="s">
        <v>1276</v>
      </c>
      <c r="E401" t="s">
        <v>1284</v>
      </c>
      <c r="F401" t="s">
        <v>1106</v>
      </c>
      <c r="G401" t="s">
        <v>29</v>
      </c>
      <c r="H401" t="s">
        <v>30</v>
      </c>
      <c r="I401" t="s">
        <v>141</v>
      </c>
      <c r="J401" t="s">
        <v>955</v>
      </c>
      <c r="K401" t="s">
        <v>143</v>
      </c>
      <c r="L401" t="s">
        <v>855</v>
      </c>
      <c r="M401" t="s">
        <v>144</v>
      </c>
      <c r="N401">
        <v>6</v>
      </c>
      <c r="O401" t="s">
        <v>79</v>
      </c>
      <c r="P401" s="79" t="s">
        <v>169</v>
      </c>
      <c r="Q401">
        <v>19</v>
      </c>
      <c r="R401" t="s">
        <v>170</v>
      </c>
      <c r="S401" t="s">
        <v>167</v>
      </c>
      <c r="T401" t="s">
        <v>878</v>
      </c>
      <c r="U401" t="s">
        <v>168</v>
      </c>
      <c r="V401">
        <v>4000</v>
      </c>
      <c r="W401" t="s">
        <v>1022</v>
      </c>
      <c r="Y401">
        <v>4211</v>
      </c>
      <c r="Z401" t="s">
        <v>173</v>
      </c>
      <c r="AA401" s="11">
        <v>0</v>
      </c>
      <c r="AB401" s="80" t="s">
        <v>42</v>
      </c>
      <c r="AC401" t="s">
        <v>43</v>
      </c>
      <c r="AD401" s="12">
        <v>2200000</v>
      </c>
      <c r="AE401" s="12">
        <v>2200000</v>
      </c>
      <c r="AF401" s="12">
        <v>2105566.7599999998</v>
      </c>
      <c r="AG401" s="12">
        <v>2105566.7599999998</v>
      </c>
      <c r="AH401" s="12">
        <v>2105566.7599999998</v>
      </c>
      <c r="AI401" s="12">
        <v>2105566.7599999998</v>
      </c>
      <c r="AJ401" s="12">
        <v>2105566.7599999998</v>
      </c>
      <c r="AK401" s="12">
        <v>94433.240000000224</v>
      </c>
      <c r="AL401" s="32">
        <v>2200000</v>
      </c>
      <c r="AM401" s="32">
        <v>2200000</v>
      </c>
      <c r="AN401" s="32">
        <v>2200000</v>
      </c>
      <c r="AO401" s="32">
        <v>2200000</v>
      </c>
      <c r="AP401" s="78">
        <v>2200000</v>
      </c>
      <c r="AQ401" s="12">
        <f t="shared" ref="AQ401:AQ464" si="21">AP401-AE401</f>
        <v>0</v>
      </c>
      <c r="AR401" s="32">
        <f t="shared" si="19"/>
        <v>0</v>
      </c>
      <c r="AS401" s="35" t="s">
        <v>846</v>
      </c>
      <c r="AT401" s="32">
        <v>0</v>
      </c>
      <c r="AU401" s="32">
        <v>0</v>
      </c>
      <c r="AV401" s="32">
        <v>0</v>
      </c>
      <c r="AW401" s="32">
        <v>0</v>
      </c>
      <c r="AX401" s="32">
        <v>0</v>
      </c>
      <c r="AY401"/>
    </row>
    <row r="402" spans="1:51" x14ac:dyDescent="0.3">
      <c r="A402" t="str">
        <f t="shared" si="20"/>
        <v>1.1-00-2410_244048030_24421100</v>
      </c>
      <c r="B402" t="s">
        <v>1282</v>
      </c>
      <c r="C402" t="s">
        <v>1105</v>
      </c>
      <c r="D402" t="s">
        <v>1276</v>
      </c>
      <c r="E402" t="s">
        <v>1284</v>
      </c>
      <c r="F402" t="s">
        <v>1106</v>
      </c>
      <c r="G402" t="s">
        <v>412</v>
      </c>
      <c r="H402" t="s">
        <v>411</v>
      </c>
      <c r="I402" t="s">
        <v>31</v>
      </c>
      <c r="J402" t="s">
        <v>934</v>
      </c>
      <c r="K402" t="s">
        <v>666</v>
      </c>
      <c r="L402" t="s">
        <v>862</v>
      </c>
      <c r="M402" t="s">
        <v>967</v>
      </c>
      <c r="N402">
        <v>4</v>
      </c>
      <c r="O402" t="s">
        <v>667</v>
      </c>
      <c r="P402" s="79" t="s">
        <v>670</v>
      </c>
      <c r="Q402">
        <v>48</v>
      </c>
      <c r="R402" t="s">
        <v>968</v>
      </c>
      <c r="S402" t="s">
        <v>668</v>
      </c>
      <c r="T402" t="s">
        <v>898</v>
      </c>
      <c r="U402" t="s">
        <v>669</v>
      </c>
      <c r="V402">
        <v>4000</v>
      </c>
      <c r="W402" t="s">
        <v>1022</v>
      </c>
      <c r="Y402">
        <v>4211</v>
      </c>
      <c r="Z402" t="s">
        <v>173</v>
      </c>
      <c r="AA402" s="46">
        <v>0</v>
      </c>
      <c r="AB402" s="80" t="s">
        <v>42</v>
      </c>
      <c r="AC402" t="s">
        <v>43</v>
      </c>
      <c r="AD402" s="12">
        <v>199200</v>
      </c>
      <c r="AE402" s="12">
        <v>1200000</v>
      </c>
      <c r="AF402" s="12">
        <v>398400</v>
      </c>
      <c r="AG402" s="12">
        <v>398400</v>
      </c>
      <c r="AH402" s="12">
        <v>398400</v>
      </c>
      <c r="AI402" s="12">
        <v>199200</v>
      </c>
      <c r="AJ402" s="12">
        <v>199200</v>
      </c>
      <c r="AK402" s="12">
        <v>-199200</v>
      </c>
      <c r="AL402" s="32">
        <v>199200</v>
      </c>
      <c r="AM402" s="32">
        <v>199200</v>
      </c>
      <c r="AN402" s="32">
        <v>199200</v>
      </c>
      <c r="AO402" s="32">
        <v>199200</v>
      </c>
      <c r="AP402" s="78">
        <v>199200</v>
      </c>
      <c r="AQ402" s="12">
        <f t="shared" si="21"/>
        <v>-1000800</v>
      </c>
      <c r="AR402" s="32">
        <f t="shared" si="19"/>
        <v>0</v>
      </c>
      <c r="AS402" s="35" t="s">
        <v>140</v>
      </c>
      <c r="AT402">
        <v>23000</v>
      </c>
      <c r="AU402">
        <v>2052.52</v>
      </c>
      <c r="AV402">
        <v>0</v>
      </c>
      <c r="AW402">
        <v>0</v>
      </c>
      <c r="AX402">
        <v>25052.52</v>
      </c>
      <c r="AY402"/>
    </row>
    <row r="403" spans="1:51" x14ac:dyDescent="0.3">
      <c r="A403" t="str">
        <f t="shared" si="20"/>
        <v>1.1-00-2412_241051032_24421100</v>
      </c>
      <c r="B403" t="s">
        <v>1282</v>
      </c>
      <c r="C403" t="s">
        <v>1105</v>
      </c>
      <c r="D403" t="s">
        <v>1276</v>
      </c>
      <c r="E403" t="s">
        <v>1284</v>
      </c>
      <c r="F403" t="s">
        <v>1106</v>
      </c>
      <c r="G403" t="s">
        <v>676</v>
      </c>
      <c r="H403" t="s">
        <v>677</v>
      </c>
      <c r="I403" t="s">
        <v>200</v>
      </c>
      <c r="J403" t="s">
        <v>957</v>
      </c>
      <c r="K403" t="s">
        <v>678</v>
      </c>
      <c r="L403" t="s">
        <v>863</v>
      </c>
      <c r="M403" t="s">
        <v>679</v>
      </c>
      <c r="N403">
        <v>1</v>
      </c>
      <c r="O403" t="s">
        <v>35</v>
      </c>
      <c r="P403" s="79" t="s">
        <v>681</v>
      </c>
      <c r="Q403">
        <v>51</v>
      </c>
      <c r="R403" t="s">
        <v>682</v>
      </c>
      <c r="S403" t="s">
        <v>680</v>
      </c>
      <c r="T403" t="s">
        <v>899</v>
      </c>
      <c r="U403" t="s">
        <v>1027</v>
      </c>
      <c r="V403">
        <v>4000</v>
      </c>
      <c r="W403" t="s">
        <v>1022</v>
      </c>
      <c r="Y403">
        <v>4211</v>
      </c>
      <c r="Z403" t="s">
        <v>173</v>
      </c>
      <c r="AA403" s="46">
        <v>0</v>
      </c>
      <c r="AB403" s="80" t="s">
        <v>42</v>
      </c>
      <c r="AC403" t="s">
        <v>43</v>
      </c>
      <c r="AD403" s="12">
        <v>66533232.560000002</v>
      </c>
      <c r="AE403" s="12">
        <v>66784842</v>
      </c>
      <c r="AF403" s="12">
        <v>63793408.530000001</v>
      </c>
      <c r="AG403" s="12">
        <v>63793408.530000001</v>
      </c>
      <c r="AH403" s="12">
        <v>63245017.969999999</v>
      </c>
      <c r="AI403" s="12">
        <v>63245017.969999999</v>
      </c>
      <c r="AJ403" s="12">
        <v>63245017.969999999</v>
      </c>
      <c r="AK403" s="12">
        <v>2739824.0300000012</v>
      </c>
      <c r="AL403" s="32">
        <v>66533232.560000002</v>
      </c>
      <c r="AM403" s="32">
        <v>66533232.560000002</v>
      </c>
      <c r="AN403" s="32">
        <v>68471532.384000003</v>
      </c>
      <c r="AO403" s="32">
        <v>68471532.384000003</v>
      </c>
      <c r="AP403" s="78">
        <v>68471532.384000003</v>
      </c>
      <c r="AQ403" s="12">
        <f t="shared" si="21"/>
        <v>1686690.3840000033</v>
      </c>
      <c r="AR403" s="32">
        <f t="shared" si="19"/>
        <v>1938299.824000001</v>
      </c>
      <c r="AS403" s="35" t="s">
        <v>846</v>
      </c>
      <c r="AT403">
        <v>35816052</v>
      </c>
      <c r="AU403">
        <v>0</v>
      </c>
      <c r="AV403">
        <v>0</v>
      </c>
      <c r="AW403">
        <v>0</v>
      </c>
      <c r="AX403">
        <v>35816052</v>
      </c>
      <c r="AY403"/>
    </row>
    <row r="404" spans="1:51" x14ac:dyDescent="0.3">
      <c r="A404" t="str">
        <f t="shared" si="20"/>
        <v>1.1-00-2413_241052033_24421100</v>
      </c>
      <c r="B404" t="s">
        <v>1282</v>
      </c>
      <c r="C404" t="s">
        <v>1105</v>
      </c>
      <c r="D404" t="s">
        <v>1276</v>
      </c>
      <c r="E404" t="s">
        <v>1284</v>
      </c>
      <c r="F404" t="s">
        <v>1106</v>
      </c>
      <c r="G404" t="s">
        <v>724</v>
      </c>
      <c r="H404" t="s">
        <v>725</v>
      </c>
      <c r="I404" t="s">
        <v>200</v>
      </c>
      <c r="J404" t="s">
        <v>957</v>
      </c>
      <c r="K404" t="s">
        <v>848</v>
      </c>
      <c r="L404" t="s">
        <v>864</v>
      </c>
      <c r="M404" t="s">
        <v>726</v>
      </c>
      <c r="N404">
        <v>1</v>
      </c>
      <c r="O404" t="s">
        <v>35</v>
      </c>
      <c r="P404" s="79" t="s">
        <v>728</v>
      </c>
      <c r="Q404">
        <v>52</v>
      </c>
      <c r="R404" t="s">
        <v>1025</v>
      </c>
      <c r="S404" t="s">
        <v>727</v>
      </c>
      <c r="T404" t="s">
        <v>900</v>
      </c>
      <c r="U404" t="s">
        <v>1026</v>
      </c>
      <c r="V404">
        <v>4000</v>
      </c>
      <c r="W404" t="s">
        <v>1022</v>
      </c>
      <c r="Y404">
        <v>4211</v>
      </c>
      <c r="Z404" t="s">
        <v>173</v>
      </c>
      <c r="AA404" s="46">
        <v>0</v>
      </c>
      <c r="AB404" s="80" t="s">
        <v>42</v>
      </c>
      <c r="AC404" t="s">
        <v>43</v>
      </c>
      <c r="AD404" s="12">
        <v>5910000</v>
      </c>
      <c r="AE404" s="12">
        <v>5910000</v>
      </c>
      <c r="AF404" s="12">
        <v>3863999.52</v>
      </c>
      <c r="AG404" s="12">
        <v>3863999.52</v>
      </c>
      <c r="AH404" s="12">
        <v>3863999.52</v>
      </c>
      <c r="AI404" s="12">
        <v>3863999.52</v>
      </c>
      <c r="AJ404" s="12">
        <v>3846776.01</v>
      </c>
      <c r="AK404" s="12">
        <v>2046000.48</v>
      </c>
      <c r="AL404" s="32">
        <v>5910000</v>
      </c>
      <c r="AM404" s="32">
        <v>5910000</v>
      </c>
      <c r="AN404" s="32">
        <v>6135546.4720000001</v>
      </c>
      <c r="AO404" s="32">
        <v>6135546.4720000001</v>
      </c>
      <c r="AP404" s="78">
        <v>6135546.4720000001</v>
      </c>
      <c r="AQ404" s="12">
        <f t="shared" si="21"/>
        <v>225546.47200000007</v>
      </c>
      <c r="AR404" s="32">
        <f t="shared" si="19"/>
        <v>225546.47200000007</v>
      </c>
      <c r="AS404" s="35" t="s">
        <v>1136</v>
      </c>
      <c r="AT404">
        <v>0</v>
      </c>
      <c r="AU404">
        <v>0</v>
      </c>
      <c r="AV404">
        <v>0</v>
      </c>
      <c r="AW404">
        <v>0</v>
      </c>
      <c r="AX404">
        <v>0</v>
      </c>
      <c r="AY404"/>
    </row>
    <row r="405" spans="1:51" x14ac:dyDescent="0.3">
      <c r="A405" t="str">
        <f t="shared" si="20"/>
        <v>1.1-00-2414_241053034_24421100</v>
      </c>
      <c r="B405" t="s">
        <v>1282</v>
      </c>
      <c r="C405" t="s">
        <v>1105</v>
      </c>
      <c r="D405" t="s">
        <v>1276</v>
      </c>
      <c r="E405" t="s">
        <v>1284</v>
      </c>
      <c r="F405" t="s">
        <v>1106</v>
      </c>
      <c r="G405" t="s">
        <v>29</v>
      </c>
      <c r="H405" t="s">
        <v>30</v>
      </c>
      <c r="I405" t="s">
        <v>200</v>
      </c>
      <c r="J405" t="s">
        <v>957</v>
      </c>
      <c r="K405" t="s">
        <v>1272</v>
      </c>
      <c r="L405" t="s">
        <v>849</v>
      </c>
      <c r="M405" t="s">
        <v>734</v>
      </c>
      <c r="N405">
        <v>1</v>
      </c>
      <c r="O405" t="s">
        <v>35</v>
      </c>
      <c r="P405" s="79" t="s">
        <v>736</v>
      </c>
      <c r="Q405">
        <v>53</v>
      </c>
      <c r="R405" t="s">
        <v>1023</v>
      </c>
      <c r="S405" t="s">
        <v>735</v>
      </c>
      <c r="T405" t="s">
        <v>901</v>
      </c>
      <c r="U405" t="s">
        <v>1024</v>
      </c>
      <c r="V405">
        <v>4000</v>
      </c>
      <c r="W405" t="s">
        <v>1022</v>
      </c>
      <c r="Y405">
        <v>4211</v>
      </c>
      <c r="Z405" t="s">
        <v>173</v>
      </c>
      <c r="AA405" s="46">
        <v>0</v>
      </c>
      <c r="AB405" s="80" t="s">
        <v>42</v>
      </c>
      <c r="AC405" t="s">
        <v>43</v>
      </c>
      <c r="AD405" s="12">
        <v>10000000</v>
      </c>
      <c r="AE405" s="12">
        <v>10000000</v>
      </c>
      <c r="AF405" s="12">
        <v>8333333.2999999998</v>
      </c>
      <c r="AG405" s="12">
        <v>8333333.2999999998</v>
      </c>
      <c r="AH405" s="12">
        <v>8333333.2999999998</v>
      </c>
      <c r="AI405" s="12">
        <v>8333333.2999999998</v>
      </c>
      <c r="AJ405" s="12">
        <v>8333333.2999999998</v>
      </c>
      <c r="AK405" s="12">
        <v>1666666.7000000002</v>
      </c>
      <c r="AL405" s="32">
        <v>10000000</v>
      </c>
      <c r="AM405" s="32">
        <v>10000000</v>
      </c>
      <c r="AN405" s="32">
        <v>10523208.92</v>
      </c>
      <c r="AO405" s="32">
        <v>10523208.92</v>
      </c>
      <c r="AP405" s="78">
        <v>10523208.92</v>
      </c>
      <c r="AQ405" s="12">
        <f t="shared" si="21"/>
        <v>523208.91999999993</v>
      </c>
      <c r="AR405" s="32">
        <f t="shared" si="19"/>
        <v>523208.91999999993</v>
      </c>
      <c r="AS405" s="35" t="s">
        <v>738</v>
      </c>
      <c r="AT405">
        <v>581950</v>
      </c>
      <c r="AU405">
        <v>0</v>
      </c>
      <c r="AV405">
        <v>0</v>
      </c>
      <c r="AW405">
        <v>0</v>
      </c>
      <c r="AX405">
        <v>581950</v>
      </c>
      <c r="AY405"/>
    </row>
    <row r="406" spans="1:51" x14ac:dyDescent="0.3">
      <c r="A406" t="str">
        <f t="shared" si="20"/>
        <v>1.1-00-2415_241054035_24421100</v>
      </c>
      <c r="B406" t="s">
        <v>1282</v>
      </c>
      <c r="C406" t="s">
        <v>1105</v>
      </c>
      <c r="D406" t="s">
        <v>1276</v>
      </c>
      <c r="E406" t="s">
        <v>1284</v>
      </c>
      <c r="F406" t="s">
        <v>1106</v>
      </c>
      <c r="G406" t="s">
        <v>412</v>
      </c>
      <c r="H406" t="s">
        <v>411</v>
      </c>
      <c r="I406" t="s">
        <v>200</v>
      </c>
      <c r="J406" t="s">
        <v>957</v>
      </c>
      <c r="K406" t="s">
        <v>850</v>
      </c>
      <c r="L406" t="s">
        <v>865</v>
      </c>
      <c r="M406" t="s">
        <v>739</v>
      </c>
      <c r="N406">
        <v>1</v>
      </c>
      <c r="O406" t="s">
        <v>35</v>
      </c>
      <c r="P406" s="79" t="s">
        <v>741</v>
      </c>
      <c r="Q406">
        <v>54</v>
      </c>
      <c r="R406" t="s">
        <v>742</v>
      </c>
      <c r="S406" t="s">
        <v>740</v>
      </c>
      <c r="T406" t="s">
        <v>902</v>
      </c>
      <c r="U406" t="s">
        <v>1028</v>
      </c>
      <c r="V406">
        <v>4000</v>
      </c>
      <c r="W406" t="s">
        <v>1022</v>
      </c>
      <c r="Y406">
        <v>4211</v>
      </c>
      <c r="Z406" t="s">
        <v>173</v>
      </c>
      <c r="AA406" s="46">
        <v>0</v>
      </c>
      <c r="AB406" s="80" t="s">
        <v>42</v>
      </c>
      <c r="AC406" t="s">
        <v>43</v>
      </c>
      <c r="AD406" s="12">
        <v>14625430</v>
      </c>
      <c r="AE406" s="32">
        <v>0</v>
      </c>
      <c r="AF406" s="12">
        <v>13480882.640000001</v>
      </c>
      <c r="AG406" s="12">
        <v>13480882.640000001</v>
      </c>
      <c r="AH406" s="12">
        <v>13480882.640000001</v>
      </c>
      <c r="AI406" s="12">
        <v>13480882.640000001</v>
      </c>
      <c r="AJ406" s="12">
        <v>13468281.08</v>
      </c>
      <c r="AK406" s="12">
        <v>1144547.3599999994</v>
      </c>
      <c r="AL406" s="32">
        <v>12625430</v>
      </c>
      <c r="AM406" s="32">
        <v>12625430</v>
      </c>
      <c r="AN406" s="32">
        <v>12778438.16</v>
      </c>
      <c r="AO406" s="32">
        <v>12778438.16</v>
      </c>
      <c r="AP406" s="78">
        <v>12778438.16</v>
      </c>
      <c r="AQ406" s="12">
        <f t="shared" si="21"/>
        <v>12778438.16</v>
      </c>
      <c r="AR406" s="32">
        <f t="shared" si="19"/>
        <v>153008.16000000015</v>
      </c>
      <c r="AS406" s="35" t="s">
        <v>846</v>
      </c>
      <c r="AT406" s="12">
        <v>0</v>
      </c>
      <c r="AU406" s="12">
        <v>0</v>
      </c>
      <c r="AV406" s="12">
        <v>0</v>
      </c>
      <c r="AW406" s="12">
        <v>0</v>
      </c>
      <c r="AX406" s="12">
        <v>0</v>
      </c>
      <c r="AY406"/>
    </row>
    <row r="407" spans="1:51" x14ac:dyDescent="0.3">
      <c r="A407" t="str">
        <f t="shared" si="20"/>
        <v>1.1-00-2416_245055036_24421100</v>
      </c>
      <c r="B407" t="s">
        <v>1282</v>
      </c>
      <c r="C407" t="s">
        <v>1105</v>
      </c>
      <c r="D407" t="s">
        <v>1276</v>
      </c>
      <c r="E407" t="s">
        <v>1284</v>
      </c>
      <c r="F407" t="s">
        <v>1106</v>
      </c>
      <c r="G407" t="s">
        <v>775</v>
      </c>
      <c r="H407" t="s">
        <v>776</v>
      </c>
      <c r="I407" t="s">
        <v>340</v>
      </c>
      <c r="J407" t="s">
        <v>964</v>
      </c>
      <c r="K407" t="s">
        <v>851</v>
      </c>
      <c r="L407" t="s">
        <v>866</v>
      </c>
      <c r="M407" t="s">
        <v>777</v>
      </c>
      <c r="N407">
        <v>5</v>
      </c>
      <c r="O407" t="s">
        <v>62</v>
      </c>
      <c r="P407" s="79" t="s">
        <v>779</v>
      </c>
      <c r="Q407">
        <v>55</v>
      </c>
      <c r="R407" t="s">
        <v>780</v>
      </c>
      <c r="S407" t="s">
        <v>778</v>
      </c>
      <c r="T407" t="s">
        <v>903</v>
      </c>
      <c r="U407" t="s">
        <v>777</v>
      </c>
      <c r="V407">
        <v>4000</v>
      </c>
      <c r="W407" t="s">
        <v>1022</v>
      </c>
      <c r="Y407">
        <v>4211</v>
      </c>
      <c r="Z407" t="s">
        <v>173</v>
      </c>
      <c r="AA407" s="46">
        <v>0</v>
      </c>
      <c r="AB407" s="80" t="s">
        <v>42</v>
      </c>
      <c r="AC407" t="s">
        <v>43</v>
      </c>
      <c r="AD407" s="12">
        <v>16510000</v>
      </c>
      <c r="AE407" s="12">
        <v>16500000</v>
      </c>
      <c r="AF407" s="12">
        <v>13359595.02</v>
      </c>
      <c r="AG407" s="12">
        <v>13359595.02</v>
      </c>
      <c r="AH407" s="12">
        <v>13359595.02</v>
      </c>
      <c r="AI407" s="12">
        <v>13359595.02</v>
      </c>
      <c r="AJ407" s="12">
        <v>13325735.99</v>
      </c>
      <c r="AK407" s="12">
        <v>3150404.9800000004</v>
      </c>
      <c r="AL407" s="32">
        <v>16510000.000000004</v>
      </c>
      <c r="AM407" s="32">
        <v>16510000.000000004</v>
      </c>
      <c r="AN407" s="32">
        <v>17059649.881200004</v>
      </c>
      <c r="AO407" s="32">
        <v>17059649.881200004</v>
      </c>
      <c r="AP407" s="78">
        <v>17059649.881200004</v>
      </c>
      <c r="AQ407" s="12">
        <f t="shared" si="21"/>
        <v>559649.88120000437</v>
      </c>
      <c r="AR407" s="32">
        <f t="shared" si="19"/>
        <v>549649.88120000064</v>
      </c>
      <c r="AS407" s="35" t="s">
        <v>846</v>
      </c>
      <c r="AT407">
        <v>0</v>
      </c>
      <c r="AU407">
        <v>0</v>
      </c>
      <c r="AV407">
        <v>0</v>
      </c>
      <c r="AW407">
        <v>0</v>
      </c>
      <c r="AX407">
        <v>0</v>
      </c>
      <c r="AY407"/>
    </row>
    <row r="408" spans="1:51" x14ac:dyDescent="0.3">
      <c r="A408" t="str">
        <f t="shared" si="20"/>
        <v>1.1-00-2404_246019013_24425100</v>
      </c>
      <c r="B408" t="s">
        <v>1282</v>
      </c>
      <c r="C408" t="s">
        <v>1105</v>
      </c>
      <c r="D408" t="s">
        <v>1276</v>
      </c>
      <c r="E408" t="s">
        <v>1284</v>
      </c>
      <c r="F408" t="s">
        <v>1106</v>
      </c>
      <c r="G408" t="s">
        <v>29</v>
      </c>
      <c r="H408" t="s">
        <v>30</v>
      </c>
      <c r="I408" t="s">
        <v>141</v>
      </c>
      <c r="J408" t="s">
        <v>955</v>
      </c>
      <c r="K408" t="s">
        <v>143</v>
      </c>
      <c r="L408" t="s">
        <v>855</v>
      </c>
      <c r="M408" t="s">
        <v>144</v>
      </c>
      <c r="N408">
        <v>6</v>
      </c>
      <c r="O408" t="s">
        <v>79</v>
      </c>
      <c r="P408" s="79" t="s">
        <v>169</v>
      </c>
      <c r="Q408">
        <v>19</v>
      </c>
      <c r="R408" t="s">
        <v>170</v>
      </c>
      <c r="S408" t="s">
        <v>167</v>
      </c>
      <c r="T408" t="s">
        <v>878</v>
      </c>
      <c r="U408" t="s">
        <v>168</v>
      </c>
      <c r="V408">
        <v>4000</v>
      </c>
      <c r="W408" t="s">
        <v>1022</v>
      </c>
      <c r="Y408">
        <v>4251</v>
      </c>
      <c r="Z408" t="s">
        <v>174</v>
      </c>
      <c r="AA408" s="11">
        <v>0</v>
      </c>
      <c r="AB408" s="80" t="s">
        <v>42</v>
      </c>
      <c r="AC408" t="s">
        <v>43</v>
      </c>
      <c r="AD408" s="12">
        <v>9400000</v>
      </c>
      <c r="AE408" s="12">
        <v>5000000</v>
      </c>
      <c r="AF408" s="12">
        <v>7477573.4100000001</v>
      </c>
      <c r="AG408" s="12">
        <v>7477573.4100000001</v>
      </c>
      <c r="AH408" s="12">
        <v>7477573.4100000001</v>
      </c>
      <c r="AI408" s="12">
        <v>7477573.4100000001</v>
      </c>
      <c r="AJ408" s="12">
        <v>7477573.4100000001</v>
      </c>
      <c r="AK408" s="12">
        <v>1922426.5899999999</v>
      </c>
      <c r="AL408" s="32">
        <v>9400000</v>
      </c>
      <c r="AM408" s="32">
        <v>9400000</v>
      </c>
      <c r="AN408" s="32">
        <v>9400000</v>
      </c>
      <c r="AO408" s="32">
        <v>9400000</v>
      </c>
      <c r="AP408" s="78">
        <v>5000000</v>
      </c>
      <c r="AQ408" s="12">
        <f t="shared" si="21"/>
        <v>0</v>
      </c>
      <c r="AR408" s="32">
        <f t="shared" si="19"/>
        <v>0</v>
      </c>
      <c r="AS408" s="35" t="s">
        <v>846</v>
      </c>
      <c r="AT408">
        <v>0</v>
      </c>
      <c r="AU408">
        <v>0</v>
      </c>
      <c r="AV408">
        <v>0</v>
      </c>
      <c r="AW408">
        <v>41400</v>
      </c>
      <c r="AX408">
        <v>-41400</v>
      </c>
      <c r="AY408"/>
    </row>
    <row r="409" spans="1:51" x14ac:dyDescent="0.3">
      <c r="A409" t="str">
        <f t="shared" si="20"/>
        <v>1.1-00-2402_241XX010_24431100</v>
      </c>
      <c r="B409" t="s">
        <v>1282</v>
      </c>
      <c r="C409" t="s">
        <v>1105</v>
      </c>
      <c r="D409" t="s">
        <v>1276</v>
      </c>
      <c r="E409" t="s">
        <v>1284</v>
      </c>
      <c r="F409" t="s">
        <v>1106</v>
      </c>
      <c r="G409" t="s">
        <v>29</v>
      </c>
      <c r="H409" t="s">
        <v>30</v>
      </c>
      <c r="I409" t="s">
        <v>261</v>
      </c>
      <c r="J409" t="s">
        <v>960</v>
      </c>
      <c r="K409" t="s">
        <v>188</v>
      </c>
      <c r="L409" t="s">
        <v>856</v>
      </c>
      <c r="M409" t="s">
        <v>189</v>
      </c>
      <c r="N409">
        <v>1</v>
      </c>
      <c r="O409" t="s">
        <v>35</v>
      </c>
      <c r="P409" t="s">
        <v>45</v>
      </c>
      <c r="Q409">
        <v>14</v>
      </c>
      <c r="R409" t="s">
        <v>1134</v>
      </c>
      <c r="S409" t="s">
        <v>273</v>
      </c>
      <c r="T409" t="s">
        <v>883</v>
      </c>
      <c r="U409" s="1" t="s">
        <v>274</v>
      </c>
      <c r="V409">
        <v>4000</v>
      </c>
      <c r="W409" t="s">
        <v>1022</v>
      </c>
      <c r="Y409">
        <v>4311</v>
      </c>
      <c r="Z409" t="s">
        <v>612</v>
      </c>
      <c r="AA409" s="11">
        <v>0</v>
      </c>
      <c r="AB409" s="80" t="s">
        <v>42</v>
      </c>
      <c r="AC409" t="s">
        <v>43</v>
      </c>
      <c r="AD409" s="12">
        <v>0</v>
      </c>
      <c r="AE409" s="12">
        <v>2000000</v>
      </c>
      <c r="AF409" s="12">
        <v>0</v>
      </c>
      <c r="AG409" s="12">
        <v>0</v>
      </c>
      <c r="AH409" s="12">
        <v>0</v>
      </c>
      <c r="AI409" s="12">
        <v>0</v>
      </c>
      <c r="AJ409" s="12">
        <v>0</v>
      </c>
      <c r="AK409" s="12">
        <v>0</v>
      </c>
      <c r="AL409" s="32">
        <v>0</v>
      </c>
      <c r="AM409" s="32">
        <v>0</v>
      </c>
      <c r="AN409" s="32">
        <v>0</v>
      </c>
      <c r="AO409" s="32">
        <v>0</v>
      </c>
      <c r="AP409" s="12">
        <v>0</v>
      </c>
      <c r="AQ409" s="12">
        <f t="shared" si="21"/>
        <v>-2000000</v>
      </c>
      <c r="AR409" s="32">
        <f t="shared" si="19"/>
        <v>0</v>
      </c>
      <c r="AS409" s="35" t="s">
        <v>846</v>
      </c>
      <c r="AT409" s="12">
        <v>0</v>
      </c>
      <c r="AU409" s="12">
        <v>0</v>
      </c>
      <c r="AV409" s="12">
        <v>0</v>
      </c>
      <c r="AW409" s="12">
        <v>0</v>
      </c>
      <c r="AX409" s="12">
        <v>0</v>
      </c>
      <c r="AY409"/>
    </row>
    <row r="410" spans="1:51" x14ac:dyDescent="0.3">
      <c r="A410" t="str">
        <f t="shared" si="20"/>
        <v>1.1-00-2409_248045028_24431100</v>
      </c>
      <c r="B410" t="s">
        <v>1282</v>
      </c>
      <c r="C410" t="s">
        <v>1105</v>
      </c>
      <c r="D410" t="s">
        <v>1276</v>
      </c>
      <c r="E410" t="s">
        <v>1284</v>
      </c>
      <c r="F410" t="s">
        <v>1106</v>
      </c>
      <c r="G410" t="s">
        <v>602</v>
      </c>
      <c r="H410" t="s">
        <v>603</v>
      </c>
      <c r="I410" t="s">
        <v>261</v>
      </c>
      <c r="J410" t="s">
        <v>960</v>
      </c>
      <c r="K410" t="s">
        <v>604</v>
      </c>
      <c r="L410" t="s">
        <v>861</v>
      </c>
      <c r="M410" t="s">
        <v>605</v>
      </c>
      <c r="N410">
        <v>8</v>
      </c>
      <c r="O410" t="s">
        <v>606</v>
      </c>
      <c r="P410" s="79" t="s">
        <v>613</v>
      </c>
      <c r="Q410">
        <v>45</v>
      </c>
      <c r="R410" t="s">
        <v>1030</v>
      </c>
      <c r="S410" t="s">
        <v>607</v>
      </c>
      <c r="T410" t="s">
        <v>894</v>
      </c>
      <c r="U410" t="s">
        <v>608</v>
      </c>
      <c r="V410">
        <v>4000</v>
      </c>
      <c r="W410" t="s">
        <v>1022</v>
      </c>
      <c r="Y410">
        <v>4311</v>
      </c>
      <c r="Z410" t="s">
        <v>612</v>
      </c>
      <c r="AA410" s="46">
        <v>0</v>
      </c>
      <c r="AB410" s="80" t="s">
        <v>42</v>
      </c>
      <c r="AC410" t="s">
        <v>43</v>
      </c>
      <c r="AD410" s="12">
        <v>2000000</v>
      </c>
      <c r="AE410" s="12">
        <v>2000000</v>
      </c>
      <c r="AF410" s="12">
        <v>1950000</v>
      </c>
      <c r="AG410" s="12">
        <v>1950000</v>
      </c>
      <c r="AH410" s="12">
        <v>1950000</v>
      </c>
      <c r="AI410" s="12">
        <v>1950000</v>
      </c>
      <c r="AJ410" s="12">
        <v>1950000</v>
      </c>
      <c r="AK410" s="12">
        <v>50000</v>
      </c>
      <c r="AL410" s="32">
        <v>2000000</v>
      </c>
      <c r="AM410" s="32">
        <v>2000000</v>
      </c>
      <c r="AN410" s="32">
        <v>3000000</v>
      </c>
      <c r="AO410" s="32">
        <v>3000000</v>
      </c>
      <c r="AP410" s="78">
        <v>3000000</v>
      </c>
      <c r="AQ410" s="12">
        <f t="shared" si="21"/>
        <v>1000000</v>
      </c>
      <c r="AR410" s="32">
        <f t="shared" si="19"/>
        <v>1000000</v>
      </c>
      <c r="AS410" s="35" t="s">
        <v>615</v>
      </c>
      <c r="AT410">
        <v>450000</v>
      </c>
      <c r="AU410">
        <v>23000</v>
      </c>
      <c r="AV410">
        <v>0</v>
      </c>
      <c r="AW410">
        <v>467554.31</v>
      </c>
      <c r="AX410">
        <v>5445.69</v>
      </c>
      <c r="AY410"/>
    </row>
    <row r="411" spans="1:51" x14ac:dyDescent="0.3">
      <c r="A411" t="str">
        <f t="shared" si="20"/>
        <v>1.1-00-2409_248046028_24431100</v>
      </c>
      <c r="B411" t="s">
        <v>1282</v>
      </c>
      <c r="C411" t="s">
        <v>1105</v>
      </c>
      <c r="D411" t="s">
        <v>1276</v>
      </c>
      <c r="E411" t="s">
        <v>1284</v>
      </c>
      <c r="F411" t="s">
        <v>1106</v>
      </c>
      <c r="G411" t="s">
        <v>602</v>
      </c>
      <c r="H411" t="s">
        <v>603</v>
      </c>
      <c r="I411" t="s">
        <v>261</v>
      </c>
      <c r="J411" t="s">
        <v>960</v>
      </c>
      <c r="K411" t="s">
        <v>604</v>
      </c>
      <c r="L411" t="s">
        <v>861</v>
      </c>
      <c r="M411" t="s">
        <v>605</v>
      </c>
      <c r="N411">
        <v>8</v>
      </c>
      <c r="O411" t="s">
        <v>606</v>
      </c>
      <c r="P411" s="79" t="s">
        <v>616</v>
      </c>
      <c r="Q411">
        <v>46</v>
      </c>
      <c r="R411" t="s">
        <v>1031</v>
      </c>
      <c r="S411" t="s">
        <v>607</v>
      </c>
      <c r="T411" t="s">
        <v>894</v>
      </c>
      <c r="U411" t="s">
        <v>608</v>
      </c>
      <c r="V411">
        <v>4000</v>
      </c>
      <c r="W411" t="s">
        <v>1022</v>
      </c>
      <c r="Y411">
        <v>4311</v>
      </c>
      <c r="Z411" t="s">
        <v>612</v>
      </c>
      <c r="AA411" s="46">
        <v>0</v>
      </c>
      <c r="AB411" s="80" t="s">
        <v>42</v>
      </c>
      <c r="AC411" t="s">
        <v>43</v>
      </c>
      <c r="AD411" s="12">
        <v>300000</v>
      </c>
      <c r="AE411" s="12">
        <v>300000</v>
      </c>
      <c r="AF411" s="12">
        <v>210000</v>
      </c>
      <c r="AG411" s="12">
        <v>210000</v>
      </c>
      <c r="AH411" s="12">
        <v>210000</v>
      </c>
      <c r="AI411" s="12">
        <v>210000</v>
      </c>
      <c r="AJ411" s="12">
        <v>200000</v>
      </c>
      <c r="AK411" s="12">
        <v>90000</v>
      </c>
      <c r="AL411" s="32">
        <v>300000</v>
      </c>
      <c r="AM411" s="32">
        <v>300000</v>
      </c>
      <c r="AN411" s="32">
        <v>400000</v>
      </c>
      <c r="AO411" s="32">
        <v>400000</v>
      </c>
      <c r="AP411" s="78">
        <v>400000</v>
      </c>
      <c r="AQ411" s="12">
        <f t="shared" si="21"/>
        <v>100000</v>
      </c>
      <c r="AR411" s="32">
        <f t="shared" si="19"/>
        <v>100000</v>
      </c>
      <c r="AS411" s="35" t="s">
        <v>618</v>
      </c>
      <c r="AT411">
        <v>0</v>
      </c>
      <c r="AU411">
        <v>165489.07999999999</v>
      </c>
      <c r="AV411">
        <v>0</v>
      </c>
      <c r="AW411">
        <v>0</v>
      </c>
      <c r="AX411">
        <v>165489.07999999999</v>
      </c>
      <c r="AY411"/>
    </row>
    <row r="412" spans="1:51" x14ac:dyDescent="0.3">
      <c r="A412" t="str">
        <f t="shared" si="20"/>
        <v>1.1-00-2401_241001001_24441102</v>
      </c>
      <c r="B412" t="s">
        <v>1282</v>
      </c>
      <c r="C412" t="s">
        <v>1105</v>
      </c>
      <c r="D412" t="s">
        <v>1276</v>
      </c>
      <c r="E412" t="s">
        <v>1284</v>
      </c>
      <c r="F412" t="s">
        <v>1106</v>
      </c>
      <c r="G412" t="s">
        <v>29</v>
      </c>
      <c r="H412" t="s">
        <v>30</v>
      </c>
      <c r="I412" t="s">
        <v>31</v>
      </c>
      <c r="J412" t="s">
        <v>934</v>
      </c>
      <c r="K412" t="s">
        <v>33</v>
      </c>
      <c r="L412" t="s">
        <v>853</v>
      </c>
      <c r="M412" t="s">
        <v>971</v>
      </c>
      <c r="N412">
        <v>1</v>
      </c>
      <c r="O412" t="s">
        <v>35</v>
      </c>
      <c r="P412" s="79" t="s">
        <v>38</v>
      </c>
      <c r="Q412">
        <v>1</v>
      </c>
      <c r="R412" t="s">
        <v>39</v>
      </c>
      <c r="S412" t="s">
        <v>36</v>
      </c>
      <c r="T412" t="s">
        <v>870</v>
      </c>
      <c r="U412" t="s">
        <v>37</v>
      </c>
      <c r="V412">
        <v>4000</v>
      </c>
      <c r="W412" t="s">
        <v>1022</v>
      </c>
      <c r="Y412">
        <v>4411</v>
      </c>
      <c r="Z412" t="s">
        <v>41</v>
      </c>
      <c r="AA412" s="11">
        <v>36</v>
      </c>
      <c r="AB412" s="80" t="s">
        <v>1239</v>
      </c>
      <c r="AC412" t="s">
        <v>46</v>
      </c>
      <c r="AD412" s="12">
        <v>211500</v>
      </c>
      <c r="AE412" s="12">
        <v>0</v>
      </c>
      <c r="AF412" s="12">
        <v>109500</v>
      </c>
      <c r="AG412" s="12">
        <v>109500</v>
      </c>
      <c r="AH412" s="12">
        <v>109500</v>
      </c>
      <c r="AI412" s="12">
        <v>108000</v>
      </c>
      <c r="AJ412" s="12">
        <v>108000</v>
      </c>
      <c r="AK412" s="12">
        <v>102000</v>
      </c>
      <c r="AL412" s="32">
        <v>324000</v>
      </c>
      <c r="AM412" s="32">
        <v>324000</v>
      </c>
      <c r="AN412" s="32">
        <v>324000</v>
      </c>
      <c r="AO412" s="32">
        <v>324000</v>
      </c>
      <c r="AP412" s="78">
        <v>324000</v>
      </c>
      <c r="AQ412" s="12">
        <f t="shared" si="21"/>
        <v>324000</v>
      </c>
      <c r="AR412" s="32">
        <f t="shared" si="19"/>
        <v>0</v>
      </c>
      <c r="AS412" s="35" t="s">
        <v>47</v>
      </c>
      <c r="AT412">
        <v>0</v>
      </c>
      <c r="AU412">
        <v>617904.34</v>
      </c>
      <c r="AV412">
        <v>0</v>
      </c>
      <c r="AW412">
        <v>0</v>
      </c>
      <c r="AX412">
        <v>617904.34</v>
      </c>
      <c r="AY412"/>
    </row>
    <row r="413" spans="1:51" x14ac:dyDescent="0.3">
      <c r="A413" t="str">
        <f t="shared" si="20"/>
        <v>1.1-00-2401_241XX001_244411XX</v>
      </c>
      <c r="B413" t="s">
        <v>1282</v>
      </c>
      <c r="C413" t="s">
        <v>1105</v>
      </c>
      <c r="D413" t="s">
        <v>1276</v>
      </c>
      <c r="E413" t="s">
        <v>1284</v>
      </c>
      <c r="F413" t="s">
        <v>1106</v>
      </c>
      <c r="G413" t="s">
        <v>29</v>
      </c>
      <c r="H413" t="s">
        <v>30</v>
      </c>
      <c r="I413" t="s">
        <v>31</v>
      </c>
      <c r="J413" t="s">
        <v>934</v>
      </c>
      <c r="K413" t="s">
        <v>33</v>
      </c>
      <c r="L413" t="s">
        <v>853</v>
      </c>
      <c r="M413" t="s">
        <v>971</v>
      </c>
      <c r="N413">
        <v>1</v>
      </c>
      <c r="O413" t="s">
        <v>35</v>
      </c>
      <c r="P413" t="s">
        <v>45</v>
      </c>
      <c r="Q413">
        <v>1</v>
      </c>
      <c r="R413" t="s">
        <v>39</v>
      </c>
      <c r="S413" t="s">
        <v>36</v>
      </c>
      <c r="T413" t="s">
        <v>870</v>
      </c>
      <c r="U413" t="s">
        <v>37</v>
      </c>
      <c r="V413">
        <v>4000</v>
      </c>
      <c r="W413" t="s">
        <v>1022</v>
      </c>
      <c r="Y413">
        <v>4411</v>
      </c>
      <c r="Z413" t="s">
        <v>41</v>
      </c>
      <c r="AA413" s="11">
        <v>38</v>
      </c>
      <c r="AB413" s="80" t="s">
        <v>45</v>
      </c>
      <c r="AC413" t="s">
        <v>1034</v>
      </c>
      <c r="AD413" s="12">
        <v>0</v>
      </c>
      <c r="AE413" s="12">
        <v>0</v>
      </c>
      <c r="AF413" s="12">
        <v>0</v>
      </c>
      <c r="AG413" s="12">
        <v>0</v>
      </c>
      <c r="AH413" s="12">
        <v>0</v>
      </c>
      <c r="AI413" s="12">
        <v>0</v>
      </c>
      <c r="AJ413" s="12">
        <v>0</v>
      </c>
      <c r="AK413" s="12">
        <v>0</v>
      </c>
      <c r="AL413" s="32">
        <v>0</v>
      </c>
      <c r="AM413" s="32">
        <v>0</v>
      </c>
      <c r="AN413" s="32">
        <v>0</v>
      </c>
      <c r="AO413" s="32">
        <v>0</v>
      </c>
      <c r="AP413" s="12">
        <v>0</v>
      </c>
      <c r="AQ413" s="12">
        <f t="shared" si="21"/>
        <v>0</v>
      </c>
      <c r="AR413" s="32">
        <f t="shared" si="19"/>
        <v>0</v>
      </c>
      <c r="AS413" s="35" t="s">
        <v>846</v>
      </c>
      <c r="AT413">
        <v>0</v>
      </c>
      <c r="AU413">
        <v>0</v>
      </c>
      <c r="AV413">
        <v>0</v>
      </c>
      <c r="AW413">
        <v>0</v>
      </c>
      <c r="AX413">
        <v>0</v>
      </c>
      <c r="AY413"/>
    </row>
    <row r="414" spans="1:51" x14ac:dyDescent="0.3">
      <c r="A414" t="str">
        <f t="shared" si="20"/>
        <v>1.1-00-2401_241XX001_244411XX</v>
      </c>
      <c r="B414" t="s">
        <v>1282</v>
      </c>
      <c r="C414" t="s">
        <v>1105</v>
      </c>
      <c r="D414" t="s">
        <v>1276</v>
      </c>
      <c r="E414" t="s">
        <v>1284</v>
      </c>
      <c r="F414" t="s">
        <v>1106</v>
      </c>
      <c r="G414" t="s">
        <v>29</v>
      </c>
      <c r="H414" t="s">
        <v>30</v>
      </c>
      <c r="I414" t="s">
        <v>31</v>
      </c>
      <c r="J414" t="s">
        <v>934</v>
      </c>
      <c r="K414" t="s">
        <v>33</v>
      </c>
      <c r="L414" t="s">
        <v>853</v>
      </c>
      <c r="M414" t="s">
        <v>971</v>
      </c>
      <c r="N414">
        <v>1</v>
      </c>
      <c r="O414" t="s">
        <v>35</v>
      </c>
      <c r="P414" t="s">
        <v>45</v>
      </c>
      <c r="Q414">
        <v>1</v>
      </c>
      <c r="R414" t="s">
        <v>39</v>
      </c>
      <c r="S414" t="s">
        <v>36</v>
      </c>
      <c r="T414" t="s">
        <v>870</v>
      </c>
      <c r="U414" t="s">
        <v>37</v>
      </c>
      <c r="V414">
        <v>4000</v>
      </c>
      <c r="W414" t="s">
        <v>1022</v>
      </c>
      <c r="Y414">
        <v>4411</v>
      </c>
      <c r="Z414" t="s">
        <v>41</v>
      </c>
      <c r="AA414" s="11">
        <v>39</v>
      </c>
      <c r="AB414" s="80" t="s">
        <v>45</v>
      </c>
      <c r="AC414" t="s">
        <v>1035</v>
      </c>
      <c r="AD414" s="12">
        <v>80899</v>
      </c>
      <c r="AE414" s="12">
        <v>0</v>
      </c>
      <c r="AF414" s="12">
        <v>80899</v>
      </c>
      <c r="AG414" s="12">
        <v>80899</v>
      </c>
      <c r="AH414" s="12">
        <v>80899</v>
      </c>
      <c r="AI414" s="12">
        <v>80899</v>
      </c>
      <c r="AJ414" s="12">
        <v>80899</v>
      </c>
      <c r="AK414" s="12">
        <v>0</v>
      </c>
      <c r="AL414" s="32">
        <v>0</v>
      </c>
      <c r="AM414" s="32">
        <v>0</v>
      </c>
      <c r="AN414" s="32">
        <v>0</v>
      </c>
      <c r="AO414" s="32">
        <v>0</v>
      </c>
      <c r="AP414" s="12">
        <v>0</v>
      </c>
      <c r="AQ414" s="12">
        <f t="shared" si="21"/>
        <v>0</v>
      </c>
      <c r="AR414" s="32">
        <f t="shared" si="19"/>
        <v>0</v>
      </c>
      <c r="AS414" s="35" t="s">
        <v>846</v>
      </c>
      <c r="AT414">
        <v>0</v>
      </c>
      <c r="AU414">
        <v>40008.400000000001</v>
      </c>
      <c r="AV414">
        <v>0</v>
      </c>
      <c r="AW414">
        <v>0</v>
      </c>
      <c r="AX414">
        <v>40008.400000000001</v>
      </c>
      <c r="AY414"/>
    </row>
    <row r="415" spans="1:51" x14ac:dyDescent="0.3">
      <c r="A415" t="str">
        <f t="shared" si="20"/>
        <v>1.1-00-2401_241001001_24441100</v>
      </c>
      <c r="B415" t="s">
        <v>1282</v>
      </c>
      <c r="C415" t="s">
        <v>1105</v>
      </c>
      <c r="D415" t="s">
        <v>1276</v>
      </c>
      <c r="E415" t="s">
        <v>1284</v>
      </c>
      <c r="F415" t="s">
        <v>1106</v>
      </c>
      <c r="G415" t="s">
        <v>29</v>
      </c>
      <c r="H415" t="s">
        <v>30</v>
      </c>
      <c r="I415" t="s">
        <v>31</v>
      </c>
      <c r="J415" t="s">
        <v>934</v>
      </c>
      <c r="K415" t="s">
        <v>33</v>
      </c>
      <c r="L415" t="s">
        <v>853</v>
      </c>
      <c r="M415" t="s">
        <v>971</v>
      </c>
      <c r="N415">
        <v>1</v>
      </c>
      <c r="O415" t="s">
        <v>35</v>
      </c>
      <c r="P415" s="79" t="s">
        <v>38</v>
      </c>
      <c r="Q415">
        <v>1</v>
      </c>
      <c r="R415" t="s">
        <v>39</v>
      </c>
      <c r="S415" t="s">
        <v>36</v>
      </c>
      <c r="T415" t="s">
        <v>870</v>
      </c>
      <c r="U415" t="s">
        <v>37</v>
      </c>
      <c r="V415">
        <v>4000</v>
      </c>
      <c r="W415" t="s">
        <v>1022</v>
      </c>
      <c r="Y415">
        <v>4411</v>
      </c>
      <c r="Z415" t="s">
        <v>41</v>
      </c>
      <c r="AA415" s="11">
        <v>0</v>
      </c>
      <c r="AB415" s="80" t="s">
        <v>42</v>
      </c>
      <c r="AC415" t="s">
        <v>43</v>
      </c>
      <c r="AD415" s="12">
        <v>2207847</v>
      </c>
      <c r="AE415" s="12">
        <v>1082347</v>
      </c>
      <c r="AF415" s="12">
        <v>2207698</v>
      </c>
      <c r="AG415" s="12">
        <v>2207698</v>
      </c>
      <c r="AH415" s="12">
        <v>2207698</v>
      </c>
      <c r="AI415" s="12">
        <v>2147120</v>
      </c>
      <c r="AJ415" s="12">
        <v>2139955</v>
      </c>
      <c r="AK415" s="12">
        <v>149</v>
      </c>
      <c r="AL415" s="32">
        <v>2163246</v>
      </c>
      <c r="AM415" s="32">
        <v>2163246</v>
      </c>
      <c r="AN415" s="32">
        <v>2163246</v>
      </c>
      <c r="AO415" s="32">
        <v>2163246</v>
      </c>
      <c r="AP415" s="78">
        <v>1100000</v>
      </c>
      <c r="AQ415" s="12">
        <f t="shared" si="21"/>
        <v>17653</v>
      </c>
      <c r="AR415" s="32">
        <f t="shared" si="19"/>
        <v>0</v>
      </c>
      <c r="AS415" s="35" t="s">
        <v>846</v>
      </c>
      <c r="AT415">
        <v>0</v>
      </c>
      <c r="AU415">
        <v>13900502.49</v>
      </c>
      <c r="AV415">
        <v>0</v>
      </c>
      <c r="AW415">
        <v>17135486.460000001</v>
      </c>
      <c r="AX415">
        <v>-3234983.97</v>
      </c>
      <c r="AY415"/>
    </row>
    <row r="416" spans="1:51" x14ac:dyDescent="0.3">
      <c r="A416" t="str">
        <f t="shared" si="20"/>
        <v>1.1-00-2401_241XX001_244411XX</v>
      </c>
      <c r="B416" t="s">
        <v>1282</v>
      </c>
      <c r="C416" t="s">
        <v>1105</v>
      </c>
      <c r="D416" t="s">
        <v>1276</v>
      </c>
      <c r="E416" t="s">
        <v>1284</v>
      </c>
      <c r="F416" t="s">
        <v>1106</v>
      </c>
      <c r="G416" t="s">
        <v>29</v>
      </c>
      <c r="H416" t="s">
        <v>30</v>
      </c>
      <c r="I416" t="s">
        <v>31</v>
      </c>
      <c r="J416" t="s">
        <v>934</v>
      </c>
      <c r="K416" t="s">
        <v>33</v>
      </c>
      <c r="L416" t="s">
        <v>853</v>
      </c>
      <c r="M416" t="s">
        <v>971</v>
      </c>
      <c r="N416">
        <v>1</v>
      </c>
      <c r="O416" t="s">
        <v>35</v>
      </c>
      <c r="P416" t="s">
        <v>45</v>
      </c>
      <c r="Q416">
        <v>1</v>
      </c>
      <c r="R416" t="s">
        <v>39</v>
      </c>
      <c r="S416" t="s">
        <v>36</v>
      </c>
      <c r="T416" t="s">
        <v>870</v>
      </c>
      <c r="U416" t="s">
        <v>37</v>
      </c>
      <c r="V416">
        <v>4000</v>
      </c>
      <c r="W416" t="s">
        <v>1022</v>
      </c>
      <c r="Y416">
        <v>4411</v>
      </c>
      <c r="Z416" t="s">
        <v>41</v>
      </c>
      <c r="AA416" s="11" t="s">
        <v>45</v>
      </c>
      <c r="AB416" s="80" t="s">
        <v>45</v>
      </c>
      <c r="AC416" t="s">
        <v>118</v>
      </c>
      <c r="AD416" s="12">
        <v>0</v>
      </c>
      <c r="AE416" s="12">
        <v>0</v>
      </c>
      <c r="AF416" s="12">
        <v>0</v>
      </c>
      <c r="AG416" s="12">
        <v>0</v>
      </c>
      <c r="AH416" s="12">
        <v>0</v>
      </c>
      <c r="AI416" s="12">
        <v>0</v>
      </c>
      <c r="AJ416" s="12">
        <v>0</v>
      </c>
      <c r="AK416" s="12">
        <v>0</v>
      </c>
      <c r="AL416" s="32">
        <v>0</v>
      </c>
      <c r="AM416" s="32">
        <v>0</v>
      </c>
      <c r="AN416" s="32">
        <v>0</v>
      </c>
      <c r="AO416" s="32">
        <v>0</v>
      </c>
      <c r="AP416" s="12">
        <v>0</v>
      </c>
      <c r="AQ416" s="12">
        <f t="shared" si="21"/>
        <v>0</v>
      </c>
      <c r="AR416" s="32">
        <f t="shared" ref="AR416:AR479" si="22">AN416-AL416</f>
        <v>0</v>
      </c>
      <c r="AS416" s="35" t="s">
        <v>120</v>
      </c>
      <c r="AT416">
        <v>0</v>
      </c>
      <c r="AU416">
        <v>0</v>
      </c>
      <c r="AV416">
        <v>0</v>
      </c>
      <c r="AW416">
        <v>0</v>
      </c>
      <c r="AX416">
        <v>0</v>
      </c>
      <c r="AY416"/>
    </row>
    <row r="417" spans="1:51" x14ac:dyDescent="0.3">
      <c r="A417" t="str">
        <f t="shared" si="20"/>
        <v>1.1-00-2401_241XX001_244411XX</v>
      </c>
      <c r="B417" t="s">
        <v>1282</v>
      </c>
      <c r="C417" t="s">
        <v>1105</v>
      </c>
      <c r="D417" t="s">
        <v>1276</v>
      </c>
      <c r="E417" t="s">
        <v>1284</v>
      </c>
      <c r="F417" t="s">
        <v>1106</v>
      </c>
      <c r="G417" t="s">
        <v>29</v>
      </c>
      <c r="H417" t="s">
        <v>30</v>
      </c>
      <c r="I417" t="s">
        <v>31</v>
      </c>
      <c r="J417" t="s">
        <v>934</v>
      </c>
      <c r="K417" t="s">
        <v>33</v>
      </c>
      <c r="L417" t="s">
        <v>853</v>
      </c>
      <c r="M417" t="s">
        <v>971</v>
      </c>
      <c r="N417">
        <v>1</v>
      </c>
      <c r="O417" t="s">
        <v>35</v>
      </c>
      <c r="P417" t="s">
        <v>45</v>
      </c>
      <c r="Q417">
        <v>1</v>
      </c>
      <c r="R417" t="s">
        <v>39</v>
      </c>
      <c r="S417" t="s">
        <v>36</v>
      </c>
      <c r="T417" t="s">
        <v>870</v>
      </c>
      <c r="U417" t="s">
        <v>37</v>
      </c>
      <c r="V417">
        <v>4000</v>
      </c>
      <c r="W417" t="s">
        <v>1022</v>
      </c>
      <c r="Y417">
        <v>4411</v>
      </c>
      <c r="Z417" t="s">
        <v>41</v>
      </c>
      <c r="AA417" s="11" t="s">
        <v>45</v>
      </c>
      <c r="AB417" s="80" t="s">
        <v>45</v>
      </c>
      <c r="AC417" t="s">
        <v>119</v>
      </c>
      <c r="AD417" s="12">
        <v>0</v>
      </c>
      <c r="AE417" s="12">
        <v>0</v>
      </c>
      <c r="AF417" s="12">
        <v>0</v>
      </c>
      <c r="AG417" s="12">
        <v>0</v>
      </c>
      <c r="AH417" s="12">
        <v>0</v>
      </c>
      <c r="AI417" s="12">
        <v>0</v>
      </c>
      <c r="AJ417" s="12">
        <v>0</v>
      </c>
      <c r="AK417" s="12">
        <v>0</v>
      </c>
      <c r="AL417" s="32">
        <v>0</v>
      </c>
      <c r="AM417" s="32">
        <v>0</v>
      </c>
      <c r="AN417" s="32">
        <v>0</v>
      </c>
      <c r="AO417" s="32">
        <v>0</v>
      </c>
      <c r="AP417" s="12">
        <v>0</v>
      </c>
      <c r="AQ417" s="12">
        <f t="shared" si="21"/>
        <v>0</v>
      </c>
      <c r="AR417" s="32">
        <f t="shared" si="22"/>
        <v>0</v>
      </c>
      <c r="AS417" s="35" t="s">
        <v>120</v>
      </c>
      <c r="AT417">
        <v>0</v>
      </c>
      <c r="AU417">
        <v>65361.22</v>
      </c>
      <c r="AV417">
        <v>0</v>
      </c>
      <c r="AW417">
        <v>8287145.4299999997</v>
      </c>
      <c r="AX417">
        <v>-8221784.21</v>
      </c>
      <c r="AY417"/>
    </row>
    <row r="418" spans="1:51" x14ac:dyDescent="0.3">
      <c r="A418" t="str">
        <f t="shared" si="20"/>
        <v>1.1-00-2402_241010008_24441107</v>
      </c>
      <c r="B418" t="s">
        <v>1282</v>
      </c>
      <c r="C418" t="s">
        <v>1105</v>
      </c>
      <c r="D418" t="s">
        <v>1276</v>
      </c>
      <c r="E418" t="s">
        <v>1284</v>
      </c>
      <c r="F418" t="s">
        <v>1106</v>
      </c>
      <c r="G418" t="s">
        <v>259</v>
      </c>
      <c r="H418" t="s">
        <v>260</v>
      </c>
      <c r="I418" t="s">
        <v>261</v>
      </c>
      <c r="J418" t="s">
        <v>960</v>
      </c>
      <c r="K418" t="s">
        <v>188</v>
      </c>
      <c r="L418" t="s">
        <v>856</v>
      </c>
      <c r="M418" t="s">
        <v>189</v>
      </c>
      <c r="N418">
        <v>1</v>
      </c>
      <c r="O418" t="s">
        <v>35</v>
      </c>
      <c r="P418" s="79" t="s">
        <v>265</v>
      </c>
      <c r="Q418">
        <v>10</v>
      </c>
      <c r="R418" t="s">
        <v>266</v>
      </c>
      <c r="S418" t="s">
        <v>263</v>
      </c>
      <c r="T418" t="s">
        <v>882</v>
      </c>
      <c r="U418" t="s">
        <v>264</v>
      </c>
      <c r="V418">
        <v>4000</v>
      </c>
      <c r="W418" t="s">
        <v>1022</v>
      </c>
      <c r="Y418">
        <v>4411</v>
      </c>
      <c r="Z418" t="s">
        <v>41</v>
      </c>
      <c r="AA418" s="11">
        <v>11</v>
      </c>
      <c r="AB418" s="80" t="s">
        <v>1244</v>
      </c>
      <c r="AC418" t="s">
        <v>268</v>
      </c>
      <c r="AD418" s="12">
        <v>3432000</v>
      </c>
      <c r="AE418" s="12">
        <v>3431990.12</v>
      </c>
      <c r="AF418" s="12">
        <v>2217686.46</v>
      </c>
      <c r="AG418" s="12">
        <v>2217686.46</v>
      </c>
      <c r="AH418" s="12">
        <v>1491004.46</v>
      </c>
      <c r="AI418" s="12">
        <v>950326.45</v>
      </c>
      <c r="AJ418" s="12">
        <v>950326.45</v>
      </c>
      <c r="AK418" s="12">
        <v>1214313.54</v>
      </c>
      <c r="AL418" s="32">
        <v>3432000</v>
      </c>
      <c r="AM418" s="32">
        <v>3432000</v>
      </c>
      <c r="AN418" s="32">
        <v>3500000</v>
      </c>
      <c r="AO418" s="32">
        <v>3500000</v>
      </c>
      <c r="AP418" s="78">
        <v>3500000</v>
      </c>
      <c r="AQ418" s="12">
        <f t="shared" si="21"/>
        <v>68009.879999999888</v>
      </c>
      <c r="AR418" s="32">
        <f t="shared" si="22"/>
        <v>68000</v>
      </c>
      <c r="AS418" s="35" t="s">
        <v>269</v>
      </c>
      <c r="AT418">
        <v>75000</v>
      </c>
      <c r="AU418">
        <v>0</v>
      </c>
      <c r="AV418">
        <v>0</v>
      </c>
      <c r="AW418">
        <v>75000</v>
      </c>
      <c r="AX418">
        <v>0</v>
      </c>
      <c r="AY418"/>
    </row>
    <row r="419" spans="1:51" x14ac:dyDescent="0.3">
      <c r="A419" t="str">
        <f t="shared" si="20"/>
        <v>1.1-00-2402_241010008_24441108</v>
      </c>
      <c r="B419" t="s">
        <v>1282</v>
      </c>
      <c r="C419" t="s">
        <v>1105</v>
      </c>
      <c r="D419" t="s">
        <v>1276</v>
      </c>
      <c r="E419" t="s">
        <v>1284</v>
      </c>
      <c r="F419" t="s">
        <v>1106</v>
      </c>
      <c r="G419" t="s">
        <v>259</v>
      </c>
      <c r="H419" t="s">
        <v>260</v>
      </c>
      <c r="I419" t="s">
        <v>261</v>
      </c>
      <c r="J419" t="s">
        <v>960</v>
      </c>
      <c r="K419" t="s">
        <v>188</v>
      </c>
      <c r="L419" t="s">
        <v>856</v>
      </c>
      <c r="M419" t="s">
        <v>189</v>
      </c>
      <c r="N419">
        <v>1</v>
      </c>
      <c r="O419" t="s">
        <v>35</v>
      </c>
      <c r="P419" s="79" t="s">
        <v>265</v>
      </c>
      <c r="Q419">
        <v>10</v>
      </c>
      <c r="R419" t="s">
        <v>266</v>
      </c>
      <c r="S419" t="s">
        <v>263</v>
      </c>
      <c r="T419" t="s">
        <v>882</v>
      </c>
      <c r="U419" t="s">
        <v>264</v>
      </c>
      <c r="V419">
        <v>4000</v>
      </c>
      <c r="W419" t="s">
        <v>1022</v>
      </c>
      <c r="Y419">
        <v>4411</v>
      </c>
      <c r="Z419" t="s">
        <v>41</v>
      </c>
      <c r="AA419" s="11">
        <v>12</v>
      </c>
      <c r="AB419" s="80" t="s">
        <v>1245</v>
      </c>
      <c r="AC419" t="s">
        <v>1036</v>
      </c>
      <c r="AD419" s="12">
        <v>1000000</v>
      </c>
      <c r="AE419" s="12">
        <v>1000009.88</v>
      </c>
      <c r="AF419" s="12">
        <v>991162</v>
      </c>
      <c r="AG419" s="12">
        <v>991162</v>
      </c>
      <c r="AH419" s="12">
        <v>320542.8</v>
      </c>
      <c r="AI419" s="12">
        <v>0</v>
      </c>
      <c r="AJ419" s="12">
        <v>0</v>
      </c>
      <c r="AK419" s="12">
        <v>8838</v>
      </c>
      <c r="AL419" s="32">
        <v>1000000</v>
      </c>
      <c r="AM419" s="32">
        <v>1000000</v>
      </c>
      <c r="AN419" s="32">
        <v>1000000</v>
      </c>
      <c r="AO419" s="32">
        <v>1000000</v>
      </c>
      <c r="AP419" s="78">
        <v>1000000</v>
      </c>
      <c r="AQ419" s="12">
        <f t="shared" si="21"/>
        <v>-9.8800000000046566</v>
      </c>
      <c r="AR419" s="32">
        <f t="shared" si="22"/>
        <v>0</v>
      </c>
      <c r="AS419" s="35" t="s">
        <v>271</v>
      </c>
      <c r="AT419">
        <v>0</v>
      </c>
      <c r="AU419">
        <v>0</v>
      </c>
      <c r="AV419">
        <v>0</v>
      </c>
      <c r="AW419">
        <v>0</v>
      </c>
      <c r="AX419">
        <v>0</v>
      </c>
      <c r="AY419"/>
    </row>
    <row r="420" spans="1:51" x14ac:dyDescent="0.3">
      <c r="A420" t="str">
        <f t="shared" si="20"/>
        <v>1.1-00-2402_241016010_24441100</v>
      </c>
      <c r="B420" t="s">
        <v>1282</v>
      </c>
      <c r="C420" t="s">
        <v>1105</v>
      </c>
      <c r="D420" t="s">
        <v>1276</v>
      </c>
      <c r="E420" t="s">
        <v>1284</v>
      </c>
      <c r="F420" t="s">
        <v>1106</v>
      </c>
      <c r="G420" t="s">
        <v>259</v>
      </c>
      <c r="H420" t="s">
        <v>260</v>
      </c>
      <c r="I420" t="s">
        <v>261</v>
      </c>
      <c r="J420" t="s">
        <v>960</v>
      </c>
      <c r="K420" t="s">
        <v>188</v>
      </c>
      <c r="L420" t="s">
        <v>856</v>
      </c>
      <c r="M420" t="s">
        <v>189</v>
      </c>
      <c r="N420">
        <v>1</v>
      </c>
      <c r="O420" t="s">
        <v>35</v>
      </c>
      <c r="P420" s="79" t="s">
        <v>275</v>
      </c>
      <c r="Q420">
        <v>16</v>
      </c>
      <c r="R420" t="s">
        <v>276</v>
      </c>
      <c r="S420" t="s">
        <v>273</v>
      </c>
      <c r="T420" t="s">
        <v>883</v>
      </c>
      <c r="U420" s="1" t="s">
        <v>274</v>
      </c>
      <c r="V420">
        <v>4000</v>
      </c>
      <c r="W420" t="s">
        <v>1022</v>
      </c>
      <c r="Y420">
        <v>4411</v>
      </c>
      <c r="Z420" t="s">
        <v>41</v>
      </c>
      <c r="AA420" s="11">
        <v>0</v>
      </c>
      <c r="AB420" s="80" t="s">
        <v>42</v>
      </c>
      <c r="AC420" t="s">
        <v>43</v>
      </c>
      <c r="AD420" s="12">
        <v>5689448.2000000002</v>
      </c>
      <c r="AE420" s="12">
        <v>4200000</v>
      </c>
      <c r="AF420" s="12">
        <v>2800000</v>
      </c>
      <c r="AG420" s="12">
        <v>2800000</v>
      </c>
      <c r="AH420" s="12">
        <v>2800000</v>
      </c>
      <c r="AI420" s="12">
        <v>2660000</v>
      </c>
      <c r="AJ420" s="12">
        <v>2540000</v>
      </c>
      <c r="AK420" s="12">
        <v>2889448.2</v>
      </c>
      <c r="AL420" s="32">
        <v>5689448.2000000002</v>
      </c>
      <c r="AM420" s="32">
        <v>5689448.2000000002</v>
      </c>
      <c r="AN420" s="32">
        <v>5600000</v>
      </c>
      <c r="AO420" s="32">
        <v>5600000</v>
      </c>
      <c r="AP420" s="78">
        <v>5600000</v>
      </c>
      <c r="AQ420" s="12">
        <f t="shared" si="21"/>
        <v>1400000</v>
      </c>
      <c r="AR420" s="32">
        <f t="shared" si="22"/>
        <v>-89448.200000000186</v>
      </c>
      <c r="AS420" s="35" t="s">
        <v>295</v>
      </c>
      <c r="AT420">
        <v>0</v>
      </c>
      <c r="AU420">
        <v>0</v>
      </c>
      <c r="AV420">
        <v>0</v>
      </c>
      <c r="AW420">
        <v>0</v>
      </c>
      <c r="AX420">
        <v>0</v>
      </c>
      <c r="AY420"/>
    </row>
    <row r="421" spans="1:51" x14ac:dyDescent="0.3">
      <c r="A421" t="str">
        <f t="shared" si="20"/>
        <v>1.1-00-2402_241XX010_244411XX</v>
      </c>
      <c r="B421" t="s">
        <v>1282</v>
      </c>
      <c r="C421" t="s">
        <v>1105</v>
      </c>
      <c r="D421" t="s">
        <v>1276</v>
      </c>
      <c r="E421" t="s">
        <v>1284</v>
      </c>
      <c r="F421" t="s">
        <v>1106</v>
      </c>
      <c r="G421" t="s">
        <v>259</v>
      </c>
      <c r="H421" t="s">
        <v>260</v>
      </c>
      <c r="I421" t="s">
        <v>261</v>
      </c>
      <c r="J421" t="s">
        <v>960</v>
      </c>
      <c r="K421" t="s">
        <v>188</v>
      </c>
      <c r="L421" t="s">
        <v>856</v>
      </c>
      <c r="M421" t="s">
        <v>189</v>
      </c>
      <c r="N421">
        <v>1</v>
      </c>
      <c r="O421" t="s">
        <v>35</v>
      </c>
      <c r="P421" t="s">
        <v>45</v>
      </c>
      <c r="Q421">
        <v>16</v>
      </c>
      <c r="R421" t="s">
        <v>276</v>
      </c>
      <c r="S421" t="s">
        <v>273</v>
      </c>
      <c r="T421" t="s">
        <v>883</v>
      </c>
      <c r="U421" s="1" t="s">
        <v>274</v>
      </c>
      <c r="V421">
        <v>4000</v>
      </c>
      <c r="W421" t="s">
        <v>1022</v>
      </c>
      <c r="Y421">
        <v>4411</v>
      </c>
      <c r="Z421" t="s">
        <v>41</v>
      </c>
      <c r="AA421" s="11">
        <v>31</v>
      </c>
      <c r="AB421" s="80" t="s">
        <v>45</v>
      </c>
      <c r="AC421" t="s">
        <v>304</v>
      </c>
      <c r="AD421" s="12">
        <v>200000</v>
      </c>
      <c r="AE421" s="12">
        <v>0</v>
      </c>
      <c r="AF421" s="12">
        <v>0</v>
      </c>
      <c r="AG421" s="12">
        <v>0</v>
      </c>
      <c r="AH421" s="12">
        <v>0</v>
      </c>
      <c r="AI421" s="12">
        <v>0</v>
      </c>
      <c r="AJ421" s="12">
        <v>0</v>
      </c>
      <c r="AK421" s="12">
        <v>200000</v>
      </c>
      <c r="AL421" s="32">
        <v>0</v>
      </c>
      <c r="AM421" s="32">
        <v>0</v>
      </c>
      <c r="AN421" s="32">
        <v>0</v>
      </c>
      <c r="AO421" s="32">
        <v>0</v>
      </c>
      <c r="AP421" s="12">
        <v>0</v>
      </c>
      <c r="AQ421" s="12">
        <f t="shared" si="21"/>
        <v>0</v>
      </c>
      <c r="AR421" s="32">
        <f t="shared" si="22"/>
        <v>0</v>
      </c>
      <c r="AS421" s="35" t="s">
        <v>846</v>
      </c>
      <c r="AT421">
        <v>10000</v>
      </c>
      <c r="AU421">
        <v>163969.82</v>
      </c>
      <c r="AV421">
        <v>0</v>
      </c>
      <c r="AW421">
        <v>29000</v>
      </c>
      <c r="AX421">
        <v>144969.82</v>
      </c>
      <c r="AY421"/>
    </row>
    <row r="422" spans="1:51" x14ac:dyDescent="0.3">
      <c r="A422" t="str">
        <f t="shared" si="20"/>
        <v>06_245XX016_244411XX</v>
      </c>
      <c r="C422" t="s">
        <v>1093</v>
      </c>
      <c r="F422" t="s">
        <v>954</v>
      </c>
      <c r="G422" t="s">
        <v>401</v>
      </c>
      <c r="H422" t="s">
        <v>402</v>
      </c>
      <c r="I422" t="s">
        <v>261</v>
      </c>
      <c r="J422" t="s">
        <v>960</v>
      </c>
      <c r="K422" t="s">
        <v>403</v>
      </c>
      <c r="L422" t="s">
        <v>858</v>
      </c>
      <c r="M422" t="s">
        <v>404</v>
      </c>
      <c r="N422">
        <v>5</v>
      </c>
      <c r="O422" t="s">
        <v>62</v>
      </c>
      <c r="P422" t="s">
        <v>45</v>
      </c>
      <c r="Q422">
        <v>25</v>
      </c>
      <c r="R422" t="s">
        <v>408</v>
      </c>
      <c r="S422" t="s">
        <v>405</v>
      </c>
      <c r="T422" t="s">
        <v>885</v>
      </c>
      <c r="U422" t="s">
        <v>977</v>
      </c>
      <c r="V422">
        <v>4000</v>
      </c>
      <c r="W422" t="s">
        <v>1022</v>
      </c>
      <c r="Y422">
        <v>4411</v>
      </c>
      <c r="Z422" t="s">
        <v>41</v>
      </c>
      <c r="AA422" s="46">
        <v>60</v>
      </c>
      <c r="AB422" s="80" t="s">
        <v>45</v>
      </c>
      <c r="AC422" t="s">
        <v>1033</v>
      </c>
      <c r="AD422" s="12">
        <v>60000</v>
      </c>
      <c r="AE422" s="12">
        <v>0</v>
      </c>
      <c r="AF422" s="12">
        <v>59995.199999999997</v>
      </c>
      <c r="AG422" s="12">
        <v>0</v>
      </c>
      <c r="AH422" s="12">
        <v>0</v>
      </c>
      <c r="AI422" s="12">
        <v>0</v>
      </c>
      <c r="AJ422" s="12">
        <v>0</v>
      </c>
      <c r="AK422" s="12">
        <v>4.8000000000029104</v>
      </c>
      <c r="AL422" s="32">
        <v>0</v>
      </c>
      <c r="AM422" s="32">
        <v>0</v>
      </c>
      <c r="AN422" s="32">
        <v>0</v>
      </c>
      <c r="AO422" s="32">
        <v>0</v>
      </c>
      <c r="AP422" s="12">
        <v>0</v>
      </c>
      <c r="AQ422" s="12">
        <f t="shared" si="21"/>
        <v>0</v>
      </c>
      <c r="AR422" s="32">
        <f t="shared" si="22"/>
        <v>0</v>
      </c>
      <c r="AS422" s="35" t="s">
        <v>846</v>
      </c>
      <c r="AT422">
        <v>8000000</v>
      </c>
      <c r="AU422">
        <v>0</v>
      </c>
      <c r="AV422">
        <v>0</v>
      </c>
      <c r="AW422">
        <v>0</v>
      </c>
      <c r="AX422">
        <v>8000000</v>
      </c>
      <c r="AY422"/>
    </row>
    <row r="423" spans="1:51" x14ac:dyDescent="0.3">
      <c r="A423" t="str">
        <f t="shared" si="20"/>
        <v>1.1-00-2406_245025016_24441100</v>
      </c>
      <c r="B423" t="s">
        <v>1282</v>
      </c>
      <c r="C423" t="s">
        <v>1105</v>
      </c>
      <c r="D423" t="s">
        <v>1276</v>
      </c>
      <c r="E423" t="s">
        <v>1284</v>
      </c>
      <c r="F423" t="s">
        <v>1106</v>
      </c>
      <c r="G423" t="s">
        <v>401</v>
      </c>
      <c r="H423" t="s">
        <v>402</v>
      </c>
      <c r="I423" t="s">
        <v>261</v>
      </c>
      <c r="J423" t="s">
        <v>960</v>
      </c>
      <c r="K423" t="s">
        <v>403</v>
      </c>
      <c r="L423" t="s">
        <v>858</v>
      </c>
      <c r="M423" t="s">
        <v>404</v>
      </c>
      <c r="N423">
        <v>5</v>
      </c>
      <c r="O423" t="s">
        <v>62</v>
      </c>
      <c r="P423" s="79" t="s">
        <v>407</v>
      </c>
      <c r="Q423">
        <v>25</v>
      </c>
      <c r="R423" t="s">
        <v>408</v>
      </c>
      <c r="S423" t="s">
        <v>405</v>
      </c>
      <c r="T423" t="s">
        <v>885</v>
      </c>
      <c r="U423" t="s">
        <v>977</v>
      </c>
      <c r="V423">
        <v>4000</v>
      </c>
      <c r="W423" t="s">
        <v>1022</v>
      </c>
      <c r="Y423">
        <v>4411</v>
      </c>
      <c r="Z423" t="s">
        <v>41</v>
      </c>
      <c r="AA423" s="46">
        <v>0</v>
      </c>
      <c r="AB423" s="80" t="s">
        <v>42</v>
      </c>
      <c r="AC423" t="s">
        <v>43</v>
      </c>
      <c r="AD423" s="12">
        <v>100000</v>
      </c>
      <c r="AE423" s="12">
        <v>100000</v>
      </c>
      <c r="AF423" s="12">
        <v>0</v>
      </c>
      <c r="AG423" s="12">
        <v>0</v>
      </c>
      <c r="AH423" s="12">
        <v>0</v>
      </c>
      <c r="AI423" s="12">
        <v>0</v>
      </c>
      <c r="AJ423" s="12">
        <v>0</v>
      </c>
      <c r="AK423" s="12">
        <v>100000</v>
      </c>
      <c r="AL423" s="32">
        <v>100000</v>
      </c>
      <c r="AM423" s="32">
        <v>100000</v>
      </c>
      <c r="AN423" s="32">
        <v>100000</v>
      </c>
      <c r="AO423" s="32">
        <v>100000</v>
      </c>
      <c r="AP423" s="78">
        <v>100000</v>
      </c>
      <c r="AQ423" s="12">
        <f t="shared" si="21"/>
        <v>0</v>
      </c>
      <c r="AR423" s="32">
        <f t="shared" si="22"/>
        <v>0</v>
      </c>
      <c r="AS423" s="35" t="s">
        <v>846</v>
      </c>
      <c r="AT423">
        <v>1000000</v>
      </c>
      <c r="AU423">
        <v>0</v>
      </c>
      <c r="AV423">
        <v>0</v>
      </c>
      <c r="AW423">
        <v>1000000</v>
      </c>
      <c r="AX423">
        <v>0</v>
      </c>
      <c r="AY423"/>
    </row>
    <row r="424" spans="1:51" x14ac:dyDescent="0.3">
      <c r="A424" t="str">
        <f t="shared" si="20"/>
        <v>1.1-00-2406_245027016_24441100</v>
      </c>
      <c r="B424" t="s">
        <v>1282</v>
      </c>
      <c r="C424" t="s">
        <v>1105</v>
      </c>
      <c r="D424" t="s">
        <v>1276</v>
      </c>
      <c r="E424" t="s">
        <v>1284</v>
      </c>
      <c r="F424" t="s">
        <v>1106</v>
      </c>
      <c r="G424" t="s">
        <v>412</v>
      </c>
      <c r="H424" t="s">
        <v>411</v>
      </c>
      <c r="I424" t="s">
        <v>261</v>
      </c>
      <c r="J424" t="s">
        <v>960</v>
      </c>
      <c r="K424" t="s">
        <v>403</v>
      </c>
      <c r="L424" t="s">
        <v>858</v>
      </c>
      <c r="M424" t="s">
        <v>404</v>
      </c>
      <c r="N424">
        <v>5</v>
      </c>
      <c r="O424" t="s">
        <v>62</v>
      </c>
      <c r="P424" s="79" t="s">
        <v>416</v>
      </c>
      <c r="Q424">
        <v>27</v>
      </c>
      <c r="R424" t="s">
        <v>1037</v>
      </c>
      <c r="S424" t="s">
        <v>405</v>
      </c>
      <c r="T424" t="s">
        <v>885</v>
      </c>
      <c r="U424" t="s">
        <v>977</v>
      </c>
      <c r="V424">
        <v>4000</v>
      </c>
      <c r="W424" t="s">
        <v>1022</v>
      </c>
      <c r="Y424">
        <v>4411</v>
      </c>
      <c r="Z424" t="s">
        <v>41</v>
      </c>
      <c r="AA424" s="46">
        <v>0</v>
      </c>
      <c r="AB424" s="80" t="s">
        <v>42</v>
      </c>
      <c r="AC424" t="s">
        <v>43</v>
      </c>
      <c r="AD424" s="12">
        <v>1000000</v>
      </c>
      <c r="AE424" s="32">
        <v>1000000</v>
      </c>
      <c r="AF424" s="12">
        <v>301466.42</v>
      </c>
      <c r="AG424" s="12">
        <v>301466.42</v>
      </c>
      <c r="AH424" s="12">
        <v>301466.42</v>
      </c>
      <c r="AI424" s="12">
        <v>291966.42</v>
      </c>
      <c r="AJ424" s="12">
        <v>291966.42</v>
      </c>
      <c r="AK424" s="12">
        <v>698533.58000000007</v>
      </c>
      <c r="AL424" s="32">
        <v>1000000</v>
      </c>
      <c r="AM424" s="32">
        <v>1000000</v>
      </c>
      <c r="AN424" s="32">
        <v>1000000</v>
      </c>
      <c r="AO424" s="32">
        <v>1000000</v>
      </c>
      <c r="AP424" s="78">
        <v>1000000</v>
      </c>
      <c r="AQ424" s="12">
        <f t="shared" si="21"/>
        <v>0</v>
      </c>
      <c r="AR424" s="32">
        <f t="shared" si="22"/>
        <v>0</v>
      </c>
      <c r="AS424" s="35" t="s">
        <v>140</v>
      </c>
      <c r="AT424">
        <v>541015.56000000006</v>
      </c>
      <c r="AU424">
        <v>0</v>
      </c>
      <c r="AV424">
        <v>0</v>
      </c>
      <c r="AW424">
        <v>0</v>
      </c>
      <c r="AX424">
        <v>541015.56000000006</v>
      </c>
      <c r="AY424"/>
    </row>
    <row r="425" spans="1:51" x14ac:dyDescent="0.3">
      <c r="A425" t="str">
        <f t="shared" si="20"/>
        <v>1.1-00-2406_245030018_24441100</v>
      </c>
      <c r="B425" t="s">
        <v>1282</v>
      </c>
      <c r="C425" t="s">
        <v>1105</v>
      </c>
      <c r="D425" t="s">
        <v>1276</v>
      </c>
      <c r="E425" t="s">
        <v>1284</v>
      </c>
      <c r="F425" t="s">
        <v>1106</v>
      </c>
      <c r="G425" t="s">
        <v>412</v>
      </c>
      <c r="H425" t="s">
        <v>411</v>
      </c>
      <c r="I425" t="s">
        <v>261</v>
      </c>
      <c r="J425" t="s">
        <v>960</v>
      </c>
      <c r="K425" t="s">
        <v>403</v>
      </c>
      <c r="L425" t="s">
        <v>858</v>
      </c>
      <c r="M425" t="s">
        <v>404</v>
      </c>
      <c r="N425">
        <v>5</v>
      </c>
      <c r="O425" t="s">
        <v>62</v>
      </c>
      <c r="P425" s="79" t="s">
        <v>436</v>
      </c>
      <c r="Q425">
        <v>30</v>
      </c>
      <c r="R425" t="s">
        <v>993</v>
      </c>
      <c r="S425" t="s">
        <v>434</v>
      </c>
      <c r="T425" t="s">
        <v>887</v>
      </c>
      <c r="U425" t="s">
        <v>435</v>
      </c>
      <c r="V425">
        <v>4000</v>
      </c>
      <c r="W425" t="s">
        <v>1022</v>
      </c>
      <c r="Y425">
        <v>4411</v>
      </c>
      <c r="Z425" t="s">
        <v>41</v>
      </c>
      <c r="AA425" s="46">
        <v>0</v>
      </c>
      <c r="AB425" s="80" t="s">
        <v>42</v>
      </c>
      <c r="AC425" t="s">
        <v>43</v>
      </c>
      <c r="AD425" s="12">
        <v>10000000</v>
      </c>
      <c r="AE425" s="32">
        <v>10000000</v>
      </c>
      <c r="AF425" s="12">
        <v>9990000</v>
      </c>
      <c r="AG425" s="12">
        <v>9990000</v>
      </c>
      <c r="AH425" s="12">
        <v>9990000</v>
      </c>
      <c r="AI425" s="12">
        <v>9990000</v>
      </c>
      <c r="AJ425" s="12">
        <v>9990000</v>
      </c>
      <c r="AK425" s="12">
        <v>10000</v>
      </c>
      <c r="AL425" s="32">
        <v>10000000</v>
      </c>
      <c r="AM425" s="32">
        <v>10000000</v>
      </c>
      <c r="AN425" s="32">
        <v>12000000</v>
      </c>
      <c r="AO425" s="32">
        <v>12000000</v>
      </c>
      <c r="AP425" s="78">
        <v>12000000</v>
      </c>
      <c r="AQ425" s="12">
        <f t="shared" si="21"/>
        <v>2000000</v>
      </c>
      <c r="AR425" s="32">
        <f t="shared" si="22"/>
        <v>2000000</v>
      </c>
      <c r="AS425" s="35" t="s">
        <v>439</v>
      </c>
      <c r="AT425">
        <v>79567</v>
      </c>
      <c r="AU425">
        <v>0</v>
      </c>
      <c r="AV425">
        <v>0</v>
      </c>
      <c r="AW425">
        <v>218017</v>
      </c>
      <c r="AX425">
        <v>-138450</v>
      </c>
      <c r="AY425"/>
    </row>
    <row r="426" spans="1:51" x14ac:dyDescent="0.3">
      <c r="A426" t="str">
        <f t="shared" si="20"/>
        <v>1.1-00-2406_245031018_24441100</v>
      </c>
      <c r="B426" t="s">
        <v>1282</v>
      </c>
      <c r="C426" t="s">
        <v>1105</v>
      </c>
      <c r="D426" t="s">
        <v>1276</v>
      </c>
      <c r="E426" t="s">
        <v>1284</v>
      </c>
      <c r="F426" t="s">
        <v>1106</v>
      </c>
      <c r="G426" t="s">
        <v>412</v>
      </c>
      <c r="H426" t="s">
        <v>411</v>
      </c>
      <c r="I426" t="s">
        <v>261</v>
      </c>
      <c r="J426" t="s">
        <v>960</v>
      </c>
      <c r="K426" t="s">
        <v>403</v>
      </c>
      <c r="L426" t="s">
        <v>858</v>
      </c>
      <c r="M426" t="s">
        <v>404</v>
      </c>
      <c r="N426">
        <v>5</v>
      </c>
      <c r="O426" t="s">
        <v>62</v>
      </c>
      <c r="P426" s="79" t="s">
        <v>440</v>
      </c>
      <c r="Q426">
        <v>31</v>
      </c>
      <c r="R426" t="s">
        <v>441</v>
      </c>
      <c r="S426" t="s">
        <v>434</v>
      </c>
      <c r="T426" t="s">
        <v>887</v>
      </c>
      <c r="U426" t="s">
        <v>435</v>
      </c>
      <c r="V426">
        <v>4000</v>
      </c>
      <c r="W426" t="s">
        <v>1022</v>
      </c>
      <c r="Y426">
        <v>4411</v>
      </c>
      <c r="Z426" t="s">
        <v>41</v>
      </c>
      <c r="AA426" s="46">
        <v>0</v>
      </c>
      <c r="AB426" s="80" t="s">
        <v>42</v>
      </c>
      <c r="AC426" t="s">
        <v>43</v>
      </c>
      <c r="AD426" s="12">
        <v>54793475.799999997</v>
      </c>
      <c r="AE426" s="32">
        <v>50566898.219999999</v>
      </c>
      <c r="AF426" s="12">
        <v>54729972.289999999</v>
      </c>
      <c r="AG426" s="12">
        <v>54729972.289999999</v>
      </c>
      <c r="AH426" s="12">
        <v>54729972.289999999</v>
      </c>
      <c r="AI426" s="12">
        <v>54554449.479999997</v>
      </c>
      <c r="AJ426" s="12">
        <v>54554449.479999997</v>
      </c>
      <c r="AK426" s="12">
        <v>63503.509999997914</v>
      </c>
      <c r="AL426" s="32">
        <v>54793475.799999997</v>
      </c>
      <c r="AM426" s="32">
        <v>54793475.799999997</v>
      </c>
      <c r="AN426" s="32">
        <v>54793475.799999997</v>
      </c>
      <c r="AO426" s="32">
        <v>54793475.799999997</v>
      </c>
      <c r="AP426" s="78">
        <v>36300000</v>
      </c>
      <c r="AQ426" s="12">
        <f t="shared" si="21"/>
        <v>-14266898.219999999</v>
      </c>
      <c r="AR426" s="32">
        <f t="shared" si="22"/>
        <v>0</v>
      </c>
      <c r="AS426" s="35" t="s">
        <v>444</v>
      </c>
      <c r="AT426" s="32">
        <v>0</v>
      </c>
      <c r="AU426" s="32">
        <v>0</v>
      </c>
      <c r="AV426" s="32">
        <v>0</v>
      </c>
      <c r="AW426" s="32">
        <v>0</v>
      </c>
      <c r="AX426" s="32">
        <v>0</v>
      </c>
      <c r="AY426"/>
    </row>
    <row r="427" spans="1:51" x14ac:dyDescent="0.3">
      <c r="A427" t="str">
        <f t="shared" si="20"/>
        <v>1.1-00-2406_245032018_24441100</v>
      </c>
      <c r="B427" t="s">
        <v>1282</v>
      </c>
      <c r="C427" t="s">
        <v>1105</v>
      </c>
      <c r="D427" t="s">
        <v>1276</v>
      </c>
      <c r="E427" t="s">
        <v>1284</v>
      </c>
      <c r="F427" t="s">
        <v>1106</v>
      </c>
      <c r="G427" t="s">
        <v>412</v>
      </c>
      <c r="H427" t="s">
        <v>411</v>
      </c>
      <c r="I427" t="s">
        <v>261</v>
      </c>
      <c r="J427" t="s">
        <v>960</v>
      </c>
      <c r="K427" t="s">
        <v>403</v>
      </c>
      <c r="L427" t="s">
        <v>858</v>
      </c>
      <c r="M427" t="s">
        <v>404</v>
      </c>
      <c r="N427">
        <v>5</v>
      </c>
      <c r="O427" t="s">
        <v>62</v>
      </c>
      <c r="P427" s="79" t="s">
        <v>442</v>
      </c>
      <c r="Q427">
        <v>32</v>
      </c>
      <c r="R427" t="s">
        <v>1038</v>
      </c>
      <c r="S427" t="s">
        <v>434</v>
      </c>
      <c r="T427" t="s">
        <v>887</v>
      </c>
      <c r="U427" t="s">
        <v>435</v>
      </c>
      <c r="V427">
        <v>4000</v>
      </c>
      <c r="W427" t="s">
        <v>1022</v>
      </c>
      <c r="Y427">
        <v>4411</v>
      </c>
      <c r="Z427" t="s">
        <v>41</v>
      </c>
      <c r="AA427" s="46">
        <v>0</v>
      </c>
      <c r="AB427" s="80" t="s">
        <v>42</v>
      </c>
      <c r="AC427" t="s">
        <v>43</v>
      </c>
      <c r="AD427" s="12">
        <v>14162986.199999999</v>
      </c>
      <c r="AE427" s="32">
        <v>10733101.779999999</v>
      </c>
      <c r="AF427" s="12">
        <v>14162986.199999999</v>
      </c>
      <c r="AG427" s="12">
        <v>14162986.199999999</v>
      </c>
      <c r="AH427" s="12">
        <v>14162986.199999999</v>
      </c>
      <c r="AI427" s="12">
        <v>14162986.199999999</v>
      </c>
      <c r="AJ427" s="12">
        <v>14162986.199999999</v>
      </c>
      <c r="AK427" s="12">
        <v>0</v>
      </c>
      <c r="AL427" s="32">
        <v>15085424.199999999</v>
      </c>
      <c r="AM427" s="32">
        <v>15085424.199999999</v>
      </c>
      <c r="AN427" s="32">
        <v>15085424.199999999</v>
      </c>
      <c r="AO427" s="32">
        <v>15085424.199999999</v>
      </c>
      <c r="AP427" s="78">
        <v>15000000</v>
      </c>
      <c r="AQ427" s="12">
        <f t="shared" si="21"/>
        <v>4266898.2200000007</v>
      </c>
      <c r="AR427" s="32">
        <f t="shared" si="22"/>
        <v>0</v>
      </c>
      <c r="AS427" s="35" t="s">
        <v>444</v>
      </c>
      <c r="AT427">
        <v>9000000</v>
      </c>
      <c r="AU427">
        <v>0</v>
      </c>
      <c r="AV427">
        <v>0</v>
      </c>
      <c r="AW427">
        <v>0</v>
      </c>
      <c r="AX427">
        <v>9000000</v>
      </c>
      <c r="AY427"/>
    </row>
    <row r="428" spans="1:51" x14ac:dyDescent="0.3">
      <c r="A428" t="str">
        <f t="shared" si="20"/>
        <v>1.1-00-2409_248047029_24441129</v>
      </c>
      <c r="B428" t="s">
        <v>1282</v>
      </c>
      <c r="C428" t="s">
        <v>1105</v>
      </c>
      <c r="D428" t="s">
        <v>1276</v>
      </c>
      <c r="E428" t="s">
        <v>1284</v>
      </c>
      <c r="F428" t="s">
        <v>1106</v>
      </c>
      <c r="G428" t="s">
        <v>657</v>
      </c>
      <c r="H428" t="s">
        <v>656</v>
      </c>
      <c r="I428" t="s">
        <v>31</v>
      </c>
      <c r="J428" t="s">
        <v>934</v>
      </c>
      <c r="K428" t="s">
        <v>604</v>
      </c>
      <c r="L428" t="s">
        <v>861</v>
      </c>
      <c r="M428" t="s">
        <v>605</v>
      </c>
      <c r="N428">
        <v>8</v>
      </c>
      <c r="O428" t="s">
        <v>606</v>
      </c>
      <c r="P428" s="79" t="s">
        <v>660</v>
      </c>
      <c r="Q428">
        <v>47</v>
      </c>
      <c r="R428" t="s">
        <v>661</v>
      </c>
      <c r="S428" t="s">
        <v>658</v>
      </c>
      <c r="T428" t="s">
        <v>897</v>
      </c>
      <c r="U428" t="s">
        <v>659</v>
      </c>
      <c r="V428">
        <v>4000</v>
      </c>
      <c r="W428" t="s">
        <v>1022</v>
      </c>
      <c r="Y428">
        <v>4411</v>
      </c>
      <c r="Z428" t="s">
        <v>41</v>
      </c>
      <c r="AA428" s="46">
        <v>27</v>
      </c>
      <c r="AB428" s="80" t="s">
        <v>1266</v>
      </c>
      <c r="AC428" t="s">
        <v>664</v>
      </c>
      <c r="AD428" s="12">
        <v>50000</v>
      </c>
      <c r="AE428" s="12">
        <v>50000</v>
      </c>
      <c r="AF428" s="12">
        <v>50000</v>
      </c>
      <c r="AG428" s="12">
        <v>50000</v>
      </c>
      <c r="AH428" s="12">
        <v>50000</v>
      </c>
      <c r="AI428" s="12">
        <v>50000</v>
      </c>
      <c r="AJ428" s="12">
        <v>50000</v>
      </c>
      <c r="AK428" s="12">
        <v>0</v>
      </c>
      <c r="AL428" s="32">
        <v>50000</v>
      </c>
      <c r="AM428" s="32">
        <v>50000</v>
      </c>
      <c r="AN428" s="32">
        <v>100000</v>
      </c>
      <c r="AO428" s="32">
        <v>100000</v>
      </c>
      <c r="AP428" s="78">
        <v>50000</v>
      </c>
      <c r="AQ428" s="12">
        <f t="shared" si="21"/>
        <v>0</v>
      </c>
      <c r="AR428" s="32">
        <f t="shared" si="22"/>
        <v>50000</v>
      </c>
      <c r="AS428" s="35" t="s">
        <v>665</v>
      </c>
      <c r="AY428"/>
    </row>
    <row r="429" spans="1:51" x14ac:dyDescent="0.3">
      <c r="A429" t="str">
        <f t="shared" si="20"/>
        <v>1.1-00-2410_244048030_24441130</v>
      </c>
      <c r="B429" t="s">
        <v>1282</v>
      </c>
      <c r="C429" t="s">
        <v>1105</v>
      </c>
      <c r="D429" t="s">
        <v>1276</v>
      </c>
      <c r="E429" t="s">
        <v>1284</v>
      </c>
      <c r="F429" t="s">
        <v>1106</v>
      </c>
      <c r="G429" t="s">
        <v>412</v>
      </c>
      <c r="H429" t="s">
        <v>411</v>
      </c>
      <c r="I429" t="s">
        <v>31</v>
      </c>
      <c r="J429" t="s">
        <v>934</v>
      </c>
      <c r="K429" t="s">
        <v>666</v>
      </c>
      <c r="L429" t="s">
        <v>862</v>
      </c>
      <c r="M429" t="s">
        <v>967</v>
      </c>
      <c r="N429">
        <v>4</v>
      </c>
      <c r="O429" t="s">
        <v>667</v>
      </c>
      <c r="P429" s="79" t="s">
        <v>670</v>
      </c>
      <c r="Q429">
        <v>48</v>
      </c>
      <c r="R429" t="s">
        <v>968</v>
      </c>
      <c r="S429" t="s">
        <v>668</v>
      </c>
      <c r="T429" t="s">
        <v>898</v>
      </c>
      <c r="U429" t="s">
        <v>669</v>
      </c>
      <c r="V429">
        <v>4000</v>
      </c>
      <c r="W429" t="s">
        <v>1022</v>
      </c>
      <c r="Y429">
        <v>4411</v>
      </c>
      <c r="Z429" t="s">
        <v>41</v>
      </c>
      <c r="AA429" s="46">
        <v>32</v>
      </c>
      <c r="AB429" s="80" t="s">
        <v>1267</v>
      </c>
      <c r="AC429" t="s">
        <v>673</v>
      </c>
      <c r="AD429" s="12">
        <v>450000</v>
      </c>
      <c r="AE429" s="12">
        <v>0</v>
      </c>
      <c r="AF429" s="12">
        <v>0</v>
      </c>
      <c r="AG429" s="12">
        <v>0</v>
      </c>
      <c r="AH429" s="12">
        <v>0</v>
      </c>
      <c r="AI429" s="12">
        <v>0</v>
      </c>
      <c r="AJ429" s="12">
        <v>0</v>
      </c>
      <c r="AK429" s="12">
        <v>450000</v>
      </c>
      <c r="AL429" s="32">
        <v>450000</v>
      </c>
      <c r="AM429" s="32">
        <v>450000</v>
      </c>
      <c r="AN429" s="32">
        <v>450000</v>
      </c>
      <c r="AO429" s="32">
        <v>450000</v>
      </c>
      <c r="AP429" s="78">
        <v>450000</v>
      </c>
      <c r="AQ429" s="12">
        <f t="shared" si="21"/>
        <v>450000</v>
      </c>
      <c r="AR429" s="32">
        <f t="shared" si="22"/>
        <v>0</v>
      </c>
      <c r="AS429" s="35" t="s">
        <v>140</v>
      </c>
      <c r="AT429">
        <v>2000000</v>
      </c>
      <c r="AU429">
        <v>0</v>
      </c>
      <c r="AV429">
        <v>0</v>
      </c>
      <c r="AW429">
        <v>0</v>
      </c>
      <c r="AX429">
        <v>2000000</v>
      </c>
      <c r="AY429"/>
    </row>
    <row r="430" spans="1:51" x14ac:dyDescent="0.3">
      <c r="A430" t="str">
        <f t="shared" si="20"/>
        <v>1.1-00-2402_241057010_24441100</v>
      </c>
      <c r="B430" t="s">
        <v>1282</v>
      </c>
      <c r="C430" s="3" t="s">
        <v>1105</v>
      </c>
      <c r="D430" t="s">
        <v>1276</v>
      </c>
      <c r="E430" t="s">
        <v>1284</v>
      </c>
      <c r="F430" t="s">
        <v>1106</v>
      </c>
      <c r="G430" s="1" t="s">
        <v>259</v>
      </c>
      <c r="H430" s="6" t="s">
        <v>260</v>
      </c>
      <c r="I430" s="1" t="s">
        <v>261</v>
      </c>
      <c r="J430" s="6" t="s">
        <v>262</v>
      </c>
      <c r="K430" t="s">
        <v>188</v>
      </c>
      <c r="L430" s="1" t="s">
        <v>856</v>
      </c>
      <c r="M430" s="1" t="s">
        <v>189</v>
      </c>
      <c r="N430" s="1">
        <v>1</v>
      </c>
      <c r="O430" s="1" t="s">
        <v>35</v>
      </c>
      <c r="P430" s="6" t="s">
        <v>303</v>
      </c>
      <c r="Q430">
        <v>57</v>
      </c>
      <c r="R430" s="1" t="s">
        <v>304</v>
      </c>
      <c r="S430" t="s">
        <v>273</v>
      </c>
      <c r="T430" s="1" t="s">
        <v>883</v>
      </c>
      <c r="U430" s="1" t="s">
        <v>274</v>
      </c>
      <c r="V430" s="1">
        <v>4000</v>
      </c>
      <c r="W430" s="1" t="s">
        <v>40</v>
      </c>
      <c r="X430" s="1"/>
      <c r="Y430" s="7">
        <v>4411</v>
      </c>
      <c r="Z430" s="7" t="s">
        <v>41</v>
      </c>
      <c r="AA430" s="46">
        <v>0</v>
      </c>
      <c r="AB430" s="80" t="s">
        <v>42</v>
      </c>
      <c r="AC430" t="s">
        <v>43</v>
      </c>
      <c r="AD430" s="12">
        <v>0</v>
      </c>
      <c r="AE430" s="12">
        <v>0</v>
      </c>
      <c r="AF430" s="12">
        <v>0</v>
      </c>
      <c r="AG430" s="12">
        <v>0</v>
      </c>
      <c r="AH430" s="12">
        <v>0</v>
      </c>
      <c r="AI430" s="12">
        <v>0</v>
      </c>
      <c r="AJ430" s="12">
        <v>0</v>
      </c>
      <c r="AK430" s="12">
        <v>0</v>
      </c>
      <c r="AL430" s="12">
        <v>200000</v>
      </c>
      <c r="AM430" s="10">
        <v>200000</v>
      </c>
      <c r="AN430" s="9">
        <v>1200000</v>
      </c>
      <c r="AO430" s="9">
        <v>1200000</v>
      </c>
      <c r="AP430" s="78">
        <v>1200000</v>
      </c>
      <c r="AQ430" s="12">
        <f t="shared" si="21"/>
        <v>1200000</v>
      </c>
      <c r="AR430" s="32">
        <f t="shared" si="22"/>
        <v>1000000</v>
      </c>
      <c r="AS430" s="9" t="s">
        <v>305</v>
      </c>
      <c r="AT430">
        <v>28683296.25</v>
      </c>
      <c r="AU430">
        <v>5000000</v>
      </c>
      <c r="AV430">
        <v>0</v>
      </c>
      <c r="AW430">
        <v>0</v>
      </c>
      <c r="AX430">
        <v>33683296.25</v>
      </c>
      <c r="AY430"/>
    </row>
    <row r="431" spans="1:51" x14ac:dyDescent="0.3">
      <c r="A431" t="str">
        <f t="shared" si="20"/>
        <v>1.1-00-2406_245028016_24442100</v>
      </c>
      <c r="B431" t="s">
        <v>1282</v>
      </c>
      <c r="C431" t="s">
        <v>1105</v>
      </c>
      <c r="D431" t="s">
        <v>1276</v>
      </c>
      <c r="E431" t="s">
        <v>1284</v>
      </c>
      <c r="F431" t="s">
        <v>1106</v>
      </c>
      <c r="G431" t="s">
        <v>401</v>
      </c>
      <c r="H431" t="s">
        <v>402</v>
      </c>
      <c r="I431" t="s">
        <v>261</v>
      </c>
      <c r="J431" t="s">
        <v>960</v>
      </c>
      <c r="K431" t="s">
        <v>403</v>
      </c>
      <c r="L431" t="s">
        <v>858</v>
      </c>
      <c r="M431" t="s">
        <v>404</v>
      </c>
      <c r="N431">
        <v>5</v>
      </c>
      <c r="O431" t="s">
        <v>62</v>
      </c>
      <c r="P431" s="79" t="s">
        <v>418</v>
      </c>
      <c r="Q431">
        <v>28</v>
      </c>
      <c r="R431" t="s">
        <v>419</v>
      </c>
      <c r="S431" t="s">
        <v>405</v>
      </c>
      <c r="T431" t="s">
        <v>885</v>
      </c>
      <c r="U431" t="s">
        <v>977</v>
      </c>
      <c r="V431">
        <v>4000</v>
      </c>
      <c r="W431" t="s">
        <v>1022</v>
      </c>
      <c r="Y431">
        <v>4421</v>
      </c>
      <c r="Z431" t="s">
        <v>420</v>
      </c>
      <c r="AA431" s="46">
        <v>0</v>
      </c>
      <c r="AB431" s="80" t="s">
        <v>42</v>
      </c>
      <c r="AC431" t="s">
        <v>43</v>
      </c>
      <c r="AD431" s="12">
        <v>200000</v>
      </c>
      <c r="AE431" s="12">
        <v>200000</v>
      </c>
      <c r="AF431" s="12">
        <v>81300</v>
      </c>
      <c r="AG431" s="12">
        <v>81300</v>
      </c>
      <c r="AH431" s="12">
        <v>81300</v>
      </c>
      <c r="AI431" s="12">
        <v>81300</v>
      </c>
      <c r="AJ431" s="12">
        <v>81300</v>
      </c>
      <c r="AK431" s="12">
        <v>118700</v>
      </c>
      <c r="AL431" s="32">
        <v>200000</v>
      </c>
      <c r="AM431" s="32">
        <v>200000</v>
      </c>
      <c r="AN431" s="32">
        <v>200000</v>
      </c>
      <c r="AO431" s="32">
        <v>200000</v>
      </c>
      <c r="AP431" s="78">
        <v>200000</v>
      </c>
      <c r="AQ431" s="12">
        <f t="shared" si="21"/>
        <v>0</v>
      </c>
      <c r="AR431" s="32">
        <f t="shared" si="22"/>
        <v>0</v>
      </c>
      <c r="AS431" s="35" t="s">
        <v>140</v>
      </c>
      <c r="AT431">
        <v>0</v>
      </c>
      <c r="AU431">
        <v>42000</v>
      </c>
      <c r="AV431">
        <v>0</v>
      </c>
      <c r="AW431">
        <v>0</v>
      </c>
      <c r="AX431">
        <v>42000</v>
      </c>
      <c r="AY431" s="33"/>
    </row>
    <row r="432" spans="1:51" x14ac:dyDescent="0.3">
      <c r="A432" t="str">
        <f t="shared" si="20"/>
        <v>1.1-00-2406_245025016_24443117</v>
      </c>
      <c r="B432" t="s">
        <v>1282</v>
      </c>
      <c r="C432" t="s">
        <v>1105</v>
      </c>
      <c r="D432" t="s">
        <v>1276</v>
      </c>
      <c r="E432" t="s">
        <v>1284</v>
      </c>
      <c r="F432" t="s">
        <v>1106</v>
      </c>
      <c r="G432" t="s">
        <v>401</v>
      </c>
      <c r="H432" t="s">
        <v>402</v>
      </c>
      <c r="I432" t="s">
        <v>261</v>
      </c>
      <c r="J432" t="s">
        <v>960</v>
      </c>
      <c r="K432" t="s">
        <v>403</v>
      </c>
      <c r="L432" t="s">
        <v>858</v>
      </c>
      <c r="M432" t="s">
        <v>404</v>
      </c>
      <c r="N432">
        <v>5</v>
      </c>
      <c r="O432" t="s">
        <v>62</v>
      </c>
      <c r="P432" s="79" t="s">
        <v>407</v>
      </c>
      <c r="Q432">
        <v>25</v>
      </c>
      <c r="R432" t="s">
        <v>408</v>
      </c>
      <c r="S432" t="s">
        <v>405</v>
      </c>
      <c r="T432" t="s">
        <v>885</v>
      </c>
      <c r="U432" t="s">
        <v>977</v>
      </c>
      <c r="V432">
        <v>4000</v>
      </c>
      <c r="W432" t="s">
        <v>1022</v>
      </c>
      <c r="Y432">
        <v>4431</v>
      </c>
      <c r="Z432" t="s">
        <v>409</v>
      </c>
      <c r="AA432" s="197" t="s">
        <v>45</v>
      </c>
      <c r="AB432" s="8" t="s">
        <v>1254</v>
      </c>
      <c r="AC432" s="1" t="s">
        <v>410</v>
      </c>
      <c r="AD432" s="12">
        <v>0</v>
      </c>
      <c r="AE432" s="12">
        <v>0</v>
      </c>
      <c r="AF432" s="12">
        <v>0</v>
      </c>
      <c r="AG432" s="12">
        <v>0</v>
      </c>
      <c r="AH432" s="12">
        <v>0</v>
      </c>
      <c r="AI432" s="12">
        <v>0</v>
      </c>
      <c r="AJ432" s="12">
        <v>0</v>
      </c>
      <c r="AK432" s="12">
        <v>0</v>
      </c>
      <c r="AL432" s="12">
        <v>400000</v>
      </c>
      <c r="AM432" s="10">
        <v>400000</v>
      </c>
      <c r="AN432" s="10">
        <v>400000</v>
      </c>
      <c r="AO432" s="10">
        <v>400000</v>
      </c>
      <c r="AP432" s="78">
        <v>400000</v>
      </c>
      <c r="AQ432" s="12">
        <f t="shared" si="21"/>
        <v>400000</v>
      </c>
      <c r="AR432" s="32">
        <f t="shared" si="22"/>
        <v>0</v>
      </c>
      <c r="AS432" s="35" t="s">
        <v>846</v>
      </c>
      <c r="AT432">
        <v>0</v>
      </c>
      <c r="AU432">
        <v>0</v>
      </c>
      <c r="AV432">
        <v>0</v>
      </c>
      <c r="AW432">
        <v>0</v>
      </c>
      <c r="AX432">
        <v>0</v>
      </c>
      <c r="AY432"/>
    </row>
    <row r="433" spans="1:51" x14ac:dyDescent="0.3">
      <c r="A433" t="str">
        <f t="shared" si="20"/>
        <v>1.1-00-2406_245XX016_244431XX</v>
      </c>
      <c r="B433" t="s">
        <v>1282</v>
      </c>
      <c r="C433" t="s">
        <v>1105</v>
      </c>
      <c r="D433" t="s">
        <v>1276</v>
      </c>
      <c r="E433" t="s">
        <v>1284</v>
      </c>
      <c r="F433" t="s">
        <v>1106</v>
      </c>
      <c r="G433" t="s">
        <v>401</v>
      </c>
      <c r="H433" t="s">
        <v>402</v>
      </c>
      <c r="I433" t="s">
        <v>261</v>
      </c>
      <c r="J433" t="s">
        <v>960</v>
      </c>
      <c r="K433" t="s">
        <v>403</v>
      </c>
      <c r="L433" t="s">
        <v>858</v>
      </c>
      <c r="M433" t="s">
        <v>404</v>
      </c>
      <c r="N433">
        <v>5</v>
      </c>
      <c r="O433" t="s">
        <v>62</v>
      </c>
      <c r="P433" t="s">
        <v>45</v>
      </c>
      <c r="Q433">
        <v>25</v>
      </c>
      <c r="R433" t="s">
        <v>408</v>
      </c>
      <c r="S433" t="s">
        <v>405</v>
      </c>
      <c r="T433" t="s">
        <v>885</v>
      </c>
      <c r="U433" t="s">
        <v>977</v>
      </c>
      <c r="V433">
        <v>4000</v>
      </c>
      <c r="W433" t="s">
        <v>1022</v>
      </c>
      <c r="Y433">
        <v>4431</v>
      </c>
      <c r="Z433" t="s">
        <v>409</v>
      </c>
      <c r="AA433" s="46">
        <v>41</v>
      </c>
      <c r="AB433" s="80" t="s">
        <v>45</v>
      </c>
      <c r="AC433" t="s">
        <v>1039</v>
      </c>
      <c r="AD433" s="12">
        <v>400000</v>
      </c>
      <c r="AE433" s="12">
        <v>0</v>
      </c>
      <c r="AF433" s="12">
        <v>298941.28000000003</v>
      </c>
      <c r="AG433" s="12">
        <v>298941.28000000003</v>
      </c>
      <c r="AH433" s="12">
        <v>0</v>
      </c>
      <c r="AI433" s="12">
        <v>0</v>
      </c>
      <c r="AJ433" s="12">
        <v>0</v>
      </c>
      <c r="AK433" s="12">
        <v>101058.71999999997</v>
      </c>
      <c r="AL433" s="32">
        <v>0</v>
      </c>
      <c r="AM433" s="32">
        <v>0</v>
      </c>
      <c r="AN433" s="32">
        <v>0</v>
      </c>
      <c r="AO433" s="32">
        <v>0</v>
      </c>
      <c r="AP433" s="12">
        <v>0</v>
      </c>
      <c r="AQ433" s="12">
        <f t="shared" si="21"/>
        <v>0</v>
      </c>
      <c r="AR433" s="32">
        <f t="shared" si="22"/>
        <v>0</v>
      </c>
      <c r="AS433" s="35" t="s">
        <v>846</v>
      </c>
      <c r="AT433" s="12">
        <v>0</v>
      </c>
      <c r="AU433" s="12">
        <v>0</v>
      </c>
      <c r="AV433" s="12">
        <v>0</v>
      </c>
      <c r="AW433" s="12">
        <v>0</v>
      </c>
      <c r="AX433" s="12">
        <v>0</v>
      </c>
      <c r="AY433"/>
    </row>
    <row r="434" spans="1:51" x14ac:dyDescent="0.3">
      <c r="A434" t="str">
        <f t="shared" si="20"/>
        <v>1.1-00-2406_245025016_24443100</v>
      </c>
      <c r="B434" t="s">
        <v>1282</v>
      </c>
      <c r="C434" t="s">
        <v>1105</v>
      </c>
      <c r="D434" t="s">
        <v>1276</v>
      </c>
      <c r="E434" t="s">
        <v>1284</v>
      </c>
      <c r="F434" t="s">
        <v>1106</v>
      </c>
      <c r="G434" t="s">
        <v>401</v>
      </c>
      <c r="H434" t="s">
        <v>402</v>
      </c>
      <c r="I434" t="s">
        <v>261</v>
      </c>
      <c r="J434" t="s">
        <v>960</v>
      </c>
      <c r="K434" t="s">
        <v>403</v>
      </c>
      <c r="L434" t="s">
        <v>858</v>
      </c>
      <c r="M434" t="s">
        <v>404</v>
      </c>
      <c r="N434">
        <v>5</v>
      </c>
      <c r="O434" t="s">
        <v>62</v>
      </c>
      <c r="P434" s="79" t="s">
        <v>407</v>
      </c>
      <c r="Q434">
        <v>25</v>
      </c>
      <c r="R434" t="s">
        <v>408</v>
      </c>
      <c r="S434" t="s">
        <v>405</v>
      </c>
      <c r="T434" t="s">
        <v>885</v>
      </c>
      <c r="U434" t="s">
        <v>977</v>
      </c>
      <c r="V434">
        <v>4000</v>
      </c>
      <c r="W434" t="s">
        <v>1022</v>
      </c>
      <c r="Y434">
        <v>4431</v>
      </c>
      <c r="Z434" t="s">
        <v>409</v>
      </c>
      <c r="AA434" s="46">
        <v>0</v>
      </c>
      <c r="AB434" s="80" t="s">
        <v>42</v>
      </c>
      <c r="AC434" t="s">
        <v>43</v>
      </c>
      <c r="AD434" s="12">
        <v>3900000</v>
      </c>
      <c r="AE434" s="12">
        <v>3800000</v>
      </c>
      <c r="AF434" s="12">
        <v>3156102</v>
      </c>
      <c r="AG434" s="12">
        <v>3156102</v>
      </c>
      <c r="AH434" s="12">
        <v>3156102</v>
      </c>
      <c r="AI434" s="12">
        <v>2244093</v>
      </c>
      <c r="AJ434" s="12">
        <v>2244093</v>
      </c>
      <c r="AK434" s="12">
        <v>743898</v>
      </c>
      <c r="AL434" s="32">
        <v>3900000</v>
      </c>
      <c r="AM434" s="32">
        <v>3900000</v>
      </c>
      <c r="AN434" s="32">
        <v>3900000</v>
      </c>
      <c r="AO434" s="32">
        <v>3900000</v>
      </c>
      <c r="AP434" s="78">
        <v>3800000</v>
      </c>
      <c r="AQ434" s="12">
        <f t="shared" si="21"/>
        <v>0</v>
      </c>
      <c r="AR434" s="32">
        <f t="shared" si="22"/>
        <v>0</v>
      </c>
      <c r="AS434" s="35" t="s">
        <v>846</v>
      </c>
      <c r="AT434">
        <v>5000</v>
      </c>
      <c r="AU434">
        <v>0</v>
      </c>
      <c r="AV434">
        <v>0</v>
      </c>
      <c r="AW434">
        <v>5000</v>
      </c>
      <c r="AX434">
        <v>0</v>
      </c>
      <c r="AY434"/>
    </row>
    <row r="435" spans="1:51" x14ac:dyDescent="0.3">
      <c r="A435" t="str">
        <f t="shared" si="20"/>
        <v>1.1-00-2406_245XX018_24443100</v>
      </c>
      <c r="B435" t="s">
        <v>1282</v>
      </c>
      <c r="C435" t="s">
        <v>1105</v>
      </c>
      <c r="D435" t="s">
        <v>1276</v>
      </c>
      <c r="E435" t="s">
        <v>1284</v>
      </c>
      <c r="F435" t="s">
        <v>1106</v>
      </c>
      <c r="G435" t="s">
        <v>412</v>
      </c>
      <c r="H435" t="s">
        <v>411</v>
      </c>
      <c r="I435" t="s">
        <v>261</v>
      </c>
      <c r="J435" t="s">
        <v>960</v>
      </c>
      <c r="K435" t="s">
        <v>403</v>
      </c>
      <c r="L435" t="s">
        <v>858</v>
      </c>
      <c r="M435" t="s">
        <v>404</v>
      </c>
      <c r="N435">
        <v>5</v>
      </c>
      <c r="O435" t="s">
        <v>62</v>
      </c>
      <c r="P435" t="s">
        <v>45</v>
      </c>
      <c r="Q435">
        <v>30</v>
      </c>
      <c r="R435" t="s">
        <v>993</v>
      </c>
      <c r="S435" t="s">
        <v>434</v>
      </c>
      <c r="T435" t="s">
        <v>887</v>
      </c>
      <c r="U435" t="s">
        <v>435</v>
      </c>
      <c r="V435">
        <v>4000</v>
      </c>
      <c r="W435" t="s">
        <v>1022</v>
      </c>
      <c r="Y435">
        <v>4431</v>
      </c>
      <c r="Z435" t="s">
        <v>409</v>
      </c>
      <c r="AA435" s="46">
        <v>0</v>
      </c>
      <c r="AB435" s="80" t="s">
        <v>42</v>
      </c>
      <c r="AC435" t="s">
        <v>43</v>
      </c>
      <c r="AD435" s="12">
        <v>0</v>
      </c>
      <c r="AE435" s="32">
        <v>0</v>
      </c>
      <c r="AF435" s="12">
        <v>0</v>
      </c>
      <c r="AG435" s="12">
        <v>0</v>
      </c>
      <c r="AH435" s="12">
        <v>0</v>
      </c>
      <c r="AI435" s="12">
        <v>0</v>
      </c>
      <c r="AJ435" s="12">
        <v>0</v>
      </c>
      <c r="AK435" s="12">
        <v>0</v>
      </c>
      <c r="AL435" s="32">
        <v>0</v>
      </c>
      <c r="AM435" s="32">
        <v>0</v>
      </c>
      <c r="AN435" s="32">
        <v>0</v>
      </c>
      <c r="AO435" s="32">
        <v>0</v>
      </c>
      <c r="AP435" s="12">
        <v>0</v>
      </c>
      <c r="AQ435" s="12">
        <f t="shared" si="21"/>
        <v>0</v>
      </c>
      <c r="AR435" s="32">
        <f t="shared" si="22"/>
        <v>0</v>
      </c>
      <c r="AS435" s="35" t="s">
        <v>846</v>
      </c>
      <c r="AT435">
        <v>20000</v>
      </c>
      <c r="AU435">
        <v>0</v>
      </c>
      <c r="AV435">
        <v>0</v>
      </c>
      <c r="AW435">
        <v>20000</v>
      </c>
      <c r="AX435">
        <v>0</v>
      </c>
      <c r="AY435"/>
    </row>
    <row r="436" spans="1:51" x14ac:dyDescent="0.3">
      <c r="A436" t="str">
        <f t="shared" si="20"/>
        <v>1.1-00-2401_241001001_24445103</v>
      </c>
      <c r="B436" t="s">
        <v>1282</v>
      </c>
      <c r="C436" t="s">
        <v>1105</v>
      </c>
      <c r="D436" t="s">
        <v>1276</v>
      </c>
      <c r="E436" t="s">
        <v>1284</v>
      </c>
      <c r="F436" t="s">
        <v>1106</v>
      </c>
      <c r="G436" t="s">
        <v>29</v>
      </c>
      <c r="H436" t="s">
        <v>30</v>
      </c>
      <c r="I436" t="s">
        <v>31</v>
      </c>
      <c r="J436" t="s">
        <v>934</v>
      </c>
      <c r="K436" t="s">
        <v>33</v>
      </c>
      <c r="L436" t="s">
        <v>853</v>
      </c>
      <c r="M436" t="s">
        <v>971</v>
      </c>
      <c r="N436">
        <v>1</v>
      </c>
      <c r="O436" t="s">
        <v>35</v>
      </c>
      <c r="P436" s="79" t="s">
        <v>38</v>
      </c>
      <c r="Q436">
        <v>1</v>
      </c>
      <c r="R436" t="s">
        <v>39</v>
      </c>
      <c r="S436" t="s">
        <v>36</v>
      </c>
      <c r="T436" t="s">
        <v>870</v>
      </c>
      <c r="U436" t="s">
        <v>37</v>
      </c>
      <c r="V436">
        <v>4000</v>
      </c>
      <c r="W436" t="s">
        <v>1022</v>
      </c>
      <c r="Y436">
        <v>4451</v>
      </c>
      <c r="Z436" t="s">
        <v>49</v>
      </c>
      <c r="AA436" s="11">
        <v>1</v>
      </c>
      <c r="AB436" s="80" t="s">
        <v>1240</v>
      </c>
      <c r="AC436" t="s">
        <v>52</v>
      </c>
      <c r="AD436" s="12">
        <v>180000</v>
      </c>
      <c r="AE436" s="12">
        <v>180000</v>
      </c>
      <c r="AF436" s="12">
        <v>165000</v>
      </c>
      <c r="AG436" s="12">
        <v>165000</v>
      </c>
      <c r="AH436" s="12">
        <v>165000</v>
      </c>
      <c r="AI436" s="12">
        <v>150000</v>
      </c>
      <c r="AJ436" s="12">
        <v>150000</v>
      </c>
      <c r="AK436" s="12">
        <v>15000</v>
      </c>
      <c r="AL436" s="32">
        <v>180000</v>
      </c>
      <c r="AM436" s="32">
        <v>180000</v>
      </c>
      <c r="AN436" s="32">
        <v>180000</v>
      </c>
      <c r="AO436" s="32">
        <v>180000</v>
      </c>
      <c r="AP436" s="78">
        <v>180000</v>
      </c>
      <c r="AQ436" s="12">
        <f t="shared" si="21"/>
        <v>0</v>
      </c>
      <c r="AR436" s="32">
        <f t="shared" si="22"/>
        <v>0</v>
      </c>
      <c r="AS436" s="35" t="s">
        <v>53</v>
      </c>
      <c r="AT436">
        <v>58893802</v>
      </c>
      <c r="AU436">
        <v>78064967.069999993</v>
      </c>
      <c r="AV436">
        <v>0</v>
      </c>
      <c r="AW436">
        <v>19137674.48</v>
      </c>
      <c r="AX436">
        <v>117821094.59</v>
      </c>
      <c r="AY436"/>
    </row>
    <row r="437" spans="1:51" x14ac:dyDescent="0.3">
      <c r="A437" t="str">
        <f t="shared" si="20"/>
        <v>1.1-00-2401_241001001_24445104</v>
      </c>
      <c r="B437" t="s">
        <v>1282</v>
      </c>
      <c r="C437" t="s">
        <v>1105</v>
      </c>
      <c r="D437" t="s">
        <v>1276</v>
      </c>
      <c r="E437" t="s">
        <v>1284</v>
      </c>
      <c r="F437" t="s">
        <v>1106</v>
      </c>
      <c r="G437" t="s">
        <v>29</v>
      </c>
      <c r="H437" t="s">
        <v>30</v>
      </c>
      <c r="I437" t="s">
        <v>31</v>
      </c>
      <c r="J437" t="s">
        <v>934</v>
      </c>
      <c r="K437" t="s">
        <v>33</v>
      </c>
      <c r="L437" t="s">
        <v>853</v>
      </c>
      <c r="M437" t="s">
        <v>971</v>
      </c>
      <c r="N437">
        <v>1</v>
      </c>
      <c r="O437" t="s">
        <v>35</v>
      </c>
      <c r="P437" s="79" t="s">
        <v>38</v>
      </c>
      <c r="Q437">
        <v>1</v>
      </c>
      <c r="R437" t="s">
        <v>39</v>
      </c>
      <c r="S437" t="s">
        <v>36</v>
      </c>
      <c r="T437" t="s">
        <v>870</v>
      </c>
      <c r="U437" t="s">
        <v>37</v>
      </c>
      <c r="V437">
        <v>4000</v>
      </c>
      <c r="W437" t="s">
        <v>1022</v>
      </c>
      <c r="Y437">
        <v>4451</v>
      </c>
      <c r="Z437" t="s">
        <v>49</v>
      </c>
      <c r="AA437" s="11">
        <v>2</v>
      </c>
      <c r="AB437" s="80" t="s">
        <v>1241</v>
      </c>
      <c r="AC437" t="s">
        <v>54</v>
      </c>
      <c r="AD437" s="12">
        <v>300000</v>
      </c>
      <c r="AE437" s="12">
        <v>299965.92</v>
      </c>
      <c r="AF437" s="12">
        <v>0</v>
      </c>
      <c r="AG437" s="12">
        <v>0</v>
      </c>
      <c r="AH437" s="12">
        <v>0</v>
      </c>
      <c r="AI437" s="12">
        <v>0</v>
      </c>
      <c r="AJ437" s="12">
        <v>0</v>
      </c>
      <c r="AK437" s="12">
        <v>300000</v>
      </c>
      <c r="AL437" s="32">
        <v>300000</v>
      </c>
      <c r="AM437" s="32">
        <v>300000</v>
      </c>
      <c r="AN437" s="32">
        <v>300000</v>
      </c>
      <c r="AO437" s="32">
        <v>300000</v>
      </c>
      <c r="AP437" s="78">
        <v>300000</v>
      </c>
      <c r="AQ437" s="12">
        <f t="shared" si="21"/>
        <v>34.080000000016298</v>
      </c>
      <c r="AR437" s="32">
        <f t="shared" si="22"/>
        <v>0</v>
      </c>
      <c r="AS437" s="35" t="s">
        <v>55</v>
      </c>
      <c r="AT437">
        <v>0</v>
      </c>
      <c r="AU437">
        <v>60478109.810000002</v>
      </c>
      <c r="AV437">
        <v>0</v>
      </c>
      <c r="AW437">
        <v>78791367.069999993</v>
      </c>
      <c r="AX437">
        <v>-18313257.260000002</v>
      </c>
      <c r="AY437"/>
    </row>
    <row r="438" spans="1:51" x14ac:dyDescent="0.3">
      <c r="A438" t="str">
        <f t="shared" si="20"/>
        <v>1.1-00-2401_241001001_24445105</v>
      </c>
      <c r="B438" t="s">
        <v>1282</v>
      </c>
      <c r="C438" t="s">
        <v>1105</v>
      </c>
      <c r="D438" t="s">
        <v>1276</v>
      </c>
      <c r="E438" t="s">
        <v>1284</v>
      </c>
      <c r="F438" t="s">
        <v>1106</v>
      </c>
      <c r="G438" t="s">
        <v>29</v>
      </c>
      <c r="H438" t="s">
        <v>30</v>
      </c>
      <c r="I438" t="s">
        <v>31</v>
      </c>
      <c r="J438" t="s">
        <v>934</v>
      </c>
      <c r="K438" t="s">
        <v>33</v>
      </c>
      <c r="L438" t="s">
        <v>853</v>
      </c>
      <c r="M438" t="s">
        <v>971</v>
      </c>
      <c r="N438">
        <v>1</v>
      </c>
      <c r="O438" t="s">
        <v>35</v>
      </c>
      <c r="P438" s="79" t="s">
        <v>38</v>
      </c>
      <c r="Q438">
        <v>1</v>
      </c>
      <c r="R438" t="s">
        <v>39</v>
      </c>
      <c r="S438" t="s">
        <v>36</v>
      </c>
      <c r="T438" t="s">
        <v>870</v>
      </c>
      <c r="U438" t="s">
        <v>37</v>
      </c>
      <c r="V438">
        <v>4000</v>
      </c>
      <c r="W438" t="s">
        <v>1022</v>
      </c>
      <c r="Y438">
        <v>4451</v>
      </c>
      <c r="Z438" t="s">
        <v>49</v>
      </c>
      <c r="AA438" s="11">
        <v>3</v>
      </c>
      <c r="AB438" s="80" t="s">
        <v>1242</v>
      </c>
      <c r="AC438" t="s">
        <v>56</v>
      </c>
      <c r="AD438" s="12">
        <v>1000000</v>
      </c>
      <c r="AE438" s="12">
        <v>1000008.52</v>
      </c>
      <c r="AF438" s="12">
        <v>0</v>
      </c>
      <c r="AG438" s="12">
        <v>0</v>
      </c>
      <c r="AH438" s="12">
        <v>0</v>
      </c>
      <c r="AI438" s="12">
        <v>0</v>
      </c>
      <c r="AJ438" s="12">
        <v>0</v>
      </c>
      <c r="AK438" s="12">
        <v>1000000</v>
      </c>
      <c r="AL438" s="32">
        <v>1000000</v>
      </c>
      <c r="AM438" s="32">
        <v>1000000</v>
      </c>
      <c r="AN438" s="32">
        <v>1000000</v>
      </c>
      <c r="AO438" s="32">
        <v>1000000</v>
      </c>
      <c r="AP438" s="78">
        <v>1000000</v>
      </c>
      <c r="AQ438" s="12">
        <f t="shared" si="21"/>
        <v>-8.5200000000186265</v>
      </c>
      <c r="AR438" s="32">
        <f t="shared" si="22"/>
        <v>0</v>
      </c>
      <c r="AS438" s="35" t="s">
        <v>57</v>
      </c>
      <c r="AT438">
        <v>480000</v>
      </c>
      <c r="AU438">
        <v>0</v>
      </c>
      <c r="AV438">
        <v>0</v>
      </c>
      <c r="AW438">
        <v>0</v>
      </c>
      <c r="AX438">
        <v>480000</v>
      </c>
      <c r="AY438"/>
    </row>
    <row r="439" spans="1:51" x14ac:dyDescent="0.3">
      <c r="A439" t="str">
        <f t="shared" si="20"/>
        <v>1.1-00-2401_241001001_24445106</v>
      </c>
      <c r="B439" t="s">
        <v>1282</v>
      </c>
      <c r="C439" t="s">
        <v>1105</v>
      </c>
      <c r="D439" t="s">
        <v>1276</v>
      </c>
      <c r="E439" t="s">
        <v>1284</v>
      </c>
      <c r="F439" t="s">
        <v>1106</v>
      </c>
      <c r="G439" t="s">
        <v>29</v>
      </c>
      <c r="H439" t="s">
        <v>30</v>
      </c>
      <c r="I439" t="s">
        <v>31</v>
      </c>
      <c r="J439" t="s">
        <v>934</v>
      </c>
      <c r="K439" t="s">
        <v>33</v>
      </c>
      <c r="L439" t="s">
        <v>853</v>
      </c>
      <c r="M439" t="s">
        <v>971</v>
      </c>
      <c r="N439">
        <v>1</v>
      </c>
      <c r="O439" t="s">
        <v>35</v>
      </c>
      <c r="P439" s="79" t="s">
        <v>38</v>
      </c>
      <c r="Q439">
        <v>1</v>
      </c>
      <c r="R439" t="s">
        <v>39</v>
      </c>
      <c r="S439" t="s">
        <v>36</v>
      </c>
      <c r="T439" t="s">
        <v>870</v>
      </c>
      <c r="U439" t="s">
        <v>37</v>
      </c>
      <c r="V439">
        <v>4000</v>
      </c>
      <c r="W439" t="s">
        <v>1022</v>
      </c>
      <c r="Y439">
        <v>4451</v>
      </c>
      <c r="Z439" t="s">
        <v>49</v>
      </c>
      <c r="AA439" s="11">
        <v>5</v>
      </c>
      <c r="AB439" s="80" t="s">
        <v>1243</v>
      </c>
      <c r="AC439" t="s">
        <v>1041</v>
      </c>
      <c r="AD439" s="12">
        <v>70000</v>
      </c>
      <c r="AE439" s="12">
        <v>70008.52</v>
      </c>
      <c r="AF439" s="12">
        <v>70000</v>
      </c>
      <c r="AG439" s="12">
        <v>70000</v>
      </c>
      <c r="AH439" s="12">
        <v>70000</v>
      </c>
      <c r="AI439" s="12">
        <v>70000</v>
      </c>
      <c r="AJ439" s="12">
        <v>70000</v>
      </c>
      <c r="AK439" s="12">
        <v>0</v>
      </c>
      <c r="AL439" s="32">
        <v>70000</v>
      </c>
      <c r="AM439" s="32">
        <v>70000</v>
      </c>
      <c r="AN439" s="32">
        <v>70000</v>
      </c>
      <c r="AO439" s="32">
        <v>70000</v>
      </c>
      <c r="AP439" s="78">
        <v>70000</v>
      </c>
      <c r="AQ439" s="12">
        <f t="shared" si="21"/>
        <v>-8.5200000000040745</v>
      </c>
      <c r="AR439" s="32">
        <f t="shared" si="22"/>
        <v>0</v>
      </c>
      <c r="AS439" s="35" t="s">
        <v>60</v>
      </c>
      <c r="AT439">
        <v>480000</v>
      </c>
      <c r="AU439">
        <v>0</v>
      </c>
      <c r="AV439">
        <v>0</v>
      </c>
      <c r="AW439">
        <v>0</v>
      </c>
      <c r="AX439">
        <v>480000</v>
      </c>
      <c r="AY439"/>
    </row>
    <row r="440" spans="1:51" x14ac:dyDescent="0.3">
      <c r="A440" t="str">
        <f t="shared" si="20"/>
        <v>1.1-00-2401_241XX001_244451XX</v>
      </c>
      <c r="B440" t="s">
        <v>1282</v>
      </c>
      <c r="C440" t="s">
        <v>1105</v>
      </c>
      <c r="D440" t="s">
        <v>1276</v>
      </c>
      <c r="E440" t="s">
        <v>1284</v>
      </c>
      <c r="F440" t="s">
        <v>1106</v>
      </c>
      <c r="G440" t="s">
        <v>29</v>
      </c>
      <c r="H440" t="s">
        <v>30</v>
      </c>
      <c r="I440" t="s">
        <v>31</v>
      </c>
      <c r="J440" t="s">
        <v>934</v>
      </c>
      <c r="K440" t="s">
        <v>33</v>
      </c>
      <c r="L440" t="s">
        <v>853</v>
      </c>
      <c r="M440" t="s">
        <v>971</v>
      </c>
      <c r="N440">
        <v>1</v>
      </c>
      <c r="O440" t="s">
        <v>35</v>
      </c>
      <c r="P440" t="s">
        <v>45</v>
      </c>
      <c r="Q440">
        <v>1</v>
      </c>
      <c r="R440" t="s">
        <v>39</v>
      </c>
      <c r="S440" t="s">
        <v>36</v>
      </c>
      <c r="T440" t="s">
        <v>870</v>
      </c>
      <c r="U440" t="s">
        <v>37</v>
      </c>
      <c r="V440">
        <v>4000</v>
      </c>
      <c r="W440" t="s">
        <v>1022</v>
      </c>
      <c r="Y440">
        <v>4451</v>
      </c>
      <c r="Z440" t="s">
        <v>49</v>
      </c>
      <c r="AA440" s="11">
        <v>4</v>
      </c>
      <c r="AB440" s="80" t="s">
        <v>45</v>
      </c>
      <c r="AC440" t="s">
        <v>58</v>
      </c>
      <c r="AD440" s="12">
        <v>1000000</v>
      </c>
      <c r="AE440" s="12">
        <v>1000008.52</v>
      </c>
      <c r="AF440" s="12">
        <v>0</v>
      </c>
      <c r="AG440" s="12">
        <v>0</v>
      </c>
      <c r="AH440" s="12">
        <v>0</v>
      </c>
      <c r="AI440" s="12">
        <v>0</v>
      </c>
      <c r="AJ440" s="12">
        <v>0</v>
      </c>
      <c r="AK440" s="12">
        <v>1000000</v>
      </c>
      <c r="AL440" s="32">
        <v>1000000</v>
      </c>
      <c r="AM440" s="32">
        <v>1000000</v>
      </c>
      <c r="AN440" s="32">
        <v>1000000</v>
      </c>
      <c r="AO440" s="32">
        <v>1000000</v>
      </c>
      <c r="AP440" s="78">
        <v>0</v>
      </c>
      <c r="AQ440" s="12">
        <f t="shared" si="21"/>
        <v>-1000008.52</v>
      </c>
      <c r="AR440" s="32">
        <f t="shared" si="22"/>
        <v>0</v>
      </c>
      <c r="AS440" s="35" t="s">
        <v>59</v>
      </c>
      <c r="AY440"/>
    </row>
    <row r="441" spans="1:51" x14ac:dyDescent="0.3">
      <c r="A441" t="str">
        <f t="shared" si="20"/>
        <v>1.1-00-2401_241XX001_244451XX</v>
      </c>
      <c r="B441" t="s">
        <v>1282</v>
      </c>
      <c r="C441" t="s">
        <v>1105</v>
      </c>
      <c r="D441" t="s">
        <v>1276</v>
      </c>
      <c r="E441" t="s">
        <v>1284</v>
      </c>
      <c r="F441" t="s">
        <v>1106</v>
      </c>
      <c r="G441" t="s">
        <v>29</v>
      </c>
      <c r="H441" t="s">
        <v>30</v>
      </c>
      <c r="I441" t="s">
        <v>31</v>
      </c>
      <c r="J441" t="s">
        <v>934</v>
      </c>
      <c r="K441" t="s">
        <v>33</v>
      </c>
      <c r="L441" t="s">
        <v>853</v>
      </c>
      <c r="M441" t="s">
        <v>971</v>
      </c>
      <c r="N441">
        <v>1</v>
      </c>
      <c r="O441" t="s">
        <v>35</v>
      </c>
      <c r="P441" t="s">
        <v>45</v>
      </c>
      <c r="Q441">
        <v>1</v>
      </c>
      <c r="R441" t="s">
        <v>39</v>
      </c>
      <c r="S441" t="s">
        <v>36</v>
      </c>
      <c r="T441" t="s">
        <v>870</v>
      </c>
      <c r="U441" t="s">
        <v>37</v>
      </c>
      <c r="V441">
        <v>4000</v>
      </c>
      <c r="W441" t="s">
        <v>1022</v>
      </c>
      <c r="Y441">
        <v>4451</v>
      </c>
      <c r="Z441" t="s">
        <v>49</v>
      </c>
      <c r="AA441" s="11">
        <v>6</v>
      </c>
      <c r="AB441" s="80" t="s">
        <v>45</v>
      </c>
      <c r="AC441" t="s">
        <v>46</v>
      </c>
      <c r="AD441" s="12">
        <v>0</v>
      </c>
      <c r="AE441" s="12">
        <v>324000</v>
      </c>
      <c r="AF441" s="12">
        <v>0</v>
      </c>
      <c r="AG441" s="12">
        <v>0</v>
      </c>
      <c r="AH441" s="12">
        <v>0</v>
      </c>
      <c r="AI441" s="12">
        <v>0</v>
      </c>
      <c r="AJ441" s="12">
        <v>0</v>
      </c>
      <c r="AK441" s="12">
        <v>0</v>
      </c>
      <c r="AL441" s="32">
        <v>0</v>
      </c>
      <c r="AM441" s="32">
        <v>0</v>
      </c>
      <c r="AN441" s="32">
        <v>0</v>
      </c>
      <c r="AO441" s="32">
        <v>0</v>
      </c>
      <c r="AP441" s="12">
        <v>0</v>
      </c>
      <c r="AQ441" s="12">
        <f t="shared" si="21"/>
        <v>-324000</v>
      </c>
      <c r="AR441" s="32">
        <f t="shared" si="22"/>
        <v>0</v>
      </c>
      <c r="AS441" s="35" t="s">
        <v>846</v>
      </c>
      <c r="AT441">
        <v>9210483.8499999996</v>
      </c>
      <c r="AU441">
        <v>32000000.649999999</v>
      </c>
      <c r="AV441">
        <v>0</v>
      </c>
      <c r="AW441">
        <v>0</v>
      </c>
      <c r="AX441">
        <v>41210484.5</v>
      </c>
      <c r="AY441"/>
    </row>
    <row r="442" spans="1:51" x14ac:dyDescent="0.3">
      <c r="A442" t="str">
        <f t="shared" si="20"/>
        <v>1.1-00-2401_241XX001_244451XX</v>
      </c>
      <c r="B442" t="s">
        <v>1282</v>
      </c>
      <c r="C442" t="s">
        <v>1105</v>
      </c>
      <c r="D442" t="s">
        <v>1276</v>
      </c>
      <c r="E442" t="s">
        <v>1284</v>
      </c>
      <c r="F442" t="s">
        <v>1106</v>
      </c>
      <c r="G442" t="s">
        <v>29</v>
      </c>
      <c r="H442" t="s">
        <v>30</v>
      </c>
      <c r="I442" t="s">
        <v>31</v>
      </c>
      <c r="J442" t="s">
        <v>934</v>
      </c>
      <c r="K442" t="s">
        <v>33</v>
      </c>
      <c r="L442" t="s">
        <v>853</v>
      </c>
      <c r="M442" t="s">
        <v>971</v>
      </c>
      <c r="N442">
        <v>1</v>
      </c>
      <c r="O442" t="s">
        <v>35</v>
      </c>
      <c r="P442" t="s">
        <v>45</v>
      </c>
      <c r="Q442">
        <v>1</v>
      </c>
      <c r="R442" t="s">
        <v>39</v>
      </c>
      <c r="S442" t="s">
        <v>36</v>
      </c>
      <c r="T442" t="s">
        <v>870</v>
      </c>
      <c r="U442" t="s">
        <v>37</v>
      </c>
      <c r="V442">
        <v>4000</v>
      </c>
      <c r="W442" t="s">
        <v>1022</v>
      </c>
      <c r="Y442">
        <v>4451</v>
      </c>
      <c r="Z442" t="s">
        <v>49</v>
      </c>
      <c r="AA442" s="11">
        <v>40</v>
      </c>
      <c r="AB442" s="80" t="s">
        <v>45</v>
      </c>
      <c r="AC442" t="s">
        <v>1034</v>
      </c>
      <c r="AD442" s="12">
        <v>165000</v>
      </c>
      <c r="AE442" s="12">
        <v>0</v>
      </c>
      <c r="AF442" s="12">
        <v>165000</v>
      </c>
      <c r="AG442" s="12">
        <v>165000</v>
      </c>
      <c r="AH442" s="12">
        <v>165000</v>
      </c>
      <c r="AI442" s="12">
        <v>165000</v>
      </c>
      <c r="AJ442" s="12">
        <v>165000</v>
      </c>
      <c r="AK442" s="12">
        <v>0</v>
      </c>
      <c r="AL442" s="32">
        <v>0</v>
      </c>
      <c r="AM442" s="32">
        <v>0</v>
      </c>
      <c r="AN442" s="32">
        <v>0</v>
      </c>
      <c r="AO442" s="32">
        <v>0</v>
      </c>
      <c r="AP442" s="12">
        <v>0</v>
      </c>
      <c r="AQ442" s="12">
        <f t="shared" si="21"/>
        <v>0</v>
      </c>
      <c r="AR442" s="32">
        <f t="shared" si="22"/>
        <v>0</v>
      </c>
      <c r="AS442" s="35" t="s">
        <v>846</v>
      </c>
      <c r="AT442">
        <v>0</v>
      </c>
      <c r="AU442">
        <v>653612.24</v>
      </c>
      <c r="AV442">
        <v>0</v>
      </c>
      <c r="AW442">
        <v>79577379</v>
      </c>
      <c r="AX442">
        <v>-78923766.760000005</v>
      </c>
      <c r="AY442"/>
    </row>
    <row r="443" spans="1:51" x14ac:dyDescent="0.3">
      <c r="A443" t="str">
        <f t="shared" si="20"/>
        <v>1.1-00-2401_241XX001_244451XX</v>
      </c>
      <c r="B443" t="s">
        <v>1282</v>
      </c>
      <c r="C443" t="s">
        <v>1105</v>
      </c>
      <c r="D443" t="s">
        <v>1276</v>
      </c>
      <c r="E443" t="s">
        <v>1284</v>
      </c>
      <c r="F443" t="s">
        <v>1106</v>
      </c>
      <c r="G443" t="s">
        <v>29</v>
      </c>
      <c r="H443" t="s">
        <v>30</v>
      </c>
      <c r="I443" t="s">
        <v>31</v>
      </c>
      <c r="J443" t="s">
        <v>934</v>
      </c>
      <c r="K443" t="s">
        <v>33</v>
      </c>
      <c r="L443" t="s">
        <v>853</v>
      </c>
      <c r="M443" t="s">
        <v>971</v>
      </c>
      <c r="N443">
        <v>1</v>
      </c>
      <c r="O443" t="s">
        <v>35</v>
      </c>
      <c r="P443" t="s">
        <v>45</v>
      </c>
      <c r="Q443">
        <v>1</v>
      </c>
      <c r="R443" t="s">
        <v>39</v>
      </c>
      <c r="S443" t="s">
        <v>36</v>
      </c>
      <c r="T443" t="s">
        <v>870</v>
      </c>
      <c r="U443" t="s">
        <v>37</v>
      </c>
      <c r="V443">
        <v>4000</v>
      </c>
      <c r="W443" t="s">
        <v>1022</v>
      </c>
      <c r="Y443">
        <v>4451</v>
      </c>
      <c r="Z443" t="s">
        <v>49</v>
      </c>
      <c r="AA443" s="11" t="s">
        <v>45</v>
      </c>
      <c r="AB443" s="80" t="s">
        <v>45</v>
      </c>
      <c r="AC443" t="s">
        <v>117</v>
      </c>
      <c r="AD443" s="12">
        <v>0</v>
      </c>
      <c r="AE443" s="12">
        <v>0</v>
      </c>
      <c r="AF443" s="12">
        <v>0</v>
      </c>
      <c r="AG443" s="12">
        <v>0</v>
      </c>
      <c r="AH443" s="12">
        <v>0</v>
      </c>
      <c r="AI443" s="12">
        <v>0</v>
      </c>
      <c r="AJ443" s="12">
        <v>0</v>
      </c>
      <c r="AK443" s="12">
        <v>0</v>
      </c>
      <c r="AL443" s="32">
        <v>0</v>
      </c>
      <c r="AM443" s="32">
        <v>0</v>
      </c>
      <c r="AN443" s="32">
        <v>0</v>
      </c>
      <c r="AO443" s="32">
        <v>0</v>
      </c>
      <c r="AP443" s="12">
        <v>0</v>
      </c>
      <c r="AQ443" s="12">
        <f t="shared" si="21"/>
        <v>0</v>
      </c>
      <c r="AR443" s="32">
        <f t="shared" si="22"/>
        <v>0</v>
      </c>
      <c r="AS443" s="35"/>
      <c r="AT443">
        <v>0</v>
      </c>
      <c r="AU443">
        <v>100000</v>
      </c>
      <c r="AV443">
        <v>0</v>
      </c>
      <c r="AW443">
        <v>0</v>
      </c>
      <c r="AX443">
        <v>100000</v>
      </c>
      <c r="AY443"/>
    </row>
    <row r="444" spans="1:51" x14ac:dyDescent="0.3">
      <c r="A444" t="str">
        <f t="shared" si="20"/>
        <v>1.1-00-2401_241001001_24445100</v>
      </c>
      <c r="B444" t="s">
        <v>1282</v>
      </c>
      <c r="C444" t="s">
        <v>1105</v>
      </c>
      <c r="D444" t="s">
        <v>1276</v>
      </c>
      <c r="E444" t="s">
        <v>1284</v>
      </c>
      <c r="F444" t="s">
        <v>1106</v>
      </c>
      <c r="G444" t="s">
        <v>29</v>
      </c>
      <c r="H444" t="s">
        <v>30</v>
      </c>
      <c r="I444" t="s">
        <v>31</v>
      </c>
      <c r="J444" t="s">
        <v>934</v>
      </c>
      <c r="K444" t="s">
        <v>33</v>
      </c>
      <c r="L444" t="s">
        <v>853</v>
      </c>
      <c r="M444" t="s">
        <v>971</v>
      </c>
      <c r="N444">
        <v>1</v>
      </c>
      <c r="O444" t="s">
        <v>35</v>
      </c>
      <c r="P444" s="79" t="s">
        <v>38</v>
      </c>
      <c r="Q444">
        <v>1</v>
      </c>
      <c r="R444" t="s">
        <v>39</v>
      </c>
      <c r="S444" t="s">
        <v>36</v>
      </c>
      <c r="T444" t="s">
        <v>870</v>
      </c>
      <c r="U444" t="s">
        <v>37</v>
      </c>
      <c r="V444">
        <v>4000</v>
      </c>
      <c r="W444" t="s">
        <v>1022</v>
      </c>
      <c r="Y444">
        <v>4451</v>
      </c>
      <c r="Z444" t="s">
        <v>49</v>
      </c>
      <c r="AA444" s="11">
        <v>0</v>
      </c>
      <c r="AB444" s="80" t="s">
        <v>42</v>
      </c>
      <c r="AC444" t="s">
        <v>43</v>
      </c>
      <c r="AD444" s="12">
        <v>462000</v>
      </c>
      <c r="AE444" s="12">
        <v>475008.52</v>
      </c>
      <c r="AF444" s="12">
        <v>95000</v>
      </c>
      <c r="AG444" s="12">
        <v>95000</v>
      </c>
      <c r="AH444" s="12">
        <v>95000</v>
      </c>
      <c r="AI444" s="12">
        <v>70000</v>
      </c>
      <c r="AJ444" s="12">
        <v>70000</v>
      </c>
      <c r="AK444" s="12">
        <v>367000</v>
      </c>
      <c r="AL444" s="32">
        <v>640000</v>
      </c>
      <c r="AM444" s="32">
        <v>640000</v>
      </c>
      <c r="AN444" s="32">
        <v>640000</v>
      </c>
      <c r="AO444" s="32">
        <v>640000</v>
      </c>
      <c r="AP444" s="78">
        <v>640000</v>
      </c>
      <c r="AQ444" s="12">
        <f t="shared" si="21"/>
        <v>164991.47999999998</v>
      </c>
      <c r="AR444" s="32">
        <f t="shared" si="22"/>
        <v>0</v>
      </c>
      <c r="AS444" s="35" t="s">
        <v>50</v>
      </c>
      <c r="AT444">
        <v>0</v>
      </c>
      <c r="AU444">
        <v>0</v>
      </c>
      <c r="AV444">
        <v>0</v>
      </c>
      <c r="AW444">
        <v>0</v>
      </c>
      <c r="AX444">
        <v>0</v>
      </c>
      <c r="AY444"/>
    </row>
    <row r="445" spans="1:51" x14ac:dyDescent="0.3">
      <c r="A445" t="str">
        <f t="shared" si="20"/>
        <v>1.1-00-2402_241008007_24445109</v>
      </c>
      <c r="B445" t="s">
        <v>1282</v>
      </c>
      <c r="C445" t="s">
        <v>1105</v>
      </c>
      <c r="D445" t="s">
        <v>1276</v>
      </c>
      <c r="E445" t="s">
        <v>1284</v>
      </c>
      <c r="F445" t="s">
        <v>1106</v>
      </c>
      <c r="G445" t="s">
        <v>29</v>
      </c>
      <c r="H445" t="s">
        <v>30</v>
      </c>
      <c r="I445" t="s">
        <v>200</v>
      </c>
      <c r="J445" t="s">
        <v>957</v>
      </c>
      <c r="K445" t="s">
        <v>188</v>
      </c>
      <c r="L445" t="s">
        <v>856</v>
      </c>
      <c r="M445" t="s">
        <v>189</v>
      </c>
      <c r="N445">
        <v>1</v>
      </c>
      <c r="O445" t="s">
        <v>35</v>
      </c>
      <c r="P445" s="79" t="s">
        <v>202</v>
      </c>
      <c r="Q445">
        <v>8</v>
      </c>
      <c r="R445" t="s">
        <v>203</v>
      </c>
      <c r="S445" t="s">
        <v>190</v>
      </c>
      <c r="T445" t="s">
        <v>880</v>
      </c>
      <c r="U445" t="s">
        <v>996</v>
      </c>
      <c r="V445">
        <v>4000</v>
      </c>
      <c r="W445" t="s">
        <v>1022</v>
      </c>
      <c r="Y445">
        <v>4451</v>
      </c>
      <c r="Z445" t="s">
        <v>49</v>
      </c>
      <c r="AA445" s="11">
        <v>8</v>
      </c>
      <c r="AB445" s="80" t="s">
        <v>1246</v>
      </c>
      <c r="AC445" t="s">
        <v>204</v>
      </c>
      <c r="AD445" s="12">
        <v>700000</v>
      </c>
      <c r="AE445" s="12">
        <v>700008.48</v>
      </c>
      <c r="AF445" s="12">
        <v>0</v>
      </c>
      <c r="AG445" s="12">
        <v>0</v>
      </c>
      <c r="AH445" s="12">
        <v>0</v>
      </c>
      <c r="AI445" s="12">
        <v>0</v>
      </c>
      <c r="AJ445" s="12">
        <v>0</v>
      </c>
      <c r="AK445" s="12">
        <v>700000</v>
      </c>
      <c r="AL445" s="32">
        <v>700000</v>
      </c>
      <c r="AM445" s="32">
        <v>700000</v>
      </c>
      <c r="AN445" s="32">
        <v>750000</v>
      </c>
      <c r="AO445" s="32">
        <v>750000</v>
      </c>
      <c r="AP445" s="78">
        <v>500000</v>
      </c>
      <c r="AQ445" s="12">
        <f t="shared" si="21"/>
        <v>-200008.47999999998</v>
      </c>
      <c r="AR445" s="32">
        <f t="shared" si="22"/>
        <v>50000</v>
      </c>
      <c r="AS445" s="35" t="s">
        <v>205</v>
      </c>
      <c r="AT445">
        <v>0</v>
      </c>
      <c r="AU445">
        <v>0</v>
      </c>
      <c r="AV445">
        <v>0</v>
      </c>
      <c r="AW445">
        <v>0</v>
      </c>
      <c r="AX445">
        <v>0</v>
      </c>
      <c r="AY445"/>
    </row>
    <row r="446" spans="1:51" x14ac:dyDescent="0.3">
      <c r="A446" t="str">
        <f t="shared" si="20"/>
        <v>1.1-00-2402_241008007_24445110</v>
      </c>
      <c r="B446" t="s">
        <v>1282</v>
      </c>
      <c r="C446" t="s">
        <v>1105</v>
      </c>
      <c r="D446" t="s">
        <v>1276</v>
      </c>
      <c r="E446" t="s">
        <v>1284</v>
      </c>
      <c r="F446" t="s">
        <v>1106</v>
      </c>
      <c r="G446" t="s">
        <v>29</v>
      </c>
      <c r="H446" t="s">
        <v>30</v>
      </c>
      <c r="I446" t="s">
        <v>200</v>
      </c>
      <c r="J446" t="s">
        <v>957</v>
      </c>
      <c r="K446" t="s">
        <v>188</v>
      </c>
      <c r="L446" t="s">
        <v>856</v>
      </c>
      <c r="M446" t="s">
        <v>189</v>
      </c>
      <c r="N446">
        <v>1</v>
      </c>
      <c r="O446" t="s">
        <v>35</v>
      </c>
      <c r="P446" s="79" t="s">
        <v>202</v>
      </c>
      <c r="Q446">
        <v>8</v>
      </c>
      <c r="R446" t="s">
        <v>203</v>
      </c>
      <c r="S446" t="s">
        <v>190</v>
      </c>
      <c r="T446" t="s">
        <v>880</v>
      </c>
      <c r="U446" t="s">
        <v>996</v>
      </c>
      <c r="V446">
        <v>4000</v>
      </c>
      <c r="W446" t="s">
        <v>1022</v>
      </c>
      <c r="Y446">
        <v>4451</v>
      </c>
      <c r="Z446" t="s">
        <v>49</v>
      </c>
      <c r="AA446" s="11">
        <v>9</v>
      </c>
      <c r="AB446" s="80" t="s">
        <v>1247</v>
      </c>
      <c r="AC446" t="s">
        <v>206</v>
      </c>
      <c r="AD446" s="12">
        <v>210000</v>
      </c>
      <c r="AE446" s="12">
        <v>210000</v>
      </c>
      <c r="AF446" s="12">
        <v>0</v>
      </c>
      <c r="AG446" s="12">
        <v>0</v>
      </c>
      <c r="AH446" s="12">
        <v>0</v>
      </c>
      <c r="AI446" s="12">
        <v>0</v>
      </c>
      <c r="AJ446" s="12">
        <v>0</v>
      </c>
      <c r="AK446" s="12">
        <v>210000</v>
      </c>
      <c r="AL446" s="32">
        <v>210000</v>
      </c>
      <c r="AM446" s="32">
        <v>210000</v>
      </c>
      <c r="AN446" s="32">
        <v>210000</v>
      </c>
      <c r="AO446" s="32">
        <v>210000</v>
      </c>
      <c r="AP446" s="78">
        <v>210000</v>
      </c>
      <c r="AQ446" s="12">
        <f t="shared" si="21"/>
        <v>0</v>
      </c>
      <c r="AR446" s="32">
        <f t="shared" si="22"/>
        <v>0</v>
      </c>
      <c r="AS446" s="35" t="s">
        <v>207</v>
      </c>
      <c r="AT446">
        <v>0</v>
      </c>
      <c r="AU446">
        <v>500</v>
      </c>
      <c r="AV446">
        <v>0</v>
      </c>
      <c r="AW446">
        <v>80</v>
      </c>
      <c r="AX446">
        <v>420</v>
      </c>
      <c r="AY446"/>
    </row>
    <row r="447" spans="1:51" x14ac:dyDescent="0.3">
      <c r="A447" t="str">
        <f t="shared" si="20"/>
        <v>1.1-00-2402_241XX007_244451XX</v>
      </c>
      <c r="B447" t="s">
        <v>1282</v>
      </c>
      <c r="C447" t="s">
        <v>1105</v>
      </c>
      <c r="D447" t="s">
        <v>1276</v>
      </c>
      <c r="E447" t="s">
        <v>1284</v>
      </c>
      <c r="F447" t="s">
        <v>1106</v>
      </c>
      <c r="G447" t="s">
        <v>29</v>
      </c>
      <c r="H447" t="s">
        <v>30</v>
      </c>
      <c r="I447" t="s">
        <v>200</v>
      </c>
      <c r="J447" t="s">
        <v>957</v>
      </c>
      <c r="K447" t="s">
        <v>188</v>
      </c>
      <c r="L447" t="s">
        <v>856</v>
      </c>
      <c r="M447" t="s">
        <v>189</v>
      </c>
      <c r="N447">
        <v>1</v>
      </c>
      <c r="O447" t="s">
        <v>35</v>
      </c>
      <c r="P447" t="s">
        <v>45</v>
      </c>
      <c r="Q447">
        <v>8</v>
      </c>
      <c r="R447" t="s">
        <v>203</v>
      </c>
      <c r="S447" t="s">
        <v>190</v>
      </c>
      <c r="T447" t="s">
        <v>880</v>
      </c>
      <c r="U447" t="s">
        <v>996</v>
      </c>
      <c r="V447">
        <v>4000</v>
      </c>
      <c r="W447" t="s">
        <v>1022</v>
      </c>
      <c r="Y447">
        <v>4451</v>
      </c>
      <c r="Z447" t="s">
        <v>49</v>
      </c>
      <c r="AA447" s="11">
        <v>10</v>
      </c>
      <c r="AB447" s="80" t="s">
        <v>45</v>
      </c>
      <c r="AC447" t="s">
        <v>1040</v>
      </c>
      <c r="AD447" s="12">
        <v>50000</v>
      </c>
      <c r="AE447" s="12">
        <v>49991.519999999997</v>
      </c>
      <c r="AF447" s="12">
        <v>0</v>
      </c>
      <c r="AG447" s="12">
        <v>0</v>
      </c>
      <c r="AH447" s="12">
        <v>0</v>
      </c>
      <c r="AI447" s="12">
        <v>0</v>
      </c>
      <c r="AJ447" s="12">
        <v>0</v>
      </c>
      <c r="AK447" s="12">
        <v>50000</v>
      </c>
      <c r="AL447" s="32">
        <v>50000</v>
      </c>
      <c r="AM447" s="32">
        <v>50000</v>
      </c>
      <c r="AN447" s="32">
        <v>0</v>
      </c>
      <c r="AO447" s="32">
        <v>0</v>
      </c>
      <c r="AP447" s="12">
        <v>0</v>
      </c>
      <c r="AQ447" s="12">
        <f t="shared" si="21"/>
        <v>-49991.519999999997</v>
      </c>
      <c r="AR447" s="32">
        <f t="shared" si="22"/>
        <v>-50000</v>
      </c>
      <c r="AS447" s="35" t="s">
        <v>242</v>
      </c>
      <c r="AT447">
        <v>35193.370000000003</v>
      </c>
      <c r="AU447">
        <v>174806.63</v>
      </c>
      <c r="AV447">
        <v>0</v>
      </c>
      <c r="AW447">
        <v>0</v>
      </c>
      <c r="AX447">
        <v>210000</v>
      </c>
      <c r="AY447"/>
    </row>
    <row r="448" spans="1:51" x14ac:dyDescent="0.3">
      <c r="A448" t="str">
        <f t="shared" si="20"/>
        <v>1.1-00-2406_245026016_24445118</v>
      </c>
      <c r="B448" t="s">
        <v>1282</v>
      </c>
      <c r="C448" t="s">
        <v>1105</v>
      </c>
      <c r="D448" t="s">
        <v>1276</v>
      </c>
      <c r="E448" t="s">
        <v>1284</v>
      </c>
      <c r="F448" t="s">
        <v>1106</v>
      </c>
      <c r="G448" t="s">
        <v>412</v>
      </c>
      <c r="H448" t="s">
        <v>411</v>
      </c>
      <c r="I448" t="s">
        <v>261</v>
      </c>
      <c r="J448" t="s">
        <v>960</v>
      </c>
      <c r="K448" t="s">
        <v>403</v>
      </c>
      <c r="L448" t="s">
        <v>858</v>
      </c>
      <c r="M448" t="s">
        <v>404</v>
      </c>
      <c r="N448">
        <v>5</v>
      </c>
      <c r="O448" t="s">
        <v>62</v>
      </c>
      <c r="P448" s="79" t="s">
        <v>413</v>
      </c>
      <c r="Q448">
        <v>26</v>
      </c>
      <c r="R448" t="s">
        <v>414</v>
      </c>
      <c r="S448" t="s">
        <v>405</v>
      </c>
      <c r="T448" t="s">
        <v>885</v>
      </c>
      <c r="U448" t="s">
        <v>977</v>
      </c>
      <c r="V448">
        <v>4000</v>
      </c>
      <c r="W448" t="s">
        <v>1022</v>
      </c>
      <c r="Y448">
        <v>4451</v>
      </c>
      <c r="Z448" t="s">
        <v>49</v>
      </c>
      <c r="AA448" s="46">
        <v>15</v>
      </c>
      <c r="AB448" s="80" t="s">
        <v>1255</v>
      </c>
      <c r="AC448" t="s">
        <v>415</v>
      </c>
      <c r="AD448" s="12">
        <v>30000000</v>
      </c>
      <c r="AE448" s="12">
        <v>10000000</v>
      </c>
      <c r="AF448" s="12">
        <v>25370579.079999998</v>
      </c>
      <c r="AG448" s="12">
        <v>25370579.079999998</v>
      </c>
      <c r="AH448" s="12">
        <v>25370579.079999998</v>
      </c>
      <c r="AI448" s="12">
        <v>25370579.079999998</v>
      </c>
      <c r="AJ448" s="12">
        <v>25370579.079999998</v>
      </c>
      <c r="AK448" s="12">
        <v>4629420.9200000018</v>
      </c>
      <c r="AL448" s="32">
        <v>30000000</v>
      </c>
      <c r="AM448" s="32">
        <v>30000000</v>
      </c>
      <c r="AN448" s="32">
        <v>30000000</v>
      </c>
      <c r="AO448" s="32">
        <v>30000000</v>
      </c>
      <c r="AP448" s="78">
        <v>10000000</v>
      </c>
      <c r="AQ448" s="12">
        <f t="shared" si="21"/>
        <v>0</v>
      </c>
      <c r="AR448" s="32">
        <f t="shared" si="22"/>
        <v>0</v>
      </c>
      <c r="AS448" s="35" t="s">
        <v>140</v>
      </c>
      <c r="AT448">
        <v>0</v>
      </c>
      <c r="AU448">
        <v>812000</v>
      </c>
      <c r="AV448">
        <v>0</v>
      </c>
      <c r="AW448">
        <v>0</v>
      </c>
      <c r="AX448">
        <v>812000</v>
      </c>
      <c r="AY448"/>
    </row>
    <row r="449" spans="1:51" x14ac:dyDescent="0.3">
      <c r="A449" t="str">
        <f t="shared" si="20"/>
        <v>1.1-00-2402_241009007_24448100</v>
      </c>
      <c r="B449" t="s">
        <v>1282</v>
      </c>
      <c r="C449" t="s">
        <v>1105</v>
      </c>
      <c r="D449" t="s">
        <v>1276</v>
      </c>
      <c r="E449" t="s">
        <v>1284</v>
      </c>
      <c r="F449" t="s">
        <v>1106</v>
      </c>
      <c r="G449" t="s">
        <v>29</v>
      </c>
      <c r="H449" t="s">
        <v>30</v>
      </c>
      <c r="I449" t="s">
        <v>209</v>
      </c>
      <c r="J449" t="s">
        <v>210</v>
      </c>
      <c r="K449" t="s">
        <v>188</v>
      </c>
      <c r="L449" t="s">
        <v>856</v>
      </c>
      <c r="M449" t="s">
        <v>189</v>
      </c>
      <c r="N449">
        <v>1</v>
      </c>
      <c r="O449" t="s">
        <v>35</v>
      </c>
      <c r="P449" s="79" t="s">
        <v>211</v>
      </c>
      <c r="Q449">
        <v>9</v>
      </c>
      <c r="R449" t="s">
        <v>212</v>
      </c>
      <c r="S449" t="s">
        <v>190</v>
      </c>
      <c r="T449" t="s">
        <v>880</v>
      </c>
      <c r="U449" t="s">
        <v>996</v>
      </c>
      <c r="V449">
        <v>4000</v>
      </c>
      <c r="W449" t="s">
        <v>1022</v>
      </c>
      <c r="Y449">
        <v>4481</v>
      </c>
      <c r="Z449" t="s">
        <v>213</v>
      </c>
      <c r="AA449" s="11">
        <v>0</v>
      </c>
      <c r="AB449" s="80" t="s">
        <v>42</v>
      </c>
      <c r="AC449" t="s">
        <v>43</v>
      </c>
      <c r="AD449" s="12">
        <v>751609.44</v>
      </c>
      <c r="AE449" s="12">
        <v>500000</v>
      </c>
      <c r="AF449" s="12">
        <v>1089485.31</v>
      </c>
      <c r="AG449" s="12">
        <v>1089485.31</v>
      </c>
      <c r="AH449" s="12">
        <v>1089485.31</v>
      </c>
      <c r="AI449" s="12">
        <v>1089485.31</v>
      </c>
      <c r="AJ449" s="12">
        <v>1089485.31</v>
      </c>
      <c r="AK449" s="12">
        <v>-337875.87000000011</v>
      </c>
      <c r="AL449" s="32">
        <v>750000</v>
      </c>
      <c r="AM449" s="32">
        <v>750000</v>
      </c>
      <c r="AN449" s="32">
        <v>1089485.31</v>
      </c>
      <c r="AO449" s="32">
        <v>1089485.31</v>
      </c>
      <c r="AP449" s="78">
        <v>500000</v>
      </c>
      <c r="AQ449" s="12">
        <f t="shared" si="21"/>
        <v>0</v>
      </c>
      <c r="AR449" s="32">
        <f t="shared" si="22"/>
        <v>339485.31000000006</v>
      </c>
      <c r="AS449" s="35" t="s">
        <v>214</v>
      </c>
      <c r="AT449">
        <v>0</v>
      </c>
      <c r="AU449">
        <v>0</v>
      </c>
      <c r="AV449">
        <v>0</v>
      </c>
      <c r="AW449">
        <v>20000</v>
      </c>
      <c r="AX449">
        <v>-20000</v>
      </c>
      <c r="AY449"/>
    </row>
    <row r="450" spans="1:51" x14ac:dyDescent="0.3">
      <c r="A450" t="str">
        <f t="shared" si="20"/>
        <v>1.1-00-2402_241XX010_24511100</v>
      </c>
      <c r="B450" t="s">
        <v>1282</v>
      </c>
      <c r="C450" t="s">
        <v>1105</v>
      </c>
      <c r="D450" t="s">
        <v>1276</v>
      </c>
      <c r="E450" t="s">
        <v>1284</v>
      </c>
      <c r="F450" t="s">
        <v>1106</v>
      </c>
      <c r="G450" t="s">
        <v>259</v>
      </c>
      <c r="H450" t="s">
        <v>260</v>
      </c>
      <c r="I450" t="s">
        <v>261</v>
      </c>
      <c r="J450" t="s">
        <v>960</v>
      </c>
      <c r="K450" t="s">
        <v>188</v>
      </c>
      <c r="L450" t="s">
        <v>856</v>
      </c>
      <c r="M450" t="s">
        <v>189</v>
      </c>
      <c r="N450">
        <v>1</v>
      </c>
      <c r="O450" t="s">
        <v>35</v>
      </c>
      <c r="P450" t="s">
        <v>45</v>
      </c>
      <c r="Q450">
        <v>16</v>
      </c>
      <c r="R450" t="s">
        <v>276</v>
      </c>
      <c r="S450" t="s">
        <v>273</v>
      </c>
      <c r="T450" t="s">
        <v>883</v>
      </c>
      <c r="U450" s="1" t="s">
        <v>274</v>
      </c>
      <c r="V450">
        <v>5000</v>
      </c>
      <c r="W450" t="s">
        <v>111</v>
      </c>
      <c r="X450" t="s">
        <v>1159</v>
      </c>
      <c r="Y450">
        <v>5111</v>
      </c>
      <c r="Z450" t="s">
        <v>160</v>
      </c>
      <c r="AA450" s="11">
        <v>0</v>
      </c>
      <c r="AB450" s="80" t="s">
        <v>42</v>
      </c>
      <c r="AC450" t="s">
        <v>43</v>
      </c>
      <c r="AD450" s="12">
        <v>0</v>
      </c>
      <c r="AE450" s="12">
        <v>0</v>
      </c>
      <c r="AF450" s="12">
        <v>0</v>
      </c>
      <c r="AG450" s="12">
        <v>0</v>
      </c>
      <c r="AH450" s="12">
        <v>0</v>
      </c>
      <c r="AI450" s="12">
        <v>0</v>
      </c>
      <c r="AJ450" s="12">
        <v>0</v>
      </c>
      <c r="AK450" s="12">
        <v>0</v>
      </c>
      <c r="AL450" s="12">
        <v>0</v>
      </c>
      <c r="AM450" s="12">
        <v>0</v>
      </c>
      <c r="AN450" s="12">
        <v>15000</v>
      </c>
      <c r="AO450" s="12">
        <v>15000</v>
      </c>
      <c r="AP450" s="78">
        <v>0</v>
      </c>
      <c r="AQ450" s="12">
        <f t="shared" si="21"/>
        <v>0</v>
      </c>
      <c r="AR450" s="32">
        <f t="shared" si="22"/>
        <v>15000</v>
      </c>
      <c r="AS450" t="s">
        <v>297</v>
      </c>
      <c r="AT450">
        <v>0</v>
      </c>
      <c r="AU450">
        <v>0</v>
      </c>
      <c r="AV450">
        <v>0</v>
      </c>
      <c r="AW450">
        <v>24140</v>
      </c>
      <c r="AX450">
        <v>-24140</v>
      </c>
      <c r="AY450"/>
    </row>
    <row r="451" spans="1:51" x14ac:dyDescent="0.3">
      <c r="A451" t="str">
        <f t="shared" ref="A451:A514" si="23">CONCATENATE(B451,K451,N451,P451,S451,Y451,AB451)</f>
        <v>1.1-00-2404_246XX012_24511100</v>
      </c>
      <c r="B451" t="s">
        <v>1282</v>
      </c>
      <c r="C451" t="s">
        <v>1105</v>
      </c>
      <c r="D451" t="s">
        <v>1276</v>
      </c>
      <c r="E451" t="s">
        <v>1284</v>
      </c>
      <c r="F451" t="s">
        <v>1106</v>
      </c>
      <c r="G451" t="s">
        <v>29</v>
      </c>
      <c r="H451" t="s">
        <v>30</v>
      </c>
      <c r="I451" t="s">
        <v>141</v>
      </c>
      <c r="J451" t="s">
        <v>955</v>
      </c>
      <c r="K451" t="s">
        <v>143</v>
      </c>
      <c r="L451" t="s">
        <v>855</v>
      </c>
      <c r="M451" t="s">
        <v>144</v>
      </c>
      <c r="N451">
        <v>6</v>
      </c>
      <c r="O451" t="s">
        <v>79</v>
      </c>
      <c r="P451" t="s">
        <v>45</v>
      </c>
      <c r="Q451">
        <v>18</v>
      </c>
      <c r="R451" t="s">
        <v>148</v>
      </c>
      <c r="S451" t="s">
        <v>145</v>
      </c>
      <c r="T451" t="s">
        <v>877</v>
      </c>
      <c r="U451" t="s">
        <v>956</v>
      </c>
      <c r="V451">
        <v>5000</v>
      </c>
      <c r="W451" t="s">
        <v>111</v>
      </c>
      <c r="X451" t="s">
        <v>1159</v>
      </c>
      <c r="Y451">
        <v>5111</v>
      </c>
      <c r="Z451" t="s">
        <v>160</v>
      </c>
      <c r="AA451" s="11">
        <v>0</v>
      </c>
      <c r="AB451" s="80" t="s">
        <v>42</v>
      </c>
      <c r="AC451" t="s">
        <v>43</v>
      </c>
      <c r="AD451" s="12">
        <v>317000</v>
      </c>
      <c r="AE451" s="12">
        <v>0</v>
      </c>
      <c r="AF451" s="12">
        <v>7598</v>
      </c>
      <c r="AG451" s="12">
        <v>7598</v>
      </c>
      <c r="AH451" s="12">
        <v>7598</v>
      </c>
      <c r="AI451" s="12">
        <v>7598</v>
      </c>
      <c r="AJ451" s="12">
        <v>7598</v>
      </c>
      <c r="AK451" s="12">
        <v>309402</v>
      </c>
      <c r="AL451" s="32">
        <v>320000</v>
      </c>
      <c r="AM451" s="32">
        <v>320000</v>
      </c>
      <c r="AN451" s="32">
        <v>320000</v>
      </c>
      <c r="AO451" s="32">
        <v>320000</v>
      </c>
      <c r="AP451" s="12">
        <v>0</v>
      </c>
      <c r="AQ451" s="12">
        <f t="shared" si="21"/>
        <v>0</v>
      </c>
      <c r="AR451" s="32">
        <f t="shared" si="22"/>
        <v>0</v>
      </c>
      <c r="AS451" s="35" t="s">
        <v>846</v>
      </c>
      <c r="AT451">
        <v>2000000</v>
      </c>
      <c r="AU451">
        <v>0</v>
      </c>
      <c r="AV451">
        <v>0</v>
      </c>
      <c r="AW451">
        <v>0</v>
      </c>
      <c r="AX451">
        <v>2000000</v>
      </c>
      <c r="AY451" s="64"/>
    </row>
    <row r="452" spans="1:51" x14ac:dyDescent="0.3">
      <c r="A452" t="str">
        <f t="shared" si="23"/>
        <v>05_246XX015_245111XX</v>
      </c>
      <c r="C452" t="s">
        <v>1088</v>
      </c>
      <c r="F452" t="s">
        <v>943</v>
      </c>
      <c r="G452" t="s">
        <v>29</v>
      </c>
      <c r="H452" t="s">
        <v>30</v>
      </c>
      <c r="I452" t="s">
        <v>31</v>
      </c>
      <c r="J452" t="s">
        <v>934</v>
      </c>
      <c r="K452" t="s">
        <v>306</v>
      </c>
      <c r="L452" t="s">
        <v>857</v>
      </c>
      <c r="M452" t="s">
        <v>307</v>
      </c>
      <c r="N452">
        <v>6</v>
      </c>
      <c r="O452" t="s">
        <v>79</v>
      </c>
      <c r="P452" t="s">
        <v>45</v>
      </c>
      <c r="Q452">
        <v>21</v>
      </c>
      <c r="R452" t="s">
        <v>311</v>
      </c>
      <c r="S452" t="s">
        <v>308</v>
      </c>
      <c r="T452" t="s">
        <v>884</v>
      </c>
      <c r="U452" t="s">
        <v>309</v>
      </c>
      <c r="V452">
        <v>5000</v>
      </c>
      <c r="W452" t="s">
        <v>111</v>
      </c>
      <c r="Y452">
        <v>5111</v>
      </c>
      <c r="Z452" t="s">
        <v>160</v>
      </c>
      <c r="AA452" s="11">
        <v>49</v>
      </c>
      <c r="AB452" s="80" t="s">
        <v>45</v>
      </c>
      <c r="AC452" t="s">
        <v>942</v>
      </c>
      <c r="AD452" s="12">
        <v>6449.6</v>
      </c>
      <c r="AE452" s="12">
        <v>0</v>
      </c>
      <c r="AF452" s="12">
        <v>6449.6</v>
      </c>
      <c r="AG452" s="12">
        <v>0</v>
      </c>
      <c r="AH452" s="12">
        <v>0</v>
      </c>
      <c r="AI452" s="12">
        <v>0</v>
      </c>
      <c r="AJ452" s="12">
        <v>0</v>
      </c>
      <c r="AK452" s="12">
        <v>0</v>
      </c>
      <c r="AL452" s="32">
        <v>0</v>
      </c>
      <c r="AM452" s="32">
        <v>0</v>
      </c>
      <c r="AN452" s="32">
        <v>0</v>
      </c>
      <c r="AO452" s="32">
        <v>0</v>
      </c>
      <c r="AP452" s="12">
        <v>0</v>
      </c>
      <c r="AQ452" s="12">
        <f t="shared" si="21"/>
        <v>0</v>
      </c>
      <c r="AR452" s="32">
        <f t="shared" si="22"/>
        <v>0</v>
      </c>
      <c r="AS452" s="35" t="s">
        <v>846</v>
      </c>
      <c r="AT452">
        <v>740256</v>
      </c>
      <c r="AU452">
        <v>0</v>
      </c>
      <c r="AV452">
        <v>0</v>
      </c>
      <c r="AW452">
        <v>740256</v>
      </c>
      <c r="AX452">
        <v>0</v>
      </c>
      <c r="AY452"/>
    </row>
    <row r="453" spans="1:51" x14ac:dyDescent="0.3">
      <c r="A453" t="str">
        <f t="shared" si="23"/>
        <v>1.1-00-2405_246021015_24511100</v>
      </c>
      <c r="B453" t="s">
        <v>1282</v>
      </c>
      <c r="C453" t="s">
        <v>1105</v>
      </c>
      <c r="D453" t="s">
        <v>1276</v>
      </c>
      <c r="E453" t="s">
        <v>1284</v>
      </c>
      <c r="F453" t="s">
        <v>1106</v>
      </c>
      <c r="G453" t="s">
        <v>29</v>
      </c>
      <c r="H453" t="s">
        <v>30</v>
      </c>
      <c r="I453" t="s">
        <v>31</v>
      </c>
      <c r="J453" t="s">
        <v>934</v>
      </c>
      <c r="K453" t="s">
        <v>306</v>
      </c>
      <c r="L453" t="s">
        <v>857</v>
      </c>
      <c r="M453" t="s">
        <v>307</v>
      </c>
      <c r="N453">
        <v>6</v>
      </c>
      <c r="O453" t="s">
        <v>79</v>
      </c>
      <c r="P453" s="79" t="s">
        <v>310</v>
      </c>
      <c r="Q453">
        <v>21</v>
      </c>
      <c r="R453" t="s">
        <v>311</v>
      </c>
      <c r="S453" t="s">
        <v>308</v>
      </c>
      <c r="T453" t="s">
        <v>884</v>
      </c>
      <c r="U453" t="s">
        <v>309</v>
      </c>
      <c r="V453">
        <v>5000</v>
      </c>
      <c r="W453" t="s">
        <v>111</v>
      </c>
      <c r="X453" t="s">
        <v>1159</v>
      </c>
      <c r="Y453">
        <v>5111</v>
      </c>
      <c r="Z453" t="s">
        <v>160</v>
      </c>
      <c r="AA453" s="11">
        <v>0</v>
      </c>
      <c r="AB453" s="80" t="s">
        <v>42</v>
      </c>
      <c r="AC453" t="s">
        <v>43</v>
      </c>
      <c r="AD453" s="12">
        <v>637033.72</v>
      </c>
      <c r="AE453" s="12">
        <v>100000</v>
      </c>
      <c r="AF453" s="12">
        <v>621837.72</v>
      </c>
      <c r="AG453" s="12">
        <v>621837.72</v>
      </c>
      <c r="AH453" s="12">
        <v>379836.2</v>
      </c>
      <c r="AI453" s="12">
        <v>376240.2</v>
      </c>
      <c r="AJ453" s="12">
        <v>376240.2</v>
      </c>
      <c r="AK453" s="12">
        <v>15196</v>
      </c>
      <c r="AL453" s="32">
        <v>397740.2</v>
      </c>
      <c r="AM453" s="32">
        <v>397740.2</v>
      </c>
      <c r="AN453" s="32">
        <v>549000</v>
      </c>
      <c r="AO453" s="32">
        <v>549000</v>
      </c>
      <c r="AP453" s="12">
        <v>1185000</v>
      </c>
      <c r="AQ453" s="12">
        <f t="shared" si="21"/>
        <v>1085000</v>
      </c>
      <c r="AR453" s="32">
        <f t="shared" si="22"/>
        <v>151259.79999999999</v>
      </c>
      <c r="AS453" s="35" t="s">
        <v>846</v>
      </c>
      <c r="AT453">
        <v>2514123.6</v>
      </c>
      <c r="AU453">
        <v>1740256</v>
      </c>
      <c r="AV453">
        <v>0</v>
      </c>
      <c r="AW453">
        <v>514123.6</v>
      </c>
      <c r="AX453">
        <v>3740256</v>
      </c>
      <c r="AY453"/>
    </row>
    <row r="454" spans="1:51" x14ac:dyDescent="0.3">
      <c r="A454" t="str">
        <f t="shared" si="23"/>
        <v>1.1-00-2405_246XX015_245111XX</v>
      </c>
      <c r="B454" t="s">
        <v>1282</v>
      </c>
      <c r="C454" t="s">
        <v>1088</v>
      </c>
      <c r="D454" t="s">
        <v>1276</v>
      </c>
      <c r="E454" t="s">
        <v>1284</v>
      </c>
      <c r="F454" t="s">
        <v>1106</v>
      </c>
      <c r="G454" t="s">
        <v>29</v>
      </c>
      <c r="H454" t="s">
        <v>30</v>
      </c>
      <c r="I454" t="s">
        <v>31</v>
      </c>
      <c r="J454" t="s">
        <v>934</v>
      </c>
      <c r="K454" t="s">
        <v>306</v>
      </c>
      <c r="L454" t="s">
        <v>857</v>
      </c>
      <c r="M454" t="s">
        <v>307</v>
      </c>
      <c r="N454">
        <v>6</v>
      </c>
      <c r="O454" t="s">
        <v>79</v>
      </c>
      <c r="P454" t="s">
        <v>45</v>
      </c>
      <c r="Q454">
        <v>21</v>
      </c>
      <c r="R454" t="s">
        <v>311</v>
      </c>
      <c r="S454" t="s">
        <v>308</v>
      </c>
      <c r="T454" t="s">
        <v>884</v>
      </c>
      <c r="U454" t="s">
        <v>309</v>
      </c>
      <c r="V454">
        <v>5000</v>
      </c>
      <c r="W454" t="s">
        <v>111</v>
      </c>
      <c r="Y454">
        <v>5111</v>
      </c>
      <c r="Z454" t="s">
        <v>160</v>
      </c>
      <c r="AA454" s="11">
        <v>59</v>
      </c>
      <c r="AB454" s="80" t="s">
        <v>45</v>
      </c>
      <c r="AC454" t="s">
        <v>944</v>
      </c>
      <c r="AD454" s="12">
        <v>8220.4</v>
      </c>
      <c r="AE454" s="12">
        <v>0</v>
      </c>
      <c r="AF454" s="12">
        <v>6388.24</v>
      </c>
      <c r="AG454" s="12">
        <v>6388.24</v>
      </c>
      <c r="AH454" s="12">
        <v>6388.24</v>
      </c>
      <c r="AI454" s="12">
        <v>6388.24</v>
      </c>
      <c r="AJ454" s="12">
        <v>6388.24</v>
      </c>
      <c r="AK454" s="12">
        <v>1832.1599999999999</v>
      </c>
      <c r="AL454" s="32">
        <v>0</v>
      </c>
      <c r="AM454" s="32">
        <v>0</v>
      </c>
      <c r="AN454" s="32">
        <v>0</v>
      </c>
      <c r="AO454" s="32">
        <v>0</v>
      </c>
      <c r="AP454" s="12">
        <v>0</v>
      </c>
      <c r="AQ454" s="12">
        <f t="shared" si="21"/>
        <v>0</v>
      </c>
      <c r="AR454" s="32">
        <f t="shared" si="22"/>
        <v>0</v>
      </c>
      <c r="AS454" s="35" t="s">
        <v>846</v>
      </c>
      <c r="AT454">
        <v>0</v>
      </c>
      <c r="AU454">
        <v>6633.02</v>
      </c>
      <c r="AV454">
        <v>0</v>
      </c>
      <c r="AW454">
        <v>0</v>
      </c>
      <c r="AX454">
        <v>6633.02</v>
      </c>
      <c r="AY454"/>
    </row>
    <row r="455" spans="1:51" x14ac:dyDescent="0.3">
      <c r="A455" t="str">
        <f t="shared" si="23"/>
        <v>1.1-00-2407_243XX024_24511100</v>
      </c>
      <c r="B455" t="s">
        <v>1282</v>
      </c>
      <c r="C455" t="s">
        <v>1105</v>
      </c>
      <c r="D455" t="s">
        <v>1276</v>
      </c>
      <c r="E455" t="s">
        <v>1284</v>
      </c>
      <c r="F455" t="s">
        <v>1106</v>
      </c>
      <c r="G455" t="s">
        <v>498</v>
      </c>
      <c r="H455" t="s">
        <v>499</v>
      </c>
      <c r="I455" t="s">
        <v>31</v>
      </c>
      <c r="J455" t="s">
        <v>934</v>
      </c>
      <c r="K455" t="s">
        <v>446</v>
      </c>
      <c r="L455" t="s">
        <v>859</v>
      </c>
      <c r="M455" t="s">
        <v>447</v>
      </c>
      <c r="N455">
        <v>3</v>
      </c>
      <c r="O455" t="s">
        <v>218</v>
      </c>
      <c r="P455" t="s">
        <v>45</v>
      </c>
      <c r="Q455">
        <v>39</v>
      </c>
      <c r="R455" t="s">
        <v>503</v>
      </c>
      <c r="S455" t="s">
        <v>500</v>
      </c>
      <c r="T455" t="s">
        <v>890</v>
      </c>
      <c r="U455" t="s">
        <v>501</v>
      </c>
      <c r="V455">
        <v>5000</v>
      </c>
      <c r="W455" t="s">
        <v>111</v>
      </c>
      <c r="X455" t="s">
        <v>1159</v>
      </c>
      <c r="Y455">
        <v>5111</v>
      </c>
      <c r="Z455" t="s">
        <v>160</v>
      </c>
      <c r="AA455" s="46">
        <v>0</v>
      </c>
      <c r="AB455" s="80" t="s">
        <v>42</v>
      </c>
      <c r="AC455" t="s">
        <v>43</v>
      </c>
      <c r="AD455" s="12">
        <v>150000</v>
      </c>
      <c r="AE455" s="12">
        <v>0</v>
      </c>
      <c r="AF455" s="12">
        <v>162539.20000000001</v>
      </c>
      <c r="AG455" s="12">
        <v>162539.20000000001</v>
      </c>
      <c r="AH455" s="12">
        <v>30415.200000000001</v>
      </c>
      <c r="AI455" s="12">
        <v>0</v>
      </c>
      <c r="AJ455" s="12">
        <v>0</v>
      </c>
      <c r="AK455" s="12">
        <v>-12539.200000000012</v>
      </c>
      <c r="AL455" s="32">
        <v>150000</v>
      </c>
      <c r="AM455" s="32">
        <v>150000</v>
      </c>
      <c r="AN455" s="32">
        <v>150000</v>
      </c>
      <c r="AO455" s="32">
        <v>150000</v>
      </c>
      <c r="AP455" s="12">
        <v>0</v>
      </c>
      <c r="AQ455" s="12">
        <f t="shared" si="21"/>
        <v>0</v>
      </c>
      <c r="AR455" s="32">
        <f t="shared" si="22"/>
        <v>0</v>
      </c>
      <c r="AS455" s="35" t="s">
        <v>1935</v>
      </c>
      <c r="AT455">
        <v>0</v>
      </c>
      <c r="AU455">
        <v>0</v>
      </c>
      <c r="AV455">
        <v>0</v>
      </c>
      <c r="AW455">
        <v>0</v>
      </c>
      <c r="AX455">
        <v>0</v>
      </c>
      <c r="AY455"/>
    </row>
    <row r="456" spans="1:51" x14ac:dyDescent="0.3">
      <c r="A456" t="str">
        <f t="shared" si="23"/>
        <v>1.1-00-2408_247XX025_24511100</v>
      </c>
      <c r="B456" t="s">
        <v>1282</v>
      </c>
      <c r="C456" t="s">
        <v>1094</v>
      </c>
      <c r="D456" t="s">
        <v>1276</v>
      </c>
      <c r="E456" t="s">
        <v>1284</v>
      </c>
      <c r="F456" t="s">
        <v>1106</v>
      </c>
      <c r="G456" t="s">
        <v>373</v>
      </c>
      <c r="H456" t="s">
        <v>374</v>
      </c>
      <c r="I456" t="s">
        <v>200</v>
      </c>
      <c r="J456" t="s">
        <v>957</v>
      </c>
      <c r="K456" t="s">
        <v>586</v>
      </c>
      <c r="L456" t="s">
        <v>860</v>
      </c>
      <c r="M456" t="s">
        <v>587</v>
      </c>
      <c r="N456">
        <v>7</v>
      </c>
      <c r="O456" t="s">
        <v>588</v>
      </c>
      <c r="P456" t="s">
        <v>45</v>
      </c>
      <c r="Q456">
        <v>41</v>
      </c>
      <c r="R456" t="s">
        <v>593</v>
      </c>
      <c r="S456" t="s">
        <v>907</v>
      </c>
      <c r="T456" t="s">
        <v>906</v>
      </c>
      <c r="U456" t="s">
        <v>958</v>
      </c>
      <c r="V456" s="1">
        <v>5000</v>
      </c>
      <c r="W456" s="1" t="s">
        <v>111</v>
      </c>
      <c r="X456" s="1"/>
      <c r="Y456" s="7">
        <v>5111</v>
      </c>
      <c r="Z456" s="7" t="s">
        <v>160</v>
      </c>
      <c r="AA456" s="46">
        <v>0</v>
      </c>
      <c r="AB456" s="80" t="s">
        <v>42</v>
      </c>
      <c r="AC456" t="s">
        <v>43</v>
      </c>
      <c r="AD456" s="12">
        <v>0</v>
      </c>
      <c r="AE456" s="12">
        <v>0</v>
      </c>
      <c r="AF456" s="12">
        <v>0</v>
      </c>
      <c r="AG456" s="12">
        <v>0</v>
      </c>
      <c r="AH456" s="12">
        <v>0</v>
      </c>
      <c r="AI456" s="12">
        <v>0</v>
      </c>
      <c r="AJ456" s="12">
        <v>0</v>
      </c>
      <c r="AK456" s="12">
        <v>0</v>
      </c>
      <c r="AL456" s="12">
        <v>0</v>
      </c>
      <c r="AM456" s="12">
        <v>0</v>
      </c>
      <c r="AN456" s="10">
        <v>200000</v>
      </c>
      <c r="AO456" s="10">
        <v>200000</v>
      </c>
      <c r="AP456" s="12">
        <v>0</v>
      </c>
      <c r="AQ456" s="12">
        <f t="shared" si="21"/>
        <v>0</v>
      </c>
      <c r="AR456" s="32">
        <f t="shared" si="22"/>
        <v>200000</v>
      </c>
      <c r="AS456" s="9" t="s">
        <v>598</v>
      </c>
      <c r="AT456" s="12">
        <v>0</v>
      </c>
      <c r="AU456" s="12">
        <v>0</v>
      </c>
      <c r="AV456" s="12">
        <v>0</v>
      </c>
      <c r="AW456" s="12">
        <v>0</v>
      </c>
      <c r="AX456" s="12">
        <v>0</v>
      </c>
      <c r="AY456"/>
    </row>
    <row r="457" spans="1:51" x14ac:dyDescent="0.3">
      <c r="A457" t="str">
        <f t="shared" si="23"/>
        <v>1.1-00-2411_246XX031_24511100</v>
      </c>
      <c r="B457" t="s">
        <v>1282</v>
      </c>
      <c r="C457" t="s">
        <v>1105</v>
      </c>
      <c r="D457" t="s">
        <v>1276</v>
      </c>
      <c r="E457" t="s">
        <v>1284</v>
      </c>
      <c r="F457" t="s">
        <v>1106</v>
      </c>
      <c r="G457" t="s">
        <v>802</v>
      </c>
      <c r="H457" t="s">
        <v>803</v>
      </c>
      <c r="I457" t="s">
        <v>31</v>
      </c>
      <c r="J457" t="s">
        <v>934</v>
      </c>
      <c r="K457" t="s">
        <v>804</v>
      </c>
      <c r="L457" t="s">
        <v>868</v>
      </c>
      <c r="M457" t="s">
        <v>805</v>
      </c>
      <c r="N457">
        <v>6</v>
      </c>
      <c r="O457" t="s">
        <v>79</v>
      </c>
      <c r="P457" t="s">
        <v>45</v>
      </c>
      <c r="Q457">
        <v>49</v>
      </c>
      <c r="R457" t="s">
        <v>820</v>
      </c>
      <c r="S457" t="s">
        <v>806</v>
      </c>
      <c r="T457" t="s">
        <v>905</v>
      </c>
      <c r="U457" t="s">
        <v>963</v>
      </c>
      <c r="V457">
        <v>5000</v>
      </c>
      <c r="W457" t="s">
        <v>111</v>
      </c>
      <c r="X457" t="s">
        <v>1159</v>
      </c>
      <c r="Y457">
        <v>5111</v>
      </c>
      <c r="Z457" t="s">
        <v>160</v>
      </c>
      <c r="AA457" s="46">
        <v>0</v>
      </c>
      <c r="AB457" s="80" t="s">
        <v>42</v>
      </c>
      <c r="AC457" t="s">
        <v>43</v>
      </c>
      <c r="AD457" s="12">
        <v>0</v>
      </c>
      <c r="AE457" s="12">
        <v>0</v>
      </c>
      <c r="AF457" s="12">
        <v>0</v>
      </c>
      <c r="AG457" s="12">
        <v>0</v>
      </c>
      <c r="AH457" s="12">
        <v>0</v>
      </c>
      <c r="AI457" s="12">
        <v>0</v>
      </c>
      <c r="AJ457" s="12">
        <v>0</v>
      </c>
      <c r="AK457" s="12">
        <v>0</v>
      </c>
      <c r="AL457" s="12">
        <v>0</v>
      </c>
      <c r="AM457" s="12">
        <v>0</v>
      </c>
      <c r="AN457" s="12">
        <v>300000</v>
      </c>
      <c r="AO457" s="12">
        <v>300000</v>
      </c>
      <c r="AP457" s="12">
        <v>0</v>
      </c>
      <c r="AQ457" s="12">
        <f t="shared" si="21"/>
        <v>0</v>
      </c>
      <c r="AR457" s="32">
        <f t="shared" si="22"/>
        <v>300000</v>
      </c>
      <c r="AS457" s="35" t="s">
        <v>1227</v>
      </c>
      <c r="AT457">
        <v>0</v>
      </c>
      <c r="AU457">
        <v>45765</v>
      </c>
      <c r="AV457">
        <v>0</v>
      </c>
      <c r="AW457">
        <v>0</v>
      </c>
      <c r="AX457">
        <v>45765</v>
      </c>
      <c r="AY457"/>
    </row>
    <row r="458" spans="1:51" x14ac:dyDescent="0.3">
      <c r="A458" t="str">
        <f t="shared" si="23"/>
        <v>1.1-00-2407_243XX024_24511100</v>
      </c>
      <c r="B458" t="s">
        <v>1282</v>
      </c>
      <c r="C458" s="3" t="s">
        <v>1105</v>
      </c>
      <c r="D458" t="s">
        <v>1276</v>
      </c>
      <c r="E458" t="s">
        <v>1284</v>
      </c>
      <c r="F458" t="s">
        <v>1106</v>
      </c>
      <c r="G458" s="1" t="s">
        <v>498</v>
      </c>
      <c r="H458" s="6" t="s">
        <v>499</v>
      </c>
      <c r="I458" s="1" t="s">
        <v>31</v>
      </c>
      <c r="J458" s="6" t="s">
        <v>32</v>
      </c>
      <c r="K458" s="1" t="s">
        <v>446</v>
      </c>
      <c r="L458" s="1" t="s">
        <v>859</v>
      </c>
      <c r="M458" s="1" t="s">
        <v>447</v>
      </c>
      <c r="N458" s="1">
        <v>3</v>
      </c>
      <c r="O458" s="1" t="s">
        <v>218</v>
      </c>
      <c r="P458" t="s">
        <v>45</v>
      </c>
      <c r="Q458" s="1">
        <v>58</v>
      </c>
      <c r="R458" s="1" t="s">
        <v>1138</v>
      </c>
      <c r="S458" t="s">
        <v>500</v>
      </c>
      <c r="T458" s="1" t="s">
        <v>890</v>
      </c>
      <c r="U458" s="1" t="s">
        <v>501</v>
      </c>
      <c r="V458" s="1">
        <v>5000</v>
      </c>
      <c r="W458" s="1" t="s">
        <v>111</v>
      </c>
      <c r="X458" t="s">
        <v>1159</v>
      </c>
      <c r="Y458" s="7">
        <v>5111</v>
      </c>
      <c r="Z458" s="7" t="s">
        <v>160</v>
      </c>
      <c r="AA458" s="46">
        <v>0</v>
      </c>
      <c r="AB458" s="80" t="s">
        <v>42</v>
      </c>
      <c r="AC458" t="s">
        <v>43</v>
      </c>
      <c r="AD458" s="32">
        <v>0</v>
      </c>
      <c r="AE458" s="32">
        <v>0</v>
      </c>
      <c r="AF458" s="32">
        <v>0</v>
      </c>
      <c r="AG458" s="32">
        <v>0</v>
      </c>
      <c r="AH458" s="32">
        <v>0</v>
      </c>
      <c r="AI458" s="32">
        <v>0</v>
      </c>
      <c r="AJ458" s="32">
        <v>0</v>
      </c>
      <c r="AK458" s="32">
        <v>0</v>
      </c>
      <c r="AL458" s="32">
        <v>0</v>
      </c>
      <c r="AM458" s="32">
        <v>0</v>
      </c>
      <c r="AN458" s="9">
        <v>5000000</v>
      </c>
      <c r="AO458" s="9">
        <v>0</v>
      </c>
      <c r="AP458" s="12">
        <v>0</v>
      </c>
      <c r="AQ458" s="12">
        <f t="shared" si="21"/>
        <v>0</v>
      </c>
      <c r="AR458" s="32">
        <f t="shared" si="22"/>
        <v>5000000</v>
      </c>
      <c r="AS458" s="9" t="s">
        <v>1150</v>
      </c>
      <c r="AT458">
        <v>15000000</v>
      </c>
      <c r="AU458">
        <v>0</v>
      </c>
      <c r="AV458">
        <v>0</v>
      </c>
      <c r="AW458">
        <v>0</v>
      </c>
      <c r="AX458">
        <v>15000000</v>
      </c>
      <c r="AY458"/>
    </row>
    <row r="459" spans="1:51" x14ac:dyDescent="0.3">
      <c r="A459" t="str">
        <f t="shared" si="23"/>
        <v>1.1-00-2409_248042026_24512100</v>
      </c>
      <c r="B459" t="s">
        <v>1282</v>
      </c>
      <c r="C459" t="s">
        <v>1114</v>
      </c>
      <c r="D459" t="s">
        <v>1276</v>
      </c>
      <c r="E459" t="s">
        <v>1284</v>
      </c>
      <c r="F459" t="s">
        <v>1106</v>
      </c>
      <c r="G459" t="s">
        <v>602</v>
      </c>
      <c r="H459" t="s">
        <v>603</v>
      </c>
      <c r="I459" t="s">
        <v>31</v>
      </c>
      <c r="J459" t="s">
        <v>934</v>
      </c>
      <c r="K459" t="s">
        <v>604</v>
      </c>
      <c r="L459" t="s">
        <v>861</v>
      </c>
      <c r="M459" t="s">
        <v>605</v>
      </c>
      <c r="N459">
        <v>8</v>
      </c>
      <c r="O459" t="s">
        <v>606</v>
      </c>
      <c r="P459" s="79" t="s">
        <v>621</v>
      </c>
      <c r="Q459">
        <v>42</v>
      </c>
      <c r="R459" t="s">
        <v>622</v>
      </c>
      <c r="S459" t="s">
        <v>619</v>
      </c>
      <c r="T459" t="s">
        <v>895</v>
      </c>
      <c r="U459" t="s">
        <v>973</v>
      </c>
      <c r="V459" s="1">
        <v>5000</v>
      </c>
      <c r="W459" s="1" t="s">
        <v>111</v>
      </c>
      <c r="X459" s="1"/>
      <c r="Y459" s="7">
        <v>5121</v>
      </c>
      <c r="Z459" s="7" t="s">
        <v>644</v>
      </c>
      <c r="AA459" s="46">
        <v>0</v>
      </c>
      <c r="AB459" s="80" t="s">
        <v>42</v>
      </c>
      <c r="AC459" t="s">
        <v>43</v>
      </c>
      <c r="AD459" s="12">
        <v>0</v>
      </c>
      <c r="AE459" s="12">
        <v>0</v>
      </c>
      <c r="AF459" s="12">
        <v>0</v>
      </c>
      <c r="AG459" s="12">
        <v>0</v>
      </c>
      <c r="AH459" s="12">
        <v>0</v>
      </c>
      <c r="AI459" s="12">
        <v>0</v>
      </c>
      <c r="AJ459" s="12">
        <v>0</v>
      </c>
      <c r="AK459" s="12">
        <v>0</v>
      </c>
      <c r="AL459" s="12">
        <v>0</v>
      </c>
      <c r="AM459" s="10">
        <v>0</v>
      </c>
      <c r="AN459" s="10">
        <v>100000</v>
      </c>
      <c r="AO459" s="10">
        <v>100000</v>
      </c>
      <c r="AP459" s="12">
        <v>100000</v>
      </c>
      <c r="AQ459" s="12">
        <f t="shared" si="21"/>
        <v>100000</v>
      </c>
      <c r="AR459" s="32">
        <f t="shared" si="22"/>
        <v>100000</v>
      </c>
      <c r="AS459" s="9" t="s">
        <v>645</v>
      </c>
      <c r="AT459">
        <v>0</v>
      </c>
      <c r="AU459">
        <v>0</v>
      </c>
      <c r="AV459">
        <v>0</v>
      </c>
      <c r="AW459">
        <v>13008.52</v>
      </c>
      <c r="AX459">
        <v>-13008.52</v>
      </c>
      <c r="AY459"/>
    </row>
    <row r="460" spans="1:51" x14ac:dyDescent="0.3">
      <c r="A460" t="str">
        <f t="shared" si="23"/>
        <v>1.1-00-2402_241XX007_24515100</v>
      </c>
      <c r="B460" t="s">
        <v>1282</v>
      </c>
      <c r="C460" t="s">
        <v>1105</v>
      </c>
      <c r="D460" t="s">
        <v>1276</v>
      </c>
      <c r="E460" t="s">
        <v>1284</v>
      </c>
      <c r="F460" t="s">
        <v>1106</v>
      </c>
      <c r="G460" t="s">
        <v>29</v>
      </c>
      <c r="H460" t="s">
        <v>30</v>
      </c>
      <c r="I460" t="s">
        <v>123</v>
      </c>
      <c r="J460" t="s">
        <v>969</v>
      </c>
      <c r="K460" t="s">
        <v>188</v>
      </c>
      <c r="L460" t="s">
        <v>856</v>
      </c>
      <c r="M460" t="s">
        <v>189</v>
      </c>
      <c r="N460">
        <v>1</v>
      </c>
      <c r="O460" t="s">
        <v>35</v>
      </c>
      <c r="P460" t="s">
        <v>45</v>
      </c>
      <c r="Q460">
        <v>7</v>
      </c>
      <c r="R460" t="s">
        <v>995</v>
      </c>
      <c r="S460" t="s">
        <v>190</v>
      </c>
      <c r="T460" t="s">
        <v>880</v>
      </c>
      <c r="U460" t="s">
        <v>996</v>
      </c>
      <c r="V460">
        <v>5000</v>
      </c>
      <c r="W460" t="s">
        <v>111</v>
      </c>
      <c r="X460" t="s">
        <v>1159</v>
      </c>
      <c r="Y460" s="7">
        <v>5151</v>
      </c>
      <c r="Z460" s="7" t="s">
        <v>161</v>
      </c>
      <c r="AA460" s="11">
        <v>0</v>
      </c>
      <c r="AB460" s="80" t="s">
        <v>42</v>
      </c>
      <c r="AC460" t="s">
        <v>43</v>
      </c>
      <c r="AD460" s="12">
        <v>0</v>
      </c>
      <c r="AE460" s="12">
        <v>0</v>
      </c>
      <c r="AF460" s="12">
        <v>0</v>
      </c>
      <c r="AG460" s="12">
        <v>0</v>
      </c>
      <c r="AH460" s="12">
        <v>0</v>
      </c>
      <c r="AI460" s="12">
        <v>0</v>
      </c>
      <c r="AJ460" s="12">
        <v>0</v>
      </c>
      <c r="AK460" s="12">
        <v>0</v>
      </c>
      <c r="AL460" s="32">
        <v>0</v>
      </c>
      <c r="AM460" s="32">
        <v>0</v>
      </c>
      <c r="AN460" s="10">
        <v>400000</v>
      </c>
      <c r="AO460" s="10">
        <v>400000</v>
      </c>
      <c r="AP460" s="12">
        <v>0</v>
      </c>
      <c r="AQ460" s="12">
        <f t="shared" si="21"/>
        <v>0</v>
      </c>
      <c r="AR460" s="32">
        <f t="shared" si="22"/>
        <v>400000</v>
      </c>
      <c r="AS460" s="9" t="s">
        <v>199</v>
      </c>
      <c r="AT460" s="12">
        <v>0</v>
      </c>
      <c r="AU460" s="12">
        <v>0</v>
      </c>
      <c r="AV460" s="12">
        <v>0</v>
      </c>
      <c r="AW460" s="12">
        <v>0</v>
      </c>
      <c r="AX460" s="12">
        <v>0</v>
      </c>
      <c r="AY460"/>
    </row>
    <row r="461" spans="1:51" x14ac:dyDescent="0.3">
      <c r="A461" t="str">
        <f t="shared" si="23"/>
        <v>1.1-00-2402_243XX009_24515100</v>
      </c>
      <c r="B461" t="s">
        <v>1282</v>
      </c>
      <c r="C461" t="s">
        <v>1105</v>
      </c>
      <c r="D461" t="s">
        <v>1276</v>
      </c>
      <c r="E461" t="s">
        <v>1284</v>
      </c>
      <c r="F461" t="s">
        <v>1106</v>
      </c>
      <c r="G461" t="s">
        <v>216</v>
      </c>
      <c r="H461" t="s">
        <v>217</v>
      </c>
      <c r="I461" t="s">
        <v>31</v>
      </c>
      <c r="J461" t="s">
        <v>934</v>
      </c>
      <c r="K461" t="s">
        <v>188</v>
      </c>
      <c r="L461" t="s">
        <v>856</v>
      </c>
      <c r="M461" t="s">
        <v>189</v>
      </c>
      <c r="N461">
        <v>3</v>
      </c>
      <c r="O461" t="s">
        <v>218</v>
      </c>
      <c r="P461" t="s">
        <v>45</v>
      </c>
      <c r="Q461">
        <v>11</v>
      </c>
      <c r="R461" t="s">
        <v>222</v>
      </c>
      <c r="S461" t="s">
        <v>219</v>
      </c>
      <c r="T461" t="s">
        <v>881</v>
      </c>
      <c r="U461" t="s">
        <v>972</v>
      </c>
      <c r="V461" s="1">
        <v>5000</v>
      </c>
      <c r="W461" s="1" t="s">
        <v>111</v>
      </c>
      <c r="X461" t="s">
        <v>1159</v>
      </c>
      <c r="Y461" s="7">
        <v>5151</v>
      </c>
      <c r="Z461" s="7" t="s">
        <v>161</v>
      </c>
      <c r="AA461" s="11">
        <v>0</v>
      </c>
      <c r="AB461" s="80" t="s">
        <v>42</v>
      </c>
      <c r="AC461" t="s">
        <v>43</v>
      </c>
      <c r="AD461" s="12">
        <v>0</v>
      </c>
      <c r="AE461" s="10">
        <v>0</v>
      </c>
      <c r="AF461" s="10">
        <v>0</v>
      </c>
      <c r="AG461" s="10">
        <v>0</v>
      </c>
      <c r="AH461" s="10">
        <v>0</v>
      </c>
      <c r="AI461" s="10">
        <v>0</v>
      </c>
      <c r="AJ461" s="10">
        <v>0</v>
      </c>
      <c r="AK461" s="10">
        <v>0</v>
      </c>
      <c r="AL461" s="32">
        <v>0</v>
      </c>
      <c r="AM461" s="32">
        <v>0</v>
      </c>
      <c r="AN461" s="10">
        <v>200000</v>
      </c>
      <c r="AO461" s="10">
        <v>200000</v>
      </c>
      <c r="AP461" s="12">
        <v>0</v>
      </c>
      <c r="AQ461" s="12">
        <f t="shared" si="21"/>
        <v>0</v>
      </c>
      <c r="AR461" s="32">
        <f t="shared" si="22"/>
        <v>200000</v>
      </c>
      <c r="AS461" s="9" t="s">
        <v>239</v>
      </c>
      <c r="AT461">
        <v>25000</v>
      </c>
      <c r="AU461">
        <v>0</v>
      </c>
      <c r="AV461">
        <v>0</v>
      </c>
      <c r="AW461">
        <v>25000</v>
      </c>
      <c r="AX461">
        <v>0</v>
      </c>
      <c r="AY461"/>
    </row>
    <row r="462" spans="1:51" x14ac:dyDescent="0.3">
      <c r="A462" t="str">
        <f t="shared" si="23"/>
        <v>1.1-00-2404_246XX012_24515100</v>
      </c>
      <c r="B462" t="s">
        <v>1282</v>
      </c>
      <c r="C462" t="s">
        <v>1105</v>
      </c>
      <c r="D462" t="s">
        <v>1276</v>
      </c>
      <c r="E462" t="s">
        <v>1284</v>
      </c>
      <c r="F462" t="s">
        <v>1106</v>
      </c>
      <c r="G462" t="s">
        <v>29</v>
      </c>
      <c r="H462" t="s">
        <v>30</v>
      </c>
      <c r="I462" t="s">
        <v>141</v>
      </c>
      <c r="J462" t="s">
        <v>955</v>
      </c>
      <c r="K462" t="s">
        <v>143</v>
      </c>
      <c r="L462" t="s">
        <v>855</v>
      </c>
      <c r="M462" t="s">
        <v>144</v>
      </c>
      <c r="N462">
        <v>6</v>
      </c>
      <c r="O462" t="s">
        <v>79</v>
      </c>
      <c r="P462" t="s">
        <v>45</v>
      </c>
      <c r="Q462">
        <v>18</v>
      </c>
      <c r="R462" t="s">
        <v>148</v>
      </c>
      <c r="S462" t="s">
        <v>145</v>
      </c>
      <c r="T462" t="s">
        <v>877</v>
      </c>
      <c r="U462" t="s">
        <v>956</v>
      </c>
      <c r="V462">
        <v>5000</v>
      </c>
      <c r="W462" t="s">
        <v>111</v>
      </c>
      <c r="X462" t="s">
        <v>1159</v>
      </c>
      <c r="Y462">
        <v>5151</v>
      </c>
      <c r="Z462" t="s">
        <v>161</v>
      </c>
      <c r="AA462" s="11">
        <v>0</v>
      </c>
      <c r="AB462" s="80" t="s">
        <v>42</v>
      </c>
      <c r="AC462" t="s">
        <v>43</v>
      </c>
      <c r="AD462" s="12">
        <v>5445.69</v>
      </c>
      <c r="AE462" s="12">
        <v>0</v>
      </c>
      <c r="AF462" s="12">
        <v>3852.81</v>
      </c>
      <c r="AG462" s="12">
        <v>3852.81</v>
      </c>
      <c r="AH462" s="12">
        <v>3852.81</v>
      </c>
      <c r="AI462" s="12">
        <v>3852.81</v>
      </c>
      <c r="AJ462" s="12">
        <v>3852.81</v>
      </c>
      <c r="AK462" s="12">
        <v>1592.8799999999997</v>
      </c>
      <c r="AL462" s="32">
        <v>332880.39</v>
      </c>
      <c r="AM462" s="32">
        <v>332880.39</v>
      </c>
      <c r="AN462" s="32">
        <v>332880.39</v>
      </c>
      <c r="AO462" s="32">
        <v>332880.39</v>
      </c>
      <c r="AP462" s="12">
        <v>0</v>
      </c>
      <c r="AQ462" s="12">
        <f t="shared" si="21"/>
        <v>0</v>
      </c>
      <c r="AR462" s="32">
        <f t="shared" si="22"/>
        <v>0</v>
      </c>
      <c r="AS462" s="35" t="s">
        <v>846</v>
      </c>
      <c r="AT462" s="12">
        <v>0</v>
      </c>
      <c r="AU462" s="12">
        <v>0</v>
      </c>
      <c r="AV462" s="12">
        <v>0</v>
      </c>
      <c r="AW462" s="12">
        <v>0</v>
      </c>
      <c r="AX462" s="12">
        <v>0</v>
      </c>
      <c r="AY462"/>
    </row>
    <row r="463" spans="1:51" x14ac:dyDescent="0.3">
      <c r="A463" t="str">
        <f t="shared" si="23"/>
        <v>08_247XX025_24515100</v>
      </c>
      <c r="C463" t="s">
        <v>1094</v>
      </c>
      <c r="F463" t="s">
        <v>962</v>
      </c>
      <c r="G463" t="s">
        <v>373</v>
      </c>
      <c r="H463" t="s">
        <v>374</v>
      </c>
      <c r="I463" t="s">
        <v>200</v>
      </c>
      <c r="J463" t="s">
        <v>957</v>
      </c>
      <c r="K463" t="s">
        <v>586</v>
      </c>
      <c r="L463" t="s">
        <v>860</v>
      </c>
      <c r="M463" t="s">
        <v>587</v>
      </c>
      <c r="N463">
        <v>7</v>
      </c>
      <c r="O463" t="s">
        <v>588</v>
      </c>
      <c r="P463" t="s">
        <v>45</v>
      </c>
      <c r="Q463">
        <v>41</v>
      </c>
      <c r="R463" t="s">
        <v>593</v>
      </c>
      <c r="S463" t="s">
        <v>907</v>
      </c>
      <c r="T463" t="s">
        <v>906</v>
      </c>
      <c r="U463" t="s">
        <v>958</v>
      </c>
      <c r="V463" s="1">
        <v>5000</v>
      </c>
      <c r="W463" s="1" t="s">
        <v>111</v>
      </c>
      <c r="X463" s="1"/>
      <c r="Y463" s="7">
        <v>5151</v>
      </c>
      <c r="Z463" s="7" t="s">
        <v>161</v>
      </c>
      <c r="AA463" s="46">
        <v>0</v>
      </c>
      <c r="AB463" s="80" t="s">
        <v>42</v>
      </c>
      <c r="AC463" t="s">
        <v>43</v>
      </c>
      <c r="AD463" s="12">
        <v>0</v>
      </c>
      <c r="AE463" s="12">
        <v>0</v>
      </c>
      <c r="AF463" s="12">
        <v>0</v>
      </c>
      <c r="AG463" s="12">
        <v>0</v>
      </c>
      <c r="AH463" s="12">
        <v>0</v>
      </c>
      <c r="AI463" s="12">
        <v>0</v>
      </c>
      <c r="AJ463" s="12">
        <v>0</v>
      </c>
      <c r="AK463" s="12">
        <v>0</v>
      </c>
      <c r="AL463" s="12">
        <v>0</v>
      </c>
      <c r="AM463" s="12">
        <v>0</v>
      </c>
      <c r="AN463" s="10">
        <v>80000</v>
      </c>
      <c r="AO463" s="10">
        <v>80000</v>
      </c>
      <c r="AP463" s="12">
        <v>0</v>
      </c>
      <c r="AQ463" s="12">
        <f t="shared" si="21"/>
        <v>0</v>
      </c>
      <c r="AR463" s="32">
        <f t="shared" si="22"/>
        <v>80000</v>
      </c>
      <c r="AS463" s="9" t="s">
        <v>599</v>
      </c>
      <c r="AT463" s="12">
        <v>0</v>
      </c>
      <c r="AU463" s="12">
        <v>0</v>
      </c>
      <c r="AV463" s="12">
        <v>0</v>
      </c>
      <c r="AW463" s="12">
        <v>0</v>
      </c>
      <c r="AX463" s="12">
        <v>0</v>
      </c>
      <c r="AY463"/>
    </row>
    <row r="464" spans="1:51" x14ac:dyDescent="0.3">
      <c r="A464" t="str">
        <f t="shared" si="23"/>
        <v>1.1-00-2411_246049031_24515100</v>
      </c>
      <c r="B464" t="s">
        <v>1282</v>
      </c>
      <c r="C464" t="s">
        <v>1105</v>
      </c>
      <c r="D464" t="s">
        <v>1276</v>
      </c>
      <c r="E464" t="s">
        <v>1284</v>
      </c>
      <c r="F464" t="s">
        <v>1106</v>
      </c>
      <c r="G464" t="s">
        <v>802</v>
      </c>
      <c r="H464" t="s">
        <v>803</v>
      </c>
      <c r="I464" t="s">
        <v>31</v>
      </c>
      <c r="J464" t="s">
        <v>934</v>
      </c>
      <c r="K464" t="s">
        <v>804</v>
      </c>
      <c r="L464" t="s">
        <v>868</v>
      </c>
      <c r="M464" t="s">
        <v>805</v>
      </c>
      <c r="N464">
        <v>6</v>
      </c>
      <c r="O464" t="s">
        <v>79</v>
      </c>
      <c r="P464" s="79" t="s">
        <v>819</v>
      </c>
      <c r="Q464">
        <v>49</v>
      </c>
      <c r="R464" t="s">
        <v>820</v>
      </c>
      <c r="S464" t="s">
        <v>806</v>
      </c>
      <c r="T464" t="s">
        <v>905</v>
      </c>
      <c r="U464" t="s">
        <v>963</v>
      </c>
      <c r="V464">
        <v>5000</v>
      </c>
      <c r="W464" t="s">
        <v>111</v>
      </c>
      <c r="X464" t="s">
        <v>1159</v>
      </c>
      <c r="Y464">
        <v>5151</v>
      </c>
      <c r="Z464" t="s">
        <v>161</v>
      </c>
      <c r="AA464" s="46">
        <v>0</v>
      </c>
      <c r="AB464" s="80" t="s">
        <v>42</v>
      </c>
      <c r="AC464" t="s">
        <v>43</v>
      </c>
      <c r="AD464" s="12">
        <v>902943.48</v>
      </c>
      <c r="AE464" s="12">
        <v>500000</v>
      </c>
      <c r="AF464" s="12">
        <v>1053723.26</v>
      </c>
      <c r="AG464" s="12">
        <v>737855.26</v>
      </c>
      <c r="AH464" s="12">
        <v>737855.25</v>
      </c>
      <c r="AI464" s="12">
        <v>632960.72</v>
      </c>
      <c r="AJ464" s="12">
        <v>632960.72</v>
      </c>
      <c r="AK464" s="12">
        <v>-150779.78000000003</v>
      </c>
      <c r="AL464" s="32">
        <v>1777947.48</v>
      </c>
      <c r="AM464" s="32">
        <v>1777947.48</v>
      </c>
      <c r="AN464" s="70">
        <v>31123400</v>
      </c>
      <c r="AO464" s="70">
        <v>11123400</v>
      </c>
      <c r="AP464" s="12">
        <v>645000</v>
      </c>
      <c r="AQ464" s="12">
        <f t="shared" si="21"/>
        <v>145000</v>
      </c>
      <c r="AR464" s="32">
        <f t="shared" si="22"/>
        <v>29345452.52</v>
      </c>
      <c r="AS464" s="35" t="s">
        <v>837</v>
      </c>
      <c r="AT464">
        <v>3960</v>
      </c>
      <c r="AU464">
        <v>0</v>
      </c>
      <c r="AV464">
        <v>0</v>
      </c>
      <c r="AW464">
        <v>0</v>
      </c>
      <c r="AX464">
        <v>3960</v>
      </c>
      <c r="AY464"/>
    </row>
    <row r="465" spans="1:51" x14ac:dyDescent="0.3">
      <c r="A465" t="str">
        <f t="shared" si="23"/>
        <v>1.1-00-2411_246XX031_245151XX</v>
      </c>
      <c r="B465" t="s">
        <v>1282</v>
      </c>
      <c r="C465" t="s">
        <v>1105</v>
      </c>
      <c r="D465" t="s">
        <v>1276</v>
      </c>
      <c r="E465" t="s">
        <v>1284</v>
      </c>
      <c r="F465" t="s">
        <v>1106</v>
      </c>
      <c r="G465" t="s">
        <v>802</v>
      </c>
      <c r="H465" t="s">
        <v>803</v>
      </c>
      <c r="I465" t="s">
        <v>31</v>
      </c>
      <c r="J465" t="s">
        <v>934</v>
      </c>
      <c r="K465" t="s">
        <v>804</v>
      </c>
      <c r="L465" t="s">
        <v>868</v>
      </c>
      <c r="M465" t="s">
        <v>805</v>
      </c>
      <c r="N465">
        <v>6</v>
      </c>
      <c r="O465" t="s">
        <v>79</v>
      </c>
      <c r="P465" t="s">
        <v>45</v>
      </c>
      <c r="Q465">
        <v>49</v>
      </c>
      <c r="R465" t="s">
        <v>820</v>
      </c>
      <c r="S465" t="s">
        <v>806</v>
      </c>
      <c r="T465" t="s">
        <v>905</v>
      </c>
      <c r="U465" t="s">
        <v>963</v>
      </c>
      <c r="V465">
        <v>5000</v>
      </c>
      <c r="W465" t="s">
        <v>111</v>
      </c>
      <c r="X465" t="s">
        <v>1159</v>
      </c>
      <c r="Y465">
        <v>5151</v>
      </c>
      <c r="Z465" t="s">
        <v>161</v>
      </c>
      <c r="AA465" s="46">
        <v>37</v>
      </c>
      <c r="AB465" s="80" t="s">
        <v>45</v>
      </c>
      <c r="AC465" t="s">
        <v>1046</v>
      </c>
      <c r="AD465" s="12">
        <v>165489.07999999999</v>
      </c>
      <c r="AE465" s="12">
        <v>0</v>
      </c>
      <c r="AF465" s="12">
        <v>165489.07999999999</v>
      </c>
      <c r="AG465" s="12">
        <v>165489.07999999999</v>
      </c>
      <c r="AH465" s="12">
        <v>165489.07999999999</v>
      </c>
      <c r="AI465" s="12">
        <v>0</v>
      </c>
      <c r="AJ465" s="12">
        <v>0</v>
      </c>
      <c r="AK465" s="12">
        <v>0</v>
      </c>
      <c r="AL465" s="32">
        <v>0</v>
      </c>
      <c r="AM465" s="32">
        <v>0</v>
      </c>
      <c r="AN465" s="32">
        <v>0</v>
      </c>
      <c r="AO465" s="32">
        <v>0</v>
      </c>
      <c r="AP465" s="12">
        <v>0</v>
      </c>
      <c r="AQ465" s="12">
        <f t="shared" ref="AQ465:AQ511" si="24">AP465-AE465</f>
        <v>0</v>
      </c>
      <c r="AR465" s="32">
        <f t="shared" si="22"/>
        <v>0</v>
      </c>
      <c r="AS465" s="35" t="s">
        <v>846</v>
      </c>
      <c r="AT465">
        <v>0</v>
      </c>
      <c r="AU465">
        <v>500000</v>
      </c>
      <c r="AV465">
        <v>0</v>
      </c>
      <c r="AW465">
        <v>100000</v>
      </c>
      <c r="AX465">
        <v>400000</v>
      </c>
      <c r="AY465"/>
    </row>
    <row r="466" spans="1:51" x14ac:dyDescent="0.3">
      <c r="A466" t="str">
        <f t="shared" si="23"/>
        <v>2.5-01-2411_246XX031_24515100</v>
      </c>
      <c r="B466" t="s">
        <v>1281</v>
      </c>
      <c r="C466" t="s">
        <v>1112</v>
      </c>
      <c r="D466" t="s">
        <v>1275</v>
      </c>
      <c r="E466" t="s">
        <v>1936</v>
      </c>
      <c r="F466" t="s">
        <v>1113</v>
      </c>
      <c r="G466" t="s">
        <v>802</v>
      </c>
      <c r="H466" t="s">
        <v>803</v>
      </c>
      <c r="I466" t="s">
        <v>31</v>
      </c>
      <c r="J466" t="s">
        <v>934</v>
      </c>
      <c r="K466" t="s">
        <v>804</v>
      </c>
      <c r="L466" t="s">
        <v>868</v>
      </c>
      <c r="M466" t="s">
        <v>805</v>
      </c>
      <c r="N466">
        <v>6</v>
      </c>
      <c r="O466" t="s">
        <v>79</v>
      </c>
      <c r="P466" t="s">
        <v>45</v>
      </c>
      <c r="Q466">
        <v>49</v>
      </c>
      <c r="R466" t="s">
        <v>820</v>
      </c>
      <c r="S466" t="s">
        <v>806</v>
      </c>
      <c r="T466" t="s">
        <v>905</v>
      </c>
      <c r="U466" t="s">
        <v>963</v>
      </c>
      <c r="V466">
        <v>5000</v>
      </c>
      <c r="W466" t="s">
        <v>111</v>
      </c>
      <c r="X466" t="s">
        <v>1159</v>
      </c>
      <c r="Y466">
        <v>5151</v>
      </c>
      <c r="Z466" t="s">
        <v>161</v>
      </c>
      <c r="AA466" s="46">
        <v>0</v>
      </c>
      <c r="AB466" s="80" t="s">
        <v>42</v>
      </c>
      <c r="AC466" t="s">
        <v>43</v>
      </c>
      <c r="AD466" s="12">
        <v>800000</v>
      </c>
      <c r="AE466" s="12">
        <v>0</v>
      </c>
      <c r="AF466" s="12">
        <v>800000</v>
      </c>
      <c r="AG466" s="12">
        <v>0</v>
      </c>
      <c r="AH466" s="12">
        <v>0</v>
      </c>
      <c r="AI466" s="12">
        <v>0</v>
      </c>
      <c r="AJ466" s="12">
        <v>0</v>
      </c>
      <c r="AK466" s="12">
        <v>0</v>
      </c>
      <c r="AL466" s="32">
        <v>0</v>
      </c>
      <c r="AM466" s="32">
        <v>0</v>
      </c>
      <c r="AN466" s="32">
        <v>0</v>
      </c>
      <c r="AO466" s="32">
        <v>0</v>
      </c>
      <c r="AP466" s="12">
        <v>0</v>
      </c>
      <c r="AQ466" s="12">
        <f t="shared" si="24"/>
        <v>0</v>
      </c>
      <c r="AR466" s="32">
        <f t="shared" si="22"/>
        <v>0</v>
      </c>
      <c r="AS466" s="35" t="s">
        <v>846</v>
      </c>
      <c r="AT466">
        <v>61745.64</v>
      </c>
      <c r="AU466">
        <v>0</v>
      </c>
      <c r="AV466">
        <v>0</v>
      </c>
      <c r="AW466">
        <v>0</v>
      </c>
      <c r="AX466">
        <v>61745.64</v>
      </c>
      <c r="AY466"/>
    </row>
    <row r="467" spans="1:51" x14ac:dyDescent="0.3">
      <c r="A467" t="str">
        <f t="shared" si="23"/>
        <v>1.1-00-2411_246049031_24515131</v>
      </c>
      <c r="B467" t="s">
        <v>1282</v>
      </c>
      <c r="C467" t="s">
        <v>1105</v>
      </c>
      <c r="D467" t="s">
        <v>1276</v>
      </c>
      <c r="E467" t="s">
        <v>1284</v>
      </c>
      <c r="F467" t="s">
        <v>1106</v>
      </c>
      <c r="G467" t="s">
        <v>802</v>
      </c>
      <c r="H467" t="s">
        <v>803</v>
      </c>
      <c r="I467" t="s">
        <v>31</v>
      </c>
      <c r="J467" t="s">
        <v>934</v>
      </c>
      <c r="K467" t="s">
        <v>804</v>
      </c>
      <c r="L467" t="s">
        <v>868</v>
      </c>
      <c r="M467" t="s">
        <v>805</v>
      </c>
      <c r="N467">
        <v>6</v>
      </c>
      <c r="O467" t="s">
        <v>79</v>
      </c>
      <c r="P467" s="79" t="s">
        <v>819</v>
      </c>
      <c r="Q467">
        <v>49</v>
      </c>
      <c r="R467" t="s">
        <v>820</v>
      </c>
      <c r="S467" t="s">
        <v>806</v>
      </c>
      <c r="T467" t="s">
        <v>905</v>
      </c>
      <c r="U467" t="s">
        <v>963</v>
      </c>
      <c r="V467">
        <v>5000</v>
      </c>
      <c r="W467" t="s">
        <v>111</v>
      </c>
      <c r="Y467">
        <v>5151</v>
      </c>
      <c r="Z467" t="s">
        <v>336</v>
      </c>
      <c r="AA467" s="46">
        <v>0</v>
      </c>
      <c r="AB467" s="80" t="s">
        <v>1268</v>
      </c>
      <c r="AC467" t="s">
        <v>1236</v>
      </c>
      <c r="AD467" s="12">
        <v>16200</v>
      </c>
      <c r="AE467" s="12">
        <v>0</v>
      </c>
      <c r="AF467" s="12">
        <v>13618.4</v>
      </c>
      <c r="AG467" s="12">
        <v>13618.4</v>
      </c>
      <c r="AH467" s="12">
        <v>13618.4</v>
      </c>
      <c r="AI467" s="12">
        <v>13618.4</v>
      </c>
      <c r="AJ467" s="12">
        <v>13618.4</v>
      </c>
      <c r="AK467" s="12">
        <v>2581.6000000000004</v>
      </c>
      <c r="AL467" s="32">
        <v>16200</v>
      </c>
      <c r="AM467" s="32">
        <v>16200</v>
      </c>
      <c r="AN467" s="70">
        <v>7212000</v>
      </c>
      <c r="AO467" s="70">
        <v>7212000</v>
      </c>
      <c r="AP467" s="12">
        <v>1135081</v>
      </c>
      <c r="AQ467" s="12">
        <f t="shared" si="24"/>
        <v>1135081</v>
      </c>
      <c r="AR467" s="32">
        <f t="shared" si="22"/>
        <v>7195800</v>
      </c>
      <c r="AS467" s="9" t="s">
        <v>839</v>
      </c>
      <c r="AT467">
        <v>42224</v>
      </c>
      <c r="AU467">
        <v>0</v>
      </c>
      <c r="AV467">
        <v>0</v>
      </c>
      <c r="AW467">
        <v>0</v>
      </c>
      <c r="AX467">
        <v>42224</v>
      </c>
      <c r="AY467"/>
    </row>
    <row r="468" spans="1:51" x14ac:dyDescent="0.3">
      <c r="A468" t="str">
        <f t="shared" si="23"/>
        <v>05_246XX015_245191XX</v>
      </c>
      <c r="C468" t="s">
        <v>1088</v>
      </c>
      <c r="F468" t="s">
        <v>943</v>
      </c>
      <c r="G468" t="s">
        <v>29</v>
      </c>
      <c r="H468" t="s">
        <v>30</v>
      </c>
      <c r="I468" t="s">
        <v>31</v>
      </c>
      <c r="J468" t="s">
        <v>934</v>
      </c>
      <c r="K468" t="s">
        <v>306</v>
      </c>
      <c r="L468" t="s">
        <v>857</v>
      </c>
      <c r="M468" t="s">
        <v>307</v>
      </c>
      <c r="N468">
        <v>6</v>
      </c>
      <c r="O468" t="s">
        <v>79</v>
      </c>
      <c r="P468" t="s">
        <v>45</v>
      </c>
      <c r="Q468">
        <v>21</v>
      </c>
      <c r="R468" t="s">
        <v>311</v>
      </c>
      <c r="S468" t="s">
        <v>308</v>
      </c>
      <c r="T468" t="s">
        <v>884</v>
      </c>
      <c r="U468" t="s">
        <v>309</v>
      </c>
      <c r="V468">
        <v>5000</v>
      </c>
      <c r="W468" t="s">
        <v>111</v>
      </c>
      <c r="Y468">
        <v>5191</v>
      </c>
      <c r="Z468" t="s">
        <v>336</v>
      </c>
      <c r="AA468" s="11">
        <v>50</v>
      </c>
      <c r="AB468" s="80" t="s">
        <v>45</v>
      </c>
      <c r="AC468" t="s">
        <v>942</v>
      </c>
      <c r="AD468" s="12">
        <v>5060</v>
      </c>
      <c r="AE468" s="12">
        <v>0</v>
      </c>
      <c r="AF468" s="12">
        <v>3869.99</v>
      </c>
      <c r="AG468" s="12">
        <v>3869.99</v>
      </c>
      <c r="AH468" s="12">
        <v>0</v>
      </c>
      <c r="AI468" s="12">
        <v>0</v>
      </c>
      <c r="AJ468" s="12">
        <v>0</v>
      </c>
      <c r="AK468" s="12">
        <v>1190.0100000000002</v>
      </c>
      <c r="AL468" s="32">
        <v>0</v>
      </c>
      <c r="AM468" s="32">
        <v>0</v>
      </c>
      <c r="AN468" s="32">
        <v>0</v>
      </c>
      <c r="AO468" s="32">
        <v>0</v>
      </c>
      <c r="AP468" s="12">
        <v>0</v>
      </c>
      <c r="AQ468" s="12">
        <f t="shared" si="24"/>
        <v>0</v>
      </c>
      <c r="AR468" s="32">
        <f t="shared" si="22"/>
        <v>0</v>
      </c>
      <c r="AS468" s="35" t="s">
        <v>846</v>
      </c>
      <c r="AT468">
        <v>0</v>
      </c>
      <c r="AU468">
        <v>0</v>
      </c>
      <c r="AV468">
        <v>0</v>
      </c>
      <c r="AW468">
        <v>0</v>
      </c>
      <c r="AX468">
        <v>0</v>
      </c>
      <c r="AY468"/>
    </row>
    <row r="469" spans="1:51" x14ac:dyDescent="0.3">
      <c r="A469" t="str">
        <f t="shared" si="23"/>
        <v>1.1-00-2405_246021015_24519100</v>
      </c>
      <c r="B469" t="s">
        <v>1282</v>
      </c>
      <c r="C469" t="s">
        <v>1105</v>
      </c>
      <c r="D469" t="s">
        <v>1276</v>
      </c>
      <c r="E469" t="s">
        <v>1284</v>
      </c>
      <c r="F469" t="s">
        <v>1106</v>
      </c>
      <c r="G469" t="s">
        <v>29</v>
      </c>
      <c r="H469" t="s">
        <v>30</v>
      </c>
      <c r="I469" t="s">
        <v>31</v>
      </c>
      <c r="J469" t="s">
        <v>934</v>
      </c>
      <c r="K469" t="s">
        <v>306</v>
      </c>
      <c r="L469" t="s">
        <v>857</v>
      </c>
      <c r="M469" t="s">
        <v>307</v>
      </c>
      <c r="N469">
        <v>6</v>
      </c>
      <c r="O469" t="s">
        <v>79</v>
      </c>
      <c r="P469" s="79" t="s">
        <v>310</v>
      </c>
      <c r="Q469">
        <v>21</v>
      </c>
      <c r="R469" t="s">
        <v>311</v>
      </c>
      <c r="S469" t="s">
        <v>308</v>
      </c>
      <c r="T469" t="s">
        <v>884</v>
      </c>
      <c r="U469" t="s">
        <v>309</v>
      </c>
      <c r="V469">
        <v>5000</v>
      </c>
      <c r="W469" t="s">
        <v>111</v>
      </c>
      <c r="Y469">
        <v>5191</v>
      </c>
      <c r="Z469" t="s">
        <v>336</v>
      </c>
      <c r="AA469" s="11">
        <v>0</v>
      </c>
      <c r="AB469" s="80" t="s">
        <v>42</v>
      </c>
      <c r="AC469" t="s">
        <v>43</v>
      </c>
      <c r="AD469" s="12">
        <v>68041</v>
      </c>
      <c r="AE469" s="12">
        <v>68041</v>
      </c>
      <c r="AF469" s="12">
        <v>0</v>
      </c>
      <c r="AG469" s="12">
        <v>0</v>
      </c>
      <c r="AH469" s="12">
        <v>0</v>
      </c>
      <c r="AI469" s="12">
        <v>0</v>
      </c>
      <c r="AJ469" s="12">
        <v>0</v>
      </c>
      <c r="AK469" s="12">
        <v>68041</v>
      </c>
      <c r="AL469" s="32">
        <v>68041</v>
      </c>
      <c r="AM469" s="32">
        <v>68041</v>
      </c>
      <c r="AN469" s="32">
        <v>68041</v>
      </c>
      <c r="AO469" s="32">
        <v>68041</v>
      </c>
      <c r="AP469" s="12">
        <v>68041</v>
      </c>
      <c r="AQ469" s="12">
        <f t="shared" si="24"/>
        <v>0</v>
      </c>
      <c r="AR469" s="32">
        <f t="shared" si="22"/>
        <v>0</v>
      </c>
      <c r="AS469" s="35" t="s">
        <v>846</v>
      </c>
      <c r="AT469">
        <v>0</v>
      </c>
      <c r="AU469">
        <v>10000</v>
      </c>
      <c r="AV469">
        <v>0</v>
      </c>
      <c r="AW469">
        <v>0</v>
      </c>
      <c r="AX469">
        <v>10000</v>
      </c>
      <c r="AY469"/>
    </row>
    <row r="470" spans="1:51" x14ac:dyDescent="0.3">
      <c r="A470" t="str">
        <f t="shared" si="23"/>
        <v>05_246XX015_245191XX</v>
      </c>
      <c r="C470" t="s">
        <v>1088</v>
      </c>
      <c r="F470" t="s">
        <v>943</v>
      </c>
      <c r="G470" t="s">
        <v>29</v>
      </c>
      <c r="H470" t="s">
        <v>30</v>
      </c>
      <c r="I470" t="s">
        <v>31</v>
      </c>
      <c r="J470" t="s">
        <v>934</v>
      </c>
      <c r="K470" t="s">
        <v>306</v>
      </c>
      <c r="L470" t="s">
        <v>857</v>
      </c>
      <c r="M470" t="s">
        <v>307</v>
      </c>
      <c r="N470">
        <v>6</v>
      </c>
      <c r="O470" t="s">
        <v>79</v>
      </c>
      <c r="P470" t="s">
        <v>45</v>
      </c>
      <c r="Q470">
        <v>21</v>
      </c>
      <c r="R470" t="s">
        <v>311</v>
      </c>
      <c r="S470" t="s">
        <v>308</v>
      </c>
      <c r="T470" t="s">
        <v>884</v>
      </c>
      <c r="U470" t="s">
        <v>309</v>
      </c>
      <c r="V470">
        <v>5000</v>
      </c>
      <c r="W470" t="s">
        <v>111</v>
      </c>
      <c r="Y470">
        <v>5191</v>
      </c>
      <c r="Z470" t="s">
        <v>336</v>
      </c>
      <c r="AA470" s="11">
        <v>67</v>
      </c>
      <c r="AB470" s="80" t="s">
        <v>45</v>
      </c>
      <c r="AC470" t="s">
        <v>944</v>
      </c>
      <c r="AD470" s="12">
        <v>1740</v>
      </c>
      <c r="AE470" s="12">
        <v>0</v>
      </c>
      <c r="AF470" s="12">
        <v>1935</v>
      </c>
      <c r="AG470" s="12">
        <v>1935</v>
      </c>
      <c r="AH470" s="12">
        <v>1935</v>
      </c>
      <c r="AI470" s="12">
        <v>0</v>
      </c>
      <c r="AJ470" s="12">
        <v>0</v>
      </c>
      <c r="AK470" s="12">
        <v>-195</v>
      </c>
      <c r="AL470" s="32">
        <v>0</v>
      </c>
      <c r="AM470" s="32">
        <v>0</v>
      </c>
      <c r="AN470" s="32">
        <v>0</v>
      </c>
      <c r="AO470" s="32">
        <v>0</v>
      </c>
      <c r="AP470" s="12">
        <v>0</v>
      </c>
      <c r="AQ470" s="12">
        <f t="shared" si="24"/>
        <v>0</v>
      </c>
      <c r="AR470" s="32">
        <f t="shared" si="22"/>
        <v>0</v>
      </c>
      <c r="AS470" s="35" t="s">
        <v>846</v>
      </c>
      <c r="AT470" s="12">
        <v>0</v>
      </c>
      <c r="AU470" s="12">
        <v>0</v>
      </c>
      <c r="AV470" s="12">
        <v>0</v>
      </c>
      <c r="AW470" s="12">
        <v>0</v>
      </c>
      <c r="AX470" s="12">
        <v>0</v>
      </c>
      <c r="AY470"/>
    </row>
    <row r="471" spans="1:51" x14ac:dyDescent="0.3">
      <c r="A471" t="str">
        <f t="shared" si="23"/>
        <v>1.1-00-2407_243XX024_24519100</v>
      </c>
      <c r="B471" t="s">
        <v>1282</v>
      </c>
      <c r="C471" s="3" t="s">
        <v>1105</v>
      </c>
      <c r="D471" t="s">
        <v>1276</v>
      </c>
      <c r="E471" t="s">
        <v>1284</v>
      </c>
      <c r="F471" t="s">
        <v>1106</v>
      </c>
      <c r="G471" s="1" t="s">
        <v>498</v>
      </c>
      <c r="H471" s="6" t="s">
        <v>499</v>
      </c>
      <c r="I471" s="1" t="s">
        <v>31</v>
      </c>
      <c r="J471" s="6" t="s">
        <v>32</v>
      </c>
      <c r="K471" s="1" t="s">
        <v>446</v>
      </c>
      <c r="L471" s="1" t="s">
        <v>859</v>
      </c>
      <c r="M471" s="1" t="s">
        <v>447</v>
      </c>
      <c r="N471" s="1">
        <v>3</v>
      </c>
      <c r="O471" s="1" t="s">
        <v>218</v>
      </c>
      <c r="P471" t="s">
        <v>45</v>
      </c>
      <c r="Q471" s="1">
        <v>58</v>
      </c>
      <c r="R471" s="1" t="s">
        <v>1138</v>
      </c>
      <c r="S471" t="s">
        <v>500</v>
      </c>
      <c r="T471" s="1" t="s">
        <v>890</v>
      </c>
      <c r="U471" s="1" t="s">
        <v>501</v>
      </c>
      <c r="V471" s="1">
        <v>5000</v>
      </c>
      <c r="W471" s="1" t="s">
        <v>111</v>
      </c>
      <c r="X471" s="1"/>
      <c r="Y471" s="7">
        <v>5191</v>
      </c>
      <c r="Z471" s="7" t="s">
        <v>336</v>
      </c>
      <c r="AA471" s="46">
        <v>0</v>
      </c>
      <c r="AB471" s="80" t="s">
        <v>42</v>
      </c>
      <c r="AC471" t="s">
        <v>43</v>
      </c>
      <c r="AD471" s="32">
        <v>0</v>
      </c>
      <c r="AE471" s="32">
        <v>0</v>
      </c>
      <c r="AF471" s="32">
        <v>0</v>
      </c>
      <c r="AG471" s="32">
        <v>0</v>
      </c>
      <c r="AH471" s="32">
        <v>0</v>
      </c>
      <c r="AI471" s="32">
        <v>0</v>
      </c>
      <c r="AJ471" s="32">
        <v>0</v>
      </c>
      <c r="AK471" s="32">
        <v>0</v>
      </c>
      <c r="AL471" s="32">
        <v>0</v>
      </c>
      <c r="AM471" s="32">
        <v>0</v>
      </c>
      <c r="AN471" s="9">
        <v>14000</v>
      </c>
      <c r="AO471" s="9">
        <v>0</v>
      </c>
      <c r="AP471" s="12">
        <v>0</v>
      </c>
      <c r="AQ471" s="12">
        <f t="shared" si="24"/>
        <v>0</v>
      </c>
      <c r="AR471" s="32">
        <f t="shared" si="22"/>
        <v>14000</v>
      </c>
      <c r="AS471" s="9" t="s">
        <v>1151</v>
      </c>
      <c r="AT471">
        <v>50000000</v>
      </c>
      <c r="AU471">
        <v>0</v>
      </c>
      <c r="AV471">
        <v>0</v>
      </c>
      <c r="AW471">
        <v>0</v>
      </c>
      <c r="AX471">
        <v>50000000</v>
      </c>
      <c r="AY471"/>
    </row>
    <row r="472" spans="1:51" x14ac:dyDescent="0.3">
      <c r="A472" t="str">
        <f t="shared" si="23"/>
        <v>1.1-00-2405_246XX015_24521100</v>
      </c>
      <c r="B472" t="s">
        <v>1282</v>
      </c>
      <c r="C472" t="s">
        <v>1105</v>
      </c>
      <c r="D472" t="s">
        <v>1276</v>
      </c>
      <c r="E472" t="s">
        <v>1284</v>
      </c>
      <c r="F472" t="s">
        <v>1106</v>
      </c>
      <c r="G472" t="s">
        <v>29</v>
      </c>
      <c r="H472" t="s">
        <v>30</v>
      </c>
      <c r="I472" t="s">
        <v>31</v>
      </c>
      <c r="J472" t="s">
        <v>934</v>
      </c>
      <c r="K472" t="s">
        <v>306</v>
      </c>
      <c r="L472" t="s">
        <v>857</v>
      </c>
      <c r="M472" t="s">
        <v>307</v>
      </c>
      <c r="N472">
        <v>6</v>
      </c>
      <c r="O472" t="s">
        <v>79</v>
      </c>
      <c r="P472" t="s">
        <v>45</v>
      </c>
      <c r="Q472">
        <v>21</v>
      </c>
      <c r="R472" t="s">
        <v>311</v>
      </c>
      <c r="S472" t="s">
        <v>308</v>
      </c>
      <c r="T472" t="s">
        <v>884</v>
      </c>
      <c r="U472" t="s">
        <v>309</v>
      </c>
      <c r="V472">
        <v>5000</v>
      </c>
      <c r="W472" t="s">
        <v>111</v>
      </c>
      <c r="Y472">
        <v>5211</v>
      </c>
      <c r="Z472" t="s">
        <v>337</v>
      </c>
      <c r="AA472" s="11">
        <v>0</v>
      </c>
      <c r="AB472" s="80" t="s">
        <v>42</v>
      </c>
      <c r="AC472" t="s">
        <v>43</v>
      </c>
      <c r="AD472" s="12">
        <v>108130.56</v>
      </c>
      <c r="AE472" s="12">
        <v>0</v>
      </c>
      <c r="AF472" s="12">
        <v>108130.56</v>
      </c>
      <c r="AG472" s="12">
        <v>108130.56</v>
      </c>
      <c r="AH472" s="12">
        <v>108130.56</v>
      </c>
      <c r="AI472" s="12">
        <v>108130.56</v>
      </c>
      <c r="AJ472" s="12">
        <v>108130.56</v>
      </c>
      <c r="AK472" s="12">
        <v>0</v>
      </c>
      <c r="AL472" s="32">
        <v>108130.56</v>
      </c>
      <c r="AM472" s="32">
        <v>108130.56</v>
      </c>
      <c r="AN472" s="32">
        <v>0</v>
      </c>
      <c r="AO472" s="32">
        <v>0</v>
      </c>
      <c r="AP472" s="12">
        <v>0</v>
      </c>
      <c r="AQ472" s="12">
        <f t="shared" si="24"/>
        <v>0</v>
      </c>
      <c r="AR472" s="32">
        <f t="shared" si="22"/>
        <v>-108130.56</v>
      </c>
      <c r="AS472" s="35" t="s">
        <v>846</v>
      </c>
      <c r="AT472">
        <v>0</v>
      </c>
      <c r="AU472">
        <v>0</v>
      </c>
      <c r="AV472">
        <v>0</v>
      </c>
      <c r="AW472">
        <v>0</v>
      </c>
      <c r="AX472">
        <v>0</v>
      </c>
      <c r="AY472"/>
    </row>
    <row r="473" spans="1:51" x14ac:dyDescent="0.3">
      <c r="A473" t="str">
        <f t="shared" si="23"/>
        <v>09_248XX026_24521100</v>
      </c>
      <c r="C473" t="s">
        <v>1114</v>
      </c>
      <c r="F473" t="s">
        <v>1115</v>
      </c>
      <c r="G473" t="s">
        <v>602</v>
      </c>
      <c r="H473" t="s">
        <v>603</v>
      </c>
      <c r="I473" t="s">
        <v>31</v>
      </c>
      <c r="J473" t="s">
        <v>934</v>
      </c>
      <c r="K473" t="s">
        <v>604</v>
      </c>
      <c r="L473" t="s">
        <v>861</v>
      </c>
      <c r="M473" t="s">
        <v>605</v>
      </c>
      <c r="N473">
        <v>8</v>
      </c>
      <c r="O473" t="s">
        <v>606</v>
      </c>
      <c r="P473" t="s">
        <v>45</v>
      </c>
      <c r="Q473">
        <v>42</v>
      </c>
      <c r="R473" t="s">
        <v>622</v>
      </c>
      <c r="S473" t="s">
        <v>619</v>
      </c>
      <c r="T473" t="s">
        <v>895</v>
      </c>
      <c r="U473" t="s">
        <v>973</v>
      </c>
      <c r="V473">
        <v>5000</v>
      </c>
      <c r="W473" t="s">
        <v>111</v>
      </c>
      <c r="Y473">
        <v>5211</v>
      </c>
      <c r="Z473" t="s">
        <v>337</v>
      </c>
      <c r="AA473" s="46">
        <v>0</v>
      </c>
      <c r="AB473" s="80" t="s">
        <v>42</v>
      </c>
      <c r="AC473" t="s">
        <v>43</v>
      </c>
      <c r="AD473" s="12">
        <v>1373020</v>
      </c>
      <c r="AE473" s="12">
        <v>0</v>
      </c>
      <c r="AF473" s="12">
        <v>1373020</v>
      </c>
      <c r="AG473" s="12">
        <v>0</v>
      </c>
      <c r="AH473" s="12">
        <v>0</v>
      </c>
      <c r="AI473" s="12">
        <v>0</v>
      </c>
      <c r="AJ473" s="12">
        <v>0</v>
      </c>
      <c r="AK473" s="12">
        <v>0</v>
      </c>
      <c r="AL473" s="32">
        <v>0</v>
      </c>
      <c r="AM473" s="32">
        <v>0</v>
      </c>
      <c r="AN473" s="32">
        <v>0</v>
      </c>
      <c r="AO473" s="32">
        <v>0</v>
      </c>
      <c r="AP473" s="12">
        <v>0</v>
      </c>
      <c r="AQ473" s="12">
        <f t="shared" si="24"/>
        <v>0</v>
      </c>
      <c r="AR473" s="32">
        <f t="shared" si="22"/>
        <v>0</v>
      </c>
      <c r="AS473" s="35" t="s">
        <v>846</v>
      </c>
      <c r="AT473" s="12">
        <v>0</v>
      </c>
      <c r="AU473" s="12">
        <v>0</v>
      </c>
      <c r="AV473" s="12">
        <v>0</v>
      </c>
      <c r="AW473" s="12">
        <v>0</v>
      </c>
      <c r="AX473" s="12">
        <v>0</v>
      </c>
      <c r="AY473"/>
    </row>
    <row r="474" spans="1:51" x14ac:dyDescent="0.3">
      <c r="A474" t="str">
        <f t="shared" si="23"/>
        <v>09_248XX026_24521100</v>
      </c>
      <c r="C474" t="s">
        <v>1116</v>
      </c>
      <c r="F474" t="s">
        <v>1117</v>
      </c>
      <c r="G474" t="s">
        <v>602</v>
      </c>
      <c r="H474" t="s">
        <v>603</v>
      </c>
      <c r="I474" t="s">
        <v>31</v>
      </c>
      <c r="J474" t="s">
        <v>934</v>
      </c>
      <c r="K474" t="s">
        <v>604</v>
      </c>
      <c r="L474" t="s">
        <v>861</v>
      </c>
      <c r="M474" t="s">
        <v>605</v>
      </c>
      <c r="N474">
        <v>8</v>
      </c>
      <c r="O474" t="s">
        <v>606</v>
      </c>
      <c r="P474" t="s">
        <v>45</v>
      </c>
      <c r="Q474">
        <v>42</v>
      </c>
      <c r="R474" t="s">
        <v>622</v>
      </c>
      <c r="S474" t="s">
        <v>619</v>
      </c>
      <c r="T474" t="s">
        <v>895</v>
      </c>
      <c r="U474" t="s">
        <v>973</v>
      </c>
      <c r="V474">
        <v>5000</v>
      </c>
      <c r="W474" t="s">
        <v>111</v>
      </c>
      <c r="Y474">
        <v>5211</v>
      </c>
      <c r="Z474" t="s">
        <v>337</v>
      </c>
      <c r="AA474" s="46">
        <v>0</v>
      </c>
      <c r="AB474" s="80" t="s">
        <v>42</v>
      </c>
      <c r="AC474" t="s">
        <v>43</v>
      </c>
      <c r="AD474" s="12">
        <v>2000000</v>
      </c>
      <c r="AE474" s="12">
        <v>0</v>
      </c>
      <c r="AF474" s="12">
        <v>2000000</v>
      </c>
      <c r="AG474" s="12">
        <v>0</v>
      </c>
      <c r="AH474" s="12">
        <v>0</v>
      </c>
      <c r="AI474" s="12">
        <v>0</v>
      </c>
      <c r="AJ474" s="12">
        <v>0</v>
      </c>
      <c r="AK474" s="12">
        <v>0</v>
      </c>
      <c r="AL474" s="32">
        <v>0</v>
      </c>
      <c r="AM474" s="32">
        <v>0</v>
      </c>
      <c r="AN474" s="32">
        <v>0</v>
      </c>
      <c r="AO474" s="32">
        <v>0</v>
      </c>
      <c r="AP474" s="12">
        <v>0</v>
      </c>
      <c r="AQ474" s="12">
        <f t="shared" si="24"/>
        <v>0</v>
      </c>
      <c r="AR474" s="32">
        <f t="shared" si="22"/>
        <v>0</v>
      </c>
      <c r="AS474" s="35" t="s">
        <v>846</v>
      </c>
      <c r="AT474" s="12">
        <v>0</v>
      </c>
      <c r="AU474" s="12">
        <v>0</v>
      </c>
      <c r="AV474" s="12">
        <v>0</v>
      </c>
      <c r="AW474" s="12">
        <v>0</v>
      </c>
      <c r="AX474" s="12">
        <v>0</v>
      </c>
      <c r="AY474"/>
    </row>
    <row r="475" spans="1:51" x14ac:dyDescent="0.3">
      <c r="A475" t="str">
        <f t="shared" si="23"/>
        <v>1.1-00-2411_246XX031_24521100</v>
      </c>
      <c r="B475" t="s">
        <v>1282</v>
      </c>
      <c r="C475" t="s">
        <v>1105</v>
      </c>
      <c r="D475" t="s">
        <v>1276</v>
      </c>
      <c r="E475" t="s">
        <v>1284</v>
      </c>
      <c r="F475" t="s">
        <v>1106</v>
      </c>
      <c r="G475" t="s">
        <v>802</v>
      </c>
      <c r="H475" t="s">
        <v>803</v>
      </c>
      <c r="I475" t="s">
        <v>31</v>
      </c>
      <c r="J475" t="s">
        <v>934</v>
      </c>
      <c r="K475" t="s">
        <v>804</v>
      </c>
      <c r="L475" t="s">
        <v>868</v>
      </c>
      <c r="M475" t="s">
        <v>805</v>
      </c>
      <c r="N475">
        <v>6</v>
      </c>
      <c r="O475" t="s">
        <v>79</v>
      </c>
      <c r="P475" t="s">
        <v>45</v>
      </c>
      <c r="Q475">
        <v>49</v>
      </c>
      <c r="R475" t="s">
        <v>820</v>
      </c>
      <c r="S475" t="s">
        <v>806</v>
      </c>
      <c r="T475" t="s">
        <v>905</v>
      </c>
      <c r="U475" t="s">
        <v>963</v>
      </c>
      <c r="V475">
        <v>5000</v>
      </c>
      <c r="W475" t="s">
        <v>111</v>
      </c>
      <c r="Y475">
        <v>5211</v>
      </c>
      <c r="Z475" t="s">
        <v>337</v>
      </c>
      <c r="AA475" s="46">
        <v>0</v>
      </c>
      <c r="AB475" s="80" t="s">
        <v>42</v>
      </c>
      <c r="AC475" t="s">
        <v>43</v>
      </c>
      <c r="AD475" s="12">
        <v>25052.52</v>
      </c>
      <c r="AE475" s="12">
        <v>0</v>
      </c>
      <c r="AF475" s="12">
        <v>30750.44</v>
      </c>
      <c r="AG475" s="12">
        <v>14290.04</v>
      </c>
      <c r="AH475" s="12">
        <v>0</v>
      </c>
      <c r="AI475" s="12">
        <v>0</v>
      </c>
      <c r="AJ475" s="12">
        <v>0</v>
      </c>
      <c r="AK475" s="12">
        <v>-5697.9199999999983</v>
      </c>
      <c r="AL475" s="32">
        <v>25052.52</v>
      </c>
      <c r="AM475" s="32">
        <v>25052.52</v>
      </c>
      <c r="AN475" s="32">
        <v>0</v>
      </c>
      <c r="AO475" s="32">
        <v>0</v>
      </c>
      <c r="AP475" s="12">
        <v>0</v>
      </c>
      <c r="AQ475" s="12">
        <f t="shared" si="24"/>
        <v>0</v>
      </c>
      <c r="AR475" s="32">
        <f t="shared" si="22"/>
        <v>-25052.52</v>
      </c>
      <c r="AS475" s="35" t="s">
        <v>846</v>
      </c>
      <c r="AT475">
        <v>1900000</v>
      </c>
      <c r="AU475">
        <v>11252</v>
      </c>
      <c r="AV475">
        <v>0</v>
      </c>
      <c r="AW475">
        <v>170000</v>
      </c>
      <c r="AX475">
        <v>1741252</v>
      </c>
      <c r="AY475"/>
    </row>
    <row r="476" spans="1:51" x14ac:dyDescent="0.3">
      <c r="A476" t="str">
        <f t="shared" si="23"/>
        <v>1.1-00-2402_241014010_24523100</v>
      </c>
      <c r="B476" t="s">
        <v>1282</v>
      </c>
      <c r="C476" t="s">
        <v>1105</v>
      </c>
      <c r="D476" t="s">
        <v>1276</v>
      </c>
      <c r="E476" t="s">
        <v>1284</v>
      </c>
      <c r="F476" t="s">
        <v>1106</v>
      </c>
      <c r="G476" t="s">
        <v>29</v>
      </c>
      <c r="H476" t="s">
        <v>30</v>
      </c>
      <c r="I476" t="s">
        <v>261</v>
      </c>
      <c r="J476" t="s">
        <v>960</v>
      </c>
      <c r="K476" t="s">
        <v>188</v>
      </c>
      <c r="L476" t="s">
        <v>856</v>
      </c>
      <c r="M476" t="s">
        <v>189</v>
      </c>
      <c r="N476">
        <v>1</v>
      </c>
      <c r="O476" t="s">
        <v>35</v>
      </c>
      <c r="P476" s="79" t="s">
        <v>358</v>
      </c>
      <c r="Q476">
        <v>14</v>
      </c>
      <c r="R476" t="s">
        <v>1134</v>
      </c>
      <c r="S476" t="s">
        <v>273</v>
      </c>
      <c r="T476" t="s">
        <v>883</v>
      </c>
      <c r="U476" s="1" t="s">
        <v>274</v>
      </c>
      <c r="V476" s="1">
        <v>5000</v>
      </c>
      <c r="W476" s="1" t="s">
        <v>111</v>
      </c>
      <c r="X476" s="1"/>
      <c r="Y476" s="7">
        <v>5231</v>
      </c>
      <c r="Z476" s="7" t="s">
        <v>370</v>
      </c>
      <c r="AA476" s="11">
        <v>0</v>
      </c>
      <c r="AB476" s="80" t="s">
        <v>42</v>
      </c>
      <c r="AC476" t="s">
        <v>43</v>
      </c>
      <c r="AD476" s="12">
        <v>0</v>
      </c>
      <c r="AE476" s="12">
        <v>0</v>
      </c>
      <c r="AF476" s="12">
        <v>0</v>
      </c>
      <c r="AG476" s="12">
        <v>0</v>
      </c>
      <c r="AH476" s="12">
        <v>0</v>
      </c>
      <c r="AI476" s="12">
        <v>0</v>
      </c>
      <c r="AJ476" s="12">
        <v>0</v>
      </c>
      <c r="AK476" s="12">
        <v>0</v>
      </c>
      <c r="AL476" s="12">
        <v>0</v>
      </c>
      <c r="AM476" s="10">
        <v>0</v>
      </c>
      <c r="AN476" s="10">
        <v>125000</v>
      </c>
      <c r="AO476" s="10">
        <v>125000</v>
      </c>
      <c r="AP476" s="12">
        <v>125000</v>
      </c>
      <c r="AQ476" s="12">
        <f t="shared" si="24"/>
        <v>125000</v>
      </c>
      <c r="AR476" s="32">
        <f t="shared" si="22"/>
        <v>125000</v>
      </c>
      <c r="AS476" s="9" t="s">
        <v>371</v>
      </c>
      <c r="AT476">
        <v>900</v>
      </c>
      <c r="AU476">
        <v>2000</v>
      </c>
      <c r="AV476">
        <v>0</v>
      </c>
      <c r="AW476">
        <v>1724.4</v>
      </c>
      <c r="AX476">
        <v>1175.5999999999999</v>
      </c>
      <c r="AY476"/>
    </row>
    <row r="477" spans="1:51" x14ac:dyDescent="0.3">
      <c r="A477" t="str">
        <f t="shared" si="23"/>
        <v>1.1-00-2411_246049031_24523100</v>
      </c>
      <c r="B477" t="s">
        <v>1282</v>
      </c>
      <c r="C477" t="s">
        <v>1105</v>
      </c>
      <c r="D477" t="s">
        <v>1276</v>
      </c>
      <c r="E477" t="s">
        <v>1284</v>
      </c>
      <c r="F477" t="s">
        <v>1106</v>
      </c>
      <c r="G477" t="s">
        <v>802</v>
      </c>
      <c r="H477" t="s">
        <v>803</v>
      </c>
      <c r="I477" t="s">
        <v>31</v>
      </c>
      <c r="J477" t="s">
        <v>934</v>
      </c>
      <c r="K477" t="s">
        <v>804</v>
      </c>
      <c r="L477" t="s">
        <v>868</v>
      </c>
      <c r="M477" t="s">
        <v>805</v>
      </c>
      <c r="N477">
        <v>6</v>
      </c>
      <c r="O477" t="s">
        <v>79</v>
      </c>
      <c r="P477" s="79" t="s">
        <v>819</v>
      </c>
      <c r="Q477">
        <v>49</v>
      </c>
      <c r="R477" t="s">
        <v>820</v>
      </c>
      <c r="S477" t="s">
        <v>806</v>
      </c>
      <c r="T477" t="s">
        <v>905</v>
      </c>
      <c r="U477" t="s">
        <v>963</v>
      </c>
      <c r="V477">
        <v>5000</v>
      </c>
      <c r="W477" t="s">
        <v>111</v>
      </c>
      <c r="Y477">
        <v>5231</v>
      </c>
      <c r="Z477" t="s">
        <v>370</v>
      </c>
      <c r="AA477" s="46">
        <v>0</v>
      </c>
      <c r="AB477" s="80" t="s">
        <v>42</v>
      </c>
      <c r="AC477" t="s">
        <v>43</v>
      </c>
      <c r="AD477" s="12">
        <v>237054.45</v>
      </c>
      <c r="AE477" s="12">
        <v>0</v>
      </c>
      <c r="AF477" s="12">
        <v>237054.45</v>
      </c>
      <c r="AG477" s="12">
        <v>237054.45</v>
      </c>
      <c r="AH477" s="12">
        <v>191746.02</v>
      </c>
      <c r="AI477" s="12">
        <v>170335.85</v>
      </c>
      <c r="AJ477" s="12">
        <v>170335.85</v>
      </c>
      <c r="AK477" s="12">
        <v>0</v>
      </c>
      <c r="AL477" s="32">
        <v>236398.35</v>
      </c>
      <c r="AM477" s="32">
        <v>236398.35</v>
      </c>
      <c r="AN477" s="32">
        <v>147400</v>
      </c>
      <c r="AO477" s="32">
        <v>147400</v>
      </c>
      <c r="AP477" s="12">
        <v>147400</v>
      </c>
      <c r="AQ477" s="12">
        <f t="shared" si="24"/>
        <v>147400</v>
      </c>
      <c r="AR477" s="32">
        <f t="shared" si="22"/>
        <v>-88998.35</v>
      </c>
      <c r="AS477" s="9" t="s">
        <v>840</v>
      </c>
      <c r="AT477" s="12">
        <v>0</v>
      </c>
      <c r="AU477" s="12">
        <v>0</v>
      </c>
      <c r="AV477" s="12">
        <v>0</v>
      </c>
      <c r="AW477" s="12">
        <v>0</v>
      </c>
      <c r="AX477" s="12">
        <v>0</v>
      </c>
      <c r="AY477"/>
    </row>
    <row r="478" spans="1:51" x14ac:dyDescent="0.3">
      <c r="A478" t="str">
        <f t="shared" si="23"/>
        <v>1.1-00-2411_246XX031_24529100</v>
      </c>
      <c r="B478" t="s">
        <v>1282</v>
      </c>
      <c r="C478" t="s">
        <v>1105</v>
      </c>
      <c r="D478" t="s">
        <v>1276</v>
      </c>
      <c r="E478" t="s">
        <v>1284</v>
      </c>
      <c r="F478" t="s">
        <v>1106</v>
      </c>
      <c r="G478" t="s">
        <v>802</v>
      </c>
      <c r="H478" t="s">
        <v>803</v>
      </c>
      <c r="I478" t="s">
        <v>31</v>
      </c>
      <c r="J478" t="s">
        <v>934</v>
      </c>
      <c r="K478" t="s">
        <v>804</v>
      </c>
      <c r="L478" t="s">
        <v>868</v>
      </c>
      <c r="M478" t="s">
        <v>805</v>
      </c>
      <c r="N478">
        <v>6</v>
      </c>
      <c r="O478" t="s">
        <v>79</v>
      </c>
      <c r="P478" t="s">
        <v>45</v>
      </c>
      <c r="Q478">
        <v>49</v>
      </c>
      <c r="R478" t="s">
        <v>820</v>
      </c>
      <c r="S478" t="s">
        <v>806</v>
      </c>
      <c r="T478" t="s">
        <v>905</v>
      </c>
      <c r="U478" t="s">
        <v>963</v>
      </c>
      <c r="V478" s="1">
        <v>5000</v>
      </c>
      <c r="W478" s="1" t="s">
        <v>111</v>
      </c>
      <c r="X478" s="1"/>
      <c r="Y478" s="7">
        <v>5291</v>
      </c>
      <c r="Z478" s="7" t="s">
        <v>838</v>
      </c>
      <c r="AA478" s="46">
        <v>0</v>
      </c>
      <c r="AB478" s="80" t="s">
        <v>42</v>
      </c>
      <c r="AC478" t="s">
        <v>43</v>
      </c>
      <c r="AD478" s="12">
        <v>0</v>
      </c>
      <c r="AE478" s="12">
        <v>0</v>
      </c>
      <c r="AF478" s="12">
        <v>0</v>
      </c>
      <c r="AG478" s="12">
        <v>0</v>
      </c>
      <c r="AH478" s="12">
        <v>0</v>
      </c>
      <c r="AI478" s="12">
        <v>0</v>
      </c>
      <c r="AJ478" s="12">
        <v>0</v>
      </c>
      <c r="AK478" s="12">
        <v>0</v>
      </c>
      <c r="AL478" s="32">
        <v>0</v>
      </c>
      <c r="AM478" s="32">
        <v>0</v>
      </c>
      <c r="AN478" s="12">
        <v>0</v>
      </c>
      <c r="AO478" s="12">
        <v>0</v>
      </c>
      <c r="AP478" s="12">
        <v>0</v>
      </c>
      <c r="AQ478" s="12">
        <f t="shared" si="24"/>
        <v>0</v>
      </c>
      <c r="AR478" s="32">
        <f t="shared" si="22"/>
        <v>0</v>
      </c>
      <c r="AT478" s="12">
        <v>0</v>
      </c>
      <c r="AU478" s="12">
        <v>0</v>
      </c>
      <c r="AV478" s="12">
        <v>0</v>
      </c>
      <c r="AW478" s="12">
        <v>0</v>
      </c>
      <c r="AX478" s="12">
        <v>0</v>
      </c>
      <c r="AY478"/>
    </row>
    <row r="479" spans="1:51" x14ac:dyDescent="0.3">
      <c r="A479" t="str">
        <f t="shared" si="23"/>
        <v>1.1-00-2407_243039024_24531100</v>
      </c>
      <c r="B479" t="s">
        <v>1282</v>
      </c>
      <c r="C479" t="s">
        <v>1105</v>
      </c>
      <c r="D479" t="s">
        <v>1276</v>
      </c>
      <c r="E479" t="s">
        <v>1284</v>
      </c>
      <c r="F479" t="s">
        <v>1106</v>
      </c>
      <c r="G479" t="s">
        <v>498</v>
      </c>
      <c r="H479" t="s">
        <v>499</v>
      </c>
      <c r="I479" t="s">
        <v>31</v>
      </c>
      <c r="J479" t="s">
        <v>934</v>
      </c>
      <c r="K479" t="s">
        <v>446</v>
      </c>
      <c r="L479" t="s">
        <v>859</v>
      </c>
      <c r="M479" t="s">
        <v>447</v>
      </c>
      <c r="N479">
        <v>3</v>
      </c>
      <c r="O479" t="s">
        <v>218</v>
      </c>
      <c r="P479" s="79" t="s">
        <v>502</v>
      </c>
      <c r="Q479">
        <v>39</v>
      </c>
      <c r="R479" t="s">
        <v>503</v>
      </c>
      <c r="S479" t="s">
        <v>500</v>
      </c>
      <c r="T479" t="s">
        <v>890</v>
      </c>
      <c r="U479" t="s">
        <v>501</v>
      </c>
      <c r="V479">
        <v>5000</v>
      </c>
      <c r="W479" t="s">
        <v>111</v>
      </c>
      <c r="Y479">
        <v>5311</v>
      </c>
      <c r="Z479" t="s">
        <v>542</v>
      </c>
      <c r="AA479" s="46">
        <v>0</v>
      </c>
      <c r="AB479" s="80" t="s">
        <v>42</v>
      </c>
      <c r="AC479" t="s">
        <v>43</v>
      </c>
      <c r="AD479" s="12">
        <v>3966039</v>
      </c>
      <c r="AE479" s="12">
        <v>3966039</v>
      </c>
      <c r="AF479" s="12">
        <v>3921858.01</v>
      </c>
      <c r="AG479" s="12">
        <v>2586666.21</v>
      </c>
      <c r="AH479" s="12">
        <v>2586666.21</v>
      </c>
      <c r="AI479" s="12">
        <v>2498591.73</v>
      </c>
      <c r="AJ479" s="12">
        <v>2498591.73</v>
      </c>
      <c r="AK479" s="12">
        <v>44180.990000000224</v>
      </c>
      <c r="AL479" s="32">
        <v>3966039</v>
      </c>
      <c r="AM479" s="32">
        <v>3966039</v>
      </c>
      <c r="AN479" s="32">
        <v>3966039</v>
      </c>
      <c r="AO479" s="32">
        <v>3966039</v>
      </c>
      <c r="AP479" s="12">
        <v>2000000</v>
      </c>
      <c r="AQ479" s="12">
        <f t="shared" si="24"/>
        <v>-1966039</v>
      </c>
      <c r="AR479" s="32">
        <f t="shared" si="22"/>
        <v>0</v>
      </c>
      <c r="AS479" s="35" t="s">
        <v>543</v>
      </c>
      <c r="AT479">
        <v>0</v>
      </c>
      <c r="AU479">
        <v>0</v>
      </c>
      <c r="AV479">
        <v>0</v>
      </c>
      <c r="AW479">
        <v>0</v>
      </c>
      <c r="AX479">
        <v>0</v>
      </c>
      <c r="AY479"/>
    </row>
    <row r="480" spans="1:51" x14ac:dyDescent="0.3">
      <c r="A480" t="str">
        <f t="shared" si="23"/>
        <v>1.1-00-2409_248042026_24531100</v>
      </c>
      <c r="B480" t="s">
        <v>1282</v>
      </c>
      <c r="C480" t="s">
        <v>1105</v>
      </c>
      <c r="D480" t="s">
        <v>1276</v>
      </c>
      <c r="E480" t="s">
        <v>1284</v>
      </c>
      <c r="F480" t="s">
        <v>1106</v>
      </c>
      <c r="G480" t="s">
        <v>602</v>
      </c>
      <c r="H480" t="s">
        <v>603</v>
      </c>
      <c r="I480" t="s">
        <v>31</v>
      </c>
      <c r="J480" t="s">
        <v>934</v>
      </c>
      <c r="K480" t="s">
        <v>604</v>
      </c>
      <c r="L480" t="s">
        <v>861</v>
      </c>
      <c r="M480" t="s">
        <v>605</v>
      </c>
      <c r="N480">
        <v>8</v>
      </c>
      <c r="O480" t="s">
        <v>606</v>
      </c>
      <c r="P480" s="79" t="s">
        <v>621</v>
      </c>
      <c r="Q480">
        <v>42</v>
      </c>
      <c r="R480" t="s">
        <v>622</v>
      </c>
      <c r="S480" t="s">
        <v>619</v>
      </c>
      <c r="T480" t="s">
        <v>895</v>
      </c>
      <c r="U480" t="s">
        <v>973</v>
      </c>
      <c r="V480">
        <v>5000</v>
      </c>
      <c r="W480" t="s">
        <v>111</v>
      </c>
      <c r="Y480">
        <v>5311</v>
      </c>
      <c r="Z480" t="s">
        <v>542</v>
      </c>
      <c r="AA480" s="46">
        <v>0</v>
      </c>
      <c r="AB480" s="80" t="s">
        <v>42</v>
      </c>
      <c r="AC480" t="s">
        <v>43</v>
      </c>
      <c r="AD480" s="12">
        <v>173919.61</v>
      </c>
      <c r="AE480" s="12">
        <v>86000</v>
      </c>
      <c r="AF480" s="12">
        <v>187410.41</v>
      </c>
      <c r="AG480" s="12">
        <v>187410.41</v>
      </c>
      <c r="AH480" s="12">
        <v>115919.61</v>
      </c>
      <c r="AI480" s="12">
        <v>115919.61</v>
      </c>
      <c r="AJ480" s="12">
        <v>115919.61</v>
      </c>
      <c r="AK480" s="12">
        <v>-13490.800000000017</v>
      </c>
      <c r="AL480" s="32">
        <v>173919.61</v>
      </c>
      <c r="AM480" s="32">
        <v>173919.61</v>
      </c>
      <c r="AN480" s="32">
        <v>250000</v>
      </c>
      <c r="AO480" s="32">
        <v>250000</v>
      </c>
      <c r="AP480" s="12">
        <v>250000</v>
      </c>
      <c r="AQ480" s="12">
        <f t="shared" si="24"/>
        <v>164000</v>
      </c>
      <c r="AR480" s="32">
        <f t="shared" ref="AR480:AR543" si="25">AN480-AL480</f>
        <v>76080.390000000014</v>
      </c>
      <c r="AS480" s="35" t="s">
        <v>646</v>
      </c>
      <c r="AT480" s="12">
        <v>0</v>
      </c>
      <c r="AU480" s="12">
        <v>0</v>
      </c>
      <c r="AV480" s="12">
        <v>0</v>
      </c>
      <c r="AW480" s="12">
        <v>0</v>
      </c>
      <c r="AX480" s="12">
        <v>0</v>
      </c>
      <c r="AY480"/>
    </row>
    <row r="481" spans="1:51" x14ac:dyDescent="0.3">
      <c r="A481" t="str">
        <f t="shared" si="23"/>
        <v>1.1-00-2417_244056037_24531100</v>
      </c>
      <c r="B481" t="s">
        <v>1282</v>
      </c>
      <c r="C481" t="s">
        <v>1105</v>
      </c>
      <c r="D481" t="s">
        <v>1276</v>
      </c>
      <c r="E481" t="s">
        <v>1284</v>
      </c>
      <c r="F481" t="s">
        <v>1106</v>
      </c>
      <c r="G481" t="s">
        <v>783</v>
      </c>
      <c r="H481" t="s">
        <v>784</v>
      </c>
      <c r="I481" t="s">
        <v>200</v>
      </c>
      <c r="J481" t="s">
        <v>957</v>
      </c>
      <c r="K481" t="s">
        <v>852</v>
      </c>
      <c r="L481" t="s">
        <v>867</v>
      </c>
      <c r="M481" t="s">
        <v>785</v>
      </c>
      <c r="N481">
        <v>4</v>
      </c>
      <c r="O481" t="s">
        <v>667</v>
      </c>
      <c r="P481" s="79" t="s">
        <v>787</v>
      </c>
      <c r="Q481">
        <v>56</v>
      </c>
      <c r="R481" t="s">
        <v>788</v>
      </c>
      <c r="S481" t="s">
        <v>786</v>
      </c>
      <c r="T481" t="s">
        <v>904</v>
      </c>
      <c r="U481" t="s">
        <v>959</v>
      </c>
      <c r="V481">
        <v>5000</v>
      </c>
      <c r="W481" t="s">
        <v>111</v>
      </c>
      <c r="Y481">
        <v>5311</v>
      </c>
      <c r="Z481" t="s">
        <v>542</v>
      </c>
      <c r="AA481" s="46">
        <v>0</v>
      </c>
      <c r="AB481" s="80" t="s">
        <v>42</v>
      </c>
      <c r="AC481" t="s">
        <v>43</v>
      </c>
      <c r="AD481" s="12">
        <v>80000</v>
      </c>
      <c r="AE481" s="12">
        <v>110000</v>
      </c>
      <c r="AF481" s="12">
        <v>74356</v>
      </c>
      <c r="AG481" s="12">
        <v>0</v>
      </c>
      <c r="AH481" s="12">
        <v>0</v>
      </c>
      <c r="AI481" s="12">
        <v>0</v>
      </c>
      <c r="AJ481" s="12">
        <v>0</v>
      </c>
      <c r="AK481" s="12">
        <v>5644</v>
      </c>
      <c r="AL481" s="32">
        <v>110000</v>
      </c>
      <c r="AM481" s="32">
        <v>110000</v>
      </c>
      <c r="AN481" s="32">
        <v>200000</v>
      </c>
      <c r="AO481" s="32">
        <v>200000</v>
      </c>
      <c r="AP481" s="12">
        <v>200000</v>
      </c>
      <c r="AQ481" s="12">
        <f t="shared" si="24"/>
        <v>90000</v>
      </c>
      <c r="AR481" s="32">
        <f t="shared" si="25"/>
        <v>90000</v>
      </c>
      <c r="AS481" s="9" t="s">
        <v>799</v>
      </c>
      <c r="AT481">
        <v>0</v>
      </c>
      <c r="AU481">
        <v>3200000</v>
      </c>
      <c r="AV481">
        <v>0</v>
      </c>
      <c r="AW481">
        <v>0</v>
      </c>
      <c r="AX481">
        <v>3200000</v>
      </c>
      <c r="AY481"/>
    </row>
    <row r="482" spans="1:51" x14ac:dyDescent="0.3">
      <c r="A482" t="str">
        <f t="shared" si="23"/>
        <v>1.1-00-2407_243XX024_24531100</v>
      </c>
      <c r="B482" t="s">
        <v>1282</v>
      </c>
      <c r="C482" s="3" t="s">
        <v>1105</v>
      </c>
      <c r="D482" t="s">
        <v>1276</v>
      </c>
      <c r="E482" t="s">
        <v>1284</v>
      </c>
      <c r="F482" t="s">
        <v>1106</v>
      </c>
      <c r="G482" s="1" t="s">
        <v>498</v>
      </c>
      <c r="H482" s="6" t="s">
        <v>499</v>
      </c>
      <c r="I482" s="1" t="s">
        <v>31</v>
      </c>
      <c r="J482" s="6" t="s">
        <v>32</v>
      </c>
      <c r="K482" s="1" t="s">
        <v>446</v>
      </c>
      <c r="L482" s="1" t="s">
        <v>859</v>
      </c>
      <c r="M482" s="1" t="s">
        <v>447</v>
      </c>
      <c r="N482" s="1">
        <v>3</v>
      </c>
      <c r="O482" s="1" t="s">
        <v>218</v>
      </c>
      <c r="P482" t="s">
        <v>45</v>
      </c>
      <c r="Q482" s="1">
        <v>58</v>
      </c>
      <c r="R482" s="1" t="s">
        <v>1138</v>
      </c>
      <c r="S482" t="s">
        <v>500</v>
      </c>
      <c r="T482" s="1" t="s">
        <v>890</v>
      </c>
      <c r="U482" s="1" t="s">
        <v>501</v>
      </c>
      <c r="V482" s="1">
        <v>5000</v>
      </c>
      <c r="W482" s="1" t="s">
        <v>111</v>
      </c>
      <c r="X482" s="1"/>
      <c r="Y482" s="7">
        <v>5311</v>
      </c>
      <c r="Z482" s="7" t="s">
        <v>542</v>
      </c>
      <c r="AA482" s="46">
        <v>0</v>
      </c>
      <c r="AB482" s="80" t="s">
        <v>42</v>
      </c>
      <c r="AC482" t="s">
        <v>43</v>
      </c>
      <c r="AD482" s="32">
        <v>0</v>
      </c>
      <c r="AE482" s="32">
        <v>0</v>
      </c>
      <c r="AF482" s="32">
        <v>0</v>
      </c>
      <c r="AG482" s="32">
        <v>0</v>
      </c>
      <c r="AH482" s="32">
        <v>0</v>
      </c>
      <c r="AI482" s="32">
        <v>0</v>
      </c>
      <c r="AJ482" s="32">
        <v>0</v>
      </c>
      <c r="AK482" s="32">
        <v>0</v>
      </c>
      <c r="AL482" s="32">
        <v>0</v>
      </c>
      <c r="AM482" s="32">
        <v>0</v>
      </c>
      <c r="AN482" s="32">
        <v>5000000</v>
      </c>
      <c r="AO482" s="32">
        <v>0</v>
      </c>
      <c r="AP482" s="12">
        <v>0</v>
      </c>
      <c r="AQ482" s="12">
        <f t="shared" si="24"/>
        <v>0</v>
      </c>
      <c r="AR482" s="32">
        <f t="shared" si="25"/>
        <v>5000000</v>
      </c>
      <c r="AS482" s="9" t="s">
        <v>1152</v>
      </c>
      <c r="AT482">
        <v>1500000</v>
      </c>
      <c r="AU482">
        <v>0</v>
      </c>
      <c r="AV482">
        <v>0</v>
      </c>
      <c r="AW482">
        <v>0</v>
      </c>
      <c r="AX482">
        <v>1500000</v>
      </c>
      <c r="AY482"/>
    </row>
    <row r="483" spans="1:51" x14ac:dyDescent="0.3">
      <c r="A483" t="str">
        <f t="shared" si="23"/>
        <v>1.1-00-2407_243039024_24532100</v>
      </c>
      <c r="B483" t="s">
        <v>1282</v>
      </c>
      <c r="C483" t="s">
        <v>1105</v>
      </c>
      <c r="D483" t="s">
        <v>1276</v>
      </c>
      <c r="E483" t="s">
        <v>1284</v>
      </c>
      <c r="F483" t="s">
        <v>1106</v>
      </c>
      <c r="G483" t="s">
        <v>498</v>
      </c>
      <c r="H483" t="s">
        <v>499</v>
      </c>
      <c r="I483" t="s">
        <v>31</v>
      </c>
      <c r="J483" t="s">
        <v>934</v>
      </c>
      <c r="K483" t="s">
        <v>446</v>
      </c>
      <c r="L483" t="s">
        <v>859</v>
      </c>
      <c r="M483" t="s">
        <v>447</v>
      </c>
      <c r="N483">
        <v>3</v>
      </c>
      <c r="O483" t="s">
        <v>218</v>
      </c>
      <c r="P483" s="79" t="s">
        <v>502</v>
      </c>
      <c r="Q483">
        <v>39</v>
      </c>
      <c r="R483" t="s">
        <v>503</v>
      </c>
      <c r="S483" t="s">
        <v>500</v>
      </c>
      <c r="T483" t="s">
        <v>890</v>
      </c>
      <c r="U483" t="s">
        <v>501</v>
      </c>
      <c r="V483">
        <v>5000</v>
      </c>
      <c r="W483" t="s">
        <v>111</v>
      </c>
      <c r="Y483">
        <v>5321</v>
      </c>
      <c r="Z483" t="s">
        <v>545</v>
      </c>
      <c r="AA483" s="46">
        <v>0</v>
      </c>
      <c r="AB483" s="80" t="s">
        <v>42</v>
      </c>
      <c r="AC483" t="s">
        <v>43</v>
      </c>
      <c r="AD483" s="12">
        <v>1005112</v>
      </c>
      <c r="AE483" s="12">
        <v>1005112</v>
      </c>
      <c r="AF483" s="12">
        <v>990060.77</v>
      </c>
      <c r="AG483" s="12">
        <v>656038.77</v>
      </c>
      <c r="AH483" s="12">
        <v>656038.77</v>
      </c>
      <c r="AI483" s="12">
        <v>642422.79</v>
      </c>
      <c r="AJ483" s="12">
        <v>642422.79</v>
      </c>
      <c r="AK483" s="12">
        <v>15051.229999999981</v>
      </c>
      <c r="AL483" s="32">
        <v>1005112</v>
      </c>
      <c r="AM483" s="32">
        <v>1005112</v>
      </c>
      <c r="AN483" s="32">
        <v>1005112</v>
      </c>
      <c r="AO483" s="32">
        <v>1005112</v>
      </c>
      <c r="AP483" s="12">
        <v>1005112</v>
      </c>
      <c r="AQ483" s="12">
        <f t="shared" si="24"/>
        <v>0</v>
      </c>
      <c r="AR483" s="32">
        <f t="shared" si="25"/>
        <v>0</v>
      </c>
      <c r="AS483" s="35" t="s">
        <v>546</v>
      </c>
      <c r="AT483">
        <v>0</v>
      </c>
      <c r="AU483">
        <v>300000</v>
      </c>
      <c r="AV483">
        <v>0</v>
      </c>
      <c r="AW483">
        <v>290000</v>
      </c>
      <c r="AX483">
        <v>10000</v>
      </c>
      <c r="AY483"/>
    </row>
    <row r="484" spans="1:51" x14ac:dyDescent="0.3">
      <c r="A484" t="str">
        <f t="shared" si="23"/>
        <v>1.1-00-2411_246XX031_24532100</v>
      </c>
      <c r="B484" t="s">
        <v>1282</v>
      </c>
      <c r="C484" t="s">
        <v>1105</v>
      </c>
      <c r="D484" t="s">
        <v>1276</v>
      </c>
      <c r="E484" t="s">
        <v>1284</v>
      </c>
      <c r="F484" t="s">
        <v>1106</v>
      </c>
      <c r="G484" t="s">
        <v>802</v>
      </c>
      <c r="H484" t="s">
        <v>803</v>
      </c>
      <c r="I484" t="s">
        <v>31</v>
      </c>
      <c r="J484" t="s">
        <v>934</v>
      </c>
      <c r="K484" t="s">
        <v>804</v>
      </c>
      <c r="L484" t="s">
        <v>868</v>
      </c>
      <c r="M484" t="s">
        <v>805</v>
      </c>
      <c r="N484">
        <v>6</v>
      </c>
      <c r="O484" t="s">
        <v>79</v>
      </c>
      <c r="P484" t="s">
        <v>45</v>
      </c>
      <c r="Q484">
        <v>49</v>
      </c>
      <c r="R484" t="s">
        <v>820</v>
      </c>
      <c r="S484" t="s">
        <v>806</v>
      </c>
      <c r="T484" t="s">
        <v>905</v>
      </c>
      <c r="U484" t="s">
        <v>963</v>
      </c>
      <c r="V484" s="1">
        <v>5000</v>
      </c>
      <c r="W484" s="1" t="s">
        <v>111</v>
      </c>
      <c r="X484" s="1"/>
      <c r="Y484" s="7">
        <v>5321</v>
      </c>
      <c r="Z484" s="7" t="s">
        <v>545</v>
      </c>
      <c r="AA484" s="46">
        <v>0</v>
      </c>
      <c r="AB484" s="80" t="s">
        <v>42</v>
      </c>
      <c r="AC484" t="s">
        <v>43</v>
      </c>
      <c r="AD484" s="12">
        <v>0</v>
      </c>
      <c r="AE484" s="12">
        <v>0</v>
      </c>
      <c r="AF484" s="12">
        <v>0</v>
      </c>
      <c r="AG484" s="12">
        <v>0</v>
      </c>
      <c r="AH484" s="12">
        <v>0</v>
      </c>
      <c r="AI484" s="12">
        <v>0</v>
      </c>
      <c r="AJ484" s="12">
        <v>0</v>
      </c>
      <c r="AK484" s="12">
        <v>0</v>
      </c>
      <c r="AL484" s="32">
        <v>0</v>
      </c>
      <c r="AM484" s="32">
        <v>0</v>
      </c>
      <c r="AN484" s="12">
        <v>0</v>
      </c>
      <c r="AO484" s="12">
        <v>0</v>
      </c>
      <c r="AP484" s="12">
        <v>0</v>
      </c>
      <c r="AQ484" s="12">
        <f t="shared" si="24"/>
        <v>0</v>
      </c>
      <c r="AR484" s="32">
        <f t="shared" si="25"/>
        <v>0</v>
      </c>
      <c r="AT484" s="12">
        <v>0</v>
      </c>
      <c r="AU484" s="12">
        <v>0</v>
      </c>
      <c r="AV484" s="12">
        <v>0</v>
      </c>
      <c r="AW484" s="12">
        <v>0</v>
      </c>
      <c r="AX484" s="12">
        <v>0</v>
      </c>
      <c r="AY484"/>
    </row>
    <row r="485" spans="1:51" x14ac:dyDescent="0.3">
      <c r="A485" t="str">
        <f t="shared" si="23"/>
        <v>1.1-00-2417_244056037_24532100</v>
      </c>
      <c r="B485" t="s">
        <v>1282</v>
      </c>
      <c r="C485" t="s">
        <v>1105</v>
      </c>
      <c r="D485" t="s">
        <v>1276</v>
      </c>
      <c r="E485" t="s">
        <v>1284</v>
      </c>
      <c r="F485" t="s">
        <v>1106</v>
      </c>
      <c r="G485" t="s">
        <v>783</v>
      </c>
      <c r="H485" t="s">
        <v>784</v>
      </c>
      <c r="I485" t="s">
        <v>200</v>
      </c>
      <c r="J485" t="s">
        <v>957</v>
      </c>
      <c r="K485" t="s">
        <v>852</v>
      </c>
      <c r="L485" t="s">
        <v>867</v>
      </c>
      <c r="M485" t="s">
        <v>785</v>
      </c>
      <c r="N485">
        <v>4</v>
      </c>
      <c r="O485" t="s">
        <v>667</v>
      </c>
      <c r="P485" s="79" t="s">
        <v>787</v>
      </c>
      <c r="Q485">
        <v>56</v>
      </c>
      <c r="R485" t="s">
        <v>788</v>
      </c>
      <c r="S485" t="s">
        <v>786</v>
      </c>
      <c r="T485" t="s">
        <v>904</v>
      </c>
      <c r="U485" t="s">
        <v>959</v>
      </c>
      <c r="V485">
        <v>5000</v>
      </c>
      <c r="W485" t="s">
        <v>111</v>
      </c>
      <c r="Y485">
        <v>5321</v>
      </c>
      <c r="Z485" t="s">
        <v>545</v>
      </c>
      <c r="AA485" s="46">
        <v>0</v>
      </c>
      <c r="AB485" s="80" t="s">
        <v>42</v>
      </c>
      <c r="AC485" t="s">
        <v>43</v>
      </c>
      <c r="AD485" s="12">
        <v>10000</v>
      </c>
      <c r="AE485" s="12">
        <v>10000</v>
      </c>
      <c r="AF485" s="12">
        <v>3712</v>
      </c>
      <c r="AG485" s="12">
        <v>0</v>
      </c>
      <c r="AH485" s="12">
        <v>0</v>
      </c>
      <c r="AI485" s="12">
        <v>0</v>
      </c>
      <c r="AJ485" s="12">
        <v>0</v>
      </c>
      <c r="AK485" s="12">
        <v>6288</v>
      </c>
      <c r="AL485" s="32">
        <v>10000</v>
      </c>
      <c r="AM485" s="32">
        <v>10000</v>
      </c>
      <c r="AN485" s="32">
        <v>100000</v>
      </c>
      <c r="AO485" s="32">
        <v>100000</v>
      </c>
      <c r="AP485" s="12">
        <v>100000</v>
      </c>
      <c r="AQ485" s="12">
        <f t="shared" si="24"/>
        <v>90000</v>
      </c>
      <c r="AR485" s="32">
        <f t="shared" si="25"/>
        <v>90000</v>
      </c>
      <c r="AS485" s="9" t="s">
        <v>800</v>
      </c>
      <c r="AT485">
        <v>22563366.170000002</v>
      </c>
      <c r="AU485">
        <v>22534960.559999999</v>
      </c>
      <c r="AV485">
        <v>0</v>
      </c>
      <c r="AW485">
        <v>0</v>
      </c>
      <c r="AX485">
        <v>45098326.729999997</v>
      </c>
      <c r="AY485"/>
    </row>
    <row r="486" spans="1:51" x14ac:dyDescent="0.3">
      <c r="A486" t="str">
        <f t="shared" si="23"/>
        <v>1.1-00-2407_243XX024_24532100</v>
      </c>
      <c r="B486" t="s">
        <v>1282</v>
      </c>
      <c r="C486" s="3" t="s">
        <v>1105</v>
      </c>
      <c r="D486" t="s">
        <v>1276</v>
      </c>
      <c r="E486" t="s">
        <v>1284</v>
      </c>
      <c r="F486" t="s">
        <v>1106</v>
      </c>
      <c r="G486" s="1" t="s">
        <v>498</v>
      </c>
      <c r="H486" s="6" t="s">
        <v>499</v>
      </c>
      <c r="I486" s="1" t="s">
        <v>31</v>
      </c>
      <c r="J486" s="6" t="s">
        <v>32</v>
      </c>
      <c r="K486" s="1" t="s">
        <v>446</v>
      </c>
      <c r="L486" s="1" t="s">
        <v>859</v>
      </c>
      <c r="M486" s="1" t="s">
        <v>447</v>
      </c>
      <c r="N486" s="1">
        <v>3</v>
      </c>
      <c r="O486" s="1" t="s">
        <v>218</v>
      </c>
      <c r="P486" t="s">
        <v>45</v>
      </c>
      <c r="Q486" s="1">
        <v>58</v>
      </c>
      <c r="R486" s="1" t="s">
        <v>1138</v>
      </c>
      <c r="S486" t="s">
        <v>500</v>
      </c>
      <c r="T486" s="1" t="s">
        <v>890</v>
      </c>
      <c r="U486" s="1" t="s">
        <v>501</v>
      </c>
      <c r="V486" s="1">
        <v>5000</v>
      </c>
      <c r="W486" s="1" t="s">
        <v>111</v>
      </c>
      <c r="X486" s="1"/>
      <c r="Y486" s="7">
        <v>5321</v>
      </c>
      <c r="Z486" s="7" t="s">
        <v>545</v>
      </c>
      <c r="AA486" s="46">
        <v>0</v>
      </c>
      <c r="AB486" s="80" t="s">
        <v>42</v>
      </c>
      <c r="AC486" t="s">
        <v>43</v>
      </c>
      <c r="AD486" s="32">
        <v>0</v>
      </c>
      <c r="AE486" s="32">
        <v>0</v>
      </c>
      <c r="AF486" s="32">
        <v>0</v>
      </c>
      <c r="AG486" s="32">
        <v>0</v>
      </c>
      <c r="AH486" s="32">
        <v>0</v>
      </c>
      <c r="AI486" s="32">
        <v>0</v>
      </c>
      <c r="AJ486" s="32">
        <v>0</v>
      </c>
      <c r="AK486" s="32">
        <v>0</v>
      </c>
      <c r="AL486" s="32">
        <v>0</v>
      </c>
      <c r="AM486" s="32">
        <v>0</v>
      </c>
      <c r="AN486" s="32">
        <v>3000000</v>
      </c>
      <c r="AO486" s="32">
        <v>0</v>
      </c>
      <c r="AP486" s="12">
        <v>0</v>
      </c>
      <c r="AQ486" s="12">
        <f t="shared" si="24"/>
        <v>0</v>
      </c>
      <c r="AR486" s="32">
        <f t="shared" si="25"/>
        <v>3000000</v>
      </c>
      <c r="AS486" s="9" t="s">
        <v>1153</v>
      </c>
      <c r="AT486">
        <v>0</v>
      </c>
      <c r="AU486">
        <v>17.600000000000001</v>
      </c>
      <c r="AV486">
        <v>0</v>
      </c>
      <c r="AW486">
        <v>0</v>
      </c>
      <c r="AX486">
        <v>17.600000000000001</v>
      </c>
      <c r="AY486"/>
    </row>
    <row r="487" spans="1:51" x14ac:dyDescent="0.3">
      <c r="A487" t="str">
        <f t="shared" si="23"/>
        <v>1.1-00-2402_243XX009_24541100</v>
      </c>
      <c r="B487" t="s">
        <v>1282</v>
      </c>
      <c r="C487" t="s">
        <v>1105</v>
      </c>
      <c r="D487" t="s">
        <v>1276</v>
      </c>
      <c r="E487" t="s">
        <v>1284</v>
      </c>
      <c r="F487" t="s">
        <v>1106</v>
      </c>
      <c r="G487" t="s">
        <v>216</v>
      </c>
      <c r="H487" t="s">
        <v>217</v>
      </c>
      <c r="I487" t="s">
        <v>31</v>
      </c>
      <c r="J487" t="s">
        <v>934</v>
      </c>
      <c r="K487" t="s">
        <v>188</v>
      </c>
      <c r="L487" t="s">
        <v>856</v>
      </c>
      <c r="M487" t="s">
        <v>189</v>
      </c>
      <c r="N487">
        <v>3</v>
      </c>
      <c r="O487" t="s">
        <v>218</v>
      </c>
      <c r="P487" t="s">
        <v>45</v>
      </c>
      <c r="Q487">
        <v>11</v>
      </c>
      <c r="R487" t="s">
        <v>222</v>
      </c>
      <c r="S487" t="s">
        <v>219</v>
      </c>
      <c r="T487" t="s">
        <v>881</v>
      </c>
      <c r="U487" t="s">
        <v>972</v>
      </c>
      <c r="V487" s="1">
        <v>5000</v>
      </c>
      <c r="W487" s="1" t="s">
        <v>111</v>
      </c>
      <c r="X487" t="s">
        <v>1159</v>
      </c>
      <c r="Y487" s="7">
        <v>5411</v>
      </c>
      <c r="Z487" s="7" t="s">
        <v>240</v>
      </c>
      <c r="AA487" s="11">
        <v>0</v>
      </c>
      <c r="AB487" s="80" t="s">
        <v>42</v>
      </c>
      <c r="AC487" t="s">
        <v>43</v>
      </c>
      <c r="AD487" s="12">
        <v>0</v>
      </c>
      <c r="AE487" s="10">
        <v>0</v>
      </c>
      <c r="AF487" s="10">
        <v>0</v>
      </c>
      <c r="AG487" s="10">
        <v>0</v>
      </c>
      <c r="AH487" s="10">
        <v>0</v>
      </c>
      <c r="AI487" s="10">
        <v>0</v>
      </c>
      <c r="AJ487" s="10">
        <v>0</v>
      </c>
      <c r="AK487" s="10">
        <v>0</v>
      </c>
      <c r="AL487" s="32">
        <v>0</v>
      </c>
      <c r="AM487" s="32">
        <v>0</v>
      </c>
      <c r="AN487" s="32">
        <v>2000000</v>
      </c>
      <c r="AO487" s="32">
        <v>0</v>
      </c>
      <c r="AP487" s="12">
        <v>0</v>
      </c>
      <c r="AQ487" s="12">
        <f t="shared" si="24"/>
        <v>0</v>
      </c>
      <c r="AR487" s="32">
        <f t="shared" si="25"/>
        <v>2000000</v>
      </c>
      <c r="AS487" s="9" t="s">
        <v>241</v>
      </c>
      <c r="AT487">
        <v>0</v>
      </c>
      <c r="AU487">
        <v>2545</v>
      </c>
      <c r="AV487">
        <v>0</v>
      </c>
      <c r="AW487">
        <v>0</v>
      </c>
      <c r="AX487">
        <v>2545</v>
      </c>
      <c r="AY487"/>
    </row>
    <row r="488" spans="1:51" x14ac:dyDescent="0.3">
      <c r="A488" t="str">
        <f t="shared" si="23"/>
        <v>05_246XX015_24541100</v>
      </c>
      <c r="C488" t="s">
        <v>1094</v>
      </c>
      <c r="F488" t="s">
        <v>962</v>
      </c>
      <c r="G488" t="s">
        <v>29</v>
      </c>
      <c r="H488" t="s">
        <v>30</v>
      </c>
      <c r="I488" t="s">
        <v>31</v>
      </c>
      <c r="J488" t="s">
        <v>934</v>
      </c>
      <c r="K488" t="s">
        <v>306</v>
      </c>
      <c r="L488" t="s">
        <v>857</v>
      </c>
      <c r="M488" t="s">
        <v>307</v>
      </c>
      <c r="N488">
        <v>6</v>
      </c>
      <c r="O488" t="s">
        <v>79</v>
      </c>
      <c r="P488" t="s">
        <v>45</v>
      </c>
      <c r="Q488">
        <v>21</v>
      </c>
      <c r="R488" t="s">
        <v>311</v>
      </c>
      <c r="S488" t="s">
        <v>308</v>
      </c>
      <c r="T488" t="s">
        <v>884</v>
      </c>
      <c r="U488" t="s">
        <v>309</v>
      </c>
      <c r="V488">
        <v>5000</v>
      </c>
      <c r="W488" t="s">
        <v>111</v>
      </c>
      <c r="Y488">
        <v>5411</v>
      </c>
      <c r="Z488" t="s">
        <v>240</v>
      </c>
      <c r="AA488" s="11">
        <v>0</v>
      </c>
      <c r="AB488" s="80" t="s">
        <v>42</v>
      </c>
      <c r="AC488" t="s">
        <v>43</v>
      </c>
      <c r="AD488" s="12">
        <v>361499.99</v>
      </c>
      <c r="AE488" s="12">
        <v>0</v>
      </c>
      <c r="AF488" s="12">
        <v>351399.99</v>
      </c>
      <c r="AG488" s="12">
        <v>351399.99</v>
      </c>
      <c r="AH488" s="12">
        <v>0</v>
      </c>
      <c r="AI488" s="12">
        <v>0</v>
      </c>
      <c r="AJ488" s="12">
        <v>0</v>
      </c>
      <c r="AK488" s="12">
        <v>10100</v>
      </c>
      <c r="AL488" s="32">
        <v>0</v>
      </c>
      <c r="AM488" s="32">
        <v>0</v>
      </c>
      <c r="AN488" s="32">
        <v>0</v>
      </c>
      <c r="AO488" s="32">
        <v>0</v>
      </c>
      <c r="AP488" s="12">
        <v>0</v>
      </c>
      <c r="AQ488" s="12">
        <f t="shared" si="24"/>
        <v>0</v>
      </c>
      <c r="AR488" s="32">
        <f t="shared" si="25"/>
        <v>0</v>
      </c>
      <c r="AS488" s="35" t="s">
        <v>846</v>
      </c>
      <c r="AT488">
        <v>0</v>
      </c>
      <c r="AU488">
        <v>0</v>
      </c>
      <c r="AV488">
        <v>0</v>
      </c>
      <c r="AW488">
        <v>668650</v>
      </c>
      <c r="AX488">
        <v>-668650</v>
      </c>
      <c r="AY488"/>
    </row>
    <row r="489" spans="1:51" x14ac:dyDescent="0.3">
      <c r="A489" t="str">
        <f t="shared" si="23"/>
        <v>1.1-00-2405_246XX015_24541100</v>
      </c>
      <c r="B489" t="s">
        <v>1282</v>
      </c>
      <c r="C489" t="s">
        <v>1105</v>
      </c>
      <c r="D489" t="s">
        <v>1276</v>
      </c>
      <c r="E489" t="s">
        <v>1284</v>
      </c>
      <c r="F489" t="s">
        <v>1106</v>
      </c>
      <c r="G489" t="s">
        <v>29</v>
      </c>
      <c r="H489" t="s">
        <v>30</v>
      </c>
      <c r="I489" t="s">
        <v>31</v>
      </c>
      <c r="J489" t="s">
        <v>934</v>
      </c>
      <c r="K489" t="s">
        <v>306</v>
      </c>
      <c r="L489" t="s">
        <v>857</v>
      </c>
      <c r="M489" t="s">
        <v>307</v>
      </c>
      <c r="N489">
        <v>6</v>
      </c>
      <c r="O489" t="s">
        <v>79</v>
      </c>
      <c r="P489" t="s">
        <v>45</v>
      </c>
      <c r="Q489">
        <v>21</v>
      </c>
      <c r="R489" t="s">
        <v>311</v>
      </c>
      <c r="S489" t="s">
        <v>308</v>
      </c>
      <c r="T489" t="s">
        <v>884</v>
      </c>
      <c r="U489" t="s">
        <v>309</v>
      </c>
      <c r="V489">
        <v>5000</v>
      </c>
      <c r="W489" t="s">
        <v>111</v>
      </c>
      <c r="X489" t="s">
        <v>1159</v>
      </c>
      <c r="Y489">
        <v>5411</v>
      </c>
      <c r="Z489" t="s">
        <v>240</v>
      </c>
      <c r="AA489" s="11">
        <v>0</v>
      </c>
      <c r="AB489" s="80" t="s">
        <v>42</v>
      </c>
      <c r="AC489" t="s">
        <v>43</v>
      </c>
      <c r="AD489" s="12">
        <v>3380000</v>
      </c>
      <c r="AE489" s="12">
        <v>0</v>
      </c>
      <c r="AF489" s="12">
        <v>3380000</v>
      </c>
      <c r="AG489" s="12">
        <v>3380000</v>
      </c>
      <c r="AH489" s="12">
        <v>3380000</v>
      </c>
      <c r="AI489" s="12">
        <v>3380000</v>
      </c>
      <c r="AJ489" s="12">
        <v>3380000</v>
      </c>
      <c r="AK489" s="12">
        <v>0</v>
      </c>
      <c r="AL489" s="32">
        <v>0</v>
      </c>
      <c r="AM489" s="32">
        <v>0</v>
      </c>
      <c r="AN489" s="32">
        <v>0</v>
      </c>
      <c r="AO489" s="32">
        <v>0</v>
      </c>
      <c r="AP489" s="12">
        <v>0</v>
      </c>
      <c r="AQ489" s="12">
        <f t="shared" si="24"/>
        <v>0</v>
      </c>
      <c r="AR489" s="32">
        <f t="shared" si="25"/>
        <v>0</v>
      </c>
      <c r="AS489" s="35" t="s">
        <v>846</v>
      </c>
      <c r="AT489">
        <v>0</v>
      </c>
      <c r="AU489">
        <v>0</v>
      </c>
      <c r="AV489">
        <v>0</v>
      </c>
      <c r="AW489">
        <v>0</v>
      </c>
      <c r="AX489">
        <v>0</v>
      </c>
      <c r="AY489"/>
    </row>
    <row r="490" spans="1:51" x14ac:dyDescent="0.3">
      <c r="A490" t="str">
        <f t="shared" si="23"/>
        <v>1.1-00-2407_243XX024_24541100</v>
      </c>
      <c r="B490" t="s">
        <v>1282</v>
      </c>
      <c r="C490" s="3" t="s">
        <v>1105</v>
      </c>
      <c r="D490" t="s">
        <v>1276</v>
      </c>
      <c r="E490" t="s">
        <v>1284</v>
      </c>
      <c r="F490" t="s">
        <v>1106</v>
      </c>
      <c r="G490" s="1" t="s">
        <v>498</v>
      </c>
      <c r="H490" s="6" t="s">
        <v>499</v>
      </c>
      <c r="I490" s="1" t="s">
        <v>31</v>
      </c>
      <c r="J490" s="6" t="s">
        <v>32</v>
      </c>
      <c r="K490" s="1" t="s">
        <v>446</v>
      </c>
      <c r="L490" s="1" t="s">
        <v>859</v>
      </c>
      <c r="M490" s="1" t="s">
        <v>447</v>
      </c>
      <c r="N490" s="1">
        <v>3</v>
      </c>
      <c r="O490" s="1" t="s">
        <v>218</v>
      </c>
      <c r="P490" t="s">
        <v>45</v>
      </c>
      <c r="Q490" s="1">
        <v>58</v>
      </c>
      <c r="R490" s="1" t="s">
        <v>1138</v>
      </c>
      <c r="S490" t="s">
        <v>500</v>
      </c>
      <c r="T490" s="1" t="s">
        <v>890</v>
      </c>
      <c r="U490" s="1" t="s">
        <v>501</v>
      </c>
      <c r="V490" s="1">
        <v>5000</v>
      </c>
      <c r="W490" s="1" t="s">
        <v>111</v>
      </c>
      <c r="X490" t="s">
        <v>1159</v>
      </c>
      <c r="Y490" s="7">
        <v>5411</v>
      </c>
      <c r="Z490" s="7" t="s">
        <v>240</v>
      </c>
      <c r="AA490" s="46">
        <v>0</v>
      </c>
      <c r="AB490" s="80" t="s">
        <v>42</v>
      </c>
      <c r="AC490" t="s">
        <v>43</v>
      </c>
      <c r="AD490" s="32">
        <v>0</v>
      </c>
      <c r="AE490" s="32">
        <v>0</v>
      </c>
      <c r="AF490" s="32">
        <v>0</v>
      </c>
      <c r="AG490" s="32">
        <v>0</v>
      </c>
      <c r="AH490" s="32">
        <v>0</v>
      </c>
      <c r="AI490" s="32">
        <v>0</v>
      </c>
      <c r="AJ490" s="32">
        <v>0</v>
      </c>
      <c r="AK490" s="32">
        <v>0</v>
      </c>
      <c r="AL490" s="32">
        <v>0</v>
      </c>
      <c r="AM490" s="32">
        <v>0</v>
      </c>
      <c r="AN490" s="32">
        <v>4900000</v>
      </c>
      <c r="AO490" s="32">
        <v>0</v>
      </c>
      <c r="AP490" s="12">
        <v>0</v>
      </c>
      <c r="AQ490" s="12">
        <f t="shared" si="24"/>
        <v>0</v>
      </c>
      <c r="AR490" s="32">
        <f t="shared" si="25"/>
        <v>4900000</v>
      </c>
      <c r="AS490" s="9" t="s">
        <v>1154</v>
      </c>
      <c r="AT490">
        <v>4524560.1399999997</v>
      </c>
      <c r="AU490">
        <v>0</v>
      </c>
      <c r="AV490">
        <v>0</v>
      </c>
      <c r="AW490">
        <v>17.600000000000001</v>
      </c>
      <c r="AX490">
        <v>4524542.54</v>
      </c>
      <c r="AY490"/>
    </row>
    <row r="491" spans="1:51" x14ac:dyDescent="0.3">
      <c r="A491" t="str">
        <f t="shared" si="23"/>
        <v>1.1-00-2409_248042026_24545100</v>
      </c>
      <c r="B491" t="s">
        <v>1282</v>
      </c>
      <c r="C491" t="s">
        <v>1105</v>
      </c>
      <c r="D491" t="s">
        <v>1276</v>
      </c>
      <c r="E491" t="s">
        <v>1284</v>
      </c>
      <c r="F491" t="s">
        <v>1106</v>
      </c>
      <c r="G491" t="s">
        <v>602</v>
      </c>
      <c r="H491" t="s">
        <v>603</v>
      </c>
      <c r="I491" t="s">
        <v>31</v>
      </c>
      <c r="J491" t="s">
        <v>934</v>
      </c>
      <c r="K491" t="s">
        <v>604</v>
      </c>
      <c r="L491" t="s">
        <v>861</v>
      </c>
      <c r="M491" t="s">
        <v>605</v>
      </c>
      <c r="N491">
        <v>8</v>
      </c>
      <c r="O491" t="s">
        <v>606</v>
      </c>
      <c r="P491" s="79" t="s">
        <v>621</v>
      </c>
      <c r="Q491">
        <v>42</v>
      </c>
      <c r="R491" t="s">
        <v>622</v>
      </c>
      <c r="S491" t="s">
        <v>619</v>
      </c>
      <c r="T491" t="s">
        <v>895</v>
      </c>
      <c r="U491" t="s">
        <v>973</v>
      </c>
      <c r="V491">
        <v>5000</v>
      </c>
      <c r="W491" t="s">
        <v>111</v>
      </c>
      <c r="Y491">
        <v>5451</v>
      </c>
      <c r="Z491" t="s">
        <v>647</v>
      </c>
      <c r="AA491" s="46">
        <v>0</v>
      </c>
      <c r="AB491" s="80" t="s">
        <v>42</v>
      </c>
      <c r="AC491" t="s">
        <v>43</v>
      </c>
      <c r="AD491" s="12">
        <v>120000</v>
      </c>
      <c r="AE491" s="12">
        <v>0</v>
      </c>
      <c r="AF491" s="12">
        <v>119712</v>
      </c>
      <c r="AG491" s="12">
        <v>0</v>
      </c>
      <c r="AH491" s="12">
        <v>0</v>
      </c>
      <c r="AI491" s="12">
        <v>0</v>
      </c>
      <c r="AJ491" s="12">
        <v>0</v>
      </c>
      <c r="AK491" s="12">
        <v>288</v>
      </c>
      <c r="AL491" s="32">
        <v>120000</v>
      </c>
      <c r="AM491" s="32">
        <v>120000</v>
      </c>
      <c r="AN491" s="32">
        <v>120000</v>
      </c>
      <c r="AO491" s="32">
        <v>120000</v>
      </c>
      <c r="AP491" s="12">
        <v>120000</v>
      </c>
      <c r="AQ491" s="12">
        <f t="shared" si="24"/>
        <v>120000</v>
      </c>
      <c r="AR491" s="32">
        <f t="shared" si="25"/>
        <v>0</v>
      </c>
      <c r="AS491" s="35" t="s">
        <v>846</v>
      </c>
      <c r="AT491">
        <v>50000</v>
      </c>
      <c r="AU491">
        <v>100000</v>
      </c>
      <c r="AV491">
        <v>0</v>
      </c>
      <c r="AW491">
        <v>0</v>
      </c>
      <c r="AX491">
        <v>150000</v>
      </c>
      <c r="AY491"/>
    </row>
    <row r="492" spans="1:51" x14ac:dyDescent="0.3">
      <c r="A492" t="str">
        <f t="shared" si="23"/>
        <v>1.1-00-2411_246XX031_24549100</v>
      </c>
      <c r="B492" t="s">
        <v>1282</v>
      </c>
      <c r="C492" t="s">
        <v>1105</v>
      </c>
      <c r="D492" t="s">
        <v>1276</v>
      </c>
      <c r="E492" t="s">
        <v>1284</v>
      </c>
      <c r="F492" t="s">
        <v>1106</v>
      </c>
      <c r="G492" t="s">
        <v>802</v>
      </c>
      <c r="H492" t="s">
        <v>803</v>
      </c>
      <c r="I492" t="s">
        <v>31</v>
      </c>
      <c r="J492" t="s">
        <v>934</v>
      </c>
      <c r="K492" t="s">
        <v>804</v>
      </c>
      <c r="L492" t="s">
        <v>868</v>
      </c>
      <c r="M492" t="s">
        <v>805</v>
      </c>
      <c r="N492">
        <v>6</v>
      </c>
      <c r="O492" t="s">
        <v>79</v>
      </c>
      <c r="P492" t="s">
        <v>45</v>
      </c>
      <c r="Q492">
        <v>49</v>
      </c>
      <c r="R492" t="s">
        <v>820</v>
      </c>
      <c r="S492" t="s">
        <v>806</v>
      </c>
      <c r="T492" t="s">
        <v>905</v>
      </c>
      <c r="U492" t="s">
        <v>963</v>
      </c>
      <c r="V492" s="1">
        <v>5000</v>
      </c>
      <c r="W492" s="1" t="s">
        <v>111</v>
      </c>
      <c r="X492" s="1"/>
      <c r="Y492" s="7">
        <v>5491</v>
      </c>
      <c r="Z492" s="7" t="s">
        <v>841</v>
      </c>
      <c r="AA492" s="46">
        <v>0</v>
      </c>
      <c r="AB492" s="80" t="s">
        <v>42</v>
      </c>
      <c r="AC492" t="s">
        <v>43</v>
      </c>
      <c r="AD492" s="12">
        <v>0</v>
      </c>
      <c r="AE492" s="12">
        <v>0</v>
      </c>
      <c r="AF492" s="12">
        <v>0</v>
      </c>
      <c r="AG492" s="12">
        <v>0</v>
      </c>
      <c r="AH492" s="12">
        <v>0</v>
      </c>
      <c r="AI492" s="12">
        <v>0</v>
      </c>
      <c r="AJ492" s="12">
        <v>0</v>
      </c>
      <c r="AK492" s="12">
        <v>0</v>
      </c>
      <c r="AL492" s="32">
        <v>0</v>
      </c>
      <c r="AM492" s="32">
        <v>0</v>
      </c>
      <c r="AN492" s="70">
        <v>1200000</v>
      </c>
      <c r="AO492" s="70">
        <v>0</v>
      </c>
      <c r="AP492" s="12">
        <v>0</v>
      </c>
      <c r="AQ492" s="12">
        <f t="shared" si="24"/>
        <v>0</v>
      </c>
      <c r="AR492" s="32">
        <f t="shared" si="25"/>
        <v>1200000</v>
      </c>
      <c r="AS492" s="9" t="s">
        <v>842</v>
      </c>
      <c r="AT492" s="12">
        <v>0</v>
      </c>
      <c r="AU492" s="12">
        <v>0</v>
      </c>
      <c r="AV492" s="12">
        <v>0</v>
      </c>
      <c r="AW492" s="12">
        <v>0</v>
      </c>
      <c r="AX492" s="12">
        <v>0</v>
      </c>
      <c r="AY492"/>
    </row>
    <row r="493" spans="1:51" x14ac:dyDescent="0.3">
      <c r="A493" t="str">
        <f t="shared" si="23"/>
        <v>1.1-00-2407_243033019_24561100</v>
      </c>
      <c r="B493" t="s">
        <v>1282</v>
      </c>
      <c r="C493" t="s">
        <v>1105</v>
      </c>
      <c r="D493" t="s">
        <v>1276</v>
      </c>
      <c r="E493" t="s">
        <v>1284</v>
      </c>
      <c r="F493" t="s">
        <v>1106</v>
      </c>
      <c r="G493" t="s">
        <v>29</v>
      </c>
      <c r="H493" t="s">
        <v>30</v>
      </c>
      <c r="I493" t="s">
        <v>31</v>
      </c>
      <c r="J493" t="s">
        <v>934</v>
      </c>
      <c r="K493" t="s">
        <v>446</v>
      </c>
      <c r="L493" t="s">
        <v>859</v>
      </c>
      <c r="M493" t="s">
        <v>447</v>
      </c>
      <c r="N493">
        <v>3</v>
      </c>
      <c r="O493" t="s">
        <v>218</v>
      </c>
      <c r="P493" s="79" t="s">
        <v>558</v>
      </c>
      <c r="Q493">
        <v>33</v>
      </c>
      <c r="R493" t="s">
        <v>559</v>
      </c>
      <c r="S493" t="s">
        <v>556</v>
      </c>
      <c r="T493" t="s">
        <v>891</v>
      </c>
      <c r="U493" t="s">
        <v>965</v>
      </c>
      <c r="V493">
        <v>5000</v>
      </c>
      <c r="W493" t="s">
        <v>111</v>
      </c>
      <c r="Y493">
        <v>5611</v>
      </c>
      <c r="Z493" t="s">
        <v>474</v>
      </c>
      <c r="AA493" s="46">
        <v>0</v>
      </c>
      <c r="AB493" s="80" t="s">
        <v>42</v>
      </c>
      <c r="AC493" t="s">
        <v>43</v>
      </c>
      <c r="AD493" s="12">
        <v>70064.399999999994</v>
      </c>
      <c r="AE493" s="12">
        <v>0</v>
      </c>
      <c r="AF493" s="12">
        <v>131869.20000000001</v>
      </c>
      <c r="AG493" s="12">
        <v>70064.399999999994</v>
      </c>
      <c r="AH493" s="12">
        <v>48178.99</v>
      </c>
      <c r="AI493" s="12">
        <v>48178.99</v>
      </c>
      <c r="AJ493" s="12">
        <v>48178.99</v>
      </c>
      <c r="AK493" s="12">
        <v>-61804.800000000017</v>
      </c>
      <c r="AL493" s="32">
        <v>70064.399999999994</v>
      </c>
      <c r="AM493" s="32">
        <v>70064.399999999994</v>
      </c>
      <c r="AN493" s="32">
        <v>70064.399999999994</v>
      </c>
      <c r="AO493" s="32">
        <v>70064.399999999994</v>
      </c>
      <c r="AP493" s="12">
        <v>70064.399999999994</v>
      </c>
      <c r="AQ493" s="12">
        <f t="shared" si="24"/>
        <v>70064.399999999994</v>
      </c>
      <c r="AR493" s="32">
        <f t="shared" si="25"/>
        <v>0</v>
      </c>
      <c r="AS493" s="35" t="s">
        <v>569</v>
      </c>
      <c r="AT493">
        <v>0</v>
      </c>
      <c r="AU493">
        <v>0</v>
      </c>
      <c r="AV493">
        <v>0</v>
      </c>
      <c r="AW493">
        <v>0</v>
      </c>
      <c r="AX493">
        <v>0</v>
      </c>
      <c r="AY493"/>
    </row>
    <row r="494" spans="1:51" x14ac:dyDescent="0.3">
      <c r="A494" t="str">
        <f t="shared" si="23"/>
        <v>1.1-00-2407_242036022_24561100</v>
      </c>
      <c r="B494" t="s">
        <v>1282</v>
      </c>
      <c r="C494" t="s">
        <v>1105</v>
      </c>
      <c r="D494" t="s">
        <v>1276</v>
      </c>
      <c r="E494" t="s">
        <v>1284</v>
      </c>
      <c r="F494" t="s">
        <v>1106</v>
      </c>
      <c r="G494" t="s">
        <v>259</v>
      </c>
      <c r="H494" t="s">
        <v>260</v>
      </c>
      <c r="I494" t="s">
        <v>31</v>
      </c>
      <c r="J494" t="s">
        <v>934</v>
      </c>
      <c r="K494" t="s">
        <v>446</v>
      </c>
      <c r="L494" t="s">
        <v>859</v>
      </c>
      <c r="M494" t="s">
        <v>447</v>
      </c>
      <c r="N494">
        <v>2</v>
      </c>
      <c r="O494" t="s">
        <v>448</v>
      </c>
      <c r="P494" s="79" t="s">
        <v>451</v>
      </c>
      <c r="Q494">
        <v>36</v>
      </c>
      <c r="R494" t="s">
        <v>452</v>
      </c>
      <c r="S494" t="s">
        <v>449</v>
      </c>
      <c r="T494" t="s">
        <v>888</v>
      </c>
      <c r="U494" t="s">
        <v>976</v>
      </c>
      <c r="V494">
        <v>5000</v>
      </c>
      <c r="W494" t="s">
        <v>111</v>
      </c>
      <c r="Y494">
        <v>5611</v>
      </c>
      <c r="Z494" t="s">
        <v>474</v>
      </c>
      <c r="AA494" s="46">
        <v>0</v>
      </c>
      <c r="AB494" s="80" t="s">
        <v>42</v>
      </c>
      <c r="AC494" t="s">
        <v>43</v>
      </c>
      <c r="AD494" s="12">
        <v>128500</v>
      </c>
      <c r="AE494" s="12">
        <v>150000</v>
      </c>
      <c r="AF494" s="12">
        <v>0</v>
      </c>
      <c r="AG494" s="12">
        <v>0</v>
      </c>
      <c r="AH494" s="12">
        <v>0</v>
      </c>
      <c r="AI494" s="12">
        <v>0</v>
      </c>
      <c r="AJ494" s="12">
        <v>0</v>
      </c>
      <c r="AK494" s="12">
        <v>128500</v>
      </c>
      <c r="AL494" s="32">
        <v>128500</v>
      </c>
      <c r="AM494" s="32">
        <v>128500</v>
      </c>
      <c r="AN494" s="32">
        <v>128500</v>
      </c>
      <c r="AO494" s="32">
        <v>128500</v>
      </c>
      <c r="AP494" s="12">
        <v>128500</v>
      </c>
      <c r="AQ494" s="12">
        <f t="shared" si="24"/>
        <v>-21500</v>
      </c>
      <c r="AR494" s="32">
        <f t="shared" si="25"/>
        <v>0</v>
      </c>
      <c r="AS494" s="35" t="s">
        <v>475</v>
      </c>
      <c r="AT494">
        <v>358588.4</v>
      </c>
      <c r="AU494">
        <v>83650</v>
      </c>
      <c r="AV494">
        <v>0</v>
      </c>
      <c r="AW494">
        <v>0</v>
      </c>
      <c r="AX494">
        <v>442238.4</v>
      </c>
      <c r="AY494"/>
    </row>
    <row r="495" spans="1:51" x14ac:dyDescent="0.3">
      <c r="A495" t="str">
        <f t="shared" si="23"/>
        <v>1.1-00-2409_248XX026_24561100</v>
      </c>
      <c r="B495" t="s">
        <v>1282</v>
      </c>
      <c r="C495" t="s">
        <v>1105</v>
      </c>
      <c r="D495" t="s">
        <v>1276</v>
      </c>
      <c r="E495" t="s">
        <v>1284</v>
      </c>
      <c r="F495" t="s">
        <v>1106</v>
      </c>
      <c r="G495" t="s">
        <v>602</v>
      </c>
      <c r="H495" t="s">
        <v>603</v>
      </c>
      <c r="I495" t="s">
        <v>31</v>
      </c>
      <c r="J495" t="s">
        <v>934</v>
      </c>
      <c r="K495" t="s">
        <v>604</v>
      </c>
      <c r="L495" t="s">
        <v>861</v>
      </c>
      <c r="M495" t="s">
        <v>605</v>
      </c>
      <c r="N495">
        <v>8</v>
      </c>
      <c r="O495" t="s">
        <v>606</v>
      </c>
      <c r="P495" t="s">
        <v>45</v>
      </c>
      <c r="Q495">
        <v>42</v>
      </c>
      <c r="R495" t="s">
        <v>622</v>
      </c>
      <c r="S495" t="s">
        <v>619</v>
      </c>
      <c r="T495" t="s">
        <v>895</v>
      </c>
      <c r="U495" t="s">
        <v>973</v>
      </c>
      <c r="V495">
        <v>5000</v>
      </c>
      <c r="W495" t="s">
        <v>111</v>
      </c>
      <c r="Y495">
        <v>5611</v>
      </c>
      <c r="Z495" t="s">
        <v>474</v>
      </c>
      <c r="AA495" s="46">
        <v>0</v>
      </c>
      <c r="AB495" s="80" t="s">
        <v>42</v>
      </c>
      <c r="AC495" t="s">
        <v>43</v>
      </c>
      <c r="AD495" s="12">
        <v>0</v>
      </c>
      <c r="AE495" s="12">
        <v>0</v>
      </c>
      <c r="AF495" s="12">
        <v>0</v>
      </c>
      <c r="AG495" s="12">
        <v>0</v>
      </c>
      <c r="AH495" s="12">
        <v>0</v>
      </c>
      <c r="AI495" s="12">
        <v>0</v>
      </c>
      <c r="AJ495" s="12">
        <v>0</v>
      </c>
      <c r="AK495" s="12">
        <v>0</v>
      </c>
      <c r="AL495" s="32">
        <v>0</v>
      </c>
      <c r="AM495" s="32">
        <v>0</v>
      </c>
      <c r="AN495" s="32">
        <v>0</v>
      </c>
      <c r="AO495" s="32">
        <v>0</v>
      </c>
      <c r="AP495" s="12">
        <v>0</v>
      </c>
      <c r="AQ495" s="12">
        <f t="shared" si="24"/>
        <v>0</v>
      </c>
      <c r="AR495" s="32">
        <f t="shared" si="25"/>
        <v>0</v>
      </c>
      <c r="AS495" s="35" t="s">
        <v>846</v>
      </c>
      <c r="AT495">
        <v>300000</v>
      </c>
      <c r="AU495">
        <v>20000</v>
      </c>
      <c r="AV495">
        <v>0</v>
      </c>
      <c r="AW495">
        <v>3000</v>
      </c>
      <c r="AX495">
        <v>317000</v>
      </c>
      <c r="AY495"/>
    </row>
    <row r="496" spans="1:51" x14ac:dyDescent="0.3">
      <c r="A496" t="str">
        <f t="shared" si="23"/>
        <v>1.1-00-2407_243039024_24562100</v>
      </c>
      <c r="B496" t="s">
        <v>1282</v>
      </c>
      <c r="C496" t="s">
        <v>1105</v>
      </c>
      <c r="D496" t="s">
        <v>1276</v>
      </c>
      <c r="E496" t="s">
        <v>1284</v>
      </c>
      <c r="F496" t="s">
        <v>1106</v>
      </c>
      <c r="G496" t="s">
        <v>498</v>
      </c>
      <c r="H496" t="s">
        <v>499</v>
      </c>
      <c r="I496" t="s">
        <v>31</v>
      </c>
      <c r="J496" t="s">
        <v>934</v>
      </c>
      <c r="K496" t="s">
        <v>446</v>
      </c>
      <c r="L496" t="s">
        <v>859</v>
      </c>
      <c r="M496" t="s">
        <v>447</v>
      </c>
      <c r="N496">
        <v>3</v>
      </c>
      <c r="O496" t="s">
        <v>218</v>
      </c>
      <c r="P496" s="79" t="s">
        <v>502</v>
      </c>
      <c r="Q496">
        <v>39</v>
      </c>
      <c r="R496" t="s">
        <v>503</v>
      </c>
      <c r="S496" t="s">
        <v>500</v>
      </c>
      <c r="T496" t="s">
        <v>890</v>
      </c>
      <c r="U496" t="s">
        <v>501</v>
      </c>
      <c r="V496">
        <v>5000</v>
      </c>
      <c r="W496" t="s">
        <v>111</v>
      </c>
      <c r="Y496">
        <v>5621</v>
      </c>
      <c r="Z496" t="s">
        <v>548</v>
      </c>
      <c r="AA496" s="46">
        <v>0</v>
      </c>
      <c r="AB496" s="80" t="s">
        <v>42</v>
      </c>
      <c r="AC496" t="s">
        <v>43</v>
      </c>
      <c r="AD496" s="12">
        <v>90000</v>
      </c>
      <c r="AE496" s="12">
        <v>90000</v>
      </c>
      <c r="AF496" s="12">
        <v>0</v>
      </c>
      <c r="AG496" s="12">
        <v>0</v>
      </c>
      <c r="AH496" s="12">
        <v>0</v>
      </c>
      <c r="AI496" s="12">
        <v>0</v>
      </c>
      <c r="AJ496" s="12">
        <v>0</v>
      </c>
      <c r="AK496" s="12">
        <v>90000</v>
      </c>
      <c r="AL496" s="32">
        <v>90000</v>
      </c>
      <c r="AM496" s="32">
        <v>90000</v>
      </c>
      <c r="AN496" s="32">
        <v>90000</v>
      </c>
      <c r="AO496" s="32">
        <v>90000</v>
      </c>
      <c r="AP496" s="12">
        <v>90000</v>
      </c>
      <c r="AQ496" s="12">
        <f t="shared" si="24"/>
        <v>0</v>
      </c>
      <c r="AR496" s="32">
        <f t="shared" si="25"/>
        <v>0</v>
      </c>
      <c r="AS496" s="35" t="s">
        <v>549</v>
      </c>
      <c r="AT496">
        <v>0</v>
      </c>
      <c r="AU496">
        <v>0</v>
      </c>
      <c r="AV496">
        <v>0</v>
      </c>
      <c r="AW496">
        <v>0</v>
      </c>
      <c r="AX496">
        <v>0</v>
      </c>
      <c r="AY496"/>
    </row>
    <row r="497" spans="1:51" x14ac:dyDescent="0.3">
      <c r="A497" t="str">
        <f t="shared" si="23"/>
        <v>1.1-00-2407_243033019_24563100</v>
      </c>
      <c r="B497" t="s">
        <v>1282</v>
      </c>
      <c r="C497" t="s">
        <v>1105</v>
      </c>
      <c r="D497" t="s">
        <v>1276</v>
      </c>
      <c r="E497" t="s">
        <v>1284</v>
      </c>
      <c r="F497" t="s">
        <v>1106</v>
      </c>
      <c r="G497" t="s">
        <v>29</v>
      </c>
      <c r="H497" t="s">
        <v>30</v>
      </c>
      <c r="I497" t="s">
        <v>31</v>
      </c>
      <c r="J497" t="s">
        <v>934</v>
      </c>
      <c r="K497" t="s">
        <v>446</v>
      </c>
      <c r="L497" t="s">
        <v>859</v>
      </c>
      <c r="M497" t="s">
        <v>447</v>
      </c>
      <c r="N497">
        <v>3</v>
      </c>
      <c r="O497" t="s">
        <v>218</v>
      </c>
      <c r="P497" s="79" t="s">
        <v>558</v>
      </c>
      <c r="Q497">
        <v>33</v>
      </c>
      <c r="R497" t="s">
        <v>559</v>
      </c>
      <c r="S497" t="s">
        <v>556</v>
      </c>
      <c r="T497" t="s">
        <v>891</v>
      </c>
      <c r="U497" t="s">
        <v>965</v>
      </c>
      <c r="V497">
        <v>5000</v>
      </c>
      <c r="W497" t="s">
        <v>111</v>
      </c>
      <c r="Y497">
        <v>5631</v>
      </c>
      <c r="Z497" t="s">
        <v>570</v>
      </c>
      <c r="AA497" s="46">
        <v>0</v>
      </c>
      <c r="AB497" s="80" t="s">
        <v>42</v>
      </c>
      <c r="AC497" t="s">
        <v>43</v>
      </c>
      <c r="AD497" s="12">
        <v>45765</v>
      </c>
      <c r="AE497" s="12">
        <v>0</v>
      </c>
      <c r="AF497" s="12">
        <v>45765</v>
      </c>
      <c r="AG497" s="12">
        <v>45765</v>
      </c>
      <c r="AH497" s="12">
        <v>41050</v>
      </c>
      <c r="AI497" s="12">
        <v>41050</v>
      </c>
      <c r="AJ497" s="12">
        <v>41050</v>
      </c>
      <c r="AK497" s="12">
        <v>0</v>
      </c>
      <c r="AL497" s="32">
        <v>45765</v>
      </c>
      <c r="AM497" s="32">
        <v>45765</v>
      </c>
      <c r="AN497" s="32">
        <v>45765</v>
      </c>
      <c r="AO497" s="32">
        <v>45765</v>
      </c>
      <c r="AP497" s="12">
        <v>45765</v>
      </c>
      <c r="AQ497" s="12">
        <f t="shared" si="24"/>
        <v>45765</v>
      </c>
      <c r="AR497" s="32">
        <f t="shared" si="25"/>
        <v>0</v>
      </c>
      <c r="AS497" s="35" t="s">
        <v>571</v>
      </c>
      <c r="AT497" s="32">
        <v>0</v>
      </c>
      <c r="AU497" s="32">
        <v>0</v>
      </c>
      <c r="AV497" s="32">
        <v>0</v>
      </c>
      <c r="AW497" s="32">
        <v>0</v>
      </c>
      <c r="AX497" s="32">
        <v>0</v>
      </c>
      <c r="AY497"/>
    </row>
    <row r="498" spans="1:51" x14ac:dyDescent="0.3">
      <c r="A498" t="str">
        <f t="shared" si="23"/>
        <v>1.1-00-2405_246021015_24564100</v>
      </c>
      <c r="B498" t="s">
        <v>1282</v>
      </c>
      <c r="C498" t="s">
        <v>1105</v>
      </c>
      <c r="D498" t="s">
        <v>1276</v>
      </c>
      <c r="E498" t="s">
        <v>1284</v>
      </c>
      <c r="F498" t="s">
        <v>1106</v>
      </c>
      <c r="G498" t="s">
        <v>29</v>
      </c>
      <c r="H498" t="s">
        <v>30</v>
      </c>
      <c r="I498" t="s">
        <v>31</v>
      </c>
      <c r="J498" t="s">
        <v>934</v>
      </c>
      <c r="K498" t="s">
        <v>306</v>
      </c>
      <c r="L498" t="s">
        <v>857</v>
      </c>
      <c r="M498" t="s">
        <v>307</v>
      </c>
      <c r="N498">
        <v>6</v>
      </c>
      <c r="O498" t="s">
        <v>79</v>
      </c>
      <c r="P498" s="79" t="s">
        <v>310</v>
      </c>
      <c r="Q498">
        <v>21</v>
      </c>
      <c r="R498" t="s">
        <v>311</v>
      </c>
      <c r="S498" t="s">
        <v>308</v>
      </c>
      <c r="T498" t="s">
        <v>884</v>
      </c>
      <c r="U498" t="s">
        <v>309</v>
      </c>
      <c r="V498">
        <v>5000</v>
      </c>
      <c r="W498" t="s">
        <v>111</v>
      </c>
      <c r="Y498">
        <v>5641</v>
      </c>
      <c r="Z498" t="s">
        <v>338</v>
      </c>
      <c r="AA498" s="11">
        <v>0</v>
      </c>
      <c r="AB498" s="80" t="s">
        <v>42</v>
      </c>
      <c r="AC498" t="s">
        <v>43</v>
      </c>
      <c r="AD498" s="12">
        <v>61745.64</v>
      </c>
      <c r="AE498" s="12">
        <v>0</v>
      </c>
      <c r="AF498" s="12">
        <v>61745.64</v>
      </c>
      <c r="AG498" s="12">
        <v>61745.64</v>
      </c>
      <c r="AH498" s="12">
        <v>61745.64</v>
      </c>
      <c r="AI498" s="12">
        <v>61745.64</v>
      </c>
      <c r="AJ498" s="12">
        <v>61745.64</v>
      </c>
      <c r="AK498" s="12">
        <v>0</v>
      </c>
      <c r="AL498" s="32">
        <v>61745.64</v>
      </c>
      <c r="AM498" s="32">
        <v>61745.64</v>
      </c>
      <c r="AN498" s="32">
        <v>61745.64</v>
      </c>
      <c r="AO498" s="32">
        <v>61745.64</v>
      </c>
      <c r="AP498" s="12">
        <v>61745.64</v>
      </c>
      <c r="AQ498" s="12">
        <f t="shared" si="24"/>
        <v>61745.64</v>
      </c>
      <c r="AR498" s="32">
        <f t="shared" si="25"/>
        <v>0</v>
      </c>
      <c r="AS498" s="35" t="s">
        <v>846</v>
      </c>
      <c r="AT498">
        <v>0</v>
      </c>
      <c r="AU498">
        <v>0</v>
      </c>
      <c r="AV498">
        <v>0</v>
      </c>
      <c r="AW498">
        <v>8000</v>
      </c>
      <c r="AX498">
        <v>-8000</v>
      </c>
      <c r="AY498"/>
    </row>
    <row r="499" spans="1:51" x14ac:dyDescent="0.3">
      <c r="A499" t="str">
        <f t="shared" si="23"/>
        <v>1.1-00-2407_243039024_24564100</v>
      </c>
      <c r="B499" t="s">
        <v>1282</v>
      </c>
      <c r="C499" t="s">
        <v>1105</v>
      </c>
      <c r="D499" t="s">
        <v>1276</v>
      </c>
      <c r="E499" t="s">
        <v>1284</v>
      </c>
      <c r="F499" t="s">
        <v>1106</v>
      </c>
      <c r="G499" t="s">
        <v>498</v>
      </c>
      <c r="H499" t="s">
        <v>499</v>
      </c>
      <c r="I499" t="s">
        <v>31</v>
      </c>
      <c r="J499" t="s">
        <v>934</v>
      </c>
      <c r="K499" t="s">
        <v>446</v>
      </c>
      <c r="L499" t="s">
        <v>859</v>
      </c>
      <c r="M499" t="s">
        <v>447</v>
      </c>
      <c r="N499">
        <v>3</v>
      </c>
      <c r="O499" t="s">
        <v>218</v>
      </c>
      <c r="P499" s="79" t="s">
        <v>502</v>
      </c>
      <c r="Q499">
        <v>39</v>
      </c>
      <c r="R499" t="s">
        <v>503</v>
      </c>
      <c r="S499" t="s">
        <v>500</v>
      </c>
      <c r="T499" t="s">
        <v>890</v>
      </c>
      <c r="U499" t="s">
        <v>501</v>
      </c>
      <c r="V499">
        <v>5000</v>
      </c>
      <c r="W499" t="s">
        <v>111</v>
      </c>
      <c r="Y499">
        <v>5641</v>
      </c>
      <c r="Z499" t="s">
        <v>338</v>
      </c>
      <c r="AA499" s="46">
        <v>0</v>
      </c>
      <c r="AB499" s="80" t="s">
        <v>42</v>
      </c>
      <c r="AC499" t="s">
        <v>43</v>
      </c>
      <c r="AD499" s="12">
        <v>400000</v>
      </c>
      <c r="AE499" s="12">
        <v>0</v>
      </c>
      <c r="AF499" s="12">
        <v>367720</v>
      </c>
      <c r="AG499" s="12">
        <v>0</v>
      </c>
      <c r="AH499" s="12">
        <v>0</v>
      </c>
      <c r="AI499" s="12">
        <v>0</v>
      </c>
      <c r="AJ499" s="12">
        <v>0</v>
      </c>
      <c r="AK499" s="12">
        <v>32280</v>
      </c>
      <c r="AL499" s="32">
        <v>400000</v>
      </c>
      <c r="AM499" s="32">
        <v>400000</v>
      </c>
      <c r="AN499" s="32">
        <v>400000</v>
      </c>
      <c r="AO499" s="32">
        <v>400000</v>
      </c>
      <c r="AP499" s="12">
        <v>400000</v>
      </c>
      <c r="AQ499" s="12">
        <f t="shared" si="24"/>
        <v>400000</v>
      </c>
      <c r="AR499" s="32">
        <f t="shared" si="25"/>
        <v>0</v>
      </c>
      <c r="AS499" s="35" t="s">
        <v>551</v>
      </c>
      <c r="AT499">
        <v>0</v>
      </c>
      <c r="AU499">
        <v>0</v>
      </c>
      <c r="AV499">
        <v>0</v>
      </c>
      <c r="AW499">
        <v>251609.44</v>
      </c>
      <c r="AX499">
        <v>-251609.44</v>
      </c>
      <c r="AY499"/>
    </row>
    <row r="500" spans="1:51" x14ac:dyDescent="0.3">
      <c r="A500" t="str">
        <f t="shared" si="23"/>
        <v>08_247XX025_24564100</v>
      </c>
      <c r="C500" t="s">
        <v>1094</v>
      </c>
      <c r="F500" t="s">
        <v>962</v>
      </c>
      <c r="G500" t="s">
        <v>373</v>
      </c>
      <c r="H500" t="s">
        <v>374</v>
      </c>
      <c r="I500" t="s">
        <v>200</v>
      </c>
      <c r="J500" t="s">
        <v>957</v>
      </c>
      <c r="K500" t="s">
        <v>586</v>
      </c>
      <c r="L500" t="s">
        <v>860</v>
      </c>
      <c r="M500" t="s">
        <v>587</v>
      </c>
      <c r="N500">
        <v>7</v>
      </c>
      <c r="O500" t="s">
        <v>588</v>
      </c>
      <c r="P500" t="s">
        <v>45</v>
      </c>
      <c r="Q500">
        <v>41</v>
      </c>
      <c r="R500" t="s">
        <v>593</v>
      </c>
      <c r="S500" t="s">
        <v>907</v>
      </c>
      <c r="T500" t="s">
        <v>906</v>
      </c>
      <c r="U500" t="s">
        <v>958</v>
      </c>
      <c r="V500">
        <v>5000</v>
      </c>
      <c r="W500" t="s">
        <v>111</v>
      </c>
      <c r="Y500">
        <v>5641</v>
      </c>
      <c r="Z500" t="s">
        <v>338</v>
      </c>
      <c r="AA500" s="46">
        <v>0</v>
      </c>
      <c r="AB500" s="80" t="s">
        <v>42</v>
      </c>
      <c r="AC500" t="s">
        <v>43</v>
      </c>
      <c r="AD500" s="12">
        <v>3960</v>
      </c>
      <c r="AE500" s="12">
        <v>0</v>
      </c>
      <c r="AF500" s="12">
        <v>3960</v>
      </c>
      <c r="AG500" s="12">
        <v>0</v>
      </c>
      <c r="AH500" s="12">
        <v>0</v>
      </c>
      <c r="AI500" s="12">
        <v>0</v>
      </c>
      <c r="AJ500" s="12">
        <v>0</v>
      </c>
      <c r="AK500" s="12">
        <v>0</v>
      </c>
      <c r="AL500" s="32">
        <v>0</v>
      </c>
      <c r="AM500" s="32">
        <v>0</v>
      </c>
      <c r="AN500" s="32">
        <v>0</v>
      </c>
      <c r="AO500" s="32">
        <v>0</v>
      </c>
      <c r="AP500" s="12">
        <v>0</v>
      </c>
      <c r="AQ500" s="12">
        <f t="shared" si="24"/>
        <v>0</v>
      </c>
      <c r="AR500" s="32">
        <f t="shared" si="25"/>
        <v>0</v>
      </c>
      <c r="AS500" s="35" t="s">
        <v>846</v>
      </c>
      <c r="AT500">
        <v>60000</v>
      </c>
      <c r="AU500">
        <v>0</v>
      </c>
      <c r="AV500">
        <v>0</v>
      </c>
      <c r="AW500">
        <v>0</v>
      </c>
      <c r="AX500">
        <v>60000</v>
      </c>
      <c r="AY500"/>
    </row>
    <row r="501" spans="1:51" x14ac:dyDescent="0.3">
      <c r="A501" t="str">
        <f t="shared" si="23"/>
        <v>01_246XX006_24565100</v>
      </c>
      <c r="C501" t="s">
        <v>1105</v>
      </c>
      <c r="G501" s="1" t="s">
        <v>29</v>
      </c>
      <c r="H501" s="6" t="s">
        <v>30</v>
      </c>
      <c r="I501" s="1" t="s">
        <v>31</v>
      </c>
      <c r="J501" s="6" t="s">
        <v>32</v>
      </c>
      <c r="K501" t="s">
        <v>33</v>
      </c>
      <c r="L501" t="s">
        <v>853</v>
      </c>
      <c r="M501" t="s">
        <v>971</v>
      </c>
      <c r="N501">
        <v>6</v>
      </c>
      <c r="O501" t="s">
        <v>79</v>
      </c>
      <c r="P501" t="s">
        <v>45</v>
      </c>
      <c r="Q501">
        <v>6</v>
      </c>
      <c r="R501" t="s">
        <v>116</v>
      </c>
      <c r="S501" t="s">
        <v>113</v>
      </c>
      <c r="T501" t="s">
        <v>875</v>
      </c>
      <c r="U501" t="s">
        <v>999</v>
      </c>
      <c r="V501">
        <v>5000</v>
      </c>
      <c r="W501" t="s">
        <v>111</v>
      </c>
      <c r="Y501" s="7">
        <v>5651</v>
      </c>
      <c r="Z501" s="7" t="s">
        <v>112</v>
      </c>
      <c r="AA501" s="11">
        <v>0</v>
      </c>
      <c r="AB501" s="80" t="s">
        <v>42</v>
      </c>
      <c r="AC501" t="s">
        <v>43</v>
      </c>
      <c r="AD501" s="12">
        <v>0</v>
      </c>
      <c r="AE501" s="12">
        <v>0</v>
      </c>
      <c r="AF501" s="12">
        <v>0</v>
      </c>
      <c r="AG501" s="12">
        <v>0</v>
      </c>
      <c r="AH501" s="12">
        <v>0</v>
      </c>
      <c r="AI501" s="12">
        <v>0</v>
      </c>
      <c r="AJ501" s="12">
        <v>0</v>
      </c>
      <c r="AK501" s="12">
        <v>0</v>
      </c>
      <c r="AL501" s="32">
        <v>0</v>
      </c>
      <c r="AM501" s="32">
        <v>0</v>
      </c>
      <c r="AN501" s="32">
        <v>90000</v>
      </c>
      <c r="AO501" s="32">
        <v>90000</v>
      </c>
      <c r="AP501" s="12">
        <v>0</v>
      </c>
      <c r="AQ501" s="12">
        <f t="shared" si="24"/>
        <v>0</v>
      </c>
      <c r="AR501" s="32">
        <f t="shared" si="25"/>
        <v>90000</v>
      </c>
      <c r="AS501" s="35" t="s">
        <v>846</v>
      </c>
      <c r="AT501" s="12">
        <v>0</v>
      </c>
      <c r="AU501" s="12">
        <v>0</v>
      </c>
      <c r="AV501" s="12">
        <v>0</v>
      </c>
      <c r="AW501" s="12">
        <v>0</v>
      </c>
      <c r="AX501" s="12">
        <v>0</v>
      </c>
      <c r="AY501"/>
    </row>
    <row r="502" spans="1:51" x14ac:dyDescent="0.3">
      <c r="A502" t="str">
        <f t="shared" si="23"/>
        <v>1.1-00-2402_243012009_24565100</v>
      </c>
      <c r="B502" t="s">
        <v>1282</v>
      </c>
      <c r="C502" t="s">
        <v>1105</v>
      </c>
      <c r="D502" t="s">
        <v>1276</v>
      </c>
      <c r="E502" t="s">
        <v>1284</v>
      </c>
      <c r="F502" t="s">
        <v>1106</v>
      </c>
      <c r="G502" t="s">
        <v>216</v>
      </c>
      <c r="H502" t="s">
        <v>217</v>
      </c>
      <c r="I502" t="s">
        <v>31</v>
      </c>
      <c r="J502" t="s">
        <v>934</v>
      </c>
      <c r="K502" t="s">
        <v>188</v>
      </c>
      <c r="L502" t="s">
        <v>856</v>
      </c>
      <c r="M502" t="s">
        <v>189</v>
      </c>
      <c r="N502">
        <v>3</v>
      </c>
      <c r="O502" t="s">
        <v>218</v>
      </c>
      <c r="P502" s="79" t="s">
        <v>243</v>
      </c>
      <c r="Q502">
        <v>12</v>
      </c>
      <c r="R502" t="s">
        <v>244</v>
      </c>
      <c r="S502" t="s">
        <v>219</v>
      </c>
      <c r="T502" t="s">
        <v>881</v>
      </c>
      <c r="U502" t="s">
        <v>972</v>
      </c>
      <c r="V502">
        <v>5000</v>
      </c>
      <c r="W502" t="s">
        <v>111</v>
      </c>
      <c r="Y502">
        <v>5651</v>
      </c>
      <c r="Z502" t="s">
        <v>112</v>
      </c>
      <c r="AA502" s="11">
        <v>0</v>
      </c>
      <c r="AB502" s="80" t="s">
        <v>42</v>
      </c>
      <c r="AC502" t="s">
        <v>43</v>
      </c>
      <c r="AD502" s="12">
        <v>100000</v>
      </c>
      <c r="AE502" s="12">
        <v>100000</v>
      </c>
      <c r="AF502" s="12">
        <v>71050</v>
      </c>
      <c r="AG502" s="12">
        <v>71050</v>
      </c>
      <c r="AH502" s="12">
        <v>71050</v>
      </c>
      <c r="AI502" s="12">
        <v>71050</v>
      </c>
      <c r="AJ502" s="12">
        <v>71050</v>
      </c>
      <c r="AK502" s="12">
        <v>28950</v>
      </c>
      <c r="AL502" s="32">
        <v>100000</v>
      </c>
      <c r="AM502" s="32">
        <v>100000</v>
      </c>
      <c r="AN502" s="32">
        <v>200000</v>
      </c>
      <c r="AO502" s="32">
        <v>200000</v>
      </c>
      <c r="AP502" s="12">
        <v>100000</v>
      </c>
      <c r="AQ502" s="12">
        <f t="shared" si="24"/>
        <v>0</v>
      </c>
      <c r="AR502" s="32">
        <f t="shared" si="25"/>
        <v>100000</v>
      </c>
      <c r="AS502" s="35" t="s">
        <v>250</v>
      </c>
      <c r="AT502">
        <v>0</v>
      </c>
      <c r="AU502">
        <v>0</v>
      </c>
      <c r="AV502">
        <v>0</v>
      </c>
      <c r="AW502">
        <v>0</v>
      </c>
      <c r="AX502">
        <v>0</v>
      </c>
      <c r="AY502"/>
    </row>
    <row r="503" spans="1:51" x14ac:dyDescent="0.3">
      <c r="A503" t="str">
        <f t="shared" si="23"/>
        <v>1.1-00-2402_241014010_24565100</v>
      </c>
      <c r="B503" t="s">
        <v>1282</v>
      </c>
      <c r="C503" t="s">
        <v>1105</v>
      </c>
      <c r="D503" t="s">
        <v>1276</v>
      </c>
      <c r="E503" t="s">
        <v>1284</v>
      </c>
      <c r="F503" t="s">
        <v>1106</v>
      </c>
      <c r="G503" t="s">
        <v>29</v>
      </c>
      <c r="H503" t="s">
        <v>30</v>
      </c>
      <c r="I503" t="s">
        <v>261</v>
      </c>
      <c r="J503" t="s">
        <v>960</v>
      </c>
      <c r="K503" t="s">
        <v>188</v>
      </c>
      <c r="L503" t="s">
        <v>856</v>
      </c>
      <c r="M503" t="s">
        <v>189</v>
      </c>
      <c r="N503">
        <v>1</v>
      </c>
      <c r="O503" t="s">
        <v>35</v>
      </c>
      <c r="P503" s="79" t="s">
        <v>358</v>
      </c>
      <c r="Q503">
        <v>14</v>
      </c>
      <c r="R503" t="s">
        <v>1134</v>
      </c>
      <c r="S503" t="s">
        <v>273</v>
      </c>
      <c r="T503" t="s">
        <v>883</v>
      </c>
      <c r="U503" s="1" t="s">
        <v>274</v>
      </c>
      <c r="V503" s="1">
        <v>5000</v>
      </c>
      <c r="W503" s="1" t="s">
        <v>111</v>
      </c>
      <c r="X503" s="1"/>
      <c r="Y503" s="7">
        <v>5651</v>
      </c>
      <c r="Z503" s="7" t="s">
        <v>112</v>
      </c>
      <c r="AA503" s="11">
        <v>0</v>
      </c>
      <c r="AB503" s="80" t="s">
        <v>42</v>
      </c>
      <c r="AC503" t="s">
        <v>43</v>
      </c>
      <c r="AD503" s="12">
        <v>0</v>
      </c>
      <c r="AE503" s="12">
        <v>0</v>
      </c>
      <c r="AF503" s="12">
        <v>0</v>
      </c>
      <c r="AG503" s="12">
        <v>0</v>
      </c>
      <c r="AH503" s="12">
        <v>0</v>
      </c>
      <c r="AI503" s="12">
        <v>0</v>
      </c>
      <c r="AJ503" s="12">
        <v>0</v>
      </c>
      <c r="AK503" s="12">
        <v>0</v>
      </c>
      <c r="AL503" s="12">
        <v>0</v>
      </c>
      <c r="AM503" s="10">
        <v>0</v>
      </c>
      <c r="AN503" s="32">
        <v>10000</v>
      </c>
      <c r="AO503" s="32">
        <v>10000</v>
      </c>
      <c r="AP503" s="12">
        <v>10000</v>
      </c>
      <c r="AQ503" s="12">
        <f t="shared" si="24"/>
        <v>10000</v>
      </c>
      <c r="AR503" s="32">
        <f t="shared" si="25"/>
        <v>10000</v>
      </c>
      <c r="AS503" s="9" t="s">
        <v>372</v>
      </c>
      <c r="AT503">
        <v>243836.48</v>
      </c>
      <c r="AU503">
        <v>0</v>
      </c>
      <c r="AV503">
        <v>0</v>
      </c>
      <c r="AW503">
        <v>487672.96</v>
      </c>
      <c r="AX503">
        <v>-243836.48</v>
      </c>
      <c r="AY503"/>
    </row>
    <row r="504" spans="1:51" x14ac:dyDescent="0.3">
      <c r="A504" t="str">
        <f t="shared" si="23"/>
        <v>1.1-00-2402_241016010_24565100</v>
      </c>
      <c r="B504" t="s">
        <v>1282</v>
      </c>
      <c r="C504" t="s">
        <v>1105</v>
      </c>
      <c r="D504" t="s">
        <v>1276</v>
      </c>
      <c r="E504" t="s">
        <v>1284</v>
      </c>
      <c r="F504" t="s">
        <v>1106</v>
      </c>
      <c r="G504" t="s">
        <v>259</v>
      </c>
      <c r="H504" t="s">
        <v>260</v>
      </c>
      <c r="I504" t="s">
        <v>261</v>
      </c>
      <c r="J504" t="s">
        <v>960</v>
      </c>
      <c r="K504" t="s">
        <v>188</v>
      </c>
      <c r="L504" t="s">
        <v>856</v>
      </c>
      <c r="M504" t="s">
        <v>189</v>
      </c>
      <c r="N504">
        <v>1</v>
      </c>
      <c r="O504" t="s">
        <v>35</v>
      </c>
      <c r="P504" s="79" t="s">
        <v>275</v>
      </c>
      <c r="Q504">
        <v>16</v>
      </c>
      <c r="R504" t="s">
        <v>276</v>
      </c>
      <c r="S504" t="s">
        <v>273</v>
      </c>
      <c r="T504" t="s">
        <v>883</v>
      </c>
      <c r="U504" s="1" t="s">
        <v>274</v>
      </c>
      <c r="V504">
        <v>5000</v>
      </c>
      <c r="W504" t="s">
        <v>111</v>
      </c>
      <c r="Y504">
        <v>5651</v>
      </c>
      <c r="Z504" t="s">
        <v>112</v>
      </c>
      <c r="AA504" s="11">
        <v>0</v>
      </c>
      <c r="AB504" s="80" t="s">
        <v>42</v>
      </c>
      <c r="AC504" t="s">
        <v>43</v>
      </c>
      <c r="AD504" s="12">
        <v>0</v>
      </c>
      <c r="AE504" s="12">
        <v>0</v>
      </c>
      <c r="AF504" s="12">
        <v>0</v>
      </c>
      <c r="AG504" s="12">
        <v>0</v>
      </c>
      <c r="AH504" s="12">
        <v>0</v>
      </c>
      <c r="AI504" s="12">
        <v>0</v>
      </c>
      <c r="AJ504" s="12">
        <v>0</v>
      </c>
      <c r="AK504" s="12">
        <v>0</v>
      </c>
      <c r="AL504" s="12">
        <v>0</v>
      </c>
      <c r="AM504" s="12">
        <v>0</v>
      </c>
      <c r="AN504" s="32">
        <v>10000</v>
      </c>
      <c r="AO504" s="32">
        <v>10000</v>
      </c>
      <c r="AP504" s="78">
        <v>10000</v>
      </c>
      <c r="AQ504" s="12">
        <f t="shared" si="24"/>
        <v>10000</v>
      </c>
      <c r="AR504" s="32">
        <f t="shared" si="25"/>
        <v>10000</v>
      </c>
      <c r="AS504" t="s">
        <v>299</v>
      </c>
      <c r="AT504">
        <v>5000</v>
      </c>
      <c r="AU504">
        <v>1000</v>
      </c>
      <c r="AV504">
        <v>0</v>
      </c>
      <c r="AW504">
        <v>5000</v>
      </c>
      <c r="AX504">
        <v>1000</v>
      </c>
      <c r="AY504"/>
    </row>
    <row r="505" spans="1:51" x14ac:dyDescent="0.3">
      <c r="A505" t="str">
        <f t="shared" si="23"/>
        <v>1.1-00-2411_246XX031_24565100</v>
      </c>
      <c r="B505" t="s">
        <v>1282</v>
      </c>
      <c r="C505" t="s">
        <v>1105</v>
      </c>
      <c r="D505" t="s">
        <v>1276</v>
      </c>
      <c r="E505" t="s">
        <v>1284</v>
      </c>
      <c r="F505" t="s">
        <v>1106</v>
      </c>
      <c r="G505" t="s">
        <v>802</v>
      </c>
      <c r="H505" t="s">
        <v>803</v>
      </c>
      <c r="I505" t="s">
        <v>31</v>
      </c>
      <c r="J505" t="s">
        <v>934</v>
      </c>
      <c r="K505" t="s">
        <v>804</v>
      </c>
      <c r="L505" t="s">
        <v>868</v>
      </c>
      <c r="M505" t="s">
        <v>805</v>
      </c>
      <c r="N505">
        <v>6</v>
      </c>
      <c r="O505" t="s">
        <v>79</v>
      </c>
      <c r="P505" t="s">
        <v>45</v>
      </c>
      <c r="Q505">
        <v>49</v>
      </c>
      <c r="R505" t="s">
        <v>820</v>
      </c>
      <c r="S505" t="s">
        <v>806</v>
      </c>
      <c r="T505" t="s">
        <v>905</v>
      </c>
      <c r="U505" t="s">
        <v>963</v>
      </c>
      <c r="V505">
        <v>5000</v>
      </c>
      <c r="W505" t="s">
        <v>111</v>
      </c>
      <c r="Y505">
        <v>5651</v>
      </c>
      <c r="Z505" t="s">
        <v>112</v>
      </c>
      <c r="AA505" s="46">
        <v>0</v>
      </c>
      <c r="AB505" s="80" t="s">
        <v>42</v>
      </c>
      <c r="AC505" t="s">
        <v>43</v>
      </c>
      <c r="AD505" s="12">
        <v>1911252</v>
      </c>
      <c r="AE505" s="12">
        <v>170000</v>
      </c>
      <c r="AF505" s="12">
        <v>3214151.2</v>
      </c>
      <c r="AG505" s="12">
        <v>3214151.2</v>
      </c>
      <c r="AH505" s="12">
        <v>11020</v>
      </c>
      <c r="AI505" s="12">
        <v>0</v>
      </c>
      <c r="AJ505" s="12">
        <v>0</v>
      </c>
      <c r="AK505" s="12">
        <v>-1302899.2000000002</v>
      </c>
      <c r="AL505" s="32">
        <v>0</v>
      </c>
      <c r="AM505" s="32">
        <v>0</v>
      </c>
      <c r="AN505" s="32">
        <v>0</v>
      </c>
      <c r="AO505" s="32">
        <v>0</v>
      </c>
      <c r="AP505" s="12">
        <v>0</v>
      </c>
      <c r="AQ505" s="12">
        <f t="shared" si="24"/>
        <v>-170000</v>
      </c>
      <c r="AR505" s="32">
        <f t="shared" si="25"/>
        <v>0</v>
      </c>
      <c r="AS505" s="35" t="s">
        <v>846</v>
      </c>
      <c r="AT505">
        <v>0</v>
      </c>
      <c r="AU505">
        <v>0</v>
      </c>
      <c r="AV505">
        <v>0</v>
      </c>
      <c r="AW505">
        <v>0</v>
      </c>
      <c r="AX505">
        <v>0</v>
      </c>
      <c r="AY505"/>
    </row>
    <row r="506" spans="1:51" x14ac:dyDescent="0.3">
      <c r="A506" t="str">
        <f t="shared" si="23"/>
        <v>1.1-00-2411_246050031_24565100</v>
      </c>
      <c r="B506" t="s">
        <v>1282</v>
      </c>
      <c r="C506" t="s">
        <v>1105</v>
      </c>
      <c r="D506" t="s">
        <v>1276</v>
      </c>
      <c r="E506" t="s">
        <v>1284</v>
      </c>
      <c r="F506" t="s">
        <v>1106</v>
      </c>
      <c r="G506" t="s">
        <v>802</v>
      </c>
      <c r="H506" t="s">
        <v>803</v>
      </c>
      <c r="I506" t="s">
        <v>31</v>
      </c>
      <c r="J506" t="s">
        <v>934</v>
      </c>
      <c r="K506" t="s">
        <v>804</v>
      </c>
      <c r="L506" t="s">
        <v>868</v>
      </c>
      <c r="M506" t="s">
        <v>805</v>
      </c>
      <c r="N506">
        <v>6</v>
      </c>
      <c r="O506" t="s">
        <v>79</v>
      </c>
      <c r="P506" s="79" t="s">
        <v>808</v>
      </c>
      <c r="Q506">
        <v>50</v>
      </c>
      <c r="R506" t="s">
        <v>809</v>
      </c>
      <c r="S506" t="s">
        <v>806</v>
      </c>
      <c r="T506" t="s">
        <v>905</v>
      </c>
      <c r="U506" t="s">
        <v>963</v>
      </c>
      <c r="V506" s="1">
        <v>5000</v>
      </c>
      <c r="W506" s="1" t="s">
        <v>111</v>
      </c>
      <c r="X506" s="1"/>
      <c r="Y506" s="7">
        <v>5651</v>
      </c>
      <c r="Z506" s="7" t="s">
        <v>112</v>
      </c>
      <c r="AA506" s="46">
        <v>0</v>
      </c>
      <c r="AB506" s="80" t="s">
        <v>42</v>
      </c>
      <c r="AC506" t="s">
        <v>43</v>
      </c>
      <c r="AD506" s="12">
        <v>0</v>
      </c>
      <c r="AE506" s="12">
        <v>0</v>
      </c>
      <c r="AF506" s="12">
        <v>0</v>
      </c>
      <c r="AG506" s="12">
        <v>0</v>
      </c>
      <c r="AH506" s="12">
        <v>0</v>
      </c>
      <c r="AI506" s="12">
        <v>0</v>
      </c>
      <c r="AJ506" s="12">
        <v>0</v>
      </c>
      <c r="AK506" s="12">
        <v>0</v>
      </c>
      <c r="AL506" s="12">
        <v>0</v>
      </c>
      <c r="AM506" s="10">
        <v>0</v>
      </c>
      <c r="AN506" s="70">
        <v>3230790</v>
      </c>
      <c r="AO506" s="70">
        <v>3230790</v>
      </c>
      <c r="AP506" s="12">
        <v>1500000</v>
      </c>
      <c r="AQ506" s="12">
        <f t="shared" si="24"/>
        <v>1500000</v>
      </c>
      <c r="AR506" s="32">
        <f t="shared" si="25"/>
        <v>3230790</v>
      </c>
      <c r="AS506" s="9" t="s">
        <v>814</v>
      </c>
      <c r="AT506">
        <v>0</v>
      </c>
      <c r="AU506">
        <v>0</v>
      </c>
      <c r="AV506">
        <v>0</v>
      </c>
      <c r="AW506">
        <v>0</v>
      </c>
      <c r="AX506">
        <v>0</v>
      </c>
      <c r="AY506"/>
    </row>
    <row r="507" spans="1:51" x14ac:dyDescent="0.3">
      <c r="A507" t="str">
        <f t="shared" si="23"/>
        <v>1.1-00-2407_243039024_24566100</v>
      </c>
      <c r="B507" t="s">
        <v>1282</v>
      </c>
      <c r="C507" t="s">
        <v>1105</v>
      </c>
      <c r="D507" t="s">
        <v>1276</v>
      </c>
      <c r="E507" t="s">
        <v>1284</v>
      </c>
      <c r="F507" t="s">
        <v>1106</v>
      </c>
      <c r="G507" t="s">
        <v>498</v>
      </c>
      <c r="H507" t="s">
        <v>499</v>
      </c>
      <c r="I507" t="s">
        <v>31</v>
      </c>
      <c r="J507" t="s">
        <v>934</v>
      </c>
      <c r="K507" t="s">
        <v>446</v>
      </c>
      <c r="L507" t="s">
        <v>859</v>
      </c>
      <c r="M507" t="s">
        <v>447</v>
      </c>
      <c r="N507">
        <v>3</v>
      </c>
      <c r="O507" t="s">
        <v>218</v>
      </c>
      <c r="P507" s="79" t="s">
        <v>502</v>
      </c>
      <c r="Q507">
        <v>39</v>
      </c>
      <c r="R507" t="s">
        <v>503</v>
      </c>
      <c r="S507" t="s">
        <v>500</v>
      </c>
      <c r="T507" t="s">
        <v>890</v>
      </c>
      <c r="U507" t="s">
        <v>501</v>
      </c>
      <c r="V507">
        <v>5000</v>
      </c>
      <c r="W507" t="s">
        <v>111</v>
      </c>
      <c r="Y507">
        <v>5661</v>
      </c>
      <c r="Z507" t="s">
        <v>553</v>
      </c>
      <c r="AA507" s="46">
        <v>0</v>
      </c>
      <c r="AB507" s="80" t="s">
        <v>42</v>
      </c>
      <c r="AC507" t="s">
        <v>43</v>
      </c>
      <c r="AD507" s="12">
        <v>81805</v>
      </c>
      <c r="AE507" s="12">
        <v>581805</v>
      </c>
      <c r="AF507" s="12">
        <v>27747.200000000001</v>
      </c>
      <c r="AG507" s="12">
        <v>27747.200000000001</v>
      </c>
      <c r="AH507" s="12">
        <v>27747.200000000001</v>
      </c>
      <c r="AI507" s="12">
        <v>27747.200000000001</v>
      </c>
      <c r="AJ507" s="12">
        <v>27747.200000000001</v>
      </c>
      <c r="AK507" s="12">
        <v>54057.8</v>
      </c>
      <c r="AL507" s="32">
        <v>81805</v>
      </c>
      <c r="AM507" s="32">
        <v>81805</v>
      </c>
      <c r="AN507" s="32">
        <v>81805</v>
      </c>
      <c r="AO507" s="32">
        <v>81805</v>
      </c>
      <c r="AP507" s="12">
        <v>81805</v>
      </c>
      <c r="AQ507" s="12">
        <f t="shared" si="24"/>
        <v>-500000</v>
      </c>
      <c r="AR507" s="32">
        <f t="shared" si="25"/>
        <v>0</v>
      </c>
      <c r="AS507" s="35" t="s">
        <v>846</v>
      </c>
      <c r="AT507">
        <v>4400000</v>
      </c>
      <c r="AU507">
        <v>0</v>
      </c>
      <c r="AV507">
        <v>0</v>
      </c>
      <c r="AW507">
        <v>0</v>
      </c>
      <c r="AX507">
        <v>4400000</v>
      </c>
      <c r="AY507"/>
    </row>
    <row r="508" spans="1:51" x14ac:dyDescent="0.3">
      <c r="A508" t="str">
        <f t="shared" si="23"/>
        <v>1.1-00-2407_243XX024_24566100</v>
      </c>
      <c r="B508" t="s">
        <v>1282</v>
      </c>
      <c r="C508" s="3" t="s">
        <v>1105</v>
      </c>
      <c r="D508" t="s">
        <v>1276</v>
      </c>
      <c r="E508" t="s">
        <v>1284</v>
      </c>
      <c r="F508" t="s">
        <v>1106</v>
      </c>
      <c r="G508" s="1" t="s">
        <v>498</v>
      </c>
      <c r="H508" s="6" t="s">
        <v>499</v>
      </c>
      <c r="I508" s="1" t="s">
        <v>31</v>
      </c>
      <c r="J508" s="6" t="s">
        <v>32</v>
      </c>
      <c r="K508" s="1" t="s">
        <v>446</v>
      </c>
      <c r="L508" s="1" t="s">
        <v>859</v>
      </c>
      <c r="M508" s="1" t="s">
        <v>447</v>
      </c>
      <c r="N508" s="1">
        <v>3</v>
      </c>
      <c r="O508" s="1" t="s">
        <v>218</v>
      </c>
      <c r="P508" t="s">
        <v>45</v>
      </c>
      <c r="Q508" s="1">
        <v>58</v>
      </c>
      <c r="R508" s="1" t="s">
        <v>1138</v>
      </c>
      <c r="S508" t="s">
        <v>500</v>
      </c>
      <c r="T508" s="1" t="s">
        <v>890</v>
      </c>
      <c r="U508" s="1" t="s">
        <v>501</v>
      </c>
      <c r="V508" s="1">
        <v>5000</v>
      </c>
      <c r="W508" s="1" t="s">
        <v>111</v>
      </c>
      <c r="X508" s="1"/>
      <c r="Y508" s="7">
        <v>5661</v>
      </c>
      <c r="Z508" s="7" t="s">
        <v>553</v>
      </c>
      <c r="AA508" s="46">
        <v>0</v>
      </c>
      <c r="AB508" s="80" t="s">
        <v>42</v>
      </c>
      <c r="AC508" t="s">
        <v>43</v>
      </c>
      <c r="AD508" s="32">
        <v>0</v>
      </c>
      <c r="AE508" s="32">
        <v>0</v>
      </c>
      <c r="AF508" s="32">
        <v>0</v>
      </c>
      <c r="AG508" s="32">
        <v>0</v>
      </c>
      <c r="AH508" s="32">
        <v>0</v>
      </c>
      <c r="AI508" s="32">
        <v>0</v>
      </c>
      <c r="AJ508" s="32">
        <v>0</v>
      </c>
      <c r="AK508" s="32">
        <v>0</v>
      </c>
      <c r="AL508" s="32">
        <v>0</v>
      </c>
      <c r="AM508" s="32">
        <v>0</v>
      </c>
      <c r="AN508" s="32">
        <v>110000</v>
      </c>
      <c r="AO508" s="32">
        <v>0</v>
      </c>
      <c r="AP508" s="12">
        <v>0</v>
      </c>
      <c r="AQ508" s="12">
        <f t="shared" si="24"/>
        <v>0</v>
      </c>
      <c r="AR508" s="32">
        <f t="shared" si="25"/>
        <v>110000</v>
      </c>
      <c r="AS508" s="9" t="s">
        <v>1155</v>
      </c>
      <c r="AT508">
        <v>8522784.5500000007</v>
      </c>
      <c r="AU508">
        <v>0</v>
      </c>
      <c r="AV508">
        <v>0</v>
      </c>
      <c r="AW508">
        <v>0</v>
      </c>
      <c r="AX508">
        <v>8522784.5500000007</v>
      </c>
      <c r="AY508"/>
    </row>
    <row r="509" spans="1:51" x14ac:dyDescent="0.3">
      <c r="A509" t="str">
        <f t="shared" si="23"/>
        <v>1.1-00-2405_246XX015_24566200</v>
      </c>
      <c r="B509" t="s">
        <v>1282</v>
      </c>
      <c r="C509" t="s">
        <v>1105</v>
      </c>
      <c r="D509" t="s">
        <v>1276</v>
      </c>
      <c r="E509" t="s">
        <v>1284</v>
      </c>
      <c r="F509" t="s">
        <v>1106</v>
      </c>
      <c r="G509" t="s">
        <v>29</v>
      </c>
      <c r="H509" t="s">
        <v>30</v>
      </c>
      <c r="I509" t="s">
        <v>31</v>
      </c>
      <c r="J509" t="s">
        <v>934</v>
      </c>
      <c r="K509" t="s">
        <v>306</v>
      </c>
      <c r="L509" t="s">
        <v>857</v>
      </c>
      <c r="M509" t="s">
        <v>307</v>
      </c>
      <c r="N509">
        <v>6</v>
      </c>
      <c r="O509" t="s">
        <v>79</v>
      </c>
      <c r="P509" t="s">
        <v>45</v>
      </c>
      <c r="Q509">
        <v>21</v>
      </c>
      <c r="R509" t="s">
        <v>311</v>
      </c>
      <c r="S509" t="s">
        <v>308</v>
      </c>
      <c r="T509" t="s">
        <v>884</v>
      </c>
      <c r="U509" t="s">
        <v>309</v>
      </c>
      <c r="V509">
        <v>5000</v>
      </c>
      <c r="W509" t="s">
        <v>111</v>
      </c>
      <c r="Y509">
        <v>5662</v>
      </c>
      <c r="Z509" t="s">
        <v>339</v>
      </c>
      <c r="AA509" s="11">
        <v>0</v>
      </c>
      <c r="AB509" s="80" t="s">
        <v>42</v>
      </c>
      <c r="AC509" t="s">
        <v>43</v>
      </c>
      <c r="AD509" s="12">
        <v>42224</v>
      </c>
      <c r="AE509" s="12">
        <v>0</v>
      </c>
      <c r="AF509" s="12">
        <v>42224</v>
      </c>
      <c r="AG509" s="12">
        <v>42224</v>
      </c>
      <c r="AH509" s="12">
        <v>42224</v>
      </c>
      <c r="AI509" s="12">
        <v>42224</v>
      </c>
      <c r="AJ509" s="12">
        <v>42224</v>
      </c>
      <c r="AK509" s="12">
        <v>0</v>
      </c>
      <c r="AL509" s="32">
        <v>42224</v>
      </c>
      <c r="AM509" s="32">
        <v>42224</v>
      </c>
      <c r="AN509" s="32">
        <v>0</v>
      </c>
      <c r="AO509" s="32">
        <v>0</v>
      </c>
      <c r="AP509" s="12">
        <v>0</v>
      </c>
      <c r="AQ509" s="12">
        <f t="shared" si="24"/>
        <v>0</v>
      </c>
      <c r="AR509" s="32">
        <f t="shared" si="25"/>
        <v>-42224</v>
      </c>
      <c r="AS509" s="35" t="s">
        <v>846</v>
      </c>
      <c r="AT509">
        <v>148790.01</v>
      </c>
      <c r="AU509">
        <v>0</v>
      </c>
      <c r="AV509">
        <v>0</v>
      </c>
      <c r="AW509">
        <v>0</v>
      </c>
      <c r="AX509">
        <v>148790.01</v>
      </c>
      <c r="AY509"/>
    </row>
    <row r="510" spans="1:51" x14ac:dyDescent="0.3">
      <c r="A510" t="str">
        <f t="shared" si="23"/>
        <v>1.1-00-2402_241016010_24567100</v>
      </c>
      <c r="B510" t="s">
        <v>1282</v>
      </c>
      <c r="C510" t="s">
        <v>1105</v>
      </c>
      <c r="D510" t="s">
        <v>1276</v>
      </c>
      <c r="E510" t="s">
        <v>1284</v>
      </c>
      <c r="F510" t="s">
        <v>1106</v>
      </c>
      <c r="G510" t="s">
        <v>259</v>
      </c>
      <c r="H510" t="s">
        <v>260</v>
      </c>
      <c r="I510" t="s">
        <v>261</v>
      </c>
      <c r="J510" t="s">
        <v>960</v>
      </c>
      <c r="K510" t="s">
        <v>188</v>
      </c>
      <c r="L510" t="s">
        <v>856</v>
      </c>
      <c r="M510" t="s">
        <v>189</v>
      </c>
      <c r="N510">
        <v>1</v>
      </c>
      <c r="O510" t="s">
        <v>35</v>
      </c>
      <c r="P510" s="79" t="s">
        <v>275</v>
      </c>
      <c r="Q510">
        <v>16</v>
      </c>
      <c r="R510" t="s">
        <v>276</v>
      </c>
      <c r="S510" t="s">
        <v>273</v>
      </c>
      <c r="T510" t="s">
        <v>883</v>
      </c>
      <c r="U510" s="1" t="s">
        <v>274</v>
      </c>
      <c r="V510">
        <v>5000</v>
      </c>
      <c r="W510" t="s">
        <v>111</v>
      </c>
      <c r="Y510">
        <v>5671</v>
      </c>
      <c r="Z510" t="s">
        <v>301</v>
      </c>
      <c r="AA510" s="11">
        <v>0</v>
      </c>
      <c r="AB510" s="80" t="s">
        <v>42</v>
      </c>
      <c r="AC510" t="s">
        <v>43</v>
      </c>
      <c r="AD510" s="12">
        <v>0</v>
      </c>
      <c r="AE510" s="12">
        <v>0</v>
      </c>
      <c r="AF510" s="12">
        <v>0</v>
      </c>
      <c r="AG510" s="12">
        <v>0</v>
      </c>
      <c r="AH510" s="12">
        <v>0</v>
      </c>
      <c r="AI510" s="12">
        <v>0</v>
      </c>
      <c r="AJ510" s="12">
        <v>0</v>
      </c>
      <c r="AK510" s="12">
        <v>0</v>
      </c>
      <c r="AL510" s="12">
        <v>0</v>
      </c>
      <c r="AM510" s="12">
        <v>0</v>
      </c>
      <c r="AN510" s="32">
        <v>70000</v>
      </c>
      <c r="AO510" s="32">
        <v>70000</v>
      </c>
      <c r="AP510" s="78">
        <v>70000</v>
      </c>
      <c r="AQ510" s="12">
        <f t="shared" si="24"/>
        <v>70000</v>
      </c>
      <c r="AR510" s="32">
        <f t="shared" si="25"/>
        <v>70000</v>
      </c>
      <c r="AS510" t="s">
        <v>302</v>
      </c>
      <c r="AT510">
        <v>60000</v>
      </c>
      <c r="AU510">
        <v>0</v>
      </c>
      <c r="AV510">
        <v>0</v>
      </c>
      <c r="AW510">
        <v>210000</v>
      </c>
      <c r="AX510">
        <v>-150000</v>
      </c>
      <c r="AY510"/>
    </row>
    <row r="511" spans="1:51" x14ac:dyDescent="0.3">
      <c r="A511" t="str">
        <f t="shared" si="23"/>
        <v>1.1-00-2406_245025016_24567100</v>
      </c>
      <c r="B511" t="s">
        <v>1282</v>
      </c>
      <c r="C511" t="s">
        <v>1105</v>
      </c>
      <c r="D511" t="s">
        <v>1276</v>
      </c>
      <c r="E511" t="s">
        <v>1284</v>
      </c>
      <c r="F511" t="s">
        <v>1106</v>
      </c>
      <c r="G511" t="s">
        <v>401</v>
      </c>
      <c r="H511" t="s">
        <v>402</v>
      </c>
      <c r="I511" t="s">
        <v>261</v>
      </c>
      <c r="J511" t="s">
        <v>960</v>
      </c>
      <c r="K511" t="s">
        <v>403</v>
      </c>
      <c r="L511" t="s">
        <v>858</v>
      </c>
      <c r="M511" t="s">
        <v>404</v>
      </c>
      <c r="N511">
        <v>5</v>
      </c>
      <c r="O511" t="s">
        <v>62</v>
      </c>
      <c r="P511" s="79" t="s">
        <v>407</v>
      </c>
      <c r="Q511">
        <v>25</v>
      </c>
      <c r="R511" t="s">
        <v>408</v>
      </c>
      <c r="S511" t="s">
        <v>405</v>
      </c>
      <c r="T511" t="s">
        <v>885</v>
      </c>
      <c r="U511" t="s">
        <v>977</v>
      </c>
      <c r="V511">
        <v>5000</v>
      </c>
      <c r="W511" t="s">
        <v>111</v>
      </c>
      <c r="Y511">
        <v>5671</v>
      </c>
      <c r="Z511" t="s">
        <v>301</v>
      </c>
      <c r="AA511" s="46">
        <v>0</v>
      </c>
      <c r="AB511" s="80" t="s">
        <v>42</v>
      </c>
      <c r="AC511" t="s">
        <v>43</v>
      </c>
      <c r="AD511" s="12">
        <v>250000</v>
      </c>
      <c r="AE511" s="12">
        <v>250000</v>
      </c>
      <c r="AF511" s="12">
        <v>186600</v>
      </c>
      <c r="AG511" s="12">
        <v>186600</v>
      </c>
      <c r="AH511" s="12">
        <v>186600</v>
      </c>
      <c r="AI511" s="12">
        <v>186600</v>
      </c>
      <c r="AJ511" s="12">
        <v>186600</v>
      </c>
      <c r="AK511" s="12">
        <v>63400</v>
      </c>
      <c r="AL511" s="32">
        <v>250000</v>
      </c>
      <c r="AM511" s="32">
        <v>250000</v>
      </c>
      <c r="AN511" s="32">
        <v>250000</v>
      </c>
      <c r="AO511" s="32">
        <v>250000</v>
      </c>
      <c r="AP511" s="12">
        <v>250000</v>
      </c>
      <c r="AQ511" s="12">
        <f t="shared" si="24"/>
        <v>0</v>
      </c>
      <c r="AR511" s="32">
        <f t="shared" si="25"/>
        <v>0</v>
      </c>
      <c r="AS511" s="35" t="s">
        <v>846</v>
      </c>
      <c r="AT511">
        <v>79424</v>
      </c>
      <c r="AU511">
        <v>0</v>
      </c>
      <c r="AV511">
        <v>0</v>
      </c>
      <c r="AW511">
        <v>0</v>
      </c>
      <c r="AX511">
        <v>79424</v>
      </c>
      <c r="AY511"/>
    </row>
    <row r="512" spans="1:51" x14ac:dyDescent="0.3">
      <c r="A512" t="str">
        <f t="shared" si="23"/>
        <v>1.1-00-2407_243033019_24567100</v>
      </c>
      <c r="B512" t="s">
        <v>1282</v>
      </c>
      <c r="C512" t="s">
        <v>1105</v>
      </c>
      <c r="D512" t="s">
        <v>1276</v>
      </c>
      <c r="E512" t="s">
        <v>1284</v>
      </c>
      <c r="F512" t="s">
        <v>1106</v>
      </c>
      <c r="G512" t="s">
        <v>29</v>
      </c>
      <c r="H512" t="s">
        <v>30</v>
      </c>
      <c r="I512" t="s">
        <v>31</v>
      </c>
      <c r="J512" t="s">
        <v>934</v>
      </c>
      <c r="K512" t="s">
        <v>446</v>
      </c>
      <c r="L512" t="s">
        <v>859</v>
      </c>
      <c r="M512" t="s">
        <v>447</v>
      </c>
      <c r="N512">
        <v>3</v>
      </c>
      <c r="O512" t="s">
        <v>218</v>
      </c>
      <c r="P512" s="79" t="s">
        <v>558</v>
      </c>
      <c r="Q512">
        <v>33</v>
      </c>
      <c r="R512" t="s">
        <v>559</v>
      </c>
      <c r="S512" t="s">
        <v>556</v>
      </c>
      <c r="T512" t="s">
        <v>891</v>
      </c>
      <c r="U512" t="s">
        <v>965</v>
      </c>
      <c r="V512">
        <v>5000</v>
      </c>
      <c r="W512" t="s">
        <v>111</v>
      </c>
      <c r="Y512">
        <v>5671</v>
      </c>
      <c r="Z512" t="s">
        <v>301</v>
      </c>
      <c r="AA512" s="46">
        <v>0</v>
      </c>
      <c r="AB512" s="80" t="s">
        <v>42</v>
      </c>
      <c r="AC512" t="s">
        <v>43</v>
      </c>
      <c r="AD512" s="12">
        <v>2006747.12</v>
      </c>
      <c r="AE512" s="12">
        <v>0</v>
      </c>
      <c r="AF512" s="12">
        <v>1985171.12</v>
      </c>
      <c r="AG512" s="12">
        <v>1985171.12</v>
      </c>
      <c r="AH512" s="12">
        <v>1833237.48</v>
      </c>
      <c r="AI512" s="12">
        <v>1219600.68</v>
      </c>
      <c r="AJ512" s="12">
        <v>1219600.68</v>
      </c>
      <c r="AK512" s="12">
        <v>21576</v>
      </c>
      <c r="AL512" s="32">
        <v>2006747.12</v>
      </c>
      <c r="AM512" s="32">
        <v>2006747.12</v>
      </c>
      <c r="AN512" s="32">
        <v>2006747.12</v>
      </c>
      <c r="AO512" s="32">
        <v>2006747.12</v>
      </c>
      <c r="AP512" s="12">
        <v>1000000</v>
      </c>
      <c r="AQ512" s="12">
        <v>1000000</v>
      </c>
      <c r="AR512" s="32">
        <f t="shared" si="25"/>
        <v>0</v>
      </c>
      <c r="AS512" s="35" t="s">
        <v>572</v>
      </c>
      <c r="AT512">
        <v>0</v>
      </c>
      <c r="AU512">
        <v>240000</v>
      </c>
      <c r="AV512">
        <v>0</v>
      </c>
      <c r="AW512">
        <v>0</v>
      </c>
      <c r="AX512">
        <v>240000</v>
      </c>
      <c r="AY512"/>
    </row>
    <row r="513" spans="1:51" x14ac:dyDescent="0.3">
      <c r="A513" t="str">
        <f t="shared" si="23"/>
        <v>1.1-00-2409_248042026_24567100</v>
      </c>
      <c r="B513" t="s">
        <v>1282</v>
      </c>
      <c r="C513" t="s">
        <v>1105</v>
      </c>
      <c r="D513" t="s">
        <v>1276</v>
      </c>
      <c r="E513" t="s">
        <v>1284</v>
      </c>
      <c r="F513" t="s">
        <v>1106</v>
      </c>
      <c r="G513" t="s">
        <v>602</v>
      </c>
      <c r="H513" t="s">
        <v>603</v>
      </c>
      <c r="I513" t="s">
        <v>31</v>
      </c>
      <c r="J513" t="s">
        <v>934</v>
      </c>
      <c r="K513" t="s">
        <v>604</v>
      </c>
      <c r="L513" t="s">
        <v>861</v>
      </c>
      <c r="M513" t="s">
        <v>605</v>
      </c>
      <c r="N513">
        <v>8</v>
      </c>
      <c r="O513" t="s">
        <v>606</v>
      </c>
      <c r="P513" s="79" t="s">
        <v>621</v>
      </c>
      <c r="Q513">
        <v>42</v>
      </c>
      <c r="R513" t="s">
        <v>622</v>
      </c>
      <c r="S513" t="s">
        <v>619</v>
      </c>
      <c r="T513" t="s">
        <v>895</v>
      </c>
      <c r="U513" t="s">
        <v>973</v>
      </c>
      <c r="V513">
        <v>5000</v>
      </c>
      <c r="W513" t="s">
        <v>111</v>
      </c>
      <c r="Y513">
        <v>5671</v>
      </c>
      <c r="Z513" t="s">
        <v>301</v>
      </c>
      <c r="AA513" s="46">
        <v>0</v>
      </c>
      <c r="AB513" s="80" t="s">
        <v>42</v>
      </c>
      <c r="AC513" t="s">
        <v>43</v>
      </c>
      <c r="AD513" s="12">
        <v>150000</v>
      </c>
      <c r="AE513" s="12">
        <v>0</v>
      </c>
      <c r="AF513" s="12">
        <v>149872</v>
      </c>
      <c r="AG513" s="12">
        <v>0</v>
      </c>
      <c r="AH513" s="12">
        <v>0</v>
      </c>
      <c r="AI513" s="12">
        <v>0</v>
      </c>
      <c r="AJ513" s="12">
        <v>0</v>
      </c>
      <c r="AK513" s="12">
        <v>128</v>
      </c>
      <c r="AL513" s="32">
        <v>150000</v>
      </c>
      <c r="AM513" s="32">
        <v>150000</v>
      </c>
      <c r="AN513" s="32">
        <v>150000</v>
      </c>
      <c r="AO513" s="32">
        <v>150000</v>
      </c>
      <c r="AP513" s="12">
        <v>150000</v>
      </c>
      <c r="AQ513" s="12">
        <f t="shared" ref="AQ513:AQ536" si="26">AP513-AE513</f>
        <v>150000</v>
      </c>
      <c r="AR513" s="32">
        <f t="shared" si="25"/>
        <v>0</v>
      </c>
      <c r="AS513" s="35" t="s">
        <v>846</v>
      </c>
      <c r="AT513">
        <v>4980</v>
      </c>
      <c r="AU513">
        <v>1469.6</v>
      </c>
      <c r="AV513">
        <v>0</v>
      </c>
      <c r="AW513">
        <v>0</v>
      </c>
      <c r="AX513">
        <v>6449.6</v>
      </c>
      <c r="AY513"/>
    </row>
    <row r="514" spans="1:51" x14ac:dyDescent="0.3">
      <c r="A514" t="str">
        <f t="shared" si="23"/>
        <v>1.1-00-2410_244048030_24567100</v>
      </c>
      <c r="B514" t="s">
        <v>1282</v>
      </c>
      <c r="C514" t="s">
        <v>1105</v>
      </c>
      <c r="D514" t="s">
        <v>1276</v>
      </c>
      <c r="E514" t="s">
        <v>1284</v>
      </c>
      <c r="F514" t="s">
        <v>1106</v>
      </c>
      <c r="G514" t="s">
        <v>412</v>
      </c>
      <c r="H514" t="s">
        <v>411</v>
      </c>
      <c r="I514" t="s">
        <v>31</v>
      </c>
      <c r="J514" t="s">
        <v>934</v>
      </c>
      <c r="K514" t="s">
        <v>666</v>
      </c>
      <c r="L514" t="s">
        <v>862</v>
      </c>
      <c r="M514" t="s">
        <v>967</v>
      </c>
      <c r="N514">
        <v>4</v>
      </c>
      <c r="O514" t="s">
        <v>667</v>
      </c>
      <c r="P514" s="79" t="s">
        <v>670</v>
      </c>
      <c r="Q514">
        <v>48</v>
      </c>
      <c r="R514" t="s">
        <v>968</v>
      </c>
      <c r="S514" t="s">
        <v>668</v>
      </c>
      <c r="T514" t="s">
        <v>898</v>
      </c>
      <c r="U514" t="s">
        <v>669</v>
      </c>
      <c r="V514">
        <v>5000</v>
      </c>
      <c r="W514" t="s">
        <v>111</v>
      </c>
      <c r="Y514">
        <v>5671</v>
      </c>
      <c r="Z514" t="s">
        <v>301</v>
      </c>
      <c r="AA514" s="46">
        <v>0</v>
      </c>
      <c r="AB514" s="80" t="s">
        <v>42</v>
      </c>
      <c r="AC514" t="s">
        <v>43</v>
      </c>
      <c r="AD514" s="12">
        <v>100000</v>
      </c>
      <c r="AE514" s="12">
        <v>100000</v>
      </c>
      <c r="AF514" s="12">
        <v>0</v>
      </c>
      <c r="AG514" s="12">
        <v>0</v>
      </c>
      <c r="AH514" s="12">
        <v>0</v>
      </c>
      <c r="AI514" s="12">
        <v>0</v>
      </c>
      <c r="AJ514" s="12">
        <v>0</v>
      </c>
      <c r="AK514" s="12">
        <v>100000</v>
      </c>
      <c r="AL514" s="32">
        <v>100000</v>
      </c>
      <c r="AM514" s="32">
        <v>100000</v>
      </c>
      <c r="AN514" s="32">
        <v>100000</v>
      </c>
      <c r="AO514" s="32">
        <v>100000</v>
      </c>
      <c r="AP514" s="12">
        <v>100000</v>
      </c>
      <c r="AQ514" s="12">
        <f t="shared" si="26"/>
        <v>0</v>
      </c>
      <c r="AR514" s="32">
        <f t="shared" si="25"/>
        <v>0</v>
      </c>
      <c r="AS514" s="35" t="s">
        <v>140</v>
      </c>
      <c r="AT514">
        <v>108130.56</v>
      </c>
      <c r="AU514">
        <v>0</v>
      </c>
      <c r="AV514">
        <v>0</v>
      </c>
      <c r="AW514">
        <v>0</v>
      </c>
      <c r="AX514">
        <v>108130.56</v>
      </c>
      <c r="AY514"/>
    </row>
    <row r="515" spans="1:51" x14ac:dyDescent="0.3">
      <c r="A515" t="str">
        <f t="shared" ref="A515:A575" si="27">CONCATENATE(B515,K515,N515,P515,S515,Y515,AB515)</f>
        <v>1.1-00-2411_246049031_24567100</v>
      </c>
      <c r="B515" t="s">
        <v>1282</v>
      </c>
      <c r="C515" t="s">
        <v>1105</v>
      </c>
      <c r="D515" t="s">
        <v>1276</v>
      </c>
      <c r="E515" t="s">
        <v>1284</v>
      </c>
      <c r="F515" t="s">
        <v>1106</v>
      </c>
      <c r="G515" t="s">
        <v>802</v>
      </c>
      <c r="H515" t="s">
        <v>803</v>
      </c>
      <c r="I515" t="s">
        <v>31</v>
      </c>
      <c r="J515" t="s">
        <v>934</v>
      </c>
      <c r="K515" t="s">
        <v>804</v>
      </c>
      <c r="L515" t="s">
        <v>868</v>
      </c>
      <c r="M515" t="s">
        <v>805</v>
      </c>
      <c r="N515">
        <v>6</v>
      </c>
      <c r="O515" t="s">
        <v>79</v>
      </c>
      <c r="P515" s="79" t="s">
        <v>819</v>
      </c>
      <c r="Q515">
        <v>49</v>
      </c>
      <c r="R515" t="s">
        <v>820</v>
      </c>
      <c r="S515" t="s">
        <v>806</v>
      </c>
      <c r="T515" t="s">
        <v>905</v>
      </c>
      <c r="U515" t="s">
        <v>963</v>
      </c>
      <c r="V515" s="1">
        <v>5000</v>
      </c>
      <c r="W515" s="1" t="s">
        <v>111</v>
      </c>
      <c r="X515" s="1"/>
      <c r="Y515" s="7">
        <v>5671</v>
      </c>
      <c r="Z515" s="7" t="s">
        <v>301</v>
      </c>
      <c r="AA515" s="46">
        <v>0</v>
      </c>
      <c r="AB515" s="80" t="s">
        <v>42</v>
      </c>
      <c r="AC515" t="s">
        <v>43</v>
      </c>
      <c r="AD515" s="12">
        <v>0</v>
      </c>
      <c r="AE515" s="12">
        <v>0</v>
      </c>
      <c r="AF515" s="12">
        <v>0</v>
      </c>
      <c r="AG515" s="12">
        <v>0</v>
      </c>
      <c r="AH515" s="12">
        <v>0</v>
      </c>
      <c r="AI515" s="12">
        <v>0</v>
      </c>
      <c r="AJ515" s="12">
        <v>0</v>
      </c>
      <c r="AK515" s="12">
        <v>0</v>
      </c>
      <c r="AL515" s="32">
        <v>0</v>
      </c>
      <c r="AM515" s="32">
        <v>0</v>
      </c>
      <c r="AN515" s="32">
        <v>600000</v>
      </c>
      <c r="AO515" s="32">
        <v>600000</v>
      </c>
      <c r="AP515" s="12">
        <v>600000</v>
      </c>
      <c r="AQ515" s="12">
        <f t="shared" si="26"/>
        <v>600000</v>
      </c>
      <c r="AR515" s="32">
        <f t="shared" si="25"/>
        <v>600000</v>
      </c>
      <c r="AS515" s="9" t="s">
        <v>843</v>
      </c>
      <c r="AT515">
        <v>45000</v>
      </c>
      <c r="AU515">
        <v>0</v>
      </c>
      <c r="AV515">
        <v>0</v>
      </c>
      <c r="AW515">
        <v>545000</v>
      </c>
      <c r="AX515">
        <v>-500000</v>
      </c>
      <c r="AY515"/>
    </row>
    <row r="516" spans="1:51" x14ac:dyDescent="0.3">
      <c r="A516" t="str">
        <f t="shared" si="27"/>
        <v>1.1-00-2417_244XX037_24567100</v>
      </c>
      <c r="B516" t="s">
        <v>1282</v>
      </c>
      <c r="C516" t="s">
        <v>1105</v>
      </c>
      <c r="D516" t="s">
        <v>1276</v>
      </c>
      <c r="E516" t="s">
        <v>1284</v>
      </c>
      <c r="F516" t="s">
        <v>1106</v>
      </c>
      <c r="G516" t="s">
        <v>783</v>
      </c>
      <c r="H516" t="s">
        <v>784</v>
      </c>
      <c r="I516" t="s">
        <v>200</v>
      </c>
      <c r="J516" t="s">
        <v>957</v>
      </c>
      <c r="K516" t="s">
        <v>852</v>
      </c>
      <c r="L516" t="s">
        <v>867</v>
      </c>
      <c r="M516" t="s">
        <v>785</v>
      </c>
      <c r="N516">
        <v>4</v>
      </c>
      <c r="O516" t="s">
        <v>667</v>
      </c>
      <c r="P516" t="s">
        <v>45</v>
      </c>
      <c r="Q516">
        <v>56</v>
      </c>
      <c r="R516" t="s">
        <v>788</v>
      </c>
      <c r="S516" t="s">
        <v>786</v>
      </c>
      <c r="T516" t="s">
        <v>904</v>
      </c>
      <c r="U516" t="s">
        <v>959</v>
      </c>
      <c r="V516">
        <v>5000</v>
      </c>
      <c r="W516" t="s">
        <v>111</v>
      </c>
      <c r="Y516">
        <v>5671</v>
      </c>
      <c r="Z516" t="s">
        <v>301</v>
      </c>
      <c r="AA516" s="46">
        <v>0</v>
      </c>
      <c r="AB516" s="80" t="s">
        <v>42</v>
      </c>
      <c r="AC516" t="s">
        <v>43</v>
      </c>
      <c r="AD516" s="12">
        <v>10000</v>
      </c>
      <c r="AE516" s="12">
        <v>0</v>
      </c>
      <c r="AF516" s="12">
        <v>9860</v>
      </c>
      <c r="AG516" s="12">
        <v>0</v>
      </c>
      <c r="AH516" s="12">
        <v>0</v>
      </c>
      <c r="AI516" s="12">
        <v>0</v>
      </c>
      <c r="AJ516" s="12">
        <v>0</v>
      </c>
      <c r="AK516" s="12">
        <v>140</v>
      </c>
      <c r="AL516" s="32">
        <v>0</v>
      </c>
      <c r="AM516" s="32">
        <v>0</v>
      </c>
      <c r="AN516" s="32">
        <v>0</v>
      </c>
      <c r="AO516" s="32">
        <v>0</v>
      </c>
      <c r="AP516" s="12">
        <v>0</v>
      </c>
      <c r="AQ516" s="12">
        <f t="shared" si="26"/>
        <v>0</v>
      </c>
      <c r="AR516" s="32">
        <f t="shared" si="25"/>
        <v>0</v>
      </c>
      <c r="AS516" s="35" t="s">
        <v>846</v>
      </c>
      <c r="AT516">
        <v>22794702.18</v>
      </c>
      <c r="AU516">
        <v>13483236.01</v>
      </c>
      <c r="AV516">
        <v>0</v>
      </c>
      <c r="AW516">
        <v>0.14000000000000001</v>
      </c>
      <c r="AX516">
        <v>36277938.049999997</v>
      </c>
      <c r="AY516"/>
    </row>
    <row r="517" spans="1:51" x14ac:dyDescent="0.3">
      <c r="A517" t="str">
        <f t="shared" si="27"/>
        <v>1.1-00-2402_243012009_24569100</v>
      </c>
      <c r="B517" t="s">
        <v>1282</v>
      </c>
      <c r="C517" t="s">
        <v>1105</v>
      </c>
      <c r="D517" t="s">
        <v>1276</v>
      </c>
      <c r="E517" t="s">
        <v>1284</v>
      </c>
      <c r="F517" t="s">
        <v>1106</v>
      </c>
      <c r="G517" t="s">
        <v>216</v>
      </c>
      <c r="H517" t="s">
        <v>217</v>
      </c>
      <c r="I517" t="s">
        <v>31</v>
      </c>
      <c r="J517" t="s">
        <v>934</v>
      </c>
      <c r="K517" t="s">
        <v>188</v>
      </c>
      <c r="L517" t="s">
        <v>856</v>
      </c>
      <c r="M517" t="s">
        <v>189</v>
      </c>
      <c r="N517">
        <v>3</v>
      </c>
      <c r="O517" t="s">
        <v>218</v>
      </c>
      <c r="P517" s="79" t="s">
        <v>243</v>
      </c>
      <c r="Q517">
        <v>12</v>
      </c>
      <c r="R517" t="s">
        <v>244</v>
      </c>
      <c r="S517" t="s">
        <v>219</v>
      </c>
      <c r="T517" t="s">
        <v>881</v>
      </c>
      <c r="U517" t="s">
        <v>972</v>
      </c>
      <c r="V517">
        <v>5000</v>
      </c>
      <c r="W517" t="s">
        <v>111</v>
      </c>
      <c r="Y517">
        <v>5691</v>
      </c>
      <c r="Z517" t="s">
        <v>251</v>
      </c>
      <c r="AA517" s="11">
        <v>0</v>
      </c>
      <c r="AB517" s="80" t="s">
        <v>42</v>
      </c>
      <c r="AC517" t="s">
        <v>43</v>
      </c>
      <c r="AD517" s="12">
        <v>1581950</v>
      </c>
      <c r="AE517" s="12">
        <v>1000000</v>
      </c>
      <c r="AF517" s="12">
        <v>1581950</v>
      </c>
      <c r="AG517" s="12">
        <v>1581950</v>
      </c>
      <c r="AH517" s="12">
        <v>1581950</v>
      </c>
      <c r="AI517" s="12">
        <v>1581950</v>
      </c>
      <c r="AJ517" s="12">
        <v>1581950</v>
      </c>
      <c r="AK517" s="12">
        <v>0</v>
      </c>
      <c r="AL517" s="32">
        <v>1581950</v>
      </c>
      <c r="AM517" s="32">
        <v>1581950</v>
      </c>
      <c r="AN517" s="32">
        <v>2000000</v>
      </c>
      <c r="AO517" s="32">
        <v>2000000</v>
      </c>
      <c r="AP517" s="12">
        <v>1000000</v>
      </c>
      <c r="AQ517" s="12">
        <f t="shared" si="26"/>
        <v>0</v>
      </c>
      <c r="AR517" s="32">
        <f t="shared" si="25"/>
        <v>418050</v>
      </c>
      <c r="AS517" s="35" t="s">
        <v>252</v>
      </c>
      <c r="AT517">
        <v>0</v>
      </c>
      <c r="AU517">
        <v>0</v>
      </c>
      <c r="AV517">
        <v>0</v>
      </c>
      <c r="AW517">
        <v>4000</v>
      </c>
      <c r="AX517">
        <v>-4000</v>
      </c>
      <c r="AY517"/>
    </row>
    <row r="518" spans="1:51" x14ac:dyDescent="0.3">
      <c r="A518" t="str">
        <f t="shared" si="27"/>
        <v>1.1-00-2407_243039024_24569100</v>
      </c>
      <c r="B518" t="s">
        <v>1282</v>
      </c>
      <c r="C518" t="s">
        <v>1105</v>
      </c>
      <c r="D518" t="s">
        <v>1276</v>
      </c>
      <c r="E518" t="s">
        <v>1284</v>
      </c>
      <c r="F518" t="s">
        <v>1106</v>
      </c>
      <c r="G518" t="s">
        <v>498</v>
      </c>
      <c r="H518" t="s">
        <v>499</v>
      </c>
      <c r="I518" t="s">
        <v>31</v>
      </c>
      <c r="J518" t="s">
        <v>934</v>
      </c>
      <c r="K518" t="s">
        <v>446</v>
      </c>
      <c r="L518" t="s">
        <v>859</v>
      </c>
      <c r="M518" t="s">
        <v>447</v>
      </c>
      <c r="N518">
        <v>3</v>
      </c>
      <c r="O518" t="s">
        <v>218</v>
      </c>
      <c r="P518" s="79" t="s">
        <v>502</v>
      </c>
      <c r="Q518">
        <v>39</v>
      </c>
      <c r="R518" t="s">
        <v>503</v>
      </c>
      <c r="S518" t="s">
        <v>500</v>
      </c>
      <c r="T518" t="s">
        <v>890</v>
      </c>
      <c r="U518" t="s">
        <v>501</v>
      </c>
      <c r="V518">
        <v>5000</v>
      </c>
      <c r="W518" t="s">
        <v>111</v>
      </c>
      <c r="Y518">
        <v>5691</v>
      </c>
      <c r="Z518" t="s">
        <v>251</v>
      </c>
      <c r="AA518" s="46">
        <v>0</v>
      </c>
      <c r="AB518" s="80" t="s">
        <v>42</v>
      </c>
      <c r="AC518" t="s">
        <v>43</v>
      </c>
      <c r="AD518" s="12">
        <v>92000</v>
      </c>
      <c r="AE518" s="12">
        <v>92000</v>
      </c>
      <c r="AF518" s="12">
        <v>66575.839999999997</v>
      </c>
      <c r="AG518" s="12">
        <v>66575.839999999997</v>
      </c>
      <c r="AH518" s="12">
        <v>66575.839999999997</v>
      </c>
      <c r="AI518" s="12">
        <v>66575.839999999997</v>
      </c>
      <c r="AJ518" s="12">
        <v>66575.839999999997</v>
      </c>
      <c r="AK518" s="12">
        <v>25424.160000000003</v>
      </c>
      <c r="AL518" s="32">
        <v>92000</v>
      </c>
      <c r="AM518" s="32">
        <v>92000</v>
      </c>
      <c r="AN518" s="32">
        <v>92000</v>
      </c>
      <c r="AO518" s="32">
        <v>92000</v>
      </c>
      <c r="AP518" s="12">
        <v>92000</v>
      </c>
      <c r="AQ518" s="12">
        <f t="shared" si="26"/>
        <v>0</v>
      </c>
      <c r="AR518" s="32">
        <f t="shared" si="25"/>
        <v>0</v>
      </c>
      <c r="AS518" s="35" t="s">
        <v>555</v>
      </c>
      <c r="AT518">
        <v>0</v>
      </c>
      <c r="AU518">
        <v>0</v>
      </c>
      <c r="AV518">
        <v>0</v>
      </c>
      <c r="AW518">
        <v>2000000</v>
      </c>
      <c r="AX518">
        <v>-2000000</v>
      </c>
      <c r="AY518"/>
    </row>
    <row r="519" spans="1:51" s="82" customFormat="1" x14ac:dyDescent="0.3">
      <c r="A519" t="str">
        <f t="shared" si="27"/>
        <v>2.5-02-2411_246050031_24569100</v>
      </c>
      <c r="B519" s="82" t="s">
        <v>1280</v>
      </c>
      <c r="C519" s="82" t="s">
        <v>1095</v>
      </c>
      <c r="D519" s="82" t="s">
        <v>1274</v>
      </c>
      <c r="E519" s="82" t="s">
        <v>1287</v>
      </c>
      <c r="F519" s="82" t="s">
        <v>1096</v>
      </c>
      <c r="G519" s="82" t="s">
        <v>802</v>
      </c>
      <c r="H519" s="82" t="s">
        <v>803</v>
      </c>
      <c r="I519" s="82" t="s">
        <v>31</v>
      </c>
      <c r="J519" s="82" t="s">
        <v>934</v>
      </c>
      <c r="K519" s="82" t="s">
        <v>804</v>
      </c>
      <c r="L519" s="82" t="s">
        <v>868</v>
      </c>
      <c r="M519" s="82" t="s">
        <v>805</v>
      </c>
      <c r="N519" s="82">
        <v>6</v>
      </c>
      <c r="O519" s="82" t="s">
        <v>79</v>
      </c>
      <c r="P519" s="83" t="s">
        <v>808</v>
      </c>
      <c r="Q519" s="82">
        <v>50</v>
      </c>
      <c r="R519" s="82" t="s">
        <v>809</v>
      </c>
      <c r="S519" s="82" t="s">
        <v>806</v>
      </c>
      <c r="T519" s="82" t="s">
        <v>905</v>
      </c>
      <c r="U519" s="82" t="s">
        <v>963</v>
      </c>
      <c r="V519" s="82">
        <v>5000</v>
      </c>
      <c r="W519" s="82" t="s">
        <v>111</v>
      </c>
      <c r="Y519" s="82">
        <v>5691</v>
      </c>
      <c r="Z519" s="82" t="s">
        <v>251</v>
      </c>
      <c r="AA519" s="195">
        <v>0</v>
      </c>
      <c r="AB519" s="84" t="s">
        <v>42</v>
      </c>
      <c r="AC519" s="82" t="s">
        <v>43</v>
      </c>
      <c r="AD519" s="85">
        <v>70724000</v>
      </c>
      <c r="AE519" s="85">
        <v>34907948</v>
      </c>
      <c r="AF519" s="85">
        <v>70723059.019999996</v>
      </c>
      <c r="AG519" s="85">
        <v>70723059.019999996</v>
      </c>
      <c r="AH519" s="85">
        <v>70723059.019999996</v>
      </c>
      <c r="AI519" s="85">
        <v>0</v>
      </c>
      <c r="AJ519" s="85">
        <v>0</v>
      </c>
      <c r="AK519" s="85">
        <v>940.98000000417233</v>
      </c>
      <c r="AL519" s="75">
        <v>70724000</v>
      </c>
      <c r="AM519" s="75">
        <v>70724000</v>
      </c>
      <c r="AN519" s="75">
        <v>70724000</v>
      </c>
      <c r="AO519" s="75">
        <v>70724000</v>
      </c>
      <c r="AP519" s="85">
        <v>70724000</v>
      </c>
      <c r="AQ519" s="85">
        <f t="shared" si="26"/>
        <v>35816052</v>
      </c>
      <c r="AR519" s="75">
        <f t="shared" si="25"/>
        <v>0</v>
      </c>
      <c r="AS519" s="193" t="s">
        <v>815</v>
      </c>
      <c r="AT519">
        <v>0</v>
      </c>
      <c r="AU519">
        <v>150000</v>
      </c>
      <c r="AV519">
        <v>0</v>
      </c>
      <c r="AW519">
        <v>0</v>
      </c>
      <c r="AX519">
        <v>150000</v>
      </c>
    </row>
    <row r="520" spans="1:51" x14ac:dyDescent="0.3">
      <c r="A520" t="str">
        <f t="shared" si="27"/>
        <v>1.1-00-2417_244056037_24569100</v>
      </c>
      <c r="B520" t="s">
        <v>1282</v>
      </c>
      <c r="C520" t="s">
        <v>1105</v>
      </c>
      <c r="D520" t="s">
        <v>1276</v>
      </c>
      <c r="E520" t="s">
        <v>1284</v>
      </c>
      <c r="F520" t="s">
        <v>1106</v>
      </c>
      <c r="G520" t="s">
        <v>783</v>
      </c>
      <c r="H520" t="s">
        <v>784</v>
      </c>
      <c r="I520" t="s">
        <v>200</v>
      </c>
      <c r="J520" t="s">
        <v>957</v>
      </c>
      <c r="K520" t="s">
        <v>852</v>
      </c>
      <c r="L520" t="s">
        <v>867</v>
      </c>
      <c r="M520" t="s">
        <v>785</v>
      </c>
      <c r="N520">
        <v>4</v>
      </c>
      <c r="O520" t="s">
        <v>667</v>
      </c>
      <c r="P520" s="79" t="s">
        <v>787</v>
      </c>
      <c r="Q520">
        <v>56</v>
      </c>
      <c r="R520" t="s">
        <v>788</v>
      </c>
      <c r="S520" t="s">
        <v>786</v>
      </c>
      <c r="T520" t="s">
        <v>904</v>
      </c>
      <c r="U520" t="s">
        <v>959</v>
      </c>
      <c r="V520">
        <v>5000</v>
      </c>
      <c r="W520" t="s">
        <v>111</v>
      </c>
      <c r="Y520">
        <v>5691</v>
      </c>
      <c r="Z520" t="s">
        <v>251</v>
      </c>
      <c r="AA520" s="46">
        <v>0</v>
      </c>
      <c r="AB520" s="80" t="s">
        <v>42</v>
      </c>
      <c r="AC520" t="s">
        <v>43</v>
      </c>
      <c r="AD520" s="12">
        <v>20000</v>
      </c>
      <c r="AE520" s="12">
        <v>0</v>
      </c>
      <c r="AF520" s="12">
        <v>19140</v>
      </c>
      <c r="AG520" s="12">
        <v>0</v>
      </c>
      <c r="AH520" s="12">
        <v>0</v>
      </c>
      <c r="AI520" s="12">
        <v>0</v>
      </c>
      <c r="AJ520" s="12">
        <v>0</v>
      </c>
      <c r="AK520" s="12">
        <v>860</v>
      </c>
      <c r="AL520" s="32">
        <v>200000</v>
      </c>
      <c r="AM520" s="32">
        <v>0</v>
      </c>
      <c r="AN520" s="32">
        <v>500000</v>
      </c>
      <c r="AO520" s="32">
        <v>1500000</v>
      </c>
      <c r="AP520" s="12">
        <v>1500000</v>
      </c>
      <c r="AQ520" s="12">
        <f t="shared" si="26"/>
        <v>1500000</v>
      </c>
      <c r="AR520" s="32">
        <f t="shared" si="25"/>
        <v>300000</v>
      </c>
      <c r="AS520" s="35" t="s">
        <v>1215</v>
      </c>
      <c r="AT520">
        <v>0</v>
      </c>
      <c r="AU520">
        <v>0</v>
      </c>
      <c r="AV520">
        <v>0</v>
      </c>
      <c r="AW520">
        <v>0</v>
      </c>
      <c r="AX520">
        <v>0</v>
      </c>
      <c r="AY520"/>
    </row>
    <row r="521" spans="1:51" x14ac:dyDescent="0.3">
      <c r="A521" t="str">
        <f t="shared" si="27"/>
        <v>1.1-00-2411_246049031_24577100</v>
      </c>
      <c r="B521" t="s">
        <v>1282</v>
      </c>
      <c r="C521" t="s">
        <v>1105</v>
      </c>
      <c r="D521" t="s">
        <v>1276</v>
      </c>
      <c r="E521" t="s">
        <v>1284</v>
      </c>
      <c r="F521" t="s">
        <v>1106</v>
      </c>
      <c r="G521" t="s">
        <v>802</v>
      </c>
      <c r="H521" t="s">
        <v>803</v>
      </c>
      <c r="I521" t="s">
        <v>31</v>
      </c>
      <c r="J521" t="s">
        <v>934</v>
      </c>
      <c r="K521" t="s">
        <v>804</v>
      </c>
      <c r="L521" t="s">
        <v>868</v>
      </c>
      <c r="M521" t="s">
        <v>805</v>
      </c>
      <c r="N521">
        <v>6</v>
      </c>
      <c r="O521" t="s">
        <v>79</v>
      </c>
      <c r="P521" s="79" t="s">
        <v>819</v>
      </c>
      <c r="Q521">
        <v>49</v>
      </c>
      <c r="R521" t="s">
        <v>820</v>
      </c>
      <c r="S521" t="s">
        <v>806</v>
      </c>
      <c r="T521" t="s">
        <v>905</v>
      </c>
      <c r="U521" t="s">
        <v>963</v>
      </c>
      <c r="V521" s="1">
        <v>5000</v>
      </c>
      <c r="W521" s="1" t="s">
        <v>111</v>
      </c>
      <c r="X521" s="1"/>
      <c r="Y521" s="7">
        <v>5771</v>
      </c>
      <c r="Z521" s="7" t="s">
        <v>844</v>
      </c>
      <c r="AA521" s="46">
        <v>0</v>
      </c>
      <c r="AB521" s="80" t="s">
        <v>42</v>
      </c>
      <c r="AC521" t="s">
        <v>43</v>
      </c>
      <c r="AD521" s="12">
        <v>0</v>
      </c>
      <c r="AE521" s="12">
        <v>0</v>
      </c>
      <c r="AF521" s="12">
        <v>0</v>
      </c>
      <c r="AG521" s="12">
        <v>0</v>
      </c>
      <c r="AH521" s="12">
        <v>0</v>
      </c>
      <c r="AI521" s="12">
        <v>0</v>
      </c>
      <c r="AJ521" s="12">
        <v>0</v>
      </c>
      <c r="AK521" s="12">
        <v>0</v>
      </c>
      <c r="AL521" s="32">
        <v>0</v>
      </c>
      <c r="AM521" s="32">
        <v>0</v>
      </c>
      <c r="AN521" s="32">
        <v>45000</v>
      </c>
      <c r="AO521" s="32">
        <v>45000</v>
      </c>
      <c r="AP521" s="12">
        <v>45000</v>
      </c>
      <c r="AQ521" s="12">
        <f t="shared" si="26"/>
        <v>45000</v>
      </c>
      <c r="AR521" s="32">
        <f t="shared" si="25"/>
        <v>45000</v>
      </c>
      <c r="AS521" s="9" t="s">
        <v>845</v>
      </c>
      <c r="AT521" s="32">
        <v>0</v>
      </c>
      <c r="AU521" s="32">
        <v>0</v>
      </c>
      <c r="AV521" s="32">
        <v>0</v>
      </c>
      <c r="AW521" s="32">
        <v>0</v>
      </c>
      <c r="AX521" s="32">
        <v>0</v>
      </c>
      <c r="AY521"/>
    </row>
    <row r="522" spans="1:51" x14ac:dyDescent="0.3">
      <c r="A522" t="str">
        <f t="shared" si="27"/>
        <v>1.1-00-2410_244048030_24578100</v>
      </c>
      <c r="B522" t="s">
        <v>1282</v>
      </c>
      <c r="C522" t="s">
        <v>1105</v>
      </c>
      <c r="D522" t="s">
        <v>1276</v>
      </c>
      <c r="E522" t="s">
        <v>1284</v>
      </c>
      <c r="F522" t="s">
        <v>1106</v>
      </c>
      <c r="G522" t="s">
        <v>412</v>
      </c>
      <c r="H522" t="s">
        <v>411</v>
      </c>
      <c r="I522" t="s">
        <v>31</v>
      </c>
      <c r="J522" t="s">
        <v>934</v>
      </c>
      <c r="K522" t="s">
        <v>666</v>
      </c>
      <c r="L522" t="s">
        <v>862</v>
      </c>
      <c r="M522" t="s">
        <v>967</v>
      </c>
      <c r="N522">
        <v>4</v>
      </c>
      <c r="O522" t="s">
        <v>667</v>
      </c>
      <c r="P522" s="79" t="s">
        <v>670</v>
      </c>
      <c r="Q522">
        <v>48</v>
      </c>
      <c r="R522" t="s">
        <v>968</v>
      </c>
      <c r="S522" t="s">
        <v>668</v>
      </c>
      <c r="T522" t="s">
        <v>898</v>
      </c>
      <c r="U522" t="s">
        <v>669</v>
      </c>
      <c r="V522">
        <v>5000</v>
      </c>
      <c r="W522" t="s">
        <v>111</v>
      </c>
      <c r="Y522">
        <v>5781</v>
      </c>
      <c r="Z522" t="s">
        <v>674</v>
      </c>
      <c r="AA522" s="46">
        <v>0</v>
      </c>
      <c r="AB522" s="80" t="s">
        <v>42</v>
      </c>
      <c r="AC522" t="s">
        <v>43</v>
      </c>
      <c r="AD522" s="12">
        <v>50000</v>
      </c>
      <c r="AE522" s="12">
        <v>50000</v>
      </c>
      <c r="AF522" s="12">
        <v>0</v>
      </c>
      <c r="AG522" s="12">
        <v>0</v>
      </c>
      <c r="AH522" s="12">
        <v>0</v>
      </c>
      <c r="AI522" s="12">
        <v>0</v>
      </c>
      <c r="AJ522" s="12">
        <v>0</v>
      </c>
      <c r="AK522" s="12">
        <v>50000</v>
      </c>
      <c r="AL522" s="32">
        <v>50000</v>
      </c>
      <c r="AM522" s="32">
        <v>50000</v>
      </c>
      <c r="AN522" s="32">
        <v>50000</v>
      </c>
      <c r="AO522" s="32">
        <v>50000</v>
      </c>
      <c r="AP522" s="12">
        <v>50000</v>
      </c>
      <c r="AQ522" s="12">
        <f t="shared" si="26"/>
        <v>0</v>
      </c>
      <c r="AR522" s="32">
        <f t="shared" si="25"/>
        <v>0</v>
      </c>
      <c r="AS522" s="35" t="s">
        <v>140</v>
      </c>
      <c r="AT522">
        <v>1373020</v>
      </c>
      <c r="AU522">
        <v>0</v>
      </c>
      <c r="AV522">
        <v>0</v>
      </c>
      <c r="AW522">
        <v>0</v>
      </c>
      <c r="AX522">
        <v>1373020</v>
      </c>
      <c r="AY522"/>
    </row>
    <row r="523" spans="1:51" x14ac:dyDescent="0.3">
      <c r="A523" t="str">
        <f t="shared" si="27"/>
        <v>02_241XX007_24581100</v>
      </c>
      <c r="C523" t="s">
        <v>1098</v>
      </c>
      <c r="F523" t="s">
        <v>1099</v>
      </c>
      <c r="G523" t="s">
        <v>29</v>
      </c>
      <c r="H523" t="s">
        <v>30</v>
      </c>
      <c r="I523" t="s">
        <v>123</v>
      </c>
      <c r="J523" t="s">
        <v>969</v>
      </c>
      <c r="K523" t="s">
        <v>188</v>
      </c>
      <c r="L523" t="s">
        <v>856</v>
      </c>
      <c r="M523" t="s">
        <v>189</v>
      </c>
      <c r="N523">
        <v>1</v>
      </c>
      <c r="O523" t="s">
        <v>35</v>
      </c>
      <c r="P523" t="s">
        <v>45</v>
      </c>
      <c r="Q523">
        <v>7</v>
      </c>
      <c r="R523" t="s">
        <v>995</v>
      </c>
      <c r="S523" t="s">
        <v>190</v>
      </c>
      <c r="T523" t="s">
        <v>880</v>
      </c>
      <c r="U523" t="s">
        <v>996</v>
      </c>
      <c r="V523">
        <v>5000</v>
      </c>
      <c r="W523" t="s">
        <v>111</v>
      </c>
      <c r="Y523">
        <v>5811</v>
      </c>
      <c r="Z523" t="s">
        <v>1055</v>
      </c>
      <c r="AA523" s="11">
        <v>0</v>
      </c>
      <c r="AB523" s="80" t="s">
        <v>42</v>
      </c>
      <c r="AC523" t="s">
        <v>43</v>
      </c>
      <c r="AD523" s="12">
        <v>8970600</v>
      </c>
      <c r="AE523" s="12">
        <v>0</v>
      </c>
      <c r="AF523" s="12">
        <v>8970600</v>
      </c>
      <c r="AG523" s="12">
        <v>8970600</v>
      </c>
      <c r="AH523" s="12">
        <v>8970600</v>
      </c>
      <c r="AI523" s="12">
        <v>8970600</v>
      </c>
      <c r="AJ523" s="12">
        <v>8970600</v>
      </c>
      <c r="AK523" s="12">
        <v>0</v>
      </c>
      <c r="AL523" s="32">
        <v>0</v>
      </c>
      <c r="AM523" s="32">
        <v>0</v>
      </c>
      <c r="AN523" s="32">
        <v>9000000</v>
      </c>
      <c r="AO523" s="32">
        <v>5000000</v>
      </c>
      <c r="AP523" s="12">
        <v>0</v>
      </c>
      <c r="AQ523" s="12">
        <f t="shared" si="26"/>
        <v>0</v>
      </c>
      <c r="AR523" s="32">
        <f t="shared" si="25"/>
        <v>9000000</v>
      </c>
      <c r="AS523" s="35" t="s">
        <v>1219</v>
      </c>
      <c r="AT523">
        <v>0</v>
      </c>
      <c r="AU523">
        <v>26155</v>
      </c>
      <c r="AV523">
        <v>0</v>
      </c>
      <c r="AW523">
        <v>1394.9</v>
      </c>
      <c r="AX523">
        <v>24760.1</v>
      </c>
      <c r="AY523"/>
    </row>
    <row r="524" spans="1:51" x14ac:dyDescent="0.3">
      <c r="A524" t="str">
        <f t="shared" si="27"/>
        <v>1.1-00-2402_241XX007_24581100</v>
      </c>
      <c r="B524" t="s">
        <v>1282</v>
      </c>
      <c r="C524" t="s">
        <v>1105</v>
      </c>
      <c r="D524" t="s">
        <v>1276</v>
      </c>
      <c r="E524" t="s">
        <v>1284</v>
      </c>
      <c r="F524" t="s">
        <v>1106</v>
      </c>
      <c r="G524" t="s">
        <v>29</v>
      </c>
      <c r="H524" t="s">
        <v>30</v>
      </c>
      <c r="I524" t="s">
        <v>123</v>
      </c>
      <c r="J524" t="s">
        <v>969</v>
      </c>
      <c r="K524" t="s">
        <v>188</v>
      </c>
      <c r="L524" t="s">
        <v>856</v>
      </c>
      <c r="M524" t="s">
        <v>189</v>
      </c>
      <c r="N524">
        <v>1</v>
      </c>
      <c r="O524" t="s">
        <v>35</v>
      </c>
      <c r="P524" t="s">
        <v>45</v>
      </c>
      <c r="Q524">
        <v>7</v>
      </c>
      <c r="R524" t="s">
        <v>995</v>
      </c>
      <c r="S524" t="s">
        <v>190</v>
      </c>
      <c r="T524" t="s">
        <v>880</v>
      </c>
      <c r="U524" t="s">
        <v>996</v>
      </c>
      <c r="V524">
        <v>5000</v>
      </c>
      <c r="W524" t="s">
        <v>111</v>
      </c>
      <c r="Y524">
        <v>5811</v>
      </c>
      <c r="Z524" t="s">
        <v>1055</v>
      </c>
      <c r="AA524" s="11">
        <v>0</v>
      </c>
      <c r="AB524" s="80" t="s">
        <v>42</v>
      </c>
      <c r="AC524" t="s">
        <v>43</v>
      </c>
      <c r="AD524" s="12">
        <v>30325555.600000001</v>
      </c>
      <c r="AE524" s="12">
        <v>0</v>
      </c>
      <c r="AF524" s="12">
        <v>26218852.010000002</v>
      </c>
      <c r="AG524" s="12">
        <v>26218852.010000002</v>
      </c>
      <c r="AH524" s="12">
        <v>26218852.010000002</v>
      </c>
      <c r="AI524" s="12">
        <v>26218852.010000002</v>
      </c>
      <c r="AJ524" s="12">
        <v>26218852.010000002</v>
      </c>
      <c r="AK524" s="12">
        <v>4106703.59</v>
      </c>
      <c r="AL524" s="32">
        <v>0</v>
      </c>
      <c r="AM524" s="32">
        <v>0</v>
      </c>
      <c r="AN524" s="32">
        <v>30000000</v>
      </c>
      <c r="AO524" s="32">
        <v>3000000</v>
      </c>
      <c r="AP524" s="12">
        <v>0</v>
      </c>
      <c r="AQ524" s="12">
        <f t="shared" si="26"/>
        <v>0</v>
      </c>
      <c r="AR524" s="32">
        <f t="shared" si="25"/>
        <v>30000000</v>
      </c>
      <c r="AS524" s="35" t="s">
        <v>1937</v>
      </c>
      <c r="AT524">
        <v>310</v>
      </c>
      <c r="AU524">
        <v>0</v>
      </c>
      <c r="AV524">
        <v>0</v>
      </c>
      <c r="AW524">
        <v>0</v>
      </c>
      <c r="AX524">
        <v>310</v>
      </c>
      <c r="AY524"/>
    </row>
    <row r="525" spans="1:51" x14ac:dyDescent="0.3">
      <c r="A525" t="str">
        <f t="shared" si="27"/>
        <v>04_246XX013_24581100</v>
      </c>
      <c r="C525" t="s">
        <v>1098</v>
      </c>
      <c r="F525" t="s">
        <v>1099</v>
      </c>
      <c r="G525" t="s">
        <v>29</v>
      </c>
      <c r="H525" t="s">
        <v>30</v>
      </c>
      <c r="I525" t="s">
        <v>141</v>
      </c>
      <c r="J525" t="s">
        <v>955</v>
      </c>
      <c r="K525" t="s">
        <v>143</v>
      </c>
      <c r="L525" t="s">
        <v>855</v>
      </c>
      <c r="M525" t="s">
        <v>144</v>
      </c>
      <c r="N525">
        <v>6</v>
      </c>
      <c r="O525" t="s">
        <v>79</v>
      </c>
      <c r="P525" t="s">
        <v>45</v>
      </c>
      <c r="Q525">
        <v>19</v>
      </c>
      <c r="R525" t="s">
        <v>170</v>
      </c>
      <c r="S525" t="s">
        <v>167</v>
      </c>
      <c r="T525" t="s">
        <v>878</v>
      </c>
      <c r="U525" t="s">
        <v>168</v>
      </c>
      <c r="V525">
        <v>5000</v>
      </c>
      <c r="W525" t="s">
        <v>111</v>
      </c>
      <c r="Y525">
        <v>5811</v>
      </c>
      <c r="Z525" t="s">
        <v>1055</v>
      </c>
      <c r="AA525" s="11">
        <v>0</v>
      </c>
      <c r="AB525" s="80" t="s">
        <v>42</v>
      </c>
      <c r="AC525" t="s">
        <v>43</v>
      </c>
      <c r="AD525" s="12">
        <v>0</v>
      </c>
      <c r="AE525" s="12">
        <v>0</v>
      </c>
      <c r="AF525" s="12">
        <v>0</v>
      </c>
      <c r="AG525" s="12">
        <v>0</v>
      </c>
      <c r="AH525" s="12">
        <v>0</v>
      </c>
      <c r="AI525" s="12">
        <v>0</v>
      </c>
      <c r="AJ525" s="12">
        <v>0</v>
      </c>
      <c r="AK525" s="12">
        <v>0</v>
      </c>
      <c r="AL525" s="32">
        <v>0</v>
      </c>
      <c r="AM525" s="32">
        <v>0</v>
      </c>
      <c r="AN525" s="32">
        <v>0</v>
      </c>
      <c r="AO525" s="32">
        <v>0</v>
      </c>
      <c r="AP525" s="12">
        <v>0</v>
      </c>
      <c r="AQ525" s="12">
        <f t="shared" si="26"/>
        <v>0</v>
      </c>
      <c r="AR525" s="32">
        <f t="shared" si="25"/>
        <v>0</v>
      </c>
      <c r="AS525" s="35" t="s">
        <v>846</v>
      </c>
      <c r="AT525">
        <v>30000</v>
      </c>
      <c r="AU525">
        <v>49000</v>
      </c>
      <c r="AV525">
        <v>0</v>
      </c>
      <c r="AW525">
        <v>0</v>
      </c>
      <c r="AX525">
        <v>79000</v>
      </c>
      <c r="AY525"/>
    </row>
    <row r="526" spans="1:51" x14ac:dyDescent="0.3">
      <c r="A526" t="str">
        <f t="shared" si="27"/>
        <v>1.1-00-2404_246XX013_24581100</v>
      </c>
      <c r="B526" t="s">
        <v>1282</v>
      </c>
      <c r="C526" t="s">
        <v>1105</v>
      </c>
      <c r="D526" t="s">
        <v>1276</v>
      </c>
      <c r="E526" t="s">
        <v>1284</v>
      </c>
      <c r="F526" t="s">
        <v>1106</v>
      </c>
      <c r="G526" t="s">
        <v>29</v>
      </c>
      <c r="H526" t="s">
        <v>30</v>
      </c>
      <c r="I526" t="s">
        <v>141</v>
      </c>
      <c r="J526" t="s">
        <v>955</v>
      </c>
      <c r="K526" t="s">
        <v>143</v>
      </c>
      <c r="L526" t="s">
        <v>855</v>
      </c>
      <c r="M526" t="s">
        <v>144</v>
      </c>
      <c r="N526">
        <v>6</v>
      </c>
      <c r="O526" t="s">
        <v>79</v>
      </c>
      <c r="P526" t="s">
        <v>45</v>
      </c>
      <c r="Q526">
        <v>19</v>
      </c>
      <c r="R526" t="s">
        <v>170</v>
      </c>
      <c r="S526" t="s">
        <v>167</v>
      </c>
      <c r="T526" t="s">
        <v>878</v>
      </c>
      <c r="U526" t="s">
        <v>168</v>
      </c>
      <c r="V526">
        <v>5000</v>
      </c>
      <c r="W526" t="s">
        <v>111</v>
      </c>
      <c r="Y526">
        <v>5811</v>
      </c>
      <c r="Z526" t="s">
        <v>1055</v>
      </c>
      <c r="AA526" s="11">
        <v>0</v>
      </c>
      <c r="AB526" s="80" t="s">
        <v>42</v>
      </c>
      <c r="AC526" t="s">
        <v>43</v>
      </c>
      <c r="AD526" s="12">
        <v>4750138.99</v>
      </c>
      <c r="AE526" s="12">
        <v>0</v>
      </c>
      <c r="AF526" s="12">
        <v>1750138.99</v>
      </c>
      <c r="AG526" s="12">
        <v>1750138.99</v>
      </c>
      <c r="AH526" s="12">
        <v>1750138.99</v>
      </c>
      <c r="AI526" s="12">
        <v>1750138.99</v>
      </c>
      <c r="AJ526" s="12">
        <v>1750138.99</v>
      </c>
      <c r="AK526" s="12">
        <v>3000000</v>
      </c>
      <c r="AL526" s="32">
        <v>0</v>
      </c>
      <c r="AM526" s="32">
        <v>0</v>
      </c>
      <c r="AN526" s="32">
        <v>2000000</v>
      </c>
      <c r="AO526" s="32">
        <v>2000000</v>
      </c>
      <c r="AP526" s="12">
        <v>0</v>
      </c>
      <c r="AQ526" s="12">
        <f t="shared" si="26"/>
        <v>0</v>
      </c>
      <c r="AR526" s="32">
        <f t="shared" si="25"/>
        <v>2000000</v>
      </c>
      <c r="AS526" s="35" t="s">
        <v>1938</v>
      </c>
      <c r="AT526">
        <v>0</v>
      </c>
      <c r="AU526">
        <v>0</v>
      </c>
      <c r="AV526">
        <v>0</v>
      </c>
      <c r="AW526">
        <v>24000</v>
      </c>
      <c r="AX526">
        <v>-24000</v>
      </c>
      <c r="AY526"/>
    </row>
    <row r="527" spans="1:51" x14ac:dyDescent="0.3">
      <c r="A527" t="str">
        <f t="shared" si="27"/>
        <v>1.1-00-2411_246050031_24591100</v>
      </c>
      <c r="B527" t="s">
        <v>1282</v>
      </c>
      <c r="C527" t="s">
        <v>1105</v>
      </c>
      <c r="D527" t="s">
        <v>1276</v>
      </c>
      <c r="E527" t="s">
        <v>1284</v>
      </c>
      <c r="F527" t="s">
        <v>1106</v>
      </c>
      <c r="G527" t="s">
        <v>802</v>
      </c>
      <c r="H527" t="s">
        <v>803</v>
      </c>
      <c r="I527" t="s">
        <v>31</v>
      </c>
      <c r="J527" t="s">
        <v>934</v>
      </c>
      <c r="K527" t="s">
        <v>804</v>
      </c>
      <c r="L527" t="s">
        <v>868</v>
      </c>
      <c r="M527" t="s">
        <v>805</v>
      </c>
      <c r="N527">
        <v>6</v>
      </c>
      <c r="O527" t="s">
        <v>79</v>
      </c>
      <c r="P527" s="79" t="s">
        <v>808</v>
      </c>
      <c r="Q527">
        <v>50</v>
      </c>
      <c r="R527" t="s">
        <v>809</v>
      </c>
      <c r="S527" t="s">
        <v>806</v>
      </c>
      <c r="T527" t="s">
        <v>905</v>
      </c>
      <c r="U527" t="s">
        <v>963</v>
      </c>
      <c r="V527">
        <v>5000</v>
      </c>
      <c r="W527" t="s">
        <v>111</v>
      </c>
      <c r="Y527">
        <v>5911</v>
      </c>
      <c r="Z527" t="s">
        <v>722</v>
      </c>
      <c r="AA527" s="46">
        <v>0</v>
      </c>
      <c r="AB527" s="80" t="s">
        <v>42</v>
      </c>
      <c r="AC527" t="s">
        <v>43</v>
      </c>
      <c r="AD527" s="12">
        <v>6020779.5999999996</v>
      </c>
      <c r="AE527" s="12">
        <v>5841164</v>
      </c>
      <c r="AF527" s="12">
        <v>6020779.5999999996</v>
      </c>
      <c r="AG527" s="12">
        <v>6020779.5999999996</v>
      </c>
      <c r="AH527" s="12">
        <v>4515584.67</v>
      </c>
      <c r="AI527" s="12">
        <v>4405616.67</v>
      </c>
      <c r="AJ527" s="12">
        <v>4405616.67</v>
      </c>
      <c r="AK527" s="12">
        <v>0</v>
      </c>
      <c r="AL527" s="32">
        <v>6020779.5999999996</v>
      </c>
      <c r="AM527" s="32">
        <v>6020779.5999999996</v>
      </c>
      <c r="AN527" s="70">
        <v>42021000</v>
      </c>
      <c r="AO527" s="70">
        <f>42021000-16000000-20000000</f>
        <v>6021000</v>
      </c>
      <c r="AP527" s="12">
        <v>4000000</v>
      </c>
      <c r="AQ527" s="12">
        <f t="shared" si="26"/>
        <v>-1841164</v>
      </c>
      <c r="AR527" s="32">
        <f t="shared" si="25"/>
        <v>36000220.399999999</v>
      </c>
      <c r="AS527" s="35" t="s">
        <v>816</v>
      </c>
      <c r="AT527" s="8">
        <f>[1]Plantilla!AM603</f>
        <v>0</v>
      </c>
      <c r="AU527" s="8">
        <f>[1]Plantilla!AN603</f>
        <v>0</v>
      </c>
      <c r="AV527" s="8">
        <f>[1]Plantilla!AO603</f>
        <v>0</v>
      </c>
      <c r="AW527" s="8">
        <f>[1]Plantilla!AP603</f>
        <v>0</v>
      </c>
      <c r="AX527" s="8">
        <f>[1]Plantilla!AQ603</f>
        <v>0</v>
      </c>
      <c r="AY527"/>
    </row>
    <row r="528" spans="1:51" x14ac:dyDescent="0.3">
      <c r="A528" t="str">
        <f t="shared" si="27"/>
        <v>1.1-00-2411_246050031_24597100</v>
      </c>
      <c r="B528" t="s">
        <v>1282</v>
      </c>
      <c r="C528" t="s">
        <v>1105</v>
      </c>
      <c r="D528" t="s">
        <v>1276</v>
      </c>
      <c r="E528" t="s">
        <v>1284</v>
      </c>
      <c r="F528" t="s">
        <v>1106</v>
      </c>
      <c r="G528" t="s">
        <v>802</v>
      </c>
      <c r="H528" t="s">
        <v>803</v>
      </c>
      <c r="I528" t="s">
        <v>31</v>
      </c>
      <c r="J528" t="s">
        <v>934</v>
      </c>
      <c r="K528" t="s">
        <v>804</v>
      </c>
      <c r="L528" t="s">
        <v>868</v>
      </c>
      <c r="M528" t="s">
        <v>805</v>
      </c>
      <c r="N528">
        <v>6</v>
      </c>
      <c r="O528" t="s">
        <v>79</v>
      </c>
      <c r="P528" s="79" t="s">
        <v>808</v>
      </c>
      <c r="Q528">
        <v>50</v>
      </c>
      <c r="R528" t="s">
        <v>809</v>
      </c>
      <c r="S528" t="s">
        <v>806</v>
      </c>
      <c r="T528" t="s">
        <v>905</v>
      </c>
      <c r="U528" t="s">
        <v>963</v>
      </c>
      <c r="V528">
        <v>5000</v>
      </c>
      <c r="W528" t="s">
        <v>111</v>
      </c>
      <c r="Y528">
        <v>5971</v>
      </c>
      <c r="Z528" t="s">
        <v>817</v>
      </c>
      <c r="AA528" s="46">
        <v>0</v>
      </c>
      <c r="AB528" s="80" t="s">
        <v>42</v>
      </c>
      <c r="AC528" t="s">
        <v>43</v>
      </c>
      <c r="AD528" s="12">
        <v>4972314.42</v>
      </c>
      <c r="AE528" s="12">
        <v>4091000</v>
      </c>
      <c r="AF528" s="12">
        <v>5003679.0199999996</v>
      </c>
      <c r="AG528" s="12">
        <v>5003679.0199999996</v>
      </c>
      <c r="AH528" s="12">
        <v>5003679.0199999996</v>
      </c>
      <c r="AI528" s="12">
        <v>4874456.62</v>
      </c>
      <c r="AJ528" s="12">
        <v>4874456.62</v>
      </c>
      <c r="AK528" s="12">
        <v>-31364.599999999627</v>
      </c>
      <c r="AL528" s="32">
        <v>4972314.42</v>
      </c>
      <c r="AM528" s="32">
        <v>4972314.42</v>
      </c>
      <c r="AN528" s="32">
        <v>4294761</v>
      </c>
      <c r="AO528" s="32">
        <v>4294761</v>
      </c>
      <c r="AP528" s="12">
        <v>3000000</v>
      </c>
      <c r="AQ528" s="12">
        <f t="shared" si="26"/>
        <v>-1091000</v>
      </c>
      <c r="AR528" s="32">
        <f t="shared" si="25"/>
        <v>-677553.41999999993</v>
      </c>
      <c r="AS528" s="35" t="s">
        <v>818</v>
      </c>
      <c r="AT528">
        <v>0</v>
      </c>
      <c r="AU528">
        <v>20000</v>
      </c>
      <c r="AV528">
        <v>0</v>
      </c>
      <c r="AW528">
        <v>0</v>
      </c>
      <c r="AX528">
        <v>20000</v>
      </c>
      <c r="AY528"/>
    </row>
    <row r="529" spans="1:51" s="82" customFormat="1" x14ac:dyDescent="0.3">
      <c r="A529" t="str">
        <f t="shared" si="27"/>
        <v>2.5-02-2407_243037023_24612119</v>
      </c>
      <c r="B529" s="82" t="s">
        <v>1280</v>
      </c>
      <c r="C529" s="82" t="s">
        <v>1095</v>
      </c>
      <c r="D529" s="82" t="s">
        <v>1274</v>
      </c>
      <c r="E529" s="82" t="s">
        <v>1287</v>
      </c>
      <c r="F529" s="82" t="s">
        <v>1096</v>
      </c>
      <c r="G529" s="82" t="s">
        <v>29</v>
      </c>
      <c r="H529" s="82" t="s">
        <v>30</v>
      </c>
      <c r="I529" s="82" t="s">
        <v>479</v>
      </c>
      <c r="J529" s="82" t="s">
        <v>981</v>
      </c>
      <c r="K529" s="82" t="s">
        <v>446</v>
      </c>
      <c r="L529" s="82" t="s">
        <v>859</v>
      </c>
      <c r="M529" s="82" t="s">
        <v>447</v>
      </c>
      <c r="N529" s="82">
        <v>3</v>
      </c>
      <c r="O529" s="82" t="s">
        <v>218</v>
      </c>
      <c r="P529" s="83" t="s">
        <v>483</v>
      </c>
      <c r="Q529" s="82">
        <v>37</v>
      </c>
      <c r="R529" s="82" t="s">
        <v>484</v>
      </c>
      <c r="S529" s="82" t="s">
        <v>481</v>
      </c>
      <c r="T529" s="82" t="s">
        <v>889</v>
      </c>
      <c r="U529" s="82" t="s">
        <v>482</v>
      </c>
      <c r="V529" s="82">
        <v>6000</v>
      </c>
      <c r="W529" s="82" t="s">
        <v>1059</v>
      </c>
      <c r="Y529" s="82">
        <v>6121</v>
      </c>
      <c r="Z529" s="82" t="s">
        <v>487</v>
      </c>
      <c r="AA529" s="198" t="s">
        <v>45</v>
      </c>
      <c r="AB529" s="86" t="s">
        <v>1256</v>
      </c>
      <c r="AC529" s="87" t="s">
        <v>489</v>
      </c>
      <c r="AD529" s="85">
        <v>0</v>
      </c>
      <c r="AE529" s="85">
        <v>0</v>
      </c>
      <c r="AF529" s="85">
        <v>0</v>
      </c>
      <c r="AG529" s="85">
        <v>0</v>
      </c>
      <c r="AH529" s="85">
        <v>0</v>
      </c>
      <c r="AI529" s="85">
        <v>0</v>
      </c>
      <c r="AJ529" s="85">
        <v>0</v>
      </c>
      <c r="AK529" s="85">
        <v>0</v>
      </c>
      <c r="AL529" s="85">
        <v>125000000</v>
      </c>
      <c r="AM529" s="88">
        <v>125000000</v>
      </c>
      <c r="AN529" s="75">
        <v>125000000</v>
      </c>
      <c r="AO529" s="75">
        <v>73000000</v>
      </c>
      <c r="AP529" s="85">
        <v>73000000</v>
      </c>
      <c r="AQ529" s="85">
        <f t="shared" si="26"/>
        <v>73000000</v>
      </c>
      <c r="AR529" s="75">
        <f t="shared" si="25"/>
        <v>0</v>
      </c>
      <c r="AS529" s="199" t="s">
        <v>1939</v>
      </c>
      <c r="AT529">
        <v>160000</v>
      </c>
      <c r="AU529">
        <v>0</v>
      </c>
      <c r="AV529">
        <v>0</v>
      </c>
      <c r="AW529">
        <v>0</v>
      </c>
      <c r="AX529">
        <v>160000</v>
      </c>
    </row>
    <row r="530" spans="1:51" s="82" customFormat="1" x14ac:dyDescent="0.3">
      <c r="A530" t="str">
        <f t="shared" si="27"/>
        <v>2.5-02-2407_243037023_24612100</v>
      </c>
      <c r="B530" s="82" t="s">
        <v>1280</v>
      </c>
      <c r="C530" s="82" t="s">
        <v>1095</v>
      </c>
      <c r="D530" s="82" t="s">
        <v>1274</v>
      </c>
      <c r="E530" s="82" t="s">
        <v>1287</v>
      </c>
      <c r="F530" s="82" t="s">
        <v>1096</v>
      </c>
      <c r="G530" s="82" t="s">
        <v>29</v>
      </c>
      <c r="H530" s="82" t="s">
        <v>30</v>
      </c>
      <c r="I530" s="82" t="s">
        <v>479</v>
      </c>
      <c r="J530" s="82" t="s">
        <v>981</v>
      </c>
      <c r="K530" s="82" t="s">
        <v>446</v>
      </c>
      <c r="L530" s="82" t="s">
        <v>859</v>
      </c>
      <c r="M530" s="82" t="s">
        <v>447</v>
      </c>
      <c r="N530" s="82">
        <v>3</v>
      </c>
      <c r="O530" s="82" t="s">
        <v>218</v>
      </c>
      <c r="P530" s="83" t="s">
        <v>483</v>
      </c>
      <c r="Q530" s="82">
        <v>37</v>
      </c>
      <c r="R530" s="82" t="s">
        <v>484</v>
      </c>
      <c r="S530" s="82" t="s">
        <v>481</v>
      </c>
      <c r="T530" s="82" t="s">
        <v>889</v>
      </c>
      <c r="U530" s="82" t="s">
        <v>482</v>
      </c>
      <c r="V530" s="82">
        <v>6000</v>
      </c>
      <c r="W530" s="82" t="s">
        <v>1059</v>
      </c>
      <c r="Y530" s="82">
        <v>6121</v>
      </c>
      <c r="Z530" s="82" t="s">
        <v>487</v>
      </c>
      <c r="AA530" s="195">
        <v>0</v>
      </c>
      <c r="AB530" s="84" t="s">
        <v>42</v>
      </c>
      <c r="AC530" s="82" t="s">
        <v>43</v>
      </c>
      <c r="AD530" s="85">
        <v>32222274.07</v>
      </c>
      <c r="AE530" s="85">
        <v>10000001.279999999</v>
      </c>
      <c r="AF530" s="85">
        <v>27078287.640000001</v>
      </c>
      <c r="AG530" s="85">
        <v>27078287.640000001</v>
      </c>
      <c r="AH530" s="85">
        <v>13420495.970000001</v>
      </c>
      <c r="AI530" s="85">
        <v>11994763.07</v>
      </c>
      <c r="AJ530" s="85">
        <v>11994763.07</v>
      </c>
      <c r="AK530" s="85">
        <v>5143986.43</v>
      </c>
      <c r="AL530" s="75">
        <v>40000000</v>
      </c>
      <c r="AM530" s="75">
        <v>40000000</v>
      </c>
      <c r="AN530" s="75">
        <v>70000000</v>
      </c>
      <c r="AO530" s="75">
        <v>40000000</v>
      </c>
      <c r="AP530" s="85">
        <v>10000000</v>
      </c>
      <c r="AQ530" s="85">
        <f t="shared" si="26"/>
        <v>-1.2799999993294477</v>
      </c>
      <c r="AR530" s="75">
        <f t="shared" si="25"/>
        <v>30000000</v>
      </c>
      <c r="AS530" s="193" t="s">
        <v>488</v>
      </c>
      <c r="AT530">
        <v>0</v>
      </c>
      <c r="AU530">
        <v>50000</v>
      </c>
      <c r="AV530">
        <v>0</v>
      </c>
      <c r="AW530">
        <v>5006.84</v>
      </c>
      <c r="AX530">
        <v>44993.16</v>
      </c>
    </row>
    <row r="531" spans="1:51" x14ac:dyDescent="0.3">
      <c r="A531" t="str">
        <f t="shared" si="27"/>
        <v>1.1-00-2407_243XX023_24612100</v>
      </c>
      <c r="B531" t="s">
        <v>1282</v>
      </c>
      <c r="C531" t="s">
        <v>1105</v>
      </c>
      <c r="D531" t="s">
        <v>1276</v>
      </c>
      <c r="E531" t="s">
        <v>1284</v>
      </c>
      <c r="F531" t="s">
        <v>1106</v>
      </c>
      <c r="G531" t="s">
        <v>29</v>
      </c>
      <c r="H531" t="s">
        <v>30</v>
      </c>
      <c r="I531" t="s">
        <v>479</v>
      </c>
      <c r="J531" t="s">
        <v>981</v>
      </c>
      <c r="K531" t="s">
        <v>446</v>
      </c>
      <c r="L531" t="s">
        <v>859</v>
      </c>
      <c r="M531" t="s">
        <v>447</v>
      </c>
      <c r="N531">
        <v>3</v>
      </c>
      <c r="O531" t="s">
        <v>218</v>
      </c>
      <c r="P531" t="s">
        <v>45</v>
      </c>
      <c r="Q531">
        <v>37</v>
      </c>
      <c r="R531" t="s">
        <v>484</v>
      </c>
      <c r="S531" t="s">
        <v>481</v>
      </c>
      <c r="T531" t="s">
        <v>889</v>
      </c>
      <c r="U531" t="s">
        <v>482</v>
      </c>
      <c r="V531">
        <v>6000</v>
      </c>
      <c r="W531" t="s">
        <v>1059</v>
      </c>
      <c r="Y531">
        <v>6121</v>
      </c>
      <c r="Z531" t="s">
        <v>487</v>
      </c>
      <c r="AA531" s="46">
        <v>0</v>
      </c>
      <c r="AB531" s="80" t="s">
        <v>42</v>
      </c>
      <c r="AC531" t="s">
        <v>43</v>
      </c>
      <c r="AD531" s="12">
        <v>0</v>
      </c>
      <c r="AE531" s="12">
        <v>20466278.190000001</v>
      </c>
      <c r="AF531" s="12">
        <v>0</v>
      </c>
      <c r="AG531" s="12">
        <v>0</v>
      </c>
      <c r="AH531" s="12">
        <v>0</v>
      </c>
      <c r="AI531" s="12">
        <v>0</v>
      </c>
      <c r="AJ531" s="12">
        <v>0</v>
      </c>
      <c r="AK531" s="12">
        <v>0</v>
      </c>
      <c r="AL531" s="32">
        <v>0</v>
      </c>
      <c r="AM531" s="32">
        <v>0</v>
      </c>
      <c r="AN531" s="32">
        <v>0</v>
      </c>
      <c r="AO531" s="32">
        <v>0</v>
      </c>
      <c r="AP531" s="12">
        <v>0</v>
      </c>
      <c r="AQ531" s="12">
        <f t="shared" si="26"/>
        <v>-20466278.190000001</v>
      </c>
      <c r="AR531" s="32">
        <f t="shared" si="25"/>
        <v>0</v>
      </c>
      <c r="AS531" s="35" t="s">
        <v>846</v>
      </c>
      <c r="AT531">
        <v>0</v>
      </c>
      <c r="AU531">
        <v>50000</v>
      </c>
      <c r="AV531">
        <v>0</v>
      </c>
      <c r="AW531">
        <v>2006.84</v>
      </c>
      <c r="AX531">
        <v>47993.16</v>
      </c>
      <c r="AY531"/>
    </row>
    <row r="532" spans="1:51" x14ac:dyDescent="0.3">
      <c r="A532" t="str">
        <f t="shared" si="27"/>
        <v>1.1-00-2407_243XX023_246121XX</v>
      </c>
      <c r="B532" t="s">
        <v>1282</v>
      </c>
      <c r="C532" t="s">
        <v>1105</v>
      </c>
      <c r="D532" t="s">
        <v>1276</v>
      </c>
      <c r="E532" t="s">
        <v>1284</v>
      </c>
      <c r="F532" t="s">
        <v>1106</v>
      </c>
      <c r="G532" t="s">
        <v>29</v>
      </c>
      <c r="H532" t="s">
        <v>30</v>
      </c>
      <c r="I532" t="s">
        <v>479</v>
      </c>
      <c r="J532" t="s">
        <v>981</v>
      </c>
      <c r="K532" t="s">
        <v>446</v>
      </c>
      <c r="L532" t="s">
        <v>859</v>
      </c>
      <c r="M532" t="s">
        <v>447</v>
      </c>
      <c r="N532">
        <v>3</v>
      </c>
      <c r="O532" t="s">
        <v>218</v>
      </c>
      <c r="P532" t="s">
        <v>45</v>
      </c>
      <c r="Q532">
        <v>37</v>
      </c>
      <c r="R532" t="s">
        <v>484</v>
      </c>
      <c r="S532" t="s">
        <v>481</v>
      </c>
      <c r="T532" t="s">
        <v>889</v>
      </c>
      <c r="U532" t="s">
        <v>482</v>
      </c>
      <c r="V532">
        <v>6000</v>
      </c>
      <c r="W532" t="s">
        <v>1059</v>
      </c>
      <c r="Y532">
        <v>6121</v>
      </c>
      <c r="Z532" t="s">
        <v>487</v>
      </c>
      <c r="AA532" s="46">
        <v>68</v>
      </c>
      <c r="AB532" s="80" t="s">
        <v>45</v>
      </c>
      <c r="AC532" t="s">
        <v>489</v>
      </c>
      <c r="AD532" s="12">
        <v>75000000</v>
      </c>
      <c r="AE532" s="12">
        <v>0</v>
      </c>
      <c r="AF532" s="12">
        <v>0</v>
      </c>
      <c r="AG532" s="12">
        <v>0</v>
      </c>
      <c r="AH532" s="12">
        <v>0</v>
      </c>
      <c r="AI532" s="12">
        <v>0</v>
      </c>
      <c r="AJ532" s="12">
        <v>0</v>
      </c>
      <c r="AK532" s="12">
        <v>75000000</v>
      </c>
      <c r="AL532" s="32">
        <v>0</v>
      </c>
      <c r="AM532" s="32">
        <v>0</v>
      </c>
      <c r="AN532" s="32">
        <v>0</v>
      </c>
      <c r="AO532" s="32">
        <v>0</v>
      </c>
      <c r="AP532" s="12">
        <v>0</v>
      </c>
      <c r="AQ532" s="12">
        <f t="shared" si="26"/>
        <v>0</v>
      </c>
      <c r="AR532" s="32">
        <f t="shared" si="25"/>
        <v>0</v>
      </c>
      <c r="AS532" s="35" t="s">
        <v>846</v>
      </c>
      <c r="AT532">
        <v>0</v>
      </c>
      <c r="AU532">
        <v>6.84</v>
      </c>
      <c r="AV532">
        <v>0</v>
      </c>
      <c r="AW532">
        <v>2505</v>
      </c>
      <c r="AX532">
        <v>-2498.16</v>
      </c>
      <c r="AY532"/>
    </row>
    <row r="533" spans="1:51" x14ac:dyDescent="0.3">
      <c r="A533" t="str">
        <f t="shared" si="27"/>
        <v>2.5-01-2407_243037023_24612100</v>
      </c>
      <c r="B533" t="s">
        <v>1281</v>
      </c>
      <c r="C533" t="s">
        <v>1112</v>
      </c>
      <c r="D533" t="s">
        <v>1275</v>
      </c>
      <c r="E533" t="s">
        <v>1936</v>
      </c>
      <c r="F533" t="s">
        <v>1113</v>
      </c>
      <c r="G533" t="s">
        <v>29</v>
      </c>
      <c r="H533" t="s">
        <v>30</v>
      </c>
      <c r="I533" t="s">
        <v>479</v>
      </c>
      <c r="J533" t="s">
        <v>981</v>
      </c>
      <c r="K533" t="s">
        <v>446</v>
      </c>
      <c r="L533" t="s">
        <v>859</v>
      </c>
      <c r="M533" t="s">
        <v>447</v>
      </c>
      <c r="N533">
        <v>3</v>
      </c>
      <c r="O533" t="s">
        <v>218</v>
      </c>
      <c r="P533" s="79" t="s">
        <v>483</v>
      </c>
      <c r="Q533">
        <v>37</v>
      </c>
      <c r="R533" t="s">
        <v>484</v>
      </c>
      <c r="S533" t="s">
        <v>481</v>
      </c>
      <c r="T533" t="s">
        <v>889</v>
      </c>
      <c r="U533" t="s">
        <v>482</v>
      </c>
      <c r="V533">
        <v>6000</v>
      </c>
      <c r="W533" t="s">
        <v>1059</v>
      </c>
      <c r="Y533">
        <v>6121</v>
      </c>
      <c r="Z533" t="s">
        <v>487</v>
      </c>
      <c r="AA533" s="46">
        <v>0</v>
      </c>
      <c r="AB533" s="80" t="s">
        <v>42</v>
      </c>
      <c r="AC533" t="s">
        <v>43</v>
      </c>
      <c r="AD533" s="12">
        <v>3200000</v>
      </c>
      <c r="AE533" s="12">
        <v>0</v>
      </c>
      <c r="AF533" s="12">
        <v>1192184.73</v>
      </c>
      <c r="AG533" s="12">
        <v>1192184.73</v>
      </c>
      <c r="AH533" s="12">
        <v>298046.18</v>
      </c>
      <c r="AI533" s="12">
        <v>298046.18</v>
      </c>
      <c r="AJ533" s="12">
        <v>298046.18</v>
      </c>
      <c r="AK533" s="12">
        <v>2007815.27</v>
      </c>
      <c r="AL533" s="32">
        <v>3200000</v>
      </c>
      <c r="AM533" s="32">
        <v>3200000</v>
      </c>
      <c r="AN533" s="75">
        <v>3200000</v>
      </c>
      <c r="AO533" s="75">
        <v>3200000</v>
      </c>
      <c r="AP533" s="12">
        <v>3091667</v>
      </c>
      <c r="AQ533" s="12">
        <f t="shared" si="26"/>
        <v>3091667</v>
      </c>
      <c r="AR533" s="32">
        <f t="shared" si="25"/>
        <v>0</v>
      </c>
      <c r="AS533" s="35" t="s">
        <v>490</v>
      </c>
      <c r="AT533">
        <v>0</v>
      </c>
      <c r="AU533">
        <v>250006.84</v>
      </c>
      <c r="AV533">
        <v>0</v>
      </c>
      <c r="AW533">
        <v>0</v>
      </c>
      <c r="AX533">
        <v>250006.84</v>
      </c>
      <c r="AY533"/>
    </row>
    <row r="534" spans="1:51" x14ac:dyDescent="0.3">
      <c r="A534" t="str">
        <f t="shared" si="27"/>
        <v>1.1-00-2407_243XX023_24612100</v>
      </c>
      <c r="B534" t="s">
        <v>1282</v>
      </c>
      <c r="C534" t="s">
        <v>1105</v>
      </c>
      <c r="D534" t="s">
        <v>1276</v>
      </c>
      <c r="E534" t="s">
        <v>1284</v>
      </c>
      <c r="F534" t="s">
        <v>1106</v>
      </c>
      <c r="G534" t="s">
        <v>29</v>
      </c>
      <c r="H534" t="s">
        <v>30</v>
      </c>
      <c r="I534" t="s">
        <v>479</v>
      </c>
      <c r="J534" t="s">
        <v>981</v>
      </c>
      <c r="K534" t="s">
        <v>446</v>
      </c>
      <c r="L534" t="s">
        <v>859</v>
      </c>
      <c r="M534" t="s">
        <v>447</v>
      </c>
      <c r="N534">
        <v>3</v>
      </c>
      <c r="O534" t="s">
        <v>218</v>
      </c>
      <c r="P534" t="s">
        <v>45</v>
      </c>
      <c r="Q534">
        <v>38</v>
      </c>
      <c r="R534" t="s">
        <v>495</v>
      </c>
      <c r="S534" t="s">
        <v>481</v>
      </c>
      <c r="T534" t="s">
        <v>889</v>
      </c>
      <c r="U534" t="s">
        <v>482</v>
      </c>
      <c r="V534">
        <v>6000</v>
      </c>
      <c r="W534" t="s">
        <v>1059</v>
      </c>
      <c r="Y534">
        <v>6121</v>
      </c>
      <c r="Z534" t="s">
        <v>487</v>
      </c>
      <c r="AA534" s="46">
        <v>0</v>
      </c>
      <c r="AB534" s="80" t="s">
        <v>42</v>
      </c>
      <c r="AC534" t="s">
        <v>43</v>
      </c>
      <c r="AD534" s="12">
        <v>5724717.4800000004</v>
      </c>
      <c r="AE534" s="12">
        <v>16000000</v>
      </c>
      <c r="AF534" s="12">
        <v>3998966.69</v>
      </c>
      <c r="AG534" s="12">
        <v>3998966.69</v>
      </c>
      <c r="AH534" s="12">
        <v>3686713.17</v>
      </c>
      <c r="AI534" s="12">
        <v>999741.67</v>
      </c>
      <c r="AJ534" s="12">
        <v>999741.67</v>
      </c>
      <c r="AK534" s="12">
        <v>1725750.7900000005</v>
      </c>
      <c r="AL534" s="32">
        <v>0</v>
      </c>
      <c r="AM534" s="32">
        <v>0</v>
      </c>
      <c r="AN534" s="32">
        <v>0</v>
      </c>
      <c r="AO534" s="32">
        <v>0</v>
      </c>
      <c r="AP534" s="12">
        <v>0</v>
      </c>
      <c r="AQ534" s="12">
        <f t="shared" si="26"/>
        <v>-16000000</v>
      </c>
      <c r="AR534" s="32">
        <f t="shared" si="25"/>
        <v>0</v>
      </c>
      <c r="AS534" s="35" t="s">
        <v>846</v>
      </c>
      <c r="AT534" s="12">
        <v>0</v>
      </c>
      <c r="AU534" s="12">
        <v>0</v>
      </c>
      <c r="AV534" s="12">
        <v>0</v>
      </c>
      <c r="AW534" s="12">
        <v>0</v>
      </c>
      <c r="AX534" s="12">
        <v>0</v>
      </c>
      <c r="AY534"/>
    </row>
    <row r="535" spans="1:51" x14ac:dyDescent="0.3">
      <c r="A535" t="str">
        <f t="shared" si="27"/>
        <v>1.1-00-2404_246XX012_24613100</v>
      </c>
      <c r="B535" t="s">
        <v>1282</v>
      </c>
      <c r="C535" t="s">
        <v>1105</v>
      </c>
      <c r="D535" t="s">
        <v>1276</v>
      </c>
      <c r="E535" t="s">
        <v>1284</v>
      </c>
      <c r="F535" t="s">
        <v>1106</v>
      </c>
      <c r="G535" t="s">
        <v>29</v>
      </c>
      <c r="H535" t="s">
        <v>30</v>
      </c>
      <c r="I535" t="s">
        <v>141</v>
      </c>
      <c r="J535" t="s">
        <v>955</v>
      </c>
      <c r="K535" t="s">
        <v>143</v>
      </c>
      <c r="L535" t="s">
        <v>855</v>
      </c>
      <c r="M535" t="s">
        <v>144</v>
      </c>
      <c r="N535">
        <v>6</v>
      </c>
      <c r="O535" t="s">
        <v>79</v>
      </c>
      <c r="P535" t="s">
        <v>45</v>
      </c>
      <c r="Q535">
        <v>18</v>
      </c>
      <c r="R535" t="s">
        <v>148</v>
      </c>
      <c r="S535" t="s">
        <v>145</v>
      </c>
      <c r="T535" t="s">
        <v>877</v>
      </c>
      <c r="U535" t="s">
        <v>956</v>
      </c>
      <c r="V535">
        <v>6000</v>
      </c>
      <c r="W535" t="s">
        <v>1059</v>
      </c>
      <c r="Y535">
        <v>6131</v>
      </c>
      <c r="Z535" t="s">
        <v>163</v>
      </c>
      <c r="AA535" s="11">
        <v>0</v>
      </c>
      <c r="AB535" s="80" t="s">
        <v>42</v>
      </c>
      <c r="AC535" t="s">
        <v>43</v>
      </c>
      <c r="AD535" s="12">
        <v>0</v>
      </c>
      <c r="AE535" s="12">
        <v>0</v>
      </c>
      <c r="AF535" s="12">
        <v>0</v>
      </c>
      <c r="AG535" s="12">
        <v>0</v>
      </c>
      <c r="AH535" s="12">
        <v>0</v>
      </c>
      <c r="AI535" s="12">
        <v>0</v>
      </c>
      <c r="AJ535" s="12">
        <v>0</v>
      </c>
      <c r="AK535" s="12">
        <v>0</v>
      </c>
      <c r="AL535" s="32">
        <v>15105020.039999999</v>
      </c>
      <c r="AM535" s="32">
        <v>15105020.039999999</v>
      </c>
      <c r="AN535" s="32">
        <v>15105020.039999999</v>
      </c>
      <c r="AO535" s="32">
        <v>15105020.039999999</v>
      </c>
      <c r="AP535" s="12">
        <v>0</v>
      </c>
      <c r="AQ535" s="12">
        <f t="shared" si="26"/>
        <v>0</v>
      </c>
      <c r="AR535" s="32">
        <f t="shared" si="25"/>
        <v>0</v>
      </c>
      <c r="AS535" s="35" t="s">
        <v>846</v>
      </c>
      <c r="AT535">
        <v>9200</v>
      </c>
      <c r="AU535">
        <v>0</v>
      </c>
      <c r="AV535">
        <v>0</v>
      </c>
      <c r="AW535">
        <v>0</v>
      </c>
      <c r="AX535">
        <v>9200</v>
      </c>
      <c r="AY535"/>
    </row>
    <row r="536" spans="1:51" x14ac:dyDescent="0.3">
      <c r="A536" t="str">
        <f t="shared" si="27"/>
        <v>1.1-00-2404_246XX012_246131XX</v>
      </c>
      <c r="B536" t="s">
        <v>1282</v>
      </c>
      <c r="C536" t="s">
        <v>1105</v>
      </c>
      <c r="D536" t="s">
        <v>1276</v>
      </c>
      <c r="E536" t="s">
        <v>1284</v>
      </c>
      <c r="F536" t="s">
        <v>1106</v>
      </c>
      <c r="G536" t="s">
        <v>29</v>
      </c>
      <c r="H536" t="s">
        <v>30</v>
      </c>
      <c r="I536" t="s">
        <v>141</v>
      </c>
      <c r="J536" t="s">
        <v>955</v>
      </c>
      <c r="K536" t="s">
        <v>143</v>
      </c>
      <c r="L536" t="s">
        <v>855</v>
      </c>
      <c r="M536" t="s">
        <v>144</v>
      </c>
      <c r="N536">
        <v>6</v>
      </c>
      <c r="O536" t="s">
        <v>79</v>
      </c>
      <c r="P536" t="s">
        <v>45</v>
      </c>
      <c r="Q536">
        <v>18</v>
      </c>
      <c r="R536" t="s">
        <v>148</v>
      </c>
      <c r="S536" t="s">
        <v>145</v>
      </c>
      <c r="T536" t="s">
        <v>877</v>
      </c>
      <c r="U536" t="s">
        <v>956</v>
      </c>
      <c r="V536">
        <v>6000</v>
      </c>
      <c r="W536" t="s">
        <v>1059</v>
      </c>
      <c r="Y536">
        <v>6131</v>
      </c>
      <c r="Z536" t="s">
        <v>163</v>
      </c>
      <c r="AA536" s="11">
        <v>66</v>
      </c>
      <c r="AB536" s="80" t="s">
        <v>45</v>
      </c>
      <c r="AC536" t="s">
        <v>1061</v>
      </c>
      <c r="AD536" s="12">
        <v>15105020.039999999</v>
      </c>
      <c r="AE536" s="12">
        <v>0</v>
      </c>
      <c r="AF536" s="12">
        <v>28299479.25</v>
      </c>
      <c r="AG536" s="12">
        <v>28299479.25</v>
      </c>
      <c r="AH536" s="12">
        <v>28299479.25</v>
      </c>
      <c r="AI536" s="12">
        <v>28299479.25</v>
      </c>
      <c r="AJ536" s="12">
        <v>28299479.25</v>
      </c>
      <c r="AK536" s="12">
        <v>-13194459.210000001</v>
      </c>
      <c r="AL536" s="32">
        <v>0</v>
      </c>
      <c r="AM536" s="32">
        <v>0</v>
      </c>
      <c r="AN536" s="32">
        <v>0</v>
      </c>
      <c r="AO536" s="32">
        <v>0</v>
      </c>
      <c r="AP536" s="12">
        <v>0</v>
      </c>
      <c r="AQ536" s="12">
        <f t="shared" si="26"/>
        <v>0</v>
      </c>
      <c r="AR536" s="32">
        <f t="shared" si="25"/>
        <v>0</v>
      </c>
      <c r="AS536" s="35" t="s">
        <v>846</v>
      </c>
      <c r="AT536">
        <v>11000</v>
      </c>
      <c r="AU536">
        <v>0</v>
      </c>
      <c r="AV536">
        <v>0</v>
      </c>
      <c r="AW536">
        <v>0</v>
      </c>
      <c r="AX536">
        <v>11000</v>
      </c>
      <c r="AY536"/>
    </row>
    <row r="537" spans="1:51" x14ac:dyDescent="0.3">
      <c r="A537" t="str">
        <f t="shared" si="27"/>
        <v>1.1-00-2407_243037023_24613120</v>
      </c>
      <c r="B537" t="s">
        <v>1282</v>
      </c>
      <c r="C537" t="s">
        <v>1105</v>
      </c>
      <c r="D537" t="s">
        <v>1276</v>
      </c>
      <c r="E537" t="s">
        <v>1284</v>
      </c>
      <c r="F537" t="s">
        <v>1106</v>
      </c>
      <c r="G537" t="s">
        <v>29</v>
      </c>
      <c r="H537" t="s">
        <v>30</v>
      </c>
      <c r="I537" t="s">
        <v>479</v>
      </c>
      <c r="J537" t="s">
        <v>981</v>
      </c>
      <c r="K537" t="s">
        <v>446</v>
      </c>
      <c r="L537" t="s">
        <v>859</v>
      </c>
      <c r="M537" t="s">
        <v>447</v>
      </c>
      <c r="N537">
        <v>3</v>
      </c>
      <c r="O537" t="s">
        <v>218</v>
      </c>
      <c r="P537" s="79" t="s">
        <v>483</v>
      </c>
      <c r="Q537">
        <v>37</v>
      </c>
      <c r="R537" t="s">
        <v>484</v>
      </c>
      <c r="S537" t="s">
        <v>481</v>
      </c>
      <c r="T537" t="s">
        <v>889</v>
      </c>
      <c r="U537" t="s">
        <v>482</v>
      </c>
      <c r="V537">
        <v>6000</v>
      </c>
      <c r="W537" t="s">
        <v>1059</v>
      </c>
      <c r="Y537">
        <v>6131</v>
      </c>
      <c r="Z537" t="s">
        <v>163</v>
      </c>
      <c r="AA537" s="46">
        <v>28</v>
      </c>
      <c r="AB537" s="80" t="s">
        <v>1257</v>
      </c>
      <c r="AC537" t="s">
        <v>1062</v>
      </c>
      <c r="AD537" s="12">
        <v>70368847.280000001</v>
      </c>
      <c r="AE537" s="12">
        <v>34090909.229999997</v>
      </c>
      <c r="AF537" s="12">
        <v>68181818.180000007</v>
      </c>
      <c r="AG537" s="12">
        <v>68181818.180000007</v>
      </c>
      <c r="AH537" s="12">
        <v>39771373.950000003</v>
      </c>
      <c r="AI537" s="12">
        <v>39771373.950000003</v>
      </c>
      <c r="AJ537" s="12">
        <v>39771373.950000003</v>
      </c>
      <c r="AK537" s="12">
        <v>2187029.099999994</v>
      </c>
      <c r="AL537" s="32">
        <v>56816248.500000007</v>
      </c>
      <c r="AM537" s="32">
        <v>56816248.500000007</v>
      </c>
      <c r="AN537" s="75">
        <v>56816248.500000007</v>
      </c>
      <c r="AO537" s="75">
        <v>56816248.500000007</v>
      </c>
      <c r="AP537" s="12">
        <v>28408124.25</v>
      </c>
      <c r="AQ537" s="12">
        <f>AP537-AE539</f>
        <v>28408124.25</v>
      </c>
      <c r="AR537" s="32">
        <f t="shared" si="25"/>
        <v>0</v>
      </c>
      <c r="AS537" s="35" t="s">
        <v>491</v>
      </c>
      <c r="AT537">
        <v>0</v>
      </c>
      <c r="AU537">
        <v>50000</v>
      </c>
      <c r="AV537">
        <v>0</v>
      </c>
      <c r="AW537">
        <v>0</v>
      </c>
      <c r="AX537">
        <v>50000</v>
      </c>
      <c r="AY537"/>
    </row>
    <row r="538" spans="1:51" s="82" customFormat="1" x14ac:dyDescent="0.3">
      <c r="A538" t="str">
        <f t="shared" si="27"/>
        <v>2.5-02-2407_243037023_24613100</v>
      </c>
      <c r="B538" s="82" t="s">
        <v>1280</v>
      </c>
      <c r="C538" s="82" t="s">
        <v>1095</v>
      </c>
      <c r="D538" s="82" t="s">
        <v>1274</v>
      </c>
      <c r="E538" s="82" t="s">
        <v>1287</v>
      </c>
      <c r="F538" s="82" t="s">
        <v>1096</v>
      </c>
      <c r="G538" s="82" t="s">
        <v>29</v>
      </c>
      <c r="H538" s="82" t="s">
        <v>30</v>
      </c>
      <c r="I538" s="82" t="s">
        <v>479</v>
      </c>
      <c r="J538" s="82" t="s">
        <v>981</v>
      </c>
      <c r="K538" s="82" t="s">
        <v>446</v>
      </c>
      <c r="L538" s="82" t="s">
        <v>859</v>
      </c>
      <c r="M538" s="82" t="s">
        <v>447</v>
      </c>
      <c r="N538" s="82">
        <v>3</v>
      </c>
      <c r="O538" s="82" t="s">
        <v>218</v>
      </c>
      <c r="P538" s="83" t="s">
        <v>483</v>
      </c>
      <c r="Q538" s="82">
        <v>37</v>
      </c>
      <c r="R538" s="82" t="s">
        <v>484</v>
      </c>
      <c r="S538" s="82" t="s">
        <v>481</v>
      </c>
      <c r="T538" s="82" t="s">
        <v>889</v>
      </c>
      <c r="U538" s="82" t="s">
        <v>482</v>
      </c>
      <c r="V538" s="82">
        <v>6000</v>
      </c>
      <c r="W538" s="82" t="s">
        <v>1059</v>
      </c>
      <c r="Y538" s="82">
        <v>6131</v>
      </c>
      <c r="Z538" s="82" t="s">
        <v>163</v>
      </c>
      <c r="AA538" s="195">
        <v>0</v>
      </c>
      <c r="AB538" s="84" t="s">
        <v>42</v>
      </c>
      <c r="AC538" s="82" t="s">
        <v>43</v>
      </c>
      <c r="AD538" s="85">
        <v>65098326.170000002</v>
      </c>
      <c r="AE538" s="85">
        <v>19999999.440000001</v>
      </c>
      <c r="AF538" s="85">
        <v>58429691.229999997</v>
      </c>
      <c r="AG538" s="85">
        <v>58429691.229999997</v>
      </c>
      <c r="AH538" s="85">
        <v>34633027.939999998</v>
      </c>
      <c r="AI538" s="85">
        <v>34633027.939999998</v>
      </c>
      <c r="AJ538" s="85">
        <v>34633027.939999998</v>
      </c>
      <c r="AK538" s="85">
        <v>6668634.9400000051</v>
      </c>
      <c r="AL538" s="75">
        <v>60000000</v>
      </c>
      <c r="AM538" s="75">
        <v>60000000</v>
      </c>
      <c r="AN538" s="75">
        <v>50000000</v>
      </c>
      <c r="AO538" s="75">
        <v>50000000</v>
      </c>
      <c r="AP538" s="85">
        <v>10000000</v>
      </c>
      <c r="AQ538" s="85">
        <f>AP538-AE538</f>
        <v>-9999999.4400000013</v>
      </c>
      <c r="AR538" s="75">
        <f t="shared" si="25"/>
        <v>-10000000</v>
      </c>
      <c r="AS538" s="193" t="s">
        <v>490</v>
      </c>
      <c r="AT538">
        <v>0</v>
      </c>
      <c r="AU538">
        <v>100006.84</v>
      </c>
      <c r="AV538">
        <v>0</v>
      </c>
      <c r="AW538">
        <v>0</v>
      </c>
      <c r="AX538">
        <v>100006.84</v>
      </c>
    </row>
    <row r="539" spans="1:51" x14ac:dyDescent="0.3">
      <c r="A539" t="str">
        <f t="shared" si="27"/>
        <v>1.1-00-2407_243XX023_24613100</v>
      </c>
      <c r="B539" t="s">
        <v>1282</v>
      </c>
      <c r="C539" t="s">
        <v>1105</v>
      </c>
      <c r="D539" t="s">
        <v>1276</v>
      </c>
      <c r="E539" t="s">
        <v>1284</v>
      </c>
      <c r="F539" t="s">
        <v>1106</v>
      </c>
      <c r="G539" t="s">
        <v>29</v>
      </c>
      <c r="H539" t="s">
        <v>30</v>
      </c>
      <c r="I539" t="s">
        <v>479</v>
      </c>
      <c r="J539" t="s">
        <v>981</v>
      </c>
      <c r="K539" t="s">
        <v>446</v>
      </c>
      <c r="L539" t="s">
        <v>859</v>
      </c>
      <c r="M539" t="s">
        <v>447</v>
      </c>
      <c r="N539">
        <v>3</v>
      </c>
      <c r="O539" t="s">
        <v>218</v>
      </c>
      <c r="P539" t="s">
        <v>45</v>
      </c>
      <c r="Q539">
        <v>37</v>
      </c>
      <c r="R539" t="s">
        <v>484</v>
      </c>
      <c r="S539" t="s">
        <v>481</v>
      </c>
      <c r="T539" t="s">
        <v>889</v>
      </c>
      <c r="U539" t="s">
        <v>482</v>
      </c>
      <c r="V539">
        <v>6000</v>
      </c>
      <c r="W539" t="s">
        <v>1059</v>
      </c>
      <c r="Y539">
        <v>6131</v>
      </c>
      <c r="Z539" t="s">
        <v>163</v>
      </c>
      <c r="AA539" s="46">
        <v>0</v>
      </c>
      <c r="AB539" s="80" t="s">
        <v>42</v>
      </c>
      <c r="AC539" t="s">
        <v>43</v>
      </c>
      <c r="AD539" s="12">
        <v>33683296.25</v>
      </c>
      <c r="AE539" s="12">
        <v>0</v>
      </c>
      <c r="AF539" s="12">
        <v>13683065.539999999</v>
      </c>
      <c r="AG539" s="12">
        <v>13683065.539999999</v>
      </c>
      <c r="AH539" s="12">
        <v>2453511.9</v>
      </c>
      <c r="AI539" s="12">
        <v>2453511.9</v>
      </c>
      <c r="AJ539" s="12">
        <v>2453511.9</v>
      </c>
      <c r="AK539" s="12">
        <v>20000230.710000001</v>
      </c>
      <c r="AL539" s="32">
        <v>0</v>
      </c>
      <c r="AM539" s="32">
        <v>0</v>
      </c>
      <c r="AN539" s="32">
        <v>0</v>
      </c>
      <c r="AO539" s="32">
        <v>0</v>
      </c>
      <c r="AP539" s="12">
        <v>0</v>
      </c>
      <c r="AQ539" s="12">
        <v>0</v>
      </c>
      <c r="AR539" s="32">
        <f t="shared" si="25"/>
        <v>0</v>
      </c>
      <c r="AT539">
        <v>0</v>
      </c>
      <c r="AU539">
        <v>0</v>
      </c>
      <c r="AV539">
        <v>0</v>
      </c>
      <c r="AW539">
        <v>100006.84</v>
      </c>
      <c r="AX539">
        <v>-100006.84</v>
      </c>
      <c r="AY539"/>
    </row>
    <row r="540" spans="1:51" x14ac:dyDescent="0.3">
      <c r="A540" t="str">
        <f t="shared" si="27"/>
        <v>2.5-01-2407_243037023_24613100</v>
      </c>
      <c r="B540" t="s">
        <v>1281</v>
      </c>
      <c r="C540" t="s">
        <v>1112</v>
      </c>
      <c r="D540" t="s">
        <v>1275</v>
      </c>
      <c r="E540" t="s">
        <v>1936</v>
      </c>
      <c r="F540" t="s">
        <v>1113</v>
      </c>
      <c r="G540" t="s">
        <v>29</v>
      </c>
      <c r="H540" t="s">
        <v>30</v>
      </c>
      <c r="I540" t="s">
        <v>479</v>
      </c>
      <c r="J540" t="s">
        <v>981</v>
      </c>
      <c r="K540" t="s">
        <v>446</v>
      </c>
      <c r="L540" t="s">
        <v>859</v>
      </c>
      <c r="M540" t="s">
        <v>447</v>
      </c>
      <c r="N540">
        <v>3</v>
      </c>
      <c r="O540" t="s">
        <v>218</v>
      </c>
      <c r="P540" s="79" t="s">
        <v>483</v>
      </c>
      <c r="Q540">
        <v>37</v>
      </c>
      <c r="R540" t="s">
        <v>484</v>
      </c>
      <c r="S540" t="s">
        <v>481</v>
      </c>
      <c r="T540" t="s">
        <v>889</v>
      </c>
      <c r="U540" t="s">
        <v>482</v>
      </c>
      <c r="V540">
        <v>6000</v>
      </c>
      <c r="W540" t="s">
        <v>1059</v>
      </c>
      <c r="Y540">
        <v>6131</v>
      </c>
      <c r="Z540" t="s">
        <v>163</v>
      </c>
      <c r="AA540" s="46">
        <v>0</v>
      </c>
      <c r="AB540" s="80" t="s">
        <v>42</v>
      </c>
      <c r="AC540" t="s">
        <v>43</v>
      </c>
      <c r="AD540" s="12">
        <v>65790616</v>
      </c>
      <c r="AE540" s="12">
        <v>33091667.420000002</v>
      </c>
      <c r="AF540" s="12">
        <v>32400395.149999999</v>
      </c>
      <c r="AG540" s="12">
        <v>32400395.149999999</v>
      </c>
      <c r="AH540" s="12">
        <v>17328415.859999999</v>
      </c>
      <c r="AI540" s="12">
        <v>17271595.600000001</v>
      </c>
      <c r="AJ540" s="12">
        <v>17271595.600000001</v>
      </c>
      <c r="AK540" s="12">
        <v>33390220.850000001</v>
      </c>
      <c r="AL540" s="32">
        <v>65790616</v>
      </c>
      <c r="AM540" s="32">
        <v>65790616</v>
      </c>
      <c r="AN540" s="75">
        <v>65790616</v>
      </c>
      <c r="AO540" s="75">
        <v>65790616</v>
      </c>
      <c r="AP540" s="12">
        <v>25000000</v>
      </c>
      <c r="AQ540" s="12">
        <f t="shared" ref="AQ540:AQ557" si="28">AP540-AE540</f>
        <v>-8091667.4200000018</v>
      </c>
      <c r="AR540" s="32">
        <f t="shared" si="25"/>
        <v>0</v>
      </c>
      <c r="AS540" s="35" t="s">
        <v>492</v>
      </c>
      <c r="AT540">
        <v>0</v>
      </c>
      <c r="AU540">
        <v>6.84</v>
      </c>
      <c r="AV540">
        <v>0</v>
      </c>
      <c r="AW540">
        <v>200000</v>
      </c>
      <c r="AX540">
        <v>-199993.16</v>
      </c>
      <c r="AY540"/>
    </row>
    <row r="541" spans="1:51" x14ac:dyDescent="0.3">
      <c r="A541" t="str">
        <f t="shared" si="27"/>
        <v>07_243XX023_24613100</v>
      </c>
      <c r="C541" t="s">
        <v>1118</v>
      </c>
      <c r="F541" t="s">
        <v>1065</v>
      </c>
      <c r="G541" t="s">
        <v>29</v>
      </c>
      <c r="H541" t="s">
        <v>30</v>
      </c>
      <c r="I541" t="s">
        <v>479</v>
      </c>
      <c r="J541" t="s">
        <v>981</v>
      </c>
      <c r="K541" t="s">
        <v>446</v>
      </c>
      <c r="L541" t="s">
        <v>859</v>
      </c>
      <c r="M541" t="s">
        <v>447</v>
      </c>
      <c r="N541">
        <v>3</v>
      </c>
      <c r="O541" t="s">
        <v>218</v>
      </c>
      <c r="P541" t="s">
        <v>45</v>
      </c>
      <c r="Q541">
        <v>37</v>
      </c>
      <c r="R541" t="s">
        <v>484</v>
      </c>
      <c r="S541" t="s">
        <v>481</v>
      </c>
      <c r="T541" t="s">
        <v>889</v>
      </c>
      <c r="U541" t="s">
        <v>482</v>
      </c>
      <c r="V541">
        <v>6000</v>
      </c>
      <c r="W541" t="s">
        <v>1059</v>
      </c>
      <c r="Y541">
        <v>6131</v>
      </c>
      <c r="Z541" t="s">
        <v>163</v>
      </c>
      <c r="AA541" s="46">
        <v>0</v>
      </c>
      <c r="AB541" s="80" t="s">
        <v>42</v>
      </c>
      <c r="AC541" t="s">
        <v>43</v>
      </c>
      <c r="AD541" s="12">
        <v>8000000</v>
      </c>
      <c r="AE541" s="12">
        <v>0</v>
      </c>
      <c r="AF541" s="12">
        <v>0</v>
      </c>
      <c r="AG541" s="12">
        <v>0</v>
      </c>
      <c r="AH541" s="12">
        <v>0</v>
      </c>
      <c r="AI541" s="12">
        <v>0</v>
      </c>
      <c r="AJ541" s="12">
        <v>0</v>
      </c>
      <c r="AK541" s="12">
        <v>8000000</v>
      </c>
      <c r="AL541" s="32">
        <v>0</v>
      </c>
      <c r="AM541" s="32">
        <v>0</v>
      </c>
      <c r="AN541" s="32">
        <v>0</v>
      </c>
      <c r="AO541" s="32">
        <v>0</v>
      </c>
      <c r="AP541" s="12">
        <v>0</v>
      </c>
      <c r="AQ541" s="12">
        <f t="shared" si="28"/>
        <v>0</v>
      </c>
      <c r="AR541" s="32">
        <f t="shared" si="25"/>
        <v>0</v>
      </c>
      <c r="AS541" s="35" t="s">
        <v>846</v>
      </c>
      <c r="AT541">
        <v>0</v>
      </c>
      <c r="AU541">
        <v>0</v>
      </c>
      <c r="AV541">
        <v>0</v>
      </c>
      <c r="AW541">
        <v>0</v>
      </c>
      <c r="AX541">
        <v>0</v>
      </c>
      <c r="AY541"/>
    </row>
    <row r="542" spans="1:51" x14ac:dyDescent="0.3">
      <c r="A542" t="str">
        <f t="shared" si="27"/>
        <v>07_243XX023_24613100</v>
      </c>
      <c r="C542" t="s">
        <v>1119</v>
      </c>
      <c r="F542" t="s">
        <v>1120</v>
      </c>
      <c r="G542" t="s">
        <v>29</v>
      </c>
      <c r="H542" t="s">
        <v>30</v>
      </c>
      <c r="I542" t="s">
        <v>479</v>
      </c>
      <c r="J542" t="s">
        <v>981</v>
      </c>
      <c r="K542" t="s">
        <v>446</v>
      </c>
      <c r="L542" t="s">
        <v>859</v>
      </c>
      <c r="M542" t="s">
        <v>447</v>
      </c>
      <c r="N542">
        <v>3</v>
      </c>
      <c r="O542" t="s">
        <v>218</v>
      </c>
      <c r="P542" t="s">
        <v>45</v>
      </c>
      <c r="Q542">
        <v>37</v>
      </c>
      <c r="R542" t="s">
        <v>484</v>
      </c>
      <c r="S542" t="s">
        <v>481</v>
      </c>
      <c r="T542" t="s">
        <v>889</v>
      </c>
      <c r="U542" t="s">
        <v>482</v>
      </c>
      <c r="V542">
        <v>6000</v>
      </c>
      <c r="W542" t="s">
        <v>1059</v>
      </c>
      <c r="Y542">
        <v>6131</v>
      </c>
      <c r="Z542" t="s">
        <v>163</v>
      </c>
      <c r="AA542" s="46">
        <v>0</v>
      </c>
      <c r="AB542" s="80" t="s">
        <v>42</v>
      </c>
      <c r="AC542" t="s">
        <v>43</v>
      </c>
      <c r="AD542" s="12">
        <v>15000000</v>
      </c>
      <c r="AE542" s="12">
        <v>0</v>
      </c>
      <c r="AF542" s="12">
        <v>0</v>
      </c>
      <c r="AG542" s="12">
        <v>0</v>
      </c>
      <c r="AH542" s="12">
        <v>0</v>
      </c>
      <c r="AI542" s="12">
        <v>0</v>
      </c>
      <c r="AJ542" s="12">
        <v>0</v>
      </c>
      <c r="AK542" s="12">
        <v>15000000</v>
      </c>
      <c r="AL542" s="32">
        <v>0</v>
      </c>
      <c r="AM542" s="32">
        <v>0</v>
      </c>
      <c r="AN542" s="32">
        <v>0</v>
      </c>
      <c r="AO542" s="32">
        <v>0</v>
      </c>
      <c r="AP542" s="12">
        <v>0</v>
      </c>
      <c r="AQ542" s="12">
        <f t="shared" si="28"/>
        <v>0</v>
      </c>
      <c r="AR542" s="32">
        <f t="shared" si="25"/>
        <v>0</v>
      </c>
      <c r="AS542" s="35" t="s">
        <v>846</v>
      </c>
      <c r="AT542">
        <v>0</v>
      </c>
      <c r="AU542">
        <v>1325153</v>
      </c>
      <c r="AV542">
        <v>0</v>
      </c>
      <c r="AW542">
        <v>292006.84000000003</v>
      </c>
      <c r="AX542">
        <v>1033146.16</v>
      </c>
      <c r="AY542"/>
    </row>
    <row r="543" spans="1:51" x14ac:dyDescent="0.3">
      <c r="A543" t="str">
        <f t="shared" si="27"/>
        <v>07_243XX023_24613100</v>
      </c>
      <c r="C543" t="s">
        <v>1121</v>
      </c>
      <c r="F543" t="s">
        <v>1122</v>
      </c>
      <c r="G543" t="s">
        <v>29</v>
      </c>
      <c r="H543" t="s">
        <v>30</v>
      </c>
      <c r="I543" t="s">
        <v>479</v>
      </c>
      <c r="J543" t="s">
        <v>981</v>
      </c>
      <c r="K543" t="s">
        <v>446</v>
      </c>
      <c r="L543" t="s">
        <v>859</v>
      </c>
      <c r="M543" t="s">
        <v>447</v>
      </c>
      <c r="N543">
        <v>3</v>
      </c>
      <c r="O543" t="s">
        <v>218</v>
      </c>
      <c r="P543" t="s">
        <v>45</v>
      </c>
      <c r="Q543">
        <v>37</v>
      </c>
      <c r="R543" t="s">
        <v>484</v>
      </c>
      <c r="S543" t="s">
        <v>481</v>
      </c>
      <c r="T543" t="s">
        <v>889</v>
      </c>
      <c r="U543" t="s">
        <v>482</v>
      </c>
      <c r="V543">
        <v>6000</v>
      </c>
      <c r="W543" t="s">
        <v>1059</v>
      </c>
      <c r="Y543">
        <v>6131</v>
      </c>
      <c r="Z543" t="s">
        <v>163</v>
      </c>
      <c r="AA543" s="46">
        <v>0</v>
      </c>
      <c r="AB543" s="80" t="s">
        <v>42</v>
      </c>
      <c r="AC543" t="s">
        <v>43</v>
      </c>
      <c r="AD543" s="12">
        <v>11200000</v>
      </c>
      <c r="AE543" s="12">
        <v>0</v>
      </c>
      <c r="AF543" s="12">
        <v>0</v>
      </c>
      <c r="AG543" s="12">
        <v>0</v>
      </c>
      <c r="AH543" s="12">
        <v>0</v>
      </c>
      <c r="AI543" s="12">
        <v>0</v>
      </c>
      <c r="AJ543" s="12">
        <v>0</v>
      </c>
      <c r="AK543" s="12">
        <v>11200000</v>
      </c>
      <c r="AL543" s="32">
        <v>0</v>
      </c>
      <c r="AM543" s="32">
        <v>0</v>
      </c>
      <c r="AN543" s="32">
        <v>0</v>
      </c>
      <c r="AO543" s="32">
        <v>0</v>
      </c>
      <c r="AP543" s="12">
        <v>0</v>
      </c>
      <c r="AQ543" s="12">
        <f t="shared" si="28"/>
        <v>0</v>
      </c>
      <c r="AR543" s="32">
        <f t="shared" si="25"/>
        <v>0</v>
      </c>
      <c r="AS543" s="35" t="s">
        <v>846</v>
      </c>
      <c r="AT543">
        <v>570000</v>
      </c>
      <c r="AU543">
        <v>0</v>
      </c>
      <c r="AV543">
        <v>0</v>
      </c>
      <c r="AW543">
        <v>0</v>
      </c>
      <c r="AX543">
        <v>570000</v>
      </c>
      <c r="AY543"/>
    </row>
    <row r="544" spans="1:51" x14ac:dyDescent="0.3">
      <c r="A544" t="str">
        <f t="shared" si="27"/>
        <v>07_243XX023_24613100</v>
      </c>
      <c r="C544" t="s">
        <v>1123</v>
      </c>
      <c r="F544" t="s">
        <v>1064</v>
      </c>
      <c r="G544" t="s">
        <v>29</v>
      </c>
      <c r="H544" t="s">
        <v>30</v>
      </c>
      <c r="I544" t="s">
        <v>479</v>
      </c>
      <c r="J544" t="s">
        <v>981</v>
      </c>
      <c r="K544" t="s">
        <v>446</v>
      </c>
      <c r="L544" t="s">
        <v>859</v>
      </c>
      <c r="M544" t="s">
        <v>447</v>
      </c>
      <c r="N544">
        <v>3</v>
      </c>
      <c r="O544" t="s">
        <v>218</v>
      </c>
      <c r="P544" t="s">
        <v>45</v>
      </c>
      <c r="Q544">
        <v>37</v>
      </c>
      <c r="R544" t="s">
        <v>484</v>
      </c>
      <c r="S544" t="s">
        <v>481</v>
      </c>
      <c r="T544" t="s">
        <v>889</v>
      </c>
      <c r="U544" t="s">
        <v>482</v>
      </c>
      <c r="V544">
        <v>6000</v>
      </c>
      <c r="W544" t="s">
        <v>1059</v>
      </c>
      <c r="Y544">
        <v>6131</v>
      </c>
      <c r="Z544" t="s">
        <v>163</v>
      </c>
      <c r="AA544" s="46">
        <v>0</v>
      </c>
      <c r="AB544" s="80" t="s">
        <v>42</v>
      </c>
      <c r="AC544" t="s">
        <v>43</v>
      </c>
      <c r="AD544" s="12">
        <v>8000000</v>
      </c>
      <c r="AE544" s="12">
        <v>0</v>
      </c>
      <c r="AF544" s="12">
        <v>0</v>
      </c>
      <c r="AG544" s="12">
        <v>0</v>
      </c>
      <c r="AH544" s="12">
        <v>0</v>
      </c>
      <c r="AI544" s="12">
        <v>0</v>
      </c>
      <c r="AJ544" s="12">
        <v>0</v>
      </c>
      <c r="AK544" s="12">
        <v>8000000</v>
      </c>
      <c r="AL544" s="32">
        <v>0</v>
      </c>
      <c r="AM544" s="32">
        <v>0</v>
      </c>
      <c r="AN544" s="32">
        <v>0</v>
      </c>
      <c r="AO544" s="32">
        <v>0</v>
      </c>
      <c r="AP544" s="12">
        <v>0</v>
      </c>
      <c r="AQ544" s="12">
        <f t="shared" si="28"/>
        <v>0</v>
      </c>
      <c r="AR544" s="32">
        <f t="shared" ref="AR544:AR557" si="29">AN544-AL544</f>
        <v>0</v>
      </c>
      <c r="AS544" s="35" t="s">
        <v>846</v>
      </c>
      <c r="AT544">
        <v>400000</v>
      </c>
      <c r="AU544">
        <v>300000</v>
      </c>
      <c r="AV544">
        <v>0</v>
      </c>
      <c r="AW544">
        <v>0</v>
      </c>
      <c r="AX544">
        <v>700000</v>
      </c>
      <c r="AY544"/>
    </row>
    <row r="545" spans="1:51" x14ac:dyDescent="0.3">
      <c r="A545" t="str">
        <f t="shared" si="27"/>
        <v>1.1-00-2407_243XX023_24613100</v>
      </c>
      <c r="B545" t="s">
        <v>1282</v>
      </c>
      <c r="C545" t="s">
        <v>1105</v>
      </c>
      <c r="D545" t="s">
        <v>1276</v>
      </c>
      <c r="E545" t="s">
        <v>1284</v>
      </c>
      <c r="F545" s="1" t="s">
        <v>1106</v>
      </c>
      <c r="G545" s="1" t="str">
        <f>[1]Plantilla!$I$20</f>
        <v>1.3.4</v>
      </c>
      <c r="H545" s="6" t="str">
        <f>[1]Plantilla!$K$20</f>
        <v>FUNCIÓN PÚBLICA</v>
      </c>
      <c r="I545" s="1" t="str">
        <f>[1]Plantilla!$I$17</f>
        <v>K</v>
      </c>
      <c r="J545" s="6" t="str">
        <f>[1]Plantilla!$K$17</f>
        <v>Proyectos de Inversión</v>
      </c>
      <c r="K545" s="1" t="str">
        <f>[1]Plantilla!$I$9</f>
        <v>07_24</v>
      </c>
      <c r="L545" s="1" t="s">
        <v>859</v>
      </c>
      <c r="M545" s="1" t="str">
        <f>[1]Plantilla!$K$9</f>
        <v>GABINETE INTEGRAL DE INFRAESTRUCTURA Y SERVICIOS PÚBLICOS</v>
      </c>
      <c r="N545" s="1">
        <f>[1]Plantilla!$I$21</f>
        <v>3</v>
      </c>
      <c r="O545" s="1" t="str">
        <f>[1]Plantilla!$K$21</f>
        <v>INFRAESTRUCTURA Y SERVICIOS PÚBLICOS</v>
      </c>
      <c r="P545" t="s">
        <v>45</v>
      </c>
      <c r="Q545" s="1">
        <v>59</v>
      </c>
      <c r="R545" s="1" t="s">
        <v>1214</v>
      </c>
      <c r="S545" t="s">
        <v>481</v>
      </c>
      <c r="T545" s="1" t="str">
        <f>[1]Plantilla!$I$10</f>
        <v>023_24</v>
      </c>
      <c r="U545" s="1" t="str">
        <f>[1]Plantilla!$K$10</f>
        <v>DIRECCIÓN GENERAL DE OBRAS PÚBLICAS</v>
      </c>
      <c r="V545" s="1">
        <v>6000</v>
      </c>
      <c r="W545" s="1" t="s">
        <v>162</v>
      </c>
      <c r="Y545" s="7">
        <v>6131</v>
      </c>
      <c r="Z545" s="7" t="s">
        <v>163</v>
      </c>
      <c r="AA545" s="46">
        <v>0</v>
      </c>
      <c r="AB545" s="80" t="s">
        <v>42</v>
      </c>
      <c r="AC545" t="s">
        <v>43</v>
      </c>
      <c r="AD545" s="32">
        <v>0</v>
      </c>
      <c r="AE545" s="32">
        <v>0</v>
      </c>
      <c r="AF545" s="32">
        <v>0</v>
      </c>
      <c r="AG545" s="32">
        <v>0</v>
      </c>
      <c r="AH545" s="32">
        <v>0</v>
      </c>
      <c r="AI545" s="32">
        <v>0</v>
      </c>
      <c r="AJ545" s="32">
        <v>0</v>
      </c>
      <c r="AK545" s="32">
        <v>0</v>
      </c>
      <c r="AL545" s="32">
        <v>0</v>
      </c>
      <c r="AM545" s="32"/>
      <c r="AN545" s="74">
        <v>55000000</v>
      </c>
      <c r="AO545" s="74">
        <v>55000000</v>
      </c>
      <c r="AP545" s="12">
        <v>0</v>
      </c>
      <c r="AQ545" s="12">
        <f t="shared" si="28"/>
        <v>0</v>
      </c>
      <c r="AR545" s="32">
        <f t="shared" si="29"/>
        <v>55000000</v>
      </c>
      <c r="AS545" s="35" t="s">
        <v>1940</v>
      </c>
      <c r="AT545">
        <v>6300000</v>
      </c>
      <c r="AU545">
        <v>0</v>
      </c>
      <c r="AV545">
        <v>0</v>
      </c>
      <c r="AW545">
        <v>0</v>
      </c>
      <c r="AX545">
        <v>6300000</v>
      </c>
      <c r="AY545"/>
    </row>
    <row r="546" spans="1:51" s="82" customFormat="1" x14ac:dyDescent="0.3">
      <c r="A546" t="str">
        <f t="shared" si="27"/>
        <v>2.5-02-2407_243037023_24615100</v>
      </c>
      <c r="B546" s="82" t="s">
        <v>1280</v>
      </c>
      <c r="C546" s="82" t="s">
        <v>1095</v>
      </c>
      <c r="D546" s="82" t="s">
        <v>1274</v>
      </c>
      <c r="E546" s="82" t="s">
        <v>1287</v>
      </c>
      <c r="F546" s="82" t="s">
        <v>1096</v>
      </c>
      <c r="G546" s="82" t="s">
        <v>29</v>
      </c>
      <c r="H546" s="82" t="s">
        <v>30</v>
      </c>
      <c r="I546" s="82" t="s">
        <v>479</v>
      </c>
      <c r="J546" s="82" t="s">
        <v>981</v>
      </c>
      <c r="K546" s="82" t="s">
        <v>446</v>
      </c>
      <c r="L546" s="82" t="s">
        <v>859</v>
      </c>
      <c r="M546" s="82" t="s">
        <v>447</v>
      </c>
      <c r="N546" s="82">
        <v>3</v>
      </c>
      <c r="O546" s="82" t="s">
        <v>218</v>
      </c>
      <c r="P546" s="83" t="s">
        <v>483</v>
      </c>
      <c r="Q546" s="82">
        <v>37</v>
      </c>
      <c r="R546" s="82" t="s">
        <v>484</v>
      </c>
      <c r="S546" s="82" t="s">
        <v>481</v>
      </c>
      <c r="T546" s="82" t="s">
        <v>889</v>
      </c>
      <c r="U546" s="82" t="s">
        <v>482</v>
      </c>
      <c r="V546" s="82">
        <v>6000</v>
      </c>
      <c r="W546" s="82" t="s">
        <v>1059</v>
      </c>
      <c r="Y546" s="82">
        <v>6151</v>
      </c>
      <c r="Z546" s="82" t="s">
        <v>493</v>
      </c>
      <c r="AA546" s="195">
        <v>0</v>
      </c>
      <c r="AB546" s="84" t="s">
        <v>42</v>
      </c>
      <c r="AC546" s="82" t="s">
        <v>43</v>
      </c>
      <c r="AD546" s="85">
        <v>47679399.759999998</v>
      </c>
      <c r="AE546" s="85">
        <v>15000003.800000001</v>
      </c>
      <c r="AF546" s="85">
        <v>46616019.539999999</v>
      </c>
      <c r="AG546" s="85">
        <v>46616019.539999999</v>
      </c>
      <c r="AH546" s="85">
        <v>33875615.479999997</v>
      </c>
      <c r="AI546" s="85">
        <v>33089091.120000001</v>
      </c>
      <c r="AJ546" s="85">
        <v>33089091.120000001</v>
      </c>
      <c r="AK546" s="85">
        <v>1063380.2199999988</v>
      </c>
      <c r="AL546" s="75">
        <v>40000000</v>
      </c>
      <c r="AM546" s="75">
        <v>70000000</v>
      </c>
      <c r="AN546" s="75">
        <v>50000000</v>
      </c>
      <c r="AO546" s="75">
        <v>50000000</v>
      </c>
      <c r="AP546" s="85">
        <v>10000000</v>
      </c>
      <c r="AQ546" s="85">
        <f t="shared" si="28"/>
        <v>-5000003.8000000007</v>
      </c>
      <c r="AR546" s="75">
        <f t="shared" si="29"/>
        <v>10000000</v>
      </c>
      <c r="AS546" s="193" t="s">
        <v>490</v>
      </c>
      <c r="AT546">
        <v>1144594.82</v>
      </c>
      <c r="AU546">
        <v>0</v>
      </c>
      <c r="AV546">
        <v>0</v>
      </c>
      <c r="AW546">
        <v>0</v>
      </c>
      <c r="AX546">
        <v>1144594.82</v>
      </c>
    </row>
    <row r="547" spans="1:51" x14ac:dyDescent="0.3">
      <c r="A547" t="str">
        <f t="shared" si="27"/>
        <v>1.1-00-2407_243037023_24615100</v>
      </c>
      <c r="B547" t="s">
        <v>1282</v>
      </c>
      <c r="C547" t="s">
        <v>1105</v>
      </c>
      <c r="D547" t="s">
        <v>1276</v>
      </c>
      <c r="E547" t="s">
        <v>1284</v>
      </c>
      <c r="F547" t="s">
        <v>1106</v>
      </c>
      <c r="G547" t="s">
        <v>29</v>
      </c>
      <c r="H547" t="s">
        <v>30</v>
      </c>
      <c r="I547" t="s">
        <v>479</v>
      </c>
      <c r="J547" t="s">
        <v>981</v>
      </c>
      <c r="K547" t="s">
        <v>446</v>
      </c>
      <c r="L547" t="s">
        <v>859</v>
      </c>
      <c r="M547" t="s">
        <v>447</v>
      </c>
      <c r="N547">
        <v>3</v>
      </c>
      <c r="O547" t="s">
        <v>218</v>
      </c>
      <c r="P547" s="79" t="s">
        <v>483</v>
      </c>
      <c r="Q547">
        <v>37</v>
      </c>
      <c r="R547" t="s">
        <v>484</v>
      </c>
      <c r="S547" t="s">
        <v>481</v>
      </c>
      <c r="T547" t="s">
        <v>889</v>
      </c>
      <c r="U547" t="s">
        <v>482</v>
      </c>
      <c r="V547">
        <v>6000</v>
      </c>
      <c r="W547" t="s">
        <v>1059</v>
      </c>
      <c r="Y547">
        <v>6151</v>
      </c>
      <c r="Z547" t="s">
        <v>493</v>
      </c>
      <c r="AA547" s="46">
        <v>0</v>
      </c>
      <c r="AB547" s="80" t="s">
        <v>42</v>
      </c>
      <c r="AC547" t="s">
        <v>43</v>
      </c>
      <c r="AD547" s="12">
        <v>2833043.46</v>
      </c>
      <c r="AE547" s="12">
        <v>0</v>
      </c>
      <c r="AF547" s="12">
        <v>1983043.46</v>
      </c>
      <c r="AG547" s="12">
        <v>1983043.46</v>
      </c>
      <c r="AH547" s="12">
        <v>1983043.46</v>
      </c>
      <c r="AI547" s="12">
        <v>1983043.46</v>
      </c>
      <c r="AJ547" s="12">
        <v>1983043.46</v>
      </c>
      <c r="AK547" s="12">
        <v>850000</v>
      </c>
      <c r="AL547" s="32">
        <v>0</v>
      </c>
      <c r="AM547" s="32">
        <v>0</v>
      </c>
      <c r="AN547" s="75">
        <v>30000000</v>
      </c>
      <c r="AO547" s="75">
        <v>30000000</v>
      </c>
      <c r="AP547" s="12">
        <v>21369154.550000001</v>
      </c>
      <c r="AQ547" s="12">
        <f t="shared" si="28"/>
        <v>21369154.550000001</v>
      </c>
      <c r="AR547" s="32">
        <f t="shared" si="29"/>
        <v>30000000</v>
      </c>
      <c r="AS547" s="35" t="s">
        <v>846</v>
      </c>
      <c r="AT547">
        <v>0</v>
      </c>
      <c r="AU547">
        <v>0</v>
      </c>
      <c r="AV547">
        <v>0</v>
      </c>
      <c r="AW547">
        <v>0</v>
      </c>
      <c r="AX547">
        <v>0</v>
      </c>
      <c r="AY547"/>
    </row>
    <row r="548" spans="1:51" x14ac:dyDescent="0.3">
      <c r="A548" t="str">
        <f t="shared" si="27"/>
        <v>2.5-01-2407_243037023_24615100</v>
      </c>
      <c r="B548" t="s">
        <v>1281</v>
      </c>
      <c r="C548" t="s">
        <v>1112</v>
      </c>
      <c r="D548" t="s">
        <v>1275</v>
      </c>
      <c r="E548" t="s">
        <v>1936</v>
      </c>
      <c r="F548" t="s">
        <v>1113</v>
      </c>
      <c r="G548" t="s">
        <v>29</v>
      </c>
      <c r="H548" t="s">
        <v>30</v>
      </c>
      <c r="I548" t="s">
        <v>479</v>
      </c>
      <c r="J548" t="s">
        <v>981</v>
      </c>
      <c r="K548" t="s">
        <v>446</v>
      </c>
      <c r="L548" t="s">
        <v>859</v>
      </c>
      <c r="M548" t="s">
        <v>447</v>
      </c>
      <c r="N548">
        <v>3</v>
      </c>
      <c r="O548" t="s">
        <v>218</v>
      </c>
      <c r="P548" s="79" t="s">
        <v>483</v>
      </c>
      <c r="Q548">
        <v>37</v>
      </c>
      <c r="R548" t="s">
        <v>484</v>
      </c>
      <c r="S548" t="s">
        <v>481</v>
      </c>
      <c r="T548" t="s">
        <v>889</v>
      </c>
      <c r="U548" t="s">
        <v>482</v>
      </c>
      <c r="V548">
        <v>6000</v>
      </c>
      <c r="W548" t="s">
        <v>1059</v>
      </c>
      <c r="Y548">
        <v>6151</v>
      </c>
      <c r="Z548" t="s">
        <v>493</v>
      </c>
      <c r="AA548" s="46">
        <v>0</v>
      </c>
      <c r="AB548" s="80" t="s">
        <v>42</v>
      </c>
      <c r="AC548" t="s">
        <v>43</v>
      </c>
      <c r="AD548" s="12">
        <v>56800000</v>
      </c>
      <c r="AE548" s="12">
        <v>19999996.199999999</v>
      </c>
      <c r="AF548" s="12">
        <v>40604651.090000004</v>
      </c>
      <c r="AG548" s="12">
        <v>40604651.090000004</v>
      </c>
      <c r="AH548" s="12">
        <v>25627696.620000001</v>
      </c>
      <c r="AI548" s="12">
        <v>23826671.149999999</v>
      </c>
      <c r="AJ548" s="12">
        <v>23826671.149999999</v>
      </c>
      <c r="AK548" s="12">
        <v>16195348.909999996</v>
      </c>
      <c r="AL548" s="32">
        <v>56800000</v>
      </c>
      <c r="AM548" s="32">
        <v>56800000</v>
      </c>
      <c r="AN548" s="75">
        <v>56800000</v>
      </c>
      <c r="AO548" s="75">
        <v>56800000</v>
      </c>
      <c r="AP548" s="12">
        <v>25000000</v>
      </c>
      <c r="AQ548" s="12">
        <f t="shared" si="28"/>
        <v>5000003.8000000007</v>
      </c>
      <c r="AR548" s="32">
        <f t="shared" si="29"/>
        <v>0</v>
      </c>
      <c r="AS548" s="35" t="s">
        <v>492</v>
      </c>
      <c r="AT548">
        <v>688354.49</v>
      </c>
      <c r="AU548">
        <v>0</v>
      </c>
      <c r="AV548">
        <v>0</v>
      </c>
      <c r="AW548">
        <v>0</v>
      </c>
      <c r="AX548">
        <v>688354.49</v>
      </c>
      <c r="AY548"/>
    </row>
    <row r="549" spans="1:51" x14ac:dyDescent="0.3">
      <c r="A549" t="str">
        <f t="shared" si="27"/>
        <v>07_243XX023_24615100</v>
      </c>
      <c r="C549" t="s">
        <v>1124</v>
      </c>
      <c r="F549" t="s">
        <v>1067</v>
      </c>
      <c r="G549" t="s">
        <v>29</v>
      </c>
      <c r="H549" t="s">
        <v>30</v>
      </c>
      <c r="I549" t="s">
        <v>479</v>
      </c>
      <c r="J549" t="s">
        <v>981</v>
      </c>
      <c r="K549" t="s">
        <v>446</v>
      </c>
      <c r="L549" t="s">
        <v>859</v>
      </c>
      <c r="M549" t="s">
        <v>447</v>
      </c>
      <c r="N549">
        <v>3</v>
      </c>
      <c r="O549" t="s">
        <v>218</v>
      </c>
      <c r="P549" t="s">
        <v>45</v>
      </c>
      <c r="Q549">
        <v>37</v>
      </c>
      <c r="R549" t="s">
        <v>484</v>
      </c>
      <c r="S549" t="s">
        <v>481</v>
      </c>
      <c r="T549" t="s">
        <v>889</v>
      </c>
      <c r="U549" t="s">
        <v>482</v>
      </c>
      <c r="V549">
        <v>6000</v>
      </c>
      <c r="W549" t="s">
        <v>1059</v>
      </c>
      <c r="Y549">
        <v>6151</v>
      </c>
      <c r="Z549" t="s">
        <v>493</v>
      </c>
      <c r="AA549" s="46">
        <v>0</v>
      </c>
      <c r="AB549" s="80" t="s">
        <v>42</v>
      </c>
      <c r="AC549" t="s">
        <v>43</v>
      </c>
      <c r="AD549" s="12">
        <v>1500000</v>
      </c>
      <c r="AE549" s="12">
        <v>0</v>
      </c>
      <c r="AF549" s="12">
        <v>0</v>
      </c>
      <c r="AG549" s="12">
        <v>0</v>
      </c>
      <c r="AH549" s="12">
        <v>0</v>
      </c>
      <c r="AI549" s="12">
        <v>0</v>
      </c>
      <c r="AJ549" s="12">
        <v>0</v>
      </c>
      <c r="AK549" s="12">
        <v>1500000</v>
      </c>
      <c r="AL549" s="32">
        <v>0</v>
      </c>
      <c r="AM549" s="32">
        <v>0</v>
      </c>
      <c r="AN549" s="32">
        <v>0</v>
      </c>
      <c r="AO549" s="32">
        <v>0</v>
      </c>
      <c r="AP549" s="12">
        <v>0</v>
      </c>
      <c r="AQ549" s="12">
        <f t="shared" si="28"/>
        <v>0</v>
      </c>
      <c r="AR549" s="32">
        <f t="shared" si="29"/>
        <v>0</v>
      </c>
      <c r="AS549" s="35" t="s">
        <v>846</v>
      </c>
      <c r="AT549">
        <v>88245.29</v>
      </c>
      <c r="AU549">
        <v>0</v>
      </c>
      <c r="AV549">
        <v>0</v>
      </c>
      <c r="AW549">
        <v>0</v>
      </c>
      <c r="AX549">
        <v>88245.29</v>
      </c>
      <c r="AY549"/>
    </row>
    <row r="550" spans="1:51" x14ac:dyDescent="0.3">
      <c r="A550" t="str">
        <f t="shared" si="27"/>
        <v>07_243XX023_24615100</v>
      </c>
      <c r="C550" t="s">
        <v>1125</v>
      </c>
      <c r="F550" t="s">
        <v>1069</v>
      </c>
      <c r="G550" t="s">
        <v>29</v>
      </c>
      <c r="H550" t="s">
        <v>30</v>
      </c>
      <c r="I550" t="s">
        <v>479</v>
      </c>
      <c r="J550" t="s">
        <v>981</v>
      </c>
      <c r="K550" t="s">
        <v>446</v>
      </c>
      <c r="L550" t="s">
        <v>859</v>
      </c>
      <c r="M550" t="s">
        <v>447</v>
      </c>
      <c r="N550">
        <v>3</v>
      </c>
      <c r="O550" t="s">
        <v>218</v>
      </c>
      <c r="P550" t="s">
        <v>45</v>
      </c>
      <c r="Q550">
        <v>37</v>
      </c>
      <c r="R550" t="s">
        <v>484</v>
      </c>
      <c r="S550" t="s">
        <v>481</v>
      </c>
      <c r="T550" t="s">
        <v>889</v>
      </c>
      <c r="U550" t="s">
        <v>482</v>
      </c>
      <c r="V550">
        <v>6000</v>
      </c>
      <c r="W550" t="s">
        <v>1059</v>
      </c>
      <c r="Y550">
        <v>6151</v>
      </c>
      <c r="Z550" t="s">
        <v>493</v>
      </c>
      <c r="AA550" s="46">
        <v>0</v>
      </c>
      <c r="AB550" s="80" t="s">
        <v>42</v>
      </c>
      <c r="AC550" t="s">
        <v>43</v>
      </c>
      <c r="AD550" s="12">
        <v>15000000</v>
      </c>
      <c r="AE550" s="12">
        <v>0</v>
      </c>
      <c r="AF550" s="12">
        <v>12935820.300000001</v>
      </c>
      <c r="AG550" s="12">
        <v>12935820.300000001</v>
      </c>
      <c r="AH550" s="12">
        <v>4456497.24</v>
      </c>
      <c r="AI550" s="12">
        <v>4456497.24</v>
      </c>
      <c r="AJ550" s="12">
        <v>4456497.24</v>
      </c>
      <c r="AK550" s="12">
        <v>2064179.6999999993</v>
      </c>
      <c r="AL550" s="32">
        <v>0</v>
      </c>
      <c r="AM550" s="32">
        <v>0</v>
      </c>
      <c r="AN550" s="32">
        <v>0</v>
      </c>
      <c r="AO550" s="32">
        <v>0</v>
      </c>
      <c r="AP550" s="12">
        <v>0</v>
      </c>
      <c r="AQ550" s="12">
        <f t="shared" si="28"/>
        <v>0</v>
      </c>
      <c r="AR550" s="32">
        <f t="shared" si="29"/>
        <v>0</v>
      </c>
      <c r="AS550" s="35" t="s">
        <v>846</v>
      </c>
      <c r="AT550">
        <v>1307.25</v>
      </c>
      <c r="AU550">
        <v>0</v>
      </c>
      <c r="AV550">
        <v>0</v>
      </c>
      <c r="AW550">
        <v>0</v>
      </c>
      <c r="AX550">
        <v>1307.25</v>
      </c>
      <c r="AY550"/>
    </row>
    <row r="551" spans="1:51" x14ac:dyDescent="0.3">
      <c r="A551" t="str">
        <f t="shared" si="27"/>
        <v>07_243XX023_24615100</v>
      </c>
      <c r="C551" t="s">
        <v>1126</v>
      </c>
      <c r="F551" t="s">
        <v>1068</v>
      </c>
      <c r="G551" t="s">
        <v>29</v>
      </c>
      <c r="H551" t="s">
        <v>30</v>
      </c>
      <c r="I551" t="s">
        <v>479</v>
      </c>
      <c r="J551" t="s">
        <v>981</v>
      </c>
      <c r="K551" t="s">
        <v>446</v>
      </c>
      <c r="L551" t="s">
        <v>859</v>
      </c>
      <c r="M551" t="s">
        <v>447</v>
      </c>
      <c r="N551">
        <v>3</v>
      </c>
      <c r="O551" t="s">
        <v>218</v>
      </c>
      <c r="P551" t="s">
        <v>45</v>
      </c>
      <c r="Q551">
        <v>37</v>
      </c>
      <c r="R551" t="s">
        <v>484</v>
      </c>
      <c r="S551" t="s">
        <v>481</v>
      </c>
      <c r="T551" t="s">
        <v>889</v>
      </c>
      <c r="U551" t="s">
        <v>482</v>
      </c>
      <c r="V551">
        <v>6000</v>
      </c>
      <c r="W551" t="s">
        <v>1059</v>
      </c>
      <c r="Y551">
        <v>6151</v>
      </c>
      <c r="Z551" t="s">
        <v>493</v>
      </c>
      <c r="AA551" s="46">
        <v>0</v>
      </c>
      <c r="AB551" s="80" t="s">
        <v>42</v>
      </c>
      <c r="AC551" t="s">
        <v>43</v>
      </c>
      <c r="AD551" s="12">
        <v>50000000</v>
      </c>
      <c r="AE551" s="12">
        <v>0</v>
      </c>
      <c r="AF551" s="12">
        <v>42395073.920000002</v>
      </c>
      <c r="AG551" s="12">
        <v>42395073.920000002</v>
      </c>
      <c r="AH551" s="12">
        <v>10598768.48</v>
      </c>
      <c r="AI551" s="12">
        <v>10598768.48</v>
      </c>
      <c r="AJ551" s="12">
        <v>10598768.48</v>
      </c>
      <c r="AK551" s="12">
        <v>7604926.0799999982</v>
      </c>
      <c r="AL551" s="32">
        <v>0</v>
      </c>
      <c r="AM551" s="32">
        <v>0</v>
      </c>
      <c r="AN551" s="32">
        <v>0</v>
      </c>
      <c r="AO551" s="32">
        <v>0</v>
      </c>
      <c r="AP551" s="12">
        <v>0</v>
      </c>
      <c r="AQ551" s="12">
        <f t="shared" si="28"/>
        <v>0</v>
      </c>
      <c r="AR551" s="32">
        <f t="shared" si="29"/>
        <v>0</v>
      </c>
      <c r="AS551" s="35" t="s">
        <v>846</v>
      </c>
      <c r="AT551">
        <v>56476.45</v>
      </c>
      <c r="AU551">
        <v>0</v>
      </c>
      <c r="AV551">
        <v>0</v>
      </c>
      <c r="AW551">
        <v>0</v>
      </c>
      <c r="AX551">
        <v>56476.45</v>
      </c>
      <c r="AY551"/>
    </row>
    <row r="552" spans="1:51" x14ac:dyDescent="0.3">
      <c r="A552" t="str">
        <f t="shared" si="27"/>
        <v>07_243XX023_24615100</v>
      </c>
      <c r="C552" t="s">
        <v>1127</v>
      </c>
      <c r="F552" t="s">
        <v>1066</v>
      </c>
      <c r="G552" t="s">
        <v>29</v>
      </c>
      <c r="H552" t="s">
        <v>30</v>
      </c>
      <c r="I552" t="s">
        <v>479</v>
      </c>
      <c r="J552" t="s">
        <v>981</v>
      </c>
      <c r="K552" t="s">
        <v>446</v>
      </c>
      <c r="L552" t="s">
        <v>859</v>
      </c>
      <c r="M552" t="s">
        <v>447</v>
      </c>
      <c r="N552">
        <v>3</v>
      </c>
      <c r="O552" t="s">
        <v>218</v>
      </c>
      <c r="P552" t="s">
        <v>45</v>
      </c>
      <c r="Q552">
        <v>37</v>
      </c>
      <c r="R552" t="s">
        <v>484</v>
      </c>
      <c r="S552" t="s">
        <v>481</v>
      </c>
      <c r="T552" t="s">
        <v>889</v>
      </c>
      <c r="U552" t="s">
        <v>482</v>
      </c>
      <c r="V552">
        <v>6000</v>
      </c>
      <c r="W552" t="s">
        <v>1059</v>
      </c>
      <c r="Y552">
        <v>6151</v>
      </c>
      <c r="Z552" t="s">
        <v>493</v>
      </c>
      <c r="AA552" s="46">
        <v>0</v>
      </c>
      <c r="AB552" s="80" t="s">
        <v>42</v>
      </c>
      <c r="AC552" t="s">
        <v>43</v>
      </c>
      <c r="AD552" s="12">
        <v>1500000</v>
      </c>
      <c r="AE552" s="12">
        <v>0</v>
      </c>
      <c r="AF552" s="12">
        <v>0</v>
      </c>
      <c r="AG552" s="12">
        <v>0</v>
      </c>
      <c r="AH552" s="12">
        <v>0</v>
      </c>
      <c r="AI552" s="12">
        <v>0</v>
      </c>
      <c r="AJ552" s="12">
        <v>0</v>
      </c>
      <c r="AK552" s="12">
        <v>1500000</v>
      </c>
      <c r="AL552" s="32">
        <v>0</v>
      </c>
      <c r="AM552" s="32">
        <v>0</v>
      </c>
      <c r="AN552" s="32">
        <v>0</v>
      </c>
      <c r="AO552" s="32">
        <v>0</v>
      </c>
      <c r="AP552" s="12">
        <v>0</v>
      </c>
      <c r="AQ552" s="12">
        <f t="shared" si="28"/>
        <v>0</v>
      </c>
      <c r="AR552" s="32">
        <f t="shared" si="29"/>
        <v>0</v>
      </c>
      <c r="AS552" s="35" t="s">
        <v>846</v>
      </c>
      <c r="AT552">
        <v>8782.65</v>
      </c>
      <c r="AU552">
        <v>0</v>
      </c>
      <c r="AV552">
        <v>0</v>
      </c>
      <c r="AW552">
        <v>0</v>
      </c>
      <c r="AX552">
        <v>8782.65</v>
      </c>
      <c r="AY552"/>
    </row>
    <row r="553" spans="1:51" x14ac:dyDescent="0.3">
      <c r="A553" t="str">
        <f t="shared" si="27"/>
        <v>1.1-00-2407_243038023_24615100</v>
      </c>
      <c r="B553" t="s">
        <v>1282</v>
      </c>
      <c r="C553" t="s">
        <v>1105</v>
      </c>
      <c r="D553" t="s">
        <v>1276</v>
      </c>
      <c r="E553" t="s">
        <v>1284</v>
      </c>
      <c r="F553" t="s">
        <v>1106</v>
      </c>
      <c r="G553" t="s">
        <v>29</v>
      </c>
      <c r="H553" t="s">
        <v>30</v>
      </c>
      <c r="I553" t="s">
        <v>479</v>
      </c>
      <c r="J553" t="s">
        <v>981</v>
      </c>
      <c r="K553" t="s">
        <v>446</v>
      </c>
      <c r="L553" t="s">
        <v>859</v>
      </c>
      <c r="M553" t="s">
        <v>447</v>
      </c>
      <c r="N553">
        <v>3</v>
      </c>
      <c r="O553" t="s">
        <v>218</v>
      </c>
      <c r="P553" s="79" t="s">
        <v>494</v>
      </c>
      <c r="Q553">
        <v>38</v>
      </c>
      <c r="R553" t="s">
        <v>495</v>
      </c>
      <c r="S553" t="s">
        <v>481</v>
      </c>
      <c r="T553" t="s">
        <v>889</v>
      </c>
      <c r="U553" t="s">
        <v>482</v>
      </c>
      <c r="V553">
        <v>6000</v>
      </c>
      <c r="W553" t="s">
        <v>1059</v>
      </c>
      <c r="Y553">
        <v>6151</v>
      </c>
      <c r="Z553" t="s">
        <v>493</v>
      </c>
      <c r="AA553" s="46">
        <v>0</v>
      </c>
      <c r="AB553" s="80" t="s">
        <v>42</v>
      </c>
      <c r="AC553" t="s">
        <v>43</v>
      </c>
      <c r="AD553" s="12">
        <v>25425282.52</v>
      </c>
      <c r="AE553" s="12">
        <v>16000000</v>
      </c>
      <c r="AF553" s="12">
        <v>23808526.710000001</v>
      </c>
      <c r="AG553" s="12">
        <v>23808526.710000001</v>
      </c>
      <c r="AH553" s="12">
        <v>14133802.82</v>
      </c>
      <c r="AI553" s="12">
        <v>14133802.82</v>
      </c>
      <c r="AJ553" s="12">
        <v>14133802.82</v>
      </c>
      <c r="AK553" s="12">
        <v>1616755.8099999987</v>
      </c>
      <c r="AL553" s="32">
        <v>60000000</v>
      </c>
      <c r="AM553" s="32">
        <v>30000000</v>
      </c>
      <c r="AN553" s="75">
        <v>30000000</v>
      </c>
      <c r="AO553" s="75">
        <v>30000000</v>
      </c>
      <c r="AP553" s="12">
        <v>30000000</v>
      </c>
      <c r="AQ553" s="12">
        <f t="shared" si="28"/>
        <v>14000000</v>
      </c>
      <c r="AR553" s="32">
        <f t="shared" si="29"/>
        <v>-30000000</v>
      </c>
      <c r="AS553" s="35" t="s">
        <v>488</v>
      </c>
      <c r="AT553">
        <v>35741.68</v>
      </c>
      <c r="AU553">
        <v>0</v>
      </c>
      <c r="AV553">
        <v>0</v>
      </c>
      <c r="AW553">
        <v>0</v>
      </c>
      <c r="AX553">
        <v>35741.68</v>
      </c>
      <c r="AY553"/>
    </row>
    <row r="554" spans="1:51" x14ac:dyDescent="0.3">
      <c r="A554" t="str">
        <f t="shared" si="27"/>
        <v>1.1-00-2404_246018012_24632111</v>
      </c>
      <c r="B554" t="s">
        <v>1282</v>
      </c>
      <c r="C554" t="s">
        <v>1105</v>
      </c>
      <c r="D554" t="s">
        <v>1276</v>
      </c>
      <c r="E554" t="s">
        <v>1284</v>
      </c>
      <c r="F554" t="s">
        <v>1106</v>
      </c>
      <c r="G554" t="s">
        <v>29</v>
      </c>
      <c r="H554" t="s">
        <v>30</v>
      </c>
      <c r="I554" t="s">
        <v>141</v>
      </c>
      <c r="J554" t="s">
        <v>955</v>
      </c>
      <c r="K554" t="s">
        <v>143</v>
      </c>
      <c r="L554" t="s">
        <v>855</v>
      </c>
      <c r="M554" t="s">
        <v>144</v>
      </c>
      <c r="N554">
        <v>6</v>
      </c>
      <c r="O554" t="s">
        <v>79</v>
      </c>
      <c r="P554" s="79" t="s">
        <v>147</v>
      </c>
      <c r="Q554">
        <v>18</v>
      </c>
      <c r="R554" t="s">
        <v>148</v>
      </c>
      <c r="S554" t="s">
        <v>145</v>
      </c>
      <c r="T554" t="s">
        <v>877</v>
      </c>
      <c r="U554" t="s">
        <v>956</v>
      </c>
      <c r="V554">
        <v>6000</v>
      </c>
      <c r="W554" t="s">
        <v>1059</v>
      </c>
      <c r="Y554">
        <v>6321</v>
      </c>
      <c r="Z554" t="s">
        <v>164</v>
      </c>
      <c r="AA554" s="11">
        <v>13</v>
      </c>
      <c r="AB554" s="80" t="s">
        <v>1248</v>
      </c>
      <c r="AC554" t="s">
        <v>165</v>
      </c>
      <c r="AD554" s="12">
        <v>25108364</v>
      </c>
      <c r="AE554" s="12">
        <v>25108346.399999999</v>
      </c>
      <c r="AF554" s="12">
        <v>19650300</v>
      </c>
      <c r="AG554" s="12">
        <v>19650300</v>
      </c>
      <c r="AH554" s="12">
        <v>19650300</v>
      </c>
      <c r="AI554" s="12">
        <v>19650300</v>
      </c>
      <c r="AJ554" s="12">
        <v>19650300</v>
      </c>
      <c r="AK554" s="12">
        <v>5458064</v>
      </c>
      <c r="AL554" s="32">
        <v>28000000</v>
      </c>
      <c r="AM554" s="32">
        <v>28000000</v>
      </c>
      <c r="AN554" s="32">
        <v>28000000</v>
      </c>
      <c r="AO554" s="32">
        <v>28000000</v>
      </c>
      <c r="AP554" s="12">
        <v>25108346.399999999</v>
      </c>
      <c r="AQ554" s="12">
        <f t="shared" si="28"/>
        <v>0</v>
      </c>
      <c r="AR554" s="32">
        <f t="shared" si="29"/>
        <v>0</v>
      </c>
      <c r="AS554" s="35" t="s">
        <v>846</v>
      </c>
      <c r="AT554">
        <v>0</v>
      </c>
      <c r="AU554">
        <v>0</v>
      </c>
      <c r="AV554">
        <v>0</v>
      </c>
      <c r="AW554">
        <v>254225.11</v>
      </c>
      <c r="AX554">
        <v>-254225.11</v>
      </c>
      <c r="AY554"/>
    </row>
    <row r="555" spans="1:51" x14ac:dyDescent="0.3">
      <c r="A555" t="str">
        <f t="shared" si="27"/>
        <v>1.1-00-2404_246018012_24632112</v>
      </c>
      <c r="B555" t="s">
        <v>1282</v>
      </c>
      <c r="C555" t="s">
        <v>1105</v>
      </c>
      <c r="D555" t="s">
        <v>1276</v>
      </c>
      <c r="E555" t="s">
        <v>1284</v>
      </c>
      <c r="F555" t="s">
        <v>1106</v>
      </c>
      <c r="G555" t="s">
        <v>29</v>
      </c>
      <c r="H555" t="s">
        <v>30</v>
      </c>
      <c r="I555" t="s">
        <v>141</v>
      </c>
      <c r="J555" t="s">
        <v>955</v>
      </c>
      <c r="K555" t="s">
        <v>143</v>
      </c>
      <c r="L555" t="s">
        <v>855</v>
      </c>
      <c r="M555" t="s">
        <v>144</v>
      </c>
      <c r="N555">
        <v>6</v>
      </c>
      <c r="O555" t="s">
        <v>79</v>
      </c>
      <c r="P555" s="79" t="s">
        <v>147</v>
      </c>
      <c r="Q555">
        <v>18</v>
      </c>
      <c r="R555" t="s">
        <v>148</v>
      </c>
      <c r="S555" t="s">
        <v>145</v>
      </c>
      <c r="T555" t="s">
        <v>877</v>
      </c>
      <c r="U555" t="s">
        <v>956</v>
      </c>
      <c r="V555">
        <v>6000</v>
      </c>
      <c r="W555" t="s">
        <v>1059</v>
      </c>
      <c r="Y555">
        <v>6321</v>
      </c>
      <c r="Z555" t="s">
        <v>164</v>
      </c>
      <c r="AA555" s="11">
        <v>14</v>
      </c>
      <c r="AB555" s="80" t="s">
        <v>1249</v>
      </c>
      <c r="AC555" t="s">
        <v>166</v>
      </c>
      <c r="AD555" s="12">
        <v>75524560.140000001</v>
      </c>
      <c r="AE555" s="12">
        <v>71000017.599999994</v>
      </c>
      <c r="AF555" s="12">
        <v>55380297.270000003</v>
      </c>
      <c r="AG555" s="12">
        <v>55380297.270000003</v>
      </c>
      <c r="AH555" s="12">
        <v>55380297.270000003</v>
      </c>
      <c r="AI555" s="12">
        <v>55380297.270000003</v>
      </c>
      <c r="AJ555" s="12">
        <v>55380297.270000003</v>
      </c>
      <c r="AK555" s="12">
        <v>20144262.869999997</v>
      </c>
      <c r="AL555" s="32">
        <v>80000000</v>
      </c>
      <c r="AM555" s="32">
        <v>80000000</v>
      </c>
      <c r="AN555" s="32">
        <v>80000000</v>
      </c>
      <c r="AO555" s="32">
        <v>80000000</v>
      </c>
      <c r="AP555" s="12">
        <v>70000000</v>
      </c>
      <c r="AQ555" s="12">
        <f t="shared" si="28"/>
        <v>-1000017.599999994</v>
      </c>
      <c r="AR555" s="32">
        <f t="shared" si="29"/>
        <v>0</v>
      </c>
      <c r="AS555" s="35" t="s">
        <v>846</v>
      </c>
      <c r="AT555">
        <v>0</v>
      </c>
      <c r="AU555">
        <v>70000</v>
      </c>
      <c r="AV555">
        <v>0</v>
      </c>
      <c r="AW555">
        <v>0</v>
      </c>
      <c r="AX555">
        <v>70000</v>
      </c>
      <c r="AY555"/>
    </row>
    <row r="556" spans="1:51" x14ac:dyDescent="0.3">
      <c r="A556" t="str">
        <f t="shared" si="27"/>
        <v>1.5-01-2404_246019013_24911100</v>
      </c>
      <c r="B556" t="s">
        <v>1279</v>
      </c>
      <c r="C556" t="s">
        <v>1086</v>
      </c>
      <c r="D556" t="s">
        <v>1233</v>
      </c>
      <c r="E556" t="s">
        <v>1285</v>
      </c>
      <c r="F556" t="s">
        <v>1087</v>
      </c>
      <c r="G556" t="s">
        <v>29</v>
      </c>
      <c r="H556" t="s">
        <v>30</v>
      </c>
      <c r="I556" t="s">
        <v>141</v>
      </c>
      <c r="J556" t="s">
        <v>955</v>
      </c>
      <c r="K556" t="s">
        <v>143</v>
      </c>
      <c r="L556" t="s">
        <v>855</v>
      </c>
      <c r="M556" t="s">
        <v>144</v>
      </c>
      <c r="N556">
        <v>6</v>
      </c>
      <c r="O556" t="s">
        <v>79</v>
      </c>
      <c r="P556" s="79" t="s">
        <v>169</v>
      </c>
      <c r="Q556">
        <v>19</v>
      </c>
      <c r="R556" t="s">
        <v>170</v>
      </c>
      <c r="S556" t="s">
        <v>167</v>
      </c>
      <c r="T556" t="s">
        <v>878</v>
      </c>
      <c r="U556" t="s">
        <v>168</v>
      </c>
      <c r="V556">
        <v>9000</v>
      </c>
      <c r="W556" t="s">
        <v>1074</v>
      </c>
      <c r="Y556">
        <v>9111</v>
      </c>
      <c r="Z556" t="s">
        <v>176</v>
      </c>
      <c r="AA556" s="11">
        <v>0</v>
      </c>
      <c r="AB556" s="80" t="s">
        <v>42</v>
      </c>
      <c r="AC556" t="s">
        <v>43</v>
      </c>
      <c r="AD556" s="12">
        <v>43522784.549999997</v>
      </c>
      <c r="AE556" s="12">
        <v>35000000</v>
      </c>
      <c r="AF556" s="12">
        <v>32105256.98</v>
      </c>
      <c r="AG556" s="12">
        <v>32105256.98</v>
      </c>
      <c r="AH556" s="12">
        <v>32105256.98</v>
      </c>
      <c r="AI556" s="12">
        <v>32105256.98</v>
      </c>
      <c r="AJ556" s="12">
        <v>32105256.98</v>
      </c>
      <c r="AK556" s="12">
        <v>11417527.569999997</v>
      </c>
      <c r="AL556" s="32">
        <v>43522784.549999997</v>
      </c>
      <c r="AM556" s="32">
        <v>43522784.549999997</v>
      </c>
      <c r="AN556" s="32">
        <v>43522784.549999997</v>
      </c>
      <c r="AO556" s="32">
        <v>43522784.549999997</v>
      </c>
      <c r="AP556" s="12">
        <v>35000000</v>
      </c>
      <c r="AQ556" s="12">
        <f t="shared" si="28"/>
        <v>0</v>
      </c>
      <c r="AR556" s="32">
        <f t="shared" si="29"/>
        <v>0</v>
      </c>
      <c r="AS556" s="35" t="s">
        <v>846</v>
      </c>
      <c r="AT556">
        <v>15000</v>
      </c>
      <c r="AU556">
        <v>3100</v>
      </c>
      <c r="AV556">
        <v>0</v>
      </c>
      <c r="AW556">
        <v>15000</v>
      </c>
      <c r="AX556">
        <v>3100</v>
      </c>
      <c r="AY556"/>
    </row>
    <row r="557" spans="1:51" x14ac:dyDescent="0.3">
      <c r="A557" t="str">
        <f t="shared" si="27"/>
        <v>1.5-01-2404_246019013_24921100</v>
      </c>
      <c r="B557" t="s">
        <v>1279</v>
      </c>
      <c r="C557" t="s">
        <v>1086</v>
      </c>
      <c r="D557" t="s">
        <v>1233</v>
      </c>
      <c r="E557" t="s">
        <v>1285</v>
      </c>
      <c r="F557" t="s">
        <v>1087</v>
      </c>
      <c r="G557" t="s">
        <v>29</v>
      </c>
      <c r="H557" t="s">
        <v>30</v>
      </c>
      <c r="I557" t="s">
        <v>141</v>
      </c>
      <c r="J557" t="s">
        <v>955</v>
      </c>
      <c r="K557" t="s">
        <v>143</v>
      </c>
      <c r="L557" t="s">
        <v>855</v>
      </c>
      <c r="M557" t="s">
        <v>144</v>
      </c>
      <c r="N557">
        <v>6</v>
      </c>
      <c r="O557" t="s">
        <v>79</v>
      </c>
      <c r="P557" s="79" t="s">
        <v>169</v>
      </c>
      <c r="Q557">
        <v>19</v>
      </c>
      <c r="R557" t="s">
        <v>170</v>
      </c>
      <c r="S557" t="s">
        <v>167</v>
      </c>
      <c r="T557" t="s">
        <v>878</v>
      </c>
      <c r="U557" t="s">
        <v>168</v>
      </c>
      <c r="V557">
        <v>9000</v>
      </c>
      <c r="W557" t="s">
        <v>1074</v>
      </c>
      <c r="Y557">
        <v>9211</v>
      </c>
      <c r="Z557" t="s">
        <v>177</v>
      </c>
      <c r="AA557" s="11">
        <v>0</v>
      </c>
      <c r="AB557" s="80" t="s">
        <v>42</v>
      </c>
      <c r="AC557" t="s">
        <v>43</v>
      </c>
      <c r="AD557" s="12">
        <v>26300000</v>
      </c>
      <c r="AE557" s="12">
        <v>20000000</v>
      </c>
      <c r="AF557" s="12">
        <v>19214139.960000001</v>
      </c>
      <c r="AG557" s="12">
        <v>19214139.960000001</v>
      </c>
      <c r="AH557" s="12">
        <v>19214139.960000001</v>
      </c>
      <c r="AI557" s="12">
        <v>19214139.960000001</v>
      </c>
      <c r="AJ557" s="12">
        <v>19214139.960000001</v>
      </c>
      <c r="AK557" s="12">
        <v>7085860.0399999991</v>
      </c>
      <c r="AL557" s="32">
        <v>26300000</v>
      </c>
      <c r="AM557" s="32">
        <v>26300000</v>
      </c>
      <c r="AN557" s="32">
        <v>26300000</v>
      </c>
      <c r="AO557" s="32">
        <v>26300000</v>
      </c>
      <c r="AP557" s="12">
        <v>20000000</v>
      </c>
      <c r="AQ557" s="12">
        <f t="shared" si="28"/>
        <v>0</v>
      </c>
      <c r="AR557" s="32">
        <f t="shared" si="29"/>
        <v>0</v>
      </c>
      <c r="AS557" s="35" t="s">
        <v>846</v>
      </c>
      <c r="AT557">
        <v>0</v>
      </c>
      <c r="AU557">
        <v>0</v>
      </c>
      <c r="AV557">
        <v>0</v>
      </c>
      <c r="AW557">
        <v>0</v>
      </c>
      <c r="AX557">
        <v>0</v>
      </c>
      <c r="AY557"/>
    </row>
    <row r="558" spans="1:51" x14ac:dyDescent="0.3">
      <c r="A558" t="str">
        <f t="shared" si="27"/>
        <v>5681624.85</v>
      </c>
      <c r="Y558" s="39">
        <v>5681624.8499999996</v>
      </c>
      <c r="AH558" s="39"/>
      <c r="AL558" s="39">
        <v>8510000</v>
      </c>
      <c r="AM558" s="39">
        <v>2710684.5</v>
      </c>
      <c r="AN558" s="39">
        <f>AM558*25</f>
        <v>67767112.5</v>
      </c>
      <c r="AO558" s="39">
        <f>AN558*25</f>
        <v>1694177812.5</v>
      </c>
      <c r="AP558" s="39">
        <f>AO551-AQ553</f>
        <v>-14000000</v>
      </c>
      <c r="AQ558" s="39"/>
      <c r="AR558" s="39" t="e">
        <f>#REF!-AN558</f>
        <v>#REF!</v>
      </c>
    </row>
    <row r="559" spans="1:51" x14ac:dyDescent="0.3">
      <c r="A559" t="str">
        <f t="shared" si="27"/>
        <v>28408124.25</v>
      </c>
      <c r="Y559" s="69">
        <f>Y558*5</f>
        <v>28408124.25</v>
      </c>
      <c r="AH559" s="39"/>
      <c r="AL559" s="69">
        <f>AL558*4</f>
        <v>34040000</v>
      </c>
      <c r="AM559" s="39">
        <v>2414535.36</v>
      </c>
      <c r="AN559" s="39">
        <f>AM559*24</f>
        <v>57948848.640000001</v>
      </c>
      <c r="AO559" s="39">
        <f>AN559*24</f>
        <v>1390772367.3600001</v>
      </c>
      <c r="AP559" s="39"/>
      <c r="AQ559" s="39"/>
      <c r="AR559" s="39" t="e">
        <f>#REF!-AN559</f>
        <v>#REF!</v>
      </c>
    </row>
    <row r="560" spans="1:51" x14ac:dyDescent="0.3">
      <c r="A560" t="str">
        <f t="shared" si="27"/>
        <v/>
      </c>
      <c r="AD560" s="12">
        <f t="shared" ref="AD560:AR560" si="30">SUM(AD4:AD559)</f>
        <v>3318992367.73</v>
      </c>
      <c r="AE560" s="12">
        <f t="shared" si="30"/>
        <v>2225651058.8200002</v>
      </c>
      <c r="AF560" s="12">
        <f t="shared" si="30"/>
        <v>2774025783.7599998</v>
      </c>
      <c r="AG560" s="12">
        <f t="shared" si="30"/>
        <v>2724143330.7599998</v>
      </c>
      <c r="AH560" s="12">
        <f t="shared" si="30"/>
        <v>2436618586.7600007</v>
      </c>
      <c r="AI560" s="12">
        <f t="shared" si="30"/>
        <v>2333820255.9000006</v>
      </c>
      <c r="AJ560" s="12">
        <f t="shared" si="30"/>
        <v>2316289599.0099998</v>
      </c>
      <c r="AK560" s="12">
        <f t="shared" si="30"/>
        <v>544966583.97000003</v>
      </c>
      <c r="AL560" s="12">
        <f t="shared" si="30"/>
        <v>2556021116.3900008</v>
      </c>
      <c r="AM560" s="12">
        <f t="shared" si="30"/>
        <v>3200353999.1799998</v>
      </c>
      <c r="AN560" s="12">
        <f t="shared" si="30"/>
        <v>3729457210.1679993</v>
      </c>
      <c r="AO560" s="12">
        <f t="shared" si="30"/>
        <v>6509599560.8880005</v>
      </c>
      <c r="AP560" s="12">
        <f t="shared" si="30"/>
        <v>2226021592.8172007</v>
      </c>
      <c r="AQ560" s="12">
        <f t="shared" si="30"/>
        <v>324960920.41720009</v>
      </c>
      <c r="AR560" s="12" t="e">
        <f t="shared" si="30"/>
        <v>#REF!</v>
      </c>
      <c r="AY560"/>
    </row>
    <row r="561" spans="1:45" x14ac:dyDescent="0.3">
      <c r="A561" t="str">
        <f t="shared" si="27"/>
        <v/>
      </c>
      <c r="AE561" s="39">
        <v>2867043719</v>
      </c>
      <c r="AN561" s="12"/>
      <c r="AO561" s="12">
        <f>SUBTOTAL(9,AO2:AO560)</f>
        <v>13778709045.8176</v>
      </c>
      <c r="AP561" s="12">
        <f>SUBTOTAL(9,AP2:AP560)</f>
        <v>5079110311.8144007</v>
      </c>
      <c r="AQ561" s="12">
        <f>AP561-AE561</f>
        <v>2212066592.8144007</v>
      </c>
      <c r="AR561" s="39"/>
    </row>
    <row r="562" spans="1:45" x14ac:dyDescent="0.3">
      <c r="A562" t="str">
        <f t="shared" si="27"/>
        <v/>
      </c>
      <c r="AE562" s="69">
        <f>AE560-AE561</f>
        <v>-641392660.17999983</v>
      </c>
      <c r="AF562" s="69" t="e">
        <f>#REF!+AF355</f>
        <v>#REF!</v>
      </c>
      <c r="AH562" s="39"/>
      <c r="AN562" s="39"/>
      <c r="AO562" s="39"/>
      <c r="AP562" s="12">
        <v>2867043719</v>
      </c>
      <c r="AQ562" s="12">
        <f>AP562-AE562</f>
        <v>3508436379.1799998</v>
      </c>
    </row>
    <row r="563" spans="1:45" x14ac:dyDescent="0.3">
      <c r="A563" t="str">
        <f t="shared" si="27"/>
        <v/>
      </c>
      <c r="AA563" s="46">
        <f>19*4</f>
        <v>76</v>
      </c>
      <c r="AD563" s="39">
        <f t="shared" ref="AD563:AR563" si="31">SUBTOTAL(9,AD4:AD33)</f>
        <v>687098721.52999997</v>
      </c>
      <c r="AE563" s="39">
        <f t="shared" si="31"/>
        <v>724563918.46000004</v>
      </c>
      <c r="AF563" s="39">
        <f t="shared" si="31"/>
        <v>530580057.61000001</v>
      </c>
      <c r="AG563" s="39">
        <f t="shared" si="31"/>
        <v>530580057.61000001</v>
      </c>
      <c r="AH563" s="39">
        <f t="shared" si="31"/>
        <v>518065688.23000002</v>
      </c>
      <c r="AI563" s="39">
        <f t="shared" si="31"/>
        <v>518026549.37</v>
      </c>
      <c r="AJ563" s="39">
        <f t="shared" si="31"/>
        <v>514123380.50999999</v>
      </c>
      <c r="AK563" s="39">
        <f t="shared" si="31"/>
        <v>156518663.91999999</v>
      </c>
      <c r="AL563" s="39">
        <f t="shared" si="31"/>
        <v>0</v>
      </c>
      <c r="AM563" s="39">
        <f t="shared" si="31"/>
        <v>664938721.52999997</v>
      </c>
      <c r="AN563" s="39">
        <f t="shared" si="31"/>
        <v>679984810.02079999</v>
      </c>
      <c r="AO563" s="39">
        <f t="shared" si="31"/>
        <v>679984810.02079999</v>
      </c>
      <c r="AP563" s="39">
        <f t="shared" si="31"/>
        <v>768668675.81999993</v>
      </c>
      <c r="AQ563" s="39">
        <f t="shared" si="31"/>
        <v>81569954.290000036</v>
      </c>
      <c r="AR563" s="39">
        <f t="shared" si="31"/>
        <v>684469362.88080001</v>
      </c>
    </row>
    <row r="564" spans="1:45" x14ac:dyDescent="0.3">
      <c r="A564" t="str">
        <f t="shared" si="27"/>
        <v/>
      </c>
      <c r="AD564" s="39"/>
      <c r="AM564" s="39"/>
      <c r="AP564" s="12">
        <f>AD563*1.04</f>
        <v>714582670.39119995</v>
      </c>
    </row>
    <row r="565" spans="1:45" x14ac:dyDescent="0.3">
      <c r="A565" t="str">
        <f t="shared" si="27"/>
        <v/>
      </c>
      <c r="AD565" s="39"/>
      <c r="AM565" t="s">
        <v>1201</v>
      </c>
      <c r="AP565" s="69"/>
      <c r="AR565" t="s">
        <v>1202</v>
      </c>
    </row>
    <row r="566" spans="1:45" x14ac:dyDescent="0.3">
      <c r="A566" t="str">
        <f t="shared" si="27"/>
        <v/>
      </c>
      <c r="AH566" s="39"/>
      <c r="AM566" s="39">
        <v>2558080.9500000002</v>
      </c>
      <c r="AN566" s="39">
        <f>AM566*35</f>
        <v>89532833.25</v>
      </c>
      <c r="AO566" s="39">
        <f>AN566*35</f>
        <v>3133649163.75</v>
      </c>
      <c r="AP566" s="39"/>
      <c r="AQ566" s="39"/>
      <c r="AR566" s="39" t="e">
        <f>#REF!-AN566</f>
        <v>#REF!</v>
      </c>
    </row>
    <row r="567" spans="1:45" x14ac:dyDescent="0.3">
      <c r="A567" t="str">
        <f t="shared" si="27"/>
        <v/>
      </c>
      <c r="AL567" s="69">
        <f>AL566-AK326</f>
        <v>-29261119.66</v>
      </c>
      <c r="AP567" s="39">
        <v>29792185.449999999</v>
      </c>
      <c r="AR567" s="69" t="e">
        <f>SUM(AR564:AR566)</f>
        <v>#REF!</v>
      </c>
    </row>
    <row r="568" spans="1:45" x14ac:dyDescent="0.3">
      <c r="A568" t="str">
        <f t="shared" si="27"/>
        <v/>
      </c>
      <c r="AE568" s="39">
        <f>AE554/12</f>
        <v>2092362.2</v>
      </c>
      <c r="AP568" s="12">
        <f>AP236-AP567</f>
        <v>0</v>
      </c>
    </row>
    <row r="569" spans="1:45" x14ac:dyDescent="0.3">
      <c r="A569" t="str">
        <f t="shared" si="27"/>
        <v/>
      </c>
      <c r="AO569" s="39">
        <f>AO324/24</f>
        <v>625</v>
      </c>
      <c r="AP569" s="12">
        <f>AP568+AP216</f>
        <v>75088733.549999997</v>
      </c>
      <c r="AS569" s="39">
        <v>125790616</v>
      </c>
    </row>
    <row r="570" spans="1:45" x14ac:dyDescent="0.3">
      <c r="A570" t="str">
        <f t="shared" si="27"/>
        <v/>
      </c>
      <c r="AG570" s="39">
        <v>55829432.079999998</v>
      </c>
      <c r="AL570" s="69">
        <f>AL565*2</f>
        <v>0</v>
      </c>
      <c r="AS570" s="39">
        <v>140000000</v>
      </c>
    </row>
    <row r="571" spans="1:45" x14ac:dyDescent="0.3">
      <c r="A571" t="str">
        <f t="shared" si="27"/>
        <v/>
      </c>
      <c r="AL571" s="69">
        <f>AL565*22</f>
        <v>0</v>
      </c>
      <c r="AS571" s="39">
        <v>73000000</v>
      </c>
    </row>
    <row r="572" spans="1:45" x14ac:dyDescent="0.3">
      <c r="A572" t="str">
        <f t="shared" si="27"/>
        <v/>
      </c>
      <c r="AP572" s="200">
        <f>AO572*AN572</f>
        <v>0</v>
      </c>
      <c r="AS572" s="39">
        <v>56816248.5</v>
      </c>
    </row>
    <row r="573" spans="1:45" x14ac:dyDescent="0.3">
      <c r="A573" t="str">
        <f t="shared" si="27"/>
        <v/>
      </c>
      <c r="AS573" s="39">
        <v>30032318</v>
      </c>
    </row>
    <row r="574" spans="1:45" x14ac:dyDescent="0.3">
      <c r="A574" t="str">
        <f t="shared" si="27"/>
        <v/>
      </c>
      <c r="AS574" s="39">
        <v>30000000</v>
      </c>
    </row>
    <row r="575" spans="1:45" x14ac:dyDescent="0.3">
      <c r="A575" t="str">
        <f t="shared" si="27"/>
        <v/>
      </c>
      <c r="AS575" s="39">
        <v>47000000</v>
      </c>
    </row>
    <row r="576" spans="1:45" x14ac:dyDescent="0.3">
      <c r="AS576" s="39">
        <f>SUBTOTAL(9,AS569:AS575)</f>
        <v>502639182.5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6"/>
  <sheetViews>
    <sheetView workbookViewId="0">
      <selection activeCell="E6" sqref="E6"/>
    </sheetView>
  </sheetViews>
  <sheetFormatPr baseColWidth="10" defaultRowHeight="14.4" x14ac:dyDescent="0.3"/>
  <cols>
    <col min="1" max="1" width="74.33203125" bestFit="1" customWidth="1"/>
    <col min="2" max="2" width="13.6640625" bestFit="1" customWidth="1"/>
    <col min="3" max="3" width="15.44140625" bestFit="1" customWidth="1"/>
    <col min="4" max="4" width="12.6640625" bestFit="1" customWidth="1"/>
    <col min="5" max="5" width="13.6640625" bestFit="1" customWidth="1"/>
  </cols>
  <sheetData>
    <row r="1" spans="1:5" x14ac:dyDescent="0.3">
      <c r="A1" t="s">
        <v>1222</v>
      </c>
      <c r="B1">
        <v>1000</v>
      </c>
      <c r="C1" t="s">
        <v>1224</v>
      </c>
      <c r="D1" t="s">
        <v>1223</v>
      </c>
      <c r="E1">
        <v>2024</v>
      </c>
    </row>
    <row r="2" spans="1:5" x14ac:dyDescent="0.3">
      <c r="A2" t="s">
        <v>739</v>
      </c>
      <c r="B2" s="39">
        <v>3825204</v>
      </c>
      <c r="C2" s="39">
        <v>12625430</v>
      </c>
      <c r="D2" s="39">
        <f>B2*0.04</f>
        <v>153008.16</v>
      </c>
      <c r="E2" s="39">
        <f>C2+D2</f>
        <v>12778438.16</v>
      </c>
    </row>
    <row r="3" spans="1:5" x14ac:dyDescent="0.3">
      <c r="A3" t="s">
        <v>734</v>
      </c>
      <c r="B3" s="39">
        <v>13080223</v>
      </c>
      <c r="C3" s="39">
        <v>10000000</v>
      </c>
      <c r="D3" s="39">
        <f>B3*0.04</f>
        <v>523208.92</v>
      </c>
      <c r="E3" s="39">
        <f>C3+D3</f>
        <v>10523208.92</v>
      </c>
    </row>
    <row r="4" spans="1:5" x14ac:dyDescent="0.3">
      <c r="A4" t="s">
        <v>777</v>
      </c>
      <c r="B4" s="39">
        <v>13741247.029999999</v>
      </c>
      <c r="C4" s="39">
        <v>16510000.000000004</v>
      </c>
      <c r="D4" s="39">
        <f>B4*0.04</f>
        <v>549649.88119999995</v>
      </c>
      <c r="E4" s="39">
        <f>C4+D4</f>
        <v>17059649.881200004</v>
      </c>
    </row>
    <row r="5" spans="1:5" x14ac:dyDescent="0.3">
      <c r="A5" t="s">
        <v>726</v>
      </c>
      <c r="B5" s="39">
        <v>5638661.7999999998</v>
      </c>
      <c r="C5" s="39">
        <v>5910000</v>
      </c>
      <c r="D5" s="39">
        <f>B5*0.04</f>
        <v>225546.47200000001</v>
      </c>
      <c r="E5" s="39">
        <f>C5+D5</f>
        <v>6135546.4720000001</v>
      </c>
    </row>
    <row r="6" spans="1:5" x14ac:dyDescent="0.3">
      <c r="A6" t="s">
        <v>679</v>
      </c>
      <c r="B6" s="39">
        <v>48457495.600000001</v>
      </c>
      <c r="C6" s="39">
        <v>66533232.560000002</v>
      </c>
      <c r="D6" s="39">
        <f>B6*0.04</f>
        <v>1938299.824</v>
      </c>
      <c r="E6" s="39">
        <f>C6+D6</f>
        <v>68471532.384000003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3:F20"/>
  <sheetViews>
    <sheetView workbookViewId="0">
      <selection activeCell="B22" sqref="B22"/>
    </sheetView>
  </sheetViews>
  <sheetFormatPr baseColWidth="10" defaultRowHeight="14.4" x14ac:dyDescent="0.3"/>
  <cols>
    <col min="1" max="1" width="79.88671875" bestFit="1" customWidth="1"/>
    <col min="2" max="2" width="27" style="39" bestFit="1" customWidth="1"/>
    <col min="3" max="3" width="35.109375" style="39" bestFit="1" customWidth="1"/>
    <col min="4" max="5" width="16.33203125" style="39" bestFit="1" customWidth="1"/>
    <col min="6" max="6" width="14.6640625" style="39" bestFit="1" customWidth="1"/>
  </cols>
  <sheetData>
    <row r="3" spans="1:6" x14ac:dyDescent="0.3">
      <c r="A3" s="37" t="s">
        <v>1130</v>
      </c>
      <c r="B3" t="s">
        <v>1132</v>
      </c>
      <c r="C3" t="s">
        <v>1133</v>
      </c>
      <c r="D3" s="39" t="s">
        <v>1132</v>
      </c>
      <c r="E3" s="39" t="s">
        <v>1133</v>
      </c>
    </row>
    <row r="4" spans="1:6" x14ac:dyDescent="0.3">
      <c r="A4" s="38" t="s">
        <v>734</v>
      </c>
      <c r="B4">
        <v>10000000</v>
      </c>
      <c r="C4">
        <v>13000000</v>
      </c>
      <c r="D4" s="39">
        <v>10000000</v>
      </c>
      <c r="E4" s="39">
        <v>13000000</v>
      </c>
      <c r="F4" s="39">
        <f>E4-D4</f>
        <v>3000000</v>
      </c>
    </row>
    <row r="5" spans="1:6" x14ac:dyDescent="0.3">
      <c r="A5" s="38" t="s">
        <v>587</v>
      </c>
      <c r="B5">
        <v>11254117.800000001</v>
      </c>
      <c r="C5">
        <v>11574514.800000001</v>
      </c>
      <c r="D5" s="39">
        <v>11254117.800000001</v>
      </c>
      <c r="E5" s="39">
        <v>11574514.800000001</v>
      </c>
      <c r="F5" s="39">
        <f t="shared" ref="F5:F20" si="0">E5-D5</f>
        <v>320397</v>
      </c>
    </row>
    <row r="6" spans="1:6" x14ac:dyDescent="0.3">
      <c r="A6" s="38" t="s">
        <v>777</v>
      </c>
      <c r="B6">
        <v>16510000.000000004</v>
      </c>
      <c r="C6">
        <v>17359649.690000001</v>
      </c>
      <c r="D6" s="39">
        <v>16510000.000000004</v>
      </c>
      <c r="E6" s="39">
        <v>17359649.690000001</v>
      </c>
      <c r="F6" s="39">
        <f t="shared" si="0"/>
        <v>849649.68999999762</v>
      </c>
    </row>
    <row r="7" spans="1:6" x14ac:dyDescent="0.3">
      <c r="A7" s="38" t="s">
        <v>404</v>
      </c>
      <c r="B7">
        <v>125207353.89</v>
      </c>
      <c r="C7">
        <v>127327430</v>
      </c>
      <c r="D7" s="39">
        <v>125207353.89</v>
      </c>
      <c r="E7" s="39">
        <v>127327429.8</v>
      </c>
      <c r="F7" s="39">
        <f t="shared" si="0"/>
        <v>2120075.9099999964</v>
      </c>
    </row>
    <row r="8" spans="1:6" x14ac:dyDescent="0.3">
      <c r="A8" s="38" t="s">
        <v>605</v>
      </c>
      <c r="B8">
        <v>16690597.059999999</v>
      </c>
      <c r="C8">
        <v>19685677.449999999</v>
      </c>
      <c r="D8" s="39">
        <v>16690597.059999999</v>
      </c>
      <c r="E8" s="39">
        <v>19685677.449999999</v>
      </c>
      <c r="F8" s="39">
        <f t="shared" si="0"/>
        <v>2995080.3900000006</v>
      </c>
    </row>
    <row r="9" spans="1:6" x14ac:dyDescent="0.3">
      <c r="A9" s="38" t="s">
        <v>805</v>
      </c>
      <c r="B9">
        <v>104988194.53</v>
      </c>
      <c r="C9">
        <v>190355524.40000001</v>
      </c>
      <c r="D9" s="39">
        <v>104988194.53</v>
      </c>
      <c r="E9" s="39">
        <v>240628539.80000001</v>
      </c>
      <c r="F9" s="39">
        <f t="shared" si="0"/>
        <v>135640345.27000001</v>
      </c>
    </row>
    <row r="10" spans="1:6" x14ac:dyDescent="0.3">
      <c r="A10" s="38" t="s">
        <v>447</v>
      </c>
      <c r="B10">
        <v>1486448781.9750001</v>
      </c>
      <c r="C10">
        <v>1471607781.9749999</v>
      </c>
      <c r="D10" s="39">
        <v>1486448781.9750001</v>
      </c>
      <c r="E10" s="39">
        <v>1426618781.9749999</v>
      </c>
      <c r="F10" s="39">
        <f t="shared" si="0"/>
        <v>-59830000.000000238</v>
      </c>
    </row>
    <row r="11" spans="1:6" x14ac:dyDescent="0.3">
      <c r="A11" s="38" t="s">
        <v>739</v>
      </c>
      <c r="B11">
        <v>12625430</v>
      </c>
      <c r="C11">
        <v>16685430</v>
      </c>
      <c r="D11" s="39">
        <v>12625430</v>
      </c>
      <c r="E11" s="39">
        <v>16685430</v>
      </c>
      <c r="F11" s="39">
        <f t="shared" si="0"/>
        <v>4060000</v>
      </c>
    </row>
    <row r="12" spans="1:6" x14ac:dyDescent="0.3">
      <c r="A12" s="38" t="s">
        <v>726</v>
      </c>
      <c r="B12">
        <v>5910000</v>
      </c>
      <c r="C12">
        <v>5910000</v>
      </c>
      <c r="D12" s="39">
        <v>5910000</v>
      </c>
      <c r="E12" s="39">
        <v>5910000</v>
      </c>
      <c r="F12" s="39">
        <f t="shared" si="0"/>
        <v>0</v>
      </c>
    </row>
    <row r="13" spans="1:6" x14ac:dyDescent="0.3">
      <c r="A13" s="38" t="s">
        <v>307</v>
      </c>
      <c r="B13">
        <v>1689034500.0899999</v>
      </c>
      <c r="C13">
        <v>1694611500.0899999</v>
      </c>
      <c r="D13" s="39">
        <v>272098698.08999997</v>
      </c>
      <c r="E13" s="39">
        <v>277675698.08999997</v>
      </c>
      <c r="F13" s="39">
        <f t="shared" si="0"/>
        <v>5577000</v>
      </c>
    </row>
    <row r="14" spans="1:6" x14ac:dyDescent="0.3">
      <c r="A14" s="38" t="s">
        <v>34</v>
      </c>
      <c r="B14">
        <v>75827190.049999997</v>
      </c>
      <c r="C14">
        <v>81579261.569999993</v>
      </c>
      <c r="D14" s="39">
        <v>75827190.049999997</v>
      </c>
      <c r="E14" s="39">
        <v>81579261.569999993</v>
      </c>
      <c r="F14" s="39">
        <f t="shared" si="0"/>
        <v>5752071.5199999958</v>
      </c>
    </row>
    <row r="15" spans="1:6" x14ac:dyDescent="0.3">
      <c r="A15" s="38" t="s">
        <v>189</v>
      </c>
      <c r="B15">
        <v>38728824.200000003</v>
      </c>
      <c r="C15">
        <v>53190089.510000005</v>
      </c>
      <c r="D15" s="39">
        <v>38728824.200000003</v>
      </c>
      <c r="E15" s="39">
        <v>53190089.510000005</v>
      </c>
      <c r="F15" s="39">
        <f t="shared" si="0"/>
        <v>14461265.310000002</v>
      </c>
    </row>
    <row r="16" spans="1:6" x14ac:dyDescent="0.3">
      <c r="A16" s="38" t="s">
        <v>126</v>
      </c>
      <c r="B16">
        <v>2585000</v>
      </c>
      <c r="C16">
        <v>2585000</v>
      </c>
      <c r="D16" s="39">
        <v>2585000</v>
      </c>
      <c r="E16" s="39">
        <v>2585000</v>
      </c>
      <c r="F16" s="39">
        <f t="shared" si="0"/>
        <v>0</v>
      </c>
    </row>
    <row r="17" spans="1:6" x14ac:dyDescent="0.3">
      <c r="A17" s="38" t="s">
        <v>679</v>
      </c>
      <c r="B17">
        <v>66533232.560000002</v>
      </c>
      <c r="C17">
        <v>73757537.149999991</v>
      </c>
      <c r="D17" s="39">
        <v>66533232.560000002</v>
      </c>
      <c r="E17" s="39">
        <v>73757537.149999991</v>
      </c>
      <c r="F17" s="39">
        <f t="shared" si="0"/>
        <v>7224304.5899999887</v>
      </c>
    </row>
    <row r="18" spans="1:6" x14ac:dyDescent="0.3">
      <c r="A18" s="38" t="s">
        <v>144</v>
      </c>
      <c r="B18">
        <v>323739537.69999999</v>
      </c>
      <c r="C18">
        <v>336752904.67999995</v>
      </c>
      <c r="D18" s="39">
        <v>323739537.69999999</v>
      </c>
      <c r="E18" s="39">
        <v>336752904.67999995</v>
      </c>
      <c r="F18" s="39">
        <f t="shared" si="0"/>
        <v>13013366.979999959</v>
      </c>
    </row>
    <row r="19" spans="1:6" x14ac:dyDescent="0.3">
      <c r="A19" s="38" t="s">
        <v>785</v>
      </c>
      <c r="B19">
        <v>2027859</v>
      </c>
      <c r="C19">
        <v>2521657</v>
      </c>
      <c r="D19" s="39">
        <v>2027859</v>
      </c>
      <c r="E19" s="39">
        <v>5043314</v>
      </c>
      <c r="F19" s="39">
        <f t="shared" si="0"/>
        <v>3015455</v>
      </c>
    </row>
    <row r="20" spans="1:6" x14ac:dyDescent="0.3">
      <c r="A20" s="38" t="s">
        <v>1131</v>
      </c>
      <c r="B20">
        <v>3988110618.855</v>
      </c>
      <c r="C20">
        <v>4118503958.3150001</v>
      </c>
      <c r="D20" s="39">
        <v>2571174816.8549995</v>
      </c>
      <c r="E20" s="39">
        <v>2709373828.5150003</v>
      </c>
      <c r="F20" s="39">
        <f t="shared" si="0"/>
        <v>138199011.6600008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filterMode="1"/>
  <dimension ref="A1:AT538"/>
  <sheetViews>
    <sheetView topLeftCell="S1" workbookViewId="0">
      <selection activeCell="AE214" sqref="AE214"/>
    </sheetView>
  </sheetViews>
  <sheetFormatPr baseColWidth="10" defaultRowHeight="14.4" x14ac:dyDescent="0.3"/>
  <cols>
    <col min="30" max="30" width="18" bestFit="1" customWidth="1"/>
    <col min="31" max="31" width="15.6640625" bestFit="1" customWidth="1"/>
    <col min="32" max="44" width="11.5546875" customWidth="1"/>
    <col min="45" max="45" width="21.6640625" bestFit="1" customWidth="1"/>
  </cols>
  <sheetData>
    <row r="1" spans="1:45" x14ac:dyDescent="0.3">
      <c r="A1" s="13" t="s">
        <v>908</v>
      </c>
      <c r="B1" s="13" t="s">
        <v>3</v>
      </c>
      <c r="C1" s="13" t="s">
        <v>909</v>
      </c>
      <c r="D1" s="13" t="s">
        <v>910</v>
      </c>
      <c r="E1" s="13" t="s">
        <v>911</v>
      </c>
      <c r="F1" s="13" t="s">
        <v>7</v>
      </c>
      <c r="G1" s="13" t="s">
        <v>8</v>
      </c>
      <c r="H1" s="13" t="s">
        <v>9</v>
      </c>
      <c r="I1" s="13" t="s">
        <v>10</v>
      </c>
      <c r="J1" s="13" t="s">
        <v>11</v>
      </c>
      <c r="K1" s="13" t="s">
        <v>13</v>
      </c>
      <c r="L1" s="13" t="s">
        <v>17</v>
      </c>
      <c r="M1" s="13" t="s">
        <v>15</v>
      </c>
      <c r="N1" s="13" t="s">
        <v>912</v>
      </c>
      <c r="O1" s="13" t="s">
        <v>913</v>
      </c>
      <c r="P1" s="13" t="s">
        <v>914</v>
      </c>
      <c r="Q1" s="13" t="s">
        <v>915</v>
      </c>
      <c r="R1" s="13" t="s">
        <v>916</v>
      </c>
      <c r="S1" s="13" t="s">
        <v>21</v>
      </c>
      <c r="T1" s="13" t="s">
        <v>22</v>
      </c>
      <c r="U1" s="13" t="s">
        <v>23</v>
      </c>
      <c r="V1" s="13" t="s">
        <v>24</v>
      </c>
      <c r="W1" s="13" t="s">
        <v>19</v>
      </c>
      <c r="X1" s="13" t="s">
        <v>20</v>
      </c>
      <c r="Y1" s="13" t="s">
        <v>2</v>
      </c>
      <c r="Z1" s="13" t="s">
        <v>12</v>
      </c>
      <c r="AA1" s="13" t="s">
        <v>14</v>
      </c>
      <c r="AB1" s="13" t="s">
        <v>18</v>
      </c>
      <c r="AC1" s="13" t="s">
        <v>16</v>
      </c>
      <c r="AD1" s="13" t="s">
        <v>917</v>
      </c>
      <c r="AE1" s="13" t="s">
        <v>918</v>
      </c>
      <c r="AF1" s="13" t="s">
        <v>919</v>
      </c>
      <c r="AG1" s="13" t="s">
        <v>920</v>
      </c>
      <c r="AH1" s="13" t="s">
        <v>921</v>
      </c>
      <c r="AI1" s="13" t="s">
        <v>922</v>
      </c>
      <c r="AJ1" s="13" t="s">
        <v>923</v>
      </c>
      <c r="AK1" s="13" t="s">
        <v>924</v>
      </c>
      <c r="AL1" s="15" t="s">
        <v>925</v>
      </c>
      <c r="AM1" s="16" t="s">
        <v>926</v>
      </c>
      <c r="AN1" s="17" t="s">
        <v>927</v>
      </c>
      <c r="AO1" s="18" t="s">
        <v>928</v>
      </c>
      <c r="AP1" s="18" t="s">
        <v>929</v>
      </c>
      <c r="AQ1" s="19" t="s">
        <v>930</v>
      </c>
      <c r="AR1" s="20" t="s">
        <v>931</v>
      </c>
      <c r="AS1" s="20" t="s">
        <v>932</v>
      </c>
    </row>
    <row r="2" spans="1:45" hidden="1" x14ac:dyDescent="0.3">
      <c r="A2" t="s">
        <v>933</v>
      </c>
      <c r="B2">
        <v>1</v>
      </c>
      <c r="C2" t="s">
        <v>27</v>
      </c>
      <c r="D2">
        <v>1.3</v>
      </c>
      <c r="E2" t="s">
        <v>28</v>
      </c>
      <c r="F2" t="s">
        <v>29</v>
      </c>
      <c r="G2" t="s">
        <v>30</v>
      </c>
      <c r="H2" t="s">
        <v>31</v>
      </c>
      <c r="I2" t="s">
        <v>934</v>
      </c>
      <c r="J2" t="s">
        <v>857</v>
      </c>
      <c r="K2">
        <v>6</v>
      </c>
      <c r="L2">
        <v>24</v>
      </c>
      <c r="M2" t="s">
        <v>884</v>
      </c>
      <c r="N2" t="s">
        <v>935</v>
      </c>
      <c r="O2">
        <v>1100</v>
      </c>
      <c r="P2" t="s">
        <v>936</v>
      </c>
      <c r="Q2">
        <v>1110</v>
      </c>
      <c r="R2" t="s">
        <v>380</v>
      </c>
      <c r="S2">
        <v>1111</v>
      </c>
      <c r="T2" t="s">
        <v>381</v>
      </c>
      <c r="U2">
        <v>0</v>
      </c>
      <c r="V2" t="s">
        <v>43</v>
      </c>
      <c r="W2">
        <v>1000</v>
      </c>
      <c r="X2" t="s">
        <v>380</v>
      </c>
      <c r="Y2" t="s">
        <v>937</v>
      </c>
      <c r="Z2" t="s">
        <v>307</v>
      </c>
      <c r="AA2" t="s">
        <v>79</v>
      </c>
      <c r="AB2" t="s">
        <v>380</v>
      </c>
      <c r="AC2" t="s">
        <v>309</v>
      </c>
      <c r="AD2" s="12">
        <v>12975991.18</v>
      </c>
      <c r="AE2" s="12">
        <v>12358086.84</v>
      </c>
      <c r="AF2" s="12">
        <v>8653164.3900000006</v>
      </c>
      <c r="AG2" s="12">
        <v>8653164.3900000006</v>
      </c>
      <c r="AH2" s="12">
        <v>8653164.3900000006</v>
      </c>
      <c r="AI2" s="12">
        <v>8653164.3900000006</v>
      </c>
      <c r="AJ2" s="12">
        <v>8653164.3900000006</v>
      </c>
      <c r="AK2" s="12">
        <v>4322826.7899999991</v>
      </c>
      <c r="AL2" s="12">
        <v>0</v>
      </c>
      <c r="AM2" s="12">
        <v>0</v>
      </c>
      <c r="AN2" s="12">
        <v>0</v>
      </c>
      <c r="AO2" s="12">
        <v>12358086.84</v>
      </c>
      <c r="AP2" s="12">
        <v>5332491.45</v>
      </c>
      <c r="AQ2" s="12">
        <v>12975991.18</v>
      </c>
      <c r="AR2" s="12">
        <f t="shared" ref="AR2:AR65" si="0">AD2-AL2+AM2+AN2</f>
        <v>12975991.18</v>
      </c>
      <c r="AS2" s="12">
        <v>12975991.18</v>
      </c>
    </row>
    <row r="3" spans="1:45" hidden="1" x14ac:dyDescent="0.3">
      <c r="A3" t="s">
        <v>933</v>
      </c>
      <c r="B3">
        <v>1</v>
      </c>
      <c r="C3" t="s">
        <v>27</v>
      </c>
      <c r="D3">
        <v>1.3</v>
      </c>
      <c r="E3" t="s">
        <v>28</v>
      </c>
      <c r="F3" t="s">
        <v>29</v>
      </c>
      <c r="G3" t="s">
        <v>30</v>
      </c>
      <c r="H3" t="s">
        <v>31</v>
      </c>
      <c r="I3" t="s">
        <v>934</v>
      </c>
      <c r="J3" t="s">
        <v>857</v>
      </c>
      <c r="K3">
        <v>6</v>
      </c>
      <c r="L3">
        <v>24</v>
      </c>
      <c r="M3" t="s">
        <v>884</v>
      </c>
      <c r="N3" t="s">
        <v>935</v>
      </c>
      <c r="O3">
        <v>1100</v>
      </c>
      <c r="P3" t="s">
        <v>936</v>
      </c>
      <c r="Q3">
        <v>1110</v>
      </c>
      <c r="R3" t="s">
        <v>380</v>
      </c>
      <c r="S3">
        <v>1111</v>
      </c>
      <c r="T3" t="s">
        <v>381</v>
      </c>
      <c r="U3">
        <v>0</v>
      </c>
      <c r="V3" t="s">
        <v>43</v>
      </c>
      <c r="W3">
        <v>1000</v>
      </c>
      <c r="X3" t="s">
        <v>380</v>
      </c>
      <c r="Y3" t="s">
        <v>938</v>
      </c>
      <c r="Z3" t="s">
        <v>307</v>
      </c>
      <c r="AA3" t="s">
        <v>79</v>
      </c>
      <c r="AB3" t="s">
        <v>380</v>
      </c>
      <c r="AC3" t="s">
        <v>309</v>
      </c>
      <c r="AD3" s="12">
        <v>0</v>
      </c>
      <c r="AE3" s="12">
        <v>0</v>
      </c>
      <c r="AF3" s="12">
        <v>0</v>
      </c>
      <c r="AG3" s="12">
        <v>0</v>
      </c>
      <c r="AH3" s="12">
        <v>0</v>
      </c>
      <c r="AI3" s="12">
        <v>0</v>
      </c>
      <c r="AJ3" s="12">
        <v>0</v>
      </c>
      <c r="AK3" s="12">
        <v>0</v>
      </c>
      <c r="AL3" s="12">
        <v>0</v>
      </c>
      <c r="AM3" s="12">
        <v>0</v>
      </c>
      <c r="AN3" s="12">
        <v>0</v>
      </c>
      <c r="AO3" s="12">
        <v>0</v>
      </c>
      <c r="AP3" s="12">
        <v>7025595.3899999997</v>
      </c>
      <c r="AQ3" s="12">
        <v>0</v>
      </c>
      <c r="AR3" s="12">
        <f t="shared" si="0"/>
        <v>0</v>
      </c>
      <c r="AS3" s="12">
        <v>0</v>
      </c>
    </row>
    <row r="4" spans="1:45" hidden="1" x14ac:dyDescent="0.3">
      <c r="A4" t="s">
        <v>933</v>
      </c>
      <c r="B4">
        <v>1</v>
      </c>
      <c r="C4" t="s">
        <v>27</v>
      </c>
      <c r="D4">
        <v>1.3</v>
      </c>
      <c r="E4" t="s">
        <v>28</v>
      </c>
      <c r="F4" t="s">
        <v>29</v>
      </c>
      <c r="G4" t="s">
        <v>30</v>
      </c>
      <c r="H4" t="s">
        <v>31</v>
      </c>
      <c r="I4" t="s">
        <v>934</v>
      </c>
      <c r="J4" t="s">
        <v>857</v>
      </c>
      <c r="K4">
        <v>6</v>
      </c>
      <c r="L4">
        <v>24</v>
      </c>
      <c r="M4" t="s">
        <v>884</v>
      </c>
      <c r="N4" t="s">
        <v>935</v>
      </c>
      <c r="O4">
        <v>1100</v>
      </c>
      <c r="P4" t="s">
        <v>936</v>
      </c>
      <c r="Q4">
        <v>1130</v>
      </c>
      <c r="R4" t="s">
        <v>380</v>
      </c>
      <c r="S4">
        <v>1131</v>
      </c>
      <c r="T4" t="s">
        <v>382</v>
      </c>
      <c r="U4">
        <v>0</v>
      </c>
      <c r="V4" t="s">
        <v>43</v>
      </c>
      <c r="W4">
        <v>1000</v>
      </c>
      <c r="X4" t="s">
        <v>380</v>
      </c>
      <c r="Y4" t="s">
        <v>937</v>
      </c>
      <c r="Z4" t="s">
        <v>307</v>
      </c>
      <c r="AA4" t="s">
        <v>79</v>
      </c>
      <c r="AB4" t="s">
        <v>380</v>
      </c>
      <c r="AC4" t="s">
        <v>309</v>
      </c>
      <c r="AD4" s="12">
        <v>26371314.77</v>
      </c>
      <c r="AE4" s="12">
        <v>44684572.030000001</v>
      </c>
      <c r="AF4" s="12">
        <v>0</v>
      </c>
      <c r="AG4" s="12">
        <v>0</v>
      </c>
      <c r="AH4" s="12">
        <v>0</v>
      </c>
      <c r="AI4" s="12">
        <v>0</v>
      </c>
      <c r="AJ4" s="12">
        <v>0</v>
      </c>
      <c r="AK4" s="12">
        <v>0</v>
      </c>
      <c r="AL4" s="12">
        <v>0</v>
      </c>
      <c r="AM4" s="12">
        <v>0</v>
      </c>
      <c r="AN4" s="12">
        <v>0</v>
      </c>
      <c r="AO4" s="12">
        <v>80155947.560000002</v>
      </c>
      <c r="AP4" s="12">
        <v>7427443.9900000002</v>
      </c>
      <c r="AQ4" s="12">
        <v>26371314.77</v>
      </c>
      <c r="AR4" s="12">
        <f t="shared" si="0"/>
        <v>26371314.77</v>
      </c>
      <c r="AS4" s="12">
        <v>26371314.77</v>
      </c>
    </row>
    <row r="5" spans="1:45" hidden="1" x14ac:dyDescent="0.3">
      <c r="A5" t="s">
        <v>933</v>
      </c>
      <c r="B5">
        <v>1</v>
      </c>
      <c r="C5" t="s">
        <v>27</v>
      </c>
      <c r="D5">
        <v>1.3</v>
      </c>
      <c r="E5" t="s">
        <v>28</v>
      </c>
      <c r="F5" t="s">
        <v>29</v>
      </c>
      <c r="G5" t="s">
        <v>30</v>
      </c>
      <c r="H5" t="s">
        <v>31</v>
      </c>
      <c r="I5" t="s">
        <v>934</v>
      </c>
      <c r="J5" t="s">
        <v>857</v>
      </c>
      <c r="K5">
        <v>6</v>
      </c>
      <c r="L5">
        <v>24</v>
      </c>
      <c r="M5" t="s">
        <v>884</v>
      </c>
      <c r="N5" t="s">
        <v>935</v>
      </c>
      <c r="O5">
        <v>1100</v>
      </c>
      <c r="P5" t="s">
        <v>936</v>
      </c>
      <c r="Q5">
        <v>1130</v>
      </c>
      <c r="R5" t="s">
        <v>380</v>
      </c>
      <c r="S5">
        <v>1131</v>
      </c>
      <c r="T5" t="s">
        <v>382</v>
      </c>
      <c r="U5">
        <v>0</v>
      </c>
      <c r="V5" t="s">
        <v>43</v>
      </c>
      <c r="W5">
        <v>1000</v>
      </c>
      <c r="X5" t="s">
        <v>380</v>
      </c>
      <c r="Y5" t="s">
        <v>938</v>
      </c>
      <c r="Z5" t="s">
        <v>307</v>
      </c>
      <c r="AA5" t="s">
        <v>79</v>
      </c>
      <c r="AB5" t="s">
        <v>380</v>
      </c>
      <c r="AC5" t="s">
        <v>309</v>
      </c>
      <c r="AD5" s="12">
        <v>0</v>
      </c>
      <c r="AE5" s="12">
        <v>0</v>
      </c>
      <c r="AF5" s="12">
        <v>0</v>
      </c>
      <c r="AG5" s="12">
        <v>0</v>
      </c>
      <c r="AH5" s="12">
        <v>0</v>
      </c>
      <c r="AI5" s="12">
        <v>0</v>
      </c>
      <c r="AJ5" s="12">
        <v>0</v>
      </c>
      <c r="AK5" s="12">
        <v>0</v>
      </c>
      <c r="AL5" s="12">
        <v>0</v>
      </c>
      <c r="AM5" s="12">
        <v>0</v>
      </c>
      <c r="AN5" s="12">
        <v>0</v>
      </c>
      <c r="AO5" s="12">
        <v>0</v>
      </c>
      <c r="AP5" s="12">
        <v>44740.35</v>
      </c>
      <c r="AQ5" s="12">
        <v>0</v>
      </c>
      <c r="AR5" s="12">
        <f t="shared" si="0"/>
        <v>0</v>
      </c>
      <c r="AS5" s="12">
        <v>0</v>
      </c>
    </row>
    <row r="6" spans="1:45" hidden="1" x14ac:dyDescent="0.3">
      <c r="A6" t="s">
        <v>933</v>
      </c>
      <c r="B6">
        <v>1</v>
      </c>
      <c r="C6" t="s">
        <v>27</v>
      </c>
      <c r="D6">
        <v>1.3</v>
      </c>
      <c r="E6" t="s">
        <v>28</v>
      </c>
      <c r="F6" t="s">
        <v>29</v>
      </c>
      <c r="G6" t="s">
        <v>30</v>
      </c>
      <c r="H6" t="s">
        <v>31</v>
      </c>
      <c r="I6" t="s">
        <v>934</v>
      </c>
      <c r="J6" t="s">
        <v>857</v>
      </c>
      <c r="K6">
        <v>6</v>
      </c>
      <c r="L6">
        <v>24</v>
      </c>
      <c r="M6" t="s">
        <v>884</v>
      </c>
      <c r="N6" t="s">
        <v>935</v>
      </c>
      <c r="O6">
        <v>1100</v>
      </c>
      <c r="P6" t="s">
        <v>936</v>
      </c>
      <c r="Q6">
        <v>1130</v>
      </c>
      <c r="R6" t="s">
        <v>380</v>
      </c>
      <c r="S6">
        <v>1131</v>
      </c>
      <c r="T6" t="s">
        <v>382</v>
      </c>
      <c r="U6">
        <v>0</v>
      </c>
      <c r="V6" t="s">
        <v>43</v>
      </c>
      <c r="W6">
        <v>1000</v>
      </c>
      <c r="X6" t="s">
        <v>380</v>
      </c>
      <c r="Y6" t="s">
        <v>939</v>
      </c>
      <c r="Z6" t="s">
        <v>307</v>
      </c>
      <c r="AA6" t="s">
        <v>79</v>
      </c>
      <c r="AB6" t="s">
        <v>380</v>
      </c>
      <c r="AC6" t="s">
        <v>309</v>
      </c>
      <c r="AD6" s="12">
        <v>736958763.76999998</v>
      </c>
      <c r="AE6" s="12">
        <v>599999994.70000005</v>
      </c>
      <c r="AF6" s="12">
        <v>0</v>
      </c>
      <c r="AG6" s="12">
        <v>0</v>
      </c>
      <c r="AH6" s="12">
        <v>0</v>
      </c>
      <c r="AI6" s="12">
        <v>0</v>
      </c>
      <c r="AJ6" s="12">
        <v>0</v>
      </c>
      <c r="AK6" s="12">
        <v>0</v>
      </c>
      <c r="AL6" s="12">
        <v>19137674.48</v>
      </c>
      <c r="AM6" s="12">
        <v>0</v>
      </c>
      <c r="AN6" s="12">
        <v>0</v>
      </c>
      <c r="AO6" s="12">
        <v>642775696.91999996</v>
      </c>
      <c r="AP6" s="12">
        <v>637212382.38999999</v>
      </c>
      <c r="AQ6" s="12">
        <v>736958763.76999998</v>
      </c>
      <c r="AR6" s="12">
        <f t="shared" si="0"/>
        <v>717821089.28999996</v>
      </c>
      <c r="AS6" s="12">
        <v>717821089.28999996</v>
      </c>
    </row>
    <row r="7" spans="1:45" hidden="1" x14ac:dyDescent="0.3">
      <c r="A7" t="s">
        <v>940</v>
      </c>
      <c r="B7">
        <v>1</v>
      </c>
      <c r="C7" t="s">
        <v>27</v>
      </c>
      <c r="D7">
        <v>1.3</v>
      </c>
      <c r="E7" t="s">
        <v>28</v>
      </c>
      <c r="F7" t="s">
        <v>29</v>
      </c>
      <c r="G7" t="s">
        <v>30</v>
      </c>
      <c r="H7" t="s">
        <v>31</v>
      </c>
      <c r="I7" t="s">
        <v>934</v>
      </c>
      <c r="J7" t="s">
        <v>857</v>
      </c>
      <c r="K7">
        <v>6</v>
      </c>
      <c r="L7">
        <v>21</v>
      </c>
      <c r="M7" t="s">
        <v>884</v>
      </c>
      <c r="N7" t="s">
        <v>935</v>
      </c>
      <c r="O7">
        <v>1200</v>
      </c>
      <c r="P7" t="s">
        <v>941</v>
      </c>
      <c r="Q7">
        <v>1210</v>
      </c>
      <c r="R7" t="s">
        <v>380</v>
      </c>
      <c r="S7">
        <v>1211</v>
      </c>
      <c r="T7" t="s">
        <v>383</v>
      </c>
      <c r="U7">
        <v>42</v>
      </c>
      <c r="V7" t="s">
        <v>942</v>
      </c>
      <c r="W7">
        <v>1000</v>
      </c>
      <c r="X7" t="s">
        <v>380</v>
      </c>
      <c r="Y7" t="s">
        <v>943</v>
      </c>
      <c r="Z7" t="s">
        <v>307</v>
      </c>
      <c r="AA7" t="s">
        <v>79</v>
      </c>
      <c r="AB7" t="s">
        <v>311</v>
      </c>
      <c r="AC7" t="s">
        <v>309</v>
      </c>
      <c r="AD7" s="12">
        <v>480000</v>
      </c>
      <c r="AE7" s="12">
        <v>0</v>
      </c>
      <c r="AF7" s="12">
        <v>0</v>
      </c>
      <c r="AG7" s="12">
        <v>0</v>
      </c>
      <c r="AH7" s="12">
        <v>0</v>
      </c>
      <c r="AI7" s="12">
        <v>0</v>
      </c>
      <c r="AJ7" s="12">
        <v>0</v>
      </c>
      <c r="AK7" s="12">
        <v>0</v>
      </c>
      <c r="AL7" s="12">
        <v>0</v>
      </c>
      <c r="AM7" s="12">
        <v>0</v>
      </c>
      <c r="AN7" s="12">
        <v>0</v>
      </c>
      <c r="AO7" s="12">
        <v>0</v>
      </c>
      <c r="AP7" s="12">
        <v>0</v>
      </c>
      <c r="AQ7" s="12">
        <v>480000</v>
      </c>
      <c r="AR7" s="12">
        <f t="shared" si="0"/>
        <v>480000</v>
      </c>
      <c r="AS7" s="12">
        <v>0</v>
      </c>
    </row>
    <row r="8" spans="1:45" hidden="1" x14ac:dyDescent="0.3">
      <c r="A8" t="s">
        <v>940</v>
      </c>
      <c r="B8">
        <v>1</v>
      </c>
      <c r="C8" t="s">
        <v>27</v>
      </c>
      <c r="D8">
        <v>1.3</v>
      </c>
      <c r="E8" t="s">
        <v>28</v>
      </c>
      <c r="F8" t="s">
        <v>29</v>
      </c>
      <c r="G8" t="s">
        <v>30</v>
      </c>
      <c r="H8" t="s">
        <v>31</v>
      </c>
      <c r="I8" t="s">
        <v>934</v>
      </c>
      <c r="J8" t="s">
        <v>857</v>
      </c>
      <c r="K8">
        <v>6</v>
      </c>
      <c r="L8">
        <v>21</v>
      </c>
      <c r="M8" t="s">
        <v>884</v>
      </c>
      <c r="N8" t="s">
        <v>935</v>
      </c>
      <c r="O8">
        <v>1200</v>
      </c>
      <c r="P8" t="s">
        <v>941</v>
      </c>
      <c r="Q8">
        <v>1210</v>
      </c>
      <c r="R8" t="s">
        <v>380</v>
      </c>
      <c r="S8">
        <v>1211</v>
      </c>
      <c r="T8" t="s">
        <v>383</v>
      </c>
      <c r="U8">
        <v>51</v>
      </c>
      <c r="V8" t="s">
        <v>944</v>
      </c>
      <c r="W8">
        <v>1000</v>
      </c>
      <c r="X8" t="s">
        <v>380</v>
      </c>
      <c r="Y8" t="s">
        <v>943</v>
      </c>
      <c r="Z8" t="s">
        <v>307</v>
      </c>
      <c r="AA8" t="s">
        <v>79</v>
      </c>
      <c r="AB8" t="s">
        <v>311</v>
      </c>
      <c r="AC8" t="s">
        <v>309</v>
      </c>
      <c r="AD8" s="12">
        <v>480000</v>
      </c>
      <c r="AE8" s="12">
        <v>0</v>
      </c>
      <c r="AF8" s="12">
        <v>0</v>
      </c>
      <c r="AG8" s="12">
        <v>0</v>
      </c>
      <c r="AH8" s="12">
        <v>0</v>
      </c>
      <c r="AI8" s="12">
        <v>0</v>
      </c>
      <c r="AJ8" s="12">
        <v>0</v>
      </c>
      <c r="AK8" s="12">
        <v>0</v>
      </c>
      <c r="AL8" s="12">
        <v>0</v>
      </c>
      <c r="AM8" s="12">
        <v>0</v>
      </c>
      <c r="AN8" s="12">
        <v>0</v>
      </c>
      <c r="AO8" s="12">
        <v>0</v>
      </c>
      <c r="AP8" s="12">
        <v>0</v>
      </c>
      <c r="AQ8" s="12">
        <v>480000</v>
      </c>
      <c r="AR8" s="12">
        <f t="shared" si="0"/>
        <v>480000</v>
      </c>
      <c r="AS8" s="12">
        <v>0</v>
      </c>
    </row>
    <row r="9" spans="1:45" hidden="1" x14ac:dyDescent="0.3">
      <c r="A9" t="s">
        <v>933</v>
      </c>
      <c r="B9">
        <v>1</v>
      </c>
      <c r="C9" t="s">
        <v>27</v>
      </c>
      <c r="D9">
        <v>1.3</v>
      </c>
      <c r="E9" t="s">
        <v>28</v>
      </c>
      <c r="F9" t="s">
        <v>29</v>
      </c>
      <c r="G9" t="s">
        <v>30</v>
      </c>
      <c r="H9" t="s">
        <v>31</v>
      </c>
      <c r="I9" t="s">
        <v>934</v>
      </c>
      <c r="J9" t="s">
        <v>857</v>
      </c>
      <c r="K9">
        <v>6</v>
      </c>
      <c r="L9">
        <v>24</v>
      </c>
      <c r="M9" t="s">
        <v>884</v>
      </c>
      <c r="N9" t="s">
        <v>935</v>
      </c>
      <c r="O9">
        <v>1200</v>
      </c>
      <c r="P9" t="s">
        <v>941</v>
      </c>
      <c r="Q9">
        <v>1210</v>
      </c>
      <c r="R9" t="s">
        <v>380</v>
      </c>
      <c r="S9">
        <v>1211</v>
      </c>
      <c r="T9" t="s">
        <v>383</v>
      </c>
      <c r="U9">
        <v>0</v>
      </c>
      <c r="V9" t="s">
        <v>43</v>
      </c>
      <c r="W9">
        <v>1000</v>
      </c>
      <c r="X9" t="s">
        <v>380</v>
      </c>
      <c r="Y9" t="s">
        <v>937</v>
      </c>
      <c r="Z9" t="s">
        <v>307</v>
      </c>
      <c r="AA9" t="s">
        <v>79</v>
      </c>
      <c r="AB9" t="s">
        <v>380</v>
      </c>
      <c r="AC9" t="s">
        <v>309</v>
      </c>
      <c r="AD9" s="12">
        <v>0</v>
      </c>
      <c r="AE9" s="12">
        <v>0</v>
      </c>
      <c r="AF9" s="12">
        <v>0</v>
      </c>
      <c r="AG9" s="12">
        <v>0</v>
      </c>
      <c r="AH9" s="12">
        <v>0</v>
      </c>
      <c r="AI9" s="12">
        <v>0</v>
      </c>
      <c r="AJ9" s="12">
        <v>0</v>
      </c>
      <c r="AK9" s="12">
        <v>0</v>
      </c>
      <c r="AL9" s="12">
        <v>0</v>
      </c>
      <c r="AM9" s="12">
        <v>0</v>
      </c>
      <c r="AN9" s="12">
        <v>0</v>
      </c>
      <c r="AO9" s="12">
        <v>0</v>
      </c>
      <c r="AP9" s="12">
        <v>0</v>
      </c>
      <c r="AQ9" s="12">
        <v>0</v>
      </c>
      <c r="AR9" s="12">
        <f t="shared" si="0"/>
        <v>0</v>
      </c>
      <c r="AS9" s="12">
        <v>0</v>
      </c>
    </row>
    <row r="10" spans="1:45" hidden="1" x14ac:dyDescent="0.3">
      <c r="A10" t="s">
        <v>933</v>
      </c>
      <c r="B10">
        <v>1</v>
      </c>
      <c r="C10" t="s">
        <v>27</v>
      </c>
      <c r="D10">
        <v>1.3</v>
      </c>
      <c r="E10" t="s">
        <v>28</v>
      </c>
      <c r="F10" t="s">
        <v>29</v>
      </c>
      <c r="G10" t="s">
        <v>30</v>
      </c>
      <c r="H10" t="s">
        <v>31</v>
      </c>
      <c r="I10" t="s">
        <v>934</v>
      </c>
      <c r="J10" t="s">
        <v>857</v>
      </c>
      <c r="K10">
        <v>6</v>
      </c>
      <c r="L10">
        <v>24</v>
      </c>
      <c r="M10" t="s">
        <v>884</v>
      </c>
      <c r="N10" t="s">
        <v>935</v>
      </c>
      <c r="O10">
        <v>1200</v>
      </c>
      <c r="P10" t="s">
        <v>941</v>
      </c>
      <c r="Q10">
        <v>1210</v>
      </c>
      <c r="R10" t="s">
        <v>380</v>
      </c>
      <c r="S10">
        <v>1211</v>
      </c>
      <c r="T10" t="s">
        <v>383</v>
      </c>
      <c r="U10">
        <v>0</v>
      </c>
      <c r="V10" t="s">
        <v>43</v>
      </c>
      <c r="W10">
        <v>1000</v>
      </c>
      <c r="X10" t="s">
        <v>380</v>
      </c>
      <c r="Y10" t="s">
        <v>939</v>
      </c>
      <c r="Z10" t="s">
        <v>307</v>
      </c>
      <c r="AA10" t="s">
        <v>79</v>
      </c>
      <c r="AB10" t="s">
        <v>380</v>
      </c>
      <c r="AC10" t="s">
        <v>309</v>
      </c>
      <c r="AD10" s="12">
        <v>0</v>
      </c>
      <c r="AE10" s="12">
        <v>0</v>
      </c>
      <c r="AF10" s="12">
        <v>0</v>
      </c>
      <c r="AG10" s="12">
        <v>0</v>
      </c>
      <c r="AH10" s="12">
        <v>0</v>
      </c>
      <c r="AI10" s="12">
        <v>0</v>
      </c>
      <c r="AJ10" s="12">
        <v>0</v>
      </c>
      <c r="AK10" s="12">
        <v>0</v>
      </c>
      <c r="AL10" s="12">
        <v>0</v>
      </c>
      <c r="AM10" s="12">
        <v>0</v>
      </c>
      <c r="AN10" s="12">
        <v>0</v>
      </c>
      <c r="AO10" s="12">
        <v>0</v>
      </c>
      <c r="AP10" s="12">
        <v>950</v>
      </c>
      <c r="AQ10" s="12">
        <v>0</v>
      </c>
      <c r="AR10" s="12">
        <f t="shared" si="0"/>
        <v>0</v>
      </c>
      <c r="AS10" s="12">
        <v>0</v>
      </c>
    </row>
    <row r="11" spans="1:45" hidden="1" x14ac:dyDescent="0.3">
      <c r="A11" t="s">
        <v>933</v>
      </c>
      <c r="B11">
        <v>1</v>
      </c>
      <c r="C11" t="s">
        <v>27</v>
      </c>
      <c r="D11">
        <v>1.3</v>
      </c>
      <c r="E11" t="s">
        <v>28</v>
      </c>
      <c r="F11" t="s">
        <v>29</v>
      </c>
      <c r="G11" t="s">
        <v>30</v>
      </c>
      <c r="H11" t="s">
        <v>31</v>
      </c>
      <c r="I11" t="s">
        <v>934</v>
      </c>
      <c r="J11" t="s">
        <v>857</v>
      </c>
      <c r="K11">
        <v>6</v>
      </c>
      <c r="L11">
        <v>24</v>
      </c>
      <c r="M11" t="s">
        <v>884</v>
      </c>
      <c r="N11" t="s">
        <v>935</v>
      </c>
      <c r="O11">
        <v>1200</v>
      </c>
      <c r="P11" t="s">
        <v>941</v>
      </c>
      <c r="Q11">
        <v>1220</v>
      </c>
      <c r="R11" t="s">
        <v>380</v>
      </c>
      <c r="S11">
        <v>1221</v>
      </c>
      <c r="T11" t="s">
        <v>384</v>
      </c>
      <c r="U11">
        <v>0</v>
      </c>
      <c r="V11" t="s">
        <v>43</v>
      </c>
      <c r="W11">
        <v>1000</v>
      </c>
      <c r="X11" t="s">
        <v>380</v>
      </c>
      <c r="Y11" t="s">
        <v>938</v>
      </c>
      <c r="Z11" t="s">
        <v>307</v>
      </c>
      <c r="AA11" t="s">
        <v>79</v>
      </c>
      <c r="AB11" t="s">
        <v>380</v>
      </c>
      <c r="AC11" t="s">
        <v>309</v>
      </c>
      <c r="AD11" s="12">
        <v>26983786.079999998</v>
      </c>
      <c r="AE11" s="12">
        <v>26943777.68</v>
      </c>
      <c r="AF11" s="12">
        <v>0</v>
      </c>
      <c r="AG11" s="12">
        <v>0</v>
      </c>
      <c r="AH11" s="12">
        <v>0</v>
      </c>
      <c r="AI11" s="12">
        <v>0</v>
      </c>
      <c r="AJ11" s="12">
        <v>0</v>
      </c>
      <c r="AK11" s="12">
        <v>0</v>
      </c>
      <c r="AL11" s="12">
        <v>0</v>
      </c>
      <c r="AM11" s="12">
        <v>0</v>
      </c>
      <c r="AN11" s="12">
        <v>0</v>
      </c>
      <c r="AO11" s="12">
        <v>95006134.359999999</v>
      </c>
      <c r="AP11" s="12">
        <v>123224540.93000001</v>
      </c>
      <c r="AQ11" s="12">
        <v>26983786.079999998</v>
      </c>
      <c r="AR11" s="12">
        <f t="shared" si="0"/>
        <v>26983786.079999998</v>
      </c>
      <c r="AS11" s="12">
        <v>26983786.079999998</v>
      </c>
    </row>
    <row r="12" spans="1:45" hidden="1" x14ac:dyDescent="0.3">
      <c r="A12" t="s">
        <v>933</v>
      </c>
      <c r="B12">
        <v>1</v>
      </c>
      <c r="C12" t="s">
        <v>27</v>
      </c>
      <c r="D12">
        <v>1.3</v>
      </c>
      <c r="E12" t="s">
        <v>28</v>
      </c>
      <c r="F12" t="s">
        <v>29</v>
      </c>
      <c r="G12" t="s">
        <v>30</v>
      </c>
      <c r="H12" t="s">
        <v>31</v>
      </c>
      <c r="I12" t="s">
        <v>934</v>
      </c>
      <c r="J12" t="s">
        <v>857</v>
      </c>
      <c r="K12">
        <v>6</v>
      </c>
      <c r="L12">
        <v>24</v>
      </c>
      <c r="M12" t="s">
        <v>884</v>
      </c>
      <c r="N12" t="s">
        <v>935</v>
      </c>
      <c r="O12">
        <v>1200</v>
      </c>
      <c r="P12" t="s">
        <v>941</v>
      </c>
      <c r="Q12">
        <v>1220</v>
      </c>
      <c r="R12" t="s">
        <v>380</v>
      </c>
      <c r="S12">
        <v>1221</v>
      </c>
      <c r="T12" t="s">
        <v>384</v>
      </c>
      <c r="U12">
        <v>0</v>
      </c>
      <c r="V12" t="s">
        <v>43</v>
      </c>
      <c r="W12">
        <v>1000</v>
      </c>
      <c r="X12" t="s">
        <v>380</v>
      </c>
      <c r="Y12" t="s">
        <v>937</v>
      </c>
      <c r="Z12" t="s">
        <v>307</v>
      </c>
      <c r="AA12" t="s">
        <v>79</v>
      </c>
      <c r="AB12" t="s">
        <v>380</v>
      </c>
      <c r="AC12" t="s">
        <v>309</v>
      </c>
      <c r="AD12" s="12">
        <v>79212874.560000002</v>
      </c>
      <c r="AE12" s="12">
        <v>96348361.019999996</v>
      </c>
      <c r="AF12" s="12">
        <v>0</v>
      </c>
      <c r="AG12" s="12">
        <v>0</v>
      </c>
      <c r="AH12" s="12">
        <v>0</v>
      </c>
      <c r="AI12" s="12">
        <v>0</v>
      </c>
      <c r="AJ12" s="12">
        <v>0</v>
      </c>
      <c r="AK12" s="12">
        <v>0</v>
      </c>
      <c r="AL12" s="12">
        <v>0</v>
      </c>
      <c r="AM12" s="12">
        <v>13900502.49</v>
      </c>
      <c r="AN12" s="12">
        <v>0</v>
      </c>
      <c r="AO12" s="12">
        <v>0</v>
      </c>
      <c r="AP12" s="12">
        <v>66647.77</v>
      </c>
      <c r="AQ12" s="12">
        <v>79212874.560000002</v>
      </c>
      <c r="AR12" s="12">
        <f t="shared" si="0"/>
        <v>93113377.049999997</v>
      </c>
      <c r="AS12" s="12">
        <v>93113377.049999997</v>
      </c>
    </row>
    <row r="13" spans="1:45" hidden="1" x14ac:dyDescent="0.3">
      <c r="A13" t="s">
        <v>933</v>
      </c>
      <c r="B13">
        <v>1</v>
      </c>
      <c r="C13" t="s">
        <v>27</v>
      </c>
      <c r="D13">
        <v>1.3</v>
      </c>
      <c r="E13" t="s">
        <v>28</v>
      </c>
      <c r="F13" t="s">
        <v>29</v>
      </c>
      <c r="G13" t="s">
        <v>30</v>
      </c>
      <c r="H13" t="s">
        <v>31</v>
      </c>
      <c r="I13" t="s">
        <v>934</v>
      </c>
      <c r="J13" t="s">
        <v>857</v>
      </c>
      <c r="K13">
        <v>6</v>
      </c>
      <c r="L13">
        <v>24</v>
      </c>
      <c r="M13" t="s">
        <v>884</v>
      </c>
      <c r="N13" t="s">
        <v>935</v>
      </c>
      <c r="O13">
        <v>1200</v>
      </c>
      <c r="P13" t="s">
        <v>941</v>
      </c>
      <c r="Q13">
        <v>1230</v>
      </c>
      <c r="R13" t="s">
        <v>380</v>
      </c>
      <c r="S13">
        <v>1231</v>
      </c>
      <c r="T13" t="s">
        <v>385</v>
      </c>
      <c r="U13">
        <v>0</v>
      </c>
      <c r="V13" t="s">
        <v>43</v>
      </c>
      <c r="W13">
        <v>1000</v>
      </c>
      <c r="X13" t="s">
        <v>380</v>
      </c>
      <c r="Y13" t="s">
        <v>937</v>
      </c>
      <c r="Z13" t="s">
        <v>307</v>
      </c>
      <c r="AA13" t="s">
        <v>79</v>
      </c>
      <c r="AB13" t="s">
        <v>380</v>
      </c>
      <c r="AC13" t="s">
        <v>309</v>
      </c>
      <c r="AD13" s="12">
        <v>26400</v>
      </c>
      <c r="AE13" s="12">
        <v>26400</v>
      </c>
      <c r="AF13" s="12">
        <v>0</v>
      </c>
      <c r="AG13" s="12">
        <v>0</v>
      </c>
      <c r="AH13" s="12">
        <v>0</v>
      </c>
      <c r="AI13" s="12">
        <v>0</v>
      </c>
      <c r="AJ13" s="12">
        <v>0</v>
      </c>
      <c r="AK13" s="12">
        <v>0</v>
      </c>
      <c r="AL13" s="12">
        <v>0</v>
      </c>
      <c r="AM13" s="12">
        <v>0</v>
      </c>
      <c r="AN13" s="12">
        <v>0</v>
      </c>
      <c r="AO13" s="12">
        <v>26400</v>
      </c>
      <c r="AP13" s="12">
        <v>26400</v>
      </c>
      <c r="AQ13" s="12">
        <v>26400</v>
      </c>
      <c r="AR13" s="12">
        <f t="shared" si="0"/>
        <v>26400</v>
      </c>
      <c r="AS13" s="12">
        <v>26400</v>
      </c>
    </row>
    <row r="14" spans="1:45" hidden="1" x14ac:dyDescent="0.3">
      <c r="A14" t="s">
        <v>933</v>
      </c>
      <c r="B14">
        <v>1</v>
      </c>
      <c r="C14" t="s">
        <v>27</v>
      </c>
      <c r="D14">
        <v>1.3</v>
      </c>
      <c r="E14" t="s">
        <v>28</v>
      </c>
      <c r="F14" t="s">
        <v>29</v>
      </c>
      <c r="G14" t="s">
        <v>30</v>
      </c>
      <c r="H14" t="s">
        <v>31</v>
      </c>
      <c r="I14" t="s">
        <v>934</v>
      </c>
      <c r="J14" t="s">
        <v>857</v>
      </c>
      <c r="K14">
        <v>6</v>
      </c>
      <c r="L14">
        <v>24</v>
      </c>
      <c r="M14" t="s">
        <v>884</v>
      </c>
      <c r="N14" t="s">
        <v>935</v>
      </c>
      <c r="O14">
        <v>1300</v>
      </c>
      <c r="P14" t="s">
        <v>945</v>
      </c>
      <c r="Q14">
        <v>1321</v>
      </c>
      <c r="R14" t="s">
        <v>380</v>
      </c>
      <c r="S14">
        <v>1321</v>
      </c>
      <c r="T14" t="s">
        <v>386</v>
      </c>
      <c r="U14">
        <v>0</v>
      </c>
      <c r="V14" t="s">
        <v>43</v>
      </c>
      <c r="W14">
        <v>1000</v>
      </c>
      <c r="X14" t="s">
        <v>380</v>
      </c>
      <c r="Y14" t="s">
        <v>939</v>
      </c>
      <c r="Z14" t="s">
        <v>307</v>
      </c>
      <c r="AA14" t="s">
        <v>79</v>
      </c>
      <c r="AB14" t="s">
        <v>380</v>
      </c>
      <c r="AC14" t="s">
        <v>309</v>
      </c>
      <c r="AD14" s="12">
        <v>0</v>
      </c>
      <c r="AE14" s="12">
        <v>0</v>
      </c>
      <c r="AF14" s="12">
        <v>0</v>
      </c>
      <c r="AG14" s="12">
        <v>0</v>
      </c>
      <c r="AH14" s="12">
        <v>0</v>
      </c>
      <c r="AI14" s="12">
        <v>0</v>
      </c>
      <c r="AJ14" s="12">
        <v>0</v>
      </c>
      <c r="AK14" s="12">
        <v>0</v>
      </c>
      <c r="AL14" s="12">
        <v>0</v>
      </c>
      <c r="AM14" s="12">
        <v>0</v>
      </c>
      <c r="AN14" s="12">
        <v>0</v>
      </c>
      <c r="AO14" s="12">
        <v>0</v>
      </c>
      <c r="AP14" s="12">
        <v>107873.03</v>
      </c>
      <c r="AQ14" s="12">
        <v>0</v>
      </c>
      <c r="AR14" s="12">
        <f t="shared" si="0"/>
        <v>0</v>
      </c>
      <c r="AS14" s="12">
        <v>0</v>
      </c>
    </row>
    <row r="15" spans="1:45" hidden="1" x14ac:dyDescent="0.3">
      <c r="A15" t="s">
        <v>933</v>
      </c>
      <c r="B15">
        <v>1</v>
      </c>
      <c r="C15" t="s">
        <v>27</v>
      </c>
      <c r="D15">
        <v>1.3</v>
      </c>
      <c r="E15" t="s">
        <v>28</v>
      </c>
      <c r="F15" t="s">
        <v>29</v>
      </c>
      <c r="G15" t="s">
        <v>30</v>
      </c>
      <c r="H15" t="s">
        <v>31</v>
      </c>
      <c r="I15" t="s">
        <v>934</v>
      </c>
      <c r="J15" t="s">
        <v>857</v>
      </c>
      <c r="K15">
        <v>6</v>
      </c>
      <c r="L15">
        <v>24</v>
      </c>
      <c r="M15" t="s">
        <v>884</v>
      </c>
      <c r="N15" t="s">
        <v>935</v>
      </c>
      <c r="O15">
        <v>1300</v>
      </c>
      <c r="P15" t="s">
        <v>945</v>
      </c>
      <c r="Q15">
        <v>1321</v>
      </c>
      <c r="R15" t="s">
        <v>380</v>
      </c>
      <c r="S15">
        <v>1321</v>
      </c>
      <c r="T15" t="s">
        <v>386</v>
      </c>
      <c r="U15">
        <v>0</v>
      </c>
      <c r="V15" t="s">
        <v>43</v>
      </c>
      <c r="W15">
        <v>1000</v>
      </c>
      <c r="X15" t="s">
        <v>380</v>
      </c>
      <c r="Y15" t="s">
        <v>938</v>
      </c>
      <c r="Z15" t="s">
        <v>307</v>
      </c>
      <c r="AA15" t="s">
        <v>79</v>
      </c>
      <c r="AB15" t="s">
        <v>380</v>
      </c>
      <c r="AC15" t="s">
        <v>309</v>
      </c>
      <c r="AD15" s="12">
        <v>0</v>
      </c>
      <c r="AE15" s="12">
        <v>0</v>
      </c>
      <c r="AF15" s="12">
        <v>0</v>
      </c>
      <c r="AG15" s="12">
        <v>0</v>
      </c>
      <c r="AH15" s="12">
        <v>0</v>
      </c>
      <c r="AI15" s="12">
        <v>0</v>
      </c>
      <c r="AJ15" s="12">
        <v>0</v>
      </c>
      <c r="AK15" s="12">
        <v>0</v>
      </c>
      <c r="AL15" s="12">
        <v>0</v>
      </c>
      <c r="AM15" s="12">
        <v>0</v>
      </c>
      <c r="AN15" s="12">
        <v>0</v>
      </c>
      <c r="AO15" s="12">
        <v>0</v>
      </c>
      <c r="AP15" s="12">
        <v>3247717.61</v>
      </c>
      <c r="AQ15" s="12">
        <v>0</v>
      </c>
      <c r="AR15" s="12">
        <f t="shared" si="0"/>
        <v>0</v>
      </c>
      <c r="AS15" s="12">
        <v>0</v>
      </c>
    </row>
    <row r="16" spans="1:45" hidden="1" x14ac:dyDescent="0.3">
      <c r="A16" t="s">
        <v>933</v>
      </c>
      <c r="B16">
        <v>1</v>
      </c>
      <c r="C16" t="s">
        <v>27</v>
      </c>
      <c r="D16">
        <v>1.3</v>
      </c>
      <c r="E16" t="s">
        <v>28</v>
      </c>
      <c r="F16" t="s">
        <v>29</v>
      </c>
      <c r="G16" t="s">
        <v>30</v>
      </c>
      <c r="H16" t="s">
        <v>31</v>
      </c>
      <c r="I16" t="s">
        <v>934</v>
      </c>
      <c r="J16" t="s">
        <v>857</v>
      </c>
      <c r="K16">
        <v>6</v>
      </c>
      <c r="L16">
        <v>24</v>
      </c>
      <c r="M16" t="s">
        <v>884</v>
      </c>
      <c r="N16" t="s">
        <v>935</v>
      </c>
      <c r="O16">
        <v>1300</v>
      </c>
      <c r="P16" t="s">
        <v>945</v>
      </c>
      <c r="Q16">
        <v>1321</v>
      </c>
      <c r="R16" t="s">
        <v>380</v>
      </c>
      <c r="S16">
        <v>1321</v>
      </c>
      <c r="T16" t="s">
        <v>386</v>
      </c>
      <c r="U16">
        <v>0</v>
      </c>
      <c r="V16" t="s">
        <v>43</v>
      </c>
      <c r="W16">
        <v>1000</v>
      </c>
      <c r="X16" t="s">
        <v>380</v>
      </c>
      <c r="Y16" t="s">
        <v>937</v>
      </c>
      <c r="Z16" t="s">
        <v>307</v>
      </c>
      <c r="AA16" t="s">
        <v>79</v>
      </c>
      <c r="AB16" t="s">
        <v>380</v>
      </c>
      <c r="AC16" t="s">
        <v>309</v>
      </c>
      <c r="AD16" s="12">
        <v>11963192.779999999</v>
      </c>
      <c r="AE16" s="12">
        <v>20250338.210000001</v>
      </c>
      <c r="AF16" s="12">
        <v>0</v>
      </c>
      <c r="AG16" s="12">
        <v>0</v>
      </c>
      <c r="AH16" s="12">
        <v>0</v>
      </c>
      <c r="AI16" s="12">
        <v>0</v>
      </c>
      <c r="AJ16" s="12">
        <v>0</v>
      </c>
      <c r="AK16" s="12">
        <v>0</v>
      </c>
      <c r="AL16" s="12">
        <v>0</v>
      </c>
      <c r="AM16" s="12">
        <v>65361.220000000671</v>
      </c>
      <c r="AN16" s="12">
        <v>0</v>
      </c>
      <c r="AO16" s="12">
        <v>10820420.640000001</v>
      </c>
      <c r="AP16" s="12">
        <v>16894747.57</v>
      </c>
      <c r="AQ16" s="12">
        <v>11963192.779999999</v>
      </c>
      <c r="AR16" s="12">
        <f t="shared" si="0"/>
        <v>12028554</v>
      </c>
      <c r="AS16" s="12">
        <v>12028554</v>
      </c>
    </row>
    <row r="17" spans="1:45" hidden="1" x14ac:dyDescent="0.3">
      <c r="A17" t="s">
        <v>933</v>
      </c>
      <c r="B17">
        <v>1</v>
      </c>
      <c r="C17" t="s">
        <v>27</v>
      </c>
      <c r="D17">
        <v>1.3</v>
      </c>
      <c r="E17" t="s">
        <v>28</v>
      </c>
      <c r="F17" t="s">
        <v>29</v>
      </c>
      <c r="G17" t="s">
        <v>30</v>
      </c>
      <c r="H17" t="s">
        <v>31</v>
      </c>
      <c r="I17" t="s">
        <v>934</v>
      </c>
      <c r="J17" t="s">
        <v>857</v>
      </c>
      <c r="K17">
        <v>6</v>
      </c>
      <c r="L17">
        <v>24</v>
      </c>
      <c r="M17" t="s">
        <v>884</v>
      </c>
      <c r="N17" t="s">
        <v>935</v>
      </c>
      <c r="O17">
        <v>1300</v>
      </c>
      <c r="P17" t="s">
        <v>945</v>
      </c>
      <c r="Q17">
        <v>1322</v>
      </c>
      <c r="R17" t="s">
        <v>380</v>
      </c>
      <c r="S17">
        <v>1322</v>
      </c>
      <c r="T17" t="s">
        <v>387</v>
      </c>
      <c r="U17">
        <v>0</v>
      </c>
      <c r="V17" t="s">
        <v>43</v>
      </c>
      <c r="W17">
        <v>1000</v>
      </c>
      <c r="X17" t="s">
        <v>380</v>
      </c>
      <c r="Y17" t="s">
        <v>938</v>
      </c>
      <c r="Z17" t="s">
        <v>307</v>
      </c>
      <c r="AA17" t="s">
        <v>79</v>
      </c>
      <c r="AB17" t="s">
        <v>380</v>
      </c>
      <c r="AC17" t="s">
        <v>309</v>
      </c>
      <c r="AD17" s="12">
        <v>0</v>
      </c>
      <c r="AE17" s="12">
        <v>0</v>
      </c>
      <c r="AF17" s="12">
        <v>0</v>
      </c>
      <c r="AG17" s="12">
        <v>0</v>
      </c>
      <c r="AH17" s="12">
        <v>0</v>
      </c>
      <c r="AI17" s="12">
        <v>0</v>
      </c>
      <c r="AJ17" s="12">
        <v>0</v>
      </c>
      <c r="AK17" s="12">
        <v>0</v>
      </c>
      <c r="AL17" s="12">
        <v>0</v>
      </c>
      <c r="AM17" s="12">
        <v>0</v>
      </c>
      <c r="AN17" s="12">
        <v>0</v>
      </c>
      <c r="AO17" s="12">
        <v>12420767.6</v>
      </c>
      <c r="AP17" s="12">
        <v>23455312.57</v>
      </c>
      <c r="AQ17" s="12">
        <v>0</v>
      </c>
      <c r="AR17" s="12">
        <f t="shared" si="0"/>
        <v>0</v>
      </c>
      <c r="AS17" s="12">
        <v>0</v>
      </c>
    </row>
    <row r="18" spans="1:45" hidden="1" x14ac:dyDescent="0.3">
      <c r="A18" t="s">
        <v>933</v>
      </c>
      <c r="B18">
        <v>1</v>
      </c>
      <c r="C18" t="s">
        <v>27</v>
      </c>
      <c r="D18">
        <v>1.3</v>
      </c>
      <c r="E18" t="s">
        <v>28</v>
      </c>
      <c r="F18" t="s">
        <v>29</v>
      </c>
      <c r="G18" t="s">
        <v>30</v>
      </c>
      <c r="H18" t="s">
        <v>31</v>
      </c>
      <c r="I18" t="s">
        <v>934</v>
      </c>
      <c r="J18" t="s">
        <v>857</v>
      </c>
      <c r="K18">
        <v>6</v>
      </c>
      <c r="L18">
        <v>24</v>
      </c>
      <c r="M18" t="s">
        <v>884</v>
      </c>
      <c r="N18" t="s">
        <v>935</v>
      </c>
      <c r="O18">
        <v>1300</v>
      </c>
      <c r="P18" t="s">
        <v>945</v>
      </c>
      <c r="Q18">
        <v>1322</v>
      </c>
      <c r="R18" t="s">
        <v>380</v>
      </c>
      <c r="S18">
        <v>1322</v>
      </c>
      <c r="T18" t="s">
        <v>387</v>
      </c>
      <c r="U18">
        <v>0</v>
      </c>
      <c r="V18" t="s">
        <v>43</v>
      </c>
      <c r="W18">
        <v>1000</v>
      </c>
      <c r="X18" t="s">
        <v>380</v>
      </c>
      <c r="Y18" t="s">
        <v>939</v>
      </c>
      <c r="Z18" t="s">
        <v>307</v>
      </c>
      <c r="AA18" t="s">
        <v>79</v>
      </c>
      <c r="AB18" t="s">
        <v>380</v>
      </c>
      <c r="AC18" t="s">
        <v>309</v>
      </c>
      <c r="AD18" s="12">
        <v>110301618.84999999</v>
      </c>
      <c r="AE18" s="12">
        <v>69091134.349999994</v>
      </c>
      <c r="AF18" s="12">
        <v>0</v>
      </c>
      <c r="AG18" s="12">
        <v>0</v>
      </c>
      <c r="AH18" s="12">
        <v>0</v>
      </c>
      <c r="AI18" s="12">
        <v>0</v>
      </c>
      <c r="AJ18" s="12">
        <v>0</v>
      </c>
      <c r="AK18" s="12">
        <v>0</v>
      </c>
      <c r="AL18" s="12">
        <v>0</v>
      </c>
      <c r="AM18" s="12">
        <v>0</v>
      </c>
      <c r="AN18" s="12">
        <v>0</v>
      </c>
      <c r="AO18" s="12">
        <v>0</v>
      </c>
      <c r="AP18" s="12">
        <v>123287116.39</v>
      </c>
      <c r="AQ18" s="12">
        <v>110301618.84999999</v>
      </c>
      <c r="AR18" s="12">
        <f t="shared" si="0"/>
        <v>110301618.84999999</v>
      </c>
      <c r="AS18" s="12">
        <v>110301618.84999999</v>
      </c>
    </row>
    <row r="19" spans="1:45" hidden="1" x14ac:dyDescent="0.3">
      <c r="A19" t="s">
        <v>933</v>
      </c>
      <c r="B19">
        <v>1</v>
      </c>
      <c r="C19" t="s">
        <v>27</v>
      </c>
      <c r="D19">
        <v>1.3</v>
      </c>
      <c r="E19" t="s">
        <v>28</v>
      </c>
      <c r="F19" t="s">
        <v>29</v>
      </c>
      <c r="G19" t="s">
        <v>30</v>
      </c>
      <c r="H19" t="s">
        <v>31</v>
      </c>
      <c r="I19" t="s">
        <v>934</v>
      </c>
      <c r="J19" t="s">
        <v>857</v>
      </c>
      <c r="K19">
        <v>6</v>
      </c>
      <c r="L19">
        <v>24</v>
      </c>
      <c r="M19" t="s">
        <v>884</v>
      </c>
      <c r="N19" t="s">
        <v>935</v>
      </c>
      <c r="O19">
        <v>1300</v>
      </c>
      <c r="P19" t="s">
        <v>945</v>
      </c>
      <c r="Q19">
        <v>1322</v>
      </c>
      <c r="R19" t="s">
        <v>380</v>
      </c>
      <c r="S19">
        <v>1322</v>
      </c>
      <c r="T19" t="s">
        <v>387</v>
      </c>
      <c r="U19">
        <v>0</v>
      </c>
      <c r="V19" t="s">
        <v>43</v>
      </c>
      <c r="W19">
        <v>1000</v>
      </c>
      <c r="X19" t="s">
        <v>380</v>
      </c>
      <c r="Y19" t="s">
        <v>937</v>
      </c>
      <c r="Z19" t="s">
        <v>307</v>
      </c>
      <c r="AA19" t="s">
        <v>79</v>
      </c>
      <c r="AB19" t="s">
        <v>380</v>
      </c>
      <c r="AC19" t="s">
        <v>309</v>
      </c>
      <c r="AD19" s="12">
        <v>9330308.9399999995</v>
      </c>
      <c r="AE19" s="12">
        <v>88907687.939999998</v>
      </c>
      <c r="AF19" s="12">
        <v>0</v>
      </c>
      <c r="AG19" s="12">
        <v>0</v>
      </c>
      <c r="AH19" s="12">
        <v>0</v>
      </c>
      <c r="AI19" s="12">
        <v>0</v>
      </c>
      <c r="AJ19" s="12">
        <v>0</v>
      </c>
      <c r="AK19" s="12">
        <v>0</v>
      </c>
      <c r="AL19" s="12">
        <v>0</v>
      </c>
      <c r="AM19" s="12">
        <v>653612.24</v>
      </c>
      <c r="AN19" s="12">
        <v>0</v>
      </c>
      <c r="AO19" s="12">
        <v>95783438.799999997</v>
      </c>
      <c r="AP19" s="12">
        <v>11256393.33</v>
      </c>
      <c r="AQ19" s="12">
        <v>9330308.9399999995</v>
      </c>
      <c r="AR19" s="12">
        <f t="shared" si="0"/>
        <v>9983921.1799999997</v>
      </c>
      <c r="AS19" s="12">
        <v>9983921.1799999997</v>
      </c>
    </row>
    <row r="20" spans="1:45" hidden="1" x14ac:dyDescent="0.3">
      <c r="A20" t="s">
        <v>933</v>
      </c>
      <c r="B20">
        <v>1</v>
      </c>
      <c r="C20" t="s">
        <v>27</v>
      </c>
      <c r="D20">
        <v>1.3</v>
      </c>
      <c r="E20" t="s">
        <v>28</v>
      </c>
      <c r="F20" t="s">
        <v>29</v>
      </c>
      <c r="G20" t="s">
        <v>30</v>
      </c>
      <c r="H20" t="s">
        <v>31</v>
      </c>
      <c r="I20" t="s">
        <v>934</v>
      </c>
      <c r="J20" t="s">
        <v>857</v>
      </c>
      <c r="K20">
        <v>6</v>
      </c>
      <c r="L20">
        <v>24</v>
      </c>
      <c r="M20" t="s">
        <v>884</v>
      </c>
      <c r="N20" t="s">
        <v>935</v>
      </c>
      <c r="O20">
        <v>1300</v>
      </c>
      <c r="P20" t="s">
        <v>945</v>
      </c>
      <c r="Q20">
        <v>1330</v>
      </c>
      <c r="R20" t="s">
        <v>380</v>
      </c>
      <c r="S20">
        <v>1331</v>
      </c>
      <c r="T20" t="s">
        <v>388</v>
      </c>
      <c r="U20">
        <v>0</v>
      </c>
      <c r="V20" t="s">
        <v>43</v>
      </c>
      <c r="W20">
        <v>1000</v>
      </c>
      <c r="X20" t="s">
        <v>380</v>
      </c>
      <c r="Y20" t="s">
        <v>937</v>
      </c>
      <c r="Z20" t="s">
        <v>307</v>
      </c>
      <c r="AA20" t="s">
        <v>79</v>
      </c>
      <c r="AB20" t="s">
        <v>380</v>
      </c>
      <c r="AC20" t="s">
        <v>309</v>
      </c>
      <c r="AD20" s="12">
        <v>700000</v>
      </c>
      <c r="AE20" s="12">
        <v>600000</v>
      </c>
      <c r="AF20" s="12">
        <v>0</v>
      </c>
      <c r="AG20" s="12">
        <v>0</v>
      </c>
      <c r="AH20" s="12">
        <v>0</v>
      </c>
      <c r="AI20" s="12">
        <v>0</v>
      </c>
      <c r="AJ20" s="12">
        <v>0</v>
      </c>
      <c r="AK20" s="12">
        <v>0</v>
      </c>
      <c r="AL20" s="12">
        <v>0</v>
      </c>
      <c r="AM20" s="12">
        <v>0</v>
      </c>
      <c r="AN20" s="12">
        <v>0</v>
      </c>
      <c r="AO20" s="12">
        <v>1140000</v>
      </c>
      <c r="AP20" s="12">
        <v>415012.32</v>
      </c>
      <c r="AQ20" s="12">
        <v>700000</v>
      </c>
      <c r="AR20" s="12">
        <f t="shared" si="0"/>
        <v>700000</v>
      </c>
      <c r="AS20" s="12">
        <v>700000</v>
      </c>
    </row>
    <row r="21" spans="1:45" hidden="1" x14ac:dyDescent="0.3">
      <c r="A21" t="s">
        <v>933</v>
      </c>
      <c r="B21">
        <v>1</v>
      </c>
      <c r="C21" t="s">
        <v>27</v>
      </c>
      <c r="D21">
        <v>1.3</v>
      </c>
      <c r="E21" t="s">
        <v>28</v>
      </c>
      <c r="F21" t="s">
        <v>29</v>
      </c>
      <c r="G21" t="s">
        <v>30</v>
      </c>
      <c r="H21" t="s">
        <v>31</v>
      </c>
      <c r="I21" t="s">
        <v>934</v>
      </c>
      <c r="J21" t="s">
        <v>857</v>
      </c>
      <c r="K21">
        <v>6</v>
      </c>
      <c r="L21">
        <v>24</v>
      </c>
      <c r="M21" t="s">
        <v>884</v>
      </c>
      <c r="N21" t="s">
        <v>935</v>
      </c>
      <c r="O21">
        <v>1300</v>
      </c>
      <c r="P21" t="s">
        <v>945</v>
      </c>
      <c r="Q21">
        <v>1330</v>
      </c>
      <c r="R21" t="s">
        <v>380</v>
      </c>
      <c r="S21">
        <v>1331</v>
      </c>
      <c r="T21" t="s">
        <v>388</v>
      </c>
      <c r="U21">
        <v>0</v>
      </c>
      <c r="V21" t="s">
        <v>43</v>
      </c>
      <c r="W21">
        <v>1000</v>
      </c>
      <c r="X21" t="s">
        <v>380</v>
      </c>
      <c r="Y21" t="s">
        <v>938</v>
      </c>
      <c r="Z21" t="s">
        <v>307</v>
      </c>
      <c r="AA21" t="s">
        <v>79</v>
      </c>
      <c r="AB21" t="s">
        <v>380</v>
      </c>
      <c r="AC21" t="s">
        <v>309</v>
      </c>
      <c r="AD21" s="12">
        <v>0</v>
      </c>
      <c r="AE21" s="12">
        <v>0</v>
      </c>
      <c r="AF21" s="12">
        <v>0</v>
      </c>
      <c r="AG21" s="12">
        <v>0</v>
      </c>
      <c r="AH21" s="12">
        <v>0</v>
      </c>
      <c r="AI21" s="12">
        <v>0</v>
      </c>
      <c r="AJ21" s="12">
        <v>0</v>
      </c>
      <c r="AK21" s="12">
        <v>0</v>
      </c>
      <c r="AL21" s="12">
        <v>0</v>
      </c>
      <c r="AM21" s="12">
        <v>0</v>
      </c>
      <c r="AN21" s="12">
        <v>0</v>
      </c>
      <c r="AO21" s="12">
        <v>0</v>
      </c>
      <c r="AP21" s="12">
        <v>184987.68</v>
      </c>
      <c r="AQ21" s="12">
        <v>0</v>
      </c>
      <c r="AR21" s="12">
        <f t="shared" si="0"/>
        <v>0</v>
      </c>
      <c r="AS21" s="12">
        <v>0</v>
      </c>
    </row>
    <row r="22" spans="1:45" hidden="1" x14ac:dyDescent="0.3">
      <c r="A22" t="s">
        <v>933</v>
      </c>
      <c r="B22">
        <v>1</v>
      </c>
      <c r="C22" t="s">
        <v>27</v>
      </c>
      <c r="D22">
        <v>1.3</v>
      </c>
      <c r="E22" t="s">
        <v>28</v>
      </c>
      <c r="F22" t="s">
        <v>29</v>
      </c>
      <c r="G22" t="s">
        <v>30</v>
      </c>
      <c r="H22" t="s">
        <v>31</v>
      </c>
      <c r="I22" t="s">
        <v>934</v>
      </c>
      <c r="J22" t="s">
        <v>857</v>
      </c>
      <c r="K22">
        <v>6</v>
      </c>
      <c r="L22">
        <v>24</v>
      </c>
      <c r="M22" t="s">
        <v>884</v>
      </c>
      <c r="N22" t="s">
        <v>935</v>
      </c>
      <c r="O22">
        <v>1300</v>
      </c>
      <c r="P22" t="s">
        <v>945</v>
      </c>
      <c r="Q22">
        <v>1340</v>
      </c>
      <c r="R22" t="s">
        <v>389</v>
      </c>
      <c r="S22">
        <v>1341</v>
      </c>
      <c r="T22" t="s">
        <v>389</v>
      </c>
      <c r="U22">
        <v>0</v>
      </c>
      <c r="V22" t="s">
        <v>43</v>
      </c>
      <c r="W22">
        <v>1000</v>
      </c>
      <c r="X22" t="s">
        <v>380</v>
      </c>
      <c r="Y22" t="s">
        <v>937</v>
      </c>
      <c r="Z22" t="s">
        <v>307</v>
      </c>
      <c r="AA22" t="s">
        <v>79</v>
      </c>
      <c r="AB22" t="s">
        <v>380</v>
      </c>
      <c r="AC22" t="s">
        <v>309</v>
      </c>
      <c r="AD22" s="12">
        <v>7500000</v>
      </c>
      <c r="AE22" s="12">
        <v>7500000</v>
      </c>
      <c r="AF22" s="12">
        <v>0</v>
      </c>
      <c r="AG22" s="12">
        <v>0</v>
      </c>
      <c r="AH22" s="12">
        <v>0</v>
      </c>
      <c r="AI22" s="12">
        <v>0</v>
      </c>
      <c r="AJ22" s="12">
        <v>0</v>
      </c>
      <c r="AK22" s="12">
        <v>0</v>
      </c>
      <c r="AL22" s="12">
        <v>0</v>
      </c>
      <c r="AM22" s="12">
        <v>0</v>
      </c>
      <c r="AN22" s="12">
        <v>0</v>
      </c>
      <c r="AO22" s="12">
        <v>5136420</v>
      </c>
      <c r="AP22" s="12">
        <v>645343.25</v>
      </c>
      <c r="AQ22" s="12">
        <v>7500000</v>
      </c>
      <c r="AR22" s="12">
        <f t="shared" si="0"/>
        <v>7500000</v>
      </c>
      <c r="AS22" s="12">
        <v>7500000</v>
      </c>
    </row>
    <row r="23" spans="1:45" hidden="1" x14ac:dyDescent="0.3">
      <c r="A23" t="s">
        <v>933</v>
      </c>
      <c r="B23">
        <v>1</v>
      </c>
      <c r="C23" t="s">
        <v>27</v>
      </c>
      <c r="D23">
        <v>1.3</v>
      </c>
      <c r="E23" t="s">
        <v>28</v>
      </c>
      <c r="F23" t="s">
        <v>29</v>
      </c>
      <c r="G23" t="s">
        <v>30</v>
      </c>
      <c r="H23" t="s">
        <v>31</v>
      </c>
      <c r="I23" t="s">
        <v>934</v>
      </c>
      <c r="J23" t="s">
        <v>857</v>
      </c>
      <c r="K23">
        <v>6</v>
      </c>
      <c r="L23">
        <v>24</v>
      </c>
      <c r="M23" t="s">
        <v>884</v>
      </c>
      <c r="N23" t="s">
        <v>935</v>
      </c>
      <c r="O23">
        <v>1300</v>
      </c>
      <c r="P23" t="s">
        <v>945</v>
      </c>
      <c r="Q23">
        <v>1340</v>
      </c>
      <c r="R23" t="s">
        <v>389</v>
      </c>
      <c r="S23">
        <v>1341</v>
      </c>
      <c r="T23" t="s">
        <v>389</v>
      </c>
      <c r="U23">
        <v>0</v>
      </c>
      <c r="V23" t="s">
        <v>43</v>
      </c>
      <c r="W23">
        <v>1000</v>
      </c>
      <c r="X23" t="s">
        <v>380</v>
      </c>
      <c r="Y23" t="s">
        <v>938</v>
      </c>
      <c r="Z23" t="s">
        <v>307</v>
      </c>
      <c r="AA23" t="s">
        <v>79</v>
      </c>
      <c r="AB23" t="s">
        <v>380</v>
      </c>
      <c r="AC23" t="s">
        <v>309</v>
      </c>
      <c r="AD23" s="12">
        <v>0</v>
      </c>
      <c r="AE23" s="12">
        <v>0</v>
      </c>
      <c r="AF23" s="12">
        <v>0</v>
      </c>
      <c r="AG23" s="12">
        <v>0</v>
      </c>
      <c r="AH23" s="12">
        <v>0</v>
      </c>
      <c r="AI23" s="12">
        <v>0</v>
      </c>
      <c r="AJ23" s="12">
        <v>0</v>
      </c>
      <c r="AK23" s="12">
        <v>0</v>
      </c>
      <c r="AL23" s="12">
        <v>0</v>
      </c>
      <c r="AM23" s="12">
        <v>0</v>
      </c>
      <c r="AN23" s="12">
        <v>0</v>
      </c>
      <c r="AO23" s="12">
        <v>0</v>
      </c>
      <c r="AP23" s="12">
        <v>6854656.75</v>
      </c>
      <c r="AQ23" s="12">
        <v>0</v>
      </c>
      <c r="AR23" s="12">
        <f t="shared" si="0"/>
        <v>0</v>
      </c>
      <c r="AS23" s="12">
        <v>0</v>
      </c>
    </row>
    <row r="24" spans="1:45" hidden="1" x14ac:dyDescent="0.3">
      <c r="A24" t="s">
        <v>933</v>
      </c>
      <c r="B24">
        <v>1</v>
      </c>
      <c r="C24" t="s">
        <v>27</v>
      </c>
      <c r="D24">
        <v>1.3</v>
      </c>
      <c r="E24" t="s">
        <v>28</v>
      </c>
      <c r="F24" t="s">
        <v>29</v>
      </c>
      <c r="G24" t="s">
        <v>30</v>
      </c>
      <c r="H24" t="s">
        <v>31</v>
      </c>
      <c r="I24" t="s">
        <v>934</v>
      </c>
      <c r="J24" t="s">
        <v>857</v>
      </c>
      <c r="K24">
        <v>6</v>
      </c>
      <c r="L24">
        <v>24</v>
      </c>
      <c r="M24" t="s">
        <v>884</v>
      </c>
      <c r="N24" t="s">
        <v>935</v>
      </c>
      <c r="O24">
        <v>1400</v>
      </c>
      <c r="P24" t="s">
        <v>946</v>
      </c>
      <c r="Q24">
        <v>1410</v>
      </c>
      <c r="R24" t="s">
        <v>380</v>
      </c>
      <c r="S24">
        <v>1411</v>
      </c>
      <c r="T24" t="s">
        <v>390</v>
      </c>
      <c r="U24">
        <v>0</v>
      </c>
      <c r="V24" t="s">
        <v>43</v>
      </c>
      <c r="W24">
        <v>1000</v>
      </c>
      <c r="X24" t="s">
        <v>380</v>
      </c>
      <c r="Y24" t="s">
        <v>937</v>
      </c>
      <c r="Z24" t="s">
        <v>307</v>
      </c>
      <c r="AA24" t="s">
        <v>79</v>
      </c>
      <c r="AB24" t="s">
        <v>380</v>
      </c>
      <c r="AC24" t="s">
        <v>309</v>
      </c>
      <c r="AD24" s="12">
        <v>51680992.799999997</v>
      </c>
      <c r="AE24" s="12">
        <v>51611491.210000001</v>
      </c>
      <c r="AF24" s="12">
        <v>0</v>
      </c>
      <c r="AG24" s="12">
        <v>0</v>
      </c>
      <c r="AH24" s="12">
        <v>0</v>
      </c>
      <c r="AI24" s="12">
        <v>0</v>
      </c>
      <c r="AJ24" s="12">
        <v>0</v>
      </c>
      <c r="AK24" s="12">
        <v>0</v>
      </c>
      <c r="AL24" s="12">
        <v>0</v>
      </c>
      <c r="AM24" s="12">
        <v>282360.480000004</v>
      </c>
      <c r="AN24" s="12">
        <v>0</v>
      </c>
      <c r="AO24" s="12">
        <v>46744217.159999996</v>
      </c>
      <c r="AP24" s="12">
        <v>40740766.289999999</v>
      </c>
      <c r="AQ24" s="12">
        <v>51680992.799999997</v>
      </c>
      <c r="AR24" s="12">
        <f t="shared" si="0"/>
        <v>51963353.280000001</v>
      </c>
      <c r="AS24" s="12">
        <v>51963353.280000001</v>
      </c>
    </row>
    <row r="25" spans="1:45" hidden="1" x14ac:dyDescent="0.3">
      <c r="A25" t="s">
        <v>933</v>
      </c>
      <c r="B25">
        <v>1</v>
      </c>
      <c r="C25" t="s">
        <v>27</v>
      </c>
      <c r="D25">
        <v>1.3</v>
      </c>
      <c r="E25" t="s">
        <v>28</v>
      </c>
      <c r="F25" t="s">
        <v>29</v>
      </c>
      <c r="G25" t="s">
        <v>30</v>
      </c>
      <c r="H25" t="s">
        <v>31</v>
      </c>
      <c r="I25" t="s">
        <v>934</v>
      </c>
      <c r="J25" t="s">
        <v>857</v>
      </c>
      <c r="K25">
        <v>6</v>
      </c>
      <c r="L25">
        <v>24</v>
      </c>
      <c r="M25" t="s">
        <v>884</v>
      </c>
      <c r="N25" t="s">
        <v>935</v>
      </c>
      <c r="O25">
        <v>1400</v>
      </c>
      <c r="P25" t="s">
        <v>946</v>
      </c>
      <c r="Q25">
        <v>1410</v>
      </c>
      <c r="R25" t="s">
        <v>380</v>
      </c>
      <c r="S25">
        <v>1411</v>
      </c>
      <c r="T25" t="s">
        <v>390</v>
      </c>
      <c r="U25">
        <v>0</v>
      </c>
      <c r="V25" t="s">
        <v>43</v>
      </c>
      <c r="W25">
        <v>1000</v>
      </c>
      <c r="X25" t="s">
        <v>380</v>
      </c>
      <c r="Y25" t="s">
        <v>939</v>
      </c>
      <c r="Z25" t="s">
        <v>307</v>
      </c>
      <c r="AA25" t="s">
        <v>79</v>
      </c>
      <c r="AB25" t="s">
        <v>380</v>
      </c>
      <c r="AC25" t="s">
        <v>309</v>
      </c>
      <c r="AD25" s="12">
        <v>0</v>
      </c>
      <c r="AE25" s="12">
        <v>0</v>
      </c>
      <c r="AF25" s="12">
        <v>0</v>
      </c>
      <c r="AG25" s="12">
        <v>0</v>
      </c>
      <c r="AH25" s="12">
        <v>0</v>
      </c>
      <c r="AI25" s="12">
        <v>0</v>
      </c>
      <c r="AJ25" s="12">
        <v>0</v>
      </c>
      <c r="AK25" s="12">
        <v>0</v>
      </c>
      <c r="AL25" s="12">
        <v>0</v>
      </c>
      <c r="AM25" s="12">
        <v>0</v>
      </c>
      <c r="AN25" s="12">
        <v>0</v>
      </c>
      <c r="AO25" s="12">
        <v>0</v>
      </c>
      <c r="AP25" s="12">
        <v>10870724.92</v>
      </c>
      <c r="AQ25" s="12">
        <v>0</v>
      </c>
      <c r="AR25" s="12">
        <f t="shared" si="0"/>
        <v>0</v>
      </c>
      <c r="AS25" s="12">
        <v>0</v>
      </c>
    </row>
    <row r="26" spans="1:45" hidden="1" x14ac:dyDescent="0.3">
      <c r="A26" t="s">
        <v>933</v>
      </c>
      <c r="B26">
        <v>1</v>
      </c>
      <c r="C26" t="s">
        <v>27</v>
      </c>
      <c r="D26">
        <v>1.3</v>
      </c>
      <c r="E26" t="s">
        <v>28</v>
      </c>
      <c r="F26" t="s">
        <v>29</v>
      </c>
      <c r="G26" t="s">
        <v>30</v>
      </c>
      <c r="H26" t="s">
        <v>31</v>
      </c>
      <c r="I26" t="s">
        <v>934</v>
      </c>
      <c r="J26" t="s">
        <v>857</v>
      </c>
      <c r="K26">
        <v>6</v>
      </c>
      <c r="L26">
        <v>24</v>
      </c>
      <c r="M26" t="s">
        <v>884</v>
      </c>
      <c r="N26" t="s">
        <v>935</v>
      </c>
      <c r="O26">
        <v>1400</v>
      </c>
      <c r="P26" t="s">
        <v>946</v>
      </c>
      <c r="Q26">
        <v>1420</v>
      </c>
      <c r="R26" t="s">
        <v>947</v>
      </c>
      <c r="S26">
        <v>1421</v>
      </c>
      <c r="T26" t="s">
        <v>391</v>
      </c>
      <c r="U26">
        <v>0</v>
      </c>
      <c r="V26" t="s">
        <v>43</v>
      </c>
      <c r="W26">
        <v>1000</v>
      </c>
      <c r="X26" t="s">
        <v>380</v>
      </c>
      <c r="Y26" t="s">
        <v>937</v>
      </c>
      <c r="Z26" t="s">
        <v>307</v>
      </c>
      <c r="AA26" t="s">
        <v>79</v>
      </c>
      <c r="AB26" t="s">
        <v>380</v>
      </c>
      <c r="AC26" t="s">
        <v>309</v>
      </c>
      <c r="AD26" s="12">
        <v>25840496.399999999</v>
      </c>
      <c r="AE26" s="12">
        <v>32055745.600000001</v>
      </c>
      <c r="AF26" s="12">
        <v>0</v>
      </c>
      <c r="AG26" s="12">
        <v>0</v>
      </c>
      <c r="AH26" s="12">
        <v>0</v>
      </c>
      <c r="AI26" s="12">
        <v>0</v>
      </c>
      <c r="AJ26" s="12">
        <v>0</v>
      </c>
      <c r="AK26" s="12">
        <v>0</v>
      </c>
      <c r="AL26" s="12">
        <v>0</v>
      </c>
      <c r="AM26" s="12">
        <v>141180.25</v>
      </c>
      <c r="AN26" s="12">
        <v>0</v>
      </c>
      <c r="AO26" s="12">
        <v>23372108.579999998</v>
      </c>
      <c r="AP26" s="12">
        <v>12993228.789999999</v>
      </c>
      <c r="AQ26" s="12">
        <v>25840496.399999999</v>
      </c>
      <c r="AR26" s="12">
        <f t="shared" si="0"/>
        <v>25981676.649999999</v>
      </c>
      <c r="AS26" s="12">
        <v>25981676.649999999</v>
      </c>
    </row>
    <row r="27" spans="1:45" hidden="1" x14ac:dyDescent="0.3">
      <c r="A27" t="s">
        <v>933</v>
      </c>
      <c r="B27">
        <v>1</v>
      </c>
      <c r="C27" t="s">
        <v>27</v>
      </c>
      <c r="D27">
        <v>1.3</v>
      </c>
      <c r="E27" t="s">
        <v>28</v>
      </c>
      <c r="F27" t="s">
        <v>29</v>
      </c>
      <c r="G27" t="s">
        <v>30</v>
      </c>
      <c r="H27" t="s">
        <v>31</v>
      </c>
      <c r="I27" t="s">
        <v>934</v>
      </c>
      <c r="J27" t="s">
        <v>857</v>
      </c>
      <c r="K27">
        <v>6</v>
      </c>
      <c r="L27">
        <v>24</v>
      </c>
      <c r="M27" t="s">
        <v>884</v>
      </c>
      <c r="N27" t="s">
        <v>935</v>
      </c>
      <c r="O27">
        <v>1400</v>
      </c>
      <c r="P27" t="s">
        <v>946</v>
      </c>
      <c r="Q27">
        <v>1420</v>
      </c>
      <c r="R27" t="s">
        <v>947</v>
      </c>
      <c r="S27">
        <v>1421</v>
      </c>
      <c r="T27" t="s">
        <v>391</v>
      </c>
      <c r="U27">
        <v>0</v>
      </c>
      <c r="V27" t="s">
        <v>43</v>
      </c>
      <c r="W27">
        <v>1000</v>
      </c>
      <c r="X27" t="s">
        <v>380</v>
      </c>
      <c r="Y27" t="s">
        <v>939</v>
      </c>
      <c r="Z27" t="s">
        <v>307</v>
      </c>
      <c r="AA27" t="s">
        <v>79</v>
      </c>
      <c r="AB27" t="s">
        <v>380</v>
      </c>
      <c r="AC27" t="s">
        <v>309</v>
      </c>
      <c r="AD27" s="12">
        <v>0</v>
      </c>
      <c r="AE27" s="12">
        <v>0</v>
      </c>
      <c r="AF27" s="12">
        <v>0</v>
      </c>
      <c r="AG27" s="12">
        <v>0</v>
      </c>
      <c r="AH27" s="12">
        <v>0</v>
      </c>
      <c r="AI27" s="12">
        <v>0</v>
      </c>
      <c r="AJ27" s="12">
        <v>0</v>
      </c>
      <c r="AK27" s="12">
        <v>0</v>
      </c>
      <c r="AL27" s="12">
        <v>0</v>
      </c>
      <c r="AM27" s="12">
        <v>0</v>
      </c>
      <c r="AN27" s="12">
        <v>0</v>
      </c>
      <c r="AO27" s="12">
        <v>0</v>
      </c>
      <c r="AP27" s="12">
        <v>19062516.809999999</v>
      </c>
      <c r="AQ27" s="12">
        <v>0</v>
      </c>
      <c r="AR27" s="12">
        <f t="shared" si="0"/>
        <v>0</v>
      </c>
      <c r="AS27" s="12">
        <v>0</v>
      </c>
    </row>
    <row r="28" spans="1:45" hidden="1" x14ac:dyDescent="0.3">
      <c r="A28" t="s">
        <v>933</v>
      </c>
      <c r="B28">
        <v>1</v>
      </c>
      <c r="C28" t="s">
        <v>27</v>
      </c>
      <c r="D28">
        <v>1.3</v>
      </c>
      <c r="E28" t="s">
        <v>28</v>
      </c>
      <c r="F28" t="s">
        <v>29</v>
      </c>
      <c r="G28" t="s">
        <v>30</v>
      </c>
      <c r="H28" t="s">
        <v>31</v>
      </c>
      <c r="I28" t="s">
        <v>934</v>
      </c>
      <c r="J28" t="s">
        <v>857</v>
      </c>
      <c r="K28">
        <v>6</v>
      </c>
      <c r="L28">
        <v>24</v>
      </c>
      <c r="M28" t="s">
        <v>884</v>
      </c>
      <c r="N28" t="s">
        <v>935</v>
      </c>
      <c r="O28">
        <v>1400</v>
      </c>
      <c r="P28" t="s">
        <v>946</v>
      </c>
      <c r="Q28">
        <v>1431</v>
      </c>
      <c r="R28" t="s">
        <v>380</v>
      </c>
      <c r="S28">
        <v>1431</v>
      </c>
      <c r="T28" t="s">
        <v>392</v>
      </c>
      <c r="U28">
        <v>0</v>
      </c>
      <c r="V28" t="s">
        <v>43</v>
      </c>
      <c r="W28">
        <v>1000</v>
      </c>
      <c r="X28" t="s">
        <v>380</v>
      </c>
      <c r="Y28" t="s">
        <v>937</v>
      </c>
      <c r="Z28" t="s">
        <v>307</v>
      </c>
      <c r="AA28" t="s">
        <v>79</v>
      </c>
      <c r="AB28" t="s">
        <v>380</v>
      </c>
      <c r="AC28" t="s">
        <v>309</v>
      </c>
      <c r="AD28" s="12">
        <v>17226997.600000001</v>
      </c>
      <c r="AE28" s="12">
        <v>21703830.41</v>
      </c>
      <c r="AF28" s="12">
        <v>0</v>
      </c>
      <c r="AG28" s="12">
        <v>0</v>
      </c>
      <c r="AH28" s="12">
        <v>0</v>
      </c>
      <c r="AI28" s="12">
        <v>0</v>
      </c>
      <c r="AJ28" s="12">
        <v>0</v>
      </c>
      <c r="AK28" s="12">
        <v>0</v>
      </c>
      <c r="AL28" s="12">
        <v>0</v>
      </c>
      <c r="AM28" s="12">
        <v>94120.160000000105</v>
      </c>
      <c r="AN28" s="12">
        <v>0</v>
      </c>
      <c r="AO28" s="12">
        <v>15581405.720000001</v>
      </c>
      <c r="AP28" s="12">
        <v>5778339.6399999997</v>
      </c>
      <c r="AQ28" s="12">
        <v>17226997.600000001</v>
      </c>
      <c r="AR28" s="12">
        <f t="shared" si="0"/>
        <v>17321117.760000002</v>
      </c>
      <c r="AS28" s="12">
        <v>17321117.760000002</v>
      </c>
    </row>
    <row r="29" spans="1:45" hidden="1" x14ac:dyDescent="0.3">
      <c r="A29" t="s">
        <v>933</v>
      </c>
      <c r="B29">
        <v>1</v>
      </c>
      <c r="C29" t="s">
        <v>27</v>
      </c>
      <c r="D29">
        <v>1.3</v>
      </c>
      <c r="E29" t="s">
        <v>28</v>
      </c>
      <c r="F29" t="s">
        <v>29</v>
      </c>
      <c r="G29" t="s">
        <v>30</v>
      </c>
      <c r="H29" t="s">
        <v>31</v>
      </c>
      <c r="I29" t="s">
        <v>934</v>
      </c>
      <c r="J29" t="s">
        <v>857</v>
      </c>
      <c r="K29">
        <v>6</v>
      </c>
      <c r="L29">
        <v>24</v>
      </c>
      <c r="M29" t="s">
        <v>884</v>
      </c>
      <c r="N29" t="s">
        <v>935</v>
      </c>
      <c r="O29">
        <v>1400</v>
      </c>
      <c r="P29" t="s">
        <v>946</v>
      </c>
      <c r="Q29">
        <v>1431</v>
      </c>
      <c r="R29" t="s">
        <v>380</v>
      </c>
      <c r="S29">
        <v>1431</v>
      </c>
      <c r="T29" t="s">
        <v>392</v>
      </c>
      <c r="U29">
        <v>0</v>
      </c>
      <c r="V29" t="s">
        <v>43</v>
      </c>
      <c r="W29">
        <v>1000</v>
      </c>
      <c r="X29" t="s">
        <v>380</v>
      </c>
      <c r="Y29" t="s">
        <v>939</v>
      </c>
      <c r="Z29" t="s">
        <v>307</v>
      </c>
      <c r="AA29" t="s">
        <v>79</v>
      </c>
      <c r="AB29" t="s">
        <v>380</v>
      </c>
      <c r="AC29" t="s">
        <v>309</v>
      </c>
      <c r="AD29" s="12">
        <v>0</v>
      </c>
      <c r="AE29" s="12">
        <v>0</v>
      </c>
      <c r="AF29" s="12">
        <v>0</v>
      </c>
      <c r="AG29" s="12">
        <v>0</v>
      </c>
      <c r="AH29" s="12">
        <v>0</v>
      </c>
      <c r="AI29" s="12">
        <v>0</v>
      </c>
      <c r="AJ29" s="12">
        <v>0</v>
      </c>
      <c r="AK29" s="12">
        <v>0</v>
      </c>
      <c r="AL29" s="12">
        <v>0</v>
      </c>
      <c r="AM29" s="12">
        <v>0</v>
      </c>
      <c r="AN29" s="12">
        <v>0</v>
      </c>
      <c r="AO29" s="12">
        <v>0</v>
      </c>
      <c r="AP29" s="12">
        <v>1254899.0900000001</v>
      </c>
      <c r="AQ29" s="12">
        <v>0</v>
      </c>
      <c r="AR29" s="12">
        <f t="shared" si="0"/>
        <v>0</v>
      </c>
      <c r="AS29" s="12">
        <v>0</v>
      </c>
    </row>
    <row r="30" spans="1:45" hidden="1" x14ac:dyDescent="0.3">
      <c r="A30" t="s">
        <v>933</v>
      </c>
      <c r="B30">
        <v>1</v>
      </c>
      <c r="C30" t="s">
        <v>27</v>
      </c>
      <c r="D30">
        <v>1.3</v>
      </c>
      <c r="E30" t="s">
        <v>28</v>
      </c>
      <c r="F30" t="s">
        <v>29</v>
      </c>
      <c r="G30" t="s">
        <v>30</v>
      </c>
      <c r="H30" t="s">
        <v>31</v>
      </c>
      <c r="I30" t="s">
        <v>934</v>
      </c>
      <c r="J30" t="s">
        <v>857</v>
      </c>
      <c r="K30">
        <v>6</v>
      </c>
      <c r="L30">
        <v>24</v>
      </c>
      <c r="M30" t="s">
        <v>884</v>
      </c>
      <c r="N30" t="s">
        <v>935</v>
      </c>
      <c r="O30">
        <v>1400</v>
      </c>
      <c r="P30" t="s">
        <v>946</v>
      </c>
      <c r="Q30">
        <v>1431</v>
      </c>
      <c r="R30" t="s">
        <v>380</v>
      </c>
      <c r="S30">
        <v>1431</v>
      </c>
      <c r="T30" t="s">
        <v>392</v>
      </c>
      <c r="U30">
        <v>0</v>
      </c>
      <c r="V30" t="s">
        <v>43</v>
      </c>
      <c r="W30">
        <v>1000</v>
      </c>
      <c r="X30" t="s">
        <v>380</v>
      </c>
      <c r="Y30" t="s">
        <v>938</v>
      </c>
      <c r="Z30" t="s">
        <v>307</v>
      </c>
      <c r="AA30" t="s">
        <v>79</v>
      </c>
      <c r="AB30" t="s">
        <v>380</v>
      </c>
      <c r="AC30" t="s">
        <v>309</v>
      </c>
      <c r="AD30" s="12">
        <v>0</v>
      </c>
      <c r="AE30" s="12">
        <v>0</v>
      </c>
      <c r="AF30" s="12">
        <v>0</v>
      </c>
      <c r="AG30" s="12">
        <v>0</v>
      </c>
      <c r="AH30" s="12">
        <v>0</v>
      </c>
      <c r="AI30" s="12">
        <v>0</v>
      </c>
      <c r="AJ30" s="12">
        <v>0</v>
      </c>
      <c r="AK30" s="12">
        <v>0</v>
      </c>
      <c r="AL30" s="12">
        <v>0</v>
      </c>
      <c r="AM30" s="12">
        <v>0</v>
      </c>
      <c r="AN30" s="12">
        <v>0</v>
      </c>
      <c r="AO30" s="12">
        <v>0</v>
      </c>
      <c r="AP30" s="12">
        <v>14670591.68</v>
      </c>
      <c r="AQ30" s="12">
        <v>0</v>
      </c>
      <c r="AR30" s="12">
        <f t="shared" si="0"/>
        <v>0</v>
      </c>
      <c r="AS30" s="12">
        <v>0</v>
      </c>
    </row>
    <row r="31" spans="1:45" hidden="1" x14ac:dyDescent="0.3">
      <c r="A31" t="s">
        <v>933</v>
      </c>
      <c r="B31">
        <v>1</v>
      </c>
      <c r="C31" t="s">
        <v>27</v>
      </c>
      <c r="D31">
        <v>1.3</v>
      </c>
      <c r="E31" t="s">
        <v>28</v>
      </c>
      <c r="F31" t="s">
        <v>29</v>
      </c>
      <c r="G31" t="s">
        <v>30</v>
      </c>
      <c r="H31" t="s">
        <v>31</v>
      </c>
      <c r="I31" t="s">
        <v>934</v>
      </c>
      <c r="J31" t="s">
        <v>857</v>
      </c>
      <c r="K31">
        <v>6</v>
      </c>
      <c r="L31">
        <v>24</v>
      </c>
      <c r="M31" t="s">
        <v>884</v>
      </c>
      <c r="N31" t="s">
        <v>935</v>
      </c>
      <c r="O31">
        <v>1400</v>
      </c>
      <c r="P31" t="s">
        <v>946</v>
      </c>
      <c r="Q31">
        <v>1432</v>
      </c>
      <c r="R31" t="s">
        <v>380</v>
      </c>
      <c r="S31">
        <v>1432</v>
      </c>
      <c r="T31" t="s">
        <v>393</v>
      </c>
      <c r="U31">
        <v>0</v>
      </c>
      <c r="V31" t="s">
        <v>43</v>
      </c>
      <c r="W31">
        <v>1000</v>
      </c>
      <c r="X31" t="s">
        <v>380</v>
      </c>
      <c r="Y31" t="s">
        <v>939</v>
      </c>
      <c r="Z31" t="s">
        <v>307</v>
      </c>
      <c r="AA31" t="s">
        <v>79</v>
      </c>
      <c r="AB31" t="s">
        <v>380</v>
      </c>
      <c r="AC31" t="s">
        <v>309</v>
      </c>
      <c r="AD31" s="12">
        <v>80062609.629999995</v>
      </c>
      <c r="AE31" s="12">
        <v>0</v>
      </c>
      <c r="AF31" s="12">
        <v>0</v>
      </c>
      <c r="AG31" s="12">
        <v>0</v>
      </c>
      <c r="AH31" s="12">
        <v>0</v>
      </c>
      <c r="AI31" s="12">
        <v>0</v>
      </c>
      <c r="AJ31" s="12">
        <v>0</v>
      </c>
      <c r="AK31" s="12">
        <v>0</v>
      </c>
      <c r="AL31" s="12">
        <v>0</v>
      </c>
      <c r="AM31" s="12">
        <v>19137674.48</v>
      </c>
      <c r="AN31" s="12">
        <v>0</v>
      </c>
      <c r="AO31" s="12">
        <v>0</v>
      </c>
      <c r="AP31" s="12">
        <v>116885315.55</v>
      </c>
      <c r="AQ31" s="12">
        <v>80062609.629999995</v>
      </c>
      <c r="AR31" s="12">
        <f t="shared" si="0"/>
        <v>99200284.109999999</v>
      </c>
      <c r="AS31" s="12">
        <v>99200284.109999999</v>
      </c>
    </row>
    <row r="32" spans="1:45" hidden="1" x14ac:dyDescent="0.3">
      <c r="A32" t="s">
        <v>933</v>
      </c>
      <c r="B32">
        <v>1</v>
      </c>
      <c r="C32" t="s">
        <v>27</v>
      </c>
      <c r="D32">
        <v>1.3</v>
      </c>
      <c r="E32" t="s">
        <v>28</v>
      </c>
      <c r="F32" t="s">
        <v>29</v>
      </c>
      <c r="G32" t="s">
        <v>30</v>
      </c>
      <c r="H32" t="s">
        <v>31</v>
      </c>
      <c r="I32" t="s">
        <v>934</v>
      </c>
      <c r="J32" t="s">
        <v>857</v>
      </c>
      <c r="K32">
        <v>6</v>
      </c>
      <c r="L32">
        <v>24</v>
      </c>
      <c r="M32" t="s">
        <v>884</v>
      </c>
      <c r="N32" t="s">
        <v>935</v>
      </c>
      <c r="O32">
        <v>1400</v>
      </c>
      <c r="P32" t="s">
        <v>946</v>
      </c>
      <c r="Q32">
        <v>1432</v>
      </c>
      <c r="R32" t="s">
        <v>380</v>
      </c>
      <c r="S32">
        <v>1432</v>
      </c>
      <c r="T32" t="s">
        <v>393</v>
      </c>
      <c r="U32">
        <v>0</v>
      </c>
      <c r="V32" t="s">
        <v>43</v>
      </c>
      <c r="W32">
        <v>1000</v>
      </c>
      <c r="X32" t="s">
        <v>380</v>
      </c>
      <c r="Y32" t="s">
        <v>937</v>
      </c>
      <c r="Z32" t="s">
        <v>307</v>
      </c>
      <c r="AA32" t="s">
        <v>79</v>
      </c>
      <c r="AB32" t="s">
        <v>380</v>
      </c>
      <c r="AC32" t="s">
        <v>309</v>
      </c>
      <c r="AD32" s="12">
        <v>70673619.379999995</v>
      </c>
      <c r="AE32" s="12">
        <v>148886916.09</v>
      </c>
      <c r="AF32" s="12">
        <v>0</v>
      </c>
      <c r="AG32" s="12">
        <v>0</v>
      </c>
      <c r="AH32" s="12">
        <v>0</v>
      </c>
      <c r="AI32" s="12">
        <v>0</v>
      </c>
      <c r="AJ32" s="12">
        <v>0</v>
      </c>
      <c r="AK32" s="12">
        <v>0</v>
      </c>
      <c r="AL32" s="12">
        <v>19137674.48</v>
      </c>
      <c r="AM32" s="12">
        <v>823551.41</v>
      </c>
      <c r="AN32" s="12">
        <v>0</v>
      </c>
      <c r="AO32" s="12">
        <v>136337300.06</v>
      </c>
      <c r="AP32" s="12">
        <v>32001600.539999999</v>
      </c>
      <c r="AQ32" s="12">
        <v>70673619.379999995</v>
      </c>
      <c r="AR32" s="12">
        <f t="shared" si="0"/>
        <v>52359496.309999987</v>
      </c>
      <c r="AS32" s="12">
        <v>52359496.309999987</v>
      </c>
    </row>
    <row r="33" spans="1:45" hidden="1" x14ac:dyDescent="0.3">
      <c r="A33" t="s">
        <v>933</v>
      </c>
      <c r="B33">
        <v>1</v>
      </c>
      <c r="C33" t="s">
        <v>27</v>
      </c>
      <c r="D33">
        <v>1.3</v>
      </c>
      <c r="E33" t="s">
        <v>28</v>
      </c>
      <c r="F33" t="s">
        <v>29</v>
      </c>
      <c r="G33" t="s">
        <v>30</v>
      </c>
      <c r="H33" t="s">
        <v>31</v>
      </c>
      <c r="I33" t="s">
        <v>934</v>
      </c>
      <c r="J33" t="s">
        <v>857</v>
      </c>
      <c r="K33">
        <v>6</v>
      </c>
      <c r="L33">
        <v>24</v>
      </c>
      <c r="M33" t="s">
        <v>884</v>
      </c>
      <c r="N33" t="s">
        <v>935</v>
      </c>
      <c r="O33">
        <v>1400</v>
      </c>
      <c r="P33" t="s">
        <v>946</v>
      </c>
      <c r="Q33">
        <v>1440</v>
      </c>
      <c r="R33" t="s">
        <v>380</v>
      </c>
      <c r="S33">
        <v>1441</v>
      </c>
      <c r="T33" t="s">
        <v>394</v>
      </c>
      <c r="U33">
        <v>0</v>
      </c>
      <c r="V33" t="s">
        <v>43</v>
      </c>
      <c r="W33">
        <v>1000</v>
      </c>
      <c r="X33" t="s">
        <v>380</v>
      </c>
      <c r="Y33" t="s">
        <v>937</v>
      </c>
      <c r="Z33" t="s">
        <v>307</v>
      </c>
      <c r="AA33" t="s">
        <v>79</v>
      </c>
      <c r="AB33" t="s">
        <v>380</v>
      </c>
      <c r="AC33" t="s">
        <v>309</v>
      </c>
      <c r="AD33" s="12">
        <v>13616211</v>
      </c>
      <c r="AE33" s="12">
        <v>10000000</v>
      </c>
      <c r="AF33" s="12">
        <v>0</v>
      </c>
      <c r="AG33" s="12">
        <v>0</v>
      </c>
      <c r="AH33" s="12">
        <v>0</v>
      </c>
      <c r="AI33" s="12">
        <v>0</v>
      </c>
      <c r="AJ33" s="12">
        <v>0</v>
      </c>
      <c r="AK33" s="12">
        <v>0</v>
      </c>
      <c r="AL33" s="12">
        <v>0</v>
      </c>
      <c r="AM33" s="12">
        <v>0</v>
      </c>
      <c r="AN33" s="12">
        <v>0</v>
      </c>
      <c r="AO33" s="12">
        <v>10000000</v>
      </c>
      <c r="AP33" s="12">
        <v>8869784.9199999999</v>
      </c>
      <c r="AQ33" s="12">
        <v>13616211</v>
      </c>
      <c r="AR33" s="12">
        <f t="shared" si="0"/>
        <v>13616211</v>
      </c>
      <c r="AS33" s="12">
        <v>13616211</v>
      </c>
    </row>
    <row r="34" spans="1:45" hidden="1" x14ac:dyDescent="0.3">
      <c r="A34" t="s">
        <v>933</v>
      </c>
      <c r="B34">
        <v>1</v>
      </c>
      <c r="C34" t="s">
        <v>27</v>
      </c>
      <c r="D34">
        <v>1.3</v>
      </c>
      <c r="E34" t="s">
        <v>28</v>
      </c>
      <c r="F34" t="s">
        <v>29</v>
      </c>
      <c r="G34" t="s">
        <v>30</v>
      </c>
      <c r="H34" t="s">
        <v>31</v>
      </c>
      <c r="I34" t="s">
        <v>934</v>
      </c>
      <c r="J34" t="s">
        <v>857</v>
      </c>
      <c r="K34">
        <v>6</v>
      </c>
      <c r="L34">
        <v>24</v>
      </c>
      <c r="M34" t="s">
        <v>884</v>
      </c>
      <c r="N34" t="s">
        <v>935</v>
      </c>
      <c r="O34">
        <v>1400</v>
      </c>
      <c r="P34" t="s">
        <v>946</v>
      </c>
      <c r="Q34">
        <v>1440</v>
      </c>
      <c r="R34" t="s">
        <v>380</v>
      </c>
      <c r="S34">
        <v>1441</v>
      </c>
      <c r="T34" t="s">
        <v>394</v>
      </c>
      <c r="U34">
        <v>0</v>
      </c>
      <c r="V34" t="s">
        <v>43</v>
      </c>
      <c r="W34">
        <v>1000</v>
      </c>
      <c r="X34" t="s">
        <v>380</v>
      </c>
      <c r="Y34" t="s">
        <v>938</v>
      </c>
      <c r="Z34" t="s">
        <v>307</v>
      </c>
      <c r="AA34" t="s">
        <v>79</v>
      </c>
      <c r="AB34" t="s">
        <v>380</v>
      </c>
      <c r="AC34" t="s">
        <v>309</v>
      </c>
      <c r="AD34" s="12">
        <v>0</v>
      </c>
      <c r="AE34" s="12">
        <v>0</v>
      </c>
      <c r="AF34" s="12">
        <v>0</v>
      </c>
      <c r="AG34" s="12">
        <v>0</v>
      </c>
      <c r="AH34" s="12">
        <v>0</v>
      </c>
      <c r="AI34" s="12">
        <v>0</v>
      </c>
      <c r="AJ34" s="12">
        <v>0</v>
      </c>
      <c r="AK34" s="12">
        <v>0</v>
      </c>
      <c r="AL34" s="12">
        <v>0</v>
      </c>
      <c r="AM34" s="12">
        <v>0</v>
      </c>
      <c r="AN34" s="12">
        <v>0</v>
      </c>
      <c r="AO34" s="12">
        <v>0</v>
      </c>
      <c r="AP34" s="12">
        <v>1130215.08</v>
      </c>
      <c r="AQ34" s="12">
        <v>0</v>
      </c>
      <c r="AR34" s="12">
        <f t="shared" si="0"/>
        <v>0</v>
      </c>
      <c r="AS34" s="12">
        <v>0</v>
      </c>
    </row>
    <row r="35" spans="1:45" hidden="1" x14ac:dyDescent="0.3">
      <c r="A35" t="s">
        <v>933</v>
      </c>
      <c r="B35">
        <v>1</v>
      </c>
      <c r="C35" t="s">
        <v>27</v>
      </c>
      <c r="D35">
        <v>1.3</v>
      </c>
      <c r="E35" t="s">
        <v>28</v>
      </c>
      <c r="F35" t="s">
        <v>29</v>
      </c>
      <c r="G35" t="s">
        <v>30</v>
      </c>
      <c r="H35" t="s">
        <v>31</v>
      </c>
      <c r="I35" t="s">
        <v>934</v>
      </c>
      <c r="J35" t="s">
        <v>857</v>
      </c>
      <c r="K35">
        <v>6</v>
      </c>
      <c r="L35">
        <v>24</v>
      </c>
      <c r="M35" t="s">
        <v>884</v>
      </c>
      <c r="N35" t="s">
        <v>935</v>
      </c>
      <c r="O35">
        <v>1500</v>
      </c>
      <c r="P35" t="s">
        <v>948</v>
      </c>
      <c r="Q35">
        <v>1520</v>
      </c>
      <c r="R35" t="s">
        <v>380</v>
      </c>
      <c r="S35">
        <v>1521</v>
      </c>
      <c r="T35" t="s">
        <v>395</v>
      </c>
      <c r="U35">
        <v>0</v>
      </c>
      <c r="V35" t="s">
        <v>43</v>
      </c>
      <c r="W35">
        <v>1000</v>
      </c>
      <c r="X35" t="s">
        <v>380</v>
      </c>
      <c r="Y35" t="s">
        <v>937</v>
      </c>
      <c r="Z35" t="s">
        <v>307</v>
      </c>
      <c r="AA35" t="s">
        <v>79</v>
      </c>
      <c r="AB35" t="s">
        <v>380</v>
      </c>
      <c r="AC35" t="s">
        <v>309</v>
      </c>
      <c r="AD35" s="12">
        <v>5373789</v>
      </c>
      <c r="AE35" s="12">
        <v>6000000</v>
      </c>
      <c r="AF35" s="12">
        <v>0</v>
      </c>
      <c r="AG35" s="12">
        <v>0</v>
      </c>
      <c r="AH35" s="12">
        <v>0</v>
      </c>
      <c r="AI35" s="12">
        <v>0</v>
      </c>
      <c r="AJ35" s="12">
        <v>0</v>
      </c>
      <c r="AK35" s="12">
        <v>0</v>
      </c>
      <c r="AL35" s="12">
        <v>0</v>
      </c>
      <c r="AM35" s="12">
        <v>0</v>
      </c>
      <c r="AN35" s="12">
        <v>0</v>
      </c>
      <c r="AO35" s="12">
        <v>6000000</v>
      </c>
      <c r="AP35" s="12">
        <v>6000000</v>
      </c>
      <c r="AQ35" s="12">
        <v>5373789</v>
      </c>
      <c r="AR35" s="12">
        <f t="shared" si="0"/>
        <v>5373789</v>
      </c>
      <c r="AS35" s="12">
        <v>5373789</v>
      </c>
    </row>
    <row r="36" spans="1:45" hidden="1" x14ac:dyDescent="0.3">
      <c r="A36" t="s">
        <v>933</v>
      </c>
      <c r="B36">
        <v>1</v>
      </c>
      <c r="C36" t="s">
        <v>27</v>
      </c>
      <c r="D36">
        <v>1.3</v>
      </c>
      <c r="E36" t="s">
        <v>28</v>
      </c>
      <c r="F36" t="s">
        <v>29</v>
      </c>
      <c r="G36" t="s">
        <v>30</v>
      </c>
      <c r="H36" t="s">
        <v>31</v>
      </c>
      <c r="I36" t="s">
        <v>934</v>
      </c>
      <c r="J36" t="s">
        <v>857</v>
      </c>
      <c r="K36">
        <v>6</v>
      </c>
      <c r="L36">
        <v>24</v>
      </c>
      <c r="M36" t="s">
        <v>884</v>
      </c>
      <c r="N36" t="s">
        <v>935</v>
      </c>
      <c r="O36">
        <v>1500</v>
      </c>
      <c r="P36" t="s">
        <v>948</v>
      </c>
      <c r="Q36">
        <v>1590</v>
      </c>
      <c r="R36" t="s">
        <v>380</v>
      </c>
      <c r="S36">
        <v>1591</v>
      </c>
      <c r="T36" t="s">
        <v>396</v>
      </c>
      <c r="U36">
        <v>0</v>
      </c>
      <c r="V36" t="s">
        <v>43</v>
      </c>
      <c r="W36">
        <v>1000</v>
      </c>
      <c r="X36" t="s">
        <v>380</v>
      </c>
      <c r="Y36" t="s">
        <v>938</v>
      </c>
      <c r="Z36" t="s">
        <v>307</v>
      </c>
      <c r="AA36" t="s">
        <v>79</v>
      </c>
      <c r="AB36" t="s">
        <v>380</v>
      </c>
      <c r="AC36" t="s">
        <v>309</v>
      </c>
      <c r="AD36" s="12">
        <v>99913663.920000002</v>
      </c>
      <c r="AE36" s="12">
        <v>99953663.920000002</v>
      </c>
      <c r="AF36" s="12">
        <v>0</v>
      </c>
      <c r="AG36" s="12">
        <v>0</v>
      </c>
      <c r="AH36" s="12">
        <v>0</v>
      </c>
      <c r="AI36" s="12">
        <v>0</v>
      </c>
      <c r="AJ36" s="12">
        <v>0</v>
      </c>
      <c r="AK36" s="12">
        <v>0</v>
      </c>
      <c r="AL36" s="12">
        <v>0</v>
      </c>
      <c r="AM36" s="12">
        <v>0</v>
      </c>
      <c r="AN36" s="12">
        <v>0</v>
      </c>
      <c r="AO36" s="12">
        <v>0</v>
      </c>
      <c r="AP36" s="12">
        <v>0</v>
      </c>
      <c r="AQ36" s="12">
        <v>99913663.920000002</v>
      </c>
      <c r="AR36" s="12">
        <f t="shared" si="0"/>
        <v>99913663.920000002</v>
      </c>
      <c r="AS36" s="12">
        <v>99913663.920000002</v>
      </c>
    </row>
    <row r="37" spans="1:45" hidden="1" x14ac:dyDescent="0.3">
      <c r="A37" t="s">
        <v>933</v>
      </c>
      <c r="B37">
        <v>1</v>
      </c>
      <c r="C37" t="s">
        <v>27</v>
      </c>
      <c r="D37">
        <v>1.3</v>
      </c>
      <c r="E37" t="s">
        <v>28</v>
      </c>
      <c r="F37" t="s">
        <v>29</v>
      </c>
      <c r="G37" t="s">
        <v>30</v>
      </c>
      <c r="H37" t="s">
        <v>31</v>
      </c>
      <c r="I37" t="s">
        <v>934</v>
      </c>
      <c r="J37" t="s">
        <v>857</v>
      </c>
      <c r="K37">
        <v>6</v>
      </c>
      <c r="L37">
        <v>24</v>
      </c>
      <c r="M37" t="s">
        <v>884</v>
      </c>
      <c r="N37" t="s">
        <v>935</v>
      </c>
      <c r="O37">
        <v>1500</v>
      </c>
      <c r="P37" t="s">
        <v>948</v>
      </c>
      <c r="Q37">
        <v>1590</v>
      </c>
      <c r="R37" t="s">
        <v>380</v>
      </c>
      <c r="S37">
        <v>1591</v>
      </c>
      <c r="T37" t="s">
        <v>396</v>
      </c>
      <c r="U37">
        <v>0</v>
      </c>
      <c r="V37" t="s">
        <v>43</v>
      </c>
      <c r="W37">
        <v>1000</v>
      </c>
      <c r="X37" t="s">
        <v>380</v>
      </c>
      <c r="Y37" t="s">
        <v>937</v>
      </c>
      <c r="Z37" t="s">
        <v>307</v>
      </c>
      <c r="AA37" t="s">
        <v>79</v>
      </c>
      <c r="AB37" t="s">
        <v>380</v>
      </c>
      <c r="AC37" t="s">
        <v>309</v>
      </c>
      <c r="AD37" s="12">
        <v>9023171.3399999999</v>
      </c>
      <c r="AE37" s="12">
        <v>0</v>
      </c>
      <c r="AF37" s="12">
        <v>0</v>
      </c>
      <c r="AG37" s="12">
        <v>0</v>
      </c>
      <c r="AH37" s="12">
        <v>0</v>
      </c>
      <c r="AI37" s="12">
        <v>0</v>
      </c>
      <c r="AJ37" s="12">
        <v>0</v>
      </c>
      <c r="AK37" s="12">
        <v>0</v>
      </c>
      <c r="AL37" s="12">
        <v>0</v>
      </c>
      <c r="AM37" s="12">
        <v>3176986.2299999893</v>
      </c>
      <c r="AN37" s="12">
        <v>0</v>
      </c>
      <c r="AO37" s="12">
        <v>79263655.760000005</v>
      </c>
      <c r="AP37" s="12">
        <v>82931625.969999999</v>
      </c>
      <c r="AQ37" s="12">
        <v>9023171.3399999999</v>
      </c>
      <c r="AR37" s="12">
        <f t="shared" si="0"/>
        <v>12200157.569999989</v>
      </c>
      <c r="AS37" s="12">
        <v>12200157.569999989</v>
      </c>
    </row>
    <row r="38" spans="1:45" hidden="1" x14ac:dyDescent="0.3">
      <c r="A38" t="s">
        <v>933</v>
      </c>
      <c r="B38">
        <v>1</v>
      </c>
      <c r="C38" t="s">
        <v>27</v>
      </c>
      <c r="D38">
        <v>1.3</v>
      </c>
      <c r="E38" t="s">
        <v>28</v>
      </c>
      <c r="F38" t="s">
        <v>29</v>
      </c>
      <c r="G38" t="s">
        <v>30</v>
      </c>
      <c r="H38" t="s">
        <v>31</v>
      </c>
      <c r="I38" t="s">
        <v>934</v>
      </c>
      <c r="J38" t="s">
        <v>857</v>
      </c>
      <c r="K38">
        <v>6</v>
      </c>
      <c r="L38">
        <v>24</v>
      </c>
      <c r="M38" t="s">
        <v>884</v>
      </c>
      <c r="N38" t="s">
        <v>935</v>
      </c>
      <c r="O38">
        <v>1500</v>
      </c>
      <c r="P38" t="s">
        <v>948</v>
      </c>
      <c r="Q38">
        <v>1590</v>
      </c>
      <c r="R38" t="s">
        <v>380</v>
      </c>
      <c r="S38">
        <v>1591</v>
      </c>
      <c r="T38" t="s">
        <v>396</v>
      </c>
      <c r="U38">
        <v>0</v>
      </c>
      <c r="V38" t="s">
        <v>43</v>
      </c>
      <c r="W38">
        <v>1000</v>
      </c>
      <c r="X38" t="s">
        <v>380</v>
      </c>
      <c r="Y38" t="s">
        <v>939</v>
      </c>
      <c r="Z38" t="s">
        <v>307</v>
      </c>
      <c r="AA38" t="s">
        <v>79</v>
      </c>
      <c r="AB38" t="s">
        <v>380</v>
      </c>
      <c r="AC38" t="s">
        <v>309</v>
      </c>
      <c r="AD38" s="12">
        <v>0</v>
      </c>
      <c r="AE38" s="12">
        <v>0</v>
      </c>
      <c r="AF38" s="12">
        <v>0</v>
      </c>
      <c r="AG38" s="12">
        <v>0</v>
      </c>
      <c r="AH38" s="12">
        <v>0</v>
      </c>
      <c r="AI38" s="12">
        <v>0</v>
      </c>
      <c r="AJ38" s="12">
        <v>0</v>
      </c>
      <c r="AK38" s="12">
        <v>0</v>
      </c>
      <c r="AL38" s="12">
        <v>0</v>
      </c>
      <c r="AM38" s="12">
        <v>0</v>
      </c>
      <c r="AN38" s="12">
        <v>0</v>
      </c>
      <c r="AO38" s="12">
        <v>0</v>
      </c>
      <c r="AP38" s="12">
        <v>17022037.949999999</v>
      </c>
      <c r="AQ38" s="12">
        <v>0</v>
      </c>
      <c r="AR38" s="12">
        <f t="shared" si="0"/>
        <v>0</v>
      </c>
      <c r="AS38" s="12">
        <v>0</v>
      </c>
    </row>
    <row r="39" spans="1:45" hidden="1" x14ac:dyDescent="0.3">
      <c r="A39" t="s">
        <v>933</v>
      </c>
      <c r="B39">
        <v>1</v>
      </c>
      <c r="C39" t="s">
        <v>27</v>
      </c>
      <c r="D39">
        <v>1.3</v>
      </c>
      <c r="E39" t="s">
        <v>28</v>
      </c>
      <c r="F39" t="s">
        <v>29</v>
      </c>
      <c r="G39" t="s">
        <v>30</v>
      </c>
      <c r="H39" t="s">
        <v>31</v>
      </c>
      <c r="I39" t="s">
        <v>934</v>
      </c>
      <c r="J39" t="s">
        <v>857</v>
      </c>
      <c r="K39">
        <v>6</v>
      </c>
      <c r="L39">
        <v>24</v>
      </c>
      <c r="M39" t="s">
        <v>884</v>
      </c>
      <c r="N39" t="s">
        <v>935</v>
      </c>
      <c r="O39">
        <v>1600</v>
      </c>
      <c r="P39" t="s">
        <v>949</v>
      </c>
      <c r="Q39">
        <v>1610</v>
      </c>
      <c r="R39" t="s">
        <v>380</v>
      </c>
      <c r="S39">
        <v>1611</v>
      </c>
      <c r="T39" t="s">
        <v>397</v>
      </c>
      <c r="U39">
        <v>0</v>
      </c>
      <c r="V39" t="s">
        <v>43</v>
      </c>
      <c r="W39">
        <v>1000</v>
      </c>
      <c r="X39" t="s">
        <v>380</v>
      </c>
      <c r="Y39" t="s">
        <v>937</v>
      </c>
      <c r="Z39" t="s">
        <v>307</v>
      </c>
      <c r="AA39" t="s">
        <v>79</v>
      </c>
      <c r="AB39" t="s">
        <v>380</v>
      </c>
      <c r="AC39" t="s">
        <v>309</v>
      </c>
      <c r="AD39" s="12">
        <v>0</v>
      </c>
      <c r="AE39" s="12">
        <v>0</v>
      </c>
      <c r="AF39" s="12">
        <v>0</v>
      </c>
      <c r="AG39" s="12">
        <v>0</v>
      </c>
      <c r="AH39" s="12">
        <v>0</v>
      </c>
      <c r="AI39" s="12">
        <v>0</v>
      </c>
      <c r="AJ39" s="12">
        <v>0</v>
      </c>
      <c r="AK39" s="12">
        <v>0</v>
      </c>
      <c r="AL39" s="12">
        <v>0</v>
      </c>
      <c r="AM39" s="12">
        <v>0</v>
      </c>
      <c r="AN39" s="12">
        <v>0</v>
      </c>
      <c r="AO39" s="12">
        <v>20000000</v>
      </c>
      <c r="AP39" s="12">
        <v>0</v>
      </c>
      <c r="AQ39" s="12">
        <v>0</v>
      </c>
      <c r="AR39" s="12">
        <f t="shared" si="0"/>
        <v>0</v>
      </c>
      <c r="AS39" s="12">
        <v>0</v>
      </c>
    </row>
    <row r="40" spans="1:45" hidden="1" x14ac:dyDescent="0.3">
      <c r="A40" t="s">
        <v>940</v>
      </c>
      <c r="B40">
        <v>1</v>
      </c>
      <c r="C40" t="s">
        <v>27</v>
      </c>
      <c r="D40">
        <v>1.3</v>
      </c>
      <c r="E40" t="s">
        <v>28</v>
      </c>
      <c r="F40" t="s">
        <v>29</v>
      </c>
      <c r="G40" t="s">
        <v>30</v>
      </c>
      <c r="H40" t="s">
        <v>31</v>
      </c>
      <c r="I40" t="s">
        <v>934</v>
      </c>
      <c r="J40" t="s">
        <v>857</v>
      </c>
      <c r="K40">
        <v>6</v>
      </c>
      <c r="L40">
        <v>24</v>
      </c>
      <c r="M40" t="s">
        <v>884</v>
      </c>
      <c r="N40" t="s">
        <v>935</v>
      </c>
      <c r="O40">
        <v>1700</v>
      </c>
      <c r="P40" t="s">
        <v>950</v>
      </c>
      <c r="Q40">
        <v>1710</v>
      </c>
      <c r="R40" t="s">
        <v>398</v>
      </c>
      <c r="S40">
        <v>1711</v>
      </c>
      <c r="T40" t="s">
        <v>398</v>
      </c>
      <c r="U40">
        <v>0</v>
      </c>
      <c r="V40" t="s">
        <v>43</v>
      </c>
      <c r="W40">
        <v>1000</v>
      </c>
      <c r="X40" t="s">
        <v>380</v>
      </c>
      <c r="Y40" t="s">
        <v>951</v>
      </c>
      <c r="Z40" t="s">
        <v>307</v>
      </c>
      <c r="AA40" t="s">
        <v>79</v>
      </c>
      <c r="AB40" t="s">
        <v>380</v>
      </c>
      <c r="AC40" t="s">
        <v>309</v>
      </c>
      <c r="AD40" s="12">
        <v>21200000</v>
      </c>
      <c r="AE40" s="12">
        <v>0</v>
      </c>
      <c r="AF40" s="12">
        <v>0</v>
      </c>
      <c r="AG40" s="12">
        <v>0</v>
      </c>
      <c r="AH40" s="12">
        <v>0</v>
      </c>
      <c r="AI40" s="12">
        <v>0</v>
      </c>
      <c r="AJ40" s="12">
        <v>0</v>
      </c>
      <c r="AK40" s="12">
        <v>0</v>
      </c>
      <c r="AL40" s="12">
        <v>0</v>
      </c>
      <c r="AM40" s="12">
        <v>0</v>
      </c>
      <c r="AN40" s="12">
        <v>0</v>
      </c>
      <c r="AO40" s="12">
        <v>0</v>
      </c>
      <c r="AP40" s="12">
        <v>22278732.98</v>
      </c>
      <c r="AQ40" s="12">
        <v>21200000</v>
      </c>
      <c r="AR40" s="12">
        <f t="shared" si="0"/>
        <v>21200000</v>
      </c>
      <c r="AS40" s="12">
        <v>21200000</v>
      </c>
    </row>
    <row r="41" spans="1:45" hidden="1" x14ac:dyDescent="0.3">
      <c r="A41" t="s">
        <v>940</v>
      </c>
      <c r="B41">
        <v>1</v>
      </c>
      <c r="C41" t="s">
        <v>27</v>
      </c>
      <c r="D41">
        <v>1.3</v>
      </c>
      <c r="E41" t="s">
        <v>28</v>
      </c>
      <c r="F41" t="s">
        <v>29</v>
      </c>
      <c r="G41" t="s">
        <v>30</v>
      </c>
      <c r="H41" t="s">
        <v>31</v>
      </c>
      <c r="I41" t="s">
        <v>934</v>
      </c>
      <c r="J41" t="s">
        <v>857</v>
      </c>
      <c r="K41">
        <v>6</v>
      </c>
      <c r="L41">
        <v>21</v>
      </c>
      <c r="M41" t="s">
        <v>884</v>
      </c>
      <c r="N41" t="s">
        <v>935</v>
      </c>
      <c r="O41">
        <v>2100</v>
      </c>
      <c r="P41" t="s">
        <v>952</v>
      </c>
      <c r="Q41">
        <v>2110</v>
      </c>
      <c r="R41" t="s">
        <v>953</v>
      </c>
      <c r="S41">
        <v>2111</v>
      </c>
      <c r="T41" t="s">
        <v>149</v>
      </c>
      <c r="U41">
        <v>43</v>
      </c>
      <c r="V41" t="s">
        <v>942</v>
      </c>
      <c r="W41">
        <v>2000</v>
      </c>
      <c r="X41" t="s">
        <v>953</v>
      </c>
      <c r="Y41" t="s">
        <v>943</v>
      </c>
      <c r="Z41" t="s">
        <v>307</v>
      </c>
      <c r="AA41" t="s">
        <v>79</v>
      </c>
      <c r="AB41" t="s">
        <v>311</v>
      </c>
      <c r="AC41" t="s">
        <v>309</v>
      </c>
      <c r="AD41" s="12">
        <v>3724.92</v>
      </c>
      <c r="AE41" s="12">
        <v>0</v>
      </c>
      <c r="AF41" s="12">
        <v>0</v>
      </c>
      <c r="AG41" s="12">
        <v>0</v>
      </c>
      <c r="AH41" s="12">
        <v>0</v>
      </c>
      <c r="AI41" s="12">
        <v>0</v>
      </c>
      <c r="AJ41" s="12">
        <v>0</v>
      </c>
      <c r="AK41" s="12">
        <v>0</v>
      </c>
      <c r="AL41" s="12">
        <v>0</v>
      </c>
      <c r="AM41" s="12">
        <v>0</v>
      </c>
      <c r="AN41" s="12">
        <v>0</v>
      </c>
      <c r="AO41" s="12">
        <v>0</v>
      </c>
      <c r="AP41" s="12">
        <v>0</v>
      </c>
      <c r="AQ41" s="12">
        <v>8904</v>
      </c>
      <c r="AR41" s="12">
        <f t="shared" si="0"/>
        <v>3724.92</v>
      </c>
      <c r="AS41" s="12">
        <v>0</v>
      </c>
    </row>
    <row r="42" spans="1:45" hidden="1" x14ac:dyDescent="0.3">
      <c r="A42" t="s">
        <v>940</v>
      </c>
      <c r="B42">
        <v>1</v>
      </c>
      <c r="C42" t="s">
        <v>27</v>
      </c>
      <c r="D42">
        <v>1.3</v>
      </c>
      <c r="E42" t="s">
        <v>28</v>
      </c>
      <c r="F42" t="s">
        <v>29</v>
      </c>
      <c r="G42" t="s">
        <v>30</v>
      </c>
      <c r="H42" t="s">
        <v>31</v>
      </c>
      <c r="I42" t="s">
        <v>934</v>
      </c>
      <c r="J42" t="s">
        <v>857</v>
      </c>
      <c r="K42">
        <v>6</v>
      </c>
      <c r="L42">
        <v>21</v>
      </c>
      <c r="M42" t="s">
        <v>884</v>
      </c>
      <c r="N42" t="s">
        <v>935</v>
      </c>
      <c r="O42">
        <v>2100</v>
      </c>
      <c r="P42" t="s">
        <v>952</v>
      </c>
      <c r="Q42">
        <v>2110</v>
      </c>
      <c r="R42" t="s">
        <v>953</v>
      </c>
      <c r="S42">
        <v>2111</v>
      </c>
      <c r="T42" t="s">
        <v>149</v>
      </c>
      <c r="U42">
        <v>52</v>
      </c>
      <c r="V42" t="s">
        <v>944</v>
      </c>
      <c r="W42">
        <v>2000</v>
      </c>
      <c r="X42" t="s">
        <v>953</v>
      </c>
      <c r="Y42" t="s">
        <v>943</v>
      </c>
      <c r="Z42" t="s">
        <v>307</v>
      </c>
      <c r="AA42" t="s">
        <v>79</v>
      </c>
      <c r="AB42" t="s">
        <v>311</v>
      </c>
      <c r="AC42" t="s">
        <v>309</v>
      </c>
      <c r="AD42" s="12">
        <v>15179.08</v>
      </c>
      <c r="AE42" s="12">
        <v>0</v>
      </c>
      <c r="AF42" s="12">
        <v>0</v>
      </c>
      <c r="AG42" s="12">
        <v>0</v>
      </c>
      <c r="AH42" s="12">
        <v>0</v>
      </c>
      <c r="AI42" s="12">
        <v>0</v>
      </c>
      <c r="AJ42" s="12">
        <v>0</v>
      </c>
      <c r="AK42" s="12">
        <v>0</v>
      </c>
      <c r="AL42" s="12">
        <v>0</v>
      </c>
      <c r="AM42" s="12">
        <v>0</v>
      </c>
      <c r="AN42" s="12">
        <v>0</v>
      </c>
      <c r="AO42" s="12">
        <v>0</v>
      </c>
      <c r="AP42" s="12">
        <v>0</v>
      </c>
      <c r="AQ42" s="12">
        <v>10000</v>
      </c>
      <c r="AR42" s="12">
        <f t="shared" si="0"/>
        <v>15179.08</v>
      </c>
      <c r="AS42" s="12">
        <v>0</v>
      </c>
    </row>
    <row r="43" spans="1:45" hidden="1" x14ac:dyDescent="0.3">
      <c r="A43" t="s">
        <v>940</v>
      </c>
      <c r="B43">
        <v>1</v>
      </c>
      <c r="C43" t="s">
        <v>27</v>
      </c>
      <c r="D43">
        <v>1.3</v>
      </c>
      <c r="E43" t="s">
        <v>28</v>
      </c>
      <c r="F43" t="s">
        <v>29</v>
      </c>
      <c r="G43" t="s">
        <v>30</v>
      </c>
      <c r="H43" t="s">
        <v>31</v>
      </c>
      <c r="I43" t="s">
        <v>934</v>
      </c>
      <c r="J43" t="s">
        <v>857</v>
      </c>
      <c r="K43">
        <v>6</v>
      </c>
      <c r="L43">
        <v>21</v>
      </c>
      <c r="M43" t="s">
        <v>884</v>
      </c>
      <c r="N43" t="s">
        <v>935</v>
      </c>
      <c r="O43">
        <v>2100</v>
      </c>
      <c r="P43" t="s">
        <v>952</v>
      </c>
      <c r="Q43">
        <v>2110</v>
      </c>
      <c r="R43" t="s">
        <v>953</v>
      </c>
      <c r="S43">
        <v>2111</v>
      </c>
      <c r="T43" t="s">
        <v>149</v>
      </c>
      <c r="U43">
        <v>0</v>
      </c>
      <c r="V43" t="s">
        <v>43</v>
      </c>
      <c r="W43">
        <v>2000</v>
      </c>
      <c r="X43" t="s">
        <v>953</v>
      </c>
      <c r="Y43" t="s">
        <v>954</v>
      </c>
      <c r="Z43" t="s">
        <v>307</v>
      </c>
      <c r="AA43" t="s">
        <v>79</v>
      </c>
      <c r="AB43" t="s">
        <v>311</v>
      </c>
      <c r="AC43" t="s">
        <v>309</v>
      </c>
      <c r="AD43" s="12">
        <v>8000</v>
      </c>
      <c r="AE43" s="12">
        <v>0</v>
      </c>
      <c r="AF43" s="12">
        <v>0</v>
      </c>
      <c r="AG43" s="12">
        <v>0</v>
      </c>
      <c r="AH43" s="12">
        <v>0</v>
      </c>
      <c r="AI43" s="12">
        <v>0</v>
      </c>
      <c r="AJ43" s="12">
        <v>0</v>
      </c>
      <c r="AK43" s="12">
        <v>0</v>
      </c>
      <c r="AL43" s="12">
        <v>0</v>
      </c>
      <c r="AM43" s="12">
        <v>0</v>
      </c>
      <c r="AN43" s="12">
        <v>0</v>
      </c>
      <c r="AO43" s="12">
        <v>0</v>
      </c>
      <c r="AP43" s="12">
        <v>0</v>
      </c>
      <c r="AQ43" s="12">
        <v>8000</v>
      </c>
      <c r="AR43" s="12">
        <f t="shared" si="0"/>
        <v>8000</v>
      </c>
      <c r="AS43" s="12">
        <v>0</v>
      </c>
    </row>
    <row r="44" spans="1:45" hidden="1" x14ac:dyDescent="0.3">
      <c r="A44" t="s">
        <v>933</v>
      </c>
      <c r="B44">
        <v>1</v>
      </c>
      <c r="C44" t="s">
        <v>27</v>
      </c>
      <c r="D44">
        <v>1.3</v>
      </c>
      <c r="E44" t="s">
        <v>28</v>
      </c>
      <c r="F44" t="s">
        <v>29</v>
      </c>
      <c r="G44" t="s">
        <v>30</v>
      </c>
      <c r="H44" t="s">
        <v>141</v>
      </c>
      <c r="I44" t="s">
        <v>955</v>
      </c>
      <c r="J44" t="s">
        <v>855</v>
      </c>
      <c r="K44">
        <v>6</v>
      </c>
      <c r="L44">
        <v>18</v>
      </c>
      <c r="M44" t="s">
        <v>877</v>
      </c>
      <c r="N44" t="s">
        <v>935</v>
      </c>
      <c r="O44">
        <v>2100</v>
      </c>
      <c r="P44" t="s">
        <v>952</v>
      </c>
      <c r="Q44">
        <v>2110</v>
      </c>
      <c r="R44" t="s">
        <v>953</v>
      </c>
      <c r="S44">
        <v>2111</v>
      </c>
      <c r="T44" t="s">
        <v>149</v>
      </c>
      <c r="U44">
        <v>0</v>
      </c>
      <c r="V44" t="s">
        <v>43</v>
      </c>
      <c r="W44">
        <v>2000</v>
      </c>
      <c r="X44" t="s">
        <v>953</v>
      </c>
      <c r="Y44" t="s">
        <v>937</v>
      </c>
      <c r="Z44" t="s">
        <v>144</v>
      </c>
      <c r="AA44" t="s">
        <v>79</v>
      </c>
      <c r="AB44" t="s">
        <v>148</v>
      </c>
      <c r="AC44" t="s">
        <v>956</v>
      </c>
      <c r="AD44" s="12">
        <v>65811.5</v>
      </c>
      <c r="AE44" s="12">
        <v>0</v>
      </c>
      <c r="AF44" s="12">
        <v>0</v>
      </c>
      <c r="AG44" s="12">
        <v>0</v>
      </c>
      <c r="AH44" s="12">
        <v>0</v>
      </c>
      <c r="AI44" s="12">
        <v>0</v>
      </c>
      <c r="AJ44" s="12">
        <v>0</v>
      </c>
      <c r="AK44" s="12">
        <v>0</v>
      </c>
      <c r="AL44" s="12">
        <v>0</v>
      </c>
      <c r="AM44" s="12">
        <v>0</v>
      </c>
      <c r="AN44" s="12">
        <v>0</v>
      </c>
      <c r="AO44" s="12">
        <v>0</v>
      </c>
      <c r="AP44" s="12">
        <v>8729.99</v>
      </c>
      <c r="AQ44" s="12">
        <v>65811.5</v>
      </c>
      <c r="AR44" s="12">
        <f t="shared" si="0"/>
        <v>65811.5</v>
      </c>
      <c r="AS44" s="12">
        <v>65811.5</v>
      </c>
    </row>
    <row r="45" spans="1:45" hidden="1" x14ac:dyDescent="0.3">
      <c r="A45" t="s">
        <v>933</v>
      </c>
      <c r="B45">
        <v>1</v>
      </c>
      <c r="C45" t="s">
        <v>27</v>
      </c>
      <c r="D45">
        <v>1.7</v>
      </c>
      <c r="E45" t="s">
        <v>215</v>
      </c>
      <c r="F45" t="s">
        <v>373</v>
      </c>
      <c r="G45" t="s">
        <v>374</v>
      </c>
      <c r="H45" t="s">
        <v>200</v>
      </c>
      <c r="I45" t="s">
        <v>957</v>
      </c>
      <c r="J45" t="s">
        <v>860</v>
      </c>
      <c r="K45">
        <v>7</v>
      </c>
      <c r="L45">
        <v>41</v>
      </c>
      <c r="M45" t="s">
        <v>906</v>
      </c>
      <c r="N45" t="s">
        <v>935</v>
      </c>
      <c r="O45">
        <v>2100</v>
      </c>
      <c r="P45" t="s">
        <v>952</v>
      </c>
      <c r="Q45">
        <v>2110</v>
      </c>
      <c r="R45" t="s">
        <v>953</v>
      </c>
      <c r="S45">
        <v>2111</v>
      </c>
      <c r="T45" t="s">
        <v>149</v>
      </c>
      <c r="U45">
        <v>0</v>
      </c>
      <c r="V45" t="s">
        <v>43</v>
      </c>
      <c r="W45">
        <v>2000</v>
      </c>
      <c r="X45" t="s">
        <v>953</v>
      </c>
      <c r="Y45" t="s">
        <v>937</v>
      </c>
      <c r="Z45" t="s">
        <v>587</v>
      </c>
      <c r="AA45" t="s">
        <v>588</v>
      </c>
      <c r="AB45" t="s">
        <v>593</v>
      </c>
      <c r="AC45" t="s">
        <v>958</v>
      </c>
      <c r="AD45" s="12">
        <v>1058.5999999999999</v>
      </c>
      <c r="AE45" s="12">
        <v>0</v>
      </c>
      <c r="AF45" s="12">
        <v>0</v>
      </c>
      <c r="AG45" s="12">
        <v>0</v>
      </c>
      <c r="AH45" s="12">
        <v>0</v>
      </c>
      <c r="AI45" s="12">
        <v>0</v>
      </c>
      <c r="AJ45" s="12">
        <v>0</v>
      </c>
      <c r="AK45" s="12">
        <v>0</v>
      </c>
      <c r="AL45" s="12">
        <v>0</v>
      </c>
      <c r="AM45" s="12">
        <v>0</v>
      </c>
      <c r="AN45" s="12">
        <v>0</v>
      </c>
      <c r="AO45" s="12">
        <v>0</v>
      </c>
      <c r="AP45" s="12">
        <v>14307.28</v>
      </c>
      <c r="AQ45" s="12">
        <v>0</v>
      </c>
      <c r="AR45" s="12">
        <f t="shared" si="0"/>
        <v>1058.5999999999999</v>
      </c>
      <c r="AS45" s="12">
        <v>1058.5999999999999</v>
      </c>
    </row>
    <row r="46" spans="1:45" hidden="1" x14ac:dyDescent="0.3">
      <c r="A46" t="s">
        <v>933</v>
      </c>
      <c r="B46">
        <v>1</v>
      </c>
      <c r="C46" t="s">
        <v>27</v>
      </c>
      <c r="D46">
        <v>1.3</v>
      </c>
      <c r="E46" t="s">
        <v>28</v>
      </c>
      <c r="F46" t="s">
        <v>29</v>
      </c>
      <c r="G46" t="s">
        <v>30</v>
      </c>
      <c r="H46" t="s">
        <v>31</v>
      </c>
      <c r="I46" t="s">
        <v>934</v>
      </c>
      <c r="J46" t="s">
        <v>857</v>
      </c>
      <c r="K46">
        <v>6</v>
      </c>
      <c r="L46">
        <v>21</v>
      </c>
      <c r="M46" t="s">
        <v>884</v>
      </c>
      <c r="N46" t="s">
        <v>935</v>
      </c>
      <c r="O46">
        <v>2100</v>
      </c>
      <c r="P46" t="s">
        <v>952</v>
      </c>
      <c r="Q46">
        <v>2110</v>
      </c>
      <c r="R46" t="s">
        <v>953</v>
      </c>
      <c r="S46">
        <v>2111</v>
      </c>
      <c r="T46" t="s">
        <v>149</v>
      </c>
      <c r="U46">
        <v>0</v>
      </c>
      <c r="V46" t="s">
        <v>43</v>
      </c>
      <c r="W46">
        <v>2000</v>
      </c>
      <c r="X46" t="s">
        <v>953</v>
      </c>
      <c r="Y46" t="s">
        <v>937</v>
      </c>
      <c r="Z46" t="s">
        <v>307</v>
      </c>
      <c r="AA46" t="s">
        <v>79</v>
      </c>
      <c r="AB46" t="s">
        <v>311</v>
      </c>
      <c r="AC46" t="s">
        <v>309</v>
      </c>
      <c r="AD46" s="12">
        <v>3474000</v>
      </c>
      <c r="AE46" s="12">
        <v>2000000</v>
      </c>
      <c r="AF46" s="12">
        <v>0</v>
      </c>
      <c r="AG46" s="12">
        <v>0</v>
      </c>
      <c r="AH46" s="12">
        <v>0</v>
      </c>
      <c r="AI46" s="12">
        <v>0</v>
      </c>
      <c r="AJ46" s="12">
        <v>0</v>
      </c>
      <c r="AK46" s="12">
        <v>0</v>
      </c>
      <c r="AL46" s="12">
        <v>0</v>
      </c>
      <c r="AM46" s="12">
        <v>0</v>
      </c>
      <c r="AN46" s="12">
        <v>0</v>
      </c>
      <c r="AO46" s="12">
        <v>2000000</v>
      </c>
      <c r="AP46" s="12">
        <v>2427591.2599999998</v>
      </c>
      <c r="AQ46" s="12">
        <v>3474000</v>
      </c>
      <c r="AR46" s="12">
        <f t="shared" si="0"/>
        <v>3474000</v>
      </c>
      <c r="AS46" s="12">
        <v>3474000</v>
      </c>
    </row>
    <row r="47" spans="1:45" hidden="1" x14ac:dyDescent="0.3">
      <c r="A47" t="s">
        <v>933</v>
      </c>
      <c r="B47">
        <v>2</v>
      </c>
      <c r="C47" t="s">
        <v>257</v>
      </c>
      <c r="D47">
        <v>2.1</v>
      </c>
      <c r="E47" t="s">
        <v>579</v>
      </c>
      <c r="F47" t="s">
        <v>783</v>
      </c>
      <c r="G47" t="s">
        <v>784</v>
      </c>
      <c r="H47" t="s">
        <v>200</v>
      </c>
      <c r="I47" t="s">
        <v>957</v>
      </c>
      <c r="J47" t="s">
        <v>867</v>
      </c>
      <c r="K47">
        <v>4</v>
      </c>
      <c r="L47">
        <v>56</v>
      </c>
      <c r="M47" t="s">
        <v>904</v>
      </c>
      <c r="N47" t="s">
        <v>935</v>
      </c>
      <c r="O47">
        <v>2100</v>
      </c>
      <c r="P47" t="s">
        <v>952</v>
      </c>
      <c r="Q47">
        <v>2110</v>
      </c>
      <c r="R47" t="s">
        <v>953</v>
      </c>
      <c r="S47">
        <v>2111</v>
      </c>
      <c r="T47" t="s">
        <v>149</v>
      </c>
      <c r="U47">
        <v>0</v>
      </c>
      <c r="V47" t="s">
        <v>43</v>
      </c>
      <c r="W47">
        <v>2000</v>
      </c>
      <c r="X47" t="s">
        <v>953</v>
      </c>
      <c r="Y47" t="s">
        <v>937</v>
      </c>
      <c r="Z47" t="s">
        <v>785</v>
      </c>
      <c r="AA47" t="s">
        <v>667</v>
      </c>
      <c r="AB47" t="s">
        <v>788</v>
      </c>
      <c r="AC47" t="s">
        <v>959</v>
      </c>
      <c r="AD47" s="12">
        <v>21657</v>
      </c>
      <c r="AE47" s="12">
        <v>21657</v>
      </c>
      <c r="AF47" s="12">
        <v>0</v>
      </c>
      <c r="AG47" s="12">
        <v>0</v>
      </c>
      <c r="AH47" s="12">
        <v>0</v>
      </c>
      <c r="AI47" s="12">
        <v>0</v>
      </c>
      <c r="AJ47" s="12">
        <v>0</v>
      </c>
      <c r="AK47" s="12">
        <v>0</v>
      </c>
      <c r="AL47" s="12">
        <v>0</v>
      </c>
      <c r="AM47" s="12">
        <v>0</v>
      </c>
      <c r="AN47" s="12">
        <v>0</v>
      </c>
      <c r="AO47" s="12">
        <v>0</v>
      </c>
      <c r="AP47" s="12">
        <v>0</v>
      </c>
      <c r="AQ47" s="12">
        <v>21657</v>
      </c>
      <c r="AR47" s="12">
        <f t="shared" si="0"/>
        <v>21657</v>
      </c>
      <c r="AS47" s="12">
        <v>21657</v>
      </c>
    </row>
    <row r="48" spans="1:45" hidden="1" x14ac:dyDescent="0.3">
      <c r="A48" t="s">
        <v>933</v>
      </c>
      <c r="B48">
        <v>2</v>
      </c>
      <c r="C48" t="s">
        <v>257</v>
      </c>
      <c r="D48">
        <v>2.2000000000000002</v>
      </c>
      <c r="E48" t="s">
        <v>258</v>
      </c>
      <c r="F48" t="s">
        <v>259</v>
      </c>
      <c r="G48" t="s">
        <v>260</v>
      </c>
      <c r="H48" t="s">
        <v>261</v>
      </c>
      <c r="I48" t="s">
        <v>960</v>
      </c>
      <c r="J48" t="s">
        <v>856</v>
      </c>
      <c r="K48">
        <v>1</v>
      </c>
      <c r="L48">
        <v>16</v>
      </c>
      <c r="M48" t="s">
        <v>883</v>
      </c>
      <c r="N48" t="s">
        <v>935</v>
      </c>
      <c r="O48">
        <v>2100</v>
      </c>
      <c r="P48" t="s">
        <v>952</v>
      </c>
      <c r="Q48">
        <v>2110</v>
      </c>
      <c r="R48" t="s">
        <v>953</v>
      </c>
      <c r="S48">
        <v>2111</v>
      </c>
      <c r="T48" t="s">
        <v>149</v>
      </c>
      <c r="U48">
        <v>0</v>
      </c>
      <c r="V48" t="s">
        <v>43</v>
      </c>
      <c r="W48">
        <v>2000</v>
      </c>
      <c r="X48" t="s">
        <v>953</v>
      </c>
      <c r="Y48" t="s">
        <v>937</v>
      </c>
      <c r="Z48" t="s">
        <v>189</v>
      </c>
      <c r="AA48" t="s">
        <v>35</v>
      </c>
      <c r="AB48" t="s">
        <v>276</v>
      </c>
      <c r="AC48" t="s">
        <v>961</v>
      </c>
      <c r="AD48" s="12">
        <v>17493</v>
      </c>
      <c r="AE48" s="12">
        <v>0</v>
      </c>
      <c r="AF48" s="12">
        <v>0</v>
      </c>
      <c r="AG48" s="12">
        <v>0</v>
      </c>
      <c r="AH48" s="12">
        <v>0</v>
      </c>
      <c r="AI48" s="12">
        <v>0</v>
      </c>
      <c r="AJ48" s="12">
        <v>0</v>
      </c>
      <c r="AK48" s="12">
        <v>0</v>
      </c>
      <c r="AL48" s="12">
        <v>0</v>
      </c>
      <c r="AM48" s="12">
        <v>0</v>
      </c>
      <c r="AN48" s="12">
        <v>0</v>
      </c>
      <c r="AO48" s="12">
        <v>0</v>
      </c>
      <c r="AP48" s="12">
        <v>0</v>
      </c>
      <c r="AQ48" s="12">
        <v>20000</v>
      </c>
      <c r="AR48" s="12">
        <f t="shared" si="0"/>
        <v>17493</v>
      </c>
      <c r="AS48" s="12">
        <v>17493</v>
      </c>
    </row>
    <row r="49" spans="1:45" hidden="1" x14ac:dyDescent="0.3">
      <c r="A49" t="s">
        <v>940</v>
      </c>
      <c r="B49">
        <v>1</v>
      </c>
      <c r="C49" t="s">
        <v>27</v>
      </c>
      <c r="D49">
        <v>1.3</v>
      </c>
      <c r="E49" t="s">
        <v>28</v>
      </c>
      <c r="F49" t="s">
        <v>29</v>
      </c>
      <c r="G49" t="s">
        <v>30</v>
      </c>
      <c r="H49" t="s">
        <v>31</v>
      </c>
      <c r="I49" t="s">
        <v>934</v>
      </c>
      <c r="J49" t="s">
        <v>857</v>
      </c>
      <c r="K49">
        <v>6</v>
      </c>
      <c r="L49">
        <v>21</v>
      </c>
      <c r="M49" t="s">
        <v>884</v>
      </c>
      <c r="N49" t="s">
        <v>935</v>
      </c>
      <c r="O49">
        <v>2100</v>
      </c>
      <c r="P49" t="s">
        <v>952</v>
      </c>
      <c r="Q49">
        <v>2120</v>
      </c>
      <c r="R49" t="s">
        <v>953</v>
      </c>
      <c r="S49">
        <v>2121</v>
      </c>
      <c r="T49" t="s">
        <v>361</v>
      </c>
      <c r="U49">
        <v>44</v>
      </c>
      <c r="V49" t="s">
        <v>942</v>
      </c>
      <c r="W49">
        <v>2000</v>
      </c>
      <c r="X49" t="s">
        <v>953</v>
      </c>
      <c r="Y49" t="s">
        <v>943</v>
      </c>
      <c r="Z49" t="s">
        <v>307</v>
      </c>
      <c r="AA49" t="s">
        <v>79</v>
      </c>
      <c r="AB49" t="s">
        <v>311</v>
      </c>
      <c r="AC49" t="s">
        <v>309</v>
      </c>
      <c r="AD49" s="12">
        <v>7571</v>
      </c>
      <c r="AE49" s="12">
        <v>0</v>
      </c>
      <c r="AF49" s="12">
        <v>0</v>
      </c>
      <c r="AG49" s="12">
        <v>0</v>
      </c>
      <c r="AH49" s="12">
        <v>0</v>
      </c>
      <c r="AI49" s="12">
        <v>0</v>
      </c>
      <c r="AJ49" s="12">
        <v>0</v>
      </c>
      <c r="AK49" s="12">
        <v>0</v>
      </c>
      <c r="AL49" s="12">
        <v>0</v>
      </c>
      <c r="AM49" s="12">
        <v>0</v>
      </c>
      <c r="AN49" s="12">
        <v>0</v>
      </c>
      <c r="AO49" s="12">
        <v>0</v>
      </c>
      <c r="AP49" s="12">
        <v>0</v>
      </c>
      <c r="AQ49" s="12">
        <v>7571</v>
      </c>
      <c r="AR49" s="12">
        <f t="shared" si="0"/>
        <v>7571</v>
      </c>
      <c r="AS49" s="12">
        <v>0</v>
      </c>
    </row>
    <row r="50" spans="1:45" hidden="1" x14ac:dyDescent="0.3">
      <c r="A50" t="s">
        <v>940</v>
      </c>
      <c r="B50">
        <v>1</v>
      </c>
      <c r="C50" t="s">
        <v>27</v>
      </c>
      <c r="D50">
        <v>1.3</v>
      </c>
      <c r="E50" t="s">
        <v>28</v>
      </c>
      <c r="F50" t="s">
        <v>29</v>
      </c>
      <c r="G50" t="s">
        <v>30</v>
      </c>
      <c r="H50" t="s">
        <v>31</v>
      </c>
      <c r="I50" t="s">
        <v>934</v>
      </c>
      <c r="J50" t="s">
        <v>857</v>
      </c>
      <c r="K50">
        <v>6</v>
      </c>
      <c r="L50">
        <v>21</v>
      </c>
      <c r="M50" t="s">
        <v>884</v>
      </c>
      <c r="N50" t="s">
        <v>935</v>
      </c>
      <c r="O50">
        <v>2100</v>
      </c>
      <c r="P50" t="s">
        <v>952</v>
      </c>
      <c r="Q50">
        <v>2140</v>
      </c>
      <c r="R50" t="s">
        <v>953</v>
      </c>
      <c r="S50">
        <v>2141</v>
      </c>
      <c r="T50" t="s">
        <v>312</v>
      </c>
      <c r="U50">
        <v>45</v>
      </c>
      <c r="V50" t="s">
        <v>942</v>
      </c>
      <c r="W50">
        <v>2000</v>
      </c>
      <c r="X50" t="s">
        <v>953</v>
      </c>
      <c r="Y50" t="s">
        <v>943</v>
      </c>
      <c r="Z50" t="s">
        <v>307</v>
      </c>
      <c r="AA50" t="s">
        <v>79</v>
      </c>
      <c r="AB50" t="s">
        <v>311</v>
      </c>
      <c r="AC50" t="s">
        <v>309</v>
      </c>
      <c r="AD50" s="12">
        <v>220</v>
      </c>
      <c r="AE50" s="12">
        <v>0</v>
      </c>
      <c r="AF50" s="12">
        <v>0</v>
      </c>
      <c r="AG50" s="12">
        <v>0</v>
      </c>
      <c r="AH50" s="12">
        <v>0</v>
      </c>
      <c r="AI50" s="12">
        <v>0</v>
      </c>
      <c r="AJ50" s="12">
        <v>0</v>
      </c>
      <c r="AK50" s="12">
        <v>0</v>
      </c>
      <c r="AL50" s="12">
        <v>0</v>
      </c>
      <c r="AM50" s="12">
        <v>0</v>
      </c>
      <c r="AN50" s="12">
        <v>0</v>
      </c>
      <c r="AO50" s="12">
        <v>0</v>
      </c>
      <c r="AP50" s="12">
        <v>0</v>
      </c>
      <c r="AQ50" s="12">
        <v>220</v>
      </c>
      <c r="AR50" s="12">
        <f t="shared" si="0"/>
        <v>220</v>
      </c>
      <c r="AS50" s="12">
        <v>0</v>
      </c>
    </row>
    <row r="51" spans="1:45" hidden="1" x14ac:dyDescent="0.3">
      <c r="A51" t="s">
        <v>940</v>
      </c>
      <c r="B51">
        <v>1</v>
      </c>
      <c r="C51" t="s">
        <v>27</v>
      </c>
      <c r="D51">
        <v>1.3</v>
      </c>
      <c r="E51" t="s">
        <v>28</v>
      </c>
      <c r="F51" t="s">
        <v>29</v>
      </c>
      <c r="G51" t="s">
        <v>30</v>
      </c>
      <c r="H51" t="s">
        <v>31</v>
      </c>
      <c r="I51" t="s">
        <v>934</v>
      </c>
      <c r="J51" t="s">
        <v>857</v>
      </c>
      <c r="K51">
        <v>6</v>
      </c>
      <c r="L51">
        <v>21</v>
      </c>
      <c r="M51" t="s">
        <v>884</v>
      </c>
      <c r="N51" t="s">
        <v>935</v>
      </c>
      <c r="O51">
        <v>2100</v>
      </c>
      <c r="P51" t="s">
        <v>952</v>
      </c>
      <c r="Q51">
        <v>2140</v>
      </c>
      <c r="R51" t="s">
        <v>953</v>
      </c>
      <c r="S51">
        <v>2141</v>
      </c>
      <c r="T51" t="s">
        <v>312</v>
      </c>
      <c r="U51">
        <v>53</v>
      </c>
      <c r="V51" t="s">
        <v>944</v>
      </c>
      <c r="W51">
        <v>2000</v>
      </c>
      <c r="X51" t="s">
        <v>953</v>
      </c>
      <c r="Y51" t="s">
        <v>943</v>
      </c>
      <c r="Z51" t="s">
        <v>307</v>
      </c>
      <c r="AA51" t="s">
        <v>79</v>
      </c>
      <c r="AB51" t="s">
        <v>311</v>
      </c>
      <c r="AC51" t="s">
        <v>309</v>
      </c>
      <c r="AD51" s="12">
        <v>310</v>
      </c>
      <c r="AE51" s="12">
        <v>0</v>
      </c>
      <c r="AF51" s="12">
        <v>0</v>
      </c>
      <c r="AG51" s="12">
        <v>0</v>
      </c>
      <c r="AH51" s="12">
        <v>0</v>
      </c>
      <c r="AI51" s="12">
        <v>0</v>
      </c>
      <c r="AJ51" s="12">
        <v>0</v>
      </c>
      <c r="AK51" s="12">
        <v>0</v>
      </c>
      <c r="AL51" s="12">
        <v>0</v>
      </c>
      <c r="AM51" s="12">
        <v>0</v>
      </c>
      <c r="AN51" s="12">
        <v>0</v>
      </c>
      <c r="AO51" s="12">
        <v>0</v>
      </c>
      <c r="AP51" s="12">
        <v>0</v>
      </c>
      <c r="AQ51" s="12">
        <v>310</v>
      </c>
      <c r="AR51" s="12">
        <f t="shared" si="0"/>
        <v>310</v>
      </c>
      <c r="AS51" s="12">
        <v>0</v>
      </c>
    </row>
    <row r="52" spans="1:45" hidden="1" x14ac:dyDescent="0.3">
      <c r="A52" t="s">
        <v>940</v>
      </c>
      <c r="B52">
        <v>1</v>
      </c>
      <c r="C52" t="s">
        <v>27</v>
      </c>
      <c r="D52">
        <v>1.3</v>
      </c>
      <c r="E52" t="s">
        <v>28</v>
      </c>
      <c r="F52" t="s">
        <v>29</v>
      </c>
      <c r="G52" t="s">
        <v>30</v>
      </c>
      <c r="H52" t="s">
        <v>31</v>
      </c>
      <c r="I52" t="s">
        <v>934</v>
      </c>
      <c r="J52" t="s">
        <v>857</v>
      </c>
      <c r="K52">
        <v>6</v>
      </c>
      <c r="L52">
        <v>21</v>
      </c>
      <c r="M52" t="s">
        <v>884</v>
      </c>
      <c r="N52" t="s">
        <v>935</v>
      </c>
      <c r="O52">
        <v>2100</v>
      </c>
      <c r="P52" t="s">
        <v>952</v>
      </c>
      <c r="Q52">
        <v>2140</v>
      </c>
      <c r="R52" t="s">
        <v>953</v>
      </c>
      <c r="S52">
        <v>2141</v>
      </c>
      <c r="T52" t="s">
        <v>312</v>
      </c>
      <c r="U52">
        <v>0</v>
      </c>
      <c r="V52" t="s">
        <v>43</v>
      </c>
      <c r="W52">
        <v>2000</v>
      </c>
      <c r="X52" t="s">
        <v>953</v>
      </c>
      <c r="Y52" t="s">
        <v>962</v>
      </c>
      <c r="Z52" t="s">
        <v>307</v>
      </c>
      <c r="AA52" t="s">
        <v>79</v>
      </c>
      <c r="AB52" t="s">
        <v>311</v>
      </c>
      <c r="AC52" t="s">
        <v>309</v>
      </c>
      <c r="AD52" s="12">
        <v>8250</v>
      </c>
      <c r="AE52" s="12">
        <v>0</v>
      </c>
      <c r="AF52" s="12">
        <v>0</v>
      </c>
      <c r="AG52" s="12">
        <v>0</v>
      </c>
      <c r="AH52" s="12">
        <v>0</v>
      </c>
      <c r="AI52" s="12">
        <v>0</v>
      </c>
      <c r="AJ52" s="12">
        <v>0</v>
      </c>
      <c r="AK52" s="12">
        <v>0</v>
      </c>
      <c r="AL52" s="12">
        <v>0</v>
      </c>
      <c r="AM52" s="12">
        <v>0</v>
      </c>
      <c r="AN52" s="12">
        <v>0</v>
      </c>
      <c r="AO52" s="12">
        <v>0</v>
      </c>
      <c r="AP52" s="12">
        <v>0</v>
      </c>
      <c r="AQ52" s="12">
        <v>8250</v>
      </c>
      <c r="AR52" s="12">
        <f t="shared" si="0"/>
        <v>8250</v>
      </c>
      <c r="AS52" s="12">
        <v>0</v>
      </c>
    </row>
    <row r="53" spans="1:45" hidden="1" x14ac:dyDescent="0.3">
      <c r="A53" t="s">
        <v>933</v>
      </c>
      <c r="B53">
        <v>3</v>
      </c>
      <c r="C53" t="s">
        <v>600</v>
      </c>
      <c r="D53">
        <v>3.8</v>
      </c>
      <c r="E53" t="s">
        <v>801</v>
      </c>
      <c r="F53" t="s">
        <v>802</v>
      </c>
      <c r="G53" t="s">
        <v>803</v>
      </c>
      <c r="H53" t="s">
        <v>31</v>
      </c>
      <c r="I53" t="s">
        <v>934</v>
      </c>
      <c r="J53" t="s">
        <v>868</v>
      </c>
      <c r="K53">
        <v>6</v>
      </c>
      <c r="L53">
        <v>49</v>
      </c>
      <c r="M53" t="s">
        <v>905</v>
      </c>
      <c r="N53" t="s">
        <v>935</v>
      </c>
      <c r="O53">
        <v>2100</v>
      </c>
      <c r="P53" t="s">
        <v>952</v>
      </c>
      <c r="Q53">
        <v>2140</v>
      </c>
      <c r="R53" t="s">
        <v>953</v>
      </c>
      <c r="S53">
        <v>2141</v>
      </c>
      <c r="T53" t="s">
        <v>312</v>
      </c>
      <c r="U53">
        <v>0</v>
      </c>
      <c r="V53" t="s">
        <v>43</v>
      </c>
      <c r="W53">
        <v>2000</v>
      </c>
      <c r="X53" t="s">
        <v>953</v>
      </c>
      <c r="Y53" t="s">
        <v>937</v>
      </c>
      <c r="Z53" t="s">
        <v>805</v>
      </c>
      <c r="AA53" t="s">
        <v>79</v>
      </c>
      <c r="AB53" t="s">
        <v>820</v>
      </c>
      <c r="AC53" t="s">
        <v>963</v>
      </c>
      <c r="AD53" s="12">
        <v>201914</v>
      </c>
      <c r="AE53" s="12">
        <v>205400</v>
      </c>
      <c r="AF53" s="12">
        <v>0</v>
      </c>
      <c r="AG53" s="12">
        <v>0</v>
      </c>
      <c r="AH53" s="12">
        <v>0</v>
      </c>
      <c r="AI53" s="12">
        <v>0</v>
      </c>
      <c r="AJ53" s="12">
        <v>0</v>
      </c>
      <c r="AK53" s="12">
        <v>0</v>
      </c>
      <c r="AL53" s="12">
        <v>0</v>
      </c>
      <c r="AM53" s="12">
        <v>0</v>
      </c>
      <c r="AN53" s="12">
        <v>0</v>
      </c>
      <c r="AO53" s="12">
        <v>0</v>
      </c>
      <c r="AP53" s="12">
        <v>366492.72</v>
      </c>
      <c r="AQ53" s="12">
        <v>205400</v>
      </c>
      <c r="AR53" s="12">
        <f t="shared" si="0"/>
        <v>201914</v>
      </c>
      <c r="AS53" s="12">
        <v>201914</v>
      </c>
    </row>
    <row r="54" spans="1:45" hidden="1" x14ac:dyDescent="0.3">
      <c r="A54" t="s">
        <v>933</v>
      </c>
      <c r="B54">
        <v>1</v>
      </c>
      <c r="C54" t="s">
        <v>27</v>
      </c>
      <c r="D54">
        <v>1.3</v>
      </c>
      <c r="E54" t="s">
        <v>28</v>
      </c>
      <c r="F54" t="s">
        <v>29</v>
      </c>
      <c r="G54" t="s">
        <v>30</v>
      </c>
      <c r="H54" t="s">
        <v>31</v>
      </c>
      <c r="I54" t="s">
        <v>934</v>
      </c>
      <c r="J54" t="s">
        <v>857</v>
      </c>
      <c r="K54">
        <v>6</v>
      </c>
      <c r="L54">
        <v>21</v>
      </c>
      <c r="M54" t="s">
        <v>884</v>
      </c>
      <c r="N54" t="s">
        <v>935</v>
      </c>
      <c r="O54">
        <v>2100</v>
      </c>
      <c r="P54" t="s">
        <v>952</v>
      </c>
      <c r="Q54">
        <v>2140</v>
      </c>
      <c r="R54" t="s">
        <v>953</v>
      </c>
      <c r="S54">
        <v>2141</v>
      </c>
      <c r="T54" t="s">
        <v>312</v>
      </c>
      <c r="U54">
        <v>0</v>
      </c>
      <c r="V54" t="s">
        <v>43</v>
      </c>
      <c r="W54">
        <v>2000</v>
      </c>
      <c r="X54" t="s">
        <v>953</v>
      </c>
      <c r="Y54" t="s">
        <v>937</v>
      </c>
      <c r="Z54" t="s">
        <v>307</v>
      </c>
      <c r="AA54" t="s">
        <v>79</v>
      </c>
      <c r="AB54" t="s">
        <v>311</v>
      </c>
      <c r="AC54" t="s">
        <v>309</v>
      </c>
      <c r="AD54" s="12">
        <v>22605.1</v>
      </c>
      <c r="AE54" s="12">
        <v>0</v>
      </c>
      <c r="AF54" s="12">
        <v>0</v>
      </c>
      <c r="AG54" s="12">
        <v>0</v>
      </c>
      <c r="AH54" s="12">
        <v>0</v>
      </c>
      <c r="AI54" s="12">
        <v>0</v>
      </c>
      <c r="AJ54" s="12">
        <v>0</v>
      </c>
      <c r="AK54" s="12">
        <v>0</v>
      </c>
      <c r="AL54" s="12">
        <v>0</v>
      </c>
      <c r="AM54" s="12">
        <v>0</v>
      </c>
      <c r="AN54" s="12">
        <v>0</v>
      </c>
      <c r="AO54" s="12">
        <v>0</v>
      </c>
      <c r="AP54" s="12">
        <v>45253.98</v>
      </c>
      <c r="AQ54" s="12">
        <v>24000</v>
      </c>
      <c r="AR54" s="12">
        <f t="shared" si="0"/>
        <v>22605.1</v>
      </c>
      <c r="AS54" s="12">
        <v>22605.1</v>
      </c>
    </row>
    <row r="55" spans="1:45" hidden="1" x14ac:dyDescent="0.3">
      <c r="A55" t="s">
        <v>933</v>
      </c>
      <c r="B55">
        <v>1</v>
      </c>
      <c r="C55" t="s">
        <v>27</v>
      </c>
      <c r="D55">
        <v>1.7</v>
      </c>
      <c r="E55" t="s">
        <v>215</v>
      </c>
      <c r="F55" t="s">
        <v>373</v>
      </c>
      <c r="G55" t="s">
        <v>374</v>
      </c>
      <c r="H55" t="s">
        <v>200</v>
      </c>
      <c r="I55" t="s">
        <v>957</v>
      </c>
      <c r="J55" t="s">
        <v>860</v>
      </c>
      <c r="K55">
        <v>7</v>
      </c>
      <c r="L55">
        <v>41</v>
      </c>
      <c r="M55" t="s">
        <v>906</v>
      </c>
      <c r="N55" t="s">
        <v>935</v>
      </c>
      <c r="O55">
        <v>2100</v>
      </c>
      <c r="P55" t="s">
        <v>952</v>
      </c>
      <c r="Q55">
        <v>2140</v>
      </c>
      <c r="R55" t="s">
        <v>953</v>
      </c>
      <c r="S55">
        <v>2141</v>
      </c>
      <c r="T55" t="s">
        <v>312</v>
      </c>
      <c r="U55">
        <v>0</v>
      </c>
      <c r="V55" t="s">
        <v>43</v>
      </c>
      <c r="W55">
        <v>2000</v>
      </c>
      <c r="X55" t="s">
        <v>953</v>
      </c>
      <c r="Y55" t="s">
        <v>937</v>
      </c>
      <c r="Z55" t="s">
        <v>587</v>
      </c>
      <c r="AA55" t="s">
        <v>588</v>
      </c>
      <c r="AB55" t="s">
        <v>593</v>
      </c>
      <c r="AC55" t="s">
        <v>958</v>
      </c>
      <c r="AD55" s="12">
        <v>30000</v>
      </c>
      <c r="AE55" s="12">
        <v>0</v>
      </c>
      <c r="AF55" s="12">
        <v>0</v>
      </c>
      <c r="AG55" s="12">
        <v>0</v>
      </c>
      <c r="AH55" s="12">
        <v>0</v>
      </c>
      <c r="AI55" s="12">
        <v>0</v>
      </c>
      <c r="AJ55" s="12">
        <v>0</v>
      </c>
      <c r="AK55" s="12">
        <v>0</v>
      </c>
      <c r="AL55" s="12">
        <v>0</v>
      </c>
      <c r="AM55" s="12">
        <v>0</v>
      </c>
      <c r="AN55" s="12">
        <v>0</v>
      </c>
      <c r="AO55" s="12">
        <v>0</v>
      </c>
      <c r="AP55" s="12">
        <v>0</v>
      </c>
      <c r="AQ55" s="12">
        <v>30000</v>
      </c>
      <c r="AR55" s="12">
        <f t="shared" si="0"/>
        <v>30000</v>
      </c>
      <c r="AS55" s="12">
        <v>30000</v>
      </c>
    </row>
    <row r="56" spans="1:45" hidden="1" x14ac:dyDescent="0.3">
      <c r="A56" t="s">
        <v>933</v>
      </c>
      <c r="B56">
        <v>2</v>
      </c>
      <c r="C56" t="s">
        <v>257</v>
      </c>
      <c r="D56">
        <v>2.4</v>
      </c>
      <c r="E56" t="s">
        <v>421</v>
      </c>
      <c r="F56" t="s">
        <v>422</v>
      </c>
      <c r="G56" t="s">
        <v>423</v>
      </c>
      <c r="H56" t="s">
        <v>340</v>
      </c>
      <c r="I56" t="s">
        <v>964</v>
      </c>
      <c r="J56" t="s">
        <v>858</v>
      </c>
      <c r="K56">
        <v>5</v>
      </c>
      <c r="L56">
        <v>29</v>
      </c>
      <c r="M56" t="s">
        <v>886</v>
      </c>
      <c r="N56" t="s">
        <v>935</v>
      </c>
      <c r="O56">
        <v>2100</v>
      </c>
      <c r="P56" t="s">
        <v>952</v>
      </c>
      <c r="Q56">
        <v>2140</v>
      </c>
      <c r="R56" t="s">
        <v>953</v>
      </c>
      <c r="S56">
        <v>2141</v>
      </c>
      <c r="T56" t="s">
        <v>312</v>
      </c>
      <c r="U56">
        <v>0</v>
      </c>
      <c r="V56" t="s">
        <v>43</v>
      </c>
      <c r="W56">
        <v>2000</v>
      </c>
      <c r="X56" t="s">
        <v>953</v>
      </c>
      <c r="Y56" t="s">
        <v>937</v>
      </c>
      <c r="Z56" t="s">
        <v>404</v>
      </c>
      <c r="AA56" t="s">
        <v>62</v>
      </c>
      <c r="AB56" t="s">
        <v>427</v>
      </c>
      <c r="AC56" t="s">
        <v>425</v>
      </c>
      <c r="AD56" s="12">
        <v>1000</v>
      </c>
      <c r="AE56" s="12">
        <v>0</v>
      </c>
      <c r="AF56" s="12">
        <v>0</v>
      </c>
      <c r="AG56" s="12">
        <v>0</v>
      </c>
      <c r="AH56" s="12">
        <v>0</v>
      </c>
      <c r="AI56" s="12">
        <v>0</v>
      </c>
      <c r="AJ56" s="12">
        <v>0</v>
      </c>
      <c r="AK56" s="12">
        <v>0</v>
      </c>
      <c r="AL56" s="12">
        <v>1000</v>
      </c>
      <c r="AM56" s="12">
        <v>0</v>
      </c>
      <c r="AN56" s="12">
        <v>0</v>
      </c>
      <c r="AO56" s="12">
        <v>0</v>
      </c>
      <c r="AP56" s="12">
        <v>0</v>
      </c>
      <c r="AQ56" s="12">
        <v>1000</v>
      </c>
      <c r="AR56" s="12">
        <f t="shared" si="0"/>
        <v>0</v>
      </c>
      <c r="AS56" s="12">
        <v>0</v>
      </c>
    </row>
    <row r="57" spans="1:45" hidden="1" x14ac:dyDescent="0.3">
      <c r="A57" t="s">
        <v>933</v>
      </c>
      <c r="B57">
        <v>3</v>
      </c>
      <c r="C57" t="s">
        <v>600</v>
      </c>
      <c r="D57">
        <v>3.8</v>
      </c>
      <c r="E57" t="s">
        <v>801</v>
      </c>
      <c r="F57" t="s">
        <v>802</v>
      </c>
      <c r="G57" t="s">
        <v>803</v>
      </c>
      <c r="H57" t="s">
        <v>31</v>
      </c>
      <c r="I57" t="s">
        <v>934</v>
      </c>
      <c r="J57" t="s">
        <v>868</v>
      </c>
      <c r="K57">
        <v>6</v>
      </c>
      <c r="L57">
        <v>50</v>
      </c>
      <c r="M57" t="s">
        <v>905</v>
      </c>
      <c r="N57" t="s">
        <v>935</v>
      </c>
      <c r="O57">
        <v>2100</v>
      </c>
      <c r="P57" t="s">
        <v>952</v>
      </c>
      <c r="Q57">
        <v>2150</v>
      </c>
      <c r="R57" t="s">
        <v>953</v>
      </c>
      <c r="S57">
        <v>2151</v>
      </c>
      <c r="T57" t="s">
        <v>313</v>
      </c>
      <c r="U57">
        <v>0</v>
      </c>
      <c r="V57" t="s">
        <v>43</v>
      </c>
      <c r="W57">
        <v>2000</v>
      </c>
      <c r="X57" t="s">
        <v>953</v>
      </c>
      <c r="Y57" t="s">
        <v>937</v>
      </c>
      <c r="Z57" t="s">
        <v>805</v>
      </c>
      <c r="AA57" t="s">
        <v>79</v>
      </c>
      <c r="AB57" t="s">
        <v>809</v>
      </c>
      <c r="AC57" t="s">
        <v>963</v>
      </c>
      <c r="AD57" s="12">
        <v>0</v>
      </c>
      <c r="AE57" s="12">
        <v>0</v>
      </c>
      <c r="AF57" s="12">
        <v>0</v>
      </c>
      <c r="AG57" s="12">
        <v>0</v>
      </c>
      <c r="AH57" s="12">
        <v>0</v>
      </c>
      <c r="AI57" s="12">
        <v>0</v>
      </c>
      <c r="AJ57" s="12">
        <v>0</v>
      </c>
      <c r="AK57" s="12">
        <v>0</v>
      </c>
      <c r="AL57" s="12">
        <v>0</v>
      </c>
      <c r="AM57" s="12">
        <v>0</v>
      </c>
      <c r="AN57" s="12">
        <v>0</v>
      </c>
      <c r="AO57" s="12">
        <v>0</v>
      </c>
      <c r="AP57" s="12">
        <v>0</v>
      </c>
      <c r="AQ57" s="12">
        <v>0</v>
      </c>
      <c r="AR57" s="12">
        <f t="shared" si="0"/>
        <v>0</v>
      </c>
      <c r="AS57" s="12">
        <v>0</v>
      </c>
    </row>
    <row r="58" spans="1:45" hidden="1" x14ac:dyDescent="0.3">
      <c r="A58" t="s">
        <v>933</v>
      </c>
      <c r="B58">
        <v>1</v>
      </c>
      <c r="C58" t="s">
        <v>27</v>
      </c>
      <c r="D58">
        <v>1.3</v>
      </c>
      <c r="E58" t="s">
        <v>28</v>
      </c>
      <c r="F58" t="s">
        <v>29</v>
      </c>
      <c r="G58" t="s">
        <v>30</v>
      </c>
      <c r="H58" t="s">
        <v>31</v>
      </c>
      <c r="I58" t="s">
        <v>934</v>
      </c>
      <c r="J58" t="s">
        <v>857</v>
      </c>
      <c r="K58">
        <v>6</v>
      </c>
      <c r="L58">
        <v>21</v>
      </c>
      <c r="M58" t="s">
        <v>884</v>
      </c>
      <c r="N58" t="s">
        <v>935</v>
      </c>
      <c r="O58">
        <v>2100</v>
      </c>
      <c r="P58" t="s">
        <v>952</v>
      </c>
      <c r="Q58">
        <v>2150</v>
      </c>
      <c r="R58" t="s">
        <v>953</v>
      </c>
      <c r="S58">
        <v>2151</v>
      </c>
      <c r="T58" t="s">
        <v>313</v>
      </c>
      <c r="U58">
        <v>0</v>
      </c>
      <c r="V58" t="s">
        <v>43</v>
      </c>
      <c r="W58">
        <v>2000</v>
      </c>
      <c r="X58" t="s">
        <v>953</v>
      </c>
      <c r="Y58" t="s">
        <v>937</v>
      </c>
      <c r="Z58" t="s">
        <v>307</v>
      </c>
      <c r="AA58" t="s">
        <v>79</v>
      </c>
      <c r="AB58" t="s">
        <v>311</v>
      </c>
      <c r="AC58" t="s">
        <v>309</v>
      </c>
      <c r="AD58" s="12">
        <v>420</v>
      </c>
      <c r="AE58" s="12">
        <v>0</v>
      </c>
      <c r="AF58" s="12">
        <v>0</v>
      </c>
      <c r="AG58" s="12">
        <v>0</v>
      </c>
      <c r="AH58" s="12">
        <v>0</v>
      </c>
      <c r="AI58" s="12">
        <v>0</v>
      </c>
      <c r="AJ58" s="12">
        <v>0</v>
      </c>
      <c r="AK58" s="12">
        <v>0</v>
      </c>
      <c r="AL58" s="12">
        <v>0</v>
      </c>
      <c r="AM58" s="12">
        <v>0</v>
      </c>
      <c r="AN58" s="12">
        <v>0</v>
      </c>
      <c r="AO58" s="12">
        <v>0</v>
      </c>
      <c r="AP58" s="12">
        <v>0</v>
      </c>
      <c r="AQ58" s="12">
        <v>500</v>
      </c>
      <c r="AR58" s="12">
        <f t="shared" si="0"/>
        <v>420</v>
      </c>
      <c r="AS58" s="12">
        <v>420</v>
      </c>
    </row>
    <row r="59" spans="1:45" hidden="1" x14ac:dyDescent="0.3">
      <c r="A59" t="s">
        <v>933</v>
      </c>
      <c r="B59">
        <v>1</v>
      </c>
      <c r="C59" t="s">
        <v>27</v>
      </c>
      <c r="D59">
        <v>1.3</v>
      </c>
      <c r="E59" t="s">
        <v>28</v>
      </c>
      <c r="F59" t="s">
        <v>29</v>
      </c>
      <c r="G59" t="s">
        <v>30</v>
      </c>
      <c r="H59" t="s">
        <v>31</v>
      </c>
      <c r="I59" t="s">
        <v>934</v>
      </c>
      <c r="J59" t="s">
        <v>857</v>
      </c>
      <c r="K59">
        <v>6</v>
      </c>
      <c r="L59">
        <v>21</v>
      </c>
      <c r="M59" t="s">
        <v>884</v>
      </c>
      <c r="N59" t="s">
        <v>935</v>
      </c>
      <c r="O59">
        <v>2100</v>
      </c>
      <c r="P59" t="s">
        <v>952</v>
      </c>
      <c r="Q59">
        <v>2160</v>
      </c>
      <c r="R59" t="s">
        <v>953</v>
      </c>
      <c r="S59">
        <v>2161</v>
      </c>
      <c r="T59" t="s">
        <v>279</v>
      </c>
      <c r="U59">
        <v>0</v>
      </c>
      <c r="V59" t="s">
        <v>43</v>
      </c>
      <c r="W59">
        <v>2000</v>
      </c>
      <c r="X59" t="s">
        <v>953</v>
      </c>
      <c r="Y59" t="s">
        <v>937</v>
      </c>
      <c r="Z59" t="s">
        <v>307</v>
      </c>
      <c r="AA59" t="s">
        <v>79</v>
      </c>
      <c r="AB59" t="s">
        <v>311</v>
      </c>
      <c r="AC59" t="s">
        <v>309</v>
      </c>
      <c r="AD59" s="12">
        <v>1828856.1</v>
      </c>
      <c r="AE59" s="12">
        <v>1450000</v>
      </c>
      <c r="AF59" s="12">
        <v>0</v>
      </c>
      <c r="AG59" s="12">
        <v>0</v>
      </c>
      <c r="AH59" s="12">
        <v>0</v>
      </c>
      <c r="AI59" s="12">
        <v>0</v>
      </c>
      <c r="AJ59" s="12">
        <v>0</v>
      </c>
      <c r="AK59" s="12">
        <v>0</v>
      </c>
      <c r="AL59" s="12">
        <v>0</v>
      </c>
      <c r="AM59" s="12">
        <v>0</v>
      </c>
      <c r="AN59" s="12">
        <v>0</v>
      </c>
      <c r="AO59" s="12">
        <v>1500000</v>
      </c>
      <c r="AP59" s="12">
        <v>1757592.83</v>
      </c>
      <c r="AQ59" s="12">
        <v>1707501.48</v>
      </c>
      <c r="AR59" s="12">
        <f t="shared" si="0"/>
        <v>1828856.1</v>
      </c>
      <c r="AS59" s="12">
        <v>1828856.1</v>
      </c>
    </row>
    <row r="60" spans="1:45" hidden="1" x14ac:dyDescent="0.3">
      <c r="A60" t="s">
        <v>933</v>
      </c>
      <c r="B60">
        <v>1</v>
      </c>
      <c r="C60" t="s">
        <v>27</v>
      </c>
      <c r="D60">
        <v>1.3</v>
      </c>
      <c r="E60" t="s">
        <v>28</v>
      </c>
      <c r="F60" t="s">
        <v>29</v>
      </c>
      <c r="G60" t="s">
        <v>30</v>
      </c>
      <c r="H60" t="s">
        <v>31</v>
      </c>
      <c r="I60" t="s">
        <v>934</v>
      </c>
      <c r="J60" t="s">
        <v>859</v>
      </c>
      <c r="K60">
        <v>3</v>
      </c>
      <c r="L60">
        <v>33</v>
      </c>
      <c r="M60" t="s">
        <v>891</v>
      </c>
      <c r="N60" t="s">
        <v>935</v>
      </c>
      <c r="O60">
        <v>2100</v>
      </c>
      <c r="P60" t="s">
        <v>952</v>
      </c>
      <c r="Q60">
        <v>2160</v>
      </c>
      <c r="R60" t="s">
        <v>953</v>
      </c>
      <c r="S60">
        <v>2161</v>
      </c>
      <c r="T60" t="s">
        <v>279</v>
      </c>
      <c r="U60">
        <v>0</v>
      </c>
      <c r="V60" t="s">
        <v>43</v>
      </c>
      <c r="W60">
        <v>2000</v>
      </c>
      <c r="X60" t="s">
        <v>953</v>
      </c>
      <c r="Y60" t="s">
        <v>937</v>
      </c>
      <c r="Z60" t="s">
        <v>447</v>
      </c>
      <c r="AA60" t="s">
        <v>218</v>
      </c>
      <c r="AB60" t="s">
        <v>559</v>
      </c>
      <c r="AC60" t="s">
        <v>965</v>
      </c>
      <c r="AD60" s="12">
        <v>1250000</v>
      </c>
      <c r="AE60" s="12">
        <v>0</v>
      </c>
      <c r="AF60" s="12">
        <v>0</v>
      </c>
      <c r="AG60" s="12">
        <v>0</v>
      </c>
      <c r="AH60" s="12">
        <v>0</v>
      </c>
      <c r="AI60" s="12">
        <v>0</v>
      </c>
      <c r="AJ60" s="12">
        <v>0</v>
      </c>
      <c r="AK60" s="12">
        <v>0</v>
      </c>
      <c r="AL60" s="12">
        <v>0</v>
      </c>
      <c r="AM60" s="12">
        <v>0</v>
      </c>
      <c r="AN60" s="12">
        <v>0</v>
      </c>
      <c r="AO60" s="12">
        <v>0</v>
      </c>
      <c r="AP60" s="12">
        <v>0</v>
      </c>
      <c r="AQ60" s="12">
        <v>1250000</v>
      </c>
      <c r="AR60" s="12">
        <f t="shared" si="0"/>
        <v>1250000</v>
      </c>
      <c r="AS60" s="12">
        <v>1250000</v>
      </c>
    </row>
    <row r="61" spans="1:45" hidden="1" x14ac:dyDescent="0.3">
      <c r="A61" t="s">
        <v>933</v>
      </c>
      <c r="B61">
        <v>2</v>
      </c>
      <c r="C61" t="s">
        <v>257</v>
      </c>
      <c r="D61">
        <v>2.1</v>
      </c>
      <c r="E61" t="s">
        <v>579</v>
      </c>
      <c r="F61" t="s">
        <v>783</v>
      </c>
      <c r="G61" t="s">
        <v>784</v>
      </c>
      <c r="H61" t="s">
        <v>200</v>
      </c>
      <c r="I61" t="s">
        <v>957</v>
      </c>
      <c r="J61" t="s">
        <v>867</v>
      </c>
      <c r="K61">
        <v>4</v>
      </c>
      <c r="L61">
        <v>56</v>
      </c>
      <c r="M61" t="s">
        <v>904</v>
      </c>
      <c r="N61" t="s">
        <v>935</v>
      </c>
      <c r="O61">
        <v>2100</v>
      </c>
      <c r="P61" t="s">
        <v>952</v>
      </c>
      <c r="Q61">
        <v>2160</v>
      </c>
      <c r="R61" t="s">
        <v>953</v>
      </c>
      <c r="S61">
        <v>2161</v>
      </c>
      <c r="T61" t="s">
        <v>279</v>
      </c>
      <c r="U61">
        <v>0</v>
      </c>
      <c r="V61" t="s">
        <v>43</v>
      </c>
      <c r="W61">
        <v>2000</v>
      </c>
      <c r="X61" t="s">
        <v>953</v>
      </c>
      <c r="Y61" t="s">
        <v>937</v>
      </c>
      <c r="Z61" t="s">
        <v>785</v>
      </c>
      <c r="AA61" t="s">
        <v>667</v>
      </c>
      <c r="AB61" t="s">
        <v>788</v>
      </c>
      <c r="AC61" t="s">
        <v>959</v>
      </c>
      <c r="AD61" s="12">
        <v>20000</v>
      </c>
      <c r="AE61" s="12">
        <v>20000</v>
      </c>
      <c r="AF61" s="12">
        <v>0</v>
      </c>
      <c r="AG61" s="12">
        <v>0</v>
      </c>
      <c r="AH61" s="12">
        <v>0</v>
      </c>
      <c r="AI61" s="12">
        <v>0</v>
      </c>
      <c r="AJ61" s="12">
        <v>0</v>
      </c>
      <c r="AK61" s="12">
        <v>0</v>
      </c>
      <c r="AL61" s="12">
        <v>0</v>
      </c>
      <c r="AM61" s="12">
        <v>0</v>
      </c>
      <c r="AN61" s="12">
        <v>0</v>
      </c>
      <c r="AO61" s="12">
        <v>0</v>
      </c>
      <c r="AP61" s="12">
        <v>0</v>
      </c>
      <c r="AQ61" s="12">
        <v>20000</v>
      </c>
      <c r="AR61" s="12">
        <f t="shared" si="0"/>
        <v>20000</v>
      </c>
      <c r="AS61" s="12">
        <v>20000</v>
      </c>
    </row>
    <row r="62" spans="1:45" hidden="1" x14ac:dyDescent="0.3">
      <c r="A62" t="s">
        <v>933</v>
      </c>
      <c r="B62">
        <v>2</v>
      </c>
      <c r="C62" t="s">
        <v>257</v>
      </c>
      <c r="D62">
        <v>2.1</v>
      </c>
      <c r="E62" t="s">
        <v>579</v>
      </c>
      <c r="F62" t="s">
        <v>580</v>
      </c>
      <c r="G62" t="s">
        <v>581</v>
      </c>
      <c r="H62" t="s">
        <v>31</v>
      </c>
      <c r="I62" t="s">
        <v>934</v>
      </c>
      <c r="J62" t="s">
        <v>859</v>
      </c>
      <c r="K62">
        <v>3</v>
      </c>
      <c r="L62">
        <v>35</v>
      </c>
      <c r="M62" t="s">
        <v>893</v>
      </c>
      <c r="N62" t="s">
        <v>935</v>
      </c>
      <c r="O62">
        <v>2100</v>
      </c>
      <c r="P62" t="s">
        <v>952</v>
      </c>
      <c r="Q62">
        <v>2160</v>
      </c>
      <c r="R62" t="s">
        <v>953</v>
      </c>
      <c r="S62">
        <v>2161</v>
      </c>
      <c r="T62" t="s">
        <v>279</v>
      </c>
      <c r="U62">
        <v>0</v>
      </c>
      <c r="V62" t="s">
        <v>43</v>
      </c>
      <c r="W62">
        <v>2000</v>
      </c>
      <c r="X62" t="s">
        <v>953</v>
      </c>
      <c r="Y62" t="s">
        <v>937</v>
      </c>
      <c r="Z62" t="s">
        <v>447</v>
      </c>
      <c r="AA62" t="s">
        <v>218</v>
      </c>
      <c r="AB62" t="s">
        <v>585</v>
      </c>
      <c r="AC62" t="s">
        <v>583</v>
      </c>
      <c r="AD62" s="12">
        <v>175000</v>
      </c>
      <c r="AE62" s="12">
        <v>175000</v>
      </c>
      <c r="AF62" s="12">
        <v>0</v>
      </c>
      <c r="AG62" s="12">
        <v>0</v>
      </c>
      <c r="AH62" s="12">
        <v>0</v>
      </c>
      <c r="AI62" s="12">
        <v>0</v>
      </c>
      <c r="AJ62" s="12">
        <v>0</v>
      </c>
      <c r="AK62" s="12">
        <v>0</v>
      </c>
      <c r="AL62" s="12">
        <v>0</v>
      </c>
      <c r="AM62" s="12">
        <v>0</v>
      </c>
      <c r="AN62" s="12">
        <v>0</v>
      </c>
      <c r="AO62" s="12">
        <v>0</v>
      </c>
      <c r="AP62" s="12">
        <v>0</v>
      </c>
      <c r="AQ62" s="12">
        <v>175000</v>
      </c>
      <c r="AR62" s="12">
        <f t="shared" si="0"/>
        <v>175000</v>
      </c>
      <c r="AS62" s="12">
        <v>175000</v>
      </c>
    </row>
    <row r="63" spans="1:45" hidden="1" x14ac:dyDescent="0.3">
      <c r="A63" t="s">
        <v>933</v>
      </c>
      <c r="B63">
        <v>2</v>
      </c>
      <c r="C63" t="s">
        <v>257</v>
      </c>
      <c r="D63">
        <v>2.2000000000000002</v>
      </c>
      <c r="E63" t="s">
        <v>258</v>
      </c>
      <c r="F63" t="s">
        <v>259</v>
      </c>
      <c r="G63" t="s">
        <v>260</v>
      </c>
      <c r="H63" t="s">
        <v>261</v>
      </c>
      <c r="I63" t="s">
        <v>960</v>
      </c>
      <c r="J63" t="s">
        <v>856</v>
      </c>
      <c r="K63">
        <v>1</v>
      </c>
      <c r="L63">
        <v>16</v>
      </c>
      <c r="M63" t="s">
        <v>883</v>
      </c>
      <c r="N63" t="s">
        <v>935</v>
      </c>
      <c r="O63">
        <v>2100</v>
      </c>
      <c r="P63" t="s">
        <v>952</v>
      </c>
      <c r="Q63">
        <v>2160</v>
      </c>
      <c r="R63" t="s">
        <v>953</v>
      </c>
      <c r="S63">
        <v>2161</v>
      </c>
      <c r="T63" t="s">
        <v>279</v>
      </c>
      <c r="U63">
        <v>0</v>
      </c>
      <c r="V63" t="s">
        <v>43</v>
      </c>
      <c r="W63">
        <v>2000</v>
      </c>
      <c r="X63" t="s">
        <v>953</v>
      </c>
      <c r="Y63" t="s">
        <v>937</v>
      </c>
      <c r="Z63" t="s">
        <v>189</v>
      </c>
      <c r="AA63" t="s">
        <v>35</v>
      </c>
      <c r="AB63" t="s">
        <v>276</v>
      </c>
      <c r="AC63" t="s">
        <v>961</v>
      </c>
      <c r="AD63" s="12">
        <v>210000</v>
      </c>
      <c r="AE63" s="12">
        <v>0</v>
      </c>
      <c r="AF63" s="12">
        <v>0</v>
      </c>
      <c r="AG63" s="12">
        <v>0</v>
      </c>
      <c r="AH63" s="12">
        <v>0</v>
      </c>
      <c r="AI63" s="12">
        <v>0</v>
      </c>
      <c r="AJ63" s="12">
        <v>0</v>
      </c>
      <c r="AK63" s="12">
        <v>0</v>
      </c>
      <c r="AL63" s="12">
        <v>0</v>
      </c>
      <c r="AM63" s="12">
        <v>0</v>
      </c>
      <c r="AN63" s="12">
        <v>0</v>
      </c>
      <c r="AO63" s="12">
        <v>0</v>
      </c>
      <c r="AP63" s="12">
        <v>0</v>
      </c>
      <c r="AQ63" s="12">
        <v>210000</v>
      </c>
      <c r="AR63" s="12">
        <f t="shared" si="0"/>
        <v>210000</v>
      </c>
      <c r="AS63" s="12">
        <v>210000</v>
      </c>
    </row>
    <row r="64" spans="1:45" hidden="1" x14ac:dyDescent="0.3">
      <c r="A64" t="s">
        <v>933</v>
      </c>
      <c r="B64">
        <v>2</v>
      </c>
      <c r="C64" t="s">
        <v>257</v>
      </c>
      <c r="D64">
        <v>2.2000000000000002</v>
      </c>
      <c r="E64" t="s">
        <v>258</v>
      </c>
      <c r="F64" t="s">
        <v>573</v>
      </c>
      <c r="G64" t="s">
        <v>966</v>
      </c>
      <c r="H64" t="s">
        <v>31</v>
      </c>
      <c r="I64" t="s">
        <v>934</v>
      </c>
      <c r="J64" t="s">
        <v>859</v>
      </c>
      <c r="K64">
        <v>3</v>
      </c>
      <c r="L64">
        <v>34</v>
      </c>
      <c r="M64" t="s">
        <v>892</v>
      </c>
      <c r="N64" t="s">
        <v>935</v>
      </c>
      <c r="O64">
        <v>2100</v>
      </c>
      <c r="P64" t="s">
        <v>952</v>
      </c>
      <c r="Q64">
        <v>2160</v>
      </c>
      <c r="R64" t="s">
        <v>953</v>
      </c>
      <c r="S64">
        <v>2161</v>
      </c>
      <c r="T64" t="s">
        <v>279</v>
      </c>
      <c r="U64">
        <v>0</v>
      </c>
      <c r="V64" t="s">
        <v>43</v>
      </c>
      <c r="W64">
        <v>2000</v>
      </c>
      <c r="X64" t="s">
        <v>953</v>
      </c>
      <c r="Y64" t="s">
        <v>937</v>
      </c>
      <c r="Z64" t="s">
        <v>447</v>
      </c>
      <c r="AA64" t="s">
        <v>218</v>
      </c>
      <c r="AB64" t="s">
        <v>578</v>
      </c>
      <c r="AC64" t="s">
        <v>576</v>
      </c>
      <c r="AD64" s="12">
        <v>28000</v>
      </c>
      <c r="AE64" s="12">
        <v>0</v>
      </c>
      <c r="AF64" s="12">
        <v>0</v>
      </c>
      <c r="AG64" s="12">
        <v>0</v>
      </c>
      <c r="AH64" s="12">
        <v>0</v>
      </c>
      <c r="AI64" s="12">
        <v>0</v>
      </c>
      <c r="AJ64" s="12">
        <v>0</v>
      </c>
      <c r="AK64" s="12">
        <v>0</v>
      </c>
      <c r="AL64" s="12">
        <v>0</v>
      </c>
      <c r="AM64" s="12">
        <v>0</v>
      </c>
      <c r="AN64" s="12">
        <v>0</v>
      </c>
      <c r="AO64" s="12">
        <v>0</v>
      </c>
      <c r="AP64" s="12">
        <v>0</v>
      </c>
      <c r="AQ64" s="12">
        <v>28000</v>
      </c>
      <c r="AR64" s="12">
        <f t="shared" si="0"/>
        <v>28000</v>
      </c>
      <c r="AS64" s="12">
        <v>28000</v>
      </c>
    </row>
    <row r="65" spans="1:45" hidden="1" x14ac:dyDescent="0.3">
      <c r="A65" t="s">
        <v>933</v>
      </c>
      <c r="B65">
        <v>2</v>
      </c>
      <c r="C65" t="s">
        <v>257</v>
      </c>
      <c r="D65">
        <v>2.2999999999999998</v>
      </c>
      <c r="E65" t="s">
        <v>497</v>
      </c>
      <c r="F65" t="s">
        <v>498</v>
      </c>
      <c r="G65" t="s">
        <v>499</v>
      </c>
      <c r="H65" t="s">
        <v>31</v>
      </c>
      <c r="I65" t="s">
        <v>934</v>
      </c>
      <c r="J65" t="s">
        <v>859</v>
      </c>
      <c r="K65">
        <v>3</v>
      </c>
      <c r="L65">
        <v>39</v>
      </c>
      <c r="M65" t="s">
        <v>890</v>
      </c>
      <c r="N65" t="s">
        <v>935</v>
      </c>
      <c r="O65">
        <v>2100</v>
      </c>
      <c r="P65" t="s">
        <v>952</v>
      </c>
      <c r="Q65">
        <v>2160</v>
      </c>
      <c r="R65" t="s">
        <v>953</v>
      </c>
      <c r="S65">
        <v>2161</v>
      </c>
      <c r="T65" t="s">
        <v>279</v>
      </c>
      <c r="U65">
        <v>0</v>
      </c>
      <c r="V65" t="s">
        <v>43</v>
      </c>
      <c r="W65">
        <v>2000</v>
      </c>
      <c r="X65" t="s">
        <v>953</v>
      </c>
      <c r="Y65" t="s">
        <v>937</v>
      </c>
      <c r="Z65" t="s">
        <v>447</v>
      </c>
      <c r="AA65" t="s">
        <v>218</v>
      </c>
      <c r="AB65" t="s">
        <v>503</v>
      </c>
      <c r="AC65" t="s">
        <v>501</v>
      </c>
      <c r="AD65" s="12">
        <v>650000</v>
      </c>
      <c r="AE65" s="12">
        <v>500000</v>
      </c>
      <c r="AF65" s="12">
        <v>0</v>
      </c>
      <c r="AG65" s="12">
        <v>0</v>
      </c>
      <c r="AH65" s="12">
        <v>0</v>
      </c>
      <c r="AI65" s="12">
        <v>0</v>
      </c>
      <c r="AJ65" s="12">
        <v>0</v>
      </c>
      <c r="AK65" s="12">
        <v>0</v>
      </c>
      <c r="AL65" s="12">
        <v>0</v>
      </c>
      <c r="AM65" s="12">
        <v>0</v>
      </c>
      <c r="AN65" s="12">
        <v>0</v>
      </c>
      <c r="AO65" s="12">
        <v>0</v>
      </c>
      <c r="AP65" s="12">
        <v>0</v>
      </c>
      <c r="AQ65" s="12">
        <v>800000</v>
      </c>
      <c r="AR65" s="12">
        <f t="shared" si="0"/>
        <v>650000</v>
      </c>
      <c r="AS65" s="12">
        <v>650000</v>
      </c>
    </row>
    <row r="66" spans="1:45" hidden="1" x14ac:dyDescent="0.3">
      <c r="A66" t="s">
        <v>933</v>
      </c>
      <c r="B66">
        <v>2</v>
      </c>
      <c r="C66" t="s">
        <v>257</v>
      </c>
      <c r="D66">
        <v>2.4</v>
      </c>
      <c r="E66" t="s">
        <v>421</v>
      </c>
      <c r="F66" t="s">
        <v>422</v>
      </c>
      <c r="G66" t="s">
        <v>423</v>
      </c>
      <c r="H66" t="s">
        <v>340</v>
      </c>
      <c r="I66" t="s">
        <v>964</v>
      </c>
      <c r="J66" t="s">
        <v>858</v>
      </c>
      <c r="K66">
        <v>5</v>
      </c>
      <c r="L66">
        <v>29</v>
      </c>
      <c r="M66" t="s">
        <v>886</v>
      </c>
      <c r="N66" t="s">
        <v>935</v>
      </c>
      <c r="O66">
        <v>2100</v>
      </c>
      <c r="P66" t="s">
        <v>952</v>
      </c>
      <c r="Q66">
        <v>2160</v>
      </c>
      <c r="R66" t="s">
        <v>953</v>
      </c>
      <c r="S66">
        <v>2161</v>
      </c>
      <c r="T66" t="s">
        <v>279</v>
      </c>
      <c r="U66">
        <v>0</v>
      </c>
      <c r="V66" t="s">
        <v>43</v>
      </c>
      <c r="W66">
        <v>2000</v>
      </c>
      <c r="X66" t="s">
        <v>953</v>
      </c>
      <c r="Y66" t="s">
        <v>937</v>
      </c>
      <c r="Z66" t="s">
        <v>404</v>
      </c>
      <c r="AA66" t="s">
        <v>62</v>
      </c>
      <c r="AB66" t="s">
        <v>427</v>
      </c>
      <c r="AC66" t="s">
        <v>425</v>
      </c>
      <c r="AD66" s="12">
        <v>75000</v>
      </c>
      <c r="AE66" s="12">
        <v>0</v>
      </c>
      <c r="AF66" s="12">
        <v>0</v>
      </c>
      <c r="AG66" s="12">
        <v>0</v>
      </c>
      <c r="AH66" s="12">
        <v>0</v>
      </c>
      <c r="AI66" s="12">
        <v>0</v>
      </c>
      <c r="AJ66" s="12">
        <v>0</v>
      </c>
      <c r="AK66" s="12">
        <v>0</v>
      </c>
      <c r="AL66" s="12">
        <v>75000</v>
      </c>
      <c r="AM66" s="12">
        <v>0</v>
      </c>
      <c r="AN66" s="12">
        <v>0</v>
      </c>
      <c r="AO66" s="12">
        <v>0</v>
      </c>
      <c r="AP66" s="12">
        <v>0</v>
      </c>
      <c r="AQ66" s="12">
        <v>75000</v>
      </c>
      <c r="AR66" s="12">
        <f t="shared" ref="AR66:AR129" si="1">AD66-AL66+AM66+AN66</f>
        <v>0</v>
      </c>
      <c r="AS66" s="12">
        <v>0</v>
      </c>
    </row>
    <row r="67" spans="1:45" hidden="1" x14ac:dyDescent="0.3">
      <c r="A67" t="s">
        <v>940</v>
      </c>
      <c r="B67">
        <v>1</v>
      </c>
      <c r="C67" t="s">
        <v>27</v>
      </c>
      <c r="D67">
        <v>1.3</v>
      </c>
      <c r="E67" t="s">
        <v>28</v>
      </c>
      <c r="F67" t="s">
        <v>29</v>
      </c>
      <c r="G67" t="s">
        <v>30</v>
      </c>
      <c r="H67" t="s">
        <v>31</v>
      </c>
      <c r="I67" t="s">
        <v>934</v>
      </c>
      <c r="J67" t="s">
        <v>857</v>
      </c>
      <c r="K67">
        <v>6</v>
      </c>
      <c r="L67">
        <v>21</v>
      </c>
      <c r="M67" t="s">
        <v>884</v>
      </c>
      <c r="N67" t="s">
        <v>935</v>
      </c>
      <c r="O67">
        <v>2100</v>
      </c>
      <c r="P67" t="s">
        <v>952</v>
      </c>
      <c r="Q67">
        <v>2170</v>
      </c>
      <c r="R67" t="s">
        <v>953</v>
      </c>
      <c r="S67">
        <v>2171</v>
      </c>
      <c r="T67" t="s">
        <v>344</v>
      </c>
      <c r="U67">
        <v>54</v>
      </c>
      <c r="V67" t="s">
        <v>944</v>
      </c>
      <c r="W67">
        <v>2000</v>
      </c>
      <c r="X67" t="s">
        <v>953</v>
      </c>
      <c r="Y67" t="s">
        <v>943</v>
      </c>
      <c r="Z67" t="s">
        <v>307</v>
      </c>
      <c r="AA67" t="s">
        <v>79</v>
      </c>
      <c r="AB67" t="s">
        <v>311</v>
      </c>
      <c r="AC67" t="s">
        <v>309</v>
      </c>
      <c r="AD67" s="12">
        <v>3000</v>
      </c>
      <c r="AE67" s="12">
        <v>0</v>
      </c>
      <c r="AF67" s="12">
        <v>0</v>
      </c>
      <c r="AG67" s="12">
        <v>0</v>
      </c>
      <c r="AH67" s="12">
        <v>0</v>
      </c>
      <c r="AI67" s="12">
        <v>0</v>
      </c>
      <c r="AJ67" s="12">
        <v>0</v>
      </c>
      <c r="AK67" s="12">
        <v>0</v>
      </c>
      <c r="AL67" s="12">
        <v>0</v>
      </c>
      <c r="AM67" s="12">
        <v>0</v>
      </c>
      <c r="AN67" s="12">
        <v>0</v>
      </c>
      <c r="AO67" s="12">
        <v>0</v>
      </c>
      <c r="AP67" s="12">
        <v>0</v>
      </c>
      <c r="AQ67" s="12">
        <v>3000</v>
      </c>
      <c r="AR67" s="12">
        <f t="shared" si="1"/>
        <v>3000</v>
      </c>
      <c r="AS67" s="12">
        <v>0</v>
      </c>
    </row>
    <row r="68" spans="1:45" hidden="1" x14ac:dyDescent="0.3">
      <c r="A68" t="s">
        <v>933</v>
      </c>
      <c r="B68">
        <v>2</v>
      </c>
      <c r="C68" t="s">
        <v>257</v>
      </c>
      <c r="D68">
        <v>2.7</v>
      </c>
      <c r="E68" t="s">
        <v>411</v>
      </c>
      <c r="F68" t="s">
        <v>412</v>
      </c>
      <c r="G68" t="s">
        <v>411</v>
      </c>
      <c r="H68" t="s">
        <v>31</v>
      </c>
      <c r="I68" t="s">
        <v>934</v>
      </c>
      <c r="J68" t="s">
        <v>862</v>
      </c>
      <c r="K68">
        <v>4</v>
      </c>
      <c r="L68">
        <v>48</v>
      </c>
      <c r="M68" t="s">
        <v>898</v>
      </c>
      <c r="N68" t="s">
        <v>935</v>
      </c>
      <c r="O68">
        <v>2100</v>
      </c>
      <c r="P68" t="s">
        <v>952</v>
      </c>
      <c r="Q68">
        <v>2170</v>
      </c>
      <c r="R68" t="s">
        <v>953</v>
      </c>
      <c r="S68">
        <v>2171</v>
      </c>
      <c r="T68" t="s">
        <v>344</v>
      </c>
      <c r="U68">
        <v>0</v>
      </c>
      <c r="V68" t="s">
        <v>43</v>
      </c>
      <c r="W68">
        <v>2000</v>
      </c>
      <c r="X68" t="s">
        <v>953</v>
      </c>
      <c r="Y68" t="s">
        <v>937</v>
      </c>
      <c r="Z68" t="s">
        <v>967</v>
      </c>
      <c r="AA68" t="s">
        <v>667</v>
      </c>
      <c r="AB68" t="s">
        <v>968</v>
      </c>
      <c r="AC68" t="s">
        <v>669</v>
      </c>
      <c r="AD68" s="12">
        <v>30000</v>
      </c>
      <c r="AE68" s="12">
        <v>30000</v>
      </c>
      <c r="AF68" s="12">
        <v>0</v>
      </c>
      <c r="AG68" s="12">
        <v>0</v>
      </c>
      <c r="AH68" s="12">
        <v>0</v>
      </c>
      <c r="AI68" s="12">
        <v>0</v>
      </c>
      <c r="AJ68" s="12">
        <v>0</v>
      </c>
      <c r="AK68" s="12">
        <v>0</v>
      </c>
      <c r="AL68" s="12">
        <v>0</v>
      </c>
      <c r="AM68" s="12">
        <v>0</v>
      </c>
      <c r="AN68" s="12">
        <v>0</v>
      </c>
      <c r="AO68" s="12">
        <v>0</v>
      </c>
      <c r="AP68" s="12">
        <v>0</v>
      </c>
      <c r="AQ68" s="12">
        <v>30000</v>
      </c>
      <c r="AR68" s="12">
        <f t="shared" si="1"/>
        <v>30000</v>
      </c>
      <c r="AS68" s="12">
        <v>30000</v>
      </c>
    </row>
    <row r="69" spans="1:45" hidden="1" x14ac:dyDescent="0.3">
      <c r="A69" t="s">
        <v>933</v>
      </c>
      <c r="B69">
        <v>1</v>
      </c>
      <c r="C69" t="s">
        <v>27</v>
      </c>
      <c r="D69">
        <v>1.3</v>
      </c>
      <c r="E69" t="s">
        <v>28</v>
      </c>
      <c r="F69" t="s">
        <v>121</v>
      </c>
      <c r="G69" t="s">
        <v>122</v>
      </c>
      <c r="H69" t="s">
        <v>123</v>
      </c>
      <c r="I69" t="s">
        <v>969</v>
      </c>
      <c r="J69" t="s">
        <v>854</v>
      </c>
      <c r="K69">
        <v>1</v>
      </c>
      <c r="L69">
        <v>17</v>
      </c>
      <c r="M69" t="s">
        <v>876</v>
      </c>
      <c r="N69" t="s">
        <v>935</v>
      </c>
      <c r="O69">
        <v>2100</v>
      </c>
      <c r="P69" t="s">
        <v>952</v>
      </c>
      <c r="Q69">
        <v>2180</v>
      </c>
      <c r="R69" t="s">
        <v>953</v>
      </c>
      <c r="S69">
        <v>2181</v>
      </c>
      <c r="T69" t="s">
        <v>183</v>
      </c>
      <c r="U69">
        <v>0</v>
      </c>
      <c r="V69" t="s">
        <v>43</v>
      </c>
      <c r="W69">
        <v>2000</v>
      </c>
      <c r="X69" t="s">
        <v>953</v>
      </c>
      <c r="Y69" t="s">
        <v>937</v>
      </c>
      <c r="Z69" t="s">
        <v>126</v>
      </c>
      <c r="AA69" t="s">
        <v>35</v>
      </c>
      <c r="AB69" t="s">
        <v>130</v>
      </c>
      <c r="AC69" t="s">
        <v>128</v>
      </c>
      <c r="AD69" s="12">
        <v>0</v>
      </c>
      <c r="AE69" s="12">
        <v>0</v>
      </c>
      <c r="AF69" s="12">
        <v>0</v>
      </c>
      <c r="AG69" s="12">
        <v>0</v>
      </c>
      <c r="AH69" s="12">
        <v>0</v>
      </c>
      <c r="AI69" s="12">
        <v>0</v>
      </c>
      <c r="AJ69" s="12">
        <v>0</v>
      </c>
      <c r="AK69" s="12">
        <v>0</v>
      </c>
      <c r="AL69" s="12">
        <v>0</v>
      </c>
      <c r="AM69" s="12">
        <v>0</v>
      </c>
      <c r="AN69" s="12">
        <v>0</v>
      </c>
      <c r="AO69" s="12">
        <v>20000</v>
      </c>
      <c r="AP69" s="12">
        <v>50477.4</v>
      </c>
      <c r="AQ69" s="12">
        <v>0</v>
      </c>
      <c r="AR69" s="12">
        <f t="shared" si="1"/>
        <v>0</v>
      </c>
      <c r="AS69" s="12">
        <v>0</v>
      </c>
    </row>
    <row r="70" spans="1:45" hidden="1" x14ac:dyDescent="0.3">
      <c r="A70" t="s">
        <v>933</v>
      </c>
      <c r="B70">
        <v>1</v>
      </c>
      <c r="C70" t="s">
        <v>27</v>
      </c>
      <c r="D70">
        <v>1.3</v>
      </c>
      <c r="E70" t="s">
        <v>28</v>
      </c>
      <c r="F70" t="s">
        <v>29</v>
      </c>
      <c r="G70" t="s">
        <v>30</v>
      </c>
      <c r="H70" t="s">
        <v>141</v>
      </c>
      <c r="I70" t="s">
        <v>955</v>
      </c>
      <c r="J70" t="s">
        <v>855</v>
      </c>
      <c r="K70">
        <v>6</v>
      </c>
      <c r="L70">
        <v>20</v>
      </c>
      <c r="M70" t="s">
        <v>879</v>
      </c>
      <c r="N70" t="s">
        <v>935</v>
      </c>
      <c r="O70">
        <v>2100</v>
      </c>
      <c r="P70" t="s">
        <v>952</v>
      </c>
      <c r="Q70">
        <v>2180</v>
      </c>
      <c r="R70" t="s">
        <v>953</v>
      </c>
      <c r="S70">
        <v>2181</v>
      </c>
      <c r="T70" t="s">
        <v>183</v>
      </c>
      <c r="U70">
        <v>0</v>
      </c>
      <c r="V70" t="s">
        <v>43</v>
      </c>
      <c r="W70">
        <v>2000</v>
      </c>
      <c r="X70" t="s">
        <v>953</v>
      </c>
      <c r="Y70" t="s">
        <v>937</v>
      </c>
      <c r="Z70" t="s">
        <v>144</v>
      </c>
      <c r="AA70" t="s">
        <v>79</v>
      </c>
      <c r="AB70" t="s">
        <v>182</v>
      </c>
      <c r="AC70" t="s">
        <v>180</v>
      </c>
      <c r="AD70" s="12">
        <v>5479905</v>
      </c>
      <c r="AE70" s="12">
        <v>4385000</v>
      </c>
      <c r="AF70" s="12">
        <v>0</v>
      </c>
      <c r="AG70" s="12">
        <v>0</v>
      </c>
      <c r="AH70" s="12">
        <v>0</v>
      </c>
      <c r="AI70" s="12">
        <v>0</v>
      </c>
      <c r="AJ70" s="12">
        <v>0</v>
      </c>
      <c r="AK70" s="12">
        <v>0</v>
      </c>
      <c r="AL70" s="12">
        <v>14962.35</v>
      </c>
      <c r="AM70" s="12">
        <v>0</v>
      </c>
      <c r="AN70" s="12">
        <v>0</v>
      </c>
      <c r="AO70" s="12">
        <v>3500000</v>
      </c>
      <c r="AP70" s="12">
        <v>5371035.0800000001</v>
      </c>
      <c r="AQ70" s="12">
        <v>5499905</v>
      </c>
      <c r="AR70" s="12">
        <f t="shared" si="1"/>
        <v>5464942.6500000004</v>
      </c>
      <c r="AS70" s="12">
        <v>5464942.6500000004</v>
      </c>
    </row>
    <row r="71" spans="1:45" hidden="1" x14ac:dyDescent="0.3">
      <c r="A71" t="s">
        <v>933</v>
      </c>
      <c r="B71">
        <v>1</v>
      </c>
      <c r="C71" t="s">
        <v>27</v>
      </c>
      <c r="D71">
        <v>1.3</v>
      </c>
      <c r="E71" t="s">
        <v>28</v>
      </c>
      <c r="F71" t="s">
        <v>29</v>
      </c>
      <c r="G71" t="s">
        <v>30</v>
      </c>
      <c r="H71" t="s">
        <v>141</v>
      </c>
      <c r="I71" t="s">
        <v>955</v>
      </c>
      <c r="J71" t="s">
        <v>855</v>
      </c>
      <c r="K71">
        <v>6</v>
      </c>
      <c r="L71">
        <v>18</v>
      </c>
      <c r="M71" t="s">
        <v>877</v>
      </c>
      <c r="N71" t="s">
        <v>935</v>
      </c>
      <c r="O71">
        <v>2200</v>
      </c>
      <c r="P71" t="s">
        <v>970</v>
      </c>
      <c r="Q71">
        <v>2210</v>
      </c>
      <c r="R71" t="s">
        <v>953</v>
      </c>
      <c r="S71">
        <v>2211</v>
      </c>
      <c r="T71" t="s">
        <v>68</v>
      </c>
      <c r="U71">
        <v>0</v>
      </c>
      <c r="V71" t="s">
        <v>43</v>
      </c>
      <c r="W71">
        <v>2000</v>
      </c>
      <c r="X71" t="s">
        <v>953</v>
      </c>
      <c r="Y71" t="s">
        <v>937</v>
      </c>
      <c r="Z71" t="s">
        <v>144</v>
      </c>
      <c r="AA71" t="s">
        <v>79</v>
      </c>
      <c r="AB71" t="s">
        <v>148</v>
      </c>
      <c r="AC71" t="s">
        <v>956</v>
      </c>
      <c r="AD71" s="12">
        <v>2545</v>
      </c>
      <c r="AE71" s="12">
        <v>0</v>
      </c>
      <c r="AF71" s="12">
        <v>2161.0100000000002</v>
      </c>
      <c r="AG71" s="12">
        <v>2161.0100000000002</v>
      </c>
      <c r="AH71" s="12">
        <v>2161.0100000000002</v>
      </c>
      <c r="AI71" s="12">
        <v>2161.0100000000002</v>
      </c>
      <c r="AJ71" s="12">
        <v>2161.0100000000002</v>
      </c>
      <c r="AK71" s="12">
        <v>383.98999999999978</v>
      </c>
      <c r="AL71" s="12">
        <v>0</v>
      </c>
      <c r="AM71" s="12">
        <v>0</v>
      </c>
      <c r="AN71" s="12">
        <v>0</v>
      </c>
      <c r="AO71" s="12">
        <v>0</v>
      </c>
      <c r="AP71" s="12">
        <v>3165.3</v>
      </c>
      <c r="AQ71" s="12">
        <v>2545</v>
      </c>
      <c r="AR71" s="12">
        <f t="shared" si="1"/>
        <v>2545</v>
      </c>
      <c r="AS71" s="12">
        <v>2545</v>
      </c>
    </row>
    <row r="72" spans="1:45" hidden="1" x14ac:dyDescent="0.3">
      <c r="A72" t="s">
        <v>933</v>
      </c>
      <c r="B72">
        <v>1</v>
      </c>
      <c r="C72" t="s">
        <v>27</v>
      </c>
      <c r="D72">
        <v>1.3</v>
      </c>
      <c r="E72" t="s">
        <v>28</v>
      </c>
      <c r="F72" t="s">
        <v>29</v>
      </c>
      <c r="G72" t="s">
        <v>30</v>
      </c>
      <c r="H72" t="s">
        <v>31</v>
      </c>
      <c r="I72" t="s">
        <v>934</v>
      </c>
      <c r="J72" t="s">
        <v>853</v>
      </c>
      <c r="K72">
        <v>5</v>
      </c>
      <c r="L72">
        <v>2</v>
      </c>
      <c r="M72" t="s">
        <v>871</v>
      </c>
      <c r="N72" t="s">
        <v>935</v>
      </c>
      <c r="O72">
        <v>2200</v>
      </c>
      <c r="P72" t="s">
        <v>970</v>
      </c>
      <c r="Q72">
        <v>2210</v>
      </c>
      <c r="R72" t="s">
        <v>953</v>
      </c>
      <c r="S72">
        <v>2211</v>
      </c>
      <c r="T72" t="s">
        <v>68</v>
      </c>
      <c r="U72">
        <v>0</v>
      </c>
      <c r="V72" t="s">
        <v>43</v>
      </c>
      <c r="W72">
        <v>2000</v>
      </c>
      <c r="X72" t="s">
        <v>953</v>
      </c>
      <c r="Y72" t="s">
        <v>937</v>
      </c>
      <c r="Z72" t="s">
        <v>971</v>
      </c>
      <c r="AA72" t="s">
        <v>62</v>
      </c>
      <c r="AB72" t="s">
        <v>66</v>
      </c>
      <c r="AC72" t="s">
        <v>64</v>
      </c>
      <c r="AD72" s="12">
        <v>300000</v>
      </c>
      <c r="AE72" s="12">
        <v>150000</v>
      </c>
      <c r="AF72" s="12">
        <v>101205.59</v>
      </c>
      <c r="AG72" s="12">
        <v>101205.59</v>
      </c>
      <c r="AH72" s="12">
        <v>101205.59</v>
      </c>
      <c r="AI72" s="12">
        <v>67622.02</v>
      </c>
      <c r="AJ72" s="12">
        <v>67622.02</v>
      </c>
      <c r="AK72" s="12">
        <v>198794.41</v>
      </c>
      <c r="AL72" s="12">
        <v>0</v>
      </c>
      <c r="AM72" s="12">
        <v>0</v>
      </c>
      <c r="AN72" s="12">
        <v>0</v>
      </c>
      <c r="AO72" s="12">
        <v>100000</v>
      </c>
      <c r="AP72" s="12">
        <v>311336.02</v>
      </c>
      <c r="AQ72" s="12">
        <v>300000</v>
      </c>
      <c r="AR72" s="12">
        <f t="shared" si="1"/>
        <v>300000</v>
      </c>
      <c r="AS72" s="12">
        <v>300000</v>
      </c>
    </row>
    <row r="73" spans="1:45" hidden="1" x14ac:dyDescent="0.3">
      <c r="A73" t="s">
        <v>933</v>
      </c>
      <c r="B73">
        <v>1</v>
      </c>
      <c r="C73" t="s">
        <v>27</v>
      </c>
      <c r="D73">
        <v>1.3</v>
      </c>
      <c r="E73" t="s">
        <v>28</v>
      </c>
      <c r="F73" t="s">
        <v>29</v>
      </c>
      <c r="G73" t="s">
        <v>30</v>
      </c>
      <c r="H73" t="s">
        <v>31</v>
      </c>
      <c r="I73" t="s">
        <v>934</v>
      </c>
      <c r="J73" t="s">
        <v>857</v>
      </c>
      <c r="K73">
        <v>6</v>
      </c>
      <c r="L73">
        <v>21</v>
      </c>
      <c r="M73" t="s">
        <v>884</v>
      </c>
      <c r="N73" t="s">
        <v>935</v>
      </c>
      <c r="O73">
        <v>2200</v>
      </c>
      <c r="P73" t="s">
        <v>970</v>
      </c>
      <c r="Q73">
        <v>2210</v>
      </c>
      <c r="R73" t="s">
        <v>953</v>
      </c>
      <c r="S73">
        <v>2211</v>
      </c>
      <c r="T73" t="s">
        <v>68</v>
      </c>
      <c r="U73">
        <v>0</v>
      </c>
      <c r="V73" t="s">
        <v>43</v>
      </c>
      <c r="W73">
        <v>2000</v>
      </c>
      <c r="X73" t="s">
        <v>953</v>
      </c>
      <c r="Y73" t="s">
        <v>937</v>
      </c>
      <c r="Z73" t="s">
        <v>307</v>
      </c>
      <c r="AA73" t="s">
        <v>79</v>
      </c>
      <c r="AB73" t="s">
        <v>311</v>
      </c>
      <c r="AC73" t="s">
        <v>309</v>
      </c>
      <c r="AD73" s="12">
        <v>332000</v>
      </c>
      <c r="AE73" s="12">
        <v>247860</v>
      </c>
      <c r="AF73" s="12">
        <v>289492.5</v>
      </c>
      <c r="AG73" s="12">
        <v>289492.5</v>
      </c>
      <c r="AH73" s="12">
        <v>137390</v>
      </c>
      <c r="AI73" s="12">
        <v>137390</v>
      </c>
      <c r="AJ73" s="12">
        <v>137390</v>
      </c>
      <c r="AK73" s="12">
        <v>42507.5</v>
      </c>
      <c r="AL73" s="12">
        <v>0</v>
      </c>
      <c r="AM73" s="12">
        <v>0</v>
      </c>
      <c r="AN73" s="12">
        <v>0</v>
      </c>
      <c r="AO73" s="12">
        <v>0</v>
      </c>
      <c r="AP73" s="12">
        <v>312120</v>
      </c>
      <c r="AQ73" s="12">
        <v>332000</v>
      </c>
      <c r="AR73" s="12">
        <f t="shared" si="1"/>
        <v>332000</v>
      </c>
      <c r="AS73" s="12">
        <v>332000</v>
      </c>
    </row>
    <row r="74" spans="1:45" hidden="1" x14ac:dyDescent="0.3">
      <c r="A74" t="s">
        <v>933</v>
      </c>
      <c r="B74">
        <v>1</v>
      </c>
      <c r="C74" t="s">
        <v>27</v>
      </c>
      <c r="D74">
        <v>1.3</v>
      </c>
      <c r="E74" t="s">
        <v>28</v>
      </c>
      <c r="F74" t="s">
        <v>121</v>
      </c>
      <c r="G74" t="s">
        <v>122</v>
      </c>
      <c r="H74" t="s">
        <v>123</v>
      </c>
      <c r="I74" t="s">
        <v>969</v>
      </c>
      <c r="J74" t="s">
        <v>854</v>
      </c>
      <c r="K74">
        <v>1</v>
      </c>
      <c r="L74">
        <v>17</v>
      </c>
      <c r="M74" t="s">
        <v>876</v>
      </c>
      <c r="N74" t="s">
        <v>935</v>
      </c>
      <c r="O74">
        <v>2200</v>
      </c>
      <c r="P74" t="s">
        <v>970</v>
      </c>
      <c r="Q74">
        <v>2210</v>
      </c>
      <c r="R74" t="s">
        <v>953</v>
      </c>
      <c r="S74">
        <v>2211</v>
      </c>
      <c r="T74" t="s">
        <v>68</v>
      </c>
      <c r="U74">
        <v>0</v>
      </c>
      <c r="V74" t="s">
        <v>43</v>
      </c>
      <c r="W74">
        <v>2000</v>
      </c>
      <c r="X74" t="s">
        <v>953</v>
      </c>
      <c r="Y74" t="s">
        <v>937</v>
      </c>
      <c r="Z74" t="s">
        <v>126</v>
      </c>
      <c r="AA74" t="s">
        <v>35</v>
      </c>
      <c r="AB74" t="s">
        <v>130</v>
      </c>
      <c r="AC74" t="s">
        <v>128</v>
      </c>
      <c r="AD74" s="12">
        <v>85000</v>
      </c>
      <c r="AE74" s="12">
        <v>85000</v>
      </c>
      <c r="AF74" s="12">
        <v>52199.7</v>
      </c>
      <c r="AG74" s="12">
        <v>52199.7</v>
      </c>
      <c r="AH74" s="12">
        <v>52199.7</v>
      </c>
      <c r="AI74" s="12">
        <v>52199.7</v>
      </c>
      <c r="AJ74" s="12">
        <v>52199.7</v>
      </c>
      <c r="AK74" s="12">
        <v>32800.300000000003</v>
      </c>
      <c r="AL74" s="12">
        <v>0</v>
      </c>
      <c r="AM74" s="12">
        <v>0</v>
      </c>
      <c r="AN74" s="12">
        <v>0</v>
      </c>
      <c r="AO74" s="12">
        <v>15000</v>
      </c>
      <c r="AP74" s="12">
        <v>60563.6</v>
      </c>
      <c r="AQ74" s="12">
        <v>85000</v>
      </c>
      <c r="AR74" s="12">
        <f t="shared" si="1"/>
        <v>85000</v>
      </c>
      <c r="AS74" s="12">
        <v>85000</v>
      </c>
    </row>
    <row r="75" spans="1:45" hidden="1" x14ac:dyDescent="0.3">
      <c r="A75" t="s">
        <v>933</v>
      </c>
      <c r="B75">
        <v>1</v>
      </c>
      <c r="C75" t="s">
        <v>27</v>
      </c>
      <c r="D75">
        <v>1.7</v>
      </c>
      <c r="E75" t="s">
        <v>215</v>
      </c>
      <c r="F75" t="s">
        <v>373</v>
      </c>
      <c r="G75" t="s">
        <v>374</v>
      </c>
      <c r="H75" t="s">
        <v>200</v>
      </c>
      <c r="I75" t="s">
        <v>957</v>
      </c>
      <c r="J75" t="s">
        <v>860</v>
      </c>
      <c r="K75">
        <v>7</v>
      </c>
      <c r="L75">
        <v>41</v>
      </c>
      <c r="M75" t="s">
        <v>906</v>
      </c>
      <c r="N75" t="s">
        <v>935</v>
      </c>
      <c r="O75">
        <v>2200</v>
      </c>
      <c r="P75" t="s">
        <v>970</v>
      </c>
      <c r="Q75">
        <v>2210</v>
      </c>
      <c r="R75" t="s">
        <v>953</v>
      </c>
      <c r="S75">
        <v>2211</v>
      </c>
      <c r="T75" t="s">
        <v>68</v>
      </c>
      <c r="U75">
        <v>0</v>
      </c>
      <c r="V75" t="s">
        <v>43</v>
      </c>
      <c r="W75">
        <v>2000</v>
      </c>
      <c r="X75" t="s">
        <v>953</v>
      </c>
      <c r="Y75" t="s">
        <v>937</v>
      </c>
      <c r="Z75" t="s">
        <v>587</v>
      </c>
      <c r="AA75" t="s">
        <v>588</v>
      </c>
      <c r="AB75" t="s">
        <v>593</v>
      </c>
      <c r="AC75" t="s">
        <v>958</v>
      </c>
      <c r="AD75" s="12">
        <v>384482</v>
      </c>
      <c r="AE75" s="12">
        <v>369158</v>
      </c>
      <c r="AF75" s="12">
        <v>384482</v>
      </c>
      <c r="AG75" s="12">
        <v>384482</v>
      </c>
      <c r="AH75" s="12">
        <v>234030</v>
      </c>
      <c r="AI75" s="12">
        <v>234030</v>
      </c>
      <c r="AJ75" s="12">
        <v>234030</v>
      </c>
      <c r="AK75" s="12">
        <v>0</v>
      </c>
      <c r="AL75" s="12">
        <v>0</v>
      </c>
      <c r="AM75" s="12">
        <v>0</v>
      </c>
      <c r="AN75" s="12">
        <v>0</v>
      </c>
      <c r="AO75" s="12">
        <v>250000</v>
      </c>
      <c r="AP75" s="12">
        <v>373042.44</v>
      </c>
      <c r="AQ75" s="12">
        <v>384482</v>
      </c>
      <c r="AR75" s="12">
        <f t="shared" si="1"/>
        <v>384482</v>
      </c>
      <c r="AS75" s="12">
        <v>384482</v>
      </c>
    </row>
    <row r="76" spans="1:45" hidden="1" x14ac:dyDescent="0.3">
      <c r="A76" t="s">
        <v>933</v>
      </c>
      <c r="B76">
        <v>1</v>
      </c>
      <c r="C76" t="s">
        <v>27</v>
      </c>
      <c r="D76">
        <v>1.7</v>
      </c>
      <c r="E76" t="s">
        <v>215</v>
      </c>
      <c r="F76" t="s">
        <v>216</v>
      </c>
      <c r="G76" t="s">
        <v>217</v>
      </c>
      <c r="H76" t="s">
        <v>31</v>
      </c>
      <c r="I76" t="s">
        <v>934</v>
      </c>
      <c r="J76" t="s">
        <v>856</v>
      </c>
      <c r="K76">
        <v>3</v>
      </c>
      <c r="L76">
        <v>11</v>
      </c>
      <c r="M76" t="s">
        <v>881</v>
      </c>
      <c r="N76" t="s">
        <v>935</v>
      </c>
      <c r="O76">
        <v>2200</v>
      </c>
      <c r="P76" t="s">
        <v>970</v>
      </c>
      <c r="Q76">
        <v>2210</v>
      </c>
      <c r="R76" t="s">
        <v>953</v>
      </c>
      <c r="S76">
        <v>2211</v>
      </c>
      <c r="T76" t="s">
        <v>68</v>
      </c>
      <c r="U76">
        <v>0</v>
      </c>
      <c r="V76" t="s">
        <v>43</v>
      </c>
      <c r="W76">
        <v>2000</v>
      </c>
      <c r="X76" t="s">
        <v>953</v>
      </c>
      <c r="Y76" t="s">
        <v>937</v>
      </c>
      <c r="Z76" t="s">
        <v>189</v>
      </c>
      <c r="AA76" t="s">
        <v>218</v>
      </c>
      <c r="AB76" t="s">
        <v>222</v>
      </c>
      <c r="AC76" t="s">
        <v>972</v>
      </c>
      <c r="AD76" s="12">
        <v>270000</v>
      </c>
      <c r="AE76" s="12">
        <v>150000</v>
      </c>
      <c r="AF76" s="12">
        <v>170434.23</v>
      </c>
      <c r="AG76" s="12">
        <v>170434.23</v>
      </c>
      <c r="AH76" s="12">
        <v>163434.23000000001</v>
      </c>
      <c r="AI76" s="12">
        <v>163434.23000000001</v>
      </c>
      <c r="AJ76" s="12">
        <v>163434.23000000001</v>
      </c>
      <c r="AK76" s="12">
        <v>99565.76999999999</v>
      </c>
      <c r="AL76" s="12">
        <v>0</v>
      </c>
      <c r="AM76" s="12">
        <v>0</v>
      </c>
      <c r="AN76" s="12">
        <v>0</v>
      </c>
      <c r="AO76" s="12">
        <v>100000</v>
      </c>
      <c r="AP76" s="12">
        <v>103326.35</v>
      </c>
      <c r="AQ76" s="12">
        <v>270000</v>
      </c>
      <c r="AR76" s="12">
        <f t="shared" si="1"/>
        <v>270000</v>
      </c>
      <c r="AS76" s="12">
        <v>270000</v>
      </c>
    </row>
    <row r="77" spans="1:45" hidden="1" x14ac:dyDescent="0.3">
      <c r="A77" t="s">
        <v>933</v>
      </c>
      <c r="B77">
        <v>2</v>
      </c>
      <c r="C77" t="s">
        <v>257</v>
      </c>
      <c r="D77">
        <v>2.4</v>
      </c>
      <c r="E77" t="s">
        <v>421</v>
      </c>
      <c r="F77" t="s">
        <v>422</v>
      </c>
      <c r="G77" t="s">
        <v>423</v>
      </c>
      <c r="H77" t="s">
        <v>340</v>
      </c>
      <c r="I77" t="s">
        <v>964</v>
      </c>
      <c r="J77" t="s">
        <v>858</v>
      </c>
      <c r="K77">
        <v>5</v>
      </c>
      <c r="L77">
        <v>29</v>
      </c>
      <c r="M77" t="s">
        <v>886</v>
      </c>
      <c r="N77" t="s">
        <v>935</v>
      </c>
      <c r="O77">
        <v>2200</v>
      </c>
      <c r="P77" t="s">
        <v>970</v>
      </c>
      <c r="Q77">
        <v>2210</v>
      </c>
      <c r="R77" t="s">
        <v>953</v>
      </c>
      <c r="S77">
        <v>2211</v>
      </c>
      <c r="T77" t="s">
        <v>68</v>
      </c>
      <c r="U77">
        <v>0</v>
      </c>
      <c r="V77" t="s">
        <v>43</v>
      </c>
      <c r="W77">
        <v>2000</v>
      </c>
      <c r="X77" t="s">
        <v>953</v>
      </c>
      <c r="Y77" t="s">
        <v>937</v>
      </c>
      <c r="Z77" t="s">
        <v>404</v>
      </c>
      <c r="AA77" t="s">
        <v>62</v>
      </c>
      <c r="AB77" t="s">
        <v>427</v>
      </c>
      <c r="AC77" t="s">
        <v>425</v>
      </c>
      <c r="AD77" s="12">
        <v>25000</v>
      </c>
      <c r="AE77" s="12">
        <v>0</v>
      </c>
      <c r="AF77" s="12">
        <v>0</v>
      </c>
      <c r="AG77" s="12">
        <v>0</v>
      </c>
      <c r="AH77" s="12">
        <v>0</v>
      </c>
      <c r="AI77" s="12">
        <v>0</v>
      </c>
      <c r="AJ77" s="12">
        <v>0</v>
      </c>
      <c r="AK77" s="12">
        <v>25000</v>
      </c>
      <c r="AL77" s="12">
        <v>25000</v>
      </c>
      <c r="AM77" s="12">
        <v>0</v>
      </c>
      <c r="AN77" s="12">
        <v>0</v>
      </c>
      <c r="AO77" s="12">
        <v>1000000</v>
      </c>
      <c r="AP77" s="12">
        <v>0</v>
      </c>
      <c r="AQ77" s="12">
        <v>25000</v>
      </c>
      <c r="AR77" s="12">
        <f t="shared" si="1"/>
        <v>0</v>
      </c>
      <c r="AS77" s="12">
        <v>0</v>
      </c>
    </row>
    <row r="78" spans="1:45" hidden="1" x14ac:dyDescent="0.3">
      <c r="A78" t="s">
        <v>933</v>
      </c>
      <c r="B78">
        <v>2</v>
      </c>
      <c r="C78" t="s">
        <v>257</v>
      </c>
      <c r="D78">
        <v>2.4</v>
      </c>
      <c r="E78" t="s">
        <v>421</v>
      </c>
      <c r="F78" t="s">
        <v>422</v>
      </c>
      <c r="G78" t="s">
        <v>423</v>
      </c>
      <c r="H78" t="s">
        <v>340</v>
      </c>
      <c r="I78" t="s">
        <v>964</v>
      </c>
      <c r="J78" t="s">
        <v>858</v>
      </c>
      <c r="K78">
        <v>5</v>
      </c>
      <c r="L78">
        <v>29</v>
      </c>
      <c r="M78" t="s">
        <v>886</v>
      </c>
      <c r="N78" t="s">
        <v>935</v>
      </c>
      <c r="O78">
        <v>2200</v>
      </c>
      <c r="P78" t="s">
        <v>970</v>
      </c>
      <c r="Q78">
        <v>2210</v>
      </c>
      <c r="R78" t="s">
        <v>953</v>
      </c>
      <c r="S78">
        <v>2211</v>
      </c>
      <c r="T78" t="s">
        <v>68</v>
      </c>
      <c r="U78">
        <v>0</v>
      </c>
      <c r="V78" t="s">
        <v>43</v>
      </c>
      <c r="W78">
        <v>2000</v>
      </c>
      <c r="X78" t="s">
        <v>953</v>
      </c>
      <c r="Y78" t="s">
        <v>937</v>
      </c>
      <c r="Z78" t="s">
        <v>404</v>
      </c>
      <c r="AB78" t="s">
        <v>427</v>
      </c>
      <c r="AC78" t="s">
        <v>425</v>
      </c>
      <c r="AD78" s="12">
        <v>0</v>
      </c>
      <c r="AE78" s="12">
        <v>0</v>
      </c>
      <c r="AF78" s="12">
        <v>0</v>
      </c>
      <c r="AG78" s="12">
        <v>0</v>
      </c>
      <c r="AH78" s="12">
        <v>0</v>
      </c>
      <c r="AI78" s="12">
        <v>0</v>
      </c>
      <c r="AJ78" s="12">
        <v>0</v>
      </c>
      <c r="AK78" s="12">
        <v>0</v>
      </c>
      <c r="AL78" s="12">
        <v>0</v>
      </c>
      <c r="AM78" s="12">
        <v>0</v>
      </c>
      <c r="AN78" s="12">
        <v>0</v>
      </c>
      <c r="AO78" s="12">
        <v>1000000</v>
      </c>
      <c r="AP78" s="12">
        <v>0</v>
      </c>
      <c r="AQ78" s="12">
        <v>0</v>
      </c>
      <c r="AR78" s="12">
        <f t="shared" si="1"/>
        <v>0</v>
      </c>
      <c r="AS78" s="12">
        <v>0</v>
      </c>
    </row>
    <row r="79" spans="1:45" hidden="1" x14ac:dyDescent="0.3">
      <c r="A79" t="s">
        <v>933</v>
      </c>
      <c r="B79">
        <v>1</v>
      </c>
      <c r="C79" t="s">
        <v>27</v>
      </c>
      <c r="D79">
        <v>1.3</v>
      </c>
      <c r="E79" t="s">
        <v>28</v>
      </c>
      <c r="F79" t="s">
        <v>29</v>
      </c>
      <c r="G79" t="s">
        <v>30</v>
      </c>
      <c r="H79" t="s">
        <v>31</v>
      </c>
      <c r="I79" t="s">
        <v>934</v>
      </c>
      <c r="J79" t="s">
        <v>861</v>
      </c>
      <c r="K79">
        <v>3</v>
      </c>
      <c r="L79">
        <v>43</v>
      </c>
      <c r="M79" t="s">
        <v>896</v>
      </c>
      <c r="N79" t="s">
        <v>935</v>
      </c>
      <c r="O79">
        <v>2200</v>
      </c>
      <c r="P79" t="s">
        <v>970</v>
      </c>
      <c r="Q79">
        <v>2220</v>
      </c>
      <c r="R79" t="s">
        <v>953</v>
      </c>
      <c r="S79">
        <v>2221</v>
      </c>
      <c r="T79" t="s">
        <v>623</v>
      </c>
      <c r="U79">
        <v>0</v>
      </c>
      <c r="V79" t="s">
        <v>43</v>
      </c>
      <c r="W79">
        <v>2000</v>
      </c>
      <c r="X79" t="s">
        <v>953</v>
      </c>
      <c r="Y79" t="s">
        <v>937</v>
      </c>
      <c r="Z79" t="s">
        <v>605</v>
      </c>
      <c r="AA79" t="s">
        <v>218</v>
      </c>
      <c r="AB79" t="s">
        <v>651</v>
      </c>
      <c r="AC79" t="s">
        <v>649</v>
      </c>
      <c r="AD79" s="12">
        <v>59000</v>
      </c>
      <c r="AE79" s="12">
        <v>25000</v>
      </c>
      <c r="AF79" s="12">
        <v>59000</v>
      </c>
      <c r="AG79" s="12">
        <v>59000</v>
      </c>
      <c r="AH79" s="12">
        <v>59000</v>
      </c>
      <c r="AI79" s="12">
        <v>59000</v>
      </c>
      <c r="AJ79" s="12">
        <v>59000</v>
      </c>
      <c r="AK79" s="12">
        <v>0</v>
      </c>
      <c r="AL79" s="12">
        <v>0</v>
      </c>
      <c r="AM79" s="12">
        <v>0</v>
      </c>
      <c r="AN79" s="12">
        <v>0</v>
      </c>
      <c r="AO79" s="12">
        <v>0</v>
      </c>
      <c r="AP79" s="12">
        <v>0</v>
      </c>
      <c r="AQ79" s="12">
        <v>75000</v>
      </c>
      <c r="AR79" s="12">
        <f t="shared" si="1"/>
        <v>59000</v>
      </c>
      <c r="AS79" s="12">
        <v>59000</v>
      </c>
    </row>
    <row r="80" spans="1:45" hidden="1" x14ac:dyDescent="0.3">
      <c r="A80" t="s">
        <v>933</v>
      </c>
      <c r="B80">
        <v>2</v>
      </c>
      <c r="C80" t="s">
        <v>257</v>
      </c>
      <c r="D80">
        <v>2.1</v>
      </c>
      <c r="E80" t="s">
        <v>579</v>
      </c>
      <c r="F80" t="s">
        <v>783</v>
      </c>
      <c r="G80" t="s">
        <v>784</v>
      </c>
      <c r="H80" t="s">
        <v>200</v>
      </c>
      <c r="I80" t="s">
        <v>957</v>
      </c>
      <c r="J80" t="s">
        <v>867</v>
      </c>
      <c r="K80">
        <v>4</v>
      </c>
      <c r="L80">
        <v>56</v>
      </c>
      <c r="M80" t="s">
        <v>904</v>
      </c>
      <c r="N80" t="s">
        <v>935</v>
      </c>
      <c r="O80">
        <v>2200</v>
      </c>
      <c r="P80" t="s">
        <v>970</v>
      </c>
      <c r="Q80">
        <v>2220</v>
      </c>
      <c r="R80" t="s">
        <v>953</v>
      </c>
      <c r="S80">
        <v>2221</v>
      </c>
      <c r="T80" t="s">
        <v>623</v>
      </c>
      <c r="U80">
        <v>0</v>
      </c>
      <c r="V80" t="s">
        <v>43</v>
      </c>
      <c r="W80">
        <v>2000</v>
      </c>
      <c r="X80" t="s">
        <v>953</v>
      </c>
      <c r="Y80" t="s">
        <v>937</v>
      </c>
      <c r="Z80" t="s">
        <v>785</v>
      </c>
      <c r="AA80" t="s">
        <v>667</v>
      </c>
      <c r="AB80" t="s">
        <v>788</v>
      </c>
      <c r="AC80" t="s">
        <v>959</v>
      </c>
      <c r="AD80" s="12">
        <v>420000</v>
      </c>
      <c r="AE80" s="12">
        <v>420000</v>
      </c>
      <c r="AF80" s="12">
        <v>393180</v>
      </c>
      <c r="AG80" s="12">
        <v>393180</v>
      </c>
      <c r="AH80" s="12">
        <v>393180</v>
      </c>
      <c r="AI80" s="12">
        <v>393180</v>
      </c>
      <c r="AJ80" s="12">
        <v>393180</v>
      </c>
      <c r="AK80" s="12">
        <v>26820</v>
      </c>
      <c r="AL80" s="12">
        <v>0</v>
      </c>
      <c r="AM80" s="12">
        <v>0</v>
      </c>
      <c r="AN80" s="12">
        <v>0</v>
      </c>
      <c r="AO80" s="12">
        <v>980000</v>
      </c>
      <c r="AP80" s="12">
        <v>348933</v>
      </c>
      <c r="AQ80" s="12">
        <v>420000</v>
      </c>
      <c r="AR80" s="12">
        <f t="shared" si="1"/>
        <v>420000</v>
      </c>
      <c r="AS80" s="12">
        <v>420000</v>
      </c>
    </row>
    <row r="81" spans="1:45" hidden="1" x14ac:dyDescent="0.3">
      <c r="A81" t="s">
        <v>933</v>
      </c>
      <c r="B81">
        <v>2</v>
      </c>
      <c r="C81" t="s">
        <v>257</v>
      </c>
      <c r="D81">
        <v>2.7</v>
      </c>
      <c r="E81" t="s">
        <v>411</v>
      </c>
      <c r="F81" t="s">
        <v>412</v>
      </c>
      <c r="G81" t="s">
        <v>411</v>
      </c>
      <c r="H81" t="s">
        <v>31</v>
      </c>
      <c r="I81" t="s">
        <v>934</v>
      </c>
      <c r="J81" t="s">
        <v>862</v>
      </c>
      <c r="K81">
        <v>4</v>
      </c>
      <c r="L81">
        <v>48</v>
      </c>
      <c r="M81" t="s">
        <v>898</v>
      </c>
      <c r="N81" t="s">
        <v>935</v>
      </c>
      <c r="O81">
        <v>2200</v>
      </c>
      <c r="P81" t="s">
        <v>970</v>
      </c>
      <c r="Q81">
        <v>2220</v>
      </c>
      <c r="R81" t="s">
        <v>953</v>
      </c>
      <c r="S81">
        <v>2221</v>
      </c>
      <c r="T81" t="s">
        <v>623</v>
      </c>
      <c r="U81">
        <v>0</v>
      </c>
      <c r="V81" t="s">
        <v>43</v>
      </c>
      <c r="W81">
        <v>2000</v>
      </c>
      <c r="X81" t="s">
        <v>953</v>
      </c>
      <c r="Y81" t="s">
        <v>937</v>
      </c>
      <c r="Z81" t="s">
        <v>967</v>
      </c>
      <c r="AA81" t="s">
        <v>667</v>
      </c>
      <c r="AB81" t="s">
        <v>968</v>
      </c>
      <c r="AC81" t="s">
        <v>669</v>
      </c>
      <c r="AD81" s="12">
        <v>40000</v>
      </c>
      <c r="AE81" s="12">
        <v>40000</v>
      </c>
      <c r="AF81" s="12">
        <v>20000</v>
      </c>
      <c r="AG81" s="12">
        <v>20000</v>
      </c>
      <c r="AH81" s="12">
        <v>0</v>
      </c>
      <c r="AI81" s="12">
        <v>0</v>
      </c>
      <c r="AJ81" s="12">
        <v>0</v>
      </c>
      <c r="AK81" s="12">
        <v>20000</v>
      </c>
      <c r="AL81" s="12">
        <v>0</v>
      </c>
      <c r="AM81" s="12">
        <v>0</v>
      </c>
      <c r="AN81" s="12">
        <v>0</v>
      </c>
      <c r="AO81" s="12">
        <v>0</v>
      </c>
      <c r="AP81" s="12">
        <v>0</v>
      </c>
      <c r="AQ81" s="12">
        <v>40000</v>
      </c>
      <c r="AR81" s="12">
        <f t="shared" si="1"/>
        <v>40000</v>
      </c>
      <c r="AS81" s="12">
        <v>40000</v>
      </c>
    </row>
    <row r="82" spans="1:45" hidden="1" x14ac:dyDescent="0.3">
      <c r="A82" t="s">
        <v>933</v>
      </c>
      <c r="B82">
        <v>3</v>
      </c>
      <c r="C82" t="s">
        <v>600</v>
      </c>
      <c r="D82">
        <v>3.1</v>
      </c>
      <c r="E82" t="s">
        <v>601</v>
      </c>
      <c r="F82" t="s">
        <v>602</v>
      </c>
      <c r="G82" t="s">
        <v>603</v>
      </c>
      <c r="H82" t="s">
        <v>31</v>
      </c>
      <c r="I82" t="s">
        <v>934</v>
      </c>
      <c r="J82" t="s">
        <v>861</v>
      </c>
      <c r="K82">
        <v>8</v>
      </c>
      <c r="L82">
        <v>42</v>
      </c>
      <c r="M82" t="s">
        <v>895</v>
      </c>
      <c r="N82" t="s">
        <v>935</v>
      </c>
      <c r="O82">
        <v>2200</v>
      </c>
      <c r="P82" t="s">
        <v>970</v>
      </c>
      <c r="Q82">
        <v>2220</v>
      </c>
      <c r="R82" t="s">
        <v>953</v>
      </c>
      <c r="S82">
        <v>2221</v>
      </c>
      <c r="T82" t="s">
        <v>623</v>
      </c>
      <c r="U82">
        <v>0</v>
      </c>
      <c r="V82" t="s">
        <v>43</v>
      </c>
      <c r="W82">
        <v>2000</v>
      </c>
      <c r="X82" t="s">
        <v>953</v>
      </c>
      <c r="Y82" t="s">
        <v>937</v>
      </c>
      <c r="Z82" t="s">
        <v>605</v>
      </c>
      <c r="AA82" t="s">
        <v>606</v>
      </c>
      <c r="AB82" t="s">
        <v>622</v>
      </c>
      <c r="AC82" t="s">
        <v>973</v>
      </c>
      <c r="AD82" s="12">
        <v>96000</v>
      </c>
      <c r="AE82" s="12">
        <v>100000</v>
      </c>
      <c r="AF82" s="12">
        <v>95999.4</v>
      </c>
      <c r="AG82" s="12">
        <v>95999.4</v>
      </c>
      <c r="AH82" s="12">
        <v>95999.4</v>
      </c>
      <c r="AI82" s="12">
        <v>95999.4</v>
      </c>
      <c r="AJ82" s="12">
        <v>95999.4</v>
      </c>
      <c r="AK82" s="12">
        <v>0.60000000000582077</v>
      </c>
      <c r="AL82" s="12">
        <v>0</v>
      </c>
      <c r="AM82" s="12">
        <v>0</v>
      </c>
      <c r="AN82" s="12">
        <v>0</v>
      </c>
      <c r="AO82" s="12">
        <v>76000</v>
      </c>
      <c r="AP82" s="12">
        <v>74250</v>
      </c>
      <c r="AQ82" s="12">
        <v>100000</v>
      </c>
      <c r="AR82" s="12">
        <f t="shared" si="1"/>
        <v>96000</v>
      </c>
      <c r="AS82" s="12">
        <v>96000</v>
      </c>
    </row>
    <row r="83" spans="1:45" hidden="1" x14ac:dyDescent="0.3">
      <c r="A83" t="s">
        <v>933</v>
      </c>
      <c r="B83">
        <v>1</v>
      </c>
      <c r="C83" t="s">
        <v>27</v>
      </c>
      <c r="D83">
        <v>1.3</v>
      </c>
      <c r="E83" t="s">
        <v>28</v>
      </c>
      <c r="F83" t="s">
        <v>29</v>
      </c>
      <c r="G83" t="s">
        <v>30</v>
      </c>
      <c r="H83" t="s">
        <v>141</v>
      </c>
      <c r="I83" t="s">
        <v>955</v>
      </c>
      <c r="J83" t="s">
        <v>855</v>
      </c>
      <c r="K83">
        <v>6</v>
      </c>
      <c r="L83">
        <v>18</v>
      </c>
      <c r="M83" t="s">
        <v>877</v>
      </c>
      <c r="N83" t="s">
        <v>935</v>
      </c>
      <c r="O83">
        <v>2200</v>
      </c>
      <c r="P83" t="s">
        <v>970</v>
      </c>
      <c r="Q83">
        <v>2230</v>
      </c>
      <c r="R83" t="s">
        <v>953</v>
      </c>
      <c r="S83">
        <v>2231</v>
      </c>
      <c r="T83" t="s">
        <v>226</v>
      </c>
      <c r="U83">
        <v>0</v>
      </c>
      <c r="V83" t="s">
        <v>43</v>
      </c>
      <c r="W83">
        <v>2000</v>
      </c>
      <c r="X83" t="s">
        <v>953</v>
      </c>
      <c r="Y83" t="s">
        <v>937</v>
      </c>
      <c r="Z83" t="s">
        <v>144</v>
      </c>
      <c r="AA83" t="s">
        <v>79</v>
      </c>
      <c r="AB83" t="s">
        <v>148</v>
      </c>
      <c r="AC83" t="s">
        <v>956</v>
      </c>
      <c r="AD83" s="12">
        <v>0</v>
      </c>
      <c r="AE83" s="12">
        <v>0</v>
      </c>
      <c r="AF83" s="12">
        <v>0</v>
      </c>
      <c r="AG83" s="12">
        <v>0</v>
      </c>
      <c r="AH83" s="12">
        <v>0</v>
      </c>
      <c r="AI83" s="12">
        <v>0</v>
      </c>
      <c r="AJ83" s="12">
        <v>0</v>
      </c>
      <c r="AK83" s="12">
        <v>0</v>
      </c>
      <c r="AL83" s="12">
        <v>0</v>
      </c>
      <c r="AM83" s="12">
        <v>0</v>
      </c>
      <c r="AN83" s="12">
        <v>0</v>
      </c>
      <c r="AO83" s="12">
        <v>0</v>
      </c>
      <c r="AP83" s="12">
        <v>1298.99</v>
      </c>
      <c r="AQ83" s="12">
        <v>0</v>
      </c>
      <c r="AR83" s="12">
        <f t="shared" si="1"/>
        <v>0</v>
      </c>
      <c r="AS83" s="12">
        <v>0</v>
      </c>
    </row>
    <row r="84" spans="1:45" hidden="1" x14ac:dyDescent="0.3">
      <c r="A84" t="s">
        <v>933</v>
      </c>
      <c r="B84">
        <v>1</v>
      </c>
      <c r="C84" t="s">
        <v>27</v>
      </c>
      <c r="D84">
        <v>1.7</v>
      </c>
      <c r="E84" t="s">
        <v>215</v>
      </c>
      <c r="F84" t="s">
        <v>216</v>
      </c>
      <c r="G84" t="s">
        <v>217</v>
      </c>
      <c r="H84" t="s">
        <v>31</v>
      </c>
      <c r="I84" t="s">
        <v>934</v>
      </c>
      <c r="J84" t="s">
        <v>856</v>
      </c>
      <c r="K84">
        <v>3</v>
      </c>
      <c r="L84">
        <v>11</v>
      </c>
      <c r="M84" t="s">
        <v>881</v>
      </c>
      <c r="N84" t="s">
        <v>935</v>
      </c>
      <c r="O84">
        <v>2200</v>
      </c>
      <c r="P84" t="s">
        <v>970</v>
      </c>
      <c r="Q84">
        <v>2230</v>
      </c>
      <c r="R84" t="s">
        <v>953</v>
      </c>
      <c r="S84">
        <v>2231</v>
      </c>
      <c r="T84" t="s">
        <v>226</v>
      </c>
      <c r="U84">
        <v>0</v>
      </c>
      <c r="V84" t="s">
        <v>43</v>
      </c>
      <c r="W84">
        <v>2000</v>
      </c>
      <c r="X84" t="s">
        <v>953</v>
      </c>
      <c r="Y84" t="s">
        <v>937</v>
      </c>
      <c r="Z84" t="s">
        <v>189</v>
      </c>
      <c r="AA84" t="s">
        <v>218</v>
      </c>
      <c r="AB84" t="s">
        <v>222</v>
      </c>
      <c r="AC84" t="s">
        <v>972</v>
      </c>
      <c r="AD84" s="12">
        <v>5000</v>
      </c>
      <c r="AE84" s="12">
        <v>0</v>
      </c>
      <c r="AF84" s="12">
        <v>4955.41</v>
      </c>
      <c r="AG84" s="12">
        <v>4955.41</v>
      </c>
      <c r="AH84" s="12">
        <v>4955.41</v>
      </c>
      <c r="AI84" s="12">
        <v>4955.41</v>
      </c>
      <c r="AJ84" s="12">
        <v>4955.41</v>
      </c>
      <c r="AK84" s="12">
        <v>44.590000000000146</v>
      </c>
      <c r="AL84" s="12">
        <v>0</v>
      </c>
      <c r="AM84" s="12">
        <v>0</v>
      </c>
      <c r="AN84" s="12">
        <v>0</v>
      </c>
      <c r="AO84" s="12">
        <v>0</v>
      </c>
      <c r="AP84" s="12">
        <v>3643.34</v>
      </c>
      <c r="AQ84" s="12">
        <v>5000</v>
      </c>
      <c r="AR84" s="12">
        <f t="shared" si="1"/>
        <v>5000</v>
      </c>
      <c r="AS84" s="12">
        <v>5000</v>
      </c>
    </row>
    <row r="85" spans="1:45" hidden="1" x14ac:dyDescent="0.3">
      <c r="A85" t="s">
        <v>933</v>
      </c>
      <c r="B85">
        <v>3</v>
      </c>
      <c r="C85" t="s">
        <v>600</v>
      </c>
      <c r="D85">
        <v>3.1</v>
      </c>
      <c r="E85" t="s">
        <v>601</v>
      </c>
      <c r="F85" t="s">
        <v>602</v>
      </c>
      <c r="G85" t="s">
        <v>603</v>
      </c>
      <c r="H85" t="s">
        <v>31</v>
      </c>
      <c r="I85" t="s">
        <v>934</v>
      </c>
      <c r="J85" t="s">
        <v>861</v>
      </c>
      <c r="K85">
        <v>8</v>
      </c>
      <c r="L85">
        <v>42</v>
      </c>
      <c r="M85" t="s">
        <v>895</v>
      </c>
      <c r="N85" t="s">
        <v>935</v>
      </c>
      <c r="O85">
        <v>2300</v>
      </c>
      <c r="P85" t="s">
        <v>974</v>
      </c>
      <c r="Q85">
        <v>2350</v>
      </c>
      <c r="R85" t="s">
        <v>953</v>
      </c>
      <c r="S85">
        <v>2351</v>
      </c>
      <c r="T85" t="s">
        <v>624</v>
      </c>
      <c r="U85">
        <v>0</v>
      </c>
      <c r="V85" t="s">
        <v>43</v>
      </c>
      <c r="W85">
        <v>2000</v>
      </c>
      <c r="X85" t="s">
        <v>953</v>
      </c>
      <c r="Y85" t="s">
        <v>937</v>
      </c>
      <c r="Z85" t="s">
        <v>605</v>
      </c>
      <c r="AA85" t="s">
        <v>606</v>
      </c>
      <c r="AB85" t="s">
        <v>622</v>
      </c>
      <c r="AC85" t="s">
        <v>973</v>
      </c>
      <c r="AD85" s="12">
        <v>1073225.1100000001</v>
      </c>
      <c r="AE85" s="12">
        <v>700000</v>
      </c>
      <c r="AF85" s="12">
        <v>852169.15</v>
      </c>
      <c r="AG85" s="12">
        <v>575850.04</v>
      </c>
      <c r="AH85" s="12">
        <v>575154.04</v>
      </c>
      <c r="AI85" s="12">
        <v>575154.04</v>
      </c>
      <c r="AJ85" s="12">
        <v>575154.04</v>
      </c>
      <c r="AK85" s="12">
        <v>221055.96000000008</v>
      </c>
      <c r="AL85" s="12">
        <v>0</v>
      </c>
      <c r="AM85" s="12">
        <v>0</v>
      </c>
      <c r="AN85" s="12">
        <v>0</v>
      </c>
      <c r="AO85" s="12">
        <v>500000</v>
      </c>
      <c r="AP85" s="12">
        <v>733404.78</v>
      </c>
      <c r="AQ85" s="12">
        <v>700000</v>
      </c>
      <c r="AR85" s="12">
        <f t="shared" si="1"/>
        <v>1073225.1100000001</v>
      </c>
      <c r="AS85" s="12">
        <v>1073225.1100000001</v>
      </c>
    </row>
    <row r="86" spans="1:45" hidden="1" x14ac:dyDescent="0.3">
      <c r="A86" t="s">
        <v>933</v>
      </c>
      <c r="B86">
        <v>3</v>
      </c>
      <c r="C86" t="s">
        <v>600</v>
      </c>
      <c r="D86">
        <v>3.1</v>
      </c>
      <c r="E86" t="s">
        <v>601</v>
      </c>
      <c r="F86" t="s">
        <v>602</v>
      </c>
      <c r="G86" t="s">
        <v>603</v>
      </c>
      <c r="H86" t="s">
        <v>31</v>
      </c>
      <c r="I86" t="s">
        <v>934</v>
      </c>
      <c r="J86" t="s">
        <v>861</v>
      </c>
      <c r="K86">
        <v>8</v>
      </c>
      <c r="L86">
        <v>42</v>
      </c>
      <c r="M86" t="s">
        <v>895</v>
      </c>
      <c r="N86" t="s">
        <v>935</v>
      </c>
      <c r="O86">
        <v>2300</v>
      </c>
      <c r="P86" t="s">
        <v>974</v>
      </c>
      <c r="Q86">
        <v>2390</v>
      </c>
      <c r="R86" t="s">
        <v>953</v>
      </c>
      <c r="S86">
        <v>2391</v>
      </c>
      <c r="T86" t="s">
        <v>625</v>
      </c>
      <c r="U86">
        <v>0</v>
      </c>
      <c r="V86" t="s">
        <v>43</v>
      </c>
      <c r="W86">
        <v>2000</v>
      </c>
      <c r="X86" t="s">
        <v>953</v>
      </c>
      <c r="Y86" t="s">
        <v>937</v>
      </c>
      <c r="Z86" t="s">
        <v>605</v>
      </c>
      <c r="AA86" t="s">
        <v>606</v>
      </c>
      <c r="AB86" t="s">
        <v>622</v>
      </c>
      <c r="AC86" t="s">
        <v>973</v>
      </c>
      <c r="AD86" s="12">
        <v>630000</v>
      </c>
      <c r="AE86" s="12">
        <v>500000</v>
      </c>
      <c r="AF86" s="12">
        <v>450000</v>
      </c>
      <c r="AG86" s="12">
        <v>450000</v>
      </c>
      <c r="AH86" s="12">
        <v>450000</v>
      </c>
      <c r="AI86" s="12">
        <v>450000</v>
      </c>
      <c r="AJ86" s="12">
        <v>450000</v>
      </c>
      <c r="AK86" s="12">
        <v>180000</v>
      </c>
      <c r="AL86" s="12">
        <v>0</v>
      </c>
      <c r="AM86" s="12">
        <v>0</v>
      </c>
      <c r="AN86" s="12">
        <v>0</v>
      </c>
      <c r="AO86" s="12">
        <v>500000</v>
      </c>
      <c r="AP86" s="12">
        <v>395000</v>
      </c>
      <c r="AQ86" s="12">
        <v>540000</v>
      </c>
      <c r="AR86" s="12">
        <f t="shared" si="1"/>
        <v>630000</v>
      </c>
      <c r="AS86" s="12">
        <v>630000</v>
      </c>
    </row>
    <row r="87" spans="1:45" hidden="1" x14ac:dyDescent="0.3">
      <c r="A87" t="s">
        <v>933</v>
      </c>
      <c r="B87">
        <v>1</v>
      </c>
      <c r="C87" t="s">
        <v>27</v>
      </c>
      <c r="D87">
        <v>1.3</v>
      </c>
      <c r="E87" t="s">
        <v>28</v>
      </c>
      <c r="F87" t="s">
        <v>29</v>
      </c>
      <c r="G87" t="s">
        <v>30</v>
      </c>
      <c r="H87" t="s">
        <v>31</v>
      </c>
      <c r="I87" t="s">
        <v>934</v>
      </c>
      <c r="J87" t="s">
        <v>857</v>
      </c>
      <c r="K87">
        <v>6</v>
      </c>
      <c r="L87">
        <v>21</v>
      </c>
      <c r="M87" t="s">
        <v>884</v>
      </c>
      <c r="N87" t="s">
        <v>935</v>
      </c>
      <c r="O87">
        <v>2400</v>
      </c>
      <c r="P87" t="s">
        <v>975</v>
      </c>
      <c r="Q87">
        <v>2410</v>
      </c>
      <c r="R87" t="s">
        <v>953</v>
      </c>
      <c r="S87">
        <v>2411</v>
      </c>
      <c r="T87" t="s">
        <v>314</v>
      </c>
      <c r="U87">
        <v>0</v>
      </c>
      <c r="V87" t="s">
        <v>43</v>
      </c>
      <c r="W87">
        <v>2000</v>
      </c>
      <c r="X87" t="s">
        <v>953</v>
      </c>
      <c r="Y87" t="s">
        <v>937</v>
      </c>
      <c r="Z87" t="s">
        <v>307</v>
      </c>
      <c r="AA87" t="s">
        <v>79</v>
      </c>
      <c r="AB87" t="s">
        <v>311</v>
      </c>
      <c r="AC87" t="s">
        <v>309</v>
      </c>
      <c r="AD87" s="12">
        <v>1175.5999999999999</v>
      </c>
      <c r="AE87" s="12">
        <v>0</v>
      </c>
      <c r="AF87" s="12">
        <v>1175.5999999999999</v>
      </c>
      <c r="AG87" s="12">
        <v>1175.5999999999999</v>
      </c>
      <c r="AH87" s="12">
        <v>1175.5999999999999</v>
      </c>
      <c r="AI87" s="12">
        <v>1175.5999999999999</v>
      </c>
      <c r="AJ87" s="12">
        <v>1175.5999999999999</v>
      </c>
      <c r="AK87" s="12">
        <v>0</v>
      </c>
      <c r="AL87" s="12">
        <v>0</v>
      </c>
      <c r="AM87" s="12">
        <v>0</v>
      </c>
      <c r="AN87" s="12">
        <v>0</v>
      </c>
      <c r="AO87" s="12">
        <v>300000</v>
      </c>
      <c r="AP87" s="12">
        <v>286147.87</v>
      </c>
      <c r="AQ87" s="12">
        <v>2900</v>
      </c>
      <c r="AR87" s="12">
        <f t="shared" si="1"/>
        <v>1175.5999999999999</v>
      </c>
      <c r="AS87" s="12">
        <v>1175.5999999999999</v>
      </c>
    </row>
    <row r="88" spans="1:45" hidden="1" x14ac:dyDescent="0.3">
      <c r="A88" t="s">
        <v>933</v>
      </c>
      <c r="B88">
        <v>1</v>
      </c>
      <c r="C88" t="s">
        <v>27</v>
      </c>
      <c r="D88">
        <v>1.3</v>
      </c>
      <c r="E88" t="s">
        <v>28</v>
      </c>
      <c r="F88" t="s">
        <v>29</v>
      </c>
      <c r="G88" t="s">
        <v>30</v>
      </c>
      <c r="H88" t="s">
        <v>31</v>
      </c>
      <c r="I88" t="s">
        <v>934</v>
      </c>
      <c r="J88" t="s">
        <v>859</v>
      </c>
      <c r="K88">
        <v>3</v>
      </c>
      <c r="L88">
        <v>33</v>
      </c>
      <c r="M88" t="s">
        <v>891</v>
      </c>
      <c r="N88" t="s">
        <v>935</v>
      </c>
      <c r="O88">
        <v>2400</v>
      </c>
      <c r="P88" t="s">
        <v>975</v>
      </c>
      <c r="Q88">
        <v>2410</v>
      </c>
      <c r="R88" t="s">
        <v>953</v>
      </c>
      <c r="S88">
        <v>2411</v>
      </c>
      <c r="T88" t="s">
        <v>314</v>
      </c>
      <c r="U88">
        <v>0</v>
      </c>
      <c r="V88" t="s">
        <v>43</v>
      </c>
      <c r="W88">
        <v>2000</v>
      </c>
      <c r="X88" t="s">
        <v>953</v>
      </c>
      <c r="Y88" t="s">
        <v>937</v>
      </c>
      <c r="Z88" t="s">
        <v>447</v>
      </c>
      <c r="AA88" t="s">
        <v>218</v>
      </c>
      <c r="AB88" t="s">
        <v>559</v>
      </c>
      <c r="AC88" t="s">
        <v>965</v>
      </c>
      <c r="AD88" s="12">
        <v>236389.6</v>
      </c>
      <c r="AE88" s="12">
        <v>300000</v>
      </c>
      <c r="AF88" s="12">
        <v>56163.519999999997</v>
      </c>
      <c r="AG88" s="12">
        <v>56163.519999999997</v>
      </c>
      <c r="AH88" s="12">
        <v>0</v>
      </c>
      <c r="AI88" s="12">
        <v>0</v>
      </c>
      <c r="AJ88" s="12">
        <v>0</v>
      </c>
      <c r="AK88" s="12">
        <v>180226.08000000002</v>
      </c>
      <c r="AL88" s="12">
        <v>0</v>
      </c>
      <c r="AM88" s="12">
        <v>0</v>
      </c>
      <c r="AN88" s="12">
        <v>0</v>
      </c>
      <c r="AO88" s="12">
        <v>0</v>
      </c>
      <c r="AP88" s="12">
        <v>0</v>
      </c>
      <c r="AQ88" s="12">
        <v>300000</v>
      </c>
      <c r="AR88" s="12">
        <f t="shared" si="1"/>
        <v>236389.6</v>
      </c>
      <c r="AS88" s="12">
        <v>236389.6</v>
      </c>
    </row>
    <row r="89" spans="1:45" hidden="1" x14ac:dyDescent="0.3">
      <c r="A89" t="s">
        <v>933</v>
      </c>
      <c r="B89">
        <v>2</v>
      </c>
      <c r="C89" t="s">
        <v>257</v>
      </c>
      <c r="D89">
        <v>2.2000000000000002</v>
      </c>
      <c r="E89" t="s">
        <v>258</v>
      </c>
      <c r="F89" t="s">
        <v>259</v>
      </c>
      <c r="G89" t="s">
        <v>260</v>
      </c>
      <c r="H89" t="s">
        <v>31</v>
      </c>
      <c r="I89" t="s">
        <v>934</v>
      </c>
      <c r="J89" t="s">
        <v>859</v>
      </c>
      <c r="K89">
        <v>2</v>
      </c>
      <c r="L89">
        <v>36</v>
      </c>
      <c r="M89" t="s">
        <v>888</v>
      </c>
      <c r="N89" t="s">
        <v>935</v>
      </c>
      <c r="O89">
        <v>2400</v>
      </c>
      <c r="P89" t="s">
        <v>975</v>
      </c>
      <c r="Q89">
        <v>2410</v>
      </c>
      <c r="R89" t="s">
        <v>953</v>
      </c>
      <c r="S89">
        <v>2411</v>
      </c>
      <c r="T89" t="s">
        <v>314</v>
      </c>
      <c r="U89">
        <v>0</v>
      </c>
      <c r="V89" t="s">
        <v>43</v>
      </c>
      <c r="W89">
        <v>2000</v>
      </c>
      <c r="X89" t="s">
        <v>953</v>
      </c>
      <c r="Y89" t="s">
        <v>937</v>
      </c>
      <c r="Z89" t="s">
        <v>447</v>
      </c>
      <c r="AA89" t="s">
        <v>448</v>
      </c>
      <c r="AB89" t="s">
        <v>452</v>
      </c>
      <c r="AC89" t="s">
        <v>976</v>
      </c>
      <c r="AD89" s="12">
        <v>80000</v>
      </c>
      <c r="AE89" s="12">
        <v>200000</v>
      </c>
      <c r="AF89" s="12">
        <v>67338</v>
      </c>
      <c r="AG89" s="12">
        <v>67338</v>
      </c>
      <c r="AH89" s="12">
        <v>67338</v>
      </c>
      <c r="AI89" s="12">
        <v>67338</v>
      </c>
      <c r="AJ89" s="12">
        <v>67338</v>
      </c>
      <c r="AK89" s="12">
        <v>12662</v>
      </c>
      <c r="AL89" s="12">
        <v>0</v>
      </c>
      <c r="AM89" s="12">
        <v>0</v>
      </c>
      <c r="AN89" s="12">
        <v>0</v>
      </c>
      <c r="AO89" s="12">
        <v>100000</v>
      </c>
      <c r="AP89" s="12">
        <v>332189.43</v>
      </c>
      <c r="AQ89" s="12">
        <v>200000</v>
      </c>
      <c r="AR89" s="12">
        <f t="shared" si="1"/>
        <v>80000</v>
      </c>
      <c r="AS89" s="12">
        <v>100000</v>
      </c>
    </row>
    <row r="90" spans="1:45" hidden="1" x14ac:dyDescent="0.3">
      <c r="A90" t="s">
        <v>933</v>
      </c>
      <c r="B90">
        <v>1</v>
      </c>
      <c r="C90" t="s">
        <v>27</v>
      </c>
      <c r="D90">
        <v>1.3</v>
      </c>
      <c r="E90" t="s">
        <v>28</v>
      </c>
      <c r="F90" t="s">
        <v>29</v>
      </c>
      <c r="G90" t="s">
        <v>30</v>
      </c>
      <c r="H90" t="s">
        <v>31</v>
      </c>
      <c r="I90" t="s">
        <v>934</v>
      </c>
      <c r="J90" t="s">
        <v>857</v>
      </c>
      <c r="K90">
        <v>6</v>
      </c>
      <c r="L90">
        <v>21</v>
      </c>
      <c r="M90" t="s">
        <v>884</v>
      </c>
      <c r="N90" t="s">
        <v>935</v>
      </c>
      <c r="O90">
        <v>2400</v>
      </c>
      <c r="P90" t="s">
        <v>975</v>
      </c>
      <c r="Q90">
        <v>2420</v>
      </c>
      <c r="R90" t="s">
        <v>953</v>
      </c>
      <c r="S90">
        <v>2421</v>
      </c>
      <c r="T90" t="s">
        <v>282</v>
      </c>
      <c r="U90">
        <v>0</v>
      </c>
      <c r="V90" t="s">
        <v>43</v>
      </c>
      <c r="W90">
        <v>2000</v>
      </c>
      <c r="X90" t="s">
        <v>953</v>
      </c>
      <c r="Y90" t="s">
        <v>937</v>
      </c>
      <c r="Z90" t="s">
        <v>307</v>
      </c>
      <c r="AA90" t="s">
        <v>79</v>
      </c>
      <c r="AB90" t="s">
        <v>311</v>
      </c>
      <c r="AC90" t="s">
        <v>309</v>
      </c>
      <c r="AD90" s="12">
        <v>54450.01</v>
      </c>
      <c r="AE90" s="12">
        <v>20000</v>
      </c>
      <c r="AF90" s="12">
        <v>54450.01</v>
      </c>
      <c r="AG90" s="12">
        <v>54450.01</v>
      </c>
      <c r="AH90" s="12">
        <v>54450.01</v>
      </c>
      <c r="AI90" s="12">
        <v>54450.01</v>
      </c>
      <c r="AJ90" s="12">
        <v>54450.01</v>
      </c>
      <c r="AK90" s="12">
        <v>0</v>
      </c>
      <c r="AL90" s="12">
        <v>0</v>
      </c>
      <c r="AM90" s="12">
        <v>0</v>
      </c>
      <c r="AN90" s="12">
        <v>0</v>
      </c>
      <c r="AO90" s="12">
        <v>0</v>
      </c>
      <c r="AP90" s="12">
        <v>1202.01</v>
      </c>
      <c r="AQ90" s="12">
        <v>60500</v>
      </c>
      <c r="AR90" s="12">
        <f t="shared" si="1"/>
        <v>54450.01</v>
      </c>
      <c r="AS90" s="12">
        <v>54450.01</v>
      </c>
    </row>
    <row r="91" spans="1:45" hidden="1" x14ac:dyDescent="0.3">
      <c r="A91" t="s">
        <v>933</v>
      </c>
      <c r="B91">
        <v>1</v>
      </c>
      <c r="C91" t="s">
        <v>27</v>
      </c>
      <c r="D91">
        <v>1.3</v>
      </c>
      <c r="E91" t="s">
        <v>28</v>
      </c>
      <c r="F91" t="s">
        <v>29</v>
      </c>
      <c r="G91" t="s">
        <v>30</v>
      </c>
      <c r="H91" t="s">
        <v>31</v>
      </c>
      <c r="I91" t="s">
        <v>934</v>
      </c>
      <c r="J91" t="s">
        <v>859</v>
      </c>
      <c r="K91">
        <v>3</v>
      </c>
      <c r="L91">
        <v>33</v>
      </c>
      <c r="M91" t="s">
        <v>891</v>
      </c>
      <c r="N91" t="s">
        <v>935</v>
      </c>
      <c r="O91">
        <v>2400</v>
      </c>
      <c r="P91" t="s">
        <v>975</v>
      </c>
      <c r="Q91">
        <v>2420</v>
      </c>
      <c r="R91" t="s">
        <v>953</v>
      </c>
      <c r="S91">
        <v>2421</v>
      </c>
      <c r="T91" t="s">
        <v>282</v>
      </c>
      <c r="U91">
        <v>0</v>
      </c>
      <c r="V91" t="s">
        <v>43</v>
      </c>
      <c r="W91">
        <v>2000</v>
      </c>
      <c r="X91" t="s">
        <v>953</v>
      </c>
      <c r="Y91" t="s">
        <v>937</v>
      </c>
      <c r="Z91" t="s">
        <v>447</v>
      </c>
      <c r="AA91" t="s">
        <v>218</v>
      </c>
      <c r="AB91" t="s">
        <v>559</v>
      </c>
      <c r="AC91" t="s">
        <v>965</v>
      </c>
      <c r="AD91" s="12">
        <v>12100000</v>
      </c>
      <c r="AE91" s="12">
        <v>11000000</v>
      </c>
      <c r="AF91" s="12">
        <v>12011625.35</v>
      </c>
      <c r="AG91" s="12">
        <v>12011625.35</v>
      </c>
      <c r="AH91" s="12">
        <v>9747910.1199999992</v>
      </c>
      <c r="AI91" s="12">
        <v>9731537.6199999992</v>
      </c>
      <c r="AJ91" s="12">
        <v>9731537.6199999992</v>
      </c>
      <c r="AK91" s="12">
        <v>88374.650000000373</v>
      </c>
      <c r="AL91" s="12">
        <v>0</v>
      </c>
      <c r="AM91" s="12">
        <v>0</v>
      </c>
      <c r="AN91" s="12">
        <v>0</v>
      </c>
      <c r="AO91" s="12">
        <v>11000000</v>
      </c>
      <c r="AP91" s="12">
        <v>13569454.939999999</v>
      </c>
      <c r="AQ91" s="12">
        <v>12100000</v>
      </c>
      <c r="AR91" s="12">
        <f t="shared" si="1"/>
        <v>12100000</v>
      </c>
      <c r="AS91" s="12">
        <v>12100000</v>
      </c>
    </row>
    <row r="92" spans="1:45" hidden="1" x14ac:dyDescent="0.3">
      <c r="A92" t="s">
        <v>933</v>
      </c>
      <c r="B92">
        <v>2</v>
      </c>
      <c r="C92" t="s">
        <v>257</v>
      </c>
      <c r="D92">
        <v>2.2000000000000002</v>
      </c>
      <c r="E92" t="s">
        <v>258</v>
      </c>
      <c r="F92" t="s">
        <v>259</v>
      </c>
      <c r="G92" t="s">
        <v>260</v>
      </c>
      <c r="H92" t="s">
        <v>261</v>
      </c>
      <c r="I92" t="s">
        <v>960</v>
      </c>
      <c r="J92" t="s">
        <v>856</v>
      </c>
      <c r="K92">
        <v>1</v>
      </c>
      <c r="L92">
        <v>16</v>
      </c>
      <c r="M92" t="s">
        <v>883</v>
      </c>
      <c r="N92" t="s">
        <v>935</v>
      </c>
      <c r="O92">
        <v>2400</v>
      </c>
      <c r="P92" t="s">
        <v>975</v>
      </c>
      <c r="Q92">
        <v>2420</v>
      </c>
      <c r="R92" t="s">
        <v>953</v>
      </c>
      <c r="S92">
        <v>2421</v>
      </c>
      <c r="T92" t="s">
        <v>282</v>
      </c>
      <c r="U92">
        <v>0</v>
      </c>
      <c r="V92" t="s">
        <v>43</v>
      </c>
      <c r="W92">
        <v>2000</v>
      </c>
      <c r="X92" t="s">
        <v>953</v>
      </c>
      <c r="Y92" t="s">
        <v>937</v>
      </c>
      <c r="Z92" t="s">
        <v>189</v>
      </c>
      <c r="AA92" t="s">
        <v>35</v>
      </c>
      <c r="AB92" t="s">
        <v>276</v>
      </c>
      <c r="AC92" t="s">
        <v>961</v>
      </c>
      <c r="AD92" s="12">
        <v>40537.18</v>
      </c>
      <c r="AE92" s="12">
        <v>0</v>
      </c>
      <c r="AF92" s="12">
        <v>8687.18</v>
      </c>
      <c r="AG92" s="12">
        <v>8687.18</v>
      </c>
      <c r="AH92" s="12">
        <v>8687.18</v>
      </c>
      <c r="AI92" s="12">
        <v>8687.18</v>
      </c>
      <c r="AJ92" s="12">
        <v>8687.18</v>
      </c>
      <c r="AK92" s="12">
        <v>31850</v>
      </c>
      <c r="AL92" s="12">
        <v>0</v>
      </c>
      <c r="AM92" s="12">
        <v>0</v>
      </c>
      <c r="AN92" s="12">
        <v>0</v>
      </c>
      <c r="AO92" s="12">
        <v>0</v>
      </c>
      <c r="AP92" s="12">
        <v>0</v>
      </c>
      <c r="AQ92" s="12">
        <v>42000</v>
      </c>
      <c r="AR92" s="12">
        <f t="shared" si="1"/>
        <v>40537.18</v>
      </c>
      <c r="AS92" s="12">
        <v>40537.18</v>
      </c>
    </row>
    <row r="93" spans="1:45" hidden="1" x14ac:dyDescent="0.3">
      <c r="A93" t="s">
        <v>933</v>
      </c>
      <c r="B93">
        <v>2</v>
      </c>
      <c r="C93" t="s">
        <v>257</v>
      </c>
      <c r="D93">
        <v>2.2000000000000002</v>
      </c>
      <c r="E93" t="s">
        <v>258</v>
      </c>
      <c r="F93" t="s">
        <v>259</v>
      </c>
      <c r="G93" t="s">
        <v>260</v>
      </c>
      <c r="H93" t="s">
        <v>31</v>
      </c>
      <c r="I93" t="s">
        <v>934</v>
      </c>
      <c r="J93" t="s">
        <v>859</v>
      </c>
      <c r="K93">
        <v>2</v>
      </c>
      <c r="L93">
        <v>36</v>
      </c>
      <c r="M93" t="s">
        <v>888</v>
      </c>
      <c r="N93" t="s">
        <v>935</v>
      </c>
      <c r="O93">
        <v>2400</v>
      </c>
      <c r="P93" t="s">
        <v>975</v>
      </c>
      <c r="Q93">
        <v>2420</v>
      </c>
      <c r="R93" t="s">
        <v>953</v>
      </c>
      <c r="S93">
        <v>2421</v>
      </c>
      <c r="T93" t="s">
        <v>282</v>
      </c>
      <c r="U93">
        <v>0</v>
      </c>
      <c r="V93" t="s">
        <v>43</v>
      </c>
      <c r="W93">
        <v>2000</v>
      </c>
      <c r="X93" t="s">
        <v>953</v>
      </c>
      <c r="Y93" t="s">
        <v>937</v>
      </c>
      <c r="Z93" t="s">
        <v>447</v>
      </c>
      <c r="AA93" t="s">
        <v>448</v>
      </c>
      <c r="AB93" t="s">
        <v>452</v>
      </c>
      <c r="AC93" t="s">
        <v>976</v>
      </c>
      <c r="AD93" s="12">
        <v>700000</v>
      </c>
      <c r="AE93" s="12">
        <v>700000</v>
      </c>
      <c r="AF93" s="12">
        <v>694410.8</v>
      </c>
      <c r="AG93" s="12">
        <v>694410.8</v>
      </c>
      <c r="AH93" s="12">
        <v>527080.80000000005</v>
      </c>
      <c r="AI93" s="12">
        <v>527080.80000000005</v>
      </c>
      <c r="AJ93" s="12">
        <v>527080.80000000005</v>
      </c>
      <c r="AK93" s="12">
        <v>5589.1999999999534</v>
      </c>
      <c r="AL93" s="12">
        <v>0</v>
      </c>
      <c r="AM93" s="12">
        <v>0</v>
      </c>
      <c r="AN93" s="12">
        <v>0</v>
      </c>
      <c r="AO93" s="12">
        <v>300000</v>
      </c>
      <c r="AP93" s="12">
        <v>773556.21</v>
      </c>
      <c r="AQ93" s="12">
        <v>700000</v>
      </c>
      <c r="AR93" s="12">
        <f t="shared" si="1"/>
        <v>700000</v>
      </c>
      <c r="AS93" s="12">
        <v>700000</v>
      </c>
    </row>
    <row r="94" spans="1:45" hidden="1" x14ac:dyDescent="0.3">
      <c r="A94" t="s">
        <v>933</v>
      </c>
      <c r="B94">
        <v>2</v>
      </c>
      <c r="C94" t="s">
        <v>257</v>
      </c>
      <c r="D94">
        <v>2.2999999999999998</v>
      </c>
      <c r="E94" t="s">
        <v>497</v>
      </c>
      <c r="F94" t="s">
        <v>498</v>
      </c>
      <c r="G94" t="s">
        <v>499</v>
      </c>
      <c r="H94" t="s">
        <v>31</v>
      </c>
      <c r="I94" t="s">
        <v>934</v>
      </c>
      <c r="J94" t="s">
        <v>859</v>
      </c>
      <c r="K94">
        <v>3</v>
      </c>
      <c r="L94">
        <v>39</v>
      </c>
      <c r="M94" t="s">
        <v>890</v>
      </c>
      <c r="N94" t="s">
        <v>935</v>
      </c>
      <c r="O94">
        <v>2400</v>
      </c>
      <c r="P94" t="s">
        <v>975</v>
      </c>
      <c r="Q94">
        <v>2420</v>
      </c>
      <c r="R94" t="s">
        <v>953</v>
      </c>
      <c r="S94">
        <v>2421</v>
      </c>
      <c r="T94" t="s">
        <v>282</v>
      </c>
      <c r="U94">
        <v>0</v>
      </c>
      <c r="V94" t="s">
        <v>43</v>
      </c>
      <c r="W94">
        <v>2000</v>
      </c>
      <c r="X94" t="s">
        <v>953</v>
      </c>
      <c r="Y94" t="s">
        <v>937</v>
      </c>
      <c r="Z94" t="s">
        <v>447</v>
      </c>
      <c r="AA94" t="s">
        <v>218</v>
      </c>
      <c r="AB94" t="s">
        <v>503</v>
      </c>
      <c r="AC94" t="s">
        <v>501</v>
      </c>
      <c r="AD94" s="12">
        <v>10000</v>
      </c>
      <c r="AE94" s="12">
        <v>10000</v>
      </c>
      <c r="AF94" s="12">
        <v>2078.7199999999998</v>
      </c>
      <c r="AG94" s="12">
        <v>2078.7199999999998</v>
      </c>
      <c r="AH94" s="12">
        <v>2078.7199999999998</v>
      </c>
      <c r="AI94" s="12">
        <v>0</v>
      </c>
      <c r="AJ94" s="12">
        <v>0</v>
      </c>
      <c r="AK94" s="12">
        <v>7921.2800000000007</v>
      </c>
      <c r="AL94" s="12">
        <v>0</v>
      </c>
      <c r="AM94" s="12">
        <v>0</v>
      </c>
      <c r="AN94" s="12">
        <v>0</v>
      </c>
      <c r="AO94" s="12">
        <v>0</v>
      </c>
      <c r="AP94" s="12">
        <v>0</v>
      </c>
      <c r="AQ94" s="12">
        <v>10000</v>
      </c>
      <c r="AR94" s="12">
        <f t="shared" si="1"/>
        <v>10000</v>
      </c>
      <c r="AS94" s="12">
        <v>10000</v>
      </c>
    </row>
    <row r="95" spans="1:45" hidden="1" x14ac:dyDescent="0.3">
      <c r="A95" t="s">
        <v>933</v>
      </c>
      <c r="B95">
        <v>2</v>
      </c>
      <c r="C95" t="s">
        <v>257</v>
      </c>
      <c r="D95">
        <v>2.4</v>
      </c>
      <c r="E95" t="s">
        <v>421</v>
      </c>
      <c r="F95" t="s">
        <v>422</v>
      </c>
      <c r="G95" t="s">
        <v>423</v>
      </c>
      <c r="H95" t="s">
        <v>340</v>
      </c>
      <c r="I95" t="s">
        <v>964</v>
      </c>
      <c r="J95" t="s">
        <v>858</v>
      </c>
      <c r="K95">
        <v>5</v>
      </c>
      <c r="L95">
        <v>29</v>
      </c>
      <c r="M95" t="s">
        <v>886</v>
      </c>
      <c r="N95" t="s">
        <v>935</v>
      </c>
      <c r="O95">
        <v>2400</v>
      </c>
      <c r="P95" t="s">
        <v>975</v>
      </c>
      <c r="Q95">
        <v>2430</v>
      </c>
      <c r="R95" t="s">
        <v>953</v>
      </c>
      <c r="S95">
        <v>2431</v>
      </c>
      <c r="T95" t="s">
        <v>627</v>
      </c>
      <c r="U95">
        <v>0</v>
      </c>
      <c r="V95" t="s">
        <v>43</v>
      </c>
      <c r="W95">
        <v>2000</v>
      </c>
      <c r="X95" t="s">
        <v>953</v>
      </c>
      <c r="Y95" t="s">
        <v>937</v>
      </c>
      <c r="Z95" t="s">
        <v>404</v>
      </c>
      <c r="AB95" t="s">
        <v>427</v>
      </c>
      <c r="AC95" t="s">
        <v>425</v>
      </c>
      <c r="AD95" s="12">
        <v>0</v>
      </c>
      <c r="AE95" s="12">
        <v>0</v>
      </c>
      <c r="AF95" s="12">
        <v>0</v>
      </c>
      <c r="AG95" s="12">
        <v>0</v>
      </c>
      <c r="AH95" s="12">
        <v>0</v>
      </c>
      <c r="AI95" s="12">
        <v>0</v>
      </c>
      <c r="AJ95" s="12">
        <v>0</v>
      </c>
      <c r="AK95" s="12">
        <v>0</v>
      </c>
      <c r="AL95" s="12">
        <v>0</v>
      </c>
      <c r="AM95" s="12">
        <v>0</v>
      </c>
      <c r="AN95" s="12">
        <v>0</v>
      </c>
      <c r="AO95" s="12">
        <v>0</v>
      </c>
      <c r="AP95" s="12">
        <v>159.99</v>
      </c>
      <c r="AQ95" s="12">
        <v>0</v>
      </c>
      <c r="AR95" s="12">
        <f t="shared" si="1"/>
        <v>0</v>
      </c>
      <c r="AS95" s="12">
        <v>0</v>
      </c>
    </row>
    <row r="96" spans="1:45" hidden="1" x14ac:dyDescent="0.3">
      <c r="A96" t="s">
        <v>933</v>
      </c>
      <c r="B96">
        <v>3</v>
      </c>
      <c r="C96" t="s">
        <v>600</v>
      </c>
      <c r="D96">
        <v>3.1</v>
      </c>
      <c r="E96" t="s">
        <v>601</v>
      </c>
      <c r="F96" t="s">
        <v>602</v>
      </c>
      <c r="G96" t="s">
        <v>603</v>
      </c>
      <c r="H96" t="s">
        <v>31</v>
      </c>
      <c r="I96" t="s">
        <v>934</v>
      </c>
      <c r="J96" t="s">
        <v>861</v>
      </c>
      <c r="K96">
        <v>8</v>
      </c>
      <c r="L96">
        <v>42</v>
      </c>
      <c r="M96" t="s">
        <v>895</v>
      </c>
      <c r="N96" t="s">
        <v>935</v>
      </c>
      <c r="O96">
        <v>2400</v>
      </c>
      <c r="P96" t="s">
        <v>975</v>
      </c>
      <c r="Q96">
        <v>2430</v>
      </c>
      <c r="R96" t="s">
        <v>953</v>
      </c>
      <c r="S96">
        <v>2431</v>
      </c>
      <c r="T96" t="s">
        <v>627</v>
      </c>
      <c r="U96">
        <v>0</v>
      </c>
      <c r="V96" t="s">
        <v>43</v>
      </c>
      <c r="W96">
        <v>2000</v>
      </c>
      <c r="X96" t="s">
        <v>953</v>
      </c>
      <c r="Y96" t="s">
        <v>937</v>
      </c>
      <c r="Z96" t="s">
        <v>605</v>
      </c>
      <c r="AA96" t="s">
        <v>606</v>
      </c>
      <c r="AB96" t="s">
        <v>622</v>
      </c>
      <c r="AC96" t="s">
        <v>973</v>
      </c>
      <c r="AD96" s="12">
        <v>10000</v>
      </c>
      <c r="AE96" s="12">
        <v>100000</v>
      </c>
      <c r="AF96" s="12">
        <v>9164</v>
      </c>
      <c r="AG96" s="12">
        <v>9164</v>
      </c>
      <c r="AH96" s="12">
        <v>0</v>
      </c>
      <c r="AI96" s="12">
        <v>0</v>
      </c>
      <c r="AJ96" s="12">
        <v>0</v>
      </c>
      <c r="AK96" s="12">
        <v>836</v>
      </c>
      <c r="AL96" s="12">
        <v>0</v>
      </c>
      <c r="AM96" s="12">
        <v>0</v>
      </c>
      <c r="AN96" s="12">
        <v>0</v>
      </c>
      <c r="AO96" s="12">
        <v>0</v>
      </c>
      <c r="AP96" s="12">
        <v>0</v>
      </c>
      <c r="AQ96" s="12">
        <v>100000</v>
      </c>
      <c r="AR96" s="12">
        <f t="shared" si="1"/>
        <v>10000</v>
      </c>
      <c r="AS96" s="12">
        <v>10000</v>
      </c>
    </row>
    <row r="97" spans="1:45" hidden="1" x14ac:dyDescent="0.3">
      <c r="A97" t="s">
        <v>933</v>
      </c>
      <c r="B97">
        <v>2</v>
      </c>
      <c r="C97" t="s">
        <v>257</v>
      </c>
      <c r="D97">
        <v>2.4</v>
      </c>
      <c r="E97" t="s">
        <v>421</v>
      </c>
      <c r="F97" t="s">
        <v>422</v>
      </c>
      <c r="G97" t="s">
        <v>423</v>
      </c>
      <c r="H97" t="s">
        <v>340</v>
      </c>
      <c r="I97" t="s">
        <v>964</v>
      </c>
      <c r="J97" t="s">
        <v>858</v>
      </c>
      <c r="K97">
        <v>5</v>
      </c>
      <c r="L97">
        <v>29</v>
      </c>
      <c r="M97" t="s">
        <v>886</v>
      </c>
      <c r="N97" t="s">
        <v>935</v>
      </c>
      <c r="O97">
        <v>2400</v>
      </c>
      <c r="P97" t="s">
        <v>975</v>
      </c>
      <c r="Q97">
        <v>2440</v>
      </c>
      <c r="R97" t="s">
        <v>953</v>
      </c>
      <c r="S97">
        <v>2441</v>
      </c>
      <c r="T97" t="s">
        <v>348</v>
      </c>
      <c r="U97">
        <v>0</v>
      </c>
      <c r="V97" t="s">
        <v>43</v>
      </c>
      <c r="W97">
        <v>2000</v>
      </c>
      <c r="X97" t="s">
        <v>953</v>
      </c>
      <c r="Y97" t="s">
        <v>937</v>
      </c>
      <c r="Z97" t="s">
        <v>404</v>
      </c>
      <c r="AB97" t="s">
        <v>427</v>
      </c>
      <c r="AC97" t="s">
        <v>425</v>
      </c>
      <c r="AD97" s="12">
        <v>0</v>
      </c>
      <c r="AE97" s="12">
        <v>0</v>
      </c>
      <c r="AF97" s="12">
        <v>0</v>
      </c>
      <c r="AG97" s="12">
        <v>0</v>
      </c>
      <c r="AH97" s="12">
        <v>0</v>
      </c>
      <c r="AI97" s="12">
        <v>0</v>
      </c>
      <c r="AJ97" s="12">
        <v>0</v>
      </c>
      <c r="AK97" s="12">
        <v>0</v>
      </c>
      <c r="AL97" s="12">
        <v>0</v>
      </c>
      <c r="AM97" s="12">
        <v>0</v>
      </c>
      <c r="AN97" s="12">
        <v>0</v>
      </c>
      <c r="AO97" s="12">
        <v>0</v>
      </c>
      <c r="AP97" s="12">
        <v>49357.42</v>
      </c>
      <c r="AQ97" s="12">
        <v>0</v>
      </c>
      <c r="AR97" s="12">
        <f t="shared" si="1"/>
        <v>0</v>
      </c>
      <c r="AS97" s="12">
        <v>0</v>
      </c>
    </row>
    <row r="98" spans="1:45" hidden="1" x14ac:dyDescent="0.3">
      <c r="A98" t="s">
        <v>933</v>
      </c>
      <c r="B98">
        <v>1</v>
      </c>
      <c r="C98" t="s">
        <v>27</v>
      </c>
      <c r="D98">
        <v>1.3</v>
      </c>
      <c r="E98" t="s">
        <v>28</v>
      </c>
      <c r="F98" t="s">
        <v>29</v>
      </c>
      <c r="G98" t="s">
        <v>30</v>
      </c>
      <c r="H98" t="s">
        <v>31</v>
      </c>
      <c r="I98" t="s">
        <v>934</v>
      </c>
      <c r="J98" t="s">
        <v>857</v>
      </c>
      <c r="K98">
        <v>6</v>
      </c>
      <c r="L98">
        <v>21</v>
      </c>
      <c r="M98" t="s">
        <v>884</v>
      </c>
      <c r="N98" t="s">
        <v>935</v>
      </c>
      <c r="O98">
        <v>2400</v>
      </c>
      <c r="P98" t="s">
        <v>975</v>
      </c>
      <c r="Q98">
        <v>2450</v>
      </c>
      <c r="R98" t="s">
        <v>953</v>
      </c>
      <c r="S98">
        <v>2451</v>
      </c>
      <c r="T98" t="s">
        <v>315</v>
      </c>
      <c r="U98">
        <v>0</v>
      </c>
      <c r="V98" t="s">
        <v>43</v>
      </c>
      <c r="W98">
        <v>2000</v>
      </c>
      <c r="X98" t="s">
        <v>953</v>
      </c>
      <c r="Y98" t="s">
        <v>937</v>
      </c>
      <c r="Z98" t="s">
        <v>307</v>
      </c>
      <c r="AA98" t="s">
        <v>79</v>
      </c>
      <c r="AB98" t="s">
        <v>311</v>
      </c>
      <c r="AC98" t="s">
        <v>309</v>
      </c>
      <c r="AD98" s="12">
        <v>47757.2</v>
      </c>
      <c r="AE98" s="12">
        <v>50000</v>
      </c>
      <c r="AF98" s="12">
        <v>47757.2</v>
      </c>
      <c r="AG98" s="12">
        <v>32926.6</v>
      </c>
      <c r="AH98" s="12">
        <v>32926.6</v>
      </c>
      <c r="AI98" s="12">
        <v>32926.6</v>
      </c>
      <c r="AJ98" s="12">
        <v>32926.6</v>
      </c>
      <c r="AK98" s="12">
        <v>0</v>
      </c>
      <c r="AL98" s="12">
        <v>0</v>
      </c>
      <c r="AM98" s="12">
        <v>0</v>
      </c>
      <c r="AN98" s="12">
        <v>0</v>
      </c>
      <c r="AO98" s="12">
        <v>0</v>
      </c>
      <c r="AP98" s="12">
        <v>0</v>
      </c>
      <c r="AQ98" s="12">
        <v>50000</v>
      </c>
      <c r="AR98" s="12">
        <f t="shared" si="1"/>
        <v>47757.2</v>
      </c>
      <c r="AS98" s="12">
        <v>47757.2</v>
      </c>
    </row>
    <row r="99" spans="1:45" hidden="1" x14ac:dyDescent="0.3">
      <c r="A99" t="s">
        <v>933</v>
      </c>
      <c r="B99">
        <v>3</v>
      </c>
      <c r="C99" t="s">
        <v>600</v>
      </c>
      <c r="D99">
        <v>3.1</v>
      </c>
      <c r="E99" t="s">
        <v>601</v>
      </c>
      <c r="F99" t="s">
        <v>602</v>
      </c>
      <c r="G99" t="s">
        <v>603</v>
      </c>
      <c r="H99" t="s">
        <v>31</v>
      </c>
      <c r="I99" t="s">
        <v>934</v>
      </c>
      <c r="J99" t="s">
        <v>861</v>
      </c>
      <c r="K99">
        <v>8</v>
      </c>
      <c r="L99">
        <v>42</v>
      </c>
      <c r="M99" t="s">
        <v>895</v>
      </c>
      <c r="N99" t="s">
        <v>935</v>
      </c>
      <c r="O99">
        <v>2400</v>
      </c>
      <c r="P99" t="s">
        <v>975</v>
      </c>
      <c r="Q99">
        <v>2450</v>
      </c>
      <c r="R99" t="s">
        <v>953</v>
      </c>
      <c r="S99">
        <v>2451</v>
      </c>
      <c r="T99" t="s">
        <v>315</v>
      </c>
      <c r="U99">
        <v>0</v>
      </c>
      <c r="V99" t="s">
        <v>43</v>
      </c>
      <c r="W99">
        <v>2000</v>
      </c>
      <c r="X99" t="s">
        <v>953</v>
      </c>
      <c r="Y99" t="s">
        <v>937</v>
      </c>
      <c r="Z99" t="s">
        <v>605</v>
      </c>
      <c r="AA99" t="s">
        <v>606</v>
      </c>
      <c r="AB99" t="s">
        <v>622</v>
      </c>
      <c r="AC99" t="s">
        <v>973</v>
      </c>
      <c r="AD99" s="12">
        <v>0</v>
      </c>
      <c r="AE99" s="12">
        <v>400000</v>
      </c>
      <c r="AF99" s="12">
        <v>0</v>
      </c>
      <c r="AG99" s="12">
        <v>0</v>
      </c>
      <c r="AH99" s="12">
        <v>0</v>
      </c>
      <c r="AI99" s="12">
        <v>0</v>
      </c>
      <c r="AJ99" s="12">
        <v>0</v>
      </c>
      <c r="AK99" s="12">
        <v>0</v>
      </c>
      <c r="AL99" s="12">
        <v>0</v>
      </c>
      <c r="AM99" s="12">
        <v>0</v>
      </c>
      <c r="AN99" s="12">
        <v>0</v>
      </c>
      <c r="AO99" s="12">
        <v>0</v>
      </c>
      <c r="AP99" s="12">
        <v>0</v>
      </c>
      <c r="AQ99" s="12">
        <v>90000</v>
      </c>
      <c r="AR99" s="12">
        <f t="shared" si="1"/>
        <v>0</v>
      </c>
      <c r="AS99" s="12">
        <v>0</v>
      </c>
    </row>
    <row r="100" spans="1:45" hidden="1" x14ac:dyDescent="0.3">
      <c r="A100" t="s">
        <v>933</v>
      </c>
      <c r="B100">
        <v>1</v>
      </c>
      <c r="C100" t="s">
        <v>27</v>
      </c>
      <c r="D100">
        <v>1.3</v>
      </c>
      <c r="E100" t="s">
        <v>28</v>
      </c>
      <c r="F100" t="s">
        <v>29</v>
      </c>
      <c r="G100" t="s">
        <v>30</v>
      </c>
      <c r="H100" t="s">
        <v>31</v>
      </c>
      <c r="I100" t="s">
        <v>934</v>
      </c>
      <c r="J100" t="s">
        <v>857</v>
      </c>
      <c r="K100">
        <v>6</v>
      </c>
      <c r="L100">
        <v>21</v>
      </c>
      <c r="M100" t="s">
        <v>884</v>
      </c>
      <c r="N100" t="s">
        <v>935</v>
      </c>
      <c r="O100">
        <v>2400</v>
      </c>
      <c r="P100" t="s">
        <v>975</v>
      </c>
      <c r="Q100">
        <v>2460</v>
      </c>
      <c r="R100" t="s">
        <v>953</v>
      </c>
      <c r="S100">
        <v>2461</v>
      </c>
      <c r="T100" t="s">
        <v>228</v>
      </c>
      <c r="U100">
        <v>0</v>
      </c>
      <c r="V100" t="s">
        <v>43</v>
      </c>
      <c r="W100">
        <v>2000</v>
      </c>
      <c r="X100" t="s">
        <v>953</v>
      </c>
      <c r="Y100" t="s">
        <v>937</v>
      </c>
      <c r="Z100" t="s">
        <v>307</v>
      </c>
      <c r="AA100" t="s">
        <v>79</v>
      </c>
      <c r="AB100" t="s">
        <v>311</v>
      </c>
      <c r="AC100" t="s">
        <v>309</v>
      </c>
      <c r="AD100" s="12">
        <v>110000</v>
      </c>
      <c r="AE100" s="12">
        <v>110000</v>
      </c>
      <c r="AF100" s="12">
        <v>107755.23</v>
      </c>
      <c r="AG100" s="12">
        <v>67756.11</v>
      </c>
      <c r="AH100" s="12">
        <v>66868.710000000006</v>
      </c>
      <c r="AI100" s="12">
        <v>66868.710000000006</v>
      </c>
      <c r="AJ100" s="12">
        <v>66868.710000000006</v>
      </c>
      <c r="AK100" s="12">
        <v>2244.7700000000041</v>
      </c>
      <c r="AL100" s="12">
        <v>0</v>
      </c>
      <c r="AM100" s="12">
        <v>0</v>
      </c>
      <c r="AN100" s="12">
        <v>0</v>
      </c>
      <c r="AO100" s="12">
        <v>120000</v>
      </c>
      <c r="AP100" s="12">
        <v>101869.29</v>
      </c>
      <c r="AQ100" s="12">
        <v>110000</v>
      </c>
      <c r="AR100" s="12">
        <f t="shared" si="1"/>
        <v>110000</v>
      </c>
      <c r="AS100" s="12">
        <v>110000</v>
      </c>
    </row>
    <row r="101" spans="1:45" hidden="1" x14ac:dyDescent="0.3">
      <c r="A101" t="s">
        <v>933</v>
      </c>
      <c r="B101">
        <v>1</v>
      </c>
      <c r="C101" t="s">
        <v>27</v>
      </c>
      <c r="D101">
        <v>1.7</v>
      </c>
      <c r="E101" t="s">
        <v>215</v>
      </c>
      <c r="F101" t="s">
        <v>216</v>
      </c>
      <c r="G101" t="s">
        <v>217</v>
      </c>
      <c r="H101" t="s">
        <v>31</v>
      </c>
      <c r="I101" t="s">
        <v>934</v>
      </c>
      <c r="J101" t="s">
        <v>856</v>
      </c>
      <c r="K101">
        <v>3</v>
      </c>
      <c r="L101">
        <v>11</v>
      </c>
      <c r="M101" t="s">
        <v>881</v>
      </c>
      <c r="N101" t="s">
        <v>935</v>
      </c>
      <c r="O101">
        <v>2400</v>
      </c>
      <c r="P101" t="s">
        <v>975</v>
      </c>
      <c r="Q101">
        <v>2460</v>
      </c>
      <c r="R101" t="s">
        <v>953</v>
      </c>
      <c r="S101">
        <v>2461</v>
      </c>
      <c r="T101" t="s">
        <v>228</v>
      </c>
      <c r="U101">
        <v>0</v>
      </c>
      <c r="V101" t="s">
        <v>43</v>
      </c>
      <c r="W101">
        <v>2000</v>
      </c>
      <c r="X101" t="s">
        <v>953</v>
      </c>
      <c r="Y101" t="s">
        <v>937</v>
      </c>
      <c r="Z101" t="s">
        <v>189</v>
      </c>
      <c r="AA101" t="s">
        <v>218</v>
      </c>
      <c r="AB101" t="s">
        <v>222</v>
      </c>
      <c r="AC101" t="s">
        <v>972</v>
      </c>
      <c r="AD101" s="12">
        <v>1000</v>
      </c>
      <c r="AE101" s="12">
        <v>1000</v>
      </c>
      <c r="AF101" s="12">
        <v>0</v>
      </c>
      <c r="AG101" s="12">
        <v>0</v>
      </c>
      <c r="AH101" s="12">
        <v>0</v>
      </c>
      <c r="AI101" s="12">
        <v>0</v>
      </c>
      <c r="AJ101" s="12">
        <v>0</v>
      </c>
      <c r="AK101" s="12">
        <v>1000</v>
      </c>
      <c r="AL101" s="12">
        <v>0</v>
      </c>
      <c r="AM101" s="12">
        <v>0</v>
      </c>
      <c r="AN101" s="12">
        <v>0</v>
      </c>
      <c r="AO101" s="12">
        <v>0</v>
      </c>
      <c r="AP101" s="12">
        <v>611.9</v>
      </c>
      <c r="AQ101" s="12">
        <v>1000</v>
      </c>
      <c r="AR101" s="12">
        <f t="shared" si="1"/>
        <v>1000</v>
      </c>
      <c r="AS101" s="12">
        <v>1000</v>
      </c>
    </row>
    <row r="102" spans="1:45" hidden="1" x14ac:dyDescent="0.3">
      <c r="A102" t="s">
        <v>933</v>
      </c>
      <c r="B102">
        <v>2</v>
      </c>
      <c r="C102" t="s">
        <v>257</v>
      </c>
      <c r="D102">
        <v>2.2000000000000002</v>
      </c>
      <c r="E102" t="s">
        <v>258</v>
      </c>
      <c r="F102" t="s">
        <v>259</v>
      </c>
      <c r="G102" t="s">
        <v>260</v>
      </c>
      <c r="H102" t="s">
        <v>261</v>
      </c>
      <c r="I102" t="s">
        <v>960</v>
      </c>
      <c r="J102" t="s">
        <v>856</v>
      </c>
      <c r="K102">
        <v>1</v>
      </c>
      <c r="L102">
        <v>16</v>
      </c>
      <c r="M102" t="s">
        <v>883</v>
      </c>
      <c r="N102" t="s">
        <v>935</v>
      </c>
      <c r="O102">
        <v>2400</v>
      </c>
      <c r="P102" t="s">
        <v>975</v>
      </c>
      <c r="Q102">
        <v>2460</v>
      </c>
      <c r="R102" t="s">
        <v>953</v>
      </c>
      <c r="S102">
        <v>2461</v>
      </c>
      <c r="T102" t="s">
        <v>228</v>
      </c>
      <c r="U102">
        <v>0</v>
      </c>
      <c r="V102" t="s">
        <v>43</v>
      </c>
      <c r="W102">
        <v>2000</v>
      </c>
      <c r="X102" t="s">
        <v>953</v>
      </c>
      <c r="Y102" t="s">
        <v>937</v>
      </c>
      <c r="Z102" t="s">
        <v>189</v>
      </c>
      <c r="AA102" t="s">
        <v>35</v>
      </c>
      <c r="AB102" t="s">
        <v>276</v>
      </c>
      <c r="AC102" t="s">
        <v>961</v>
      </c>
      <c r="AD102" s="12">
        <v>10650</v>
      </c>
      <c r="AE102" s="12">
        <v>0</v>
      </c>
      <c r="AF102" s="12">
        <v>10592.98</v>
      </c>
      <c r="AG102" s="12">
        <v>10592.98</v>
      </c>
      <c r="AH102" s="12">
        <v>0</v>
      </c>
      <c r="AI102" s="12">
        <v>0</v>
      </c>
      <c r="AJ102" s="12">
        <v>0</v>
      </c>
      <c r="AK102" s="12">
        <v>57.020000000000437</v>
      </c>
      <c r="AL102" s="12">
        <v>0</v>
      </c>
      <c r="AM102" s="12">
        <v>0</v>
      </c>
      <c r="AN102" s="12">
        <v>0</v>
      </c>
      <c r="AO102" s="12">
        <v>0</v>
      </c>
      <c r="AP102" s="12">
        <v>0</v>
      </c>
      <c r="AQ102" s="12">
        <v>10650</v>
      </c>
      <c r="AR102" s="12">
        <f t="shared" si="1"/>
        <v>10650</v>
      </c>
      <c r="AS102" s="12">
        <v>10650</v>
      </c>
    </row>
    <row r="103" spans="1:45" hidden="1" x14ac:dyDescent="0.3">
      <c r="A103" t="s">
        <v>933</v>
      </c>
      <c r="B103">
        <v>2</v>
      </c>
      <c r="C103" t="s">
        <v>257</v>
      </c>
      <c r="D103">
        <v>2.2000000000000002</v>
      </c>
      <c r="E103" t="s">
        <v>258</v>
      </c>
      <c r="F103" t="s">
        <v>259</v>
      </c>
      <c r="G103" t="s">
        <v>260</v>
      </c>
      <c r="H103" t="s">
        <v>31</v>
      </c>
      <c r="I103" t="s">
        <v>934</v>
      </c>
      <c r="J103" t="s">
        <v>859</v>
      </c>
      <c r="K103">
        <v>2</v>
      </c>
      <c r="L103">
        <v>36</v>
      </c>
      <c r="M103" t="s">
        <v>888</v>
      </c>
      <c r="N103" t="s">
        <v>935</v>
      </c>
      <c r="O103">
        <v>2400</v>
      </c>
      <c r="P103" t="s">
        <v>975</v>
      </c>
      <c r="Q103">
        <v>2460</v>
      </c>
      <c r="R103" t="s">
        <v>953</v>
      </c>
      <c r="S103">
        <v>2461</v>
      </c>
      <c r="T103" t="s">
        <v>228</v>
      </c>
      <c r="U103">
        <v>0</v>
      </c>
      <c r="V103" t="s">
        <v>43</v>
      </c>
      <c r="W103">
        <v>2000</v>
      </c>
      <c r="X103" t="s">
        <v>953</v>
      </c>
      <c r="Y103" t="s">
        <v>937</v>
      </c>
      <c r="Z103" t="s">
        <v>447</v>
      </c>
      <c r="AA103" t="s">
        <v>448</v>
      </c>
      <c r="AB103" t="s">
        <v>452</v>
      </c>
      <c r="AC103" t="s">
        <v>976</v>
      </c>
      <c r="AD103" s="12">
        <v>1116140</v>
      </c>
      <c r="AE103" s="12">
        <v>150000</v>
      </c>
      <c r="AF103" s="12">
        <v>1070907.1299999999</v>
      </c>
      <c r="AG103" s="12">
        <v>244314.33</v>
      </c>
      <c r="AH103" s="12">
        <v>234280.33</v>
      </c>
      <c r="AI103" s="12">
        <v>142530.13</v>
      </c>
      <c r="AJ103" s="12">
        <v>142530.13</v>
      </c>
      <c r="AK103" s="12">
        <v>45232.870000000112</v>
      </c>
      <c r="AL103" s="12">
        <v>0</v>
      </c>
      <c r="AM103" s="12">
        <v>0</v>
      </c>
      <c r="AN103" s="12">
        <v>0</v>
      </c>
      <c r="AO103" s="12">
        <v>100000</v>
      </c>
      <c r="AP103" s="12">
        <v>99974.5</v>
      </c>
      <c r="AQ103" s="12">
        <v>642000</v>
      </c>
      <c r="AR103" s="12">
        <f t="shared" si="1"/>
        <v>1116140</v>
      </c>
      <c r="AS103" s="12">
        <v>650000</v>
      </c>
    </row>
    <row r="104" spans="1:45" hidden="1" x14ac:dyDescent="0.3">
      <c r="A104" t="s">
        <v>933</v>
      </c>
      <c r="B104">
        <v>2</v>
      </c>
      <c r="C104" t="s">
        <v>257</v>
      </c>
      <c r="D104">
        <v>2.2000000000000002</v>
      </c>
      <c r="E104" t="s">
        <v>258</v>
      </c>
      <c r="F104" t="s">
        <v>573</v>
      </c>
      <c r="G104" t="s">
        <v>966</v>
      </c>
      <c r="H104" t="s">
        <v>31</v>
      </c>
      <c r="I104" t="s">
        <v>934</v>
      </c>
      <c r="J104" t="s">
        <v>859</v>
      </c>
      <c r="K104">
        <v>3</v>
      </c>
      <c r="L104">
        <v>34</v>
      </c>
      <c r="M104" t="s">
        <v>892</v>
      </c>
      <c r="N104" t="s">
        <v>935</v>
      </c>
      <c r="O104">
        <v>2400</v>
      </c>
      <c r="P104" t="s">
        <v>975</v>
      </c>
      <c r="Q104">
        <v>2460</v>
      </c>
      <c r="R104" t="s">
        <v>953</v>
      </c>
      <c r="S104">
        <v>2461</v>
      </c>
      <c r="T104" t="s">
        <v>228</v>
      </c>
      <c r="U104">
        <v>0</v>
      </c>
      <c r="V104" t="s">
        <v>43</v>
      </c>
      <c r="W104">
        <v>2000</v>
      </c>
      <c r="X104" t="s">
        <v>953</v>
      </c>
      <c r="Y104" t="s">
        <v>937</v>
      </c>
      <c r="Z104" t="s">
        <v>447</v>
      </c>
      <c r="AA104" t="s">
        <v>218</v>
      </c>
      <c r="AB104" t="s">
        <v>578</v>
      </c>
      <c r="AC104" t="s">
        <v>576</v>
      </c>
      <c r="AD104" s="12">
        <v>9600000</v>
      </c>
      <c r="AE104" s="12">
        <v>9600000</v>
      </c>
      <c r="AF104" s="12">
        <v>9587751.7100000009</v>
      </c>
      <c r="AG104" s="12">
        <v>9587751.7100000009</v>
      </c>
      <c r="AH104" s="12">
        <v>8566487.7100000009</v>
      </c>
      <c r="AI104" s="12">
        <v>8566487.7100000009</v>
      </c>
      <c r="AJ104" s="12">
        <v>8566487.7100000009</v>
      </c>
      <c r="AK104" s="12">
        <v>12248.289999999106</v>
      </c>
      <c r="AL104" s="12">
        <v>0</v>
      </c>
      <c r="AM104" s="12">
        <v>0</v>
      </c>
      <c r="AN104" s="12">
        <v>0</v>
      </c>
      <c r="AO104" s="12">
        <v>6000000</v>
      </c>
      <c r="AP104" s="12">
        <v>7570846.8600000003</v>
      </c>
      <c r="AQ104" s="12">
        <v>9600000</v>
      </c>
      <c r="AR104" s="12">
        <f t="shared" si="1"/>
        <v>9600000</v>
      </c>
      <c r="AS104" s="12">
        <v>9600000</v>
      </c>
    </row>
    <row r="105" spans="1:45" hidden="1" x14ac:dyDescent="0.3">
      <c r="A105" t="s">
        <v>933</v>
      </c>
      <c r="B105">
        <v>2</v>
      </c>
      <c r="C105" t="s">
        <v>257</v>
      </c>
      <c r="D105">
        <v>2.5</v>
      </c>
      <c r="E105" t="s">
        <v>400</v>
      </c>
      <c r="F105" t="s">
        <v>401</v>
      </c>
      <c r="G105" t="s">
        <v>402</v>
      </c>
      <c r="H105" t="s">
        <v>261</v>
      </c>
      <c r="I105" t="s">
        <v>960</v>
      </c>
      <c r="J105" t="s">
        <v>858</v>
      </c>
      <c r="K105">
        <v>5</v>
      </c>
      <c r="L105">
        <v>25</v>
      </c>
      <c r="M105" t="s">
        <v>885</v>
      </c>
      <c r="N105" t="s">
        <v>935</v>
      </c>
      <c r="O105">
        <v>2400</v>
      </c>
      <c r="P105" t="s">
        <v>975</v>
      </c>
      <c r="Q105">
        <v>2460</v>
      </c>
      <c r="R105" t="s">
        <v>953</v>
      </c>
      <c r="S105">
        <v>2461</v>
      </c>
      <c r="T105" t="s">
        <v>228</v>
      </c>
      <c r="U105">
        <v>0</v>
      </c>
      <c r="V105" t="s">
        <v>43</v>
      </c>
      <c r="W105">
        <v>2000</v>
      </c>
      <c r="X105" t="s">
        <v>953</v>
      </c>
      <c r="Y105" t="s">
        <v>937</v>
      </c>
      <c r="Z105" t="s">
        <v>404</v>
      </c>
      <c r="AB105" t="s">
        <v>408</v>
      </c>
      <c r="AC105" t="s">
        <v>977</v>
      </c>
      <c r="AD105" s="12">
        <v>0</v>
      </c>
      <c r="AE105" s="12">
        <v>0</v>
      </c>
      <c r="AF105" s="12">
        <v>0</v>
      </c>
      <c r="AG105" s="12">
        <v>0</v>
      </c>
      <c r="AH105" s="12">
        <v>0</v>
      </c>
      <c r="AI105" s="12">
        <v>0</v>
      </c>
      <c r="AJ105" s="12">
        <v>0</v>
      </c>
      <c r="AK105" s="12">
        <v>0</v>
      </c>
      <c r="AL105" s="12">
        <v>0</v>
      </c>
      <c r="AM105" s="12">
        <v>0</v>
      </c>
      <c r="AN105" s="12">
        <v>0</v>
      </c>
      <c r="AO105" s="12">
        <v>0</v>
      </c>
      <c r="AP105" s="12">
        <v>177712</v>
      </c>
      <c r="AQ105" s="12">
        <v>0</v>
      </c>
      <c r="AR105" s="12">
        <f t="shared" si="1"/>
        <v>0</v>
      </c>
      <c r="AS105" s="12">
        <v>0</v>
      </c>
    </row>
    <row r="106" spans="1:45" hidden="1" x14ac:dyDescent="0.3">
      <c r="A106" t="s">
        <v>933</v>
      </c>
      <c r="B106">
        <v>3</v>
      </c>
      <c r="C106" t="s">
        <v>600</v>
      </c>
      <c r="D106">
        <v>3.8</v>
      </c>
      <c r="E106" t="s">
        <v>801</v>
      </c>
      <c r="F106" t="s">
        <v>802</v>
      </c>
      <c r="G106" t="s">
        <v>803</v>
      </c>
      <c r="H106" t="s">
        <v>31</v>
      </c>
      <c r="I106" t="s">
        <v>934</v>
      </c>
      <c r="J106" t="s">
        <v>868</v>
      </c>
      <c r="K106">
        <v>6</v>
      </c>
      <c r="L106">
        <v>49</v>
      </c>
      <c r="M106" t="s">
        <v>905</v>
      </c>
      <c r="N106" t="s">
        <v>935</v>
      </c>
      <c r="O106">
        <v>2400</v>
      </c>
      <c r="P106" t="s">
        <v>975</v>
      </c>
      <c r="Q106">
        <v>2460</v>
      </c>
      <c r="R106" t="s">
        <v>953</v>
      </c>
      <c r="S106">
        <v>2461</v>
      </c>
      <c r="T106" t="s">
        <v>228</v>
      </c>
      <c r="U106">
        <v>0</v>
      </c>
      <c r="V106" t="s">
        <v>43</v>
      </c>
      <c r="W106">
        <v>2000</v>
      </c>
      <c r="X106" t="s">
        <v>953</v>
      </c>
      <c r="Y106" t="s">
        <v>937</v>
      </c>
      <c r="Z106" t="s">
        <v>805</v>
      </c>
      <c r="AA106" t="s">
        <v>79</v>
      </c>
      <c r="AB106" t="s">
        <v>820</v>
      </c>
      <c r="AC106" t="s">
        <v>963</v>
      </c>
      <c r="AD106" s="12">
        <v>243600</v>
      </c>
      <c r="AE106" s="12">
        <v>150000</v>
      </c>
      <c r="AF106" s="12">
        <v>239693.12</v>
      </c>
      <c r="AG106" s="12">
        <v>65878.720000000001</v>
      </c>
      <c r="AH106" s="12">
        <v>54046.720000000001</v>
      </c>
      <c r="AI106" s="12">
        <v>49724.56</v>
      </c>
      <c r="AJ106" s="12">
        <v>49724.56</v>
      </c>
      <c r="AK106" s="12">
        <v>3906.8800000000047</v>
      </c>
      <c r="AL106" s="12">
        <v>0</v>
      </c>
      <c r="AM106" s="12">
        <v>0</v>
      </c>
      <c r="AN106" s="12">
        <v>0</v>
      </c>
      <c r="AO106" s="12">
        <v>100000</v>
      </c>
      <c r="AP106" s="12">
        <v>252780.08</v>
      </c>
      <c r="AQ106" s="12">
        <v>160600</v>
      </c>
      <c r="AR106" s="12">
        <f t="shared" si="1"/>
        <v>243600</v>
      </c>
      <c r="AS106" s="12">
        <v>243600</v>
      </c>
    </row>
    <row r="107" spans="1:45" hidden="1" x14ac:dyDescent="0.3">
      <c r="A107" t="s">
        <v>933</v>
      </c>
      <c r="B107">
        <v>1</v>
      </c>
      <c r="C107" t="s">
        <v>27</v>
      </c>
      <c r="D107">
        <v>1.3</v>
      </c>
      <c r="E107" t="s">
        <v>28</v>
      </c>
      <c r="F107" t="s">
        <v>29</v>
      </c>
      <c r="G107" t="s">
        <v>30</v>
      </c>
      <c r="H107" t="s">
        <v>31</v>
      </c>
      <c r="I107" t="s">
        <v>934</v>
      </c>
      <c r="J107" t="s">
        <v>857</v>
      </c>
      <c r="K107">
        <v>6</v>
      </c>
      <c r="L107">
        <v>21</v>
      </c>
      <c r="M107" t="s">
        <v>884</v>
      </c>
      <c r="N107" t="s">
        <v>935</v>
      </c>
      <c r="O107">
        <v>2400</v>
      </c>
      <c r="P107" t="s">
        <v>975</v>
      </c>
      <c r="Q107">
        <v>2470</v>
      </c>
      <c r="R107" t="s">
        <v>953</v>
      </c>
      <c r="S107">
        <v>2471</v>
      </c>
      <c r="T107" t="s">
        <v>230</v>
      </c>
      <c r="U107">
        <v>0</v>
      </c>
      <c r="V107" t="s">
        <v>43</v>
      </c>
      <c r="W107">
        <v>2000</v>
      </c>
      <c r="X107" t="s">
        <v>953</v>
      </c>
      <c r="Y107" t="s">
        <v>937</v>
      </c>
      <c r="Z107" t="s">
        <v>307</v>
      </c>
      <c r="AA107" t="s">
        <v>79</v>
      </c>
      <c r="AB107" t="s">
        <v>311</v>
      </c>
      <c r="AC107" t="s">
        <v>309</v>
      </c>
      <c r="AD107" s="12">
        <v>30000.42</v>
      </c>
      <c r="AE107" s="12">
        <v>80000</v>
      </c>
      <c r="AF107" s="12">
        <v>8359.82</v>
      </c>
      <c r="AG107" s="12">
        <v>8359.82</v>
      </c>
      <c r="AH107" s="12">
        <v>6527.02</v>
      </c>
      <c r="AI107" s="12">
        <v>6527.02</v>
      </c>
      <c r="AJ107" s="12">
        <v>6527.02</v>
      </c>
      <c r="AK107" s="12">
        <v>21640.6</v>
      </c>
      <c r="AL107" s="12">
        <v>0</v>
      </c>
      <c r="AM107" s="12">
        <v>0</v>
      </c>
      <c r="AN107" s="12">
        <v>0</v>
      </c>
      <c r="AO107" s="12">
        <v>120000</v>
      </c>
      <c r="AP107" s="12">
        <v>98774.32</v>
      </c>
      <c r="AQ107" s="12">
        <v>80000.42</v>
      </c>
      <c r="AR107" s="12">
        <f t="shared" si="1"/>
        <v>30000.42</v>
      </c>
      <c r="AS107" s="12">
        <v>30000.42</v>
      </c>
    </row>
    <row r="108" spans="1:45" hidden="1" x14ac:dyDescent="0.3">
      <c r="A108" t="s">
        <v>933</v>
      </c>
      <c r="B108">
        <v>1</v>
      </c>
      <c r="C108" t="s">
        <v>27</v>
      </c>
      <c r="D108">
        <v>1.7</v>
      </c>
      <c r="E108" t="s">
        <v>215</v>
      </c>
      <c r="F108" t="s">
        <v>373</v>
      </c>
      <c r="G108" t="s">
        <v>374</v>
      </c>
      <c r="H108" t="s">
        <v>200</v>
      </c>
      <c r="I108" t="s">
        <v>957</v>
      </c>
      <c r="J108" t="s">
        <v>860</v>
      </c>
      <c r="K108">
        <v>7</v>
      </c>
      <c r="L108">
        <v>41</v>
      </c>
      <c r="M108" t="s">
        <v>906</v>
      </c>
      <c r="N108" t="s">
        <v>935</v>
      </c>
      <c r="O108">
        <v>2400</v>
      </c>
      <c r="P108" t="s">
        <v>975</v>
      </c>
      <c r="Q108">
        <v>2470</v>
      </c>
      <c r="R108" t="s">
        <v>953</v>
      </c>
      <c r="S108">
        <v>2471</v>
      </c>
      <c r="T108" t="s">
        <v>230</v>
      </c>
      <c r="U108">
        <v>0</v>
      </c>
      <c r="V108" t="s">
        <v>43</v>
      </c>
      <c r="W108">
        <v>2000</v>
      </c>
      <c r="X108" t="s">
        <v>953</v>
      </c>
      <c r="Y108" t="s">
        <v>937</v>
      </c>
      <c r="Z108" t="s">
        <v>587</v>
      </c>
      <c r="AB108" t="s">
        <v>593</v>
      </c>
      <c r="AC108" t="s">
        <v>958</v>
      </c>
      <c r="AD108" s="12">
        <v>0</v>
      </c>
      <c r="AE108" s="12">
        <v>0</v>
      </c>
      <c r="AF108" s="12">
        <v>0</v>
      </c>
      <c r="AG108" s="12">
        <v>0</v>
      </c>
      <c r="AH108" s="12">
        <v>0</v>
      </c>
      <c r="AI108" s="12">
        <v>0</v>
      </c>
      <c r="AJ108" s="12">
        <v>0</v>
      </c>
      <c r="AK108" s="12">
        <v>0</v>
      </c>
      <c r="AL108" s="12">
        <v>0</v>
      </c>
      <c r="AM108" s="12">
        <v>0</v>
      </c>
      <c r="AN108" s="12">
        <v>0</v>
      </c>
      <c r="AO108" s="12">
        <v>0</v>
      </c>
      <c r="AP108" s="12">
        <v>1421</v>
      </c>
      <c r="AQ108" s="12">
        <v>0</v>
      </c>
      <c r="AR108" s="12">
        <f t="shared" si="1"/>
        <v>0</v>
      </c>
      <c r="AS108" s="12">
        <v>0</v>
      </c>
    </row>
    <row r="109" spans="1:45" hidden="1" x14ac:dyDescent="0.3">
      <c r="A109" t="s">
        <v>933</v>
      </c>
      <c r="B109">
        <v>1</v>
      </c>
      <c r="C109" t="s">
        <v>27</v>
      </c>
      <c r="D109">
        <v>1.7</v>
      </c>
      <c r="E109" t="s">
        <v>215</v>
      </c>
      <c r="F109" t="s">
        <v>216</v>
      </c>
      <c r="G109" t="s">
        <v>217</v>
      </c>
      <c r="H109" t="s">
        <v>31</v>
      </c>
      <c r="I109" t="s">
        <v>934</v>
      </c>
      <c r="J109" t="s">
        <v>856</v>
      </c>
      <c r="K109">
        <v>3</v>
      </c>
      <c r="L109">
        <v>11</v>
      </c>
      <c r="M109" t="s">
        <v>881</v>
      </c>
      <c r="N109" t="s">
        <v>935</v>
      </c>
      <c r="O109">
        <v>2400</v>
      </c>
      <c r="P109" t="s">
        <v>975</v>
      </c>
      <c r="Q109">
        <v>2470</v>
      </c>
      <c r="R109" t="s">
        <v>953</v>
      </c>
      <c r="S109">
        <v>2471</v>
      </c>
      <c r="T109" t="s">
        <v>230</v>
      </c>
      <c r="U109">
        <v>0</v>
      </c>
      <c r="V109" t="s">
        <v>43</v>
      </c>
      <c r="W109">
        <v>2000</v>
      </c>
      <c r="X109" t="s">
        <v>953</v>
      </c>
      <c r="Y109" t="s">
        <v>937</v>
      </c>
      <c r="Z109" t="s">
        <v>189</v>
      </c>
      <c r="AA109" t="s">
        <v>218</v>
      </c>
      <c r="AB109" t="s">
        <v>222</v>
      </c>
      <c r="AC109" t="s">
        <v>972</v>
      </c>
      <c r="AD109" s="12">
        <v>2000</v>
      </c>
      <c r="AE109" s="12">
        <v>2000</v>
      </c>
      <c r="AF109" s="12">
        <v>279.44</v>
      </c>
      <c r="AG109" s="12">
        <v>279.44</v>
      </c>
      <c r="AH109" s="12">
        <v>279.44</v>
      </c>
      <c r="AI109" s="12">
        <v>279.44</v>
      </c>
      <c r="AJ109" s="12">
        <v>279.44</v>
      </c>
      <c r="AK109" s="12">
        <v>1720.56</v>
      </c>
      <c r="AL109" s="12">
        <v>0</v>
      </c>
      <c r="AM109" s="12">
        <v>0</v>
      </c>
      <c r="AN109" s="12">
        <v>0</v>
      </c>
      <c r="AO109" s="12">
        <v>0</v>
      </c>
      <c r="AP109" s="12">
        <v>1647.94</v>
      </c>
      <c r="AQ109" s="12">
        <v>2000</v>
      </c>
      <c r="AR109" s="12">
        <f t="shared" si="1"/>
        <v>2000</v>
      </c>
      <c r="AS109" s="12">
        <v>2000</v>
      </c>
    </row>
    <row r="110" spans="1:45" hidden="1" x14ac:dyDescent="0.3">
      <c r="A110" t="s">
        <v>933</v>
      </c>
      <c r="B110">
        <v>2</v>
      </c>
      <c r="C110" t="s">
        <v>257</v>
      </c>
      <c r="D110">
        <v>2.2000000000000002</v>
      </c>
      <c r="E110" t="s">
        <v>258</v>
      </c>
      <c r="F110" t="s">
        <v>259</v>
      </c>
      <c r="G110" t="s">
        <v>260</v>
      </c>
      <c r="H110" t="s">
        <v>261</v>
      </c>
      <c r="I110" t="s">
        <v>960</v>
      </c>
      <c r="J110" t="s">
        <v>856</v>
      </c>
      <c r="K110">
        <v>1</v>
      </c>
      <c r="L110">
        <v>16</v>
      </c>
      <c r="M110" t="s">
        <v>883</v>
      </c>
      <c r="N110" t="s">
        <v>935</v>
      </c>
      <c r="O110">
        <v>2400</v>
      </c>
      <c r="P110" t="s">
        <v>975</v>
      </c>
      <c r="Q110">
        <v>2470</v>
      </c>
      <c r="R110" t="s">
        <v>953</v>
      </c>
      <c r="S110">
        <v>2471</v>
      </c>
      <c r="T110" t="s">
        <v>230</v>
      </c>
      <c r="U110">
        <v>0</v>
      </c>
      <c r="V110" t="s">
        <v>43</v>
      </c>
      <c r="W110">
        <v>2000</v>
      </c>
      <c r="X110" t="s">
        <v>953</v>
      </c>
      <c r="Y110" t="s">
        <v>937</v>
      </c>
      <c r="Z110" t="s">
        <v>189</v>
      </c>
      <c r="AB110" t="s">
        <v>276</v>
      </c>
      <c r="AC110" t="s">
        <v>961</v>
      </c>
      <c r="AD110" s="12">
        <v>0</v>
      </c>
      <c r="AE110" s="12">
        <v>0</v>
      </c>
      <c r="AF110" s="12">
        <v>0</v>
      </c>
      <c r="AG110" s="12">
        <v>0</v>
      </c>
      <c r="AH110" s="12">
        <v>0</v>
      </c>
      <c r="AI110" s="12">
        <v>0</v>
      </c>
      <c r="AJ110" s="12">
        <v>0</v>
      </c>
      <c r="AK110" s="12">
        <v>0</v>
      </c>
      <c r="AL110" s="12">
        <v>0</v>
      </c>
      <c r="AM110" s="12">
        <v>0</v>
      </c>
      <c r="AN110" s="12">
        <v>0</v>
      </c>
      <c r="AO110" s="12">
        <v>0</v>
      </c>
      <c r="AP110" s="12">
        <v>9653.11</v>
      </c>
      <c r="AQ110" s="12">
        <v>0</v>
      </c>
      <c r="AR110" s="12">
        <f t="shared" si="1"/>
        <v>0</v>
      </c>
      <c r="AS110" s="12">
        <v>0</v>
      </c>
    </row>
    <row r="111" spans="1:45" hidden="1" x14ac:dyDescent="0.3">
      <c r="A111" t="s">
        <v>933</v>
      </c>
      <c r="B111">
        <v>2</v>
      </c>
      <c r="C111" t="s">
        <v>257</v>
      </c>
      <c r="D111">
        <v>2.2000000000000002</v>
      </c>
      <c r="E111" t="s">
        <v>258</v>
      </c>
      <c r="F111" t="s">
        <v>259</v>
      </c>
      <c r="G111" t="s">
        <v>260</v>
      </c>
      <c r="H111" t="s">
        <v>31</v>
      </c>
      <c r="I111" t="s">
        <v>934</v>
      </c>
      <c r="J111" t="s">
        <v>859</v>
      </c>
      <c r="K111">
        <v>2</v>
      </c>
      <c r="L111">
        <v>36</v>
      </c>
      <c r="M111" t="s">
        <v>888</v>
      </c>
      <c r="N111" t="s">
        <v>935</v>
      </c>
      <c r="O111">
        <v>2400</v>
      </c>
      <c r="P111" t="s">
        <v>975</v>
      </c>
      <c r="Q111">
        <v>2470</v>
      </c>
      <c r="R111" t="s">
        <v>953</v>
      </c>
      <c r="S111">
        <v>2471</v>
      </c>
      <c r="T111" t="s">
        <v>230</v>
      </c>
      <c r="U111">
        <v>0</v>
      </c>
      <c r="V111" t="s">
        <v>43</v>
      </c>
      <c r="W111">
        <v>2000</v>
      </c>
      <c r="X111" t="s">
        <v>953</v>
      </c>
      <c r="Y111" t="s">
        <v>937</v>
      </c>
      <c r="Z111" t="s">
        <v>447</v>
      </c>
      <c r="AA111" t="s">
        <v>448</v>
      </c>
      <c r="AB111" t="s">
        <v>452</v>
      </c>
      <c r="AC111" t="s">
        <v>976</v>
      </c>
      <c r="AD111" s="12">
        <v>2457000</v>
      </c>
      <c r="AE111" s="12">
        <v>2250000</v>
      </c>
      <c r="AF111" s="12">
        <v>2449691.54</v>
      </c>
      <c r="AG111" s="12">
        <v>2012424.9</v>
      </c>
      <c r="AH111" s="12">
        <v>1768688.74</v>
      </c>
      <c r="AI111" s="12">
        <v>985578.53</v>
      </c>
      <c r="AJ111" s="12">
        <v>985578.53</v>
      </c>
      <c r="AK111" s="12">
        <v>7308.4599999999627</v>
      </c>
      <c r="AL111" s="12">
        <v>0</v>
      </c>
      <c r="AM111" s="12">
        <v>0</v>
      </c>
      <c r="AN111" s="12">
        <v>0</v>
      </c>
      <c r="AO111" s="12">
        <v>1200000</v>
      </c>
      <c r="AP111" s="12">
        <v>3123683.6</v>
      </c>
      <c r="AQ111" s="12">
        <v>2250000</v>
      </c>
      <c r="AR111" s="12">
        <f t="shared" si="1"/>
        <v>2457000</v>
      </c>
      <c r="AS111" s="12">
        <v>2457000</v>
      </c>
    </row>
    <row r="112" spans="1:45" hidden="1" x14ac:dyDescent="0.3">
      <c r="A112" t="s">
        <v>933</v>
      </c>
      <c r="B112">
        <v>2</v>
      </c>
      <c r="C112" t="s">
        <v>257</v>
      </c>
      <c r="D112">
        <v>2.4</v>
      </c>
      <c r="E112" t="s">
        <v>421</v>
      </c>
      <c r="F112" t="s">
        <v>422</v>
      </c>
      <c r="G112" t="s">
        <v>423</v>
      </c>
      <c r="H112" t="s">
        <v>340</v>
      </c>
      <c r="I112" t="s">
        <v>964</v>
      </c>
      <c r="J112" t="s">
        <v>858</v>
      </c>
      <c r="K112">
        <v>5</v>
      </c>
      <c r="L112">
        <v>29</v>
      </c>
      <c r="M112" t="s">
        <v>886</v>
      </c>
      <c r="N112" t="s">
        <v>935</v>
      </c>
      <c r="O112">
        <v>2400</v>
      </c>
      <c r="P112" t="s">
        <v>975</v>
      </c>
      <c r="Q112">
        <v>2470</v>
      </c>
      <c r="R112" t="s">
        <v>953</v>
      </c>
      <c r="S112">
        <v>2471</v>
      </c>
      <c r="T112" t="s">
        <v>230</v>
      </c>
      <c r="U112">
        <v>0</v>
      </c>
      <c r="V112" t="s">
        <v>43</v>
      </c>
      <c r="W112">
        <v>2000</v>
      </c>
      <c r="X112" t="s">
        <v>953</v>
      </c>
      <c r="Y112" t="s">
        <v>937</v>
      </c>
      <c r="Z112" t="s">
        <v>404</v>
      </c>
      <c r="AB112" t="s">
        <v>427</v>
      </c>
      <c r="AC112" t="s">
        <v>425</v>
      </c>
      <c r="AD112" s="12">
        <v>0</v>
      </c>
      <c r="AE112" s="12">
        <v>0</v>
      </c>
      <c r="AF112" s="12">
        <v>0</v>
      </c>
      <c r="AG112" s="12">
        <v>0</v>
      </c>
      <c r="AH112" s="12">
        <v>0</v>
      </c>
      <c r="AI112" s="12">
        <v>0</v>
      </c>
      <c r="AJ112" s="12">
        <v>0</v>
      </c>
      <c r="AK112" s="12">
        <v>0</v>
      </c>
      <c r="AL112" s="12">
        <v>0</v>
      </c>
      <c r="AM112" s="12">
        <v>0</v>
      </c>
      <c r="AN112" s="12">
        <v>0</v>
      </c>
      <c r="AO112" s="12">
        <v>0</v>
      </c>
      <c r="AP112" s="12">
        <v>17906.11</v>
      </c>
      <c r="AQ112" s="12">
        <v>0</v>
      </c>
      <c r="AR112" s="12">
        <f t="shared" si="1"/>
        <v>0</v>
      </c>
      <c r="AS112" s="12">
        <v>0</v>
      </c>
    </row>
    <row r="113" spans="1:45" hidden="1" x14ac:dyDescent="0.3">
      <c r="A113" t="s">
        <v>933</v>
      </c>
      <c r="B113">
        <v>3</v>
      </c>
      <c r="C113" t="s">
        <v>600</v>
      </c>
      <c r="D113">
        <v>3.8</v>
      </c>
      <c r="E113" t="s">
        <v>801</v>
      </c>
      <c r="F113" t="s">
        <v>802</v>
      </c>
      <c r="G113" t="s">
        <v>803</v>
      </c>
      <c r="H113" t="s">
        <v>31</v>
      </c>
      <c r="I113" t="s">
        <v>934</v>
      </c>
      <c r="J113" t="s">
        <v>868</v>
      </c>
      <c r="K113">
        <v>6</v>
      </c>
      <c r="L113">
        <v>49</v>
      </c>
      <c r="M113" t="s">
        <v>905</v>
      </c>
      <c r="N113" t="s">
        <v>935</v>
      </c>
      <c r="O113">
        <v>2400</v>
      </c>
      <c r="P113" t="s">
        <v>975</v>
      </c>
      <c r="Q113">
        <v>2470</v>
      </c>
      <c r="R113" t="s">
        <v>953</v>
      </c>
      <c r="S113">
        <v>2471</v>
      </c>
      <c r="T113" t="s">
        <v>230</v>
      </c>
      <c r="U113">
        <v>0</v>
      </c>
      <c r="V113" t="s">
        <v>43</v>
      </c>
      <c r="W113">
        <v>2000</v>
      </c>
      <c r="X113" t="s">
        <v>953</v>
      </c>
      <c r="Y113" t="s">
        <v>937</v>
      </c>
      <c r="Z113" t="s">
        <v>805</v>
      </c>
      <c r="AA113" t="s">
        <v>79</v>
      </c>
      <c r="AB113" t="s">
        <v>820</v>
      </c>
      <c r="AC113" t="s">
        <v>963</v>
      </c>
      <c r="AD113" s="12">
        <v>1862</v>
      </c>
      <c r="AE113" s="12">
        <v>0</v>
      </c>
      <c r="AF113" s="12">
        <v>1861.8</v>
      </c>
      <c r="AG113" s="12">
        <v>0</v>
      </c>
      <c r="AH113" s="12">
        <v>0</v>
      </c>
      <c r="AI113" s="12">
        <v>0</v>
      </c>
      <c r="AJ113" s="12">
        <v>0</v>
      </c>
      <c r="AK113" s="12">
        <v>0.20000000000004547</v>
      </c>
      <c r="AL113" s="12">
        <v>0</v>
      </c>
      <c r="AM113" s="12">
        <v>0</v>
      </c>
      <c r="AN113" s="12">
        <v>0</v>
      </c>
      <c r="AO113" s="12">
        <v>0</v>
      </c>
      <c r="AP113" s="12">
        <v>0</v>
      </c>
      <c r="AQ113" s="12">
        <v>0</v>
      </c>
      <c r="AR113" s="12">
        <f t="shared" si="1"/>
        <v>1862</v>
      </c>
      <c r="AS113" s="12">
        <v>1862</v>
      </c>
    </row>
    <row r="114" spans="1:45" hidden="1" x14ac:dyDescent="0.3">
      <c r="A114" t="s">
        <v>933</v>
      </c>
      <c r="B114">
        <v>1</v>
      </c>
      <c r="C114" t="s">
        <v>27</v>
      </c>
      <c r="D114">
        <v>1.3</v>
      </c>
      <c r="E114" t="s">
        <v>28</v>
      </c>
      <c r="F114" t="s">
        <v>29</v>
      </c>
      <c r="G114" t="s">
        <v>30</v>
      </c>
      <c r="H114" t="s">
        <v>31</v>
      </c>
      <c r="I114" t="s">
        <v>934</v>
      </c>
      <c r="J114" t="s">
        <v>859</v>
      </c>
      <c r="K114">
        <v>3</v>
      </c>
      <c r="L114">
        <v>33</v>
      </c>
      <c r="M114" t="s">
        <v>891</v>
      </c>
      <c r="N114" t="s">
        <v>935</v>
      </c>
      <c r="O114">
        <v>2400</v>
      </c>
      <c r="P114" t="s">
        <v>975</v>
      </c>
      <c r="Q114">
        <v>2470</v>
      </c>
      <c r="R114" t="s">
        <v>953</v>
      </c>
      <c r="S114">
        <v>2471</v>
      </c>
      <c r="T114" t="s">
        <v>230</v>
      </c>
      <c r="U114">
        <v>0</v>
      </c>
      <c r="V114" t="s">
        <v>43</v>
      </c>
      <c r="W114">
        <v>2000</v>
      </c>
      <c r="X114" t="s">
        <v>953</v>
      </c>
      <c r="Y114" t="s">
        <v>937</v>
      </c>
      <c r="Z114" t="s">
        <v>447</v>
      </c>
      <c r="AA114" t="s">
        <v>218</v>
      </c>
      <c r="AB114" t="s">
        <v>559</v>
      </c>
      <c r="AC114" t="s">
        <v>965</v>
      </c>
      <c r="AD114" s="12">
        <v>770000</v>
      </c>
      <c r="AE114" s="12">
        <v>750000</v>
      </c>
      <c r="AF114" s="12">
        <v>566389.88</v>
      </c>
      <c r="AG114" s="12">
        <v>566389.88</v>
      </c>
      <c r="AH114" s="12">
        <v>566080.16</v>
      </c>
      <c r="AI114" s="12">
        <v>566080.16</v>
      </c>
      <c r="AJ114" s="12">
        <v>553983.68000000005</v>
      </c>
      <c r="AK114" s="12">
        <v>203610.12</v>
      </c>
      <c r="AL114" s="12">
        <v>194788.32</v>
      </c>
      <c r="AM114" s="12">
        <v>0</v>
      </c>
      <c r="AN114" s="12">
        <v>0</v>
      </c>
      <c r="AO114" s="12">
        <v>1000000</v>
      </c>
      <c r="AP114" s="12">
        <v>386302.61</v>
      </c>
      <c r="AQ114" s="12">
        <v>770000</v>
      </c>
      <c r="AR114" s="12">
        <f t="shared" si="1"/>
        <v>575211.67999999993</v>
      </c>
      <c r="AS114" s="12">
        <v>575211.67999999993</v>
      </c>
    </row>
    <row r="115" spans="1:45" hidden="1" x14ac:dyDescent="0.3">
      <c r="A115" t="s">
        <v>933</v>
      </c>
      <c r="B115">
        <v>2</v>
      </c>
      <c r="C115" t="s">
        <v>257</v>
      </c>
      <c r="D115">
        <v>2.2999999999999998</v>
      </c>
      <c r="E115" t="s">
        <v>497</v>
      </c>
      <c r="F115" t="s">
        <v>498</v>
      </c>
      <c r="G115" t="s">
        <v>499</v>
      </c>
      <c r="H115" t="s">
        <v>31</v>
      </c>
      <c r="I115" t="s">
        <v>934</v>
      </c>
      <c r="J115" t="s">
        <v>859</v>
      </c>
      <c r="K115">
        <v>3</v>
      </c>
      <c r="L115">
        <v>39</v>
      </c>
      <c r="M115" t="s">
        <v>890</v>
      </c>
      <c r="N115" t="s">
        <v>935</v>
      </c>
      <c r="O115">
        <v>2400</v>
      </c>
      <c r="P115" t="s">
        <v>975</v>
      </c>
      <c r="Q115">
        <v>2480</v>
      </c>
      <c r="R115" t="s">
        <v>953</v>
      </c>
      <c r="S115">
        <v>2481</v>
      </c>
      <c r="T115" t="s">
        <v>508</v>
      </c>
      <c r="U115">
        <v>0</v>
      </c>
      <c r="V115" t="s">
        <v>43</v>
      </c>
      <c r="W115">
        <v>2000</v>
      </c>
      <c r="X115" t="s">
        <v>953</v>
      </c>
      <c r="Y115" t="s">
        <v>937</v>
      </c>
      <c r="Z115" t="s">
        <v>447</v>
      </c>
      <c r="AA115" t="s">
        <v>218</v>
      </c>
      <c r="AB115" t="s">
        <v>503</v>
      </c>
      <c r="AC115" t="s">
        <v>501</v>
      </c>
      <c r="AD115" s="12">
        <v>10000</v>
      </c>
      <c r="AE115" s="12">
        <v>10000</v>
      </c>
      <c r="AF115" s="12">
        <v>9284.5499999999993</v>
      </c>
      <c r="AG115" s="12">
        <v>9284.5499999999993</v>
      </c>
      <c r="AH115" s="12">
        <v>9284.5499999999993</v>
      </c>
      <c r="AI115" s="12">
        <v>6646.79</v>
      </c>
      <c r="AJ115" s="12">
        <v>6646.79</v>
      </c>
      <c r="AK115" s="12">
        <v>715.45000000000073</v>
      </c>
      <c r="AL115" s="12">
        <v>0</v>
      </c>
      <c r="AM115" s="12">
        <v>0</v>
      </c>
      <c r="AN115" s="12">
        <v>0</v>
      </c>
      <c r="AO115" s="12">
        <v>0</v>
      </c>
      <c r="AP115" s="12">
        <v>9408.4</v>
      </c>
      <c r="AQ115" s="12">
        <v>10000</v>
      </c>
      <c r="AR115" s="12">
        <f t="shared" si="1"/>
        <v>10000</v>
      </c>
      <c r="AS115" s="12">
        <v>10000</v>
      </c>
    </row>
    <row r="116" spans="1:45" hidden="1" x14ac:dyDescent="0.3">
      <c r="A116" t="s">
        <v>933</v>
      </c>
      <c r="B116">
        <v>1</v>
      </c>
      <c r="C116" t="s">
        <v>27</v>
      </c>
      <c r="D116">
        <v>1.3</v>
      </c>
      <c r="E116" t="s">
        <v>28</v>
      </c>
      <c r="F116" t="s">
        <v>29</v>
      </c>
      <c r="G116" t="s">
        <v>30</v>
      </c>
      <c r="H116" t="s">
        <v>141</v>
      </c>
      <c r="I116" t="s">
        <v>955</v>
      </c>
      <c r="J116" t="s">
        <v>855</v>
      </c>
      <c r="K116">
        <v>6</v>
      </c>
      <c r="L116">
        <v>18</v>
      </c>
      <c r="M116" t="s">
        <v>877</v>
      </c>
      <c r="N116" t="s">
        <v>935</v>
      </c>
      <c r="O116">
        <v>2400</v>
      </c>
      <c r="P116" t="s">
        <v>975</v>
      </c>
      <c r="Q116">
        <v>2490</v>
      </c>
      <c r="R116" t="s">
        <v>953</v>
      </c>
      <c r="S116">
        <v>2491</v>
      </c>
      <c r="T116" t="s">
        <v>132</v>
      </c>
      <c r="U116">
        <v>0</v>
      </c>
      <c r="V116" t="s">
        <v>43</v>
      </c>
      <c r="W116">
        <v>2000</v>
      </c>
      <c r="X116" t="s">
        <v>953</v>
      </c>
      <c r="Y116" t="s">
        <v>937</v>
      </c>
      <c r="Z116" t="s">
        <v>144</v>
      </c>
      <c r="AA116" t="s">
        <v>79</v>
      </c>
      <c r="AB116" t="s">
        <v>148</v>
      </c>
      <c r="AC116" t="s">
        <v>956</v>
      </c>
      <c r="AD116" s="12">
        <v>0</v>
      </c>
      <c r="AE116" s="12">
        <v>0</v>
      </c>
      <c r="AF116" s="12">
        <v>0</v>
      </c>
      <c r="AG116" s="12">
        <v>0</v>
      </c>
      <c r="AH116" s="12">
        <v>0</v>
      </c>
      <c r="AI116" s="12">
        <v>0</v>
      </c>
      <c r="AJ116" s="12">
        <v>0</v>
      </c>
      <c r="AK116" s="12">
        <v>0</v>
      </c>
      <c r="AL116" s="12">
        <v>0</v>
      </c>
      <c r="AM116" s="12">
        <v>0</v>
      </c>
      <c r="AN116" s="12">
        <v>0</v>
      </c>
      <c r="AO116" s="12">
        <v>0</v>
      </c>
      <c r="AP116" s="12">
        <v>812</v>
      </c>
      <c r="AQ116" s="12">
        <v>0</v>
      </c>
      <c r="AR116" s="12">
        <f t="shared" si="1"/>
        <v>0</v>
      </c>
      <c r="AS116" s="12">
        <v>0</v>
      </c>
    </row>
    <row r="117" spans="1:45" hidden="1" x14ac:dyDescent="0.3">
      <c r="A117" t="s">
        <v>933</v>
      </c>
      <c r="B117">
        <v>1</v>
      </c>
      <c r="C117" t="s">
        <v>27</v>
      </c>
      <c r="D117">
        <v>1.3</v>
      </c>
      <c r="E117" t="s">
        <v>28</v>
      </c>
      <c r="F117" t="s">
        <v>29</v>
      </c>
      <c r="G117" t="s">
        <v>30</v>
      </c>
      <c r="H117" t="s">
        <v>31</v>
      </c>
      <c r="I117" t="s">
        <v>934</v>
      </c>
      <c r="J117" t="s">
        <v>857</v>
      </c>
      <c r="K117">
        <v>6</v>
      </c>
      <c r="L117">
        <v>21</v>
      </c>
      <c r="M117" t="s">
        <v>884</v>
      </c>
      <c r="N117" t="s">
        <v>935</v>
      </c>
      <c r="O117">
        <v>2400</v>
      </c>
      <c r="P117" t="s">
        <v>975</v>
      </c>
      <c r="Q117">
        <v>2490</v>
      </c>
      <c r="R117" t="s">
        <v>953</v>
      </c>
      <c r="S117">
        <v>2491</v>
      </c>
      <c r="T117" t="s">
        <v>132</v>
      </c>
      <c r="U117">
        <v>0</v>
      </c>
      <c r="V117" t="s">
        <v>43</v>
      </c>
      <c r="W117">
        <v>2000</v>
      </c>
      <c r="X117" t="s">
        <v>953</v>
      </c>
      <c r="Y117" t="s">
        <v>937</v>
      </c>
      <c r="Z117" t="s">
        <v>307</v>
      </c>
      <c r="AA117" t="s">
        <v>79</v>
      </c>
      <c r="AB117" t="s">
        <v>311</v>
      </c>
      <c r="AC117" t="s">
        <v>309</v>
      </c>
      <c r="AD117" s="12">
        <v>417531.9</v>
      </c>
      <c r="AE117" s="12">
        <v>320000</v>
      </c>
      <c r="AF117" s="12">
        <v>413105.34</v>
      </c>
      <c r="AG117" s="12">
        <v>338149.62</v>
      </c>
      <c r="AH117" s="12">
        <v>323257.53999999998</v>
      </c>
      <c r="AI117" s="12">
        <v>323257.53999999998</v>
      </c>
      <c r="AJ117" s="12">
        <v>323257.53999999998</v>
      </c>
      <c r="AK117" s="12">
        <v>4426.5599999999977</v>
      </c>
      <c r="AL117" s="12">
        <v>0</v>
      </c>
      <c r="AM117" s="12">
        <v>0</v>
      </c>
      <c r="AN117" s="12">
        <v>0</v>
      </c>
      <c r="AO117" s="12">
        <v>120000</v>
      </c>
      <c r="AP117" s="12">
        <v>1170616.3899999999</v>
      </c>
      <c r="AQ117" s="12">
        <v>364228</v>
      </c>
      <c r="AR117" s="12">
        <f t="shared" si="1"/>
        <v>417531.9</v>
      </c>
      <c r="AS117" s="12">
        <v>417531.9</v>
      </c>
    </row>
    <row r="118" spans="1:45" hidden="1" x14ac:dyDescent="0.3">
      <c r="A118" t="s">
        <v>933</v>
      </c>
      <c r="B118">
        <v>1</v>
      </c>
      <c r="C118" t="s">
        <v>27</v>
      </c>
      <c r="D118">
        <v>1.3</v>
      </c>
      <c r="E118" t="s">
        <v>28</v>
      </c>
      <c r="F118" t="s">
        <v>29</v>
      </c>
      <c r="G118" t="s">
        <v>30</v>
      </c>
      <c r="H118" t="s">
        <v>31</v>
      </c>
      <c r="I118" t="s">
        <v>934</v>
      </c>
      <c r="J118" t="s">
        <v>859</v>
      </c>
      <c r="K118">
        <v>3</v>
      </c>
      <c r="L118">
        <v>33</v>
      </c>
      <c r="M118" t="s">
        <v>891</v>
      </c>
      <c r="N118" t="s">
        <v>935</v>
      </c>
      <c r="O118">
        <v>2400</v>
      </c>
      <c r="P118" t="s">
        <v>975</v>
      </c>
      <c r="Q118">
        <v>2490</v>
      </c>
      <c r="R118" t="s">
        <v>953</v>
      </c>
      <c r="S118">
        <v>2491</v>
      </c>
      <c r="T118" t="s">
        <v>132</v>
      </c>
      <c r="U118">
        <v>0</v>
      </c>
      <c r="V118" t="s">
        <v>43</v>
      </c>
      <c r="W118">
        <v>2000</v>
      </c>
      <c r="X118" t="s">
        <v>953</v>
      </c>
      <c r="Y118" t="s">
        <v>937</v>
      </c>
      <c r="Z118" t="s">
        <v>447</v>
      </c>
      <c r="AA118" t="s">
        <v>218</v>
      </c>
      <c r="AB118" t="s">
        <v>559</v>
      </c>
      <c r="AC118" t="s">
        <v>965</v>
      </c>
      <c r="AD118" s="12">
        <v>4650000</v>
      </c>
      <c r="AE118" s="12">
        <v>3650000</v>
      </c>
      <c r="AF118" s="12">
        <v>4615076.16</v>
      </c>
      <c r="AG118" s="12">
        <v>4156736.96</v>
      </c>
      <c r="AH118" s="12">
        <v>3361576.76</v>
      </c>
      <c r="AI118" s="12">
        <v>3361576.76</v>
      </c>
      <c r="AJ118" s="12">
        <v>3359212.68</v>
      </c>
      <c r="AK118" s="12">
        <v>34923.839999999851</v>
      </c>
      <c r="AL118" s="12">
        <v>0</v>
      </c>
      <c r="AM118" s="12">
        <v>212000</v>
      </c>
      <c r="AN118" s="12">
        <v>0</v>
      </c>
      <c r="AO118" s="12">
        <v>3000000</v>
      </c>
      <c r="AP118" s="12">
        <v>4495327.26</v>
      </c>
      <c r="AQ118" s="12">
        <v>4650000</v>
      </c>
      <c r="AR118" s="12">
        <f t="shared" si="1"/>
        <v>4862000</v>
      </c>
      <c r="AS118" s="12">
        <v>4862000</v>
      </c>
    </row>
    <row r="119" spans="1:45" hidden="1" x14ac:dyDescent="0.3">
      <c r="A119" t="s">
        <v>933</v>
      </c>
      <c r="B119">
        <v>1</v>
      </c>
      <c r="C119" t="s">
        <v>27</v>
      </c>
      <c r="D119">
        <v>1.3</v>
      </c>
      <c r="E119" t="s">
        <v>28</v>
      </c>
      <c r="F119" t="s">
        <v>121</v>
      </c>
      <c r="G119" t="s">
        <v>122</v>
      </c>
      <c r="H119" t="s">
        <v>123</v>
      </c>
      <c r="I119" t="s">
        <v>969</v>
      </c>
      <c r="J119" t="s">
        <v>854</v>
      </c>
      <c r="K119">
        <v>1</v>
      </c>
      <c r="L119">
        <v>17</v>
      </c>
      <c r="M119" t="s">
        <v>876</v>
      </c>
      <c r="N119" t="s">
        <v>935</v>
      </c>
      <c r="O119">
        <v>2400</v>
      </c>
      <c r="P119" t="s">
        <v>975</v>
      </c>
      <c r="Q119">
        <v>2490</v>
      </c>
      <c r="R119" t="s">
        <v>953</v>
      </c>
      <c r="S119">
        <v>2491</v>
      </c>
      <c r="T119" t="s">
        <v>132</v>
      </c>
      <c r="U119">
        <v>0</v>
      </c>
      <c r="V119" t="s">
        <v>43</v>
      </c>
      <c r="W119">
        <v>2000</v>
      </c>
      <c r="X119" t="s">
        <v>953</v>
      </c>
      <c r="Y119" t="s">
        <v>937</v>
      </c>
      <c r="Z119" t="s">
        <v>126</v>
      </c>
      <c r="AA119" t="s">
        <v>35</v>
      </c>
      <c r="AB119" t="s">
        <v>130</v>
      </c>
      <c r="AC119" t="s">
        <v>128</v>
      </c>
      <c r="AD119" s="12">
        <v>75000</v>
      </c>
      <c r="AE119" s="12">
        <v>75000</v>
      </c>
      <c r="AF119" s="12">
        <v>0</v>
      </c>
      <c r="AG119" s="12">
        <v>0</v>
      </c>
      <c r="AH119" s="12">
        <v>0</v>
      </c>
      <c r="AI119" s="12">
        <v>0</v>
      </c>
      <c r="AJ119" s="12">
        <v>0</v>
      </c>
      <c r="AK119" s="12">
        <v>75000</v>
      </c>
      <c r="AL119" s="12">
        <v>0</v>
      </c>
      <c r="AM119" s="12">
        <v>0</v>
      </c>
      <c r="AN119" s="12">
        <v>0</v>
      </c>
      <c r="AO119" s="12">
        <v>0</v>
      </c>
      <c r="AP119" s="12">
        <v>0</v>
      </c>
      <c r="AQ119" s="12">
        <v>75000</v>
      </c>
      <c r="AR119" s="12">
        <f t="shared" si="1"/>
        <v>75000</v>
      </c>
      <c r="AS119" s="12">
        <v>75000</v>
      </c>
    </row>
    <row r="120" spans="1:45" hidden="1" x14ac:dyDescent="0.3">
      <c r="A120" t="s">
        <v>933</v>
      </c>
      <c r="B120">
        <v>1</v>
      </c>
      <c r="C120" t="s">
        <v>27</v>
      </c>
      <c r="D120">
        <v>1.7</v>
      </c>
      <c r="E120" t="s">
        <v>215</v>
      </c>
      <c r="F120" t="s">
        <v>373</v>
      </c>
      <c r="G120" t="s">
        <v>374</v>
      </c>
      <c r="H120" t="s">
        <v>200</v>
      </c>
      <c r="I120" t="s">
        <v>957</v>
      </c>
      <c r="J120" t="s">
        <v>860</v>
      </c>
      <c r="K120">
        <v>7</v>
      </c>
      <c r="L120">
        <v>41</v>
      </c>
      <c r="M120" t="s">
        <v>906</v>
      </c>
      <c r="N120" t="s">
        <v>935</v>
      </c>
      <c r="O120">
        <v>2400</v>
      </c>
      <c r="P120" t="s">
        <v>975</v>
      </c>
      <c r="Q120">
        <v>2490</v>
      </c>
      <c r="R120" t="s">
        <v>953</v>
      </c>
      <c r="S120">
        <v>2491</v>
      </c>
      <c r="T120" t="s">
        <v>132</v>
      </c>
      <c r="U120">
        <v>0</v>
      </c>
      <c r="V120" t="s">
        <v>43</v>
      </c>
      <c r="W120">
        <v>2000</v>
      </c>
      <c r="X120" t="s">
        <v>953</v>
      </c>
      <c r="Y120" t="s">
        <v>937</v>
      </c>
      <c r="Z120" t="s">
        <v>587</v>
      </c>
      <c r="AB120" t="s">
        <v>593</v>
      </c>
      <c r="AC120" t="s">
        <v>958</v>
      </c>
      <c r="AD120" s="12">
        <v>0</v>
      </c>
      <c r="AE120" s="12">
        <v>0</v>
      </c>
      <c r="AF120" s="12">
        <v>0</v>
      </c>
      <c r="AG120" s="12">
        <v>0</v>
      </c>
      <c r="AH120" s="12">
        <v>0</v>
      </c>
      <c r="AI120" s="12">
        <v>0</v>
      </c>
      <c r="AJ120" s="12">
        <v>0</v>
      </c>
      <c r="AK120" s="12">
        <v>0</v>
      </c>
      <c r="AL120" s="12">
        <v>0</v>
      </c>
      <c r="AM120" s="12">
        <v>0</v>
      </c>
      <c r="AN120" s="12">
        <v>0</v>
      </c>
      <c r="AO120" s="12">
        <v>0</v>
      </c>
      <c r="AP120" s="12">
        <v>1972</v>
      </c>
      <c r="AQ120" s="12">
        <v>0</v>
      </c>
      <c r="AR120" s="12">
        <f t="shared" si="1"/>
        <v>0</v>
      </c>
      <c r="AS120" s="12">
        <v>0</v>
      </c>
    </row>
    <row r="121" spans="1:45" hidden="1" x14ac:dyDescent="0.3">
      <c r="A121" t="s">
        <v>933</v>
      </c>
      <c r="B121">
        <v>2</v>
      </c>
      <c r="C121" t="s">
        <v>257</v>
      </c>
      <c r="D121">
        <v>2.2000000000000002</v>
      </c>
      <c r="E121" t="s">
        <v>258</v>
      </c>
      <c r="F121" t="s">
        <v>259</v>
      </c>
      <c r="G121" t="s">
        <v>260</v>
      </c>
      <c r="H121" t="s">
        <v>261</v>
      </c>
      <c r="I121" t="s">
        <v>960</v>
      </c>
      <c r="J121" t="s">
        <v>856</v>
      </c>
      <c r="K121">
        <v>1</v>
      </c>
      <c r="L121">
        <v>16</v>
      </c>
      <c r="M121" t="s">
        <v>883</v>
      </c>
      <c r="N121" t="s">
        <v>935</v>
      </c>
      <c r="O121">
        <v>2400</v>
      </c>
      <c r="P121" t="s">
        <v>975</v>
      </c>
      <c r="Q121">
        <v>2490</v>
      </c>
      <c r="R121" t="s">
        <v>953</v>
      </c>
      <c r="S121">
        <v>2491</v>
      </c>
      <c r="T121" t="s">
        <v>132</v>
      </c>
      <c r="U121">
        <v>0</v>
      </c>
      <c r="V121" t="s">
        <v>43</v>
      </c>
      <c r="W121">
        <v>2000</v>
      </c>
      <c r="X121" t="s">
        <v>953</v>
      </c>
      <c r="Y121" t="s">
        <v>937</v>
      </c>
      <c r="Z121" t="s">
        <v>189</v>
      </c>
      <c r="AA121" t="s">
        <v>35</v>
      </c>
      <c r="AB121" t="s">
        <v>276</v>
      </c>
      <c r="AC121" t="s">
        <v>961</v>
      </c>
      <c r="AD121" s="12">
        <v>144969.82</v>
      </c>
      <c r="AE121" s="12">
        <v>0</v>
      </c>
      <c r="AF121" s="12">
        <v>133216.72</v>
      </c>
      <c r="AG121" s="12">
        <v>74172.72</v>
      </c>
      <c r="AH121" s="12">
        <v>74172.72</v>
      </c>
      <c r="AI121" s="12">
        <v>74172.72</v>
      </c>
      <c r="AJ121" s="12">
        <v>0</v>
      </c>
      <c r="AK121" s="12">
        <v>11753.100000000006</v>
      </c>
      <c r="AL121" s="12">
        <v>0</v>
      </c>
      <c r="AM121" s="12">
        <v>0</v>
      </c>
      <c r="AN121" s="12">
        <v>0</v>
      </c>
      <c r="AO121" s="12">
        <v>0</v>
      </c>
      <c r="AP121" s="12">
        <v>0</v>
      </c>
      <c r="AQ121" s="12">
        <v>170000</v>
      </c>
      <c r="AR121" s="12">
        <f t="shared" si="1"/>
        <v>144969.82</v>
      </c>
      <c r="AS121" s="12">
        <v>144969.82</v>
      </c>
    </row>
    <row r="122" spans="1:45" hidden="1" x14ac:dyDescent="0.3">
      <c r="A122" t="s">
        <v>933</v>
      </c>
      <c r="B122">
        <v>2</v>
      </c>
      <c r="C122" t="s">
        <v>257</v>
      </c>
      <c r="D122">
        <v>2.2000000000000002</v>
      </c>
      <c r="E122" t="s">
        <v>258</v>
      </c>
      <c r="F122" t="s">
        <v>259</v>
      </c>
      <c r="G122" t="s">
        <v>260</v>
      </c>
      <c r="H122" t="s">
        <v>31</v>
      </c>
      <c r="I122" t="s">
        <v>934</v>
      </c>
      <c r="J122" t="s">
        <v>859</v>
      </c>
      <c r="K122">
        <v>2</v>
      </c>
      <c r="L122">
        <v>36</v>
      </c>
      <c r="M122" t="s">
        <v>888</v>
      </c>
      <c r="N122" t="s">
        <v>935</v>
      </c>
      <c r="O122">
        <v>2400</v>
      </c>
      <c r="P122" t="s">
        <v>975</v>
      </c>
      <c r="Q122">
        <v>2490</v>
      </c>
      <c r="R122" t="s">
        <v>953</v>
      </c>
      <c r="S122">
        <v>2491</v>
      </c>
      <c r="T122" t="s">
        <v>132</v>
      </c>
      <c r="U122">
        <v>0</v>
      </c>
      <c r="V122" t="s">
        <v>43</v>
      </c>
      <c r="W122">
        <v>2000</v>
      </c>
      <c r="X122" t="s">
        <v>953</v>
      </c>
      <c r="Y122" t="s">
        <v>937</v>
      </c>
      <c r="Z122" t="s">
        <v>447</v>
      </c>
      <c r="AA122" t="s">
        <v>448</v>
      </c>
      <c r="AB122" t="s">
        <v>452</v>
      </c>
      <c r="AC122" t="s">
        <v>976</v>
      </c>
      <c r="AD122" s="12">
        <v>5860</v>
      </c>
      <c r="AE122" s="12">
        <v>30000</v>
      </c>
      <c r="AF122" s="12">
        <v>5860</v>
      </c>
      <c r="AG122" s="12">
        <v>5860</v>
      </c>
      <c r="AH122" s="12">
        <v>5860</v>
      </c>
      <c r="AI122" s="12">
        <v>5860</v>
      </c>
      <c r="AJ122" s="12">
        <v>5860</v>
      </c>
      <c r="AK122" s="12">
        <v>0</v>
      </c>
      <c r="AL122" s="12">
        <v>0</v>
      </c>
      <c r="AM122" s="12">
        <v>0</v>
      </c>
      <c r="AN122" s="12">
        <v>0</v>
      </c>
      <c r="AO122" s="12">
        <v>0</v>
      </c>
      <c r="AP122" s="12">
        <v>15975.56</v>
      </c>
      <c r="AQ122" s="12">
        <v>30000</v>
      </c>
      <c r="AR122" s="12">
        <f t="shared" si="1"/>
        <v>5860</v>
      </c>
      <c r="AS122" s="12">
        <v>7000</v>
      </c>
    </row>
    <row r="123" spans="1:45" hidden="1" x14ac:dyDescent="0.3">
      <c r="A123" t="s">
        <v>933</v>
      </c>
      <c r="B123">
        <v>2</v>
      </c>
      <c r="C123" t="s">
        <v>257</v>
      </c>
      <c r="D123">
        <v>2.2999999999999998</v>
      </c>
      <c r="E123" t="s">
        <v>497</v>
      </c>
      <c r="F123" t="s">
        <v>498</v>
      </c>
      <c r="G123" t="s">
        <v>499</v>
      </c>
      <c r="H123" t="s">
        <v>31</v>
      </c>
      <c r="I123" t="s">
        <v>934</v>
      </c>
      <c r="J123" t="s">
        <v>859</v>
      </c>
      <c r="K123">
        <v>3</v>
      </c>
      <c r="L123">
        <v>39</v>
      </c>
      <c r="M123" t="s">
        <v>890</v>
      </c>
      <c r="N123" t="s">
        <v>935</v>
      </c>
      <c r="O123">
        <v>2400</v>
      </c>
      <c r="P123" t="s">
        <v>975</v>
      </c>
      <c r="Q123">
        <v>2490</v>
      </c>
      <c r="R123" t="s">
        <v>953</v>
      </c>
      <c r="S123">
        <v>2491</v>
      </c>
      <c r="T123" t="s">
        <v>132</v>
      </c>
      <c r="U123">
        <v>0</v>
      </c>
      <c r="V123" t="s">
        <v>43</v>
      </c>
      <c r="W123">
        <v>2000</v>
      </c>
      <c r="X123" t="s">
        <v>953</v>
      </c>
      <c r="Y123" t="s">
        <v>937</v>
      </c>
      <c r="Z123" t="s">
        <v>447</v>
      </c>
      <c r="AA123" t="s">
        <v>218</v>
      </c>
      <c r="AB123" t="s">
        <v>503</v>
      </c>
      <c r="AC123" t="s">
        <v>501</v>
      </c>
      <c r="AD123" s="12">
        <v>100000</v>
      </c>
      <c r="AE123" s="12">
        <v>100000</v>
      </c>
      <c r="AF123" s="12">
        <v>36803.449999999997</v>
      </c>
      <c r="AG123" s="12">
        <v>36803.449999999997</v>
      </c>
      <c r="AH123" s="12">
        <v>36803.47</v>
      </c>
      <c r="AI123" s="12">
        <v>11288.63</v>
      </c>
      <c r="AJ123" s="12">
        <v>11288.63</v>
      </c>
      <c r="AK123" s="12">
        <v>63196.55</v>
      </c>
      <c r="AL123" s="12">
        <v>0</v>
      </c>
      <c r="AM123" s="12">
        <v>0</v>
      </c>
      <c r="AN123" s="12">
        <v>0</v>
      </c>
      <c r="AO123" s="12">
        <v>0</v>
      </c>
      <c r="AP123" s="12">
        <v>0</v>
      </c>
      <c r="AQ123" s="12">
        <v>100000</v>
      </c>
      <c r="AR123" s="12">
        <f t="shared" si="1"/>
        <v>100000</v>
      </c>
      <c r="AS123" s="12">
        <v>100000</v>
      </c>
    </row>
    <row r="124" spans="1:45" hidden="1" x14ac:dyDescent="0.3">
      <c r="A124" t="s">
        <v>933</v>
      </c>
      <c r="B124">
        <v>2</v>
      </c>
      <c r="C124" t="s">
        <v>257</v>
      </c>
      <c r="D124">
        <v>2.4</v>
      </c>
      <c r="E124" t="s">
        <v>421</v>
      </c>
      <c r="F124" t="s">
        <v>422</v>
      </c>
      <c r="G124" t="s">
        <v>423</v>
      </c>
      <c r="H124" t="s">
        <v>340</v>
      </c>
      <c r="I124" t="s">
        <v>964</v>
      </c>
      <c r="J124" t="s">
        <v>858</v>
      </c>
      <c r="K124">
        <v>5</v>
      </c>
      <c r="L124">
        <v>29</v>
      </c>
      <c r="M124" t="s">
        <v>886</v>
      </c>
      <c r="N124" t="s">
        <v>935</v>
      </c>
      <c r="O124">
        <v>2400</v>
      </c>
      <c r="P124" t="s">
        <v>975</v>
      </c>
      <c r="Q124">
        <v>2490</v>
      </c>
      <c r="R124" t="s">
        <v>953</v>
      </c>
      <c r="S124">
        <v>2491</v>
      </c>
      <c r="T124" t="s">
        <v>132</v>
      </c>
      <c r="U124">
        <v>0</v>
      </c>
      <c r="V124" t="s">
        <v>43</v>
      </c>
      <c r="W124">
        <v>2000</v>
      </c>
      <c r="X124" t="s">
        <v>953</v>
      </c>
      <c r="Y124" t="s">
        <v>937</v>
      </c>
      <c r="Z124" t="s">
        <v>404</v>
      </c>
      <c r="AA124" t="s">
        <v>62</v>
      </c>
      <c r="AB124" t="s">
        <v>427</v>
      </c>
      <c r="AC124" t="s">
        <v>425</v>
      </c>
      <c r="AD124" s="12">
        <v>150000</v>
      </c>
      <c r="AE124" s="12">
        <v>150000</v>
      </c>
      <c r="AF124" s="12">
        <v>0</v>
      </c>
      <c r="AG124" s="12">
        <v>0</v>
      </c>
      <c r="AH124" s="12">
        <v>0</v>
      </c>
      <c r="AI124" s="12">
        <v>0</v>
      </c>
      <c r="AJ124" s="12">
        <v>0</v>
      </c>
      <c r="AK124" s="12">
        <v>150000</v>
      </c>
      <c r="AL124" s="12">
        <v>0</v>
      </c>
      <c r="AM124" s="12">
        <v>0</v>
      </c>
      <c r="AN124" s="12">
        <v>0</v>
      </c>
      <c r="AO124" s="12">
        <v>500000</v>
      </c>
      <c r="AP124" s="12">
        <v>297227.17</v>
      </c>
      <c r="AQ124" s="12">
        <v>150000</v>
      </c>
      <c r="AR124" s="12">
        <f t="shared" si="1"/>
        <v>150000</v>
      </c>
      <c r="AS124" s="12">
        <v>150000</v>
      </c>
    </row>
    <row r="125" spans="1:45" hidden="1" x14ac:dyDescent="0.3">
      <c r="A125" t="s">
        <v>933</v>
      </c>
      <c r="B125">
        <v>3</v>
      </c>
      <c r="C125" t="s">
        <v>600</v>
      </c>
      <c r="D125">
        <v>3.8</v>
      </c>
      <c r="E125" t="s">
        <v>801</v>
      </c>
      <c r="F125" t="s">
        <v>802</v>
      </c>
      <c r="G125" t="s">
        <v>803</v>
      </c>
      <c r="H125" t="s">
        <v>31</v>
      </c>
      <c r="I125" t="s">
        <v>934</v>
      </c>
      <c r="J125" t="s">
        <v>868</v>
      </c>
      <c r="K125">
        <v>6</v>
      </c>
      <c r="L125">
        <v>49</v>
      </c>
      <c r="M125" t="s">
        <v>905</v>
      </c>
      <c r="N125" t="s">
        <v>935</v>
      </c>
      <c r="O125">
        <v>2400</v>
      </c>
      <c r="P125" t="s">
        <v>975</v>
      </c>
      <c r="Q125">
        <v>2490</v>
      </c>
      <c r="R125" t="s">
        <v>953</v>
      </c>
      <c r="S125">
        <v>2491</v>
      </c>
      <c r="T125" t="s">
        <v>132</v>
      </c>
      <c r="U125">
        <v>0</v>
      </c>
      <c r="V125" t="s">
        <v>43</v>
      </c>
      <c r="W125">
        <v>2000</v>
      </c>
      <c r="X125" t="s">
        <v>953</v>
      </c>
      <c r="Y125" t="s">
        <v>937</v>
      </c>
      <c r="Z125" t="s">
        <v>805</v>
      </c>
      <c r="AA125" t="s">
        <v>79</v>
      </c>
      <c r="AB125" t="s">
        <v>820</v>
      </c>
      <c r="AC125" t="s">
        <v>963</v>
      </c>
      <c r="AD125" s="12">
        <v>6000</v>
      </c>
      <c r="AE125" s="12">
        <v>5000</v>
      </c>
      <c r="AF125" s="12">
        <v>2859.4</v>
      </c>
      <c r="AG125" s="12">
        <v>0</v>
      </c>
      <c r="AH125" s="12">
        <v>0</v>
      </c>
      <c r="AI125" s="12">
        <v>0</v>
      </c>
      <c r="AJ125" s="12">
        <v>0</v>
      </c>
      <c r="AK125" s="12">
        <v>3140.6</v>
      </c>
      <c r="AL125" s="12">
        <v>0</v>
      </c>
      <c r="AM125" s="12">
        <v>0</v>
      </c>
      <c r="AN125" s="12">
        <v>0</v>
      </c>
      <c r="AO125" s="12">
        <v>0</v>
      </c>
      <c r="AP125" s="12">
        <v>304.01</v>
      </c>
      <c r="AQ125" s="12">
        <v>6000</v>
      </c>
      <c r="AR125" s="12">
        <f t="shared" si="1"/>
        <v>6000</v>
      </c>
      <c r="AS125" s="12">
        <v>6000</v>
      </c>
    </row>
    <row r="126" spans="1:45" hidden="1" x14ac:dyDescent="0.3">
      <c r="A126" t="s">
        <v>933</v>
      </c>
      <c r="B126">
        <v>2</v>
      </c>
      <c r="C126" t="s">
        <v>257</v>
      </c>
      <c r="D126">
        <v>2.5</v>
      </c>
      <c r="E126" t="s">
        <v>400</v>
      </c>
      <c r="F126" t="s">
        <v>401</v>
      </c>
      <c r="G126" t="s">
        <v>402</v>
      </c>
      <c r="H126" t="s">
        <v>261</v>
      </c>
      <c r="I126" t="s">
        <v>960</v>
      </c>
      <c r="J126" t="s">
        <v>858</v>
      </c>
      <c r="K126">
        <v>5</v>
      </c>
      <c r="L126">
        <v>25</v>
      </c>
      <c r="M126" t="s">
        <v>885</v>
      </c>
      <c r="N126" t="s">
        <v>935</v>
      </c>
      <c r="O126">
        <v>2400</v>
      </c>
      <c r="P126" t="s">
        <v>975</v>
      </c>
      <c r="Q126">
        <v>2490</v>
      </c>
      <c r="R126" t="s">
        <v>953</v>
      </c>
      <c r="S126">
        <v>2491</v>
      </c>
      <c r="T126" t="s">
        <v>132</v>
      </c>
      <c r="U126">
        <v>0</v>
      </c>
      <c r="V126" t="s">
        <v>43</v>
      </c>
      <c r="W126">
        <v>2000</v>
      </c>
      <c r="X126" t="s">
        <v>953</v>
      </c>
      <c r="Y126" t="s">
        <v>937</v>
      </c>
      <c r="Z126" t="s">
        <v>404</v>
      </c>
      <c r="AA126" t="s">
        <v>62</v>
      </c>
      <c r="AB126" t="s">
        <v>408</v>
      </c>
      <c r="AC126" t="s">
        <v>977</v>
      </c>
      <c r="AD126" s="12">
        <v>349774.89</v>
      </c>
      <c r="AE126" s="12">
        <v>502000</v>
      </c>
      <c r="AF126" s="12">
        <v>247774.89</v>
      </c>
      <c r="AG126" s="12">
        <v>247774.89</v>
      </c>
      <c r="AH126" s="12">
        <v>0</v>
      </c>
      <c r="AI126" s="12">
        <v>0</v>
      </c>
      <c r="AJ126" s="12">
        <v>0</v>
      </c>
      <c r="AK126" s="12">
        <v>102000</v>
      </c>
      <c r="AL126" s="12">
        <v>102000</v>
      </c>
      <c r="AM126" s="12">
        <v>0</v>
      </c>
      <c r="AN126" s="12">
        <v>0</v>
      </c>
      <c r="AO126" s="12">
        <v>0</v>
      </c>
      <c r="AP126" s="12">
        <v>255346.86</v>
      </c>
      <c r="AQ126" s="12">
        <v>502000</v>
      </c>
      <c r="AR126" s="12">
        <f t="shared" si="1"/>
        <v>247774.89</v>
      </c>
      <c r="AS126" s="12">
        <v>247774.89</v>
      </c>
    </row>
    <row r="127" spans="1:45" hidden="1" x14ac:dyDescent="0.3">
      <c r="A127" t="s">
        <v>933</v>
      </c>
      <c r="B127">
        <v>2</v>
      </c>
      <c r="C127" t="s">
        <v>257</v>
      </c>
      <c r="D127">
        <v>2.2000000000000002</v>
      </c>
      <c r="E127" t="s">
        <v>258</v>
      </c>
      <c r="F127" t="s">
        <v>259</v>
      </c>
      <c r="G127" t="s">
        <v>260</v>
      </c>
      <c r="H127" t="s">
        <v>31</v>
      </c>
      <c r="I127" t="s">
        <v>934</v>
      </c>
      <c r="J127" t="s">
        <v>859</v>
      </c>
      <c r="K127">
        <v>2</v>
      </c>
      <c r="L127">
        <v>36</v>
      </c>
      <c r="M127" t="s">
        <v>888</v>
      </c>
      <c r="N127" t="s">
        <v>935</v>
      </c>
      <c r="O127">
        <v>2500</v>
      </c>
      <c r="P127" t="s">
        <v>978</v>
      </c>
      <c r="Q127">
        <v>2510</v>
      </c>
      <c r="R127" t="s">
        <v>953</v>
      </c>
      <c r="S127">
        <v>2511</v>
      </c>
      <c r="T127" t="s">
        <v>458</v>
      </c>
      <c r="U127">
        <v>0</v>
      </c>
      <c r="V127" t="s">
        <v>43</v>
      </c>
      <c r="W127">
        <v>2000</v>
      </c>
      <c r="X127" t="s">
        <v>953</v>
      </c>
      <c r="Y127" t="s">
        <v>937</v>
      </c>
      <c r="Z127" t="s">
        <v>447</v>
      </c>
      <c r="AA127" t="s">
        <v>448</v>
      </c>
      <c r="AB127" t="s">
        <v>452</v>
      </c>
      <c r="AC127" t="s">
        <v>976</v>
      </c>
      <c r="AD127" s="12">
        <v>1770000</v>
      </c>
      <c r="AE127" s="12">
        <v>1700000</v>
      </c>
      <c r="AF127" s="12">
        <v>1758902.2</v>
      </c>
      <c r="AG127" s="12">
        <v>1499642.2</v>
      </c>
      <c r="AH127" s="12">
        <v>986475.6</v>
      </c>
      <c r="AI127" s="12">
        <v>986475.6</v>
      </c>
      <c r="AJ127" s="12">
        <v>986475.6</v>
      </c>
      <c r="AK127" s="12">
        <v>11097.800000000047</v>
      </c>
      <c r="AL127" s="12">
        <v>0</v>
      </c>
      <c r="AM127" s="12">
        <v>0</v>
      </c>
      <c r="AN127" s="12">
        <v>0</v>
      </c>
      <c r="AO127" s="12">
        <v>300000</v>
      </c>
      <c r="AP127" s="12">
        <v>2334500</v>
      </c>
      <c r="AQ127" s="12">
        <v>1700000</v>
      </c>
      <c r="AR127" s="12">
        <f t="shared" si="1"/>
        <v>1770000</v>
      </c>
      <c r="AS127" s="12">
        <v>2500000</v>
      </c>
    </row>
    <row r="128" spans="1:45" hidden="1" x14ac:dyDescent="0.3">
      <c r="A128" t="s">
        <v>933</v>
      </c>
      <c r="B128">
        <v>1</v>
      </c>
      <c r="C128" t="s">
        <v>27</v>
      </c>
      <c r="D128">
        <v>1.3</v>
      </c>
      <c r="E128" t="s">
        <v>28</v>
      </c>
      <c r="F128" t="s">
        <v>29</v>
      </c>
      <c r="G128" t="s">
        <v>30</v>
      </c>
      <c r="H128" t="s">
        <v>31</v>
      </c>
      <c r="I128" t="s">
        <v>934</v>
      </c>
      <c r="J128" t="s">
        <v>857</v>
      </c>
      <c r="K128">
        <v>6</v>
      </c>
      <c r="L128">
        <v>21</v>
      </c>
      <c r="M128" t="s">
        <v>884</v>
      </c>
      <c r="N128" t="s">
        <v>935</v>
      </c>
      <c r="O128">
        <v>2500</v>
      </c>
      <c r="P128" t="s">
        <v>978</v>
      </c>
      <c r="Q128">
        <v>2520</v>
      </c>
      <c r="R128" t="s">
        <v>953</v>
      </c>
      <c r="S128">
        <v>2521</v>
      </c>
      <c r="T128" t="s">
        <v>316</v>
      </c>
      <c r="U128">
        <v>0</v>
      </c>
      <c r="V128" t="s">
        <v>43</v>
      </c>
      <c r="W128">
        <v>2000</v>
      </c>
      <c r="X128" t="s">
        <v>953</v>
      </c>
      <c r="Y128" t="s">
        <v>937</v>
      </c>
      <c r="Z128" t="s">
        <v>307</v>
      </c>
      <c r="AA128" t="s">
        <v>79</v>
      </c>
      <c r="AB128" t="s">
        <v>311</v>
      </c>
      <c r="AC128" t="s">
        <v>309</v>
      </c>
      <c r="AD128" s="12">
        <v>95880</v>
      </c>
      <c r="AE128" s="12">
        <v>50000</v>
      </c>
      <c r="AF128" s="12">
        <v>95880</v>
      </c>
      <c r="AG128" s="12">
        <v>61800</v>
      </c>
      <c r="AH128" s="12">
        <v>61800</v>
      </c>
      <c r="AI128" s="12">
        <v>61800</v>
      </c>
      <c r="AJ128" s="12">
        <v>61800</v>
      </c>
      <c r="AK128" s="12">
        <v>0</v>
      </c>
      <c r="AL128" s="12">
        <v>0</v>
      </c>
      <c r="AM128" s="12">
        <v>27700</v>
      </c>
      <c r="AN128" s="12">
        <v>0</v>
      </c>
      <c r="AO128" s="12">
        <v>25000</v>
      </c>
      <c r="AP128" s="12">
        <v>32840</v>
      </c>
      <c r="AQ128" s="12">
        <v>99500</v>
      </c>
      <c r="AR128" s="12">
        <f t="shared" si="1"/>
        <v>123580</v>
      </c>
      <c r="AS128" s="12">
        <v>123580</v>
      </c>
    </row>
    <row r="129" spans="1:45" hidden="1" x14ac:dyDescent="0.3">
      <c r="A129" t="s">
        <v>933</v>
      </c>
      <c r="B129">
        <v>2</v>
      </c>
      <c r="C129" t="s">
        <v>257</v>
      </c>
      <c r="D129">
        <v>2.2999999999999998</v>
      </c>
      <c r="E129" t="s">
        <v>497</v>
      </c>
      <c r="F129" t="s">
        <v>498</v>
      </c>
      <c r="G129" t="s">
        <v>499</v>
      </c>
      <c r="H129" t="s">
        <v>31</v>
      </c>
      <c r="I129" t="s">
        <v>934</v>
      </c>
      <c r="J129" t="s">
        <v>859</v>
      </c>
      <c r="K129">
        <v>3</v>
      </c>
      <c r="L129">
        <v>39</v>
      </c>
      <c r="M129" t="s">
        <v>890</v>
      </c>
      <c r="N129" t="s">
        <v>935</v>
      </c>
      <c r="O129">
        <v>2500</v>
      </c>
      <c r="P129" t="s">
        <v>978</v>
      </c>
      <c r="Q129">
        <v>2520</v>
      </c>
      <c r="R129" t="s">
        <v>953</v>
      </c>
      <c r="S129">
        <v>2521</v>
      </c>
      <c r="T129" t="s">
        <v>316</v>
      </c>
      <c r="U129">
        <v>0</v>
      </c>
      <c r="V129" t="s">
        <v>43</v>
      </c>
      <c r="W129">
        <v>2000</v>
      </c>
      <c r="X129" t="s">
        <v>953</v>
      </c>
      <c r="Y129" t="s">
        <v>937</v>
      </c>
      <c r="Z129" t="s">
        <v>447</v>
      </c>
      <c r="AA129" t="s">
        <v>218</v>
      </c>
      <c r="AB129" t="s">
        <v>503</v>
      </c>
      <c r="AC129" t="s">
        <v>501</v>
      </c>
      <c r="AD129" s="12">
        <v>450000</v>
      </c>
      <c r="AE129" s="12">
        <v>450000</v>
      </c>
      <c r="AF129" s="12">
        <v>435613.62</v>
      </c>
      <c r="AG129" s="12">
        <v>288873.62</v>
      </c>
      <c r="AH129" s="12">
        <v>273873.62</v>
      </c>
      <c r="AI129" s="12">
        <v>273873.62</v>
      </c>
      <c r="AJ129" s="12">
        <v>273873.62</v>
      </c>
      <c r="AK129" s="12">
        <v>14386.380000000005</v>
      </c>
      <c r="AL129" s="12">
        <v>0</v>
      </c>
      <c r="AM129" s="12">
        <v>0</v>
      </c>
      <c r="AN129" s="12">
        <v>0</v>
      </c>
      <c r="AO129" s="12">
        <v>300000</v>
      </c>
      <c r="AP129" s="12">
        <v>498003.4</v>
      </c>
      <c r="AQ129" s="12">
        <v>450000</v>
      </c>
      <c r="AR129" s="12">
        <f t="shared" si="1"/>
        <v>450000</v>
      </c>
      <c r="AS129" s="12">
        <v>450000</v>
      </c>
    </row>
    <row r="130" spans="1:45" hidden="1" x14ac:dyDescent="0.3">
      <c r="A130" t="s">
        <v>933</v>
      </c>
      <c r="B130">
        <v>2</v>
      </c>
      <c r="C130" t="s">
        <v>257</v>
      </c>
      <c r="D130">
        <v>2.7</v>
      </c>
      <c r="E130" t="s">
        <v>411</v>
      </c>
      <c r="F130" t="s">
        <v>412</v>
      </c>
      <c r="G130" t="s">
        <v>411</v>
      </c>
      <c r="H130" t="s">
        <v>31</v>
      </c>
      <c r="I130" t="s">
        <v>934</v>
      </c>
      <c r="J130" t="s">
        <v>862</v>
      </c>
      <c r="K130">
        <v>4</v>
      </c>
      <c r="L130">
        <v>48</v>
      </c>
      <c r="M130" t="s">
        <v>898</v>
      </c>
      <c r="N130" t="s">
        <v>935</v>
      </c>
      <c r="O130">
        <v>2500</v>
      </c>
      <c r="P130" t="s">
        <v>978</v>
      </c>
      <c r="Q130">
        <v>2520</v>
      </c>
      <c r="R130" t="s">
        <v>953</v>
      </c>
      <c r="S130">
        <v>2521</v>
      </c>
      <c r="T130" t="s">
        <v>316</v>
      </c>
      <c r="U130">
        <v>0</v>
      </c>
      <c r="V130" t="s">
        <v>43</v>
      </c>
      <c r="W130">
        <v>2000</v>
      </c>
      <c r="X130" t="s">
        <v>953</v>
      </c>
      <c r="Y130" t="s">
        <v>937</v>
      </c>
      <c r="Z130" t="s">
        <v>967</v>
      </c>
      <c r="AA130" t="s">
        <v>667</v>
      </c>
      <c r="AB130" t="s">
        <v>968</v>
      </c>
      <c r="AC130" t="s">
        <v>669</v>
      </c>
      <c r="AD130" s="12">
        <v>50000</v>
      </c>
      <c r="AE130" s="12">
        <v>50000</v>
      </c>
      <c r="AF130" s="12">
        <v>0</v>
      </c>
      <c r="AG130" s="12">
        <v>0</v>
      </c>
      <c r="AH130" s="12">
        <v>0</v>
      </c>
      <c r="AI130" s="12">
        <v>0</v>
      </c>
      <c r="AJ130" s="12">
        <v>0</v>
      </c>
      <c r="AK130" s="12">
        <v>50000</v>
      </c>
      <c r="AL130" s="12">
        <v>0</v>
      </c>
      <c r="AM130" s="12">
        <v>0</v>
      </c>
      <c r="AN130" s="12">
        <v>0</v>
      </c>
      <c r="AO130" s="12">
        <v>0</v>
      </c>
      <c r="AP130" s="12">
        <v>0</v>
      </c>
      <c r="AQ130" s="12">
        <v>50000</v>
      </c>
      <c r="AR130" s="12">
        <f t="shared" ref="AR130:AR193" si="2">AD130-AL130+AM130+AN130</f>
        <v>50000</v>
      </c>
      <c r="AS130" s="12">
        <v>50000</v>
      </c>
    </row>
    <row r="131" spans="1:45" hidden="1" x14ac:dyDescent="0.3">
      <c r="A131" t="s">
        <v>933</v>
      </c>
      <c r="B131">
        <v>3</v>
      </c>
      <c r="C131" t="s">
        <v>600</v>
      </c>
      <c r="D131">
        <v>3.1</v>
      </c>
      <c r="E131" t="s">
        <v>601</v>
      </c>
      <c r="F131" t="s">
        <v>602</v>
      </c>
      <c r="G131" t="s">
        <v>603</v>
      </c>
      <c r="H131" t="s">
        <v>31</v>
      </c>
      <c r="I131" t="s">
        <v>934</v>
      </c>
      <c r="J131" t="s">
        <v>861</v>
      </c>
      <c r="K131">
        <v>8</v>
      </c>
      <c r="L131">
        <v>44</v>
      </c>
      <c r="M131" t="s">
        <v>894</v>
      </c>
      <c r="N131" t="s">
        <v>935</v>
      </c>
      <c r="O131">
        <v>2500</v>
      </c>
      <c r="P131" t="s">
        <v>978</v>
      </c>
      <c r="Q131">
        <v>2520</v>
      </c>
      <c r="R131" t="s">
        <v>953</v>
      </c>
      <c r="S131">
        <v>2521</v>
      </c>
      <c r="T131" t="s">
        <v>316</v>
      </c>
      <c r="U131">
        <v>0</v>
      </c>
      <c r="V131" t="s">
        <v>43</v>
      </c>
      <c r="W131">
        <v>2000</v>
      </c>
      <c r="X131" t="s">
        <v>953</v>
      </c>
      <c r="Y131" t="s">
        <v>937</v>
      </c>
      <c r="Z131" t="s">
        <v>605</v>
      </c>
      <c r="AA131" t="s">
        <v>606</v>
      </c>
      <c r="AB131" t="s">
        <v>610</v>
      </c>
      <c r="AC131" t="s">
        <v>608</v>
      </c>
      <c r="AD131" s="12">
        <v>430000</v>
      </c>
      <c r="AE131" s="12">
        <v>500000</v>
      </c>
      <c r="AF131" s="12">
        <v>429988.8</v>
      </c>
      <c r="AG131" s="12">
        <v>429988.8</v>
      </c>
      <c r="AH131" s="12">
        <v>429988.8</v>
      </c>
      <c r="AI131" s="12">
        <v>429988.8</v>
      </c>
      <c r="AJ131" s="12">
        <v>429988.8</v>
      </c>
      <c r="AK131" s="12">
        <v>11.200000000011642</v>
      </c>
      <c r="AL131" s="12">
        <v>0</v>
      </c>
      <c r="AM131" s="12">
        <v>0</v>
      </c>
      <c r="AN131" s="12">
        <v>0</v>
      </c>
      <c r="AO131" s="12">
        <v>330000</v>
      </c>
      <c r="AP131" s="12">
        <v>309024</v>
      </c>
      <c r="AQ131" s="12">
        <v>500000</v>
      </c>
      <c r="AR131" s="12">
        <f t="shared" si="2"/>
        <v>430000</v>
      </c>
      <c r="AS131" s="12">
        <v>430000</v>
      </c>
    </row>
    <row r="132" spans="1:45" hidden="1" x14ac:dyDescent="0.3">
      <c r="A132" t="s">
        <v>933</v>
      </c>
      <c r="B132">
        <v>1</v>
      </c>
      <c r="C132" t="s">
        <v>27</v>
      </c>
      <c r="D132">
        <v>1.7</v>
      </c>
      <c r="E132" t="s">
        <v>215</v>
      </c>
      <c r="F132" t="s">
        <v>216</v>
      </c>
      <c r="G132" t="s">
        <v>217</v>
      </c>
      <c r="H132" t="s">
        <v>31</v>
      </c>
      <c r="I132" t="s">
        <v>934</v>
      </c>
      <c r="J132" t="s">
        <v>856</v>
      </c>
      <c r="K132">
        <v>3</v>
      </c>
      <c r="L132">
        <v>12</v>
      </c>
      <c r="M132" t="s">
        <v>881</v>
      </c>
      <c r="N132" t="s">
        <v>935</v>
      </c>
      <c r="O132">
        <v>2500</v>
      </c>
      <c r="P132" t="s">
        <v>978</v>
      </c>
      <c r="Q132">
        <v>2530</v>
      </c>
      <c r="R132" t="s">
        <v>953</v>
      </c>
      <c r="S132">
        <v>2531</v>
      </c>
      <c r="T132" t="s">
        <v>245</v>
      </c>
      <c r="U132">
        <v>0</v>
      </c>
      <c r="V132" t="s">
        <v>43</v>
      </c>
      <c r="W132">
        <v>2000</v>
      </c>
      <c r="X132" t="s">
        <v>953</v>
      </c>
      <c r="Y132" t="s">
        <v>937</v>
      </c>
      <c r="Z132" t="s">
        <v>189</v>
      </c>
      <c r="AA132" t="s">
        <v>218</v>
      </c>
      <c r="AB132" t="s">
        <v>244</v>
      </c>
      <c r="AC132" t="s">
        <v>972</v>
      </c>
      <c r="AD132" s="12">
        <v>50000</v>
      </c>
      <c r="AE132" s="12">
        <v>50000</v>
      </c>
      <c r="AF132" s="12">
        <v>25640.15</v>
      </c>
      <c r="AG132" s="12">
        <v>25640.15</v>
      </c>
      <c r="AH132" s="12">
        <v>25640.15</v>
      </c>
      <c r="AI132" s="12">
        <v>25640.15</v>
      </c>
      <c r="AJ132" s="12">
        <v>25640.15</v>
      </c>
      <c r="AK132" s="12">
        <v>24359.85</v>
      </c>
      <c r="AL132" s="12">
        <v>0</v>
      </c>
      <c r="AM132" s="12">
        <v>0</v>
      </c>
      <c r="AN132" s="12">
        <v>0</v>
      </c>
      <c r="AO132" s="12">
        <v>30000</v>
      </c>
      <c r="AP132" s="12">
        <v>15762.61</v>
      </c>
      <c r="AQ132" s="12">
        <v>50000</v>
      </c>
      <c r="AR132" s="12">
        <f t="shared" si="2"/>
        <v>50000</v>
      </c>
      <c r="AS132" s="12">
        <v>50000</v>
      </c>
    </row>
    <row r="133" spans="1:45" hidden="1" x14ac:dyDescent="0.3">
      <c r="A133" t="s">
        <v>933</v>
      </c>
      <c r="B133">
        <v>2</v>
      </c>
      <c r="C133" t="s">
        <v>257</v>
      </c>
      <c r="D133">
        <v>2.1</v>
      </c>
      <c r="E133" t="s">
        <v>579</v>
      </c>
      <c r="F133" t="s">
        <v>783</v>
      </c>
      <c r="G133" t="s">
        <v>784</v>
      </c>
      <c r="H133" t="s">
        <v>200</v>
      </c>
      <c r="I133" t="s">
        <v>957</v>
      </c>
      <c r="J133" t="s">
        <v>867</v>
      </c>
      <c r="K133">
        <v>4</v>
      </c>
      <c r="L133">
        <v>56</v>
      </c>
      <c r="M133" t="s">
        <v>904</v>
      </c>
      <c r="N133" t="s">
        <v>935</v>
      </c>
      <c r="O133">
        <v>2500</v>
      </c>
      <c r="P133" t="s">
        <v>978</v>
      </c>
      <c r="Q133">
        <v>2530</v>
      </c>
      <c r="R133" t="s">
        <v>953</v>
      </c>
      <c r="S133">
        <v>2531</v>
      </c>
      <c r="T133" t="s">
        <v>245</v>
      </c>
      <c r="U133">
        <v>0</v>
      </c>
      <c r="V133" t="s">
        <v>43</v>
      </c>
      <c r="W133">
        <v>2000</v>
      </c>
      <c r="X133" t="s">
        <v>953</v>
      </c>
      <c r="Y133" t="s">
        <v>937</v>
      </c>
      <c r="Z133" t="s">
        <v>785</v>
      </c>
      <c r="AA133" t="s">
        <v>667</v>
      </c>
      <c r="AB133" t="s">
        <v>788</v>
      </c>
      <c r="AC133" t="s">
        <v>959</v>
      </c>
      <c r="AD133" s="12">
        <v>826202</v>
      </c>
      <c r="AE133" s="12">
        <v>366202</v>
      </c>
      <c r="AF133" s="12">
        <v>739086</v>
      </c>
      <c r="AG133" s="12">
        <v>678439</v>
      </c>
      <c r="AH133" s="12">
        <v>614888</v>
      </c>
      <c r="AI133" s="12">
        <v>614888</v>
      </c>
      <c r="AJ133" s="12">
        <v>614888</v>
      </c>
      <c r="AK133" s="12">
        <v>87116</v>
      </c>
      <c r="AL133" s="12">
        <v>0</v>
      </c>
      <c r="AM133" s="12">
        <v>0</v>
      </c>
      <c r="AN133" s="12">
        <v>0</v>
      </c>
      <c r="AO133" s="12">
        <v>0</v>
      </c>
      <c r="AP133" s="12">
        <v>374516.96</v>
      </c>
      <c r="AQ133" s="12">
        <v>826202</v>
      </c>
      <c r="AR133" s="12">
        <f t="shared" si="2"/>
        <v>826202</v>
      </c>
      <c r="AS133" s="12">
        <v>826202</v>
      </c>
    </row>
    <row r="134" spans="1:45" hidden="1" x14ac:dyDescent="0.3">
      <c r="A134" t="s">
        <v>933</v>
      </c>
      <c r="B134">
        <v>2</v>
      </c>
      <c r="C134" t="s">
        <v>257</v>
      </c>
      <c r="D134">
        <v>2.2999999999999998</v>
      </c>
      <c r="E134" t="s">
        <v>497</v>
      </c>
      <c r="F134" t="s">
        <v>498</v>
      </c>
      <c r="G134" t="s">
        <v>499</v>
      </c>
      <c r="H134" t="s">
        <v>31</v>
      </c>
      <c r="I134" t="s">
        <v>934</v>
      </c>
      <c r="J134" t="s">
        <v>859</v>
      </c>
      <c r="K134">
        <v>3</v>
      </c>
      <c r="L134">
        <v>39</v>
      </c>
      <c r="M134" t="s">
        <v>890</v>
      </c>
      <c r="N134" t="s">
        <v>935</v>
      </c>
      <c r="O134">
        <v>2500</v>
      </c>
      <c r="P134" t="s">
        <v>978</v>
      </c>
      <c r="Q134">
        <v>2530</v>
      </c>
      <c r="R134" t="s">
        <v>953</v>
      </c>
      <c r="S134">
        <v>2531</v>
      </c>
      <c r="T134" t="s">
        <v>245</v>
      </c>
      <c r="U134">
        <v>0</v>
      </c>
      <c r="V134" t="s">
        <v>43</v>
      </c>
      <c r="W134">
        <v>2000</v>
      </c>
      <c r="X134" t="s">
        <v>953</v>
      </c>
      <c r="Y134" t="s">
        <v>937</v>
      </c>
      <c r="Z134" t="s">
        <v>447</v>
      </c>
      <c r="AA134" t="s">
        <v>218</v>
      </c>
      <c r="AB134" t="s">
        <v>503</v>
      </c>
      <c r="AC134" t="s">
        <v>501</v>
      </c>
      <c r="AD134" s="12">
        <v>5000000</v>
      </c>
      <c r="AE134" s="12">
        <v>5000000</v>
      </c>
      <c r="AF134" s="12">
        <v>4667008.97</v>
      </c>
      <c r="AG134" s="12">
        <v>3718228.67</v>
      </c>
      <c r="AH134" s="12">
        <v>3077529.05</v>
      </c>
      <c r="AI134" s="12">
        <v>3022851.59</v>
      </c>
      <c r="AJ134" s="12">
        <v>3022851.59</v>
      </c>
      <c r="AK134" s="12">
        <v>332991.03000000026</v>
      </c>
      <c r="AL134" s="12">
        <v>0</v>
      </c>
      <c r="AM134" s="12">
        <v>0</v>
      </c>
      <c r="AN134" s="12">
        <v>0</v>
      </c>
      <c r="AO134" s="12">
        <v>4500000</v>
      </c>
      <c r="AP134" s="12">
        <v>4147502.55</v>
      </c>
      <c r="AQ134" s="12">
        <v>5000000</v>
      </c>
      <c r="AR134" s="12">
        <f t="shared" si="2"/>
        <v>5000000</v>
      </c>
      <c r="AS134" s="12">
        <v>5000000</v>
      </c>
    </row>
    <row r="135" spans="1:45" hidden="1" x14ac:dyDescent="0.3">
      <c r="A135" t="s">
        <v>933</v>
      </c>
      <c r="B135">
        <v>2</v>
      </c>
      <c r="C135" t="s">
        <v>257</v>
      </c>
      <c r="D135">
        <v>2.4</v>
      </c>
      <c r="E135" t="s">
        <v>421</v>
      </c>
      <c r="F135" t="s">
        <v>422</v>
      </c>
      <c r="G135" t="s">
        <v>423</v>
      </c>
      <c r="H135" t="s">
        <v>340</v>
      </c>
      <c r="I135" t="s">
        <v>964</v>
      </c>
      <c r="J135" t="s">
        <v>858</v>
      </c>
      <c r="K135">
        <v>5</v>
      </c>
      <c r="L135">
        <v>29</v>
      </c>
      <c r="M135" t="s">
        <v>886</v>
      </c>
      <c r="N135" t="s">
        <v>935</v>
      </c>
      <c r="O135">
        <v>2500</v>
      </c>
      <c r="P135" t="s">
        <v>978</v>
      </c>
      <c r="Q135">
        <v>2540</v>
      </c>
      <c r="R135" t="s">
        <v>953</v>
      </c>
      <c r="S135">
        <v>2541</v>
      </c>
      <c r="T135" t="s">
        <v>247</v>
      </c>
      <c r="U135">
        <v>0</v>
      </c>
      <c r="V135" t="s">
        <v>43</v>
      </c>
      <c r="W135">
        <v>2000</v>
      </c>
      <c r="X135" t="s">
        <v>953</v>
      </c>
      <c r="Y135" t="s">
        <v>937</v>
      </c>
      <c r="Z135" t="s">
        <v>404</v>
      </c>
      <c r="AA135" t="s">
        <v>62</v>
      </c>
      <c r="AB135" t="s">
        <v>427</v>
      </c>
      <c r="AC135" t="s">
        <v>425</v>
      </c>
      <c r="AD135" s="12">
        <v>3000</v>
      </c>
      <c r="AE135" s="12">
        <v>3000</v>
      </c>
      <c r="AF135" s="12">
        <v>2169.1999999999998</v>
      </c>
      <c r="AG135" s="12">
        <v>2169.1999999999998</v>
      </c>
      <c r="AH135" s="12">
        <v>2169.1999999999998</v>
      </c>
      <c r="AI135" s="12">
        <v>2169.1999999999998</v>
      </c>
      <c r="AJ135" s="12">
        <v>0</v>
      </c>
      <c r="AK135" s="12">
        <v>830.80000000000018</v>
      </c>
      <c r="AL135" s="12">
        <v>830.8</v>
      </c>
      <c r="AM135" s="12">
        <v>0</v>
      </c>
      <c r="AN135" s="12">
        <v>0</v>
      </c>
      <c r="AO135" s="12">
        <v>0</v>
      </c>
      <c r="AP135" s="12">
        <v>2246.92</v>
      </c>
      <c r="AQ135" s="12">
        <v>3000</v>
      </c>
      <c r="AR135" s="12">
        <f t="shared" si="2"/>
        <v>2169.1999999999998</v>
      </c>
      <c r="AS135" s="12">
        <v>2169.1999999999998</v>
      </c>
    </row>
    <row r="136" spans="1:45" hidden="1" x14ac:dyDescent="0.3">
      <c r="A136" t="s">
        <v>933</v>
      </c>
      <c r="B136">
        <v>1</v>
      </c>
      <c r="C136" t="s">
        <v>27</v>
      </c>
      <c r="D136">
        <v>1.7</v>
      </c>
      <c r="E136" t="s">
        <v>215</v>
      </c>
      <c r="F136" t="s">
        <v>216</v>
      </c>
      <c r="G136" t="s">
        <v>217</v>
      </c>
      <c r="H136" t="s">
        <v>31</v>
      </c>
      <c r="I136" t="s">
        <v>934</v>
      </c>
      <c r="J136" t="s">
        <v>856</v>
      </c>
      <c r="K136">
        <v>3</v>
      </c>
      <c r="L136">
        <v>12</v>
      </c>
      <c r="M136" t="s">
        <v>881</v>
      </c>
      <c r="N136" t="s">
        <v>935</v>
      </c>
      <c r="O136">
        <v>2500</v>
      </c>
      <c r="P136" t="s">
        <v>978</v>
      </c>
      <c r="Q136">
        <v>2540</v>
      </c>
      <c r="R136" t="s">
        <v>953</v>
      </c>
      <c r="S136">
        <v>2541</v>
      </c>
      <c r="T136" t="s">
        <v>247</v>
      </c>
      <c r="U136">
        <v>0</v>
      </c>
      <c r="V136" t="s">
        <v>43</v>
      </c>
      <c r="W136">
        <v>2000</v>
      </c>
      <c r="X136" t="s">
        <v>953</v>
      </c>
      <c r="Y136" t="s">
        <v>937</v>
      </c>
      <c r="Z136" t="s">
        <v>189</v>
      </c>
      <c r="AA136" t="s">
        <v>218</v>
      </c>
      <c r="AB136" t="s">
        <v>244</v>
      </c>
      <c r="AC136" t="s">
        <v>972</v>
      </c>
      <c r="AD136" s="12">
        <v>52000</v>
      </c>
      <c r="AE136" s="12">
        <v>52000</v>
      </c>
      <c r="AF136" s="12">
        <v>44217.08</v>
      </c>
      <c r="AG136" s="12">
        <v>32037.08</v>
      </c>
      <c r="AH136" s="12">
        <v>17976</v>
      </c>
      <c r="AI136" s="12">
        <v>17976</v>
      </c>
      <c r="AJ136" s="12">
        <v>17976</v>
      </c>
      <c r="AK136" s="12">
        <v>7782.9199999999983</v>
      </c>
      <c r="AL136" s="12">
        <v>0</v>
      </c>
      <c r="AM136" s="12">
        <v>0</v>
      </c>
      <c r="AN136" s="12">
        <v>0</v>
      </c>
      <c r="AO136" s="12">
        <v>40000</v>
      </c>
      <c r="AP136" s="12">
        <v>32063.78</v>
      </c>
      <c r="AQ136" s="12">
        <v>52000</v>
      </c>
      <c r="AR136" s="12">
        <f t="shared" si="2"/>
        <v>52000</v>
      </c>
      <c r="AS136" s="12">
        <v>52000</v>
      </c>
    </row>
    <row r="137" spans="1:45" hidden="1" x14ac:dyDescent="0.3">
      <c r="A137" t="s">
        <v>933</v>
      </c>
      <c r="B137">
        <v>2</v>
      </c>
      <c r="C137" t="s">
        <v>257</v>
      </c>
      <c r="D137">
        <v>2.1</v>
      </c>
      <c r="E137" t="s">
        <v>579</v>
      </c>
      <c r="F137" t="s">
        <v>783</v>
      </c>
      <c r="G137" t="s">
        <v>784</v>
      </c>
      <c r="H137" t="s">
        <v>200</v>
      </c>
      <c r="I137" t="s">
        <v>957</v>
      </c>
      <c r="J137" t="s">
        <v>867</v>
      </c>
      <c r="K137">
        <v>4</v>
      </c>
      <c r="L137">
        <v>56</v>
      </c>
      <c r="M137" t="s">
        <v>904</v>
      </c>
      <c r="N137" t="s">
        <v>935</v>
      </c>
      <c r="O137">
        <v>2500</v>
      </c>
      <c r="P137" t="s">
        <v>978</v>
      </c>
      <c r="Q137">
        <v>2540</v>
      </c>
      <c r="R137" t="s">
        <v>953</v>
      </c>
      <c r="S137">
        <v>2541</v>
      </c>
      <c r="T137" t="s">
        <v>247</v>
      </c>
      <c r="U137">
        <v>0</v>
      </c>
      <c r="V137" t="s">
        <v>43</v>
      </c>
      <c r="W137">
        <v>2000</v>
      </c>
      <c r="X137" t="s">
        <v>953</v>
      </c>
      <c r="Y137" t="s">
        <v>937</v>
      </c>
      <c r="Z137" t="s">
        <v>785</v>
      </c>
      <c r="AA137" t="s">
        <v>667</v>
      </c>
      <c r="AB137" t="s">
        <v>788</v>
      </c>
      <c r="AC137" t="s">
        <v>959</v>
      </c>
      <c r="AD137" s="12">
        <v>540000</v>
      </c>
      <c r="AE137" s="12">
        <v>1000000</v>
      </c>
      <c r="AF137" s="12">
        <v>387081.23</v>
      </c>
      <c r="AG137" s="12">
        <v>375651.75</v>
      </c>
      <c r="AH137" s="12">
        <v>360628.93</v>
      </c>
      <c r="AI137" s="12">
        <v>360628.93</v>
      </c>
      <c r="AJ137" s="12">
        <v>360565.55</v>
      </c>
      <c r="AK137" s="12">
        <v>152918.77000000002</v>
      </c>
      <c r="AL137" s="12">
        <v>0</v>
      </c>
      <c r="AM137" s="12">
        <v>0</v>
      </c>
      <c r="AN137" s="12">
        <v>0</v>
      </c>
      <c r="AO137" s="12">
        <v>0</v>
      </c>
      <c r="AP137" s="12">
        <v>137968.04</v>
      </c>
      <c r="AQ137" s="12">
        <v>540000</v>
      </c>
      <c r="AR137" s="12">
        <f t="shared" si="2"/>
        <v>540000</v>
      </c>
      <c r="AS137" s="12">
        <v>540000</v>
      </c>
    </row>
    <row r="138" spans="1:45" hidden="1" x14ac:dyDescent="0.3">
      <c r="A138" t="s">
        <v>933</v>
      </c>
      <c r="B138">
        <v>2</v>
      </c>
      <c r="C138" t="s">
        <v>257</v>
      </c>
      <c r="D138">
        <v>2.2999999999999998</v>
      </c>
      <c r="E138" t="s">
        <v>497</v>
      </c>
      <c r="F138" t="s">
        <v>498</v>
      </c>
      <c r="G138" t="s">
        <v>499</v>
      </c>
      <c r="H138" t="s">
        <v>31</v>
      </c>
      <c r="I138" t="s">
        <v>934</v>
      </c>
      <c r="J138" t="s">
        <v>859</v>
      </c>
      <c r="K138">
        <v>3</v>
      </c>
      <c r="L138">
        <v>39</v>
      </c>
      <c r="M138" t="s">
        <v>890</v>
      </c>
      <c r="N138" t="s">
        <v>935</v>
      </c>
      <c r="O138">
        <v>2500</v>
      </c>
      <c r="P138" t="s">
        <v>978</v>
      </c>
      <c r="Q138">
        <v>2540</v>
      </c>
      <c r="R138" t="s">
        <v>953</v>
      </c>
      <c r="S138">
        <v>2541</v>
      </c>
      <c r="T138" t="s">
        <v>247</v>
      </c>
      <c r="U138">
        <v>0</v>
      </c>
      <c r="V138" t="s">
        <v>43</v>
      </c>
      <c r="W138">
        <v>2000</v>
      </c>
      <c r="X138" t="s">
        <v>953</v>
      </c>
      <c r="Y138" t="s">
        <v>937</v>
      </c>
      <c r="Z138" t="s">
        <v>447</v>
      </c>
      <c r="AA138" t="s">
        <v>218</v>
      </c>
      <c r="AB138" t="s">
        <v>503</v>
      </c>
      <c r="AC138" t="s">
        <v>501</v>
      </c>
      <c r="AD138" s="12">
        <v>6500000</v>
      </c>
      <c r="AE138" s="12">
        <v>6500000</v>
      </c>
      <c r="AF138" s="12">
        <v>4739200.9800000004</v>
      </c>
      <c r="AG138" s="12">
        <v>4627671.04</v>
      </c>
      <c r="AH138" s="12">
        <v>4433979.1100000003</v>
      </c>
      <c r="AI138" s="12">
        <v>4059606.23</v>
      </c>
      <c r="AJ138" s="12">
        <v>3871265.61</v>
      </c>
      <c r="AK138" s="12">
        <v>1760799.0199999996</v>
      </c>
      <c r="AL138" s="12">
        <v>0</v>
      </c>
      <c r="AM138" s="12">
        <v>0</v>
      </c>
      <c r="AN138" s="12">
        <v>0</v>
      </c>
      <c r="AO138" s="12">
        <v>6000000</v>
      </c>
      <c r="AP138" s="12">
        <v>6032999.8899999997</v>
      </c>
      <c r="AQ138" s="12">
        <v>6500000</v>
      </c>
      <c r="AR138" s="12">
        <f t="shared" si="2"/>
        <v>6500000</v>
      </c>
      <c r="AS138" s="12">
        <v>6500000</v>
      </c>
    </row>
    <row r="139" spans="1:45" hidden="1" x14ac:dyDescent="0.3">
      <c r="A139" t="s">
        <v>933</v>
      </c>
      <c r="B139">
        <v>2</v>
      </c>
      <c r="C139" t="s">
        <v>257</v>
      </c>
      <c r="D139">
        <v>2.2000000000000002</v>
      </c>
      <c r="E139" t="s">
        <v>258</v>
      </c>
      <c r="F139" t="s">
        <v>259</v>
      </c>
      <c r="G139" t="s">
        <v>260</v>
      </c>
      <c r="H139" t="s">
        <v>31</v>
      </c>
      <c r="I139" t="s">
        <v>934</v>
      </c>
      <c r="J139" t="s">
        <v>859</v>
      </c>
      <c r="K139">
        <v>2</v>
      </c>
      <c r="L139">
        <v>36</v>
      </c>
      <c r="M139" t="s">
        <v>888</v>
      </c>
      <c r="N139" t="s">
        <v>935</v>
      </c>
      <c r="O139">
        <v>2500</v>
      </c>
      <c r="P139" t="s">
        <v>978</v>
      </c>
      <c r="Q139">
        <v>2550</v>
      </c>
      <c r="R139" t="s">
        <v>953</v>
      </c>
      <c r="S139">
        <v>2551</v>
      </c>
      <c r="T139" t="s">
        <v>460</v>
      </c>
      <c r="U139">
        <v>0</v>
      </c>
      <c r="V139" t="s">
        <v>43</v>
      </c>
      <c r="W139">
        <v>2000</v>
      </c>
      <c r="X139" t="s">
        <v>953</v>
      </c>
      <c r="Y139" t="s">
        <v>937</v>
      </c>
      <c r="Z139" t="s">
        <v>447</v>
      </c>
      <c r="AA139" t="s">
        <v>448</v>
      </c>
      <c r="AB139" t="s">
        <v>452</v>
      </c>
      <c r="AC139" t="s">
        <v>976</v>
      </c>
      <c r="AD139" s="12">
        <v>250000</v>
      </c>
      <c r="AE139" s="12">
        <v>200000</v>
      </c>
      <c r="AF139" s="12">
        <v>223578.4</v>
      </c>
      <c r="AG139" s="12">
        <v>0</v>
      </c>
      <c r="AH139" s="12">
        <v>0</v>
      </c>
      <c r="AI139" s="12">
        <v>0</v>
      </c>
      <c r="AJ139" s="12">
        <v>0</v>
      </c>
      <c r="AK139" s="12">
        <v>26421.600000000006</v>
      </c>
      <c r="AL139" s="12">
        <v>0</v>
      </c>
      <c r="AM139" s="12">
        <v>0</v>
      </c>
      <c r="AN139" s="12">
        <v>0</v>
      </c>
      <c r="AO139" s="12">
        <v>0</v>
      </c>
      <c r="AP139" s="12">
        <v>230843.83</v>
      </c>
      <c r="AQ139" s="12">
        <v>200000</v>
      </c>
      <c r="AR139" s="12">
        <f t="shared" si="2"/>
        <v>250000</v>
      </c>
      <c r="AS139" s="12">
        <v>250000</v>
      </c>
    </row>
    <row r="140" spans="1:45" hidden="1" x14ac:dyDescent="0.3">
      <c r="A140" t="s">
        <v>933</v>
      </c>
      <c r="B140">
        <v>3</v>
      </c>
      <c r="C140" t="s">
        <v>600</v>
      </c>
      <c r="D140">
        <v>3.1</v>
      </c>
      <c r="E140" t="s">
        <v>601</v>
      </c>
      <c r="F140" t="s">
        <v>602</v>
      </c>
      <c r="G140" t="s">
        <v>603</v>
      </c>
      <c r="H140" t="s">
        <v>31</v>
      </c>
      <c r="I140" t="s">
        <v>934</v>
      </c>
      <c r="J140" t="s">
        <v>861</v>
      </c>
      <c r="K140">
        <v>8</v>
      </c>
      <c r="L140">
        <v>42</v>
      </c>
      <c r="M140" t="s">
        <v>895</v>
      </c>
      <c r="N140" t="s">
        <v>935</v>
      </c>
      <c r="O140">
        <v>2500</v>
      </c>
      <c r="P140" t="s">
        <v>978</v>
      </c>
      <c r="Q140">
        <v>2550</v>
      </c>
      <c r="R140" t="s">
        <v>953</v>
      </c>
      <c r="S140">
        <v>2551</v>
      </c>
      <c r="T140" t="s">
        <v>460</v>
      </c>
      <c r="U140">
        <v>0</v>
      </c>
      <c r="V140" t="s">
        <v>43</v>
      </c>
      <c r="W140">
        <v>2000</v>
      </c>
      <c r="X140" t="s">
        <v>953</v>
      </c>
      <c r="Y140" t="s">
        <v>937</v>
      </c>
      <c r="Z140" t="s">
        <v>605</v>
      </c>
      <c r="AB140" t="s">
        <v>622</v>
      </c>
      <c r="AC140" t="s">
        <v>973</v>
      </c>
      <c r="AD140" s="12">
        <v>0</v>
      </c>
      <c r="AE140" s="12">
        <v>0</v>
      </c>
      <c r="AF140" s="12">
        <v>0</v>
      </c>
      <c r="AG140" s="12">
        <v>0</v>
      </c>
      <c r="AH140" s="12">
        <v>0</v>
      </c>
      <c r="AI140" s="12">
        <v>0</v>
      </c>
      <c r="AJ140" s="12">
        <v>0</v>
      </c>
      <c r="AK140" s="12">
        <v>0</v>
      </c>
      <c r="AL140" s="12">
        <v>0</v>
      </c>
      <c r="AM140" s="12">
        <v>0</v>
      </c>
      <c r="AN140" s="12">
        <v>0</v>
      </c>
      <c r="AO140" s="12">
        <v>0</v>
      </c>
      <c r="AP140" s="12">
        <v>81536.399999999994</v>
      </c>
      <c r="AQ140" s="12">
        <v>0</v>
      </c>
      <c r="AR140" s="12">
        <f t="shared" si="2"/>
        <v>0</v>
      </c>
      <c r="AS140" s="12">
        <v>0</v>
      </c>
    </row>
    <row r="141" spans="1:45" hidden="1" x14ac:dyDescent="0.3">
      <c r="A141" t="s">
        <v>933</v>
      </c>
      <c r="B141">
        <v>1</v>
      </c>
      <c r="C141" t="s">
        <v>27</v>
      </c>
      <c r="D141">
        <v>1.3</v>
      </c>
      <c r="E141" t="s">
        <v>28</v>
      </c>
      <c r="F141" t="s">
        <v>29</v>
      </c>
      <c r="G141" t="s">
        <v>30</v>
      </c>
      <c r="H141" t="s">
        <v>31</v>
      </c>
      <c r="I141" t="s">
        <v>934</v>
      </c>
      <c r="J141" t="s">
        <v>857</v>
      </c>
      <c r="K141">
        <v>6</v>
      </c>
      <c r="L141">
        <v>21</v>
      </c>
      <c r="M141" t="s">
        <v>884</v>
      </c>
      <c r="N141" t="s">
        <v>935</v>
      </c>
      <c r="O141">
        <v>2500</v>
      </c>
      <c r="P141" t="s">
        <v>978</v>
      </c>
      <c r="Q141">
        <v>2560</v>
      </c>
      <c r="R141" t="s">
        <v>953</v>
      </c>
      <c r="S141">
        <v>2561</v>
      </c>
      <c r="T141" t="s">
        <v>317</v>
      </c>
      <c r="U141">
        <v>0</v>
      </c>
      <c r="V141" t="s">
        <v>43</v>
      </c>
      <c r="W141">
        <v>2000</v>
      </c>
      <c r="X141" t="s">
        <v>953</v>
      </c>
      <c r="Y141" t="s">
        <v>937</v>
      </c>
      <c r="Z141" t="s">
        <v>307</v>
      </c>
      <c r="AA141" t="s">
        <v>79</v>
      </c>
      <c r="AB141" t="s">
        <v>311</v>
      </c>
      <c r="AC141" t="s">
        <v>309</v>
      </c>
      <c r="AD141" s="12">
        <v>2387</v>
      </c>
      <c r="AE141" s="12">
        <v>0</v>
      </c>
      <c r="AF141" s="12">
        <v>2387</v>
      </c>
      <c r="AG141" s="12">
        <v>2387</v>
      </c>
      <c r="AH141" s="12">
        <v>2387</v>
      </c>
      <c r="AI141" s="12">
        <v>2387</v>
      </c>
      <c r="AJ141" s="12">
        <v>2387</v>
      </c>
      <c r="AK141" s="12">
        <v>0</v>
      </c>
      <c r="AL141" s="12">
        <v>0</v>
      </c>
      <c r="AM141" s="12">
        <v>0</v>
      </c>
      <c r="AN141" s="12">
        <v>0</v>
      </c>
      <c r="AO141" s="12">
        <v>0</v>
      </c>
      <c r="AP141" s="12">
        <v>0</v>
      </c>
      <c r="AQ141" s="12">
        <v>2500</v>
      </c>
      <c r="AR141" s="12">
        <f t="shared" si="2"/>
        <v>2387</v>
      </c>
      <c r="AS141" s="12">
        <v>2387</v>
      </c>
    </row>
    <row r="142" spans="1:45" hidden="1" x14ac:dyDescent="0.3">
      <c r="A142" t="s">
        <v>933</v>
      </c>
      <c r="B142">
        <v>2</v>
      </c>
      <c r="C142" t="s">
        <v>257</v>
      </c>
      <c r="D142">
        <v>2.2000000000000002</v>
      </c>
      <c r="E142" t="s">
        <v>258</v>
      </c>
      <c r="F142" t="s">
        <v>259</v>
      </c>
      <c r="G142" t="s">
        <v>260</v>
      </c>
      <c r="H142" t="s">
        <v>31</v>
      </c>
      <c r="I142" t="s">
        <v>934</v>
      </c>
      <c r="J142" t="s">
        <v>859</v>
      </c>
      <c r="K142">
        <v>2</v>
      </c>
      <c r="L142">
        <v>36</v>
      </c>
      <c r="M142" t="s">
        <v>888</v>
      </c>
      <c r="N142" t="s">
        <v>935</v>
      </c>
      <c r="O142">
        <v>2500</v>
      </c>
      <c r="P142" t="s">
        <v>978</v>
      </c>
      <c r="Q142">
        <v>2560</v>
      </c>
      <c r="R142" t="s">
        <v>953</v>
      </c>
      <c r="S142">
        <v>2561</v>
      </c>
      <c r="T142" t="s">
        <v>317</v>
      </c>
      <c r="U142">
        <v>0</v>
      </c>
      <c r="V142" t="s">
        <v>43</v>
      </c>
      <c r="W142">
        <v>2000</v>
      </c>
      <c r="X142" t="s">
        <v>953</v>
      </c>
      <c r="Y142" t="s">
        <v>937</v>
      </c>
      <c r="Z142" t="s">
        <v>447</v>
      </c>
      <c r="AA142" t="s">
        <v>448</v>
      </c>
      <c r="AB142" t="s">
        <v>452</v>
      </c>
      <c r="AC142" t="s">
        <v>976</v>
      </c>
      <c r="AD142" s="12">
        <v>2750000</v>
      </c>
      <c r="AE142" s="12">
        <v>2250000</v>
      </c>
      <c r="AF142" s="12">
        <v>2700576.5</v>
      </c>
      <c r="AG142" s="12">
        <v>2378177.7000000002</v>
      </c>
      <c r="AH142" s="12">
        <v>1746216.19</v>
      </c>
      <c r="AI142" s="12">
        <v>1255145.27</v>
      </c>
      <c r="AJ142" s="12">
        <v>1222730.23</v>
      </c>
      <c r="AK142" s="12">
        <v>49423.5</v>
      </c>
      <c r="AL142" s="12">
        <v>0</v>
      </c>
      <c r="AM142" s="12">
        <v>0</v>
      </c>
      <c r="AN142" s="12">
        <v>0</v>
      </c>
      <c r="AO142" s="12">
        <v>1500000</v>
      </c>
      <c r="AP142" s="12">
        <v>1810351.05</v>
      </c>
      <c r="AQ142" s="12">
        <v>2750000</v>
      </c>
      <c r="AR142" s="12">
        <f t="shared" si="2"/>
        <v>2750000</v>
      </c>
      <c r="AS142" s="12">
        <v>2750000</v>
      </c>
    </row>
    <row r="143" spans="1:45" hidden="1" x14ac:dyDescent="0.3">
      <c r="A143" t="s">
        <v>933</v>
      </c>
      <c r="B143">
        <v>2</v>
      </c>
      <c r="C143" t="s">
        <v>257</v>
      </c>
      <c r="D143">
        <v>2.2999999999999998</v>
      </c>
      <c r="E143" t="s">
        <v>497</v>
      </c>
      <c r="F143" t="s">
        <v>498</v>
      </c>
      <c r="G143" t="s">
        <v>499</v>
      </c>
      <c r="H143" t="s">
        <v>31</v>
      </c>
      <c r="I143" t="s">
        <v>934</v>
      </c>
      <c r="J143" t="s">
        <v>859</v>
      </c>
      <c r="K143">
        <v>3</v>
      </c>
      <c r="L143">
        <v>39</v>
      </c>
      <c r="M143" t="s">
        <v>890</v>
      </c>
      <c r="N143" t="s">
        <v>935</v>
      </c>
      <c r="O143">
        <v>2500</v>
      </c>
      <c r="P143" t="s">
        <v>978</v>
      </c>
      <c r="Q143">
        <v>2560</v>
      </c>
      <c r="R143" t="s">
        <v>953</v>
      </c>
      <c r="S143">
        <v>2561</v>
      </c>
      <c r="T143" t="s">
        <v>317</v>
      </c>
      <c r="U143">
        <v>0</v>
      </c>
      <c r="V143" t="s">
        <v>43</v>
      </c>
      <c r="W143">
        <v>2000</v>
      </c>
      <c r="X143" t="s">
        <v>953</v>
      </c>
      <c r="Y143" t="s">
        <v>937</v>
      </c>
      <c r="Z143" t="s">
        <v>447</v>
      </c>
      <c r="AA143" t="s">
        <v>218</v>
      </c>
      <c r="AB143" t="s">
        <v>503</v>
      </c>
      <c r="AC143" t="s">
        <v>501</v>
      </c>
      <c r="AD143" s="12">
        <v>6000</v>
      </c>
      <c r="AE143" s="12">
        <v>6000</v>
      </c>
      <c r="AF143" s="12">
        <v>5579.6</v>
      </c>
      <c r="AG143" s="12">
        <v>5579.6</v>
      </c>
      <c r="AH143" s="12">
        <v>5579.6</v>
      </c>
      <c r="AI143" s="12">
        <v>5579.6</v>
      </c>
      <c r="AJ143" s="12">
        <v>5579.6</v>
      </c>
      <c r="AK143" s="12">
        <v>420.39999999999964</v>
      </c>
      <c r="AL143" s="12">
        <v>0</v>
      </c>
      <c r="AM143" s="12">
        <v>0</v>
      </c>
      <c r="AN143" s="12">
        <v>0</v>
      </c>
      <c r="AO143" s="12">
        <v>0</v>
      </c>
      <c r="AP143" s="12">
        <v>0</v>
      </c>
      <c r="AQ143" s="12">
        <v>6000</v>
      </c>
      <c r="AR143" s="12">
        <f t="shared" si="2"/>
        <v>6000</v>
      </c>
      <c r="AS143" s="12">
        <v>6000</v>
      </c>
    </row>
    <row r="144" spans="1:45" hidden="1" x14ac:dyDescent="0.3">
      <c r="A144" t="s">
        <v>933</v>
      </c>
      <c r="B144">
        <v>3</v>
      </c>
      <c r="C144" t="s">
        <v>600</v>
      </c>
      <c r="D144">
        <v>3.1</v>
      </c>
      <c r="E144" t="s">
        <v>601</v>
      </c>
      <c r="F144" t="s">
        <v>602</v>
      </c>
      <c r="G144" t="s">
        <v>603</v>
      </c>
      <c r="H144" t="s">
        <v>31</v>
      </c>
      <c r="I144" t="s">
        <v>934</v>
      </c>
      <c r="J144" t="s">
        <v>861</v>
      </c>
      <c r="K144">
        <v>8</v>
      </c>
      <c r="L144">
        <v>42</v>
      </c>
      <c r="M144" t="s">
        <v>895</v>
      </c>
      <c r="N144" t="s">
        <v>935</v>
      </c>
      <c r="O144">
        <v>2500</v>
      </c>
      <c r="P144" t="s">
        <v>978</v>
      </c>
      <c r="Q144">
        <v>2560</v>
      </c>
      <c r="R144" t="s">
        <v>953</v>
      </c>
      <c r="S144">
        <v>2561</v>
      </c>
      <c r="T144" t="s">
        <v>317</v>
      </c>
      <c r="U144">
        <v>0</v>
      </c>
      <c r="V144" t="s">
        <v>43</v>
      </c>
      <c r="W144">
        <v>2000</v>
      </c>
      <c r="X144" t="s">
        <v>953</v>
      </c>
      <c r="Y144" t="s">
        <v>937</v>
      </c>
      <c r="Z144" t="s">
        <v>605</v>
      </c>
      <c r="AA144" t="s">
        <v>606</v>
      </c>
      <c r="AB144" t="s">
        <v>622</v>
      </c>
      <c r="AC144" t="s">
        <v>973</v>
      </c>
      <c r="AD144" s="12">
        <v>500000</v>
      </c>
      <c r="AE144" s="12">
        <v>500000</v>
      </c>
      <c r="AF144" s="12">
        <v>0</v>
      </c>
      <c r="AG144" s="12">
        <v>0</v>
      </c>
      <c r="AH144" s="12">
        <v>0</v>
      </c>
      <c r="AI144" s="12">
        <v>0</v>
      </c>
      <c r="AJ144" s="12">
        <v>0</v>
      </c>
      <c r="AK144" s="12">
        <v>500000</v>
      </c>
      <c r="AL144" s="12">
        <v>500000</v>
      </c>
      <c r="AM144" s="12">
        <v>0</v>
      </c>
      <c r="AN144" s="12">
        <v>0</v>
      </c>
      <c r="AO144" s="12">
        <v>0</v>
      </c>
      <c r="AP144" s="12">
        <v>0</v>
      </c>
      <c r="AQ144" s="12">
        <v>500000</v>
      </c>
      <c r="AR144" s="12">
        <f t="shared" si="2"/>
        <v>0</v>
      </c>
      <c r="AS144" s="12">
        <v>0</v>
      </c>
    </row>
    <row r="145" spans="1:45" hidden="1" x14ac:dyDescent="0.3">
      <c r="A145" t="s">
        <v>933</v>
      </c>
      <c r="B145">
        <v>2</v>
      </c>
      <c r="C145" t="s">
        <v>257</v>
      </c>
      <c r="D145">
        <v>2.7</v>
      </c>
      <c r="E145" t="s">
        <v>411</v>
      </c>
      <c r="F145" t="s">
        <v>412</v>
      </c>
      <c r="G145" t="s">
        <v>411</v>
      </c>
      <c r="H145" t="s">
        <v>31</v>
      </c>
      <c r="I145" t="s">
        <v>934</v>
      </c>
      <c r="J145" t="s">
        <v>862</v>
      </c>
      <c r="K145">
        <v>4</v>
      </c>
      <c r="L145">
        <v>48</v>
      </c>
      <c r="M145" t="s">
        <v>898</v>
      </c>
      <c r="N145" t="s">
        <v>935</v>
      </c>
      <c r="O145">
        <v>2500</v>
      </c>
      <c r="P145" t="s">
        <v>978</v>
      </c>
      <c r="Q145">
        <v>2590</v>
      </c>
      <c r="R145" t="s">
        <v>953</v>
      </c>
      <c r="S145">
        <v>2591</v>
      </c>
      <c r="T145" t="s">
        <v>672</v>
      </c>
      <c r="U145">
        <v>0</v>
      </c>
      <c r="V145" t="s">
        <v>43</v>
      </c>
      <c r="W145">
        <v>2000</v>
      </c>
      <c r="X145" t="s">
        <v>953</v>
      </c>
      <c r="Y145" t="s">
        <v>937</v>
      </c>
      <c r="Z145" t="s">
        <v>967</v>
      </c>
      <c r="AA145" t="s">
        <v>667</v>
      </c>
      <c r="AB145" t="s">
        <v>968</v>
      </c>
      <c r="AC145" t="s">
        <v>669</v>
      </c>
      <c r="AD145" s="12">
        <v>3775271.34</v>
      </c>
      <c r="AE145" s="12">
        <v>2500000</v>
      </c>
      <c r="AF145" s="12">
        <v>3757792.84</v>
      </c>
      <c r="AG145" s="12">
        <v>3757792.84</v>
      </c>
      <c r="AH145" s="12">
        <v>3757792.84</v>
      </c>
      <c r="AI145" s="12">
        <v>3757792.84</v>
      </c>
      <c r="AJ145" s="12">
        <v>3757792.84</v>
      </c>
      <c r="AK145" s="12">
        <v>17478.5</v>
      </c>
      <c r="AL145" s="12">
        <v>0</v>
      </c>
      <c r="AM145" s="12">
        <v>0</v>
      </c>
      <c r="AN145" s="12">
        <v>0</v>
      </c>
      <c r="AO145" s="12">
        <v>1300000</v>
      </c>
      <c r="AP145" s="12">
        <v>1774866.12</v>
      </c>
      <c r="AQ145" s="12">
        <v>3775271.34</v>
      </c>
      <c r="AR145" s="12">
        <f t="shared" si="2"/>
        <v>3775271.34</v>
      </c>
      <c r="AS145" s="12">
        <v>3775271.34</v>
      </c>
    </row>
    <row r="146" spans="1:45" hidden="1" x14ac:dyDescent="0.3">
      <c r="A146" t="s">
        <v>940</v>
      </c>
      <c r="B146">
        <v>1</v>
      </c>
      <c r="C146" t="s">
        <v>27</v>
      </c>
      <c r="D146">
        <v>1.3</v>
      </c>
      <c r="E146" t="s">
        <v>28</v>
      </c>
      <c r="F146" t="s">
        <v>29</v>
      </c>
      <c r="G146" t="s">
        <v>30</v>
      </c>
      <c r="H146" t="s">
        <v>31</v>
      </c>
      <c r="I146" t="s">
        <v>934</v>
      </c>
      <c r="J146" t="s">
        <v>857</v>
      </c>
      <c r="K146">
        <v>6</v>
      </c>
      <c r="L146">
        <v>21</v>
      </c>
      <c r="M146" t="s">
        <v>884</v>
      </c>
      <c r="N146" t="s">
        <v>935</v>
      </c>
      <c r="O146">
        <v>2600</v>
      </c>
      <c r="P146" t="s">
        <v>318</v>
      </c>
      <c r="Q146">
        <v>2610</v>
      </c>
      <c r="R146" t="s">
        <v>953</v>
      </c>
      <c r="S146">
        <v>2611</v>
      </c>
      <c r="T146" t="s">
        <v>318</v>
      </c>
      <c r="U146">
        <v>46</v>
      </c>
      <c r="V146" t="s">
        <v>942</v>
      </c>
      <c r="W146">
        <v>2000</v>
      </c>
      <c r="X146" t="s">
        <v>953</v>
      </c>
      <c r="Y146" t="s">
        <v>943</v>
      </c>
      <c r="Z146" t="s">
        <v>307</v>
      </c>
      <c r="AA146" t="s">
        <v>79</v>
      </c>
      <c r="AB146" t="s">
        <v>311</v>
      </c>
      <c r="AC146" t="s">
        <v>309</v>
      </c>
      <c r="AD146" s="12">
        <v>11000</v>
      </c>
      <c r="AE146" s="12">
        <v>0</v>
      </c>
      <c r="AF146" s="12">
        <v>10962</v>
      </c>
      <c r="AG146" s="12">
        <v>10962</v>
      </c>
      <c r="AH146" s="12">
        <v>0</v>
      </c>
      <c r="AI146" s="12">
        <v>0</v>
      </c>
      <c r="AJ146" s="12">
        <v>0</v>
      </c>
      <c r="AK146" s="12">
        <v>38</v>
      </c>
      <c r="AL146" s="12">
        <v>0</v>
      </c>
      <c r="AM146" s="12">
        <v>0</v>
      </c>
      <c r="AN146" s="12">
        <v>0</v>
      </c>
      <c r="AO146" s="12">
        <v>0</v>
      </c>
      <c r="AP146" s="12">
        <v>0</v>
      </c>
      <c r="AQ146" s="12">
        <v>11000</v>
      </c>
      <c r="AR146" s="12">
        <f t="shared" si="2"/>
        <v>11000</v>
      </c>
      <c r="AS146" s="12">
        <v>0</v>
      </c>
    </row>
    <row r="147" spans="1:45" hidden="1" x14ac:dyDescent="0.3">
      <c r="A147" t="s">
        <v>940</v>
      </c>
      <c r="B147">
        <v>1</v>
      </c>
      <c r="C147" t="s">
        <v>27</v>
      </c>
      <c r="D147">
        <v>1.3</v>
      </c>
      <c r="E147" t="s">
        <v>28</v>
      </c>
      <c r="F147" t="s">
        <v>29</v>
      </c>
      <c r="G147" t="s">
        <v>30</v>
      </c>
      <c r="H147" t="s">
        <v>31</v>
      </c>
      <c r="I147" t="s">
        <v>934</v>
      </c>
      <c r="J147" t="s">
        <v>857</v>
      </c>
      <c r="K147">
        <v>6</v>
      </c>
      <c r="L147">
        <v>21</v>
      </c>
      <c r="M147" t="s">
        <v>884</v>
      </c>
      <c r="N147" t="s">
        <v>935</v>
      </c>
      <c r="O147">
        <v>2600</v>
      </c>
      <c r="P147" t="s">
        <v>318</v>
      </c>
      <c r="Q147">
        <v>2610</v>
      </c>
      <c r="R147" t="s">
        <v>953</v>
      </c>
      <c r="S147">
        <v>2611</v>
      </c>
      <c r="T147" t="s">
        <v>318</v>
      </c>
      <c r="U147">
        <v>55</v>
      </c>
      <c r="V147" t="s">
        <v>944</v>
      </c>
      <c r="W147">
        <v>2000</v>
      </c>
      <c r="X147" t="s">
        <v>953</v>
      </c>
      <c r="Y147" t="s">
        <v>943</v>
      </c>
      <c r="Z147" t="s">
        <v>307</v>
      </c>
      <c r="AA147" t="s">
        <v>79</v>
      </c>
      <c r="AB147" t="s">
        <v>311</v>
      </c>
      <c r="AC147" t="s">
        <v>309</v>
      </c>
      <c r="AD147" s="12">
        <v>11000</v>
      </c>
      <c r="AE147" s="12">
        <v>0</v>
      </c>
      <c r="AF147" s="12">
        <v>10962</v>
      </c>
      <c r="AG147" s="12">
        <v>10962</v>
      </c>
      <c r="AH147" s="12">
        <v>0</v>
      </c>
      <c r="AI147" s="12">
        <v>0</v>
      </c>
      <c r="AJ147" s="12">
        <v>0</v>
      </c>
      <c r="AK147" s="12">
        <v>38</v>
      </c>
      <c r="AL147" s="12">
        <v>0</v>
      </c>
      <c r="AM147" s="12">
        <v>0</v>
      </c>
      <c r="AN147" s="12">
        <v>0</v>
      </c>
      <c r="AO147" s="12">
        <v>0</v>
      </c>
      <c r="AP147" s="12">
        <v>0</v>
      </c>
      <c r="AQ147" s="12">
        <v>11000</v>
      </c>
      <c r="AR147" s="12">
        <f t="shared" si="2"/>
        <v>11000</v>
      </c>
      <c r="AS147" s="12">
        <v>0</v>
      </c>
    </row>
    <row r="148" spans="1:45" hidden="1" x14ac:dyDescent="0.3">
      <c r="A148" t="s">
        <v>940</v>
      </c>
      <c r="B148">
        <v>1</v>
      </c>
      <c r="C148" t="s">
        <v>27</v>
      </c>
      <c r="D148">
        <v>1.3</v>
      </c>
      <c r="E148" t="s">
        <v>28</v>
      </c>
      <c r="F148" t="s">
        <v>29</v>
      </c>
      <c r="G148" t="s">
        <v>30</v>
      </c>
      <c r="H148" t="s">
        <v>31</v>
      </c>
      <c r="I148" t="s">
        <v>934</v>
      </c>
      <c r="J148" t="s">
        <v>857</v>
      </c>
      <c r="K148">
        <v>6</v>
      </c>
      <c r="L148">
        <v>21</v>
      </c>
      <c r="M148" t="s">
        <v>884</v>
      </c>
      <c r="N148" t="s">
        <v>935</v>
      </c>
      <c r="O148">
        <v>2600</v>
      </c>
      <c r="P148" t="s">
        <v>318</v>
      </c>
      <c r="Q148">
        <v>2610</v>
      </c>
      <c r="R148" t="s">
        <v>953</v>
      </c>
      <c r="S148">
        <v>2611</v>
      </c>
      <c r="T148" t="s">
        <v>318</v>
      </c>
      <c r="U148">
        <v>0</v>
      </c>
      <c r="V148" t="s">
        <v>43</v>
      </c>
      <c r="W148">
        <v>2000</v>
      </c>
      <c r="X148" t="s">
        <v>953</v>
      </c>
      <c r="Y148" t="s">
        <v>954</v>
      </c>
      <c r="Z148" t="s">
        <v>307</v>
      </c>
      <c r="AA148" t="s">
        <v>79</v>
      </c>
      <c r="AB148" t="s">
        <v>311</v>
      </c>
      <c r="AC148" t="s">
        <v>309</v>
      </c>
      <c r="AD148" s="12">
        <v>9200</v>
      </c>
      <c r="AE148" s="12">
        <v>0</v>
      </c>
      <c r="AF148" s="12">
        <v>0</v>
      </c>
      <c r="AG148" s="12">
        <v>0</v>
      </c>
      <c r="AH148" s="12">
        <v>0</v>
      </c>
      <c r="AI148" s="12">
        <v>0</v>
      </c>
      <c r="AJ148" s="12">
        <v>0</v>
      </c>
      <c r="AK148" s="12">
        <v>9200</v>
      </c>
      <c r="AL148" s="12">
        <v>0</v>
      </c>
      <c r="AM148" s="12">
        <v>0</v>
      </c>
      <c r="AN148" s="12">
        <v>0</v>
      </c>
      <c r="AO148" s="12">
        <v>0</v>
      </c>
      <c r="AP148" s="12">
        <v>0</v>
      </c>
      <c r="AQ148" s="12">
        <v>9200</v>
      </c>
      <c r="AR148" s="12">
        <f t="shared" si="2"/>
        <v>9200</v>
      </c>
      <c r="AS148" s="12">
        <v>0</v>
      </c>
    </row>
    <row r="149" spans="1:45" hidden="1" x14ac:dyDescent="0.3">
      <c r="A149" t="s">
        <v>940</v>
      </c>
      <c r="B149">
        <v>1</v>
      </c>
      <c r="C149" t="s">
        <v>27</v>
      </c>
      <c r="D149">
        <v>1.7</v>
      </c>
      <c r="E149" t="s">
        <v>215</v>
      </c>
      <c r="F149" t="s">
        <v>373</v>
      </c>
      <c r="G149" t="s">
        <v>374</v>
      </c>
      <c r="H149" t="s">
        <v>31</v>
      </c>
      <c r="I149" t="s">
        <v>934</v>
      </c>
      <c r="J149" t="s">
        <v>857</v>
      </c>
      <c r="K149">
        <v>6</v>
      </c>
      <c r="L149">
        <v>22</v>
      </c>
      <c r="M149" t="s">
        <v>884</v>
      </c>
      <c r="N149" t="s">
        <v>935</v>
      </c>
      <c r="O149">
        <v>2600</v>
      </c>
      <c r="P149" t="s">
        <v>318</v>
      </c>
      <c r="Q149">
        <v>2610</v>
      </c>
      <c r="R149" t="s">
        <v>953</v>
      </c>
      <c r="S149">
        <v>2611</v>
      </c>
      <c r="T149" t="s">
        <v>318</v>
      </c>
      <c r="U149">
        <v>0</v>
      </c>
      <c r="V149" t="s">
        <v>43</v>
      </c>
      <c r="W149">
        <v>2000</v>
      </c>
      <c r="X149" t="s">
        <v>953</v>
      </c>
      <c r="Y149" t="s">
        <v>979</v>
      </c>
      <c r="Z149" t="s">
        <v>307</v>
      </c>
      <c r="AA149" t="s">
        <v>79</v>
      </c>
      <c r="AB149" t="s">
        <v>376</v>
      </c>
      <c r="AC149" t="s">
        <v>309</v>
      </c>
      <c r="AD149" s="12">
        <v>35000000</v>
      </c>
      <c r="AE149" s="12">
        <v>28000000</v>
      </c>
      <c r="AF149" s="12">
        <v>24218750.129999999</v>
      </c>
      <c r="AG149" s="12">
        <v>24218750.129999999</v>
      </c>
      <c r="AH149" s="12">
        <v>24218750.129999999</v>
      </c>
      <c r="AI149" s="12">
        <v>24218750.129999999</v>
      </c>
      <c r="AJ149" s="12">
        <v>24218750.129999999</v>
      </c>
      <c r="AK149" s="12">
        <v>10781249.870000001</v>
      </c>
      <c r="AL149" s="12">
        <v>0</v>
      </c>
      <c r="AM149" s="12">
        <v>0</v>
      </c>
      <c r="AN149" s="12">
        <v>0</v>
      </c>
      <c r="AO149" s="12">
        <v>28500000</v>
      </c>
      <c r="AP149" s="12">
        <v>34735007.759999998</v>
      </c>
      <c r="AQ149" s="12">
        <v>35000000</v>
      </c>
      <c r="AR149" s="12">
        <f t="shared" si="2"/>
        <v>35000000</v>
      </c>
      <c r="AS149" s="12">
        <v>35000000</v>
      </c>
    </row>
    <row r="150" spans="1:45" hidden="1" x14ac:dyDescent="0.3">
      <c r="A150" t="s">
        <v>940</v>
      </c>
      <c r="B150">
        <v>1</v>
      </c>
      <c r="C150" t="s">
        <v>27</v>
      </c>
      <c r="D150">
        <v>1.7</v>
      </c>
      <c r="E150" t="s">
        <v>215</v>
      </c>
      <c r="F150" t="s">
        <v>216</v>
      </c>
      <c r="G150" t="s">
        <v>217</v>
      </c>
      <c r="H150" t="s">
        <v>31</v>
      </c>
      <c r="I150" t="s">
        <v>934</v>
      </c>
      <c r="J150" t="s">
        <v>857</v>
      </c>
      <c r="K150">
        <v>6</v>
      </c>
      <c r="L150">
        <v>23</v>
      </c>
      <c r="M150" t="s">
        <v>884</v>
      </c>
      <c r="N150" t="s">
        <v>935</v>
      </c>
      <c r="O150">
        <v>2600</v>
      </c>
      <c r="P150" t="s">
        <v>318</v>
      </c>
      <c r="Q150">
        <v>2610</v>
      </c>
      <c r="R150" t="s">
        <v>953</v>
      </c>
      <c r="S150">
        <v>2611</v>
      </c>
      <c r="T150" t="s">
        <v>318</v>
      </c>
      <c r="U150">
        <v>0</v>
      </c>
      <c r="V150" t="s">
        <v>43</v>
      </c>
      <c r="W150">
        <v>2000</v>
      </c>
      <c r="X150" t="s">
        <v>953</v>
      </c>
      <c r="Y150" t="s">
        <v>979</v>
      </c>
      <c r="Z150" t="s">
        <v>307</v>
      </c>
      <c r="AA150" t="s">
        <v>79</v>
      </c>
      <c r="AB150" t="s">
        <v>378</v>
      </c>
      <c r="AC150" t="s">
        <v>309</v>
      </c>
      <c r="AD150" s="12">
        <v>9000000</v>
      </c>
      <c r="AE150" s="12">
        <v>7000000</v>
      </c>
      <c r="AF150" s="12">
        <v>5749612.46</v>
      </c>
      <c r="AG150" s="12">
        <v>5749612.46</v>
      </c>
      <c r="AH150" s="12">
        <v>5749612.46</v>
      </c>
      <c r="AI150" s="12">
        <v>5749612.46</v>
      </c>
      <c r="AJ150" s="12">
        <v>5749612.46</v>
      </c>
      <c r="AK150" s="12">
        <v>3250387.54</v>
      </c>
      <c r="AL150" s="12">
        <v>0</v>
      </c>
      <c r="AM150" s="12">
        <v>0</v>
      </c>
      <c r="AN150" s="12">
        <v>0</v>
      </c>
      <c r="AO150" s="12">
        <v>8000000</v>
      </c>
      <c r="AP150" s="12">
        <v>8083373.1399999997</v>
      </c>
      <c r="AQ150" s="12">
        <v>9000000</v>
      </c>
      <c r="AR150" s="12">
        <f t="shared" si="2"/>
        <v>9000000</v>
      </c>
      <c r="AS150" s="12">
        <v>9000000</v>
      </c>
    </row>
    <row r="151" spans="1:45" hidden="1" x14ac:dyDescent="0.3">
      <c r="A151" t="s">
        <v>933</v>
      </c>
      <c r="B151">
        <v>1</v>
      </c>
      <c r="C151" t="s">
        <v>27</v>
      </c>
      <c r="D151">
        <v>1.3</v>
      </c>
      <c r="E151" t="s">
        <v>28</v>
      </c>
      <c r="F151" t="s">
        <v>29</v>
      </c>
      <c r="G151" t="s">
        <v>30</v>
      </c>
      <c r="H151" t="s">
        <v>31</v>
      </c>
      <c r="I151" t="s">
        <v>934</v>
      </c>
      <c r="J151" t="s">
        <v>857</v>
      </c>
      <c r="K151">
        <v>6</v>
      </c>
      <c r="L151">
        <v>21</v>
      </c>
      <c r="M151" t="s">
        <v>884</v>
      </c>
      <c r="N151" t="s">
        <v>935</v>
      </c>
      <c r="O151">
        <v>2600</v>
      </c>
      <c r="P151" t="s">
        <v>318</v>
      </c>
      <c r="Q151">
        <v>2610</v>
      </c>
      <c r="R151" t="s">
        <v>953</v>
      </c>
      <c r="S151">
        <v>2611</v>
      </c>
      <c r="T151" t="s">
        <v>318</v>
      </c>
      <c r="U151">
        <v>0</v>
      </c>
      <c r="V151" t="s">
        <v>43</v>
      </c>
      <c r="W151">
        <v>2000</v>
      </c>
      <c r="X151" t="s">
        <v>953</v>
      </c>
      <c r="Y151" t="s">
        <v>937</v>
      </c>
      <c r="Z151" t="s">
        <v>307</v>
      </c>
      <c r="AA151" t="s">
        <v>79</v>
      </c>
      <c r="AB151" t="s">
        <v>311</v>
      </c>
      <c r="AC151" t="s">
        <v>309</v>
      </c>
      <c r="AD151" s="12">
        <v>42000000</v>
      </c>
      <c r="AE151" s="12">
        <v>35000000</v>
      </c>
      <c r="AF151" s="12">
        <v>37497862.609999999</v>
      </c>
      <c r="AG151" s="12">
        <v>37406222.609999999</v>
      </c>
      <c r="AH151" s="12">
        <v>37361098.609999999</v>
      </c>
      <c r="AI151" s="12">
        <v>37361098.609999999</v>
      </c>
      <c r="AJ151" s="12">
        <v>37361098.609999999</v>
      </c>
      <c r="AK151" s="12">
        <v>4502137.3900000006</v>
      </c>
      <c r="AL151" s="12">
        <v>0</v>
      </c>
      <c r="AM151" s="12">
        <v>0</v>
      </c>
      <c r="AN151" s="12">
        <v>0</v>
      </c>
      <c r="AO151" s="12">
        <v>28500000</v>
      </c>
      <c r="AP151" s="12">
        <v>42888476.469999999</v>
      </c>
      <c r="AQ151" s="12">
        <v>42000000</v>
      </c>
      <c r="AR151" s="12">
        <f t="shared" si="2"/>
        <v>42000000</v>
      </c>
      <c r="AS151" s="12">
        <v>42000000</v>
      </c>
    </row>
    <row r="152" spans="1:45" hidden="1" x14ac:dyDescent="0.3">
      <c r="A152" t="s">
        <v>940</v>
      </c>
      <c r="B152">
        <v>1</v>
      </c>
      <c r="C152" t="s">
        <v>27</v>
      </c>
      <c r="D152">
        <v>1.3</v>
      </c>
      <c r="E152" t="s">
        <v>28</v>
      </c>
      <c r="F152" t="s">
        <v>29</v>
      </c>
      <c r="G152" t="s">
        <v>30</v>
      </c>
      <c r="H152" t="s">
        <v>31</v>
      </c>
      <c r="I152" t="s">
        <v>934</v>
      </c>
      <c r="J152" t="s">
        <v>853</v>
      </c>
      <c r="K152">
        <v>6</v>
      </c>
      <c r="L152">
        <v>3</v>
      </c>
      <c r="M152" t="s">
        <v>872</v>
      </c>
      <c r="N152" t="s">
        <v>935</v>
      </c>
      <c r="O152">
        <v>2700</v>
      </c>
      <c r="P152" t="s">
        <v>980</v>
      </c>
      <c r="Q152">
        <v>2710</v>
      </c>
      <c r="R152" t="s">
        <v>953</v>
      </c>
      <c r="S152">
        <v>2711</v>
      </c>
      <c r="T152" t="s">
        <v>84</v>
      </c>
      <c r="U152">
        <v>47</v>
      </c>
      <c r="V152" t="s">
        <v>942</v>
      </c>
      <c r="W152">
        <v>2000</v>
      </c>
      <c r="X152" t="s">
        <v>953</v>
      </c>
      <c r="Y152" t="s">
        <v>943</v>
      </c>
      <c r="Z152" t="s">
        <v>971</v>
      </c>
      <c r="AA152" t="s">
        <v>79</v>
      </c>
      <c r="AB152" t="s">
        <v>83</v>
      </c>
      <c r="AC152" t="s">
        <v>81</v>
      </c>
      <c r="AD152" s="12">
        <v>0</v>
      </c>
      <c r="AE152" s="12">
        <v>0</v>
      </c>
      <c r="AF152" s="12">
        <v>0</v>
      </c>
      <c r="AG152" s="12">
        <v>0</v>
      </c>
      <c r="AH152" s="12">
        <v>0</v>
      </c>
      <c r="AI152" s="12">
        <v>0</v>
      </c>
      <c r="AJ152" s="12">
        <v>0</v>
      </c>
      <c r="AK152" s="12">
        <v>0</v>
      </c>
      <c r="AL152" s="12">
        <v>0</v>
      </c>
      <c r="AM152" s="12">
        <v>0</v>
      </c>
      <c r="AN152" s="12">
        <v>0</v>
      </c>
      <c r="AO152" s="12">
        <v>0</v>
      </c>
      <c r="AP152" s="12">
        <v>0</v>
      </c>
      <c r="AQ152" s="12">
        <v>0</v>
      </c>
      <c r="AR152" s="12">
        <f t="shared" si="2"/>
        <v>0</v>
      </c>
      <c r="AS152" s="12">
        <v>0</v>
      </c>
    </row>
    <row r="153" spans="1:45" hidden="1" x14ac:dyDescent="0.3">
      <c r="A153" t="s">
        <v>940</v>
      </c>
      <c r="B153">
        <v>1</v>
      </c>
      <c r="C153" t="s">
        <v>27</v>
      </c>
      <c r="D153">
        <v>1.3</v>
      </c>
      <c r="E153" t="s">
        <v>28</v>
      </c>
      <c r="F153" t="s">
        <v>29</v>
      </c>
      <c r="G153" t="s">
        <v>30</v>
      </c>
      <c r="H153" t="s">
        <v>31</v>
      </c>
      <c r="I153" t="s">
        <v>934</v>
      </c>
      <c r="J153" t="s">
        <v>853</v>
      </c>
      <c r="K153">
        <v>6</v>
      </c>
      <c r="L153">
        <v>3</v>
      </c>
      <c r="M153" t="s">
        <v>872</v>
      </c>
      <c r="N153" t="s">
        <v>935</v>
      </c>
      <c r="O153">
        <v>2700</v>
      </c>
      <c r="P153" t="s">
        <v>980</v>
      </c>
      <c r="Q153">
        <v>2710</v>
      </c>
      <c r="R153" t="s">
        <v>953</v>
      </c>
      <c r="S153">
        <v>2711</v>
      </c>
      <c r="T153" t="s">
        <v>84</v>
      </c>
      <c r="U153">
        <v>56</v>
      </c>
      <c r="V153" t="s">
        <v>944</v>
      </c>
      <c r="W153">
        <v>2000</v>
      </c>
      <c r="X153" t="s">
        <v>953</v>
      </c>
      <c r="Y153" t="s">
        <v>943</v>
      </c>
      <c r="Z153" t="s">
        <v>971</v>
      </c>
      <c r="AA153" t="s">
        <v>79</v>
      </c>
      <c r="AB153" t="s">
        <v>83</v>
      </c>
      <c r="AC153" t="s">
        <v>81</v>
      </c>
      <c r="AD153" s="12">
        <v>0</v>
      </c>
      <c r="AE153" s="12">
        <v>0</v>
      </c>
      <c r="AF153" s="12">
        <v>0</v>
      </c>
      <c r="AG153" s="12">
        <v>0</v>
      </c>
      <c r="AH153" s="12">
        <v>0</v>
      </c>
      <c r="AI153" s="12">
        <v>0</v>
      </c>
      <c r="AJ153" s="12">
        <v>0</v>
      </c>
      <c r="AK153" s="12">
        <v>0</v>
      </c>
      <c r="AL153" s="12">
        <v>0</v>
      </c>
      <c r="AM153" s="12">
        <v>0</v>
      </c>
      <c r="AN153" s="12">
        <v>0</v>
      </c>
      <c r="AO153" s="12">
        <v>0</v>
      </c>
      <c r="AP153" s="12">
        <v>0</v>
      </c>
      <c r="AQ153" s="12">
        <v>0</v>
      </c>
      <c r="AR153" s="12">
        <f t="shared" si="2"/>
        <v>0</v>
      </c>
      <c r="AS153" s="12">
        <v>0</v>
      </c>
    </row>
    <row r="154" spans="1:45" hidden="1" x14ac:dyDescent="0.3">
      <c r="A154" t="s">
        <v>940</v>
      </c>
      <c r="B154">
        <v>1</v>
      </c>
      <c r="C154" t="s">
        <v>27</v>
      </c>
      <c r="D154">
        <v>1.3</v>
      </c>
      <c r="E154" t="s">
        <v>28</v>
      </c>
      <c r="F154" t="s">
        <v>29</v>
      </c>
      <c r="G154" t="s">
        <v>30</v>
      </c>
      <c r="H154" t="s">
        <v>31</v>
      </c>
      <c r="I154" t="s">
        <v>934</v>
      </c>
      <c r="J154" t="s">
        <v>857</v>
      </c>
      <c r="K154">
        <v>6</v>
      </c>
      <c r="L154">
        <v>21</v>
      </c>
      <c r="M154" t="s">
        <v>884</v>
      </c>
      <c r="N154" t="s">
        <v>935</v>
      </c>
      <c r="O154">
        <v>2700</v>
      </c>
      <c r="P154" t="s">
        <v>980</v>
      </c>
      <c r="Q154">
        <v>2710</v>
      </c>
      <c r="R154" t="s">
        <v>953</v>
      </c>
      <c r="S154">
        <v>2711</v>
      </c>
      <c r="T154" t="s">
        <v>84</v>
      </c>
      <c r="U154">
        <v>62</v>
      </c>
      <c r="V154" t="s">
        <v>942</v>
      </c>
      <c r="W154">
        <v>2000</v>
      </c>
      <c r="X154" t="s">
        <v>953</v>
      </c>
      <c r="Y154" t="s">
        <v>943</v>
      </c>
      <c r="Z154" t="s">
        <v>307</v>
      </c>
      <c r="AA154" t="s">
        <v>79</v>
      </c>
      <c r="AB154" t="s">
        <v>311</v>
      </c>
      <c r="AC154" t="s">
        <v>309</v>
      </c>
      <c r="AD154" s="12">
        <v>3150</v>
      </c>
      <c r="AE154" s="12">
        <v>0</v>
      </c>
      <c r="AF154" s="12">
        <v>2919.14</v>
      </c>
      <c r="AG154" s="12">
        <v>2919.14</v>
      </c>
      <c r="AH154" s="12">
        <v>0</v>
      </c>
      <c r="AI154" s="12">
        <v>0</v>
      </c>
      <c r="AJ154" s="12">
        <v>0</v>
      </c>
      <c r="AK154" s="12">
        <v>230.86000000000013</v>
      </c>
      <c r="AL154" s="12">
        <v>0</v>
      </c>
      <c r="AM154" s="12">
        <v>0</v>
      </c>
      <c r="AN154" s="12">
        <v>0</v>
      </c>
      <c r="AO154" s="12">
        <v>0</v>
      </c>
      <c r="AP154" s="12">
        <v>0</v>
      </c>
      <c r="AQ154" s="12">
        <v>3150</v>
      </c>
      <c r="AR154" s="12">
        <f t="shared" si="2"/>
        <v>3150</v>
      </c>
      <c r="AS154" s="12">
        <v>0</v>
      </c>
    </row>
    <row r="155" spans="1:45" hidden="1" x14ac:dyDescent="0.3">
      <c r="A155" t="s">
        <v>940</v>
      </c>
      <c r="B155">
        <v>1</v>
      </c>
      <c r="C155" t="s">
        <v>27</v>
      </c>
      <c r="D155">
        <v>1.3</v>
      </c>
      <c r="E155" t="s">
        <v>28</v>
      </c>
      <c r="F155" t="s">
        <v>29</v>
      </c>
      <c r="G155" t="s">
        <v>30</v>
      </c>
      <c r="H155" t="s">
        <v>31</v>
      </c>
      <c r="I155" t="s">
        <v>934</v>
      </c>
      <c r="J155" t="s">
        <v>857</v>
      </c>
      <c r="K155">
        <v>6</v>
      </c>
      <c r="L155">
        <v>21</v>
      </c>
      <c r="M155" t="s">
        <v>884</v>
      </c>
      <c r="N155" t="s">
        <v>935</v>
      </c>
      <c r="O155">
        <v>2700</v>
      </c>
      <c r="P155" t="s">
        <v>980</v>
      </c>
      <c r="Q155">
        <v>2710</v>
      </c>
      <c r="R155" t="s">
        <v>953</v>
      </c>
      <c r="S155">
        <v>2711</v>
      </c>
      <c r="T155" t="s">
        <v>84</v>
      </c>
      <c r="U155">
        <v>64</v>
      </c>
      <c r="V155" t="s">
        <v>944</v>
      </c>
      <c r="W155">
        <v>2000</v>
      </c>
      <c r="X155" t="s">
        <v>953</v>
      </c>
      <c r="Y155" t="s">
        <v>943</v>
      </c>
      <c r="Z155" t="s">
        <v>307</v>
      </c>
      <c r="AA155" t="s">
        <v>79</v>
      </c>
      <c r="AB155" t="s">
        <v>311</v>
      </c>
      <c r="AC155" t="s">
        <v>309</v>
      </c>
      <c r="AD155" s="12">
        <v>4500</v>
      </c>
      <c r="AE155" s="12">
        <v>0</v>
      </c>
      <c r="AF155" s="12">
        <v>4495</v>
      </c>
      <c r="AG155" s="12">
        <v>4495</v>
      </c>
      <c r="AH155" s="12">
        <v>0</v>
      </c>
      <c r="AI155" s="12">
        <v>0</v>
      </c>
      <c r="AJ155" s="12">
        <v>0</v>
      </c>
      <c r="AK155" s="12">
        <v>5</v>
      </c>
      <c r="AL155" s="12">
        <v>0</v>
      </c>
      <c r="AM155" s="12">
        <v>0</v>
      </c>
      <c r="AN155" s="12">
        <v>0</v>
      </c>
      <c r="AO155" s="12">
        <v>0</v>
      </c>
      <c r="AP155" s="12">
        <v>0</v>
      </c>
      <c r="AQ155" s="12">
        <v>4500</v>
      </c>
      <c r="AR155" s="12">
        <f t="shared" si="2"/>
        <v>4500</v>
      </c>
      <c r="AS155" s="12">
        <v>0</v>
      </c>
    </row>
    <row r="156" spans="1:45" hidden="1" x14ac:dyDescent="0.3">
      <c r="A156" t="s">
        <v>933</v>
      </c>
      <c r="B156">
        <v>1</v>
      </c>
      <c r="C156" t="s">
        <v>27</v>
      </c>
      <c r="D156">
        <v>1.3</v>
      </c>
      <c r="E156" t="s">
        <v>28</v>
      </c>
      <c r="F156" t="s">
        <v>29</v>
      </c>
      <c r="G156" t="s">
        <v>30</v>
      </c>
      <c r="H156" t="s">
        <v>31</v>
      </c>
      <c r="I156" t="s">
        <v>934</v>
      </c>
      <c r="J156" t="s">
        <v>853</v>
      </c>
      <c r="K156">
        <v>6</v>
      </c>
      <c r="L156">
        <v>3</v>
      </c>
      <c r="M156" t="s">
        <v>872</v>
      </c>
      <c r="N156" t="s">
        <v>935</v>
      </c>
      <c r="O156">
        <v>2700</v>
      </c>
      <c r="P156" t="s">
        <v>980</v>
      </c>
      <c r="Q156">
        <v>2710</v>
      </c>
      <c r="R156" t="s">
        <v>953</v>
      </c>
      <c r="S156">
        <v>2711</v>
      </c>
      <c r="T156" t="s">
        <v>84</v>
      </c>
      <c r="U156">
        <v>0</v>
      </c>
      <c r="V156" t="s">
        <v>43</v>
      </c>
      <c r="W156">
        <v>2000</v>
      </c>
      <c r="X156" t="s">
        <v>953</v>
      </c>
      <c r="Y156" t="s">
        <v>937</v>
      </c>
      <c r="Z156" t="s">
        <v>971</v>
      </c>
      <c r="AA156" t="s">
        <v>79</v>
      </c>
      <c r="AB156" t="s">
        <v>83</v>
      </c>
      <c r="AC156" t="s">
        <v>81</v>
      </c>
      <c r="AD156" s="12">
        <v>2926756.09</v>
      </c>
      <c r="AE156" s="12">
        <v>1500000</v>
      </c>
      <c r="AF156" s="12">
        <v>0</v>
      </c>
      <c r="AG156" s="12">
        <v>0</v>
      </c>
      <c r="AH156" s="12">
        <v>0</v>
      </c>
      <c r="AI156" s="12">
        <v>0</v>
      </c>
      <c r="AJ156" s="12">
        <v>0</v>
      </c>
      <c r="AK156" s="12">
        <v>2926756.09</v>
      </c>
      <c r="AL156" s="12">
        <v>0</v>
      </c>
      <c r="AM156" s="12">
        <v>0</v>
      </c>
      <c r="AN156" s="12">
        <v>0</v>
      </c>
      <c r="AO156" s="12">
        <v>0</v>
      </c>
      <c r="AP156" s="12">
        <v>1061979.07</v>
      </c>
      <c r="AQ156" s="12">
        <v>2926756.09</v>
      </c>
      <c r="AR156" s="12">
        <f t="shared" si="2"/>
        <v>2926756.09</v>
      </c>
      <c r="AS156" s="12">
        <v>2926756.09</v>
      </c>
    </row>
    <row r="157" spans="1:45" hidden="1" x14ac:dyDescent="0.3">
      <c r="A157" t="s">
        <v>933</v>
      </c>
      <c r="B157">
        <v>1</v>
      </c>
      <c r="C157" t="s">
        <v>27</v>
      </c>
      <c r="D157">
        <v>1.7</v>
      </c>
      <c r="E157" t="s">
        <v>215</v>
      </c>
      <c r="F157" t="s">
        <v>373</v>
      </c>
      <c r="G157" t="s">
        <v>374</v>
      </c>
      <c r="H157" t="s">
        <v>200</v>
      </c>
      <c r="I157" t="s">
        <v>957</v>
      </c>
      <c r="J157" t="s">
        <v>860</v>
      </c>
      <c r="K157">
        <v>7</v>
      </c>
      <c r="L157">
        <v>41</v>
      </c>
      <c r="M157" t="s">
        <v>906</v>
      </c>
      <c r="N157" t="s">
        <v>935</v>
      </c>
      <c r="O157">
        <v>2700</v>
      </c>
      <c r="P157" t="s">
        <v>980</v>
      </c>
      <c r="Q157">
        <v>2710</v>
      </c>
      <c r="R157" t="s">
        <v>953</v>
      </c>
      <c r="S157">
        <v>2711</v>
      </c>
      <c r="T157" t="s">
        <v>84</v>
      </c>
      <c r="U157">
        <v>0</v>
      </c>
      <c r="V157" t="s">
        <v>43</v>
      </c>
      <c r="W157">
        <v>2000</v>
      </c>
      <c r="X157" t="s">
        <v>953</v>
      </c>
      <c r="Y157" t="s">
        <v>937</v>
      </c>
      <c r="Z157" t="s">
        <v>587</v>
      </c>
      <c r="AA157" t="s">
        <v>588</v>
      </c>
      <c r="AB157" t="s">
        <v>593</v>
      </c>
      <c r="AC157" t="s">
        <v>958</v>
      </c>
      <c r="AD157" s="21">
        <v>1300000</v>
      </c>
      <c r="AE157" s="12">
        <v>1300000</v>
      </c>
      <c r="AF157" s="12">
        <v>1093153.8400000001</v>
      </c>
      <c r="AG157" s="12">
        <v>1093153.8400000001</v>
      </c>
      <c r="AH157" s="12">
        <v>0</v>
      </c>
      <c r="AI157" s="12">
        <v>0</v>
      </c>
      <c r="AJ157" s="12">
        <v>0</v>
      </c>
      <c r="AK157" s="12">
        <v>123599.67999999993</v>
      </c>
      <c r="AL157" s="12">
        <v>0</v>
      </c>
      <c r="AM157" s="12">
        <v>0</v>
      </c>
      <c r="AN157" s="12">
        <v>0</v>
      </c>
      <c r="AO157" s="12">
        <v>1300000</v>
      </c>
      <c r="AP157" s="12">
        <v>245514</v>
      </c>
      <c r="AQ157" s="12">
        <v>1300000</v>
      </c>
      <c r="AR157" s="12">
        <f t="shared" si="2"/>
        <v>1300000</v>
      </c>
      <c r="AS157" s="12">
        <v>1300000</v>
      </c>
    </row>
    <row r="158" spans="1:45" hidden="1" x14ac:dyDescent="0.3">
      <c r="A158" t="s">
        <v>933</v>
      </c>
      <c r="B158">
        <v>2</v>
      </c>
      <c r="C158" t="s">
        <v>257</v>
      </c>
      <c r="D158">
        <v>2.1</v>
      </c>
      <c r="E158" t="s">
        <v>579</v>
      </c>
      <c r="F158" t="s">
        <v>580</v>
      </c>
      <c r="G158" t="s">
        <v>581</v>
      </c>
      <c r="H158" t="s">
        <v>31</v>
      </c>
      <c r="I158" t="s">
        <v>934</v>
      </c>
      <c r="J158" t="s">
        <v>859</v>
      </c>
      <c r="K158">
        <v>3</v>
      </c>
      <c r="L158">
        <v>35</v>
      </c>
      <c r="M158" t="s">
        <v>893</v>
      </c>
      <c r="N158" t="s">
        <v>935</v>
      </c>
      <c r="O158">
        <v>2700</v>
      </c>
      <c r="P158" t="s">
        <v>980</v>
      </c>
      <c r="Q158">
        <v>2710</v>
      </c>
      <c r="R158" t="s">
        <v>953</v>
      </c>
      <c r="S158">
        <v>2711</v>
      </c>
      <c r="T158" t="s">
        <v>84</v>
      </c>
      <c r="U158">
        <v>0</v>
      </c>
      <c r="V158" t="s">
        <v>43</v>
      </c>
      <c r="W158">
        <v>2000</v>
      </c>
      <c r="X158" t="s">
        <v>953</v>
      </c>
      <c r="Y158" t="s">
        <v>937</v>
      </c>
      <c r="Z158" t="s">
        <v>447</v>
      </c>
      <c r="AA158" t="s">
        <v>218</v>
      </c>
      <c r="AB158" t="s">
        <v>585</v>
      </c>
      <c r="AC158" t="s">
        <v>583</v>
      </c>
      <c r="AD158" s="12">
        <v>0</v>
      </c>
      <c r="AE158" s="12">
        <v>150000</v>
      </c>
      <c r="AF158" s="12">
        <v>0</v>
      </c>
      <c r="AG158" s="12">
        <v>0</v>
      </c>
      <c r="AH158" s="12">
        <v>0</v>
      </c>
      <c r="AI158" s="12">
        <v>0</v>
      </c>
      <c r="AJ158" s="12">
        <v>0</v>
      </c>
      <c r="AK158" s="12">
        <v>0</v>
      </c>
      <c r="AL158" s="12">
        <v>0</v>
      </c>
      <c r="AM158" s="12">
        <v>0</v>
      </c>
      <c r="AN158" s="12">
        <v>0</v>
      </c>
      <c r="AO158" s="12">
        <v>0</v>
      </c>
      <c r="AP158" s="12">
        <v>0</v>
      </c>
      <c r="AQ158" s="12">
        <v>0</v>
      </c>
      <c r="AR158" s="12">
        <f t="shared" si="2"/>
        <v>0</v>
      </c>
      <c r="AS158" s="12">
        <v>0</v>
      </c>
    </row>
    <row r="159" spans="1:45" hidden="1" x14ac:dyDescent="0.3">
      <c r="A159" t="s">
        <v>933</v>
      </c>
      <c r="B159">
        <v>2</v>
      </c>
      <c r="C159" t="s">
        <v>257</v>
      </c>
      <c r="D159">
        <v>2.2999999999999998</v>
      </c>
      <c r="E159" t="s">
        <v>497</v>
      </c>
      <c r="F159" t="s">
        <v>498</v>
      </c>
      <c r="G159" t="s">
        <v>499</v>
      </c>
      <c r="H159" t="s">
        <v>31</v>
      </c>
      <c r="I159" t="s">
        <v>934</v>
      </c>
      <c r="J159" t="s">
        <v>859</v>
      </c>
      <c r="K159">
        <v>3</v>
      </c>
      <c r="L159">
        <v>39</v>
      </c>
      <c r="M159" t="s">
        <v>890</v>
      </c>
      <c r="N159" t="s">
        <v>935</v>
      </c>
      <c r="O159">
        <v>2700</v>
      </c>
      <c r="P159" t="s">
        <v>980</v>
      </c>
      <c r="Q159">
        <v>2710</v>
      </c>
      <c r="R159" t="s">
        <v>953</v>
      </c>
      <c r="S159">
        <v>2711</v>
      </c>
      <c r="T159" t="s">
        <v>84</v>
      </c>
      <c r="U159">
        <v>0</v>
      </c>
      <c r="V159" t="s">
        <v>43</v>
      </c>
      <c r="W159">
        <v>2000</v>
      </c>
      <c r="X159" t="s">
        <v>953</v>
      </c>
      <c r="Y159" t="s">
        <v>937</v>
      </c>
      <c r="Z159" t="s">
        <v>447</v>
      </c>
      <c r="AA159" t="s">
        <v>218</v>
      </c>
      <c r="AB159" t="s">
        <v>503</v>
      </c>
      <c r="AC159" t="s">
        <v>501</v>
      </c>
      <c r="AD159" s="12">
        <v>1187100</v>
      </c>
      <c r="AE159" s="12">
        <v>1187100</v>
      </c>
      <c r="AF159" s="12">
        <v>951624.56</v>
      </c>
      <c r="AG159" s="12">
        <v>951624.56</v>
      </c>
      <c r="AH159" s="12">
        <v>553192.4</v>
      </c>
      <c r="AI159" s="12">
        <v>553192.4</v>
      </c>
      <c r="AJ159" s="12">
        <v>553192.4</v>
      </c>
      <c r="AK159" s="12">
        <v>235475.43999999994</v>
      </c>
      <c r="AL159" s="12">
        <v>0</v>
      </c>
      <c r="AM159" s="12">
        <v>0</v>
      </c>
      <c r="AN159" s="12">
        <v>0</v>
      </c>
      <c r="AO159" s="12">
        <v>0</v>
      </c>
      <c r="AP159" s="12">
        <v>0</v>
      </c>
      <c r="AQ159" s="12">
        <v>1187100</v>
      </c>
      <c r="AR159" s="12">
        <f t="shared" si="2"/>
        <v>1187100</v>
      </c>
      <c r="AS159" s="12">
        <v>1187100</v>
      </c>
    </row>
    <row r="160" spans="1:45" hidden="1" x14ac:dyDescent="0.3">
      <c r="A160" t="s">
        <v>933</v>
      </c>
      <c r="B160">
        <v>1</v>
      </c>
      <c r="C160" t="s">
        <v>27</v>
      </c>
      <c r="D160">
        <v>1.3</v>
      </c>
      <c r="E160" t="s">
        <v>28</v>
      </c>
      <c r="F160" t="s">
        <v>29</v>
      </c>
      <c r="G160" t="s">
        <v>30</v>
      </c>
      <c r="H160" t="s">
        <v>479</v>
      </c>
      <c r="I160" t="s">
        <v>981</v>
      </c>
      <c r="J160" t="s">
        <v>859</v>
      </c>
      <c r="K160">
        <v>3</v>
      </c>
      <c r="L160">
        <v>37</v>
      </c>
      <c r="M160" t="s">
        <v>889</v>
      </c>
      <c r="N160" t="s">
        <v>935</v>
      </c>
      <c r="O160">
        <v>2700</v>
      </c>
      <c r="P160" t="s">
        <v>980</v>
      </c>
      <c r="Q160">
        <v>2720</v>
      </c>
      <c r="R160" t="s">
        <v>953</v>
      </c>
      <c r="S160">
        <v>2721</v>
      </c>
      <c r="T160" t="s">
        <v>134</v>
      </c>
      <c r="U160">
        <v>0</v>
      </c>
      <c r="V160" t="s">
        <v>43</v>
      </c>
      <c r="W160">
        <v>2000</v>
      </c>
      <c r="X160" t="s">
        <v>953</v>
      </c>
      <c r="Y160" t="s">
        <v>937</v>
      </c>
      <c r="Z160" t="s">
        <v>447</v>
      </c>
      <c r="AA160" t="s">
        <v>218</v>
      </c>
      <c r="AB160" t="s">
        <v>484</v>
      </c>
      <c r="AC160" t="s">
        <v>482</v>
      </c>
      <c r="AD160" s="12">
        <v>20000</v>
      </c>
      <c r="AE160" s="12">
        <v>0</v>
      </c>
      <c r="AF160" s="12">
        <v>0</v>
      </c>
      <c r="AG160" s="12">
        <v>0</v>
      </c>
      <c r="AH160" s="12">
        <v>0</v>
      </c>
      <c r="AI160" s="12">
        <v>0</v>
      </c>
      <c r="AJ160" s="12">
        <v>0</v>
      </c>
      <c r="AK160" s="12">
        <v>20000</v>
      </c>
      <c r="AL160" s="12">
        <v>0</v>
      </c>
      <c r="AM160" s="12">
        <v>0</v>
      </c>
      <c r="AN160" s="12">
        <v>0</v>
      </c>
      <c r="AO160" s="12">
        <v>0</v>
      </c>
      <c r="AP160" s="12">
        <v>0</v>
      </c>
      <c r="AQ160" s="12">
        <v>0</v>
      </c>
      <c r="AR160" s="12">
        <f t="shared" si="2"/>
        <v>20000</v>
      </c>
      <c r="AS160" s="12">
        <v>20000</v>
      </c>
    </row>
    <row r="161" spans="1:45" hidden="1" x14ac:dyDescent="0.3">
      <c r="A161" t="s">
        <v>933</v>
      </c>
      <c r="B161">
        <v>1</v>
      </c>
      <c r="C161" t="s">
        <v>27</v>
      </c>
      <c r="D161">
        <v>1.3</v>
      </c>
      <c r="E161" t="s">
        <v>28</v>
      </c>
      <c r="F161" t="s">
        <v>29</v>
      </c>
      <c r="G161" t="s">
        <v>30</v>
      </c>
      <c r="H161" t="s">
        <v>141</v>
      </c>
      <c r="I161" t="s">
        <v>955</v>
      </c>
      <c r="J161" t="s">
        <v>855</v>
      </c>
      <c r="K161">
        <v>6</v>
      </c>
      <c r="L161">
        <v>18</v>
      </c>
      <c r="M161" t="s">
        <v>877</v>
      </c>
      <c r="N161" t="s">
        <v>935</v>
      </c>
      <c r="O161">
        <v>2700</v>
      </c>
      <c r="P161" t="s">
        <v>980</v>
      </c>
      <c r="Q161">
        <v>2720</v>
      </c>
      <c r="R161" t="s">
        <v>953</v>
      </c>
      <c r="S161">
        <v>2721</v>
      </c>
      <c r="T161" t="s">
        <v>134</v>
      </c>
      <c r="U161">
        <v>0</v>
      </c>
      <c r="V161" t="s">
        <v>43</v>
      </c>
      <c r="W161">
        <v>2000</v>
      </c>
      <c r="X161" t="s">
        <v>953</v>
      </c>
      <c r="Y161" t="s">
        <v>937</v>
      </c>
      <c r="Z161" t="s">
        <v>144</v>
      </c>
      <c r="AA161" t="s">
        <v>79</v>
      </c>
      <c r="AB161" t="s">
        <v>148</v>
      </c>
      <c r="AC161" t="s">
        <v>956</v>
      </c>
      <c r="AD161" s="12">
        <v>0</v>
      </c>
      <c r="AE161" s="12">
        <v>0</v>
      </c>
      <c r="AF161" s="12">
        <v>0</v>
      </c>
      <c r="AG161" s="12">
        <v>0</v>
      </c>
      <c r="AH161" s="12">
        <v>0</v>
      </c>
      <c r="AI161" s="12">
        <v>0</v>
      </c>
      <c r="AJ161" s="12">
        <v>0</v>
      </c>
      <c r="AK161" s="12">
        <v>0</v>
      </c>
      <c r="AL161" s="12">
        <v>0</v>
      </c>
      <c r="AM161" s="12">
        <v>0</v>
      </c>
      <c r="AN161" s="12">
        <v>0</v>
      </c>
      <c r="AO161" s="12">
        <v>0</v>
      </c>
      <c r="AP161" s="12">
        <v>8621.1200000000008</v>
      </c>
      <c r="AQ161" s="12">
        <v>0</v>
      </c>
      <c r="AR161" s="12">
        <f t="shared" si="2"/>
        <v>0</v>
      </c>
      <c r="AS161" s="12">
        <v>0</v>
      </c>
    </row>
    <row r="162" spans="1:45" hidden="1" x14ac:dyDescent="0.3">
      <c r="A162" t="s">
        <v>933</v>
      </c>
      <c r="B162">
        <v>1</v>
      </c>
      <c r="C162" t="s">
        <v>27</v>
      </c>
      <c r="D162">
        <v>1.3</v>
      </c>
      <c r="E162" t="s">
        <v>28</v>
      </c>
      <c r="F162" t="s">
        <v>29</v>
      </c>
      <c r="G162" t="s">
        <v>30</v>
      </c>
      <c r="H162" t="s">
        <v>31</v>
      </c>
      <c r="I162" t="s">
        <v>934</v>
      </c>
      <c r="J162" t="s">
        <v>857</v>
      </c>
      <c r="K162">
        <v>6</v>
      </c>
      <c r="L162">
        <v>21</v>
      </c>
      <c r="M162" t="s">
        <v>884</v>
      </c>
      <c r="N162" t="s">
        <v>935</v>
      </c>
      <c r="O162">
        <v>2700</v>
      </c>
      <c r="P162" t="s">
        <v>980</v>
      </c>
      <c r="Q162">
        <v>2720</v>
      </c>
      <c r="R162" t="s">
        <v>953</v>
      </c>
      <c r="S162">
        <v>2721</v>
      </c>
      <c r="T162" t="s">
        <v>134</v>
      </c>
      <c r="U162">
        <v>0</v>
      </c>
      <c r="V162" t="s">
        <v>43</v>
      </c>
      <c r="W162">
        <v>2000</v>
      </c>
      <c r="X162" t="s">
        <v>953</v>
      </c>
      <c r="Y162" t="s">
        <v>937</v>
      </c>
      <c r="Z162" t="s">
        <v>307</v>
      </c>
      <c r="AA162" t="s">
        <v>79</v>
      </c>
      <c r="AB162" t="s">
        <v>311</v>
      </c>
      <c r="AC162" t="s">
        <v>309</v>
      </c>
      <c r="AD162" s="12">
        <v>1542.8</v>
      </c>
      <c r="AE162" s="12">
        <v>0</v>
      </c>
      <c r="AF162" s="12">
        <v>1542.8</v>
      </c>
      <c r="AG162" s="12">
        <v>1542.8</v>
      </c>
      <c r="AH162" s="12">
        <v>1542.8</v>
      </c>
      <c r="AI162" s="12">
        <v>1542.8</v>
      </c>
      <c r="AJ162" s="12">
        <v>1542.8</v>
      </c>
      <c r="AK162" s="12">
        <v>0</v>
      </c>
      <c r="AL162" s="12">
        <v>0</v>
      </c>
      <c r="AM162" s="12">
        <v>0</v>
      </c>
      <c r="AN162" s="12">
        <v>0</v>
      </c>
      <c r="AO162" s="12">
        <v>0</v>
      </c>
      <c r="AP162" s="12">
        <v>0</v>
      </c>
      <c r="AQ162" s="12">
        <v>2300</v>
      </c>
      <c r="AR162" s="12">
        <f t="shared" si="2"/>
        <v>1542.8</v>
      </c>
      <c r="AS162" s="12">
        <v>1542.8</v>
      </c>
    </row>
    <row r="163" spans="1:45" hidden="1" x14ac:dyDescent="0.3">
      <c r="A163" t="s">
        <v>933</v>
      </c>
      <c r="B163">
        <v>1</v>
      </c>
      <c r="C163" t="s">
        <v>27</v>
      </c>
      <c r="D163">
        <v>1.3</v>
      </c>
      <c r="E163" t="s">
        <v>28</v>
      </c>
      <c r="F163" t="s">
        <v>29</v>
      </c>
      <c r="G163" t="s">
        <v>30</v>
      </c>
      <c r="H163" t="s">
        <v>31</v>
      </c>
      <c r="I163" t="s">
        <v>934</v>
      </c>
      <c r="J163" t="s">
        <v>859</v>
      </c>
      <c r="K163">
        <v>3</v>
      </c>
      <c r="L163">
        <v>33</v>
      </c>
      <c r="M163" t="s">
        <v>891</v>
      </c>
      <c r="N163" t="s">
        <v>935</v>
      </c>
      <c r="O163">
        <v>2700</v>
      </c>
      <c r="P163" t="s">
        <v>980</v>
      </c>
      <c r="Q163">
        <v>2720</v>
      </c>
      <c r="R163" t="s">
        <v>953</v>
      </c>
      <c r="S163">
        <v>2721</v>
      </c>
      <c r="T163" t="s">
        <v>134</v>
      </c>
      <c r="U163">
        <v>0</v>
      </c>
      <c r="V163" t="s">
        <v>43</v>
      </c>
      <c r="W163">
        <v>2000</v>
      </c>
      <c r="X163" t="s">
        <v>953</v>
      </c>
      <c r="Y163" t="s">
        <v>937</v>
      </c>
      <c r="Z163" t="s">
        <v>447</v>
      </c>
      <c r="AA163" t="s">
        <v>218</v>
      </c>
      <c r="AB163" t="s">
        <v>559</v>
      </c>
      <c r="AC163" t="s">
        <v>965</v>
      </c>
      <c r="AD163" s="12">
        <v>366490.4</v>
      </c>
      <c r="AE163" s="12">
        <v>350000</v>
      </c>
      <c r="AF163" s="12">
        <v>366490.4</v>
      </c>
      <c r="AG163" s="12">
        <v>346190.4</v>
      </c>
      <c r="AH163" s="12">
        <v>346190.4</v>
      </c>
      <c r="AI163" s="12">
        <v>346190.4</v>
      </c>
      <c r="AJ163" s="12">
        <v>346190.4</v>
      </c>
      <c r="AK163" s="12">
        <v>0</v>
      </c>
      <c r="AL163" s="12">
        <v>0</v>
      </c>
      <c r="AM163" s="12">
        <v>0</v>
      </c>
      <c r="AN163" s="12">
        <v>0</v>
      </c>
      <c r="AO163" s="12">
        <v>70000</v>
      </c>
      <c r="AP163" s="12">
        <v>294801.01</v>
      </c>
      <c r="AQ163" s="12">
        <v>416880</v>
      </c>
      <c r="AR163" s="12">
        <f t="shared" si="2"/>
        <v>366490.4</v>
      </c>
      <c r="AS163" s="12">
        <v>366490.4</v>
      </c>
    </row>
    <row r="164" spans="1:45" hidden="1" x14ac:dyDescent="0.3">
      <c r="A164" t="s">
        <v>933</v>
      </c>
      <c r="B164">
        <v>1</v>
      </c>
      <c r="C164" t="s">
        <v>27</v>
      </c>
      <c r="D164">
        <v>1.3</v>
      </c>
      <c r="E164" t="s">
        <v>28</v>
      </c>
      <c r="F164" t="s">
        <v>29</v>
      </c>
      <c r="G164" t="s">
        <v>30</v>
      </c>
      <c r="H164" t="s">
        <v>31</v>
      </c>
      <c r="I164" t="s">
        <v>934</v>
      </c>
      <c r="J164" t="s">
        <v>861</v>
      </c>
      <c r="K164">
        <v>3</v>
      </c>
      <c r="L164">
        <v>43</v>
      </c>
      <c r="M164" t="s">
        <v>896</v>
      </c>
      <c r="N164" t="s">
        <v>935</v>
      </c>
      <c r="O164">
        <v>2700</v>
      </c>
      <c r="P164" t="s">
        <v>980</v>
      </c>
      <c r="Q164">
        <v>2720</v>
      </c>
      <c r="R164" t="s">
        <v>953</v>
      </c>
      <c r="S164">
        <v>2721</v>
      </c>
      <c r="T164" t="s">
        <v>134</v>
      </c>
      <c r="U164">
        <v>0</v>
      </c>
      <c r="V164" t="s">
        <v>43</v>
      </c>
      <c r="W164">
        <v>2000</v>
      </c>
      <c r="X164" t="s">
        <v>953</v>
      </c>
      <c r="Y164" t="s">
        <v>937</v>
      </c>
      <c r="Z164" t="s">
        <v>605</v>
      </c>
      <c r="AA164" t="s">
        <v>218</v>
      </c>
      <c r="AB164" t="s">
        <v>651</v>
      </c>
      <c r="AC164" t="s">
        <v>649</v>
      </c>
      <c r="AD164" s="12">
        <v>34000</v>
      </c>
      <c r="AE164" s="12">
        <v>75000</v>
      </c>
      <c r="AF164" s="12">
        <v>33872.230000000003</v>
      </c>
      <c r="AG164" s="12">
        <v>33872.230000000003</v>
      </c>
      <c r="AH164" s="12">
        <v>33872.230000000003</v>
      </c>
      <c r="AI164" s="12">
        <v>33872.230000000003</v>
      </c>
      <c r="AJ164" s="12">
        <v>33872.230000000003</v>
      </c>
      <c r="AK164" s="12">
        <v>127.7699999999968</v>
      </c>
      <c r="AL164" s="12">
        <v>0</v>
      </c>
      <c r="AM164" s="12">
        <v>0</v>
      </c>
      <c r="AN164" s="12">
        <v>0</v>
      </c>
      <c r="AO164" s="12">
        <v>0</v>
      </c>
      <c r="AP164" s="12">
        <v>0</v>
      </c>
      <c r="AQ164" s="12">
        <v>75000</v>
      </c>
      <c r="AR164" s="12">
        <f t="shared" si="2"/>
        <v>34000</v>
      </c>
      <c r="AS164" s="12">
        <v>34000</v>
      </c>
    </row>
    <row r="165" spans="1:45" hidden="1" x14ac:dyDescent="0.3">
      <c r="A165" t="s">
        <v>933</v>
      </c>
      <c r="B165">
        <v>1</v>
      </c>
      <c r="C165" t="s">
        <v>27</v>
      </c>
      <c r="D165">
        <v>1.3</v>
      </c>
      <c r="E165" t="s">
        <v>28</v>
      </c>
      <c r="F165" t="s">
        <v>121</v>
      </c>
      <c r="G165" t="s">
        <v>122</v>
      </c>
      <c r="H165" t="s">
        <v>123</v>
      </c>
      <c r="I165" t="s">
        <v>969</v>
      </c>
      <c r="J165" t="s">
        <v>854</v>
      </c>
      <c r="K165">
        <v>1</v>
      </c>
      <c r="L165">
        <v>17</v>
      </c>
      <c r="M165" t="s">
        <v>876</v>
      </c>
      <c r="N165" t="s">
        <v>935</v>
      </c>
      <c r="O165">
        <v>2700</v>
      </c>
      <c r="P165" t="s">
        <v>980</v>
      </c>
      <c r="Q165">
        <v>2720</v>
      </c>
      <c r="R165" t="s">
        <v>953</v>
      </c>
      <c r="S165">
        <v>2721</v>
      </c>
      <c r="T165" t="s">
        <v>134</v>
      </c>
      <c r="U165">
        <v>0</v>
      </c>
      <c r="V165" t="s">
        <v>43</v>
      </c>
      <c r="W165">
        <v>2000</v>
      </c>
      <c r="X165" t="s">
        <v>953</v>
      </c>
      <c r="Y165" t="s">
        <v>937</v>
      </c>
      <c r="Z165" t="s">
        <v>126</v>
      </c>
      <c r="AA165" t="s">
        <v>35</v>
      </c>
      <c r="AB165" t="s">
        <v>130</v>
      </c>
      <c r="AC165" t="s">
        <v>128</v>
      </c>
      <c r="AD165" s="12">
        <v>50000</v>
      </c>
      <c r="AE165" s="12">
        <v>50000</v>
      </c>
      <c r="AF165" s="12">
        <v>0</v>
      </c>
      <c r="AG165" s="12">
        <v>0</v>
      </c>
      <c r="AH165" s="12">
        <v>0</v>
      </c>
      <c r="AI165" s="12">
        <v>0</v>
      </c>
      <c r="AJ165" s="12">
        <v>0</v>
      </c>
      <c r="AK165" s="12">
        <v>50000</v>
      </c>
      <c r="AL165" s="12">
        <v>0</v>
      </c>
      <c r="AM165" s="12">
        <v>0</v>
      </c>
      <c r="AN165" s="12">
        <v>0</v>
      </c>
      <c r="AO165" s="12">
        <v>0</v>
      </c>
      <c r="AP165" s="12">
        <v>0</v>
      </c>
      <c r="AQ165" s="12">
        <v>50000</v>
      </c>
      <c r="AR165" s="12">
        <f t="shared" si="2"/>
        <v>50000</v>
      </c>
      <c r="AS165" s="12">
        <v>50000</v>
      </c>
    </row>
    <row r="166" spans="1:45" hidden="1" x14ac:dyDescent="0.3">
      <c r="A166" t="s">
        <v>933</v>
      </c>
      <c r="B166">
        <v>1</v>
      </c>
      <c r="C166" t="s">
        <v>27</v>
      </c>
      <c r="D166">
        <v>1.7</v>
      </c>
      <c r="E166" t="s">
        <v>215</v>
      </c>
      <c r="F166" t="s">
        <v>373</v>
      </c>
      <c r="G166" t="s">
        <v>374</v>
      </c>
      <c r="H166" t="s">
        <v>200</v>
      </c>
      <c r="I166" t="s">
        <v>957</v>
      </c>
      <c r="J166" t="s">
        <v>860</v>
      </c>
      <c r="K166">
        <v>7</v>
      </c>
      <c r="L166">
        <v>41</v>
      </c>
      <c r="M166" t="s">
        <v>906</v>
      </c>
      <c r="N166" t="s">
        <v>935</v>
      </c>
      <c r="O166">
        <v>2700</v>
      </c>
      <c r="P166" t="s">
        <v>980</v>
      </c>
      <c r="Q166">
        <v>2710</v>
      </c>
      <c r="R166" t="s">
        <v>953</v>
      </c>
      <c r="S166">
        <v>2721</v>
      </c>
      <c r="T166" t="s">
        <v>84</v>
      </c>
      <c r="U166">
        <v>0</v>
      </c>
      <c r="V166" t="s">
        <v>43</v>
      </c>
      <c r="W166">
        <v>2000</v>
      </c>
      <c r="X166" t="s">
        <v>953</v>
      </c>
      <c r="Y166" t="s">
        <v>937</v>
      </c>
      <c r="Z166" t="s">
        <v>587</v>
      </c>
      <c r="AB166" t="s">
        <v>593</v>
      </c>
      <c r="AC166" t="s">
        <v>958</v>
      </c>
      <c r="AD166" s="12">
        <v>0</v>
      </c>
      <c r="AE166" s="12">
        <v>0</v>
      </c>
      <c r="AF166" s="12">
        <v>0</v>
      </c>
      <c r="AG166" s="12">
        <v>0</v>
      </c>
      <c r="AH166" s="12">
        <v>0</v>
      </c>
      <c r="AI166" s="12">
        <v>0</v>
      </c>
      <c r="AJ166" s="12">
        <v>0</v>
      </c>
      <c r="AK166" s="12">
        <v>0</v>
      </c>
      <c r="AL166" s="12">
        <v>0</v>
      </c>
      <c r="AM166" s="12">
        <v>0</v>
      </c>
      <c r="AN166" s="12">
        <v>0</v>
      </c>
      <c r="AO166" s="12">
        <v>0</v>
      </c>
      <c r="AP166" s="12">
        <v>17377.96</v>
      </c>
      <c r="AQ166" s="12">
        <v>0</v>
      </c>
      <c r="AR166" s="12">
        <f t="shared" si="2"/>
        <v>0</v>
      </c>
      <c r="AS166" s="12">
        <v>0</v>
      </c>
    </row>
    <row r="167" spans="1:45" hidden="1" x14ac:dyDescent="0.3">
      <c r="A167" t="s">
        <v>933</v>
      </c>
      <c r="B167">
        <v>1</v>
      </c>
      <c r="C167" t="s">
        <v>27</v>
      </c>
      <c r="D167">
        <v>1.7</v>
      </c>
      <c r="E167" t="s">
        <v>215</v>
      </c>
      <c r="F167" t="s">
        <v>216</v>
      </c>
      <c r="G167" t="s">
        <v>217</v>
      </c>
      <c r="H167" t="s">
        <v>31</v>
      </c>
      <c r="I167" t="s">
        <v>934</v>
      </c>
      <c r="J167" t="s">
        <v>856</v>
      </c>
      <c r="K167">
        <v>3</v>
      </c>
      <c r="L167">
        <v>12</v>
      </c>
      <c r="M167" t="s">
        <v>881</v>
      </c>
      <c r="N167" t="s">
        <v>935</v>
      </c>
      <c r="O167">
        <v>2700</v>
      </c>
      <c r="P167" t="s">
        <v>980</v>
      </c>
      <c r="Q167">
        <v>2720</v>
      </c>
      <c r="R167" t="s">
        <v>953</v>
      </c>
      <c r="S167">
        <v>2721</v>
      </c>
      <c r="T167" t="s">
        <v>134</v>
      </c>
      <c r="U167">
        <v>0</v>
      </c>
      <c r="V167" t="s">
        <v>43</v>
      </c>
      <c r="W167">
        <v>2000</v>
      </c>
      <c r="X167" t="s">
        <v>953</v>
      </c>
      <c r="Y167" t="s">
        <v>937</v>
      </c>
      <c r="Z167" t="s">
        <v>189</v>
      </c>
      <c r="AA167" t="s">
        <v>218</v>
      </c>
      <c r="AB167" t="s">
        <v>244</v>
      </c>
      <c r="AC167" t="s">
        <v>972</v>
      </c>
      <c r="AD167" s="12">
        <v>2000000</v>
      </c>
      <c r="AE167" s="12">
        <v>2000000</v>
      </c>
      <c r="AF167" s="12">
        <v>1979577.12</v>
      </c>
      <c r="AG167" s="12">
        <v>1979577.12</v>
      </c>
      <c r="AH167" s="12">
        <v>0</v>
      </c>
      <c r="AI167" s="12">
        <v>0</v>
      </c>
      <c r="AJ167" s="12">
        <v>0</v>
      </c>
      <c r="AK167" s="12">
        <v>20422.879999999888</v>
      </c>
      <c r="AL167" s="12">
        <v>0</v>
      </c>
      <c r="AM167" s="12">
        <v>0</v>
      </c>
      <c r="AN167" s="12">
        <v>0</v>
      </c>
      <c r="AO167" s="12">
        <v>1500000</v>
      </c>
      <c r="AP167" s="12">
        <v>0</v>
      </c>
      <c r="AQ167" s="12">
        <v>2000000</v>
      </c>
      <c r="AR167" s="12">
        <f t="shared" si="2"/>
        <v>2000000</v>
      </c>
      <c r="AS167" s="12">
        <v>2000000</v>
      </c>
    </row>
    <row r="168" spans="1:45" hidden="1" x14ac:dyDescent="0.3">
      <c r="A168" t="s">
        <v>933</v>
      </c>
      <c r="B168">
        <v>2</v>
      </c>
      <c r="C168" t="s">
        <v>257</v>
      </c>
      <c r="D168">
        <v>2.1</v>
      </c>
      <c r="E168" t="s">
        <v>579</v>
      </c>
      <c r="F168" t="s">
        <v>580</v>
      </c>
      <c r="G168" t="s">
        <v>581</v>
      </c>
      <c r="H168" t="s">
        <v>31</v>
      </c>
      <c r="I168" t="s">
        <v>934</v>
      </c>
      <c r="J168" t="s">
        <v>859</v>
      </c>
      <c r="K168">
        <v>3</v>
      </c>
      <c r="L168">
        <v>35</v>
      </c>
      <c r="M168" t="s">
        <v>893</v>
      </c>
      <c r="N168" t="s">
        <v>935</v>
      </c>
      <c r="O168">
        <v>2700</v>
      </c>
      <c r="P168" t="s">
        <v>980</v>
      </c>
      <c r="Q168">
        <v>2720</v>
      </c>
      <c r="R168" t="s">
        <v>953</v>
      </c>
      <c r="S168">
        <v>2721</v>
      </c>
      <c r="T168" t="s">
        <v>134</v>
      </c>
      <c r="U168">
        <v>0</v>
      </c>
      <c r="V168" t="s">
        <v>43</v>
      </c>
      <c r="W168">
        <v>2000</v>
      </c>
      <c r="X168" t="s">
        <v>953</v>
      </c>
      <c r="Y168" t="s">
        <v>937</v>
      </c>
      <c r="Z168" t="s">
        <v>447</v>
      </c>
      <c r="AA168" t="s">
        <v>218</v>
      </c>
      <c r="AB168" t="s">
        <v>585</v>
      </c>
      <c r="AC168" t="s">
        <v>583</v>
      </c>
      <c r="AD168" s="12">
        <v>180000</v>
      </c>
      <c r="AE168" s="12">
        <v>180000</v>
      </c>
      <c r="AF168" s="12">
        <v>167520.24</v>
      </c>
      <c r="AG168" s="12">
        <v>84290.240000000005</v>
      </c>
      <c r="AH168" s="12">
        <v>84290.240000000005</v>
      </c>
      <c r="AI168" s="12">
        <v>84290.240000000005</v>
      </c>
      <c r="AJ168" s="12">
        <v>84290.240000000005</v>
      </c>
      <c r="AK168" s="12">
        <v>12479.760000000009</v>
      </c>
      <c r="AL168" s="12">
        <v>0</v>
      </c>
      <c r="AM168" s="12">
        <v>0</v>
      </c>
      <c r="AN168" s="12">
        <v>0</v>
      </c>
      <c r="AO168" s="12">
        <v>0</v>
      </c>
      <c r="AP168" s="12">
        <v>0</v>
      </c>
      <c r="AQ168" s="12">
        <v>180000</v>
      </c>
      <c r="AR168" s="12">
        <f t="shared" si="2"/>
        <v>180000</v>
      </c>
      <c r="AS168" s="12">
        <v>180000</v>
      </c>
    </row>
    <row r="169" spans="1:45" hidden="1" x14ac:dyDescent="0.3">
      <c r="A169" t="s">
        <v>933</v>
      </c>
      <c r="B169">
        <v>2</v>
      </c>
      <c r="C169" t="s">
        <v>257</v>
      </c>
      <c r="D169">
        <v>2.2000000000000002</v>
      </c>
      <c r="E169" t="s">
        <v>258</v>
      </c>
      <c r="F169" t="s">
        <v>259</v>
      </c>
      <c r="G169" t="s">
        <v>260</v>
      </c>
      <c r="H169" t="s">
        <v>261</v>
      </c>
      <c r="I169" t="s">
        <v>960</v>
      </c>
      <c r="J169" t="s">
        <v>856</v>
      </c>
      <c r="K169">
        <v>1</v>
      </c>
      <c r="L169">
        <v>16</v>
      </c>
      <c r="M169" t="s">
        <v>883</v>
      </c>
      <c r="N169" t="s">
        <v>935</v>
      </c>
      <c r="O169">
        <v>2700</v>
      </c>
      <c r="P169" t="s">
        <v>980</v>
      </c>
      <c r="Q169">
        <v>2720</v>
      </c>
      <c r="R169" t="s">
        <v>953</v>
      </c>
      <c r="S169">
        <v>2721</v>
      </c>
      <c r="T169" t="s">
        <v>134</v>
      </c>
      <c r="U169">
        <v>0</v>
      </c>
      <c r="V169" t="s">
        <v>43</v>
      </c>
      <c r="W169">
        <v>2000</v>
      </c>
      <c r="X169" t="s">
        <v>953</v>
      </c>
      <c r="Y169" t="s">
        <v>937</v>
      </c>
      <c r="Z169" t="s">
        <v>189</v>
      </c>
      <c r="AA169" t="s">
        <v>35</v>
      </c>
      <c r="AB169" t="s">
        <v>276</v>
      </c>
      <c r="AC169" t="s">
        <v>961</v>
      </c>
      <c r="AD169" s="12">
        <v>79000</v>
      </c>
      <c r="AE169" s="12">
        <v>0</v>
      </c>
      <c r="AF169" s="12">
        <v>48952</v>
      </c>
      <c r="AG169" s="12">
        <v>0</v>
      </c>
      <c r="AH169" s="12">
        <v>0</v>
      </c>
      <c r="AI169" s="12">
        <v>0</v>
      </c>
      <c r="AJ169" s="12">
        <v>0</v>
      </c>
      <c r="AK169" s="12">
        <v>30048</v>
      </c>
      <c r="AL169" s="12">
        <v>0</v>
      </c>
      <c r="AM169" s="12">
        <v>0</v>
      </c>
      <c r="AN169" s="12">
        <v>0</v>
      </c>
      <c r="AO169" s="12">
        <v>0</v>
      </c>
      <c r="AP169" s="12">
        <v>0</v>
      </c>
      <c r="AQ169" s="12">
        <v>50000</v>
      </c>
      <c r="AR169" s="12">
        <f t="shared" si="2"/>
        <v>79000</v>
      </c>
      <c r="AS169" s="12">
        <v>79000</v>
      </c>
    </row>
    <row r="170" spans="1:45" hidden="1" x14ac:dyDescent="0.3">
      <c r="A170" t="s">
        <v>933</v>
      </c>
      <c r="B170">
        <v>2</v>
      </c>
      <c r="C170" t="s">
        <v>257</v>
      </c>
      <c r="D170">
        <v>2.2000000000000002</v>
      </c>
      <c r="E170" t="s">
        <v>258</v>
      </c>
      <c r="F170" t="s">
        <v>259</v>
      </c>
      <c r="G170" t="s">
        <v>260</v>
      </c>
      <c r="H170" t="s">
        <v>31</v>
      </c>
      <c r="I170" t="s">
        <v>934</v>
      </c>
      <c r="J170" t="s">
        <v>859</v>
      </c>
      <c r="K170">
        <v>2</v>
      </c>
      <c r="L170">
        <v>36</v>
      </c>
      <c r="M170" t="s">
        <v>888</v>
      </c>
      <c r="N170" t="s">
        <v>935</v>
      </c>
      <c r="O170">
        <v>2700</v>
      </c>
      <c r="P170" t="s">
        <v>980</v>
      </c>
      <c r="Q170">
        <v>2720</v>
      </c>
      <c r="R170" t="s">
        <v>953</v>
      </c>
      <c r="S170">
        <v>2721</v>
      </c>
      <c r="T170" t="s">
        <v>134</v>
      </c>
      <c r="U170">
        <v>0</v>
      </c>
      <c r="V170" t="s">
        <v>43</v>
      </c>
      <c r="W170">
        <v>2000</v>
      </c>
      <c r="X170" t="s">
        <v>953</v>
      </c>
      <c r="Y170" t="s">
        <v>937</v>
      </c>
      <c r="Z170" t="s">
        <v>447</v>
      </c>
      <c r="AA170" t="s">
        <v>448</v>
      </c>
      <c r="AB170" t="s">
        <v>452</v>
      </c>
      <c r="AC170" t="s">
        <v>976</v>
      </c>
      <c r="AD170" s="12">
        <v>336000</v>
      </c>
      <c r="AE170" s="12">
        <v>360000</v>
      </c>
      <c r="AF170" s="12">
        <v>335630.05</v>
      </c>
      <c r="AG170" s="12">
        <v>301178.05</v>
      </c>
      <c r="AH170" s="12">
        <v>301178.05</v>
      </c>
      <c r="AI170" s="12">
        <v>301178.05</v>
      </c>
      <c r="AJ170" s="12">
        <v>301178.05</v>
      </c>
      <c r="AK170" s="12">
        <v>369.95000000001164</v>
      </c>
      <c r="AL170" s="12">
        <v>0</v>
      </c>
      <c r="AM170" s="12">
        <v>0</v>
      </c>
      <c r="AN170" s="12">
        <v>0</v>
      </c>
      <c r="AO170" s="12">
        <v>250000</v>
      </c>
      <c r="AP170" s="12">
        <v>252159.99</v>
      </c>
      <c r="AQ170" s="12">
        <v>360000</v>
      </c>
      <c r="AR170" s="12">
        <f t="shared" si="2"/>
        <v>336000</v>
      </c>
      <c r="AS170" s="12">
        <v>336000</v>
      </c>
    </row>
    <row r="171" spans="1:45" hidden="1" x14ac:dyDescent="0.3">
      <c r="A171" t="s">
        <v>933</v>
      </c>
      <c r="B171">
        <v>2</v>
      </c>
      <c r="C171" t="s">
        <v>257</v>
      </c>
      <c r="D171">
        <v>2.2000000000000002</v>
      </c>
      <c r="E171" t="s">
        <v>258</v>
      </c>
      <c r="F171" t="s">
        <v>573</v>
      </c>
      <c r="G171" t="s">
        <v>966</v>
      </c>
      <c r="H171" t="s">
        <v>31</v>
      </c>
      <c r="I171" t="s">
        <v>934</v>
      </c>
      <c r="J171" t="s">
        <v>859</v>
      </c>
      <c r="K171">
        <v>3</v>
      </c>
      <c r="L171">
        <v>34</v>
      </c>
      <c r="M171" t="s">
        <v>892</v>
      </c>
      <c r="N171" t="s">
        <v>935</v>
      </c>
      <c r="O171">
        <v>2700</v>
      </c>
      <c r="P171" t="s">
        <v>980</v>
      </c>
      <c r="Q171">
        <v>2720</v>
      </c>
      <c r="R171" t="s">
        <v>953</v>
      </c>
      <c r="S171">
        <v>2721</v>
      </c>
      <c r="T171" t="s">
        <v>134</v>
      </c>
      <c r="U171">
        <v>0</v>
      </c>
      <c r="V171" t="s">
        <v>43</v>
      </c>
      <c r="W171">
        <v>2000</v>
      </c>
      <c r="X171" t="s">
        <v>953</v>
      </c>
      <c r="Y171" t="s">
        <v>937</v>
      </c>
      <c r="Z171" t="s">
        <v>447</v>
      </c>
      <c r="AA171" t="s">
        <v>218</v>
      </c>
      <c r="AB171" t="s">
        <v>578</v>
      </c>
      <c r="AC171" t="s">
        <v>576</v>
      </c>
      <c r="AD171" s="12">
        <v>96000</v>
      </c>
      <c r="AE171" s="12">
        <v>96000</v>
      </c>
      <c r="AF171" s="12">
        <v>88525.4</v>
      </c>
      <c r="AG171" s="12">
        <v>88525.4</v>
      </c>
      <c r="AH171" s="12">
        <v>73306.2</v>
      </c>
      <c r="AI171" s="12">
        <v>73306.2</v>
      </c>
      <c r="AJ171" s="12">
        <v>73306.2</v>
      </c>
      <c r="AK171" s="12">
        <v>7474.6000000000058</v>
      </c>
      <c r="AL171" s="12">
        <v>0</v>
      </c>
      <c r="AM171" s="12">
        <v>0</v>
      </c>
      <c r="AN171" s="12">
        <v>0</v>
      </c>
      <c r="AO171" s="12">
        <v>0</v>
      </c>
      <c r="AP171" s="12">
        <v>0</v>
      </c>
      <c r="AQ171" s="12">
        <v>96000</v>
      </c>
      <c r="AR171" s="12">
        <f t="shared" si="2"/>
        <v>96000</v>
      </c>
      <c r="AS171" s="12">
        <v>96000</v>
      </c>
    </row>
    <row r="172" spans="1:45" hidden="1" x14ac:dyDescent="0.3">
      <c r="A172" t="s">
        <v>933</v>
      </c>
      <c r="B172">
        <v>2</v>
      </c>
      <c r="C172" t="s">
        <v>257</v>
      </c>
      <c r="D172">
        <v>2.2999999999999998</v>
      </c>
      <c r="E172" t="s">
        <v>497</v>
      </c>
      <c r="F172" t="s">
        <v>498</v>
      </c>
      <c r="G172" t="s">
        <v>499</v>
      </c>
      <c r="H172" t="s">
        <v>31</v>
      </c>
      <c r="I172" t="s">
        <v>934</v>
      </c>
      <c r="J172" t="s">
        <v>859</v>
      </c>
      <c r="K172">
        <v>3</v>
      </c>
      <c r="L172">
        <v>39</v>
      </c>
      <c r="M172" t="s">
        <v>890</v>
      </c>
      <c r="N172" t="s">
        <v>935</v>
      </c>
      <c r="O172">
        <v>2700</v>
      </c>
      <c r="P172" t="s">
        <v>980</v>
      </c>
      <c r="Q172">
        <v>2720</v>
      </c>
      <c r="R172" t="s">
        <v>953</v>
      </c>
      <c r="S172">
        <v>2721</v>
      </c>
      <c r="T172" t="s">
        <v>134</v>
      </c>
      <c r="U172">
        <v>0</v>
      </c>
      <c r="V172" t="s">
        <v>43</v>
      </c>
      <c r="W172">
        <v>2000</v>
      </c>
      <c r="X172" t="s">
        <v>953</v>
      </c>
      <c r="Y172" t="s">
        <v>937</v>
      </c>
      <c r="Z172" t="s">
        <v>447</v>
      </c>
      <c r="AA172" t="s">
        <v>218</v>
      </c>
      <c r="AB172" t="s">
        <v>503</v>
      </c>
      <c r="AC172" t="s">
        <v>501</v>
      </c>
      <c r="AD172" s="12">
        <v>442200</v>
      </c>
      <c r="AE172" s="12">
        <v>442200</v>
      </c>
      <c r="AF172" s="12">
        <v>429755.1</v>
      </c>
      <c r="AG172" s="12">
        <v>418155.1</v>
      </c>
      <c r="AH172" s="12">
        <v>418155.1</v>
      </c>
      <c r="AI172" s="12">
        <v>418155.1</v>
      </c>
      <c r="AJ172" s="12">
        <v>418155.1</v>
      </c>
      <c r="AK172" s="12">
        <v>12444.900000000023</v>
      </c>
      <c r="AL172" s="12">
        <v>0</v>
      </c>
      <c r="AM172" s="12">
        <v>0</v>
      </c>
      <c r="AN172" s="12">
        <v>0</v>
      </c>
      <c r="AO172" s="12">
        <v>0</v>
      </c>
      <c r="AP172" s="12">
        <v>0</v>
      </c>
      <c r="AQ172" s="12">
        <v>442200</v>
      </c>
      <c r="AR172" s="12">
        <f t="shared" si="2"/>
        <v>442200</v>
      </c>
      <c r="AS172" s="12">
        <v>442200</v>
      </c>
    </row>
    <row r="173" spans="1:45" hidden="1" x14ac:dyDescent="0.3">
      <c r="A173" t="s">
        <v>933</v>
      </c>
      <c r="B173">
        <v>3</v>
      </c>
      <c r="C173" t="s">
        <v>600</v>
      </c>
      <c r="D173">
        <v>3.1</v>
      </c>
      <c r="E173" t="s">
        <v>601</v>
      </c>
      <c r="F173" t="s">
        <v>602</v>
      </c>
      <c r="G173" t="s">
        <v>603</v>
      </c>
      <c r="H173" t="s">
        <v>31</v>
      </c>
      <c r="I173" t="s">
        <v>934</v>
      </c>
      <c r="J173" t="s">
        <v>861</v>
      </c>
      <c r="K173">
        <v>8</v>
      </c>
      <c r="L173">
        <v>42</v>
      </c>
      <c r="M173" t="s">
        <v>895</v>
      </c>
      <c r="N173" t="s">
        <v>935</v>
      </c>
      <c r="O173">
        <v>2700</v>
      </c>
      <c r="P173" t="s">
        <v>980</v>
      </c>
      <c r="Q173">
        <v>2720</v>
      </c>
      <c r="R173" t="s">
        <v>953</v>
      </c>
      <c r="S173">
        <v>2721</v>
      </c>
      <c r="T173" t="s">
        <v>134</v>
      </c>
      <c r="U173">
        <v>0</v>
      </c>
      <c r="V173" t="s">
        <v>43</v>
      </c>
      <c r="W173">
        <v>2000</v>
      </c>
      <c r="X173" t="s">
        <v>953</v>
      </c>
      <c r="Y173" t="s">
        <v>937</v>
      </c>
      <c r="Z173" t="s">
        <v>605</v>
      </c>
      <c r="AA173" t="s">
        <v>606</v>
      </c>
      <c r="AB173" t="s">
        <v>622</v>
      </c>
      <c r="AC173" t="s">
        <v>973</v>
      </c>
      <c r="AD173" s="12">
        <v>200000</v>
      </c>
      <c r="AE173" s="12">
        <v>200000</v>
      </c>
      <c r="AF173" s="12">
        <v>156597.81</v>
      </c>
      <c r="AG173" s="12">
        <v>144417.81</v>
      </c>
      <c r="AH173" s="12">
        <v>101153.78</v>
      </c>
      <c r="AI173" s="12">
        <v>101153.78</v>
      </c>
      <c r="AJ173" s="12">
        <v>101153.78</v>
      </c>
      <c r="AK173" s="12">
        <v>43402.19</v>
      </c>
      <c r="AL173" s="12">
        <v>0</v>
      </c>
      <c r="AM173" s="12">
        <v>0</v>
      </c>
      <c r="AN173" s="12">
        <v>0</v>
      </c>
      <c r="AO173" s="12">
        <v>0</v>
      </c>
      <c r="AP173" s="12">
        <v>0</v>
      </c>
      <c r="AQ173" s="12">
        <v>200000</v>
      </c>
      <c r="AR173" s="12">
        <f t="shared" si="2"/>
        <v>200000</v>
      </c>
      <c r="AS173" s="12">
        <v>200000</v>
      </c>
    </row>
    <row r="174" spans="1:45" hidden="1" x14ac:dyDescent="0.3">
      <c r="A174" t="s">
        <v>933</v>
      </c>
      <c r="B174">
        <v>3</v>
      </c>
      <c r="C174" t="s">
        <v>600</v>
      </c>
      <c r="D174">
        <v>3.8</v>
      </c>
      <c r="E174" t="s">
        <v>801</v>
      </c>
      <c r="F174" t="s">
        <v>802</v>
      </c>
      <c r="G174" t="s">
        <v>803</v>
      </c>
      <c r="H174" t="s">
        <v>31</v>
      </c>
      <c r="I174" t="s">
        <v>934</v>
      </c>
      <c r="J174" t="s">
        <v>868</v>
      </c>
      <c r="K174">
        <v>6</v>
      </c>
      <c r="L174">
        <v>49</v>
      </c>
      <c r="M174" t="s">
        <v>905</v>
      </c>
      <c r="N174" t="s">
        <v>935</v>
      </c>
      <c r="O174">
        <v>2700</v>
      </c>
      <c r="P174" t="s">
        <v>980</v>
      </c>
      <c r="Q174">
        <v>2720</v>
      </c>
      <c r="R174" t="s">
        <v>953</v>
      </c>
      <c r="S174">
        <v>2721</v>
      </c>
      <c r="T174" t="s">
        <v>134</v>
      </c>
      <c r="U174">
        <v>0</v>
      </c>
      <c r="V174" t="s">
        <v>43</v>
      </c>
      <c r="W174">
        <v>2000</v>
      </c>
      <c r="X174" t="s">
        <v>953</v>
      </c>
      <c r="Y174" t="s">
        <v>937</v>
      </c>
      <c r="Z174" t="s">
        <v>805</v>
      </c>
      <c r="AA174" t="s">
        <v>79</v>
      </c>
      <c r="AB174" t="s">
        <v>820</v>
      </c>
      <c r="AC174" t="s">
        <v>963</v>
      </c>
      <c r="AD174" s="12">
        <v>18100</v>
      </c>
      <c r="AE174" s="12">
        <v>15000</v>
      </c>
      <c r="AF174" s="12">
        <v>3099.81</v>
      </c>
      <c r="AG174" s="12">
        <v>0</v>
      </c>
      <c r="AH174" s="12">
        <v>0</v>
      </c>
      <c r="AI174" s="12">
        <v>0</v>
      </c>
      <c r="AJ174" s="12">
        <v>0</v>
      </c>
      <c r="AK174" s="12">
        <v>15000.19</v>
      </c>
      <c r="AL174" s="12">
        <v>0</v>
      </c>
      <c r="AM174" s="12">
        <v>0</v>
      </c>
      <c r="AN174" s="12">
        <v>0</v>
      </c>
      <c r="AO174" s="12">
        <v>0</v>
      </c>
      <c r="AP174" s="12">
        <v>10645.64</v>
      </c>
      <c r="AQ174" s="12">
        <v>18100</v>
      </c>
      <c r="AR174" s="12">
        <f t="shared" si="2"/>
        <v>18100</v>
      </c>
      <c r="AS174" s="12">
        <v>18100</v>
      </c>
    </row>
    <row r="175" spans="1:45" hidden="1" x14ac:dyDescent="0.3">
      <c r="A175" t="s">
        <v>940</v>
      </c>
      <c r="B175">
        <v>2</v>
      </c>
      <c r="C175" t="s">
        <v>257</v>
      </c>
      <c r="D175">
        <v>2.5</v>
      </c>
      <c r="E175" t="s">
        <v>400</v>
      </c>
      <c r="F175" t="s">
        <v>401</v>
      </c>
      <c r="G175" t="s">
        <v>402</v>
      </c>
      <c r="H175" t="s">
        <v>261</v>
      </c>
      <c r="I175" t="s">
        <v>960</v>
      </c>
      <c r="J175" t="s">
        <v>858</v>
      </c>
      <c r="K175">
        <v>5</v>
      </c>
      <c r="L175">
        <v>25</v>
      </c>
      <c r="M175" t="s">
        <v>885</v>
      </c>
      <c r="N175" t="s">
        <v>935</v>
      </c>
      <c r="O175">
        <v>2700</v>
      </c>
      <c r="P175" t="s">
        <v>980</v>
      </c>
      <c r="Q175">
        <v>2730</v>
      </c>
      <c r="R175" t="s">
        <v>953</v>
      </c>
      <c r="S175">
        <v>2731</v>
      </c>
      <c r="T175" t="s">
        <v>982</v>
      </c>
      <c r="U175">
        <v>0</v>
      </c>
      <c r="V175" t="s">
        <v>43</v>
      </c>
      <c r="W175">
        <v>2000</v>
      </c>
      <c r="X175" t="s">
        <v>953</v>
      </c>
      <c r="Y175" t="s">
        <v>954</v>
      </c>
      <c r="Z175" t="s">
        <v>404</v>
      </c>
      <c r="AA175" t="s">
        <v>62</v>
      </c>
      <c r="AB175" t="s">
        <v>408</v>
      </c>
      <c r="AC175" t="s">
        <v>977</v>
      </c>
      <c r="AD175" s="12">
        <v>10000</v>
      </c>
      <c r="AE175" s="12">
        <v>0</v>
      </c>
      <c r="AF175" s="12">
        <v>0</v>
      </c>
      <c r="AG175" s="12">
        <v>0</v>
      </c>
      <c r="AH175" s="12">
        <v>0</v>
      </c>
      <c r="AI175" s="12">
        <v>0</v>
      </c>
      <c r="AJ175" s="12">
        <v>0</v>
      </c>
      <c r="AK175" s="12">
        <v>10000</v>
      </c>
      <c r="AL175" s="12">
        <v>0</v>
      </c>
      <c r="AM175" s="12">
        <v>0</v>
      </c>
      <c r="AN175" s="12">
        <v>0</v>
      </c>
      <c r="AO175" s="12">
        <v>0</v>
      </c>
      <c r="AP175" s="12">
        <v>0</v>
      </c>
      <c r="AQ175" s="12">
        <v>10000</v>
      </c>
      <c r="AR175" s="12">
        <f t="shared" si="2"/>
        <v>10000</v>
      </c>
      <c r="AS175" s="12">
        <v>0</v>
      </c>
    </row>
    <row r="176" spans="1:45" hidden="1" x14ac:dyDescent="0.3">
      <c r="A176" t="s">
        <v>933</v>
      </c>
      <c r="B176">
        <v>1</v>
      </c>
      <c r="C176" t="s">
        <v>27</v>
      </c>
      <c r="D176">
        <v>1.7</v>
      </c>
      <c r="E176" t="s">
        <v>215</v>
      </c>
      <c r="F176" t="s">
        <v>373</v>
      </c>
      <c r="G176" t="s">
        <v>374</v>
      </c>
      <c r="H176" t="s">
        <v>200</v>
      </c>
      <c r="I176" t="s">
        <v>957</v>
      </c>
      <c r="J176" t="s">
        <v>860</v>
      </c>
      <c r="K176">
        <v>7</v>
      </c>
      <c r="L176">
        <v>41</v>
      </c>
      <c r="M176" t="s">
        <v>906</v>
      </c>
      <c r="N176" t="s">
        <v>935</v>
      </c>
      <c r="O176">
        <v>2800</v>
      </c>
      <c r="P176" t="s">
        <v>983</v>
      </c>
      <c r="Q176">
        <v>282</v>
      </c>
      <c r="R176" t="s">
        <v>984</v>
      </c>
      <c r="S176">
        <v>2821</v>
      </c>
      <c r="T176" t="s">
        <v>595</v>
      </c>
      <c r="U176">
        <v>0</v>
      </c>
      <c r="V176" t="s">
        <v>43</v>
      </c>
      <c r="W176">
        <v>2000</v>
      </c>
      <c r="X176" t="s">
        <v>953</v>
      </c>
      <c r="Y176" t="s">
        <v>937</v>
      </c>
      <c r="Z176" t="s">
        <v>587</v>
      </c>
      <c r="AA176" t="s">
        <v>588</v>
      </c>
      <c r="AB176" t="s">
        <v>593</v>
      </c>
      <c r="AC176" t="s">
        <v>958</v>
      </c>
      <c r="AD176" s="12">
        <v>898941.4</v>
      </c>
      <c r="AE176" s="12">
        <v>900000</v>
      </c>
      <c r="AF176" s="12">
        <v>485022</v>
      </c>
      <c r="AG176" s="12">
        <v>485022</v>
      </c>
      <c r="AH176" s="12">
        <v>15022</v>
      </c>
      <c r="AI176" s="12">
        <v>15022</v>
      </c>
      <c r="AJ176" s="12">
        <v>15022</v>
      </c>
      <c r="AK176" s="12">
        <v>413919.4</v>
      </c>
      <c r="AL176" s="12">
        <v>0</v>
      </c>
      <c r="AM176" s="12">
        <v>0</v>
      </c>
      <c r="AN176" s="12">
        <v>0</v>
      </c>
      <c r="AO176" s="12">
        <v>250000</v>
      </c>
      <c r="AP176" s="12">
        <v>822170.91</v>
      </c>
      <c r="AQ176" s="12">
        <v>900000</v>
      </c>
      <c r="AR176" s="12">
        <f t="shared" si="2"/>
        <v>898941.4</v>
      </c>
      <c r="AS176" s="12">
        <v>898941.4</v>
      </c>
    </row>
    <row r="177" spans="1:45" hidden="1" x14ac:dyDescent="0.3">
      <c r="A177" t="s">
        <v>933</v>
      </c>
      <c r="B177">
        <v>1</v>
      </c>
      <c r="C177" t="s">
        <v>27</v>
      </c>
      <c r="D177">
        <v>1.7</v>
      </c>
      <c r="E177" t="s">
        <v>215</v>
      </c>
      <c r="F177" t="s">
        <v>373</v>
      </c>
      <c r="G177" t="s">
        <v>374</v>
      </c>
      <c r="H177" t="s">
        <v>200</v>
      </c>
      <c r="I177" t="s">
        <v>957</v>
      </c>
      <c r="J177" t="s">
        <v>860</v>
      </c>
      <c r="K177">
        <v>7</v>
      </c>
      <c r="L177">
        <v>40</v>
      </c>
      <c r="M177" t="s">
        <v>906</v>
      </c>
      <c r="N177" t="s">
        <v>935</v>
      </c>
      <c r="O177">
        <v>2800</v>
      </c>
      <c r="P177" t="s">
        <v>983</v>
      </c>
      <c r="Q177">
        <v>2830</v>
      </c>
      <c r="R177" t="s">
        <v>953</v>
      </c>
      <c r="S177">
        <v>2831</v>
      </c>
      <c r="T177" t="s">
        <v>596</v>
      </c>
      <c r="U177">
        <v>0</v>
      </c>
      <c r="V177" t="s">
        <v>43</v>
      </c>
      <c r="W177">
        <v>2000</v>
      </c>
      <c r="X177" t="s">
        <v>953</v>
      </c>
      <c r="Y177" t="s">
        <v>937</v>
      </c>
      <c r="Z177" t="s">
        <v>587</v>
      </c>
      <c r="AB177" t="s">
        <v>591</v>
      </c>
      <c r="AC177" t="s">
        <v>958</v>
      </c>
      <c r="AD177" s="12">
        <v>0</v>
      </c>
      <c r="AE177" s="12">
        <v>0</v>
      </c>
      <c r="AF177" s="12">
        <v>0</v>
      </c>
      <c r="AG177" s="12">
        <v>0</v>
      </c>
      <c r="AH177" s="12">
        <v>0</v>
      </c>
      <c r="AI177" s="12">
        <v>0</v>
      </c>
      <c r="AJ177" s="12">
        <v>0</v>
      </c>
      <c r="AK177" s="12">
        <v>0</v>
      </c>
      <c r="AL177" s="12">
        <v>0</v>
      </c>
      <c r="AM177" s="12">
        <v>0</v>
      </c>
      <c r="AN177" s="12">
        <v>0</v>
      </c>
      <c r="AO177" s="12">
        <v>0</v>
      </c>
      <c r="AP177" s="12">
        <v>68993.320000000007</v>
      </c>
      <c r="AQ177" s="12">
        <v>0</v>
      </c>
      <c r="AR177" s="12">
        <f t="shared" si="2"/>
        <v>0</v>
      </c>
      <c r="AS177" s="12">
        <v>0</v>
      </c>
    </row>
    <row r="178" spans="1:45" hidden="1" x14ac:dyDescent="0.3">
      <c r="A178" t="s">
        <v>940</v>
      </c>
      <c r="B178">
        <v>1</v>
      </c>
      <c r="C178" t="s">
        <v>27</v>
      </c>
      <c r="D178">
        <v>1.7</v>
      </c>
      <c r="E178" t="s">
        <v>215</v>
      </c>
      <c r="F178" t="s">
        <v>373</v>
      </c>
      <c r="G178" t="s">
        <v>374</v>
      </c>
      <c r="H178" t="s">
        <v>200</v>
      </c>
      <c r="I178" t="s">
        <v>957</v>
      </c>
      <c r="J178" t="s">
        <v>860</v>
      </c>
      <c r="K178">
        <v>7</v>
      </c>
      <c r="L178">
        <v>41</v>
      </c>
      <c r="M178" t="s">
        <v>906</v>
      </c>
      <c r="N178" t="s">
        <v>935</v>
      </c>
      <c r="O178">
        <v>2800</v>
      </c>
      <c r="P178" t="s">
        <v>983</v>
      </c>
      <c r="Q178">
        <v>2830</v>
      </c>
      <c r="R178" t="s">
        <v>953</v>
      </c>
      <c r="S178">
        <v>2831</v>
      </c>
      <c r="T178" t="s">
        <v>596</v>
      </c>
      <c r="U178">
        <v>0</v>
      </c>
      <c r="V178" t="s">
        <v>43</v>
      </c>
      <c r="W178">
        <v>2000</v>
      </c>
      <c r="X178" t="s">
        <v>953</v>
      </c>
      <c r="Y178" t="s">
        <v>979</v>
      </c>
      <c r="Z178" t="s">
        <v>587</v>
      </c>
      <c r="AA178" t="s">
        <v>588</v>
      </c>
      <c r="AB178" t="s">
        <v>593</v>
      </c>
      <c r="AC178" t="s">
        <v>958</v>
      </c>
      <c r="AD178" s="21">
        <v>3100000</v>
      </c>
      <c r="AE178" s="12">
        <v>3100000</v>
      </c>
      <c r="AF178" s="12">
        <v>2943056.88</v>
      </c>
      <c r="AG178" s="12">
        <v>2943056.88</v>
      </c>
      <c r="AH178" s="12">
        <v>20300</v>
      </c>
      <c r="AI178" s="12">
        <v>0</v>
      </c>
      <c r="AJ178" s="12">
        <v>0</v>
      </c>
      <c r="AK178" s="12">
        <v>240189.60000000009</v>
      </c>
      <c r="AL178" s="12">
        <v>0</v>
      </c>
      <c r="AM178" s="12">
        <v>0</v>
      </c>
      <c r="AN178" s="12">
        <v>0</v>
      </c>
      <c r="AO178" s="12">
        <v>3100000</v>
      </c>
      <c r="AP178" s="12">
        <v>3067794</v>
      </c>
      <c r="AQ178" s="12">
        <v>3100000</v>
      </c>
      <c r="AR178" s="12">
        <f t="shared" si="2"/>
        <v>3100000</v>
      </c>
      <c r="AS178" s="12">
        <v>3100000</v>
      </c>
    </row>
    <row r="179" spans="1:45" hidden="1" x14ac:dyDescent="0.3">
      <c r="A179" t="s">
        <v>933</v>
      </c>
      <c r="B179">
        <v>1</v>
      </c>
      <c r="C179" t="s">
        <v>27</v>
      </c>
      <c r="D179">
        <v>1.7</v>
      </c>
      <c r="E179" t="s">
        <v>215</v>
      </c>
      <c r="F179" t="s">
        <v>373</v>
      </c>
      <c r="G179" t="s">
        <v>374</v>
      </c>
      <c r="H179" t="s">
        <v>200</v>
      </c>
      <c r="I179" t="s">
        <v>957</v>
      </c>
      <c r="J179" t="s">
        <v>860</v>
      </c>
      <c r="K179">
        <v>7</v>
      </c>
      <c r="L179">
        <v>41</v>
      </c>
      <c r="M179" t="s">
        <v>906</v>
      </c>
      <c r="N179" t="s">
        <v>935</v>
      </c>
      <c r="O179">
        <v>2800</v>
      </c>
      <c r="P179" t="s">
        <v>983</v>
      </c>
      <c r="Q179">
        <v>2830</v>
      </c>
      <c r="R179" t="s">
        <v>953</v>
      </c>
      <c r="S179">
        <v>2831</v>
      </c>
      <c r="T179" t="s">
        <v>596</v>
      </c>
      <c r="U179">
        <v>0</v>
      </c>
      <c r="V179" t="s">
        <v>43</v>
      </c>
      <c r="W179">
        <v>2000</v>
      </c>
      <c r="X179" t="s">
        <v>953</v>
      </c>
      <c r="Y179" t="s">
        <v>937</v>
      </c>
      <c r="Z179" t="s">
        <v>587</v>
      </c>
      <c r="AA179" t="s">
        <v>588</v>
      </c>
      <c r="AB179" t="s">
        <v>593</v>
      </c>
      <c r="AC179" t="s">
        <v>958</v>
      </c>
      <c r="AD179" s="12">
        <v>264514.8</v>
      </c>
      <c r="AE179" s="12">
        <v>0</v>
      </c>
      <c r="AF179" s="12">
        <v>460554.8</v>
      </c>
      <c r="AG179" s="12">
        <v>264514.8</v>
      </c>
      <c r="AH179" s="12">
        <v>220666.8</v>
      </c>
      <c r="AI179" s="12">
        <v>220666.8</v>
      </c>
      <c r="AJ179" s="12">
        <v>220666.8</v>
      </c>
      <c r="AK179" s="12">
        <v>-196040</v>
      </c>
      <c r="AL179" s="12">
        <v>0</v>
      </c>
      <c r="AM179" s="12">
        <v>0</v>
      </c>
      <c r="AN179" s="12">
        <v>0</v>
      </c>
      <c r="AO179" s="12">
        <v>0</v>
      </c>
      <c r="AP179" s="12">
        <v>0</v>
      </c>
      <c r="AQ179" s="12">
        <v>264514.8</v>
      </c>
      <c r="AR179" s="12">
        <f t="shared" si="2"/>
        <v>264514.8</v>
      </c>
      <c r="AS179" s="12">
        <v>264514.8</v>
      </c>
    </row>
    <row r="180" spans="1:45" hidden="1" x14ac:dyDescent="0.3">
      <c r="A180" t="s">
        <v>933</v>
      </c>
      <c r="B180">
        <v>2</v>
      </c>
      <c r="C180" t="s">
        <v>257</v>
      </c>
      <c r="D180">
        <v>2.4</v>
      </c>
      <c r="E180" t="s">
        <v>421</v>
      </c>
      <c r="F180" t="s">
        <v>422</v>
      </c>
      <c r="G180" t="s">
        <v>423</v>
      </c>
      <c r="H180" t="s">
        <v>340</v>
      </c>
      <c r="I180" t="s">
        <v>964</v>
      </c>
      <c r="J180" t="s">
        <v>858</v>
      </c>
      <c r="K180">
        <v>5</v>
      </c>
      <c r="L180">
        <v>29</v>
      </c>
      <c r="M180" t="s">
        <v>886</v>
      </c>
      <c r="N180" t="s">
        <v>935</v>
      </c>
      <c r="O180">
        <v>2900</v>
      </c>
      <c r="P180" t="s">
        <v>828</v>
      </c>
      <c r="Q180">
        <v>2910</v>
      </c>
      <c r="R180" t="s">
        <v>953</v>
      </c>
      <c r="S180">
        <v>2911</v>
      </c>
      <c r="T180" t="s">
        <v>150</v>
      </c>
      <c r="U180">
        <v>0</v>
      </c>
      <c r="V180" t="s">
        <v>43</v>
      </c>
      <c r="W180">
        <v>2000</v>
      </c>
      <c r="X180" t="s">
        <v>953</v>
      </c>
      <c r="Y180" t="s">
        <v>937</v>
      </c>
      <c r="Z180" t="s">
        <v>404</v>
      </c>
      <c r="AA180" t="s">
        <v>62</v>
      </c>
      <c r="AB180" t="s">
        <v>427</v>
      </c>
      <c r="AC180" t="s">
        <v>425</v>
      </c>
      <c r="AD180" s="12">
        <v>7000</v>
      </c>
      <c r="AE180" s="12">
        <v>7000</v>
      </c>
      <c r="AF180" s="12">
        <v>3263.12</v>
      </c>
      <c r="AG180" s="12">
        <v>3263.12</v>
      </c>
      <c r="AH180" s="12">
        <v>3263.13</v>
      </c>
      <c r="AI180" s="12">
        <v>0</v>
      </c>
      <c r="AJ180" s="12">
        <v>0</v>
      </c>
      <c r="AK180" s="12">
        <v>3736.88</v>
      </c>
      <c r="AL180" s="12">
        <v>3736.88</v>
      </c>
      <c r="AM180" s="12">
        <v>0</v>
      </c>
      <c r="AN180" s="12">
        <v>0</v>
      </c>
      <c r="AO180" s="12">
        <v>0</v>
      </c>
      <c r="AP180" s="12">
        <v>1096.2</v>
      </c>
      <c r="AQ180" s="12">
        <v>7000</v>
      </c>
      <c r="AR180" s="12">
        <f t="shared" si="2"/>
        <v>3263.12</v>
      </c>
      <c r="AS180" s="12">
        <v>3263.12</v>
      </c>
    </row>
    <row r="181" spans="1:45" hidden="1" x14ac:dyDescent="0.3">
      <c r="A181" t="s">
        <v>933</v>
      </c>
      <c r="B181">
        <v>1</v>
      </c>
      <c r="C181" t="s">
        <v>27</v>
      </c>
      <c r="D181">
        <v>1.3</v>
      </c>
      <c r="E181" t="s">
        <v>28</v>
      </c>
      <c r="F181" t="s">
        <v>29</v>
      </c>
      <c r="G181" t="s">
        <v>30</v>
      </c>
      <c r="H181" t="s">
        <v>141</v>
      </c>
      <c r="I181" t="s">
        <v>955</v>
      </c>
      <c r="J181" t="s">
        <v>855</v>
      </c>
      <c r="K181">
        <v>6</v>
      </c>
      <c r="L181">
        <v>18</v>
      </c>
      <c r="M181" t="s">
        <v>877</v>
      </c>
      <c r="N181" t="s">
        <v>935</v>
      </c>
      <c r="O181">
        <v>2900</v>
      </c>
      <c r="P181" t="s">
        <v>828</v>
      </c>
      <c r="Q181">
        <v>2910</v>
      </c>
      <c r="R181" t="s">
        <v>953</v>
      </c>
      <c r="S181">
        <v>2911</v>
      </c>
      <c r="T181" t="s">
        <v>150</v>
      </c>
      <c r="U181">
        <v>0</v>
      </c>
      <c r="V181" t="s">
        <v>43</v>
      </c>
      <c r="W181">
        <v>2000</v>
      </c>
      <c r="X181" t="s">
        <v>953</v>
      </c>
      <c r="Y181" t="s">
        <v>937</v>
      </c>
      <c r="Z181" t="s">
        <v>144</v>
      </c>
      <c r="AA181" t="s">
        <v>79</v>
      </c>
      <c r="AB181" t="s">
        <v>148</v>
      </c>
      <c r="AC181" t="s">
        <v>956</v>
      </c>
      <c r="AD181" s="12">
        <v>350</v>
      </c>
      <c r="AE181" s="12">
        <v>0</v>
      </c>
      <c r="AF181" s="12">
        <v>342.15</v>
      </c>
      <c r="AG181" s="12">
        <v>342.15</v>
      </c>
      <c r="AH181" s="12">
        <v>342.15</v>
      </c>
      <c r="AI181" s="12">
        <v>342.15</v>
      </c>
      <c r="AJ181" s="12">
        <v>342.15</v>
      </c>
      <c r="AK181" s="12">
        <v>7.8500000000000227</v>
      </c>
      <c r="AL181" s="12">
        <v>0</v>
      </c>
      <c r="AM181" s="12">
        <v>0</v>
      </c>
      <c r="AN181" s="12">
        <v>0</v>
      </c>
      <c r="AO181" s="12">
        <v>0</v>
      </c>
      <c r="AP181" s="12">
        <v>11505.99</v>
      </c>
      <c r="AQ181" s="12">
        <v>350</v>
      </c>
      <c r="AR181" s="12">
        <f t="shared" si="2"/>
        <v>350</v>
      </c>
      <c r="AS181" s="12">
        <v>350</v>
      </c>
    </row>
    <row r="182" spans="1:45" hidden="1" x14ac:dyDescent="0.3">
      <c r="A182" t="s">
        <v>933</v>
      </c>
      <c r="B182">
        <v>1</v>
      </c>
      <c r="C182" t="s">
        <v>27</v>
      </c>
      <c r="D182">
        <v>1.3</v>
      </c>
      <c r="E182" t="s">
        <v>28</v>
      </c>
      <c r="F182" t="s">
        <v>29</v>
      </c>
      <c r="G182" t="s">
        <v>30</v>
      </c>
      <c r="H182" t="s">
        <v>31</v>
      </c>
      <c r="I182" t="s">
        <v>934</v>
      </c>
      <c r="J182" t="s">
        <v>857</v>
      </c>
      <c r="K182">
        <v>6</v>
      </c>
      <c r="L182">
        <v>21</v>
      </c>
      <c r="M182" t="s">
        <v>884</v>
      </c>
      <c r="N182" t="s">
        <v>935</v>
      </c>
      <c r="O182">
        <v>2900</v>
      </c>
      <c r="P182" t="s">
        <v>828</v>
      </c>
      <c r="Q182">
        <v>2910</v>
      </c>
      <c r="R182" t="s">
        <v>953</v>
      </c>
      <c r="S182">
        <v>2911</v>
      </c>
      <c r="T182" t="s">
        <v>150</v>
      </c>
      <c r="U182">
        <v>0</v>
      </c>
      <c r="V182" t="s">
        <v>43</v>
      </c>
      <c r="W182">
        <v>2000</v>
      </c>
      <c r="X182" t="s">
        <v>953</v>
      </c>
      <c r="Y182" t="s">
        <v>937</v>
      </c>
      <c r="Z182" t="s">
        <v>307</v>
      </c>
      <c r="AA182" t="s">
        <v>79</v>
      </c>
      <c r="AB182" t="s">
        <v>311</v>
      </c>
      <c r="AC182" t="s">
        <v>309</v>
      </c>
      <c r="AD182" s="12">
        <v>147560.85999999999</v>
      </c>
      <c r="AE182" s="12">
        <v>150000</v>
      </c>
      <c r="AF182" s="12">
        <v>127560.86</v>
      </c>
      <c r="AG182" s="12">
        <v>86967.82</v>
      </c>
      <c r="AH182" s="12">
        <v>86967.82</v>
      </c>
      <c r="AI182" s="12">
        <v>86967.82</v>
      </c>
      <c r="AJ182" s="12">
        <v>86967.82</v>
      </c>
      <c r="AK182" s="12">
        <v>19999.999999999985</v>
      </c>
      <c r="AL182" s="12">
        <v>0</v>
      </c>
      <c r="AM182" s="12">
        <v>0</v>
      </c>
      <c r="AN182" s="12">
        <v>0</v>
      </c>
      <c r="AO182" s="12">
        <v>50000</v>
      </c>
      <c r="AP182" s="12">
        <v>204146.17</v>
      </c>
      <c r="AQ182" s="12">
        <v>150000</v>
      </c>
      <c r="AR182" s="12">
        <f t="shared" si="2"/>
        <v>147560.85999999999</v>
      </c>
      <c r="AS182" s="12">
        <v>147560.85999999999</v>
      </c>
    </row>
    <row r="183" spans="1:45" hidden="1" x14ac:dyDescent="0.3">
      <c r="A183" t="s">
        <v>933</v>
      </c>
      <c r="B183">
        <v>1</v>
      </c>
      <c r="C183" t="s">
        <v>27</v>
      </c>
      <c r="D183">
        <v>1.3</v>
      </c>
      <c r="E183" t="s">
        <v>28</v>
      </c>
      <c r="F183" t="s">
        <v>29</v>
      </c>
      <c r="G183" t="s">
        <v>30</v>
      </c>
      <c r="H183" t="s">
        <v>31</v>
      </c>
      <c r="I183" t="s">
        <v>934</v>
      </c>
      <c r="J183" t="s">
        <v>861</v>
      </c>
      <c r="K183">
        <v>3</v>
      </c>
      <c r="L183">
        <v>43</v>
      </c>
      <c r="M183" t="s">
        <v>896</v>
      </c>
      <c r="N183" t="s">
        <v>935</v>
      </c>
      <c r="O183">
        <v>2900</v>
      </c>
      <c r="P183" t="s">
        <v>828</v>
      </c>
      <c r="Q183">
        <v>2910</v>
      </c>
      <c r="R183" t="s">
        <v>953</v>
      </c>
      <c r="S183">
        <v>2911</v>
      </c>
      <c r="T183" t="s">
        <v>150</v>
      </c>
      <c r="U183">
        <v>0</v>
      </c>
      <c r="V183" t="s">
        <v>43</v>
      </c>
      <c r="W183">
        <v>2000</v>
      </c>
      <c r="X183" t="s">
        <v>953</v>
      </c>
      <c r="Y183" t="s">
        <v>937</v>
      </c>
      <c r="Z183" t="s">
        <v>605</v>
      </c>
      <c r="AA183" t="s">
        <v>218</v>
      </c>
      <c r="AB183" t="s">
        <v>651</v>
      </c>
      <c r="AC183" t="s">
        <v>649</v>
      </c>
      <c r="AD183" s="12">
        <v>50000</v>
      </c>
      <c r="AE183" s="12">
        <v>50000</v>
      </c>
      <c r="AF183" s="12">
        <v>49938</v>
      </c>
      <c r="AG183" s="12">
        <v>49938</v>
      </c>
      <c r="AH183" s="12">
        <v>0</v>
      </c>
      <c r="AI183" s="12">
        <v>0</v>
      </c>
      <c r="AJ183" s="12">
        <v>0</v>
      </c>
      <c r="AK183" s="12">
        <v>62</v>
      </c>
      <c r="AL183" s="12">
        <v>0</v>
      </c>
      <c r="AM183" s="12">
        <v>0</v>
      </c>
      <c r="AN183" s="12">
        <v>0</v>
      </c>
      <c r="AO183" s="12">
        <v>0</v>
      </c>
      <c r="AP183" s="12">
        <v>22837.040000000001</v>
      </c>
      <c r="AQ183" s="12">
        <v>50000</v>
      </c>
      <c r="AR183" s="12">
        <f t="shared" si="2"/>
        <v>50000</v>
      </c>
      <c r="AS183" s="12">
        <v>50000</v>
      </c>
    </row>
    <row r="184" spans="1:45" hidden="1" x14ac:dyDescent="0.3">
      <c r="A184" t="s">
        <v>933</v>
      </c>
      <c r="B184">
        <v>1</v>
      </c>
      <c r="C184" t="s">
        <v>27</v>
      </c>
      <c r="D184">
        <v>1.7</v>
      </c>
      <c r="E184" t="s">
        <v>215</v>
      </c>
      <c r="F184" t="s">
        <v>373</v>
      </c>
      <c r="G184" t="s">
        <v>374</v>
      </c>
      <c r="H184" t="s">
        <v>200</v>
      </c>
      <c r="I184" t="s">
        <v>957</v>
      </c>
      <c r="J184" t="s">
        <v>860</v>
      </c>
      <c r="K184">
        <v>7</v>
      </c>
      <c r="L184">
        <v>41</v>
      </c>
      <c r="M184" t="s">
        <v>906</v>
      </c>
      <c r="N184" t="s">
        <v>935</v>
      </c>
      <c r="O184">
        <v>2900</v>
      </c>
      <c r="P184" t="s">
        <v>828</v>
      </c>
      <c r="Q184">
        <v>2910</v>
      </c>
      <c r="R184" t="s">
        <v>953</v>
      </c>
      <c r="S184">
        <v>2911</v>
      </c>
      <c r="T184" t="s">
        <v>150</v>
      </c>
      <c r="U184">
        <v>0</v>
      </c>
      <c r="V184" t="s">
        <v>43</v>
      </c>
      <c r="W184">
        <v>2000</v>
      </c>
      <c r="X184" t="s">
        <v>953</v>
      </c>
      <c r="Y184" t="s">
        <v>937</v>
      </c>
      <c r="Z184" t="s">
        <v>587</v>
      </c>
      <c r="AB184" t="s">
        <v>593</v>
      </c>
      <c r="AC184" t="s">
        <v>958</v>
      </c>
      <c r="AD184" s="12">
        <v>0</v>
      </c>
      <c r="AE184" s="12">
        <v>0</v>
      </c>
      <c r="AF184" s="12">
        <v>0</v>
      </c>
      <c r="AG184" s="12">
        <v>0</v>
      </c>
      <c r="AH184" s="12">
        <v>0</v>
      </c>
      <c r="AI184" s="12">
        <v>0</v>
      </c>
      <c r="AJ184" s="12">
        <v>0</v>
      </c>
      <c r="AK184" s="12">
        <v>0</v>
      </c>
      <c r="AL184" s="12">
        <v>0</v>
      </c>
      <c r="AM184" s="12">
        <v>0</v>
      </c>
      <c r="AN184" s="12">
        <v>0</v>
      </c>
      <c r="AO184" s="12">
        <v>0</v>
      </c>
      <c r="AP184" s="12">
        <v>543.39</v>
      </c>
      <c r="AQ184" s="12">
        <v>0</v>
      </c>
      <c r="AR184" s="12">
        <f t="shared" si="2"/>
        <v>0</v>
      </c>
      <c r="AS184" s="12">
        <v>0</v>
      </c>
    </row>
    <row r="185" spans="1:45" hidden="1" x14ac:dyDescent="0.3">
      <c r="A185" t="s">
        <v>933</v>
      </c>
      <c r="B185">
        <v>1</v>
      </c>
      <c r="C185" t="s">
        <v>27</v>
      </c>
      <c r="D185">
        <v>1.7</v>
      </c>
      <c r="E185" t="s">
        <v>215</v>
      </c>
      <c r="F185" t="s">
        <v>216</v>
      </c>
      <c r="G185" t="s">
        <v>217</v>
      </c>
      <c r="H185" t="s">
        <v>31</v>
      </c>
      <c r="I185" t="s">
        <v>934</v>
      </c>
      <c r="J185" t="s">
        <v>856</v>
      </c>
      <c r="K185">
        <v>3</v>
      </c>
      <c r="L185">
        <v>12</v>
      </c>
      <c r="M185" t="s">
        <v>881</v>
      </c>
      <c r="N185" t="s">
        <v>935</v>
      </c>
      <c r="O185">
        <v>2900</v>
      </c>
      <c r="P185" t="s">
        <v>828</v>
      </c>
      <c r="Q185">
        <v>2910</v>
      </c>
      <c r="R185" t="s">
        <v>953</v>
      </c>
      <c r="S185">
        <v>2911</v>
      </c>
      <c r="T185" t="s">
        <v>150</v>
      </c>
      <c r="U185">
        <v>0</v>
      </c>
      <c r="V185" t="s">
        <v>43</v>
      </c>
      <c r="W185">
        <v>2000</v>
      </c>
      <c r="X185" t="s">
        <v>953</v>
      </c>
      <c r="Y185" t="s">
        <v>937</v>
      </c>
      <c r="Z185" t="s">
        <v>189</v>
      </c>
      <c r="AA185" t="s">
        <v>218</v>
      </c>
      <c r="AB185" t="s">
        <v>244</v>
      </c>
      <c r="AC185" t="s">
        <v>972</v>
      </c>
      <c r="AD185" s="12">
        <v>30000</v>
      </c>
      <c r="AE185" s="12">
        <v>30000</v>
      </c>
      <c r="AF185" s="12">
        <v>17650.86</v>
      </c>
      <c r="AG185" s="12">
        <v>17650.86</v>
      </c>
      <c r="AH185" s="12">
        <v>17650.86</v>
      </c>
      <c r="AI185" s="12">
        <v>17650.86</v>
      </c>
      <c r="AJ185" s="12">
        <v>17650.86</v>
      </c>
      <c r="AK185" s="12">
        <v>12349.14</v>
      </c>
      <c r="AL185" s="12">
        <v>0</v>
      </c>
      <c r="AM185" s="12">
        <v>0</v>
      </c>
      <c r="AN185" s="12">
        <v>0</v>
      </c>
      <c r="AO185" s="12">
        <v>30000</v>
      </c>
      <c r="AP185" s="12">
        <v>26992.17</v>
      </c>
      <c r="AQ185" s="12">
        <v>30000</v>
      </c>
      <c r="AR185" s="12">
        <f t="shared" si="2"/>
        <v>30000</v>
      </c>
      <c r="AS185" s="12">
        <v>30000</v>
      </c>
    </row>
    <row r="186" spans="1:45" hidden="1" x14ac:dyDescent="0.3">
      <c r="A186" t="s">
        <v>933</v>
      </c>
      <c r="B186">
        <v>2</v>
      </c>
      <c r="C186" t="s">
        <v>257</v>
      </c>
      <c r="D186">
        <v>2.1</v>
      </c>
      <c r="E186" t="s">
        <v>579</v>
      </c>
      <c r="F186" t="s">
        <v>783</v>
      </c>
      <c r="G186" t="s">
        <v>784</v>
      </c>
      <c r="H186" t="s">
        <v>200</v>
      </c>
      <c r="I186" t="s">
        <v>957</v>
      </c>
      <c r="J186" t="s">
        <v>867</v>
      </c>
      <c r="K186">
        <v>4</v>
      </c>
      <c r="L186">
        <v>56</v>
      </c>
      <c r="M186" t="s">
        <v>904</v>
      </c>
      <c r="N186" t="s">
        <v>935</v>
      </c>
      <c r="O186">
        <v>2900</v>
      </c>
      <c r="P186" t="s">
        <v>828</v>
      </c>
      <c r="Q186">
        <v>2910</v>
      </c>
      <c r="R186" t="s">
        <v>953</v>
      </c>
      <c r="S186">
        <v>2911</v>
      </c>
      <c r="T186" t="s">
        <v>150</v>
      </c>
      <c r="U186">
        <v>0</v>
      </c>
      <c r="V186" t="s">
        <v>43</v>
      </c>
      <c r="W186">
        <v>2000</v>
      </c>
      <c r="X186" t="s">
        <v>953</v>
      </c>
      <c r="Y186" t="s">
        <v>937</v>
      </c>
      <c r="Z186" t="s">
        <v>785</v>
      </c>
      <c r="AA186" t="s">
        <v>667</v>
      </c>
      <c r="AB186" t="s">
        <v>788</v>
      </c>
      <c r="AC186" t="s">
        <v>959</v>
      </c>
      <c r="AD186" s="12">
        <v>20000</v>
      </c>
      <c r="AE186" s="12">
        <v>20000</v>
      </c>
      <c r="AF186" s="12">
        <v>0</v>
      </c>
      <c r="AG186" s="12">
        <v>0</v>
      </c>
      <c r="AH186" s="12">
        <v>0</v>
      </c>
      <c r="AI186" s="12">
        <v>0</v>
      </c>
      <c r="AJ186" s="12">
        <v>0</v>
      </c>
      <c r="AK186" s="12">
        <v>20000</v>
      </c>
      <c r="AL186" s="12">
        <v>0</v>
      </c>
      <c r="AM186" s="12">
        <v>0</v>
      </c>
      <c r="AN186" s="12">
        <v>0</v>
      </c>
      <c r="AO186" s="12">
        <v>0</v>
      </c>
      <c r="AP186" s="12">
        <v>0</v>
      </c>
      <c r="AQ186" s="12">
        <v>20000</v>
      </c>
      <c r="AR186" s="12">
        <f t="shared" si="2"/>
        <v>20000</v>
      </c>
      <c r="AS186" s="12">
        <v>20000</v>
      </c>
    </row>
    <row r="187" spans="1:45" hidden="1" x14ac:dyDescent="0.3">
      <c r="A187" t="s">
        <v>933</v>
      </c>
      <c r="B187">
        <v>2</v>
      </c>
      <c r="C187" t="s">
        <v>257</v>
      </c>
      <c r="D187">
        <v>2.2000000000000002</v>
      </c>
      <c r="E187" t="s">
        <v>258</v>
      </c>
      <c r="F187" t="s">
        <v>259</v>
      </c>
      <c r="G187" t="s">
        <v>260</v>
      </c>
      <c r="H187" t="s">
        <v>261</v>
      </c>
      <c r="I187" t="s">
        <v>960</v>
      </c>
      <c r="J187" t="s">
        <v>856</v>
      </c>
      <c r="K187">
        <v>1</v>
      </c>
      <c r="L187">
        <v>16</v>
      </c>
      <c r="M187" t="s">
        <v>883</v>
      </c>
      <c r="N187" t="s">
        <v>935</v>
      </c>
      <c r="O187">
        <v>2900</v>
      </c>
      <c r="P187" t="s">
        <v>828</v>
      </c>
      <c r="Q187">
        <v>2910</v>
      </c>
      <c r="R187" t="s">
        <v>953</v>
      </c>
      <c r="S187">
        <v>2911</v>
      </c>
      <c r="T187" t="s">
        <v>150</v>
      </c>
      <c r="U187">
        <v>0</v>
      </c>
      <c r="V187" t="s">
        <v>43</v>
      </c>
      <c r="W187">
        <v>2000</v>
      </c>
      <c r="X187" t="s">
        <v>953</v>
      </c>
      <c r="Y187" t="s">
        <v>937</v>
      </c>
      <c r="Z187" t="s">
        <v>189</v>
      </c>
      <c r="AA187" t="s">
        <v>35</v>
      </c>
      <c r="AB187" t="s">
        <v>276</v>
      </c>
      <c r="AC187" t="s">
        <v>961</v>
      </c>
      <c r="AD187" s="12">
        <v>107850</v>
      </c>
      <c r="AE187" s="12">
        <v>0</v>
      </c>
      <c r="AF187" s="12">
        <v>106196.94</v>
      </c>
      <c r="AG187" s="12">
        <v>96510.94</v>
      </c>
      <c r="AH187" s="12">
        <v>87760.639999999999</v>
      </c>
      <c r="AI187" s="12">
        <v>87760.639999999999</v>
      </c>
      <c r="AJ187" s="12">
        <v>87760.639999999999</v>
      </c>
      <c r="AK187" s="12">
        <v>1653.0599999999977</v>
      </c>
      <c r="AL187" s="12">
        <v>0</v>
      </c>
      <c r="AM187" s="12">
        <v>0</v>
      </c>
      <c r="AN187" s="12">
        <v>0</v>
      </c>
      <c r="AO187" s="12">
        <v>0</v>
      </c>
      <c r="AP187" s="12">
        <v>88178.22</v>
      </c>
      <c r="AQ187" s="12">
        <v>107850</v>
      </c>
      <c r="AR187" s="12">
        <f t="shared" si="2"/>
        <v>107850</v>
      </c>
      <c r="AS187" s="12">
        <v>107850</v>
      </c>
    </row>
    <row r="188" spans="1:45" hidden="1" x14ac:dyDescent="0.3">
      <c r="A188" t="s">
        <v>933</v>
      </c>
      <c r="B188">
        <v>2</v>
      </c>
      <c r="C188" t="s">
        <v>257</v>
      </c>
      <c r="D188">
        <v>2.2000000000000002</v>
      </c>
      <c r="E188" t="s">
        <v>258</v>
      </c>
      <c r="F188" t="s">
        <v>259</v>
      </c>
      <c r="G188" t="s">
        <v>260</v>
      </c>
      <c r="H188" t="s">
        <v>31</v>
      </c>
      <c r="I188" t="s">
        <v>934</v>
      </c>
      <c r="J188" t="s">
        <v>859</v>
      </c>
      <c r="K188">
        <v>2</v>
      </c>
      <c r="L188">
        <v>36</v>
      </c>
      <c r="M188" t="s">
        <v>888</v>
      </c>
      <c r="N188" t="s">
        <v>935</v>
      </c>
      <c r="O188">
        <v>2900</v>
      </c>
      <c r="P188" t="s">
        <v>828</v>
      </c>
      <c r="Q188">
        <v>2910</v>
      </c>
      <c r="R188" t="s">
        <v>953</v>
      </c>
      <c r="S188">
        <v>2911</v>
      </c>
      <c r="T188" t="s">
        <v>150</v>
      </c>
      <c r="U188">
        <v>0</v>
      </c>
      <c r="V188" t="s">
        <v>43</v>
      </c>
      <c r="W188">
        <v>2000</v>
      </c>
      <c r="X188" t="s">
        <v>953</v>
      </c>
      <c r="Y188" t="s">
        <v>937</v>
      </c>
      <c r="Z188" t="s">
        <v>447</v>
      </c>
      <c r="AA188" t="s">
        <v>448</v>
      </c>
      <c r="AB188" t="s">
        <v>452</v>
      </c>
      <c r="AC188" t="s">
        <v>976</v>
      </c>
      <c r="AD188" s="12">
        <v>1867000</v>
      </c>
      <c r="AE188" s="12">
        <v>2500000</v>
      </c>
      <c r="AF188" s="12">
        <v>1771925.4</v>
      </c>
      <c r="AG188" s="12">
        <v>1464653</v>
      </c>
      <c r="AH188" s="12">
        <v>1162416.3700000001</v>
      </c>
      <c r="AI188" s="12">
        <v>1061235.8899999999</v>
      </c>
      <c r="AJ188" s="12">
        <v>1061235.8899999999</v>
      </c>
      <c r="AK188" s="12">
        <v>95074.600000000093</v>
      </c>
      <c r="AL188" s="12">
        <v>0</v>
      </c>
      <c r="AM188" s="12">
        <v>0</v>
      </c>
      <c r="AN188" s="12">
        <v>0</v>
      </c>
      <c r="AO188" s="12">
        <v>1000000</v>
      </c>
      <c r="AP188" s="12">
        <v>3187385.78</v>
      </c>
      <c r="AQ188" s="12">
        <v>2500000</v>
      </c>
      <c r="AR188" s="12">
        <f t="shared" si="2"/>
        <v>1867000</v>
      </c>
      <c r="AS188" s="12">
        <v>1867000</v>
      </c>
    </row>
    <row r="189" spans="1:45" hidden="1" x14ac:dyDescent="0.3">
      <c r="A189" t="s">
        <v>933</v>
      </c>
      <c r="B189">
        <v>2</v>
      </c>
      <c r="C189" t="s">
        <v>257</v>
      </c>
      <c r="D189">
        <v>2.2000000000000002</v>
      </c>
      <c r="E189" t="s">
        <v>258</v>
      </c>
      <c r="F189" t="s">
        <v>573</v>
      </c>
      <c r="G189" t="s">
        <v>966</v>
      </c>
      <c r="H189" t="s">
        <v>31</v>
      </c>
      <c r="I189" t="s">
        <v>934</v>
      </c>
      <c r="J189" t="s">
        <v>859</v>
      </c>
      <c r="K189">
        <v>3</v>
      </c>
      <c r="L189">
        <v>34</v>
      </c>
      <c r="M189" t="s">
        <v>892</v>
      </c>
      <c r="N189" t="s">
        <v>935</v>
      </c>
      <c r="O189">
        <v>2900</v>
      </c>
      <c r="P189" t="s">
        <v>828</v>
      </c>
      <c r="Q189">
        <v>2910</v>
      </c>
      <c r="R189" t="s">
        <v>953</v>
      </c>
      <c r="S189">
        <v>2911</v>
      </c>
      <c r="T189" t="s">
        <v>150</v>
      </c>
      <c r="U189">
        <v>0</v>
      </c>
      <c r="V189" t="s">
        <v>43</v>
      </c>
      <c r="W189">
        <v>2000</v>
      </c>
      <c r="X189" t="s">
        <v>953</v>
      </c>
      <c r="Y189" t="s">
        <v>937</v>
      </c>
      <c r="Z189" t="s">
        <v>447</v>
      </c>
      <c r="AA189" t="s">
        <v>218</v>
      </c>
      <c r="AB189" t="s">
        <v>578</v>
      </c>
      <c r="AC189" t="s">
        <v>576</v>
      </c>
      <c r="AD189" s="12">
        <v>150000</v>
      </c>
      <c r="AE189" s="12">
        <v>150000</v>
      </c>
      <c r="AF189" s="12">
        <v>99012.87</v>
      </c>
      <c r="AG189" s="12">
        <v>99012.87</v>
      </c>
      <c r="AH189" s="12">
        <v>99012.87</v>
      </c>
      <c r="AI189" s="12">
        <v>99012.87</v>
      </c>
      <c r="AJ189" s="12">
        <v>99012.87</v>
      </c>
      <c r="AK189" s="12">
        <v>50987.130000000005</v>
      </c>
      <c r="AL189" s="12">
        <v>0</v>
      </c>
      <c r="AM189" s="12">
        <v>0</v>
      </c>
      <c r="AN189" s="12">
        <v>0</v>
      </c>
      <c r="AO189" s="12">
        <v>0</v>
      </c>
      <c r="AP189" s="12">
        <v>0</v>
      </c>
      <c r="AQ189" s="12">
        <v>150000</v>
      </c>
      <c r="AR189" s="12">
        <f t="shared" si="2"/>
        <v>150000</v>
      </c>
      <c r="AS189" s="12">
        <v>150000</v>
      </c>
    </row>
    <row r="190" spans="1:45" hidden="1" x14ac:dyDescent="0.3">
      <c r="A190" t="s">
        <v>933</v>
      </c>
      <c r="B190">
        <v>2</v>
      </c>
      <c r="C190" t="s">
        <v>257</v>
      </c>
      <c r="D190">
        <v>2.2999999999999998</v>
      </c>
      <c r="E190" t="s">
        <v>497</v>
      </c>
      <c r="F190" t="s">
        <v>498</v>
      </c>
      <c r="G190" t="s">
        <v>499</v>
      </c>
      <c r="H190" t="s">
        <v>31</v>
      </c>
      <c r="I190" t="s">
        <v>934</v>
      </c>
      <c r="J190" t="s">
        <v>859</v>
      </c>
      <c r="K190">
        <v>3</v>
      </c>
      <c r="L190">
        <v>39</v>
      </c>
      <c r="M190" t="s">
        <v>890</v>
      </c>
      <c r="N190" t="s">
        <v>935</v>
      </c>
      <c r="O190">
        <v>2900</v>
      </c>
      <c r="P190" t="s">
        <v>828</v>
      </c>
      <c r="Q190">
        <v>2910</v>
      </c>
      <c r="R190" t="s">
        <v>953</v>
      </c>
      <c r="S190">
        <v>2911</v>
      </c>
      <c r="T190" t="s">
        <v>150</v>
      </c>
      <c r="U190">
        <v>0</v>
      </c>
      <c r="V190" t="s">
        <v>43</v>
      </c>
      <c r="W190">
        <v>2000</v>
      </c>
      <c r="X190" t="s">
        <v>953</v>
      </c>
      <c r="Y190" t="s">
        <v>937</v>
      </c>
      <c r="Z190" t="s">
        <v>447</v>
      </c>
      <c r="AA190" t="s">
        <v>218</v>
      </c>
      <c r="AB190" t="s">
        <v>503</v>
      </c>
      <c r="AC190" t="s">
        <v>501</v>
      </c>
      <c r="AD190" s="12">
        <v>300000</v>
      </c>
      <c r="AE190" s="12">
        <v>150000</v>
      </c>
      <c r="AF190" s="12">
        <v>174150.79</v>
      </c>
      <c r="AG190" s="12">
        <v>93823.11</v>
      </c>
      <c r="AH190" s="12">
        <v>93823.11</v>
      </c>
      <c r="AI190" s="12">
        <v>93823.11</v>
      </c>
      <c r="AJ190" s="12">
        <v>93823.11</v>
      </c>
      <c r="AK190" s="12">
        <v>125849.20999999999</v>
      </c>
      <c r="AL190" s="12">
        <v>0</v>
      </c>
      <c r="AM190" s="12">
        <v>0</v>
      </c>
      <c r="AN190" s="12">
        <v>0</v>
      </c>
      <c r="AO190" s="12">
        <v>0</v>
      </c>
      <c r="AP190" s="12">
        <v>0</v>
      </c>
      <c r="AQ190" s="12">
        <v>150000</v>
      </c>
      <c r="AR190" s="12">
        <f t="shared" si="2"/>
        <v>300000</v>
      </c>
      <c r="AS190" s="12">
        <v>300000</v>
      </c>
    </row>
    <row r="191" spans="1:45" hidden="1" x14ac:dyDescent="0.3">
      <c r="A191" t="s">
        <v>933</v>
      </c>
      <c r="B191">
        <v>2</v>
      </c>
      <c r="C191" t="s">
        <v>257</v>
      </c>
      <c r="D191">
        <v>2.5</v>
      </c>
      <c r="E191" t="s">
        <v>400</v>
      </c>
      <c r="F191" t="s">
        <v>401</v>
      </c>
      <c r="G191" t="s">
        <v>402</v>
      </c>
      <c r="H191" t="s">
        <v>261</v>
      </c>
      <c r="I191" t="s">
        <v>960</v>
      </c>
      <c r="J191" t="s">
        <v>858</v>
      </c>
      <c r="K191">
        <v>5</v>
      </c>
      <c r="L191">
        <v>25</v>
      </c>
      <c r="M191" t="s">
        <v>885</v>
      </c>
      <c r="N191" t="s">
        <v>935</v>
      </c>
      <c r="O191">
        <v>2900</v>
      </c>
      <c r="P191" t="s">
        <v>828</v>
      </c>
      <c r="Q191">
        <v>2910</v>
      </c>
      <c r="R191" t="s">
        <v>953</v>
      </c>
      <c r="S191">
        <v>2911</v>
      </c>
      <c r="T191" t="s">
        <v>150</v>
      </c>
      <c r="U191">
        <v>0</v>
      </c>
      <c r="V191" t="s">
        <v>43</v>
      </c>
      <c r="W191">
        <v>2000</v>
      </c>
      <c r="X191" t="s">
        <v>953</v>
      </c>
      <c r="Y191" t="s">
        <v>937</v>
      </c>
      <c r="Z191" t="s">
        <v>404</v>
      </c>
      <c r="AB191" t="s">
        <v>408</v>
      </c>
      <c r="AC191" t="s">
        <v>977</v>
      </c>
      <c r="AD191" s="12">
        <v>0</v>
      </c>
      <c r="AE191" s="12">
        <v>0</v>
      </c>
      <c r="AF191" s="12">
        <v>0</v>
      </c>
      <c r="AG191" s="12">
        <v>0</v>
      </c>
      <c r="AH191" s="12">
        <v>0</v>
      </c>
      <c r="AI191" s="12">
        <v>0</v>
      </c>
      <c r="AJ191" s="12">
        <v>0</v>
      </c>
      <c r="AK191" s="12">
        <v>0</v>
      </c>
      <c r="AL191" s="12">
        <v>0</v>
      </c>
      <c r="AM191" s="12">
        <v>0</v>
      </c>
      <c r="AN191" s="12">
        <v>0</v>
      </c>
      <c r="AO191" s="12">
        <v>0</v>
      </c>
      <c r="AP191" s="12">
        <v>14105.6</v>
      </c>
      <c r="AQ191" s="12">
        <v>0</v>
      </c>
      <c r="AR191" s="12">
        <f t="shared" si="2"/>
        <v>0</v>
      </c>
      <c r="AS191" s="12">
        <v>0</v>
      </c>
    </row>
    <row r="192" spans="1:45" hidden="1" x14ac:dyDescent="0.3">
      <c r="A192" t="s">
        <v>933</v>
      </c>
      <c r="B192">
        <v>3</v>
      </c>
      <c r="C192" t="s">
        <v>600</v>
      </c>
      <c r="D192">
        <v>3.1</v>
      </c>
      <c r="E192" t="s">
        <v>601</v>
      </c>
      <c r="F192" t="s">
        <v>602</v>
      </c>
      <c r="G192" t="s">
        <v>603</v>
      </c>
      <c r="H192" t="s">
        <v>31</v>
      </c>
      <c r="I192" t="s">
        <v>934</v>
      </c>
      <c r="J192" t="s">
        <v>861</v>
      </c>
      <c r="K192">
        <v>8</v>
      </c>
      <c r="L192">
        <v>42</v>
      </c>
      <c r="M192" t="s">
        <v>895</v>
      </c>
      <c r="N192" t="s">
        <v>935</v>
      </c>
      <c r="O192">
        <v>2900</v>
      </c>
      <c r="P192" t="s">
        <v>828</v>
      </c>
      <c r="Q192">
        <v>2910</v>
      </c>
      <c r="R192" t="s">
        <v>953</v>
      </c>
      <c r="S192">
        <v>2911</v>
      </c>
      <c r="T192" t="s">
        <v>150</v>
      </c>
      <c r="U192">
        <v>0</v>
      </c>
      <c r="V192" t="s">
        <v>43</v>
      </c>
      <c r="W192">
        <v>2000</v>
      </c>
      <c r="X192" t="s">
        <v>953</v>
      </c>
      <c r="Y192" t="s">
        <v>937</v>
      </c>
      <c r="Z192" t="s">
        <v>605</v>
      </c>
      <c r="AA192" t="s">
        <v>606</v>
      </c>
      <c r="AB192" t="s">
        <v>622</v>
      </c>
      <c r="AC192" t="s">
        <v>973</v>
      </c>
      <c r="AD192" s="12">
        <v>150000</v>
      </c>
      <c r="AE192" s="12">
        <v>150000</v>
      </c>
      <c r="AF192" s="12">
        <v>76553.75</v>
      </c>
      <c r="AG192" s="12">
        <v>76553.75</v>
      </c>
      <c r="AH192" s="12">
        <v>76553.75</v>
      </c>
      <c r="AI192" s="12">
        <v>76553.75</v>
      </c>
      <c r="AJ192" s="12">
        <v>15805.7</v>
      </c>
      <c r="AK192" s="12">
        <v>73446.25</v>
      </c>
      <c r="AL192" s="12">
        <v>0</v>
      </c>
      <c r="AM192" s="12">
        <v>0</v>
      </c>
      <c r="AN192" s="12">
        <v>0</v>
      </c>
      <c r="AO192" s="12">
        <v>0</v>
      </c>
      <c r="AP192" s="12">
        <v>0</v>
      </c>
      <c r="AQ192" s="12">
        <v>150000</v>
      </c>
      <c r="AR192" s="12">
        <f t="shared" si="2"/>
        <v>150000</v>
      </c>
      <c r="AS192" s="12">
        <v>150000</v>
      </c>
    </row>
    <row r="193" spans="1:45" hidden="1" x14ac:dyDescent="0.3">
      <c r="A193" t="s">
        <v>933</v>
      </c>
      <c r="B193">
        <v>3</v>
      </c>
      <c r="C193" t="s">
        <v>600</v>
      </c>
      <c r="D193">
        <v>3.8</v>
      </c>
      <c r="E193" t="s">
        <v>801</v>
      </c>
      <c r="F193" t="s">
        <v>802</v>
      </c>
      <c r="G193" t="s">
        <v>803</v>
      </c>
      <c r="H193" t="s">
        <v>31</v>
      </c>
      <c r="I193" t="s">
        <v>934</v>
      </c>
      <c r="J193" t="s">
        <v>868</v>
      </c>
      <c r="K193">
        <v>6</v>
      </c>
      <c r="L193">
        <v>49</v>
      </c>
      <c r="M193" t="s">
        <v>905</v>
      </c>
      <c r="N193" t="s">
        <v>935</v>
      </c>
      <c r="O193">
        <v>2900</v>
      </c>
      <c r="P193" t="s">
        <v>828</v>
      </c>
      <c r="Q193">
        <v>2910</v>
      </c>
      <c r="R193" t="s">
        <v>953</v>
      </c>
      <c r="S193">
        <v>2911</v>
      </c>
      <c r="T193" t="s">
        <v>150</v>
      </c>
      <c r="U193">
        <v>0</v>
      </c>
      <c r="V193" t="s">
        <v>43</v>
      </c>
      <c r="W193">
        <v>2000</v>
      </c>
      <c r="X193" t="s">
        <v>953</v>
      </c>
      <c r="Y193" t="s">
        <v>937</v>
      </c>
      <c r="Z193" t="s">
        <v>805</v>
      </c>
      <c r="AA193" t="s">
        <v>79</v>
      </c>
      <c r="AB193" t="s">
        <v>820</v>
      </c>
      <c r="AC193" t="s">
        <v>963</v>
      </c>
      <c r="AD193" s="12">
        <v>33180</v>
      </c>
      <c r="AE193" s="12">
        <v>20000</v>
      </c>
      <c r="AF193" s="12">
        <v>32351.24</v>
      </c>
      <c r="AG193" s="12">
        <v>4999.6000000000004</v>
      </c>
      <c r="AH193" s="12">
        <v>2679.6</v>
      </c>
      <c r="AI193" s="12">
        <v>0</v>
      </c>
      <c r="AJ193" s="12">
        <v>0</v>
      </c>
      <c r="AK193" s="12">
        <v>828.7599999999984</v>
      </c>
      <c r="AL193" s="12">
        <v>0</v>
      </c>
      <c r="AM193" s="12">
        <v>0</v>
      </c>
      <c r="AN193" s="12">
        <v>0</v>
      </c>
      <c r="AO193" s="12">
        <v>0</v>
      </c>
      <c r="AP193" s="12">
        <v>6959.89</v>
      </c>
      <c r="AQ193" s="12">
        <v>33180</v>
      </c>
      <c r="AR193" s="12">
        <f t="shared" si="2"/>
        <v>33180</v>
      </c>
      <c r="AS193" s="12">
        <v>33180</v>
      </c>
    </row>
    <row r="194" spans="1:45" hidden="1" x14ac:dyDescent="0.3">
      <c r="A194" t="s">
        <v>933</v>
      </c>
      <c r="B194">
        <v>1</v>
      </c>
      <c r="C194" t="s">
        <v>27</v>
      </c>
      <c r="D194">
        <v>1.3</v>
      </c>
      <c r="E194" t="s">
        <v>28</v>
      </c>
      <c r="F194" t="s">
        <v>29</v>
      </c>
      <c r="G194" t="s">
        <v>30</v>
      </c>
      <c r="H194" t="s">
        <v>31</v>
      </c>
      <c r="I194" t="s">
        <v>934</v>
      </c>
      <c r="J194" t="s">
        <v>859</v>
      </c>
      <c r="K194">
        <v>3</v>
      </c>
      <c r="L194">
        <v>33</v>
      </c>
      <c r="M194" t="s">
        <v>891</v>
      </c>
      <c r="N194" t="s">
        <v>935</v>
      </c>
      <c r="O194">
        <v>2900</v>
      </c>
      <c r="P194" t="s">
        <v>828</v>
      </c>
      <c r="Q194">
        <v>2910</v>
      </c>
      <c r="R194" t="s">
        <v>953</v>
      </c>
      <c r="S194">
        <v>2911</v>
      </c>
      <c r="T194" t="s">
        <v>150</v>
      </c>
      <c r="U194">
        <v>0</v>
      </c>
      <c r="V194" t="s">
        <v>43</v>
      </c>
      <c r="W194">
        <v>2000</v>
      </c>
      <c r="X194" t="s">
        <v>953</v>
      </c>
      <c r="Y194" t="s">
        <v>937</v>
      </c>
      <c r="Z194" t="s">
        <v>447</v>
      </c>
      <c r="AA194" t="s">
        <v>218</v>
      </c>
      <c r="AB194" t="s">
        <v>559</v>
      </c>
      <c r="AC194" t="s">
        <v>965</v>
      </c>
      <c r="AD194" s="12">
        <v>1000000</v>
      </c>
      <c r="AE194" s="12">
        <v>1000000</v>
      </c>
      <c r="AF194" s="12">
        <v>559064.4</v>
      </c>
      <c r="AG194" s="12">
        <v>503558.40000000002</v>
      </c>
      <c r="AH194" s="12">
        <v>335925.09</v>
      </c>
      <c r="AI194" s="12">
        <v>310198.03000000003</v>
      </c>
      <c r="AJ194" s="12">
        <v>310198.03000000003</v>
      </c>
      <c r="AK194" s="12">
        <v>362285.6</v>
      </c>
      <c r="AL194" s="12">
        <v>78650</v>
      </c>
      <c r="AM194" s="12">
        <v>0</v>
      </c>
      <c r="AN194" s="12">
        <v>0</v>
      </c>
      <c r="AO194" s="12">
        <v>1050000</v>
      </c>
      <c r="AP194" s="12">
        <v>650085.93999999994</v>
      </c>
      <c r="AQ194" s="12">
        <v>1000000</v>
      </c>
      <c r="AR194" s="12">
        <f t="shared" ref="AR194:AR257" si="3">AD194-AL194+AM194+AN194</f>
        <v>921350</v>
      </c>
      <c r="AS194" s="12">
        <v>921350</v>
      </c>
    </row>
    <row r="195" spans="1:45" hidden="1" x14ac:dyDescent="0.3">
      <c r="A195" t="s">
        <v>933</v>
      </c>
      <c r="B195">
        <v>2</v>
      </c>
      <c r="C195" t="s">
        <v>257</v>
      </c>
      <c r="D195">
        <v>2.4</v>
      </c>
      <c r="E195" t="s">
        <v>421</v>
      </c>
      <c r="F195" t="s">
        <v>422</v>
      </c>
      <c r="G195" t="s">
        <v>423</v>
      </c>
      <c r="H195" t="s">
        <v>340</v>
      </c>
      <c r="I195" t="s">
        <v>964</v>
      </c>
      <c r="J195" t="s">
        <v>858</v>
      </c>
      <c r="K195">
        <v>5</v>
      </c>
      <c r="L195">
        <v>29</v>
      </c>
      <c r="M195" t="s">
        <v>886</v>
      </c>
      <c r="N195" t="s">
        <v>935</v>
      </c>
      <c r="O195">
        <v>2900</v>
      </c>
      <c r="P195" t="s">
        <v>828</v>
      </c>
      <c r="Q195">
        <v>2920</v>
      </c>
      <c r="R195" t="s">
        <v>953</v>
      </c>
      <c r="S195">
        <v>2921</v>
      </c>
      <c r="T195" t="s">
        <v>233</v>
      </c>
      <c r="U195">
        <v>0</v>
      </c>
      <c r="V195" t="s">
        <v>43</v>
      </c>
      <c r="W195">
        <v>2000</v>
      </c>
      <c r="X195" t="s">
        <v>953</v>
      </c>
      <c r="Y195" t="s">
        <v>937</v>
      </c>
      <c r="Z195" t="s">
        <v>404</v>
      </c>
      <c r="AA195" t="s">
        <v>62</v>
      </c>
      <c r="AB195" t="s">
        <v>427</v>
      </c>
      <c r="AC195" t="s">
        <v>425</v>
      </c>
      <c r="AD195" s="12">
        <v>10000</v>
      </c>
      <c r="AE195" s="12">
        <v>10000</v>
      </c>
      <c r="AF195" s="12">
        <v>0</v>
      </c>
      <c r="AG195" s="12">
        <v>0</v>
      </c>
      <c r="AH195" s="12">
        <v>0</v>
      </c>
      <c r="AI195" s="12">
        <v>0</v>
      </c>
      <c r="AJ195" s="12">
        <v>0</v>
      </c>
      <c r="AK195" s="12">
        <v>10000</v>
      </c>
      <c r="AL195" s="12">
        <v>10000</v>
      </c>
      <c r="AM195" s="12">
        <v>0</v>
      </c>
      <c r="AN195" s="12">
        <v>0</v>
      </c>
      <c r="AO195" s="12">
        <v>0</v>
      </c>
      <c r="AP195" s="12">
        <v>232</v>
      </c>
      <c r="AQ195" s="12">
        <v>10000</v>
      </c>
      <c r="AR195" s="12">
        <f t="shared" si="3"/>
        <v>0</v>
      </c>
      <c r="AS195" s="12">
        <v>0</v>
      </c>
    </row>
    <row r="196" spans="1:45" hidden="1" x14ac:dyDescent="0.3">
      <c r="A196" t="s">
        <v>933</v>
      </c>
      <c r="B196">
        <v>1</v>
      </c>
      <c r="C196" t="s">
        <v>27</v>
      </c>
      <c r="D196">
        <v>1.3</v>
      </c>
      <c r="E196" t="s">
        <v>28</v>
      </c>
      <c r="F196" t="s">
        <v>29</v>
      </c>
      <c r="G196" t="s">
        <v>30</v>
      </c>
      <c r="H196" t="s">
        <v>141</v>
      </c>
      <c r="I196" t="s">
        <v>955</v>
      </c>
      <c r="J196" t="s">
        <v>855</v>
      </c>
      <c r="K196">
        <v>6</v>
      </c>
      <c r="L196">
        <v>18</v>
      </c>
      <c r="M196" t="s">
        <v>877</v>
      </c>
      <c r="N196" t="s">
        <v>935</v>
      </c>
      <c r="O196">
        <v>2900</v>
      </c>
      <c r="P196" t="s">
        <v>828</v>
      </c>
      <c r="Q196">
        <v>2920</v>
      </c>
      <c r="R196" t="s">
        <v>953</v>
      </c>
      <c r="S196">
        <v>2921</v>
      </c>
      <c r="T196" t="s">
        <v>233</v>
      </c>
      <c r="U196">
        <v>0</v>
      </c>
      <c r="V196" t="s">
        <v>43</v>
      </c>
      <c r="W196">
        <v>2000</v>
      </c>
      <c r="X196" t="s">
        <v>953</v>
      </c>
      <c r="Y196" t="s">
        <v>937</v>
      </c>
      <c r="Z196" t="s">
        <v>144</v>
      </c>
      <c r="AA196" t="s">
        <v>79</v>
      </c>
      <c r="AB196" t="s">
        <v>148</v>
      </c>
      <c r="AC196" t="s">
        <v>956</v>
      </c>
      <c r="AD196" s="12">
        <v>0</v>
      </c>
      <c r="AE196" s="12">
        <v>0</v>
      </c>
      <c r="AF196" s="12">
        <v>0</v>
      </c>
      <c r="AG196" s="12">
        <v>0</v>
      </c>
      <c r="AH196" s="12">
        <v>0</v>
      </c>
      <c r="AI196" s="12">
        <v>0</v>
      </c>
      <c r="AJ196" s="12">
        <v>0</v>
      </c>
      <c r="AK196" s="12">
        <v>0</v>
      </c>
      <c r="AL196" s="12">
        <v>0</v>
      </c>
      <c r="AM196" s="12">
        <v>0</v>
      </c>
      <c r="AN196" s="12">
        <v>0</v>
      </c>
      <c r="AO196" s="12">
        <v>0</v>
      </c>
      <c r="AP196" s="12">
        <v>396.8</v>
      </c>
      <c r="AQ196" s="12">
        <v>0</v>
      </c>
      <c r="AR196" s="12">
        <f t="shared" si="3"/>
        <v>0</v>
      </c>
      <c r="AS196" s="12">
        <v>0</v>
      </c>
    </row>
    <row r="197" spans="1:45" hidden="1" x14ac:dyDescent="0.3">
      <c r="A197" t="s">
        <v>933</v>
      </c>
      <c r="B197">
        <v>1</v>
      </c>
      <c r="C197" t="s">
        <v>27</v>
      </c>
      <c r="D197">
        <v>1.3</v>
      </c>
      <c r="E197" t="s">
        <v>28</v>
      </c>
      <c r="F197" t="s">
        <v>29</v>
      </c>
      <c r="G197" t="s">
        <v>30</v>
      </c>
      <c r="H197" t="s">
        <v>31</v>
      </c>
      <c r="I197" t="s">
        <v>934</v>
      </c>
      <c r="J197" t="s">
        <v>857</v>
      </c>
      <c r="K197">
        <v>6</v>
      </c>
      <c r="L197">
        <v>21</v>
      </c>
      <c r="M197" t="s">
        <v>884</v>
      </c>
      <c r="N197" t="s">
        <v>935</v>
      </c>
      <c r="O197">
        <v>2900</v>
      </c>
      <c r="P197" t="s">
        <v>828</v>
      </c>
      <c r="Q197">
        <v>2920</v>
      </c>
      <c r="R197" t="s">
        <v>953</v>
      </c>
      <c r="S197">
        <v>2921</v>
      </c>
      <c r="T197" t="s">
        <v>233</v>
      </c>
      <c r="U197">
        <v>0</v>
      </c>
      <c r="V197" t="s">
        <v>43</v>
      </c>
      <c r="W197">
        <v>2000</v>
      </c>
      <c r="X197" t="s">
        <v>953</v>
      </c>
      <c r="Y197" t="s">
        <v>937</v>
      </c>
      <c r="Z197" t="s">
        <v>307</v>
      </c>
      <c r="AA197" t="s">
        <v>79</v>
      </c>
      <c r="AB197" t="s">
        <v>311</v>
      </c>
      <c r="AC197" t="s">
        <v>309</v>
      </c>
      <c r="AD197" s="12">
        <v>63791.08</v>
      </c>
      <c r="AE197" s="12">
        <v>0</v>
      </c>
      <c r="AF197" s="12">
        <v>63791.08</v>
      </c>
      <c r="AG197" s="12">
        <v>63791.08</v>
      </c>
      <c r="AH197" s="12">
        <v>63791.08</v>
      </c>
      <c r="AI197" s="12">
        <v>63791.08</v>
      </c>
      <c r="AJ197" s="12">
        <v>63791.08</v>
      </c>
      <c r="AK197" s="12">
        <v>0</v>
      </c>
      <c r="AL197" s="12">
        <v>0</v>
      </c>
      <c r="AM197" s="12">
        <v>0</v>
      </c>
      <c r="AN197" s="12">
        <v>0</v>
      </c>
      <c r="AO197" s="12">
        <v>0</v>
      </c>
      <c r="AP197" s="12">
        <v>128048.12</v>
      </c>
      <c r="AQ197" s="12">
        <v>100000</v>
      </c>
      <c r="AR197" s="12">
        <f t="shared" si="3"/>
        <v>63791.08</v>
      </c>
      <c r="AS197" s="12">
        <v>63791.08</v>
      </c>
    </row>
    <row r="198" spans="1:45" hidden="1" x14ac:dyDescent="0.3">
      <c r="A198" t="s">
        <v>933</v>
      </c>
      <c r="B198">
        <v>1</v>
      </c>
      <c r="C198" t="s">
        <v>27</v>
      </c>
      <c r="D198">
        <v>1.7</v>
      </c>
      <c r="E198" t="s">
        <v>215</v>
      </c>
      <c r="F198" t="s">
        <v>373</v>
      </c>
      <c r="G198" t="s">
        <v>374</v>
      </c>
      <c r="H198" t="s">
        <v>200</v>
      </c>
      <c r="I198" t="s">
        <v>957</v>
      </c>
      <c r="J198" t="s">
        <v>860</v>
      </c>
      <c r="K198">
        <v>7</v>
      </c>
      <c r="L198">
        <v>41</v>
      </c>
      <c r="M198" t="s">
        <v>906</v>
      </c>
      <c r="N198" t="s">
        <v>935</v>
      </c>
      <c r="O198">
        <v>2900</v>
      </c>
      <c r="P198" t="s">
        <v>828</v>
      </c>
      <c r="Q198">
        <v>2920</v>
      </c>
      <c r="R198" t="s">
        <v>953</v>
      </c>
      <c r="S198">
        <v>2921</v>
      </c>
      <c r="T198" t="s">
        <v>233</v>
      </c>
      <c r="U198">
        <v>0</v>
      </c>
      <c r="V198" t="s">
        <v>43</v>
      </c>
      <c r="W198">
        <v>2000</v>
      </c>
      <c r="X198" t="s">
        <v>953</v>
      </c>
      <c r="Y198" t="s">
        <v>937</v>
      </c>
      <c r="Z198" t="s">
        <v>587</v>
      </c>
      <c r="AB198" t="s">
        <v>593</v>
      </c>
      <c r="AC198" t="s">
        <v>958</v>
      </c>
      <c r="AD198" s="12">
        <v>0</v>
      </c>
      <c r="AE198" s="12">
        <v>0</v>
      </c>
      <c r="AF198" s="12">
        <v>0</v>
      </c>
      <c r="AG198" s="12">
        <v>0</v>
      </c>
      <c r="AH198" s="12">
        <v>0</v>
      </c>
      <c r="AI198" s="12">
        <v>0</v>
      </c>
      <c r="AJ198" s="12">
        <v>0</v>
      </c>
      <c r="AK198" s="12">
        <v>0</v>
      </c>
      <c r="AL198" s="12">
        <v>0</v>
      </c>
      <c r="AM198" s="12">
        <v>0</v>
      </c>
      <c r="AN198" s="12">
        <v>0</v>
      </c>
      <c r="AO198" s="12">
        <v>0</v>
      </c>
      <c r="AP198" s="12">
        <v>594</v>
      </c>
      <c r="AQ198" s="12">
        <v>0</v>
      </c>
      <c r="AR198" s="12">
        <f t="shared" si="3"/>
        <v>0</v>
      </c>
      <c r="AS198" s="12">
        <v>0</v>
      </c>
    </row>
    <row r="199" spans="1:45" hidden="1" x14ac:dyDescent="0.3">
      <c r="A199" t="s">
        <v>933</v>
      </c>
      <c r="B199">
        <v>1</v>
      </c>
      <c r="C199" t="s">
        <v>27</v>
      </c>
      <c r="D199">
        <v>1.7</v>
      </c>
      <c r="E199" t="s">
        <v>215</v>
      </c>
      <c r="F199" t="s">
        <v>216</v>
      </c>
      <c r="G199" t="s">
        <v>217</v>
      </c>
      <c r="H199" t="s">
        <v>31</v>
      </c>
      <c r="I199" t="s">
        <v>934</v>
      </c>
      <c r="J199" t="s">
        <v>856</v>
      </c>
      <c r="K199">
        <v>3</v>
      </c>
      <c r="L199">
        <v>11</v>
      </c>
      <c r="M199" t="s">
        <v>881</v>
      </c>
      <c r="N199" t="s">
        <v>935</v>
      </c>
      <c r="O199">
        <v>2900</v>
      </c>
      <c r="P199" t="s">
        <v>828</v>
      </c>
      <c r="Q199">
        <v>2920</v>
      </c>
      <c r="R199" t="s">
        <v>953</v>
      </c>
      <c r="S199">
        <v>2921</v>
      </c>
      <c r="T199" t="s">
        <v>233</v>
      </c>
      <c r="U199">
        <v>0</v>
      </c>
      <c r="V199" t="s">
        <v>43</v>
      </c>
      <c r="W199">
        <v>2000</v>
      </c>
      <c r="X199" t="s">
        <v>953</v>
      </c>
      <c r="Y199" t="s">
        <v>937</v>
      </c>
      <c r="Z199" t="s">
        <v>189</v>
      </c>
      <c r="AA199" t="s">
        <v>218</v>
      </c>
      <c r="AB199" t="s">
        <v>222</v>
      </c>
      <c r="AC199" t="s">
        <v>972</v>
      </c>
      <c r="AD199" s="12">
        <v>1000</v>
      </c>
      <c r="AE199" s="12">
        <v>0</v>
      </c>
      <c r="AF199" s="12">
        <v>126.97</v>
      </c>
      <c r="AG199" s="12">
        <v>126.97</v>
      </c>
      <c r="AH199" s="12">
        <v>126.97</v>
      </c>
      <c r="AI199" s="12">
        <v>126.97</v>
      </c>
      <c r="AJ199" s="12">
        <v>126.97</v>
      </c>
      <c r="AK199" s="12">
        <v>873.03</v>
      </c>
      <c r="AL199" s="12">
        <v>0</v>
      </c>
      <c r="AM199" s="12">
        <v>0</v>
      </c>
      <c r="AN199" s="12">
        <v>0</v>
      </c>
      <c r="AO199" s="12">
        <v>0</v>
      </c>
      <c r="AP199" s="12">
        <v>0</v>
      </c>
      <c r="AQ199" s="12">
        <v>1000</v>
      </c>
      <c r="AR199" s="12">
        <f t="shared" si="3"/>
        <v>1000</v>
      </c>
      <c r="AS199" s="12">
        <v>1000</v>
      </c>
    </row>
    <row r="200" spans="1:45" hidden="1" x14ac:dyDescent="0.3">
      <c r="A200" t="s">
        <v>933</v>
      </c>
      <c r="B200">
        <v>3</v>
      </c>
      <c r="C200" t="s">
        <v>600</v>
      </c>
      <c r="D200">
        <v>3.8</v>
      </c>
      <c r="E200" t="s">
        <v>801</v>
      </c>
      <c r="F200" t="s">
        <v>802</v>
      </c>
      <c r="G200" t="s">
        <v>803</v>
      </c>
      <c r="H200" t="s">
        <v>31</v>
      </c>
      <c r="I200" t="s">
        <v>934</v>
      </c>
      <c r="J200" t="s">
        <v>868</v>
      </c>
      <c r="K200">
        <v>6</v>
      </c>
      <c r="L200">
        <v>49</v>
      </c>
      <c r="M200" t="s">
        <v>905</v>
      </c>
      <c r="N200" t="s">
        <v>935</v>
      </c>
      <c r="O200">
        <v>2900</v>
      </c>
      <c r="P200" t="s">
        <v>828</v>
      </c>
      <c r="Q200">
        <v>2920</v>
      </c>
      <c r="R200" t="s">
        <v>953</v>
      </c>
      <c r="S200">
        <v>2921</v>
      </c>
      <c r="T200" t="s">
        <v>233</v>
      </c>
      <c r="U200">
        <v>0</v>
      </c>
      <c r="V200" t="s">
        <v>43</v>
      </c>
      <c r="W200">
        <v>2000</v>
      </c>
      <c r="X200" t="s">
        <v>953</v>
      </c>
      <c r="Y200" t="s">
        <v>937</v>
      </c>
      <c r="Z200" t="s">
        <v>805</v>
      </c>
      <c r="AA200" t="s">
        <v>79</v>
      </c>
      <c r="AB200" t="s">
        <v>820</v>
      </c>
      <c r="AC200" t="s">
        <v>963</v>
      </c>
      <c r="AD200" s="12">
        <v>0</v>
      </c>
      <c r="AE200" s="12">
        <v>0</v>
      </c>
      <c r="AF200" s="12">
        <v>0</v>
      </c>
      <c r="AG200" s="12">
        <v>0</v>
      </c>
      <c r="AH200" s="12">
        <v>0</v>
      </c>
      <c r="AI200" s="12">
        <v>0</v>
      </c>
      <c r="AJ200" s="12">
        <v>0</v>
      </c>
      <c r="AK200" s="12">
        <v>0</v>
      </c>
      <c r="AL200" s="12">
        <v>0</v>
      </c>
      <c r="AM200" s="12">
        <v>0</v>
      </c>
      <c r="AN200" s="12">
        <v>0</v>
      </c>
      <c r="AO200" s="12">
        <v>0</v>
      </c>
      <c r="AP200" s="12">
        <v>0</v>
      </c>
      <c r="AQ200" s="12">
        <v>0</v>
      </c>
      <c r="AR200" s="12">
        <f t="shared" si="3"/>
        <v>0</v>
      </c>
      <c r="AS200" s="12">
        <v>0</v>
      </c>
    </row>
    <row r="201" spans="1:45" hidden="1" x14ac:dyDescent="0.3">
      <c r="A201" t="s">
        <v>933</v>
      </c>
      <c r="B201">
        <v>2</v>
      </c>
      <c r="C201" t="s">
        <v>257</v>
      </c>
      <c r="D201">
        <v>2.5</v>
      </c>
      <c r="E201" t="s">
        <v>400</v>
      </c>
      <c r="F201" t="s">
        <v>401</v>
      </c>
      <c r="G201" t="s">
        <v>402</v>
      </c>
      <c r="H201" t="s">
        <v>261</v>
      </c>
      <c r="I201" t="s">
        <v>960</v>
      </c>
      <c r="J201" t="s">
        <v>858</v>
      </c>
      <c r="K201">
        <v>5</v>
      </c>
      <c r="L201">
        <v>25</v>
      </c>
      <c r="M201" t="s">
        <v>885</v>
      </c>
      <c r="N201" t="s">
        <v>935</v>
      </c>
      <c r="O201">
        <v>2900</v>
      </c>
      <c r="P201" t="s">
        <v>828</v>
      </c>
      <c r="Q201">
        <v>2920</v>
      </c>
      <c r="R201" t="s">
        <v>953</v>
      </c>
      <c r="S201">
        <v>2921</v>
      </c>
      <c r="T201" t="s">
        <v>233</v>
      </c>
      <c r="U201">
        <v>0</v>
      </c>
      <c r="V201" t="s">
        <v>43</v>
      </c>
      <c r="W201">
        <v>2000</v>
      </c>
      <c r="X201" t="s">
        <v>953</v>
      </c>
      <c r="Y201" t="s">
        <v>937</v>
      </c>
      <c r="Z201" t="s">
        <v>404</v>
      </c>
      <c r="AA201" t="s">
        <v>62</v>
      </c>
      <c r="AB201" t="s">
        <v>408</v>
      </c>
      <c r="AC201" t="s">
        <v>977</v>
      </c>
      <c r="AD201" s="12">
        <v>300000</v>
      </c>
      <c r="AE201" s="12">
        <v>300000</v>
      </c>
      <c r="AF201" s="12">
        <v>0</v>
      </c>
      <c r="AG201" s="12">
        <v>0</v>
      </c>
      <c r="AH201" s="12">
        <v>0</v>
      </c>
      <c r="AI201" s="12">
        <v>0</v>
      </c>
      <c r="AJ201" s="12">
        <v>0</v>
      </c>
      <c r="AK201" s="12">
        <v>300000</v>
      </c>
      <c r="AL201" s="12">
        <v>300000</v>
      </c>
      <c r="AM201" s="12">
        <v>0</v>
      </c>
      <c r="AN201" s="12">
        <v>0</v>
      </c>
      <c r="AO201" s="12">
        <v>0</v>
      </c>
      <c r="AP201" s="12">
        <v>160986.01999999999</v>
      </c>
      <c r="AQ201" s="12">
        <v>300000</v>
      </c>
      <c r="AR201" s="12">
        <f t="shared" si="3"/>
        <v>0</v>
      </c>
      <c r="AS201" s="12">
        <v>0</v>
      </c>
    </row>
    <row r="202" spans="1:45" hidden="1" x14ac:dyDescent="0.3">
      <c r="A202" t="s">
        <v>933</v>
      </c>
      <c r="B202">
        <v>1</v>
      </c>
      <c r="C202" t="s">
        <v>27</v>
      </c>
      <c r="D202">
        <v>1.3</v>
      </c>
      <c r="E202" t="s">
        <v>28</v>
      </c>
      <c r="F202" t="s">
        <v>29</v>
      </c>
      <c r="G202" t="s">
        <v>30</v>
      </c>
      <c r="H202" t="s">
        <v>141</v>
      </c>
      <c r="I202" t="s">
        <v>955</v>
      </c>
      <c r="J202" t="s">
        <v>855</v>
      </c>
      <c r="K202">
        <v>6</v>
      </c>
      <c r="L202">
        <v>18</v>
      </c>
      <c r="M202" t="s">
        <v>877</v>
      </c>
      <c r="N202" t="s">
        <v>935</v>
      </c>
      <c r="O202">
        <v>2900</v>
      </c>
      <c r="P202" t="s">
        <v>828</v>
      </c>
      <c r="Q202">
        <v>2940</v>
      </c>
      <c r="R202" t="s">
        <v>953</v>
      </c>
      <c r="S202">
        <v>2941</v>
      </c>
      <c r="T202" t="s">
        <v>151</v>
      </c>
      <c r="U202">
        <v>0</v>
      </c>
      <c r="V202" t="s">
        <v>43</v>
      </c>
      <c r="W202">
        <v>2000</v>
      </c>
      <c r="X202" t="s">
        <v>953</v>
      </c>
      <c r="Y202" t="s">
        <v>937</v>
      </c>
      <c r="Z202" t="s">
        <v>144</v>
      </c>
      <c r="AA202" t="s">
        <v>79</v>
      </c>
      <c r="AB202" t="s">
        <v>148</v>
      </c>
      <c r="AC202" t="s">
        <v>956</v>
      </c>
      <c r="AD202" s="12">
        <v>200</v>
      </c>
      <c r="AE202" s="12">
        <v>0</v>
      </c>
      <c r="AF202" s="12">
        <v>199</v>
      </c>
      <c r="AG202" s="12">
        <v>199</v>
      </c>
      <c r="AH202" s="12">
        <v>199</v>
      </c>
      <c r="AI202" s="12">
        <v>199</v>
      </c>
      <c r="AJ202" s="12">
        <v>199</v>
      </c>
      <c r="AK202" s="12">
        <v>1</v>
      </c>
      <c r="AL202" s="12">
        <v>0</v>
      </c>
      <c r="AM202" s="12">
        <v>0</v>
      </c>
      <c r="AN202" s="12">
        <v>0</v>
      </c>
      <c r="AO202" s="12">
        <v>0</v>
      </c>
      <c r="AP202" s="12">
        <v>0</v>
      </c>
      <c r="AQ202" s="12">
        <v>200</v>
      </c>
      <c r="AR202" s="12">
        <f t="shared" si="3"/>
        <v>200</v>
      </c>
      <c r="AS202" s="12">
        <v>200</v>
      </c>
    </row>
    <row r="203" spans="1:45" hidden="1" x14ac:dyDescent="0.3">
      <c r="A203" t="s">
        <v>933</v>
      </c>
      <c r="B203">
        <v>3</v>
      </c>
      <c r="C203" t="s">
        <v>600</v>
      </c>
      <c r="D203">
        <v>3.8</v>
      </c>
      <c r="E203" t="s">
        <v>801</v>
      </c>
      <c r="F203" t="s">
        <v>802</v>
      </c>
      <c r="G203" t="s">
        <v>803</v>
      </c>
      <c r="H203" t="s">
        <v>31</v>
      </c>
      <c r="I203" t="s">
        <v>934</v>
      </c>
      <c r="J203" t="s">
        <v>868</v>
      </c>
      <c r="K203">
        <v>6</v>
      </c>
      <c r="L203">
        <v>49</v>
      </c>
      <c r="M203" t="s">
        <v>905</v>
      </c>
      <c r="N203" t="s">
        <v>935</v>
      </c>
      <c r="O203">
        <v>2900</v>
      </c>
      <c r="P203" t="s">
        <v>828</v>
      </c>
      <c r="Q203">
        <v>2940</v>
      </c>
      <c r="R203" t="s">
        <v>953</v>
      </c>
      <c r="S203">
        <v>2941</v>
      </c>
      <c r="T203" t="s">
        <v>151</v>
      </c>
      <c r="U203">
        <v>0</v>
      </c>
      <c r="V203" t="s">
        <v>43</v>
      </c>
      <c r="W203">
        <v>2000</v>
      </c>
      <c r="X203" t="s">
        <v>953</v>
      </c>
      <c r="Y203" t="s">
        <v>937</v>
      </c>
      <c r="Z203" t="s">
        <v>805</v>
      </c>
      <c r="AA203" t="s">
        <v>79</v>
      </c>
      <c r="AB203" t="s">
        <v>820</v>
      </c>
      <c r="AC203" t="s">
        <v>963</v>
      </c>
      <c r="AD203" s="12">
        <v>267385</v>
      </c>
      <c r="AE203" s="12">
        <v>210000</v>
      </c>
      <c r="AF203" s="12">
        <v>237327.41</v>
      </c>
      <c r="AG203" s="12">
        <v>203759.33</v>
      </c>
      <c r="AH203" s="12">
        <v>193908.42</v>
      </c>
      <c r="AI203" s="12">
        <v>189906.8</v>
      </c>
      <c r="AJ203" s="12">
        <v>189906.8</v>
      </c>
      <c r="AK203" s="12">
        <v>30057.589999999997</v>
      </c>
      <c r="AL203" s="12">
        <v>0</v>
      </c>
      <c r="AM203" s="12">
        <v>0</v>
      </c>
      <c r="AN203" s="12">
        <v>0</v>
      </c>
      <c r="AO203" s="12">
        <v>50000</v>
      </c>
      <c r="AP203" s="12">
        <v>351723.88</v>
      </c>
      <c r="AQ203" s="12">
        <v>350385</v>
      </c>
      <c r="AR203" s="12">
        <f t="shared" si="3"/>
        <v>267385</v>
      </c>
      <c r="AS203" s="12">
        <v>267385</v>
      </c>
    </row>
    <row r="204" spans="1:45" hidden="1" x14ac:dyDescent="0.3">
      <c r="A204" t="s">
        <v>933</v>
      </c>
      <c r="B204">
        <v>1</v>
      </c>
      <c r="C204" t="s">
        <v>27</v>
      </c>
      <c r="D204">
        <v>1.3</v>
      </c>
      <c r="E204" t="s">
        <v>28</v>
      </c>
      <c r="F204" t="s">
        <v>29</v>
      </c>
      <c r="G204" t="s">
        <v>30</v>
      </c>
      <c r="H204" t="s">
        <v>141</v>
      </c>
      <c r="I204" t="s">
        <v>955</v>
      </c>
      <c r="J204" t="s">
        <v>855</v>
      </c>
      <c r="K204">
        <v>6</v>
      </c>
      <c r="L204">
        <v>18</v>
      </c>
      <c r="M204" t="s">
        <v>877</v>
      </c>
      <c r="N204" t="s">
        <v>935</v>
      </c>
      <c r="O204">
        <v>2900</v>
      </c>
      <c r="P204" t="s">
        <v>828</v>
      </c>
      <c r="Q204">
        <v>2960</v>
      </c>
      <c r="R204" t="s">
        <v>953</v>
      </c>
      <c r="S204">
        <v>2961</v>
      </c>
      <c r="T204" t="s">
        <v>234</v>
      </c>
      <c r="U204">
        <v>0</v>
      </c>
      <c r="V204" t="s">
        <v>43</v>
      </c>
      <c r="W204">
        <v>2000</v>
      </c>
      <c r="X204" t="s">
        <v>953</v>
      </c>
      <c r="Y204" t="s">
        <v>937</v>
      </c>
      <c r="Z204" t="s">
        <v>144</v>
      </c>
      <c r="AA204" t="s">
        <v>79</v>
      </c>
      <c r="AB204" t="s">
        <v>148</v>
      </c>
      <c r="AC204" t="s">
        <v>956</v>
      </c>
      <c r="AD204" s="12">
        <v>0</v>
      </c>
      <c r="AE204" s="12">
        <v>0</v>
      </c>
      <c r="AF204" s="12">
        <v>0</v>
      </c>
      <c r="AG204" s="12">
        <v>0</v>
      </c>
      <c r="AH204" s="12">
        <v>0</v>
      </c>
      <c r="AI204" s="12">
        <v>0</v>
      </c>
      <c r="AJ204" s="12">
        <v>0</v>
      </c>
      <c r="AK204" s="12">
        <v>0</v>
      </c>
      <c r="AL204" s="12">
        <v>0</v>
      </c>
      <c r="AM204" s="12">
        <v>0</v>
      </c>
      <c r="AN204" s="12">
        <v>0</v>
      </c>
      <c r="AO204" s="12">
        <v>0</v>
      </c>
      <c r="AP204" s="12">
        <v>115</v>
      </c>
      <c r="AQ204" s="12">
        <v>0</v>
      </c>
      <c r="AR204" s="12">
        <f t="shared" si="3"/>
        <v>0</v>
      </c>
      <c r="AS204" s="12">
        <v>0</v>
      </c>
    </row>
    <row r="205" spans="1:45" hidden="1" x14ac:dyDescent="0.3">
      <c r="A205" t="s">
        <v>933</v>
      </c>
      <c r="B205">
        <v>1</v>
      </c>
      <c r="C205" t="s">
        <v>27</v>
      </c>
      <c r="D205">
        <v>1.3</v>
      </c>
      <c r="E205" t="s">
        <v>28</v>
      </c>
      <c r="F205" t="s">
        <v>29</v>
      </c>
      <c r="G205" t="s">
        <v>30</v>
      </c>
      <c r="H205" t="s">
        <v>31</v>
      </c>
      <c r="I205" t="s">
        <v>934</v>
      </c>
      <c r="J205" t="s">
        <v>857</v>
      </c>
      <c r="K205">
        <v>6</v>
      </c>
      <c r="L205">
        <v>21</v>
      </c>
      <c r="M205" t="s">
        <v>884</v>
      </c>
      <c r="N205" t="s">
        <v>935</v>
      </c>
      <c r="O205">
        <v>2900</v>
      </c>
      <c r="P205" t="s">
        <v>828</v>
      </c>
      <c r="Q205">
        <v>2960</v>
      </c>
      <c r="R205" t="s">
        <v>953</v>
      </c>
      <c r="S205">
        <v>2961</v>
      </c>
      <c r="T205" t="s">
        <v>234</v>
      </c>
      <c r="U205">
        <v>0</v>
      </c>
      <c r="V205" t="s">
        <v>43</v>
      </c>
      <c r="W205">
        <v>2000</v>
      </c>
      <c r="X205" t="s">
        <v>953</v>
      </c>
      <c r="Y205" t="s">
        <v>937</v>
      </c>
      <c r="Z205" t="s">
        <v>307</v>
      </c>
      <c r="AA205" t="s">
        <v>79</v>
      </c>
      <c r="AB205" t="s">
        <v>311</v>
      </c>
      <c r="AC205" t="s">
        <v>309</v>
      </c>
      <c r="AD205" s="12">
        <v>1429971.83</v>
      </c>
      <c r="AE205" s="12">
        <v>800000</v>
      </c>
      <c r="AF205" s="12">
        <v>369641.19</v>
      </c>
      <c r="AG205" s="12">
        <v>369641.19</v>
      </c>
      <c r="AH205" s="12">
        <v>350129.41</v>
      </c>
      <c r="AI205" s="12">
        <v>350129.41</v>
      </c>
      <c r="AJ205" s="12">
        <v>329806.21000000002</v>
      </c>
      <c r="AK205" s="12">
        <v>1060330.6400000001</v>
      </c>
      <c r="AL205" s="12">
        <v>0</v>
      </c>
      <c r="AM205" s="12">
        <v>0</v>
      </c>
      <c r="AN205" s="12">
        <v>0</v>
      </c>
      <c r="AO205" s="12">
        <v>5000000</v>
      </c>
      <c r="AP205" s="12">
        <v>2306243.75</v>
      </c>
      <c r="AQ205" s="12">
        <v>1500000</v>
      </c>
      <c r="AR205" s="12">
        <f t="shared" si="3"/>
        <v>1429971.83</v>
      </c>
      <c r="AS205" s="12">
        <v>1429971.83</v>
      </c>
    </row>
    <row r="206" spans="1:45" hidden="1" x14ac:dyDescent="0.3">
      <c r="A206" t="s">
        <v>933</v>
      </c>
      <c r="B206">
        <v>1</v>
      </c>
      <c r="C206" t="s">
        <v>27</v>
      </c>
      <c r="D206">
        <v>1.7</v>
      </c>
      <c r="E206" t="s">
        <v>215</v>
      </c>
      <c r="F206" t="s">
        <v>373</v>
      </c>
      <c r="G206" t="s">
        <v>374</v>
      </c>
      <c r="H206" t="s">
        <v>200</v>
      </c>
      <c r="I206" t="s">
        <v>957</v>
      </c>
      <c r="J206" t="s">
        <v>860</v>
      </c>
      <c r="K206">
        <v>7</v>
      </c>
      <c r="L206">
        <v>41</v>
      </c>
      <c r="M206" t="s">
        <v>906</v>
      </c>
      <c r="N206" t="s">
        <v>935</v>
      </c>
      <c r="O206">
        <v>2900</v>
      </c>
      <c r="P206" t="s">
        <v>828</v>
      </c>
      <c r="Q206">
        <v>2960</v>
      </c>
      <c r="R206" t="s">
        <v>953</v>
      </c>
      <c r="S206">
        <v>2961</v>
      </c>
      <c r="T206" t="s">
        <v>234</v>
      </c>
      <c r="U206">
        <v>0</v>
      </c>
      <c r="V206" t="s">
        <v>43</v>
      </c>
      <c r="W206">
        <v>2000</v>
      </c>
      <c r="X206" t="s">
        <v>953</v>
      </c>
      <c r="Y206" t="s">
        <v>937</v>
      </c>
      <c r="Z206" t="s">
        <v>587</v>
      </c>
      <c r="AB206" t="s">
        <v>593</v>
      </c>
      <c r="AC206" t="s">
        <v>958</v>
      </c>
      <c r="AD206" s="12">
        <v>0</v>
      </c>
      <c r="AE206" s="12">
        <v>0</v>
      </c>
      <c r="AF206" s="12">
        <v>0</v>
      </c>
      <c r="AG206" s="12">
        <v>0</v>
      </c>
      <c r="AH206" s="12">
        <v>0</v>
      </c>
      <c r="AI206" s="12">
        <v>0</v>
      </c>
      <c r="AJ206" s="12">
        <v>0</v>
      </c>
      <c r="AK206" s="12">
        <v>0</v>
      </c>
      <c r="AL206" s="12">
        <v>0</v>
      </c>
      <c r="AM206" s="12">
        <v>0</v>
      </c>
      <c r="AN206" s="12">
        <v>0</v>
      </c>
      <c r="AO206" s="12">
        <v>0</v>
      </c>
      <c r="AP206" s="12">
        <v>560</v>
      </c>
      <c r="AQ206" s="12">
        <v>0</v>
      </c>
      <c r="AR206" s="12">
        <f t="shared" si="3"/>
        <v>0</v>
      </c>
      <c r="AS206" s="12">
        <v>0</v>
      </c>
    </row>
    <row r="207" spans="1:45" hidden="1" x14ac:dyDescent="0.3">
      <c r="A207" t="s">
        <v>933</v>
      </c>
      <c r="B207">
        <v>1</v>
      </c>
      <c r="C207" t="s">
        <v>27</v>
      </c>
      <c r="D207">
        <v>1.7</v>
      </c>
      <c r="E207" t="s">
        <v>215</v>
      </c>
      <c r="F207" t="s">
        <v>216</v>
      </c>
      <c r="G207" t="s">
        <v>217</v>
      </c>
      <c r="H207" t="s">
        <v>31</v>
      </c>
      <c r="I207" t="s">
        <v>934</v>
      </c>
      <c r="J207" t="s">
        <v>856</v>
      </c>
      <c r="K207">
        <v>3</v>
      </c>
      <c r="L207">
        <v>11</v>
      </c>
      <c r="M207" t="s">
        <v>881</v>
      </c>
      <c r="N207" t="s">
        <v>935</v>
      </c>
      <c r="O207">
        <v>2900</v>
      </c>
      <c r="P207" t="s">
        <v>828</v>
      </c>
      <c r="Q207">
        <v>2960</v>
      </c>
      <c r="R207" t="s">
        <v>953</v>
      </c>
      <c r="S207">
        <v>2961</v>
      </c>
      <c r="T207" t="s">
        <v>234</v>
      </c>
      <c r="U207">
        <v>0</v>
      </c>
      <c r="V207" t="s">
        <v>43</v>
      </c>
      <c r="W207">
        <v>2000</v>
      </c>
      <c r="X207" t="s">
        <v>953</v>
      </c>
      <c r="Y207" t="s">
        <v>937</v>
      </c>
      <c r="Z207" t="s">
        <v>189</v>
      </c>
      <c r="AA207" t="s">
        <v>218</v>
      </c>
      <c r="AB207" t="s">
        <v>222</v>
      </c>
      <c r="AC207" t="s">
        <v>972</v>
      </c>
      <c r="AD207" s="12">
        <v>45000</v>
      </c>
      <c r="AE207" s="12">
        <v>45000</v>
      </c>
      <c r="AF207" s="12">
        <v>10440</v>
      </c>
      <c r="AG207" s="12">
        <v>10440</v>
      </c>
      <c r="AH207" s="12">
        <v>10440</v>
      </c>
      <c r="AI207" s="12">
        <v>10440</v>
      </c>
      <c r="AJ207" s="12">
        <v>10440</v>
      </c>
      <c r="AK207" s="12">
        <v>34560</v>
      </c>
      <c r="AL207" s="12">
        <v>0</v>
      </c>
      <c r="AM207" s="12">
        <v>0</v>
      </c>
      <c r="AN207" s="12">
        <v>0</v>
      </c>
      <c r="AO207" s="12">
        <v>55000</v>
      </c>
      <c r="AP207" s="12">
        <v>16536.830000000002</v>
      </c>
      <c r="AQ207" s="12">
        <v>45000</v>
      </c>
      <c r="AR207" s="12">
        <f t="shared" si="3"/>
        <v>45000</v>
      </c>
      <c r="AS207" s="12">
        <v>45000</v>
      </c>
    </row>
    <row r="208" spans="1:45" hidden="1" x14ac:dyDescent="0.3">
      <c r="A208" t="s">
        <v>933</v>
      </c>
      <c r="B208">
        <v>2</v>
      </c>
      <c r="C208" t="s">
        <v>257</v>
      </c>
      <c r="D208">
        <v>2.1</v>
      </c>
      <c r="E208" t="s">
        <v>579</v>
      </c>
      <c r="F208" t="s">
        <v>783</v>
      </c>
      <c r="G208" t="s">
        <v>784</v>
      </c>
      <c r="H208" t="s">
        <v>200</v>
      </c>
      <c r="I208" t="s">
        <v>957</v>
      </c>
      <c r="J208" t="s">
        <v>867</v>
      </c>
      <c r="K208">
        <v>4</v>
      </c>
      <c r="L208">
        <v>56</v>
      </c>
      <c r="M208" t="s">
        <v>904</v>
      </c>
      <c r="N208" t="s">
        <v>935</v>
      </c>
      <c r="O208">
        <v>2900</v>
      </c>
      <c r="P208" t="s">
        <v>828</v>
      </c>
      <c r="Q208">
        <v>2970</v>
      </c>
      <c r="R208" t="s">
        <v>953</v>
      </c>
      <c r="S208">
        <v>2971</v>
      </c>
      <c r="T208" t="s">
        <v>795</v>
      </c>
      <c r="U208">
        <v>0</v>
      </c>
      <c r="V208" t="s">
        <v>43</v>
      </c>
      <c r="W208">
        <v>2000</v>
      </c>
      <c r="X208" t="s">
        <v>953</v>
      </c>
      <c r="Y208" t="s">
        <v>937</v>
      </c>
      <c r="Z208" t="s">
        <v>785</v>
      </c>
      <c r="AA208" t="s">
        <v>667</v>
      </c>
      <c r="AB208" t="s">
        <v>788</v>
      </c>
      <c r="AC208" t="s">
        <v>959</v>
      </c>
      <c r="AD208" s="12">
        <v>60000</v>
      </c>
      <c r="AE208" s="12">
        <v>60000</v>
      </c>
      <c r="AF208" s="12">
        <v>0</v>
      </c>
      <c r="AG208" s="12">
        <v>0</v>
      </c>
      <c r="AH208" s="12">
        <v>0</v>
      </c>
      <c r="AI208" s="12">
        <v>0</v>
      </c>
      <c r="AJ208" s="12">
        <v>0</v>
      </c>
      <c r="AK208" s="12">
        <v>60000</v>
      </c>
      <c r="AL208" s="12">
        <v>0</v>
      </c>
      <c r="AM208" s="12">
        <v>0</v>
      </c>
      <c r="AN208" s="12">
        <v>0</v>
      </c>
      <c r="AO208" s="12">
        <v>0</v>
      </c>
      <c r="AP208" s="12">
        <v>24485.279999999999</v>
      </c>
      <c r="AQ208" s="12">
        <v>60000</v>
      </c>
      <c r="AR208" s="12">
        <f t="shared" si="3"/>
        <v>60000</v>
      </c>
      <c r="AS208" s="12">
        <v>60000</v>
      </c>
    </row>
    <row r="209" spans="1:45" hidden="1" x14ac:dyDescent="0.3">
      <c r="A209" t="s">
        <v>933</v>
      </c>
      <c r="B209">
        <v>1</v>
      </c>
      <c r="C209" t="s">
        <v>27</v>
      </c>
      <c r="D209">
        <v>1.3</v>
      </c>
      <c r="E209" t="s">
        <v>28</v>
      </c>
      <c r="F209" t="s">
        <v>29</v>
      </c>
      <c r="G209" t="s">
        <v>30</v>
      </c>
      <c r="H209" t="s">
        <v>31</v>
      </c>
      <c r="I209" t="s">
        <v>934</v>
      </c>
      <c r="J209" t="s">
        <v>859</v>
      </c>
      <c r="K209">
        <v>3</v>
      </c>
      <c r="L209">
        <v>33</v>
      </c>
      <c r="M209" t="s">
        <v>891</v>
      </c>
      <c r="N209" t="s">
        <v>935</v>
      </c>
      <c r="O209">
        <v>2900</v>
      </c>
      <c r="P209" t="s">
        <v>828</v>
      </c>
      <c r="Q209">
        <v>2970</v>
      </c>
      <c r="R209" t="s">
        <v>953</v>
      </c>
      <c r="S209">
        <v>2971</v>
      </c>
      <c r="T209" t="s">
        <v>795</v>
      </c>
      <c r="U209">
        <v>0</v>
      </c>
      <c r="V209" t="s">
        <v>43</v>
      </c>
      <c r="W209">
        <v>2000</v>
      </c>
      <c r="X209" t="s">
        <v>953</v>
      </c>
      <c r="Y209" t="s">
        <v>937</v>
      </c>
      <c r="Z209" t="s">
        <v>447</v>
      </c>
      <c r="AA209" t="s">
        <v>218</v>
      </c>
      <c r="AB209" t="s">
        <v>559</v>
      </c>
      <c r="AC209" t="s">
        <v>965</v>
      </c>
      <c r="AD209" s="12">
        <v>239000</v>
      </c>
      <c r="AE209" s="12">
        <v>400000</v>
      </c>
      <c r="AF209" s="12">
        <v>0</v>
      </c>
      <c r="AG209" s="12">
        <v>0</v>
      </c>
      <c r="AH209" s="12">
        <v>0</v>
      </c>
      <c r="AI209" s="12">
        <v>0</v>
      </c>
      <c r="AJ209" s="12">
        <v>0</v>
      </c>
      <c r="AK209" s="12">
        <v>0</v>
      </c>
      <c r="AL209" s="12">
        <v>239000</v>
      </c>
      <c r="AM209" s="12">
        <v>0</v>
      </c>
      <c r="AN209" s="12">
        <v>0</v>
      </c>
      <c r="AO209" s="12">
        <v>0</v>
      </c>
      <c r="AP209" s="12">
        <v>0</v>
      </c>
      <c r="AQ209" s="12">
        <v>310000</v>
      </c>
      <c r="AR209" s="12">
        <f t="shared" si="3"/>
        <v>0</v>
      </c>
      <c r="AS209" s="12">
        <v>0</v>
      </c>
    </row>
    <row r="210" spans="1:45" hidden="1" x14ac:dyDescent="0.3">
      <c r="A210" t="s">
        <v>933</v>
      </c>
      <c r="B210">
        <v>1</v>
      </c>
      <c r="C210" t="s">
        <v>27</v>
      </c>
      <c r="D210">
        <v>1.3</v>
      </c>
      <c r="E210" t="s">
        <v>28</v>
      </c>
      <c r="F210" t="s">
        <v>29</v>
      </c>
      <c r="G210" t="s">
        <v>30</v>
      </c>
      <c r="H210" t="s">
        <v>31</v>
      </c>
      <c r="I210" t="s">
        <v>934</v>
      </c>
      <c r="J210" t="s">
        <v>857</v>
      </c>
      <c r="K210">
        <v>6</v>
      </c>
      <c r="L210">
        <v>21</v>
      </c>
      <c r="M210" t="s">
        <v>884</v>
      </c>
      <c r="N210" t="s">
        <v>935</v>
      </c>
      <c r="O210">
        <v>2900</v>
      </c>
      <c r="P210" t="s">
        <v>828</v>
      </c>
      <c r="Q210">
        <v>2980</v>
      </c>
      <c r="R210" t="s">
        <v>953</v>
      </c>
      <c r="S210">
        <v>2981</v>
      </c>
      <c r="T210" t="s">
        <v>291</v>
      </c>
      <c r="U210">
        <v>0</v>
      </c>
      <c r="V210" t="s">
        <v>43</v>
      </c>
      <c r="W210">
        <v>2000</v>
      </c>
      <c r="X210" t="s">
        <v>953</v>
      </c>
      <c r="Y210" t="s">
        <v>937</v>
      </c>
      <c r="Z210" t="s">
        <v>307</v>
      </c>
      <c r="AA210" t="s">
        <v>79</v>
      </c>
      <c r="AB210" t="s">
        <v>311</v>
      </c>
      <c r="AC210" t="s">
        <v>309</v>
      </c>
      <c r="AD210" s="12">
        <v>680219.6</v>
      </c>
      <c r="AE210" s="12">
        <v>50000</v>
      </c>
      <c r="AF210" s="12">
        <v>598735.35999999999</v>
      </c>
      <c r="AG210" s="12">
        <v>470858.7</v>
      </c>
      <c r="AH210" s="12">
        <v>421823.18</v>
      </c>
      <c r="AI210" s="12">
        <v>418311.16</v>
      </c>
      <c r="AJ210" s="12">
        <v>418311.16</v>
      </c>
      <c r="AK210" s="12">
        <v>81484.239999999991</v>
      </c>
      <c r="AL210" s="12">
        <v>0</v>
      </c>
      <c r="AM210" s="12">
        <v>18130.8</v>
      </c>
      <c r="AN210" s="12">
        <v>0</v>
      </c>
      <c r="AO210" s="12">
        <v>2000000</v>
      </c>
      <c r="AP210" s="12">
        <v>835813.99</v>
      </c>
      <c r="AQ210" s="12">
        <v>495219.6</v>
      </c>
      <c r="AR210" s="12">
        <f t="shared" si="3"/>
        <v>698350.4</v>
      </c>
      <c r="AS210" s="12">
        <v>698350.4</v>
      </c>
    </row>
    <row r="211" spans="1:45" hidden="1" x14ac:dyDescent="0.3">
      <c r="A211" t="s">
        <v>933</v>
      </c>
      <c r="B211">
        <v>2</v>
      </c>
      <c r="C211" t="s">
        <v>257</v>
      </c>
      <c r="D211">
        <v>2.2000000000000002</v>
      </c>
      <c r="E211" t="s">
        <v>258</v>
      </c>
      <c r="F211" t="s">
        <v>259</v>
      </c>
      <c r="G211" t="s">
        <v>260</v>
      </c>
      <c r="H211" t="s">
        <v>261</v>
      </c>
      <c r="I211" t="s">
        <v>960</v>
      </c>
      <c r="J211" t="s">
        <v>856</v>
      </c>
      <c r="K211">
        <v>1</v>
      </c>
      <c r="L211">
        <v>16</v>
      </c>
      <c r="M211" t="s">
        <v>883</v>
      </c>
      <c r="N211" t="s">
        <v>935</v>
      </c>
      <c r="O211">
        <v>2900</v>
      </c>
      <c r="P211" t="s">
        <v>828</v>
      </c>
      <c r="Q211">
        <v>2980</v>
      </c>
      <c r="R211" t="s">
        <v>953</v>
      </c>
      <c r="S211">
        <v>2981</v>
      </c>
      <c r="T211" t="s">
        <v>291</v>
      </c>
      <c r="U211">
        <v>0</v>
      </c>
      <c r="V211" t="s">
        <v>43</v>
      </c>
      <c r="W211">
        <v>2000</v>
      </c>
      <c r="X211" t="s">
        <v>953</v>
      </c>
      <c r="Y211" t="s">
        <v>937</v>
      </c>
      <c r="Z211" t="s">
        <v>189</v>
      </c>
      <c r="AA211" t="s">
        <v>35</v>
      </c>
      <c r="AB211" t="s">
        <v>276</v>
      </c>
      <c r="AC211" t="s">
        <v>961</v>
      </c>
      <c r="AD211" s="12">
        <v>20000</v>
      </c>
      <c r="AE211" s="12">
        <v>0</v>
      </c>
      <c r="AF211" s="12">
        <v>0</v>
      </c>
      <c r="AG211" s="12">
        <v>0</v>
      </c>
      <c r="AH211" s="12">
        <v>0</v>
      </c>
      <c r="AI211" s="12">
        <v>0</v>
      </c>
      <c r="AJ211" s="12">
        <v>0</v>
      </c>
      <c r="AK211" s="12">
        <v>20000</v>
      </c>
      <c r="AL211" s="12">
        <v>0</v>
      </c>
      <c r="AM211" s="12">
        <v>0</v>
      </c>
      <c r="AN211" s="12">
        <v>0</v>
      </c>
      <c r="AO211" s="12">
        <v>0</v>
      </c>
      <c r="AP211" s="12">
        <v>0</v>
      </c>
      <c r="AQ211" s="12">
        <v>20000</v>
      </c>
      <c r="AR211" s="12">
        <f t="shared" si="3"/>
        <v>20000</v>
      </c>
      <c r="AS211" s="12">
        <v>20000</v>
      </c>
    </row>
    <row r="212" spans="1:45" hidden="1" x14ac:dyDescent="0.3">
      <c r="A212" t="s">
        <v>933</v>
      </c>
      <c r="B212">
        <v>2</v>
      </c>
      <c r="C212" t="s">
        <v>257</v>
      </c>
      <c r="D212">
        <v>2.2000000000000002</v>
      </c>
      <c r="E212" t="s">
        <v>258</v>
      </c>
      <c r="F212" t="s">
        <v>259</v>
      </c>
      <c r="G212" t="s">
        <v>260</v>
      </c>
      <c r="H212" t="s">
        <v>31</v>
      </c>
      <c r="I212" t="s">
        <v>934</v>
      </c>
      <c r="J212" t="s">
        <v>859</v>
      </c>
      <c r="K212">
        <v>2</v>
      </c>
      <c r="L212">
        <v>36</v>
      </c>
      <c r="M212" t="s">
        <v>888</v>
      </c>
      <c r="N212" t="s">
        <v>935</v>
      </c>
      <c r="O212">
        <v>2900</v>
      </c>
      <c r="P212" t="s">
        <v>828</v>
      </c>
      <c r="Q212">
        <v>2980</v>
      </c>
      <c r="R212" t="s">
        <v>953</v>
      </c>
      <c r="S212">
        <v>2981</v>
      </c>
      <c r="T212" t="s">
        <v>291</v>
      </c>
      <c r="U212">
        <v>0</v>
      </c>
      <c r="V212" t="s">
        <v>43</v>
      </c>
      <c r="W212">
        <v>2000</v>
      </c>
      <c r="X212" t="s">
        <v>953</v>
      </c>
      <c r="Y212" t="s">
        <v>937</v>
      </c>
      <c r="Z212" t="s">
        <v>447</v>
      </c>
      <c r="AA212" t="s">
        <v>448</v>
      </c>
      <c r="AB212" t="s">
        <v>452</v>
      </c>
      <c r="AC212" t="s">
        <v>976</v>
      </c>
      <c r="AD212" s="12">
        <v>350000</v>
      </c>
      <c r="AE212" s="12">
        <v>350000</v>
      </c>
      <c r="AF212" s="12">
        <v>87672.8</v>
      </c>
      <c r="AG212" s="12">
        <v>87672.8</v>
      </c>
      <c r="AH212" s="12">
        <v>87672.8</v>
      </c>
      <c r="AI212" s="12">
        <v>87672.8</v>
      </c>
      <c r="AJ212" s="12">
        <v>87672.8</v>
      </c>
      <c r="AK212" s="12">
        <v>262327.2</v>
      </c>
      <c r="AL212" s="12">
        <v>0</v>
      </c>
      <c r="AM212" s="12">
        <v>0</v>
      </c>
      <c r="AN212" s="12">
        <v>0</v>
      </c>
      <c r="AO212" s="12">
        <v>0</v>
      </c>
      <c r="AP212" s="12">
        <v>161938.32</v>
      </c>
      <c r="AQ212" s="12">
        <v>350000</v>
      </c>
      <c r="AR212" s="12">
        <f t="shared" si="3"/>
        <v>350000</v>
      </c>
      <c r="AS212" s="12">
        <v>350000</v>
      </c>
    </row>
    <row r="213" spans="1:45" hidden="1" x14ac:dyDescent="0.3">
      <c r="A213" t="s">
        <v>933</v>
      </c>
      <c r="B213">
        <v>3</v>
      </c>
      <c r="C213" t="s">
        <v>600</v>
      </c>
      <c r="D213">
        <v>3.8</v>
      </c>
      <c r="E213" t="s">
        <v>801</v>
      </c>
      <c r="F213" t="s">
        <v>802</v>
      </c>
      <c r="G213" t="s">
        <v>803</v>
      </c>
      <c r="H213" t="s">
        <v>31</v>
      </c>
      <c r="I213" t="s">
        <v>934</v>
      </c>
      <c r="J213" t="s">
        <v>868</v>
      </c>
      <c r="K213">
        <v>6</v>
      </c>
      <c r="L213">
        <v>49</v>
      </c>
      <c r="M213" t="s">
        <v>905</v>
      </c>
      <c r="N213" t="s">
        <v>935</v>
      </c>
      <c r="O213">
        <v>2900</v>
      </c>
      <c r="P213" t="s">
        <v>828</v>
      </c>
      <c r="Q213">
        <v>2990</v>
      </c>
      <c r="R213" t="s">
        <v>953</v>
      </c>
      <c r="S213">
        <v>2991</v>
      </c>
      <c r="T213" t="s">
        <v>828</v>
      </c>
      <c r="U213">
        <v>0</v>
      </c>
      <c r="V213" t="s">
        <v>43</v>
      </c>
      <c r="W213">
        <v>2000</v>
      </c>
      <c r="X213" t="s">
        <v>953</v>
      </c>
      <c r="Y213" t="s">
        <v>937</v>
      </c>
      <c r="Z213" t="s">
        <v>805</v>
      </c>
      <c r="AA213" t="s">
        <v>79</v>
      </c>
      <c r="AB213" t="s">
        <v>820</v>
      </c>
      <c r="AC213" t="s">
        <v>963</v>
      </c>
      <c r="AD213" s="12">
        <v>1624</v>
      </c>
      <c r="AE213" s="12">
        <v>0</v>
      </c>
      <c r="AF213" s="12">
        <v>1624</v>
      </c>
      <c r="AG213" s="12">
        <v>0</v>
      </c>
      <c r="AH213" s="12">
        <v>0</v>
      </c>
      <c r="AI213" s="12">
        <v>0</v>
      </c>
      <c r="AJ213" s="12">
        <v>0</v>
      </c>
      <c r="AK213" s="12">
        <v>0</v>
      </c>
      <c r="AL213" s="12">
        <v>0</v>
      </c>
      <c r="AM213" s="12">
        <v>0</v>
      </c>
      <c r="AN213" s="12">
        <v>0</v>
      </c>
      <c r="AO213" s="12">
        <v>0</v>
      </c>
      <c r="AP213" s="12">
        <v>1005.72</v>
      </c>
      <c r="AQ213" s="12">
        <v>0</v>
      </c>
      <c r="AR213" s="12">
        <f t="shared" si="3"/>
        <v>1624</v>
      </c>
      <c r="AS213" s="12">
        <v>1624</v>
      </c>
    </row>
    <row r="214" spans="1:45" hidden="1" x14ac:dyDescent="0.3">
      <c r="A214" t="s">
        <v>940</v>
      </c>
      <c r="B214">
        <v>2</v>
      </c>
      <c r="C214" t="s">
        <v>257</v>
      </c>
      <c r="D214">
        <v>2.2000000000000002</v>
      </c>
      <c r="E214" t="s">
        <v>258</v>
      </c>
      <c r="F214" t="s">
        <v>573</v>
      </c>
      <c r="G214" t="s">
        <v>966</v>
      </c>
      <c r="H214" t="s">
        <v>31</v>
      </c>
      <c r="I214" t="s">
        <v>934</v>
      </c>
      <c r="J214" t="s">
        <v>859</v>
      </c>
      <c r="K214">
        <v>3</v>
      </c>
      <c r="L214">
        <v>34</v>
      </c>
      <c r="M214" t="s">
        <v>892</v>
      </c>
      <c r="N214" t="s">
        <v>935</v>
      </c>
      <c r="O214">
        <v>3100</v>
      </c>
      <c r="P214" t="s">
        <v>985</v>
      </c>
      <c r="Q214">
        <v>3110</v>
      </c>
      <c r="R214" t="s">
        <v>70</v>
      </c>
      <c r="S214">
        <v>3111</v>
      </c>
      <c r="T214" t="s">
        <v>320</v>
      </c>
      <c r="U214">
        <v>0</v>
      </c>
      <c r="V214" t="s">
        <v>43</v>
      </c>
      <c r="W214">
        <v>3000</v>
      </c>
      <c r="X214" t="s">
        <v>70</v>
      </c>
      <c r="Y214" t="s">
        <v>979</v>
      </c>
      <c r="Z214" t="s">
        <v>447</v>
      </c>
      <c r="AA214" t="s">
        <v>218</v>
      </c>
      <c r="AB214" t="s">
        <v>578</v>
      </c>
      <c r="AC214" t="s">
        <v>576</v>
      </c>
      <c r="AD214" s="12">
        <v>85500000</v>
      </c>
      <c r="AE214" s="12">
        <v>70000000</v>
      </c>
      <c r="AF214" s="12">
        <v>71450462.950000003</v>
      </c>
      <c r="AG214" s="12">
        <v>71450462.950000003</v>
      </c>
      <c r="AH214" s="12">
        <v>71450462.950000003</v>
      </c>
      <c r="AI214" s="12">
        <v>71450462.950000003</v>
      </c>
      <c r="AJ214" s="12">
        <v>71450462.950000003</v>
      </c>
      <c r="AK214" s="12">
        <v>14049537.049999997</v>
      </c>
      <c r="AL214" s="12">
        <v>0</v>
      </c>
      <c r="AM214" s="12">
        <v>0</v>
      </c>
      <c r="AN214" s="12">
        <v>0</v>
      </c>
      <c r="AO214" s="12">
        <v>70000000</v>
      </c>
      <c r="AP214" s="12">
        <v>91591520.670000002</v>
      </c>
      <c r="AQ214" s="12">
        <v>85500000</v>
      </c>
      <c r="AR214" s="12">
        <f t="shared" si="3"/>
        <v>85500000</v>
      </c>
      <c r="AS214" s="12">
        <v>95267283.930000007</v>
      </c>
    </row>
    <row r="215" spans="1:45" hidden="1" x14ac:dyDescent="0.3">
      <c r="A215" t="s">
        <v>933</v>
      </c>
      <c r="B215">
        <v>1</v>
      </c>
      <c r="C215" t="s">
        <v>27</v>
      </c>
      <c r="D215">
        <v>1.3</v>
      </c>
      <c r="E215" t="s">
        <v>28</v>
      </c>
      <c r="F215" t="s">
        <v>29</v>
      </c>
      <c r="G215" t="s">
        <v>30</v>
      </c>
      <c r="H215" t="s">
        <v>31</v>
      </c>
      <c r="I215" t="s">
        <v>934</v>
      </c>
      <c r="J215" t="s">
        <v>857</v>
      </c>
      <c r="K215">
        <v>6</v>
      </c>
      <c r="L215">
        <v>21</v>
      </c>
      <c r="M215" t="s">
        <v>884</v>
      </c>
      <c r="N215" t="s">
        <v>935</v>
      </c>
      <c r="O215">
        <v>3100</v>
      </c>
      <c r="P215" t="s">
        <v>985</v>
      </c>
      <c r="Q215">
        <v>3110</v>
      </c>
      <c r="R215" t="s">
        <v>70</v>
      </c>
      <c r="S215">
        <v>3111</v>
      </c>
      <c r="T215" t="s">
        <v>320</v>
      </c>
      <c r="U215">
        <v>0</v>
      </c>
      <c r="V215" t="s">
        <v>43</v>
      </c>
      <c r="W215">
        <v>3000</v>
      </c>
      <c r="X215" t="s">
        <v>70</v>
      </c>
      <c r="Y215" t="s">
        <v>937</v>
      </c>
      <c r="Z215" t="s">
        <v>307</v>
      </c>
      <c r="AA215" t="s">
        <v>79</v>
      </c>
      <c r="AB215" t="s">
        <v>311</v>
      </c>
      <c r="AC215" t="s">
        <v>309</v>
      </c>
      <c r="AD215" s="12">
        <v>5197048</v>
      </c>
      <c r="AE215" s="12">
        <v>5197048</v>
      </c>
      <c r="AF215" s="12">
        <v>4615703.8</v>
      </c>
      <c r="AG215" s="12">
        <v>4615703.8</v>
      </c>
      <c r="AH215" s="12">
        <v>4503273</v>
      </c>
      <c r="AI215" s="12">
        <v>4503273</v>
      </c>
      <c r="AJ215" s="12">
        <v>4503273</v>
      </c>
      <c r="AK215" s="12">
        <v>581344.20000000019</v>
      </c>
      <c r="AL215" s="12">
        <v>0</v>
      </c>
      <c r="AM215" s="12">
        <v>0</v>
      </c>
      <c r="AN215" s="12">
        <v>0</v>
      </c>
      <c r="AO215" s="12">
        <v>4300000</v>
      </c>
      <c r="AP215" s="12">
        <v>4542905.0999999996</v>
      </c>
      <c r="AQ215" s="12">
        <v>5197048</v>
      </c>
      <c r="AR215" s="12">
        <f t="shared" si="3"/>
        <v>5197048</v>
      </c>
      <c r="AS215" s="12">
        <v>5600000</v>
      </c>
    </row>
    <row r="216" spans="1:45" hidden="1" x14ac:dyDescent="0.3">
      <c r="A216" t="s">
        <v>933</v>
      </c>
      <c r="B216">
        <v>2</v>
      </c>
      <c r="C216" t="s">
        <v>257</v>
      </c>
      <c r="D216">
        <v>2.2000000000000002</v>
      </c>
      <c r="E216" t="s">
        <v>258</v>
      </c>
      <c r="F216" t="s">
        <v>259</v>
      </c>
      <c r="G216" t="s">
        <v>260</v>
      </c>
      <c r="H216" t="s">
        <v>31</v>
      </c>
      <c r="I216" t="s">
        <v>934</v>
      </c>
      <c r="J216" t="s">
        <v>859</v>
      </c>
      <c r="K216">
        <v>2</v>
      </c>
      <c r="L216">
        <v>36</v>
      </c>
      <c r="M216" t="s">
        <v>888</v>
      </c>
      <c r="N216" t="s">
        <v>935</v>
      </c>
      <c r="O216">
        <v>3100</v>
      </c>
      <c r="P216" t="s">
        <v>985</v>
      </c>
      <c r="Q216">
        <v>3110</v>
      </c>
      <c r="R216" t="s">
        <v>70</v>
      </c>
      <c r="S216">
        <v>3111</v>
      </c>
      <c r="T216" t="s">
        <v>320</v>
      </c>
      <c r="U216">
        <v>0</v>
      </c>
      <c r="V216" t="s">
        <v>43</v>
      </c>
      <c r="W216">
        <v>3000</v>
      </c>
      <c r="X216" t="s">
        <v>70</v>
      </c>
      <c r="Y216" t="s">
        <v>937</v>
      </c>
      <c r="Z216" t="s">
        <v>447</v>
      </c>
      <c r="AA216" t="s">
        <v>448</v>
      </c>
      <c r="AB216" t="s">
        <v>452</v>
      </c>
      <c r="AC216" t="s">
        <v>976</v>
      </c>
      <c r="AD216" s="12">
        <v>203460000</v>
      </c>
      <c r="AE216" s="12">
        <v>116185349.58</v>
      </c>
      <c r="AF216" s="12">
        <v>167041147.08000001</v>
      </c>
      <c r="AG216" s="12">
        <v>167041147.08000001</v>
      </c>
      <c r="AH216" s="12">
        <v>167041147.08000001</v>
      </c>
      <c r="AI216" s="12">
        <v>167041147.08000001</v>
      </c>
      <c r="AJ216" s="12">
        <v>167041147.08000001</v>
      </c>
      <c r="AK216" s="12">
        <v>36418852.919999987</v>
      </c>
      <c r="AL216" s="12">
        <v>0</v>
      </c>
      <c r="AM216" s="12">
        <v>0</v>
      </c>
      <c r="AN216" s="12">
        <v>0</v>
      </c>
      <c r="AO216" s="12">
        <v>192647680.16999999</v>
      </c>
      <c r="AP216" s="12">
        <v>199691638.49000001</v>
      </c>
      <c r="AQ216" s="12">
        <v>195460000</v>
      </c>
      <c r="AR216" s="12">
        <f t="shared" si="3"/>
        <v>203460000</v>
      </c>
      <c r="AS216" s="12">
        <v>223000000</v>
      </c>
    </row>
    <row r="217" spans="1:45" hidden="1" x14ac:dyDescent="0.3">
      <c r="A217" t="s">
        <v>933</v>
      </c>
      <c r="B217">
        <v>1</v>
      </c>
      <c r="C217" t="s">
        <v>27</v>
      </c>
      <c r="D217">
        <v>1.3</v>
      </c>
      <c r="E217" t="s">
        <v>28</v>
      </c>
      <c r="F217" t="s">
        <v>29</v>
      </c>
      <c r="G217" t="s">
        <v>30</v>
      </c>
      <c r="H217" t="s">
        <v>31</v>
      </c>
      <c r="I217" t="s">
        <v>934</v>
      </c>
      <c r="J217" t="s">
        <v>857</v>
      </c>
      <c r="K217">
        <v>6</v>
      </c>
      <c r="L217">
        <v>21</v>
      </c>
      <c r="M217" t="s">
        <v>884</v>
      </c>
      <c r="N217" t="s">
        <v>935</v>
      </c>
      <c r="O217">
        <v>3100</v>
      </c>
      <c r="P217" t="s">
        <v>985</v>
      </c>
      <c r="Q217">
        <v>3140</v>
      </c>
      <c r="R217" t="s">
        <v>70</v>
      </c>
      <c r="S217">
        <v>3141</v>
      </c>
      <c r="T217" t="s">
        <v>321</v>
      </c>
      <c r="U217">
        <v>0</v>
      </c>
      <c r="V217" t="s">
        <v>43</v>
      </c>
      <c r="W217">
        <v>3000</v>
      </c>
      <c r="X217" t="s">
        <v>70</v>
      </c>
      <c r="Y217" t="s">
        <v>937</v>
      </c>
      <c r="Z217" t="s">
        <v>307</v>
      </c>
      <c r="AA217" t="s">
        <v>79</v>
      </c>
      <c r="AB217" t="s">
        <v>311</v>
      </c>
      <c r="AC217" t="s">
        <v>309</v>
      </c>
      <c r="AD217" s="12">
        <v>600000</v>
      </c>
      <c r="AE217" s="12">
        <v>600000</v>
      </c>
      <c r="AF217" s="12">
        <v>599999.56000000006</v>
      </c>
      <c r="AG217" s="12">
        <v>599999.56000000006</v>
      </c>
      <c r="AH217" s="12">
        <v>417376.89</v>
      </c>
      <c r="AI217" s="12">
        <v>417376.89</v>
      </c>
      <c r="AJ217" s="12">
        <v>370981.96</v>
      </c>
      <c r="AK217" s="12">
        <v>0.43999999994412065</v>
      </c>
      <c r="AL217" s="12">
        <v>0</v>
      </c>
      <c r="AM217" s="12">
        <v>0</v>
      </c>
      <c r="AN217" s="12">
        <v>0</v>
      </c>
      <c r="AO217" s="12">
        <v>1300000</v>
      </c>
      <c r="AP217" s="12">
        <v>599999.56000000006</v>
      </c>
      <c r="AQ217" s="12">
        <v>600000</v>
      </c>
      <c r="AR217" s="12">
        <f t="shared" si="3"/>
        <v>600000</v>
      </c>
      <c r="AS217" s="12">
        <v>600000</v>
      </c>
    </row>
    <row r="218" spans="1:45" hidden="1" x14ac:dyDescent="0.3">
      <c r="A218" t="s">
        <v>933</v>
      </c>
      <c r="B218">
        <v>3</v>
      </c>
      <c r="C218" t="s">
        <v>600</v>
      </c>
      <c r="D218">
        <v>3.8</v>
      </c>
      <c r="E218" t="s">
        <v>801</v>
      </c>
      <c r="F218" t="s">
        <v>802</v>
      </c>
      <c r="G218" t="s">
        <v>803</v>
      </c>
      <c r="H218" t="s">
        <v>31</v>
      </c>
      <c r="I218" t="s">
        <v>934</v>
      </c>
      <c r="J218" t="s">
        <v>868</v>
      </c>
      <c r="K218">
        <v>6</v>
      </c>
      <c r="L218">
        <v>49</v>
      </c>
      <c r="M218" t="s">
        <v>905</v>
      </c>
      <c r="N218" t="s">
        <v>935</v>
      </c>
      <c r="O218">
        <v>3100</v>
      </c>
      <c r="P218" t="s">
        <v>985</v>
      </c>
      <c r="Q218">
        <v>3140</v>
      </c>
      <c r="R218" t="s">
        <v>70</v>
      </c>
      <c r="S218">
        <v>3141</v>
      </c>
      <c r="T218" t="s">
        <v>321</v>
      </c>
      <c r="U218">
        <v>0</v>
      </c>
      <c r="V218" t="s">
        <v>43</v>
      </c>
      <c r="W218">
        <v>3000</v>
      </c>
      <c r="X218" t="s">
        <v>70</v>
      </c>
      <c r="Y218" t="s">
        <v>937</v>
      </c>
      <c r="Z218" t="s">
        <v>805</v>
      </c>
      <c r="AA218" t="s">
        <v>79</v>
      </c>
      <c r="AB218" t="s">
        <v>820</v>
      </c>
      <c r="AC218" t="s">
        <v>963</v>
      </c>
      <c r="AD218" s="12">
        <v>1824700</v>
      </c>
      <c r="AE218" s="12">
        <v>1813000</v>
      </c>
      <c r="AF218" s="12">
        <v>1741466.24</v>
      </c>
      <c r="AG218" s="12">
        <v>1741466.24</v>
      </c>
      <c r="AH218" s="12">
        <v>1000098.64</v>
      </c>
      <c r="AI218" s="12">
        <v>962282.64</v>
      </c>
      <c r="AJ218" s="12">
        <v>851825.12</v>
      </c>
      <c r="AK218" s="12">
        <v>83233.760000000009</v>
      </c>
      <c r="AL218" s="12">
        <v>0</v>
      </c>
      <c r="AM218" s="12">
        <v>0</v>
      </c>
      <c r="AN218" s="12">
        <v>0</v>
      </c>
      <c r="AO218" s="12">
        <v>1700000</v>
      </c>
      <c r="AP218" s="12">
        <v>1487890.24</v>
      </c>
      <c r="AQ218" s="12">
        <v>1824700</v>
      </c>
      <c r="AR218" s="12">
        <f t="shared" si="3"/>
        <v>1824700</v>
      </c>
      <c r="AS218" s="12">
        <v>1824700</v>
      </c>
    </row>
    <row r="219" spans="1:45" hidden="1" x14ac:dyDescent="0.3">
      <c r="A219" t="s">
        <v>940</v>
      </c>
      <c r="B219">
        <v>1</v>
      </c>
      <c r="C219" t="s">
        <v>27</v>
      </c>
      <c r="D219">
        <v>1.7</v>
      </c>
      <c r="E219" t="s">
        <v>215</v>
      </c>
      <c r="F219" t="s">
        <v>373</v>
      </c>
      <c r="G219" t="s">
        <v>374</v>
      </c>
      <c r="H219" t="s">
        <v>200</v>
      </c>
      <c r="I219" t="s">
        <v>957</v>
      </c>
      <c r="J219" t="s">
        <v>860</v>
      </c>
      <c r="K219">
        <v>7</v>
      </c>
      <c r="L219">
        <v>41</v>
      </c>
      <c r="M219" t="s">
        <v>906</v>
      </c>
      <c r="N219" t="s">
        <v>935</v>
      </c>
      <c r="O219">
        <v>3100</v>
      </c>
      <c r="P219" t="s">
        <v>985</v>
      </c>
      <c r="Q219">
        <v>316</v>
      </c>
      <c r="R219" t="s">
        <v>322</v>
      </c>
      <c r="S219">
        <v>3161</v>
      </c>
      <c r="T219" t="s">
        <v>322</v>
      </c>
      <c r="U219">
        <v>0</v>
      </c>
      <c r="V219" t="s">
        <v>43</v>
      </c>
      <c r="W219">
        <v>3000</v>
      </c>
      <c r="X219" t="s">
        <v>70</v>
      </c>
      <c r="Y219" t="s">
        <v>986</v>
      </c>
      <c r="Z219" t="s">
        <v>587</v>
      </c>
      <c r="AA219" t="s">
        <v>588</v>
      </c>
      <c r="AB219" t="s">
        <v>593</v>
      </c>
      <c r="AC219" t="s">
        <v>958</v>
      </c>
      <c r="AD219" s="12">
        <v>55000</v>
      </c>
      <c r="AE219" s="12">
        <v>0</v>
      </c>
      <c r="AF219" s="12">
        <v>54627.3</v>
      </c>
      <c r="AG219" s="12">
        <v>54627.3</v>
      </c>
      <c r="AH219" s="12">
        <v>0</v>
      </c>
      <c r="AI219" s="12">
        <v>0</v>
      </c>
      <c r="AJ219" s="12">
        <v>0</v>
      </c>
      <c r="AK219" s="12">
        <v>372.69999999999709</v>
      </c>
      <c r="AL219" s="12">
        <v>0</v>
      </c>
      <c r="AM219" s="12">
        <v>0</v>
      </c>
      <c r="AN219" s="12">
        <v>0</v>
      </c>
      <c r="AO219" s="12">
        <v>0</v>
      </c>
      <c r="AP219" s="12">
        <v>0</v>
      </c>
      <c r="AQ219" s="12">
        <v>55000</v>
      </c>
      <c r="AR219" s="12">
        <f t="shared" si="3"/>
        <v>55000</v>
      </c>
      <c r="AS219" s="12">
        <v>0</v>
      </c>
    </row>
    <row r="220" spans="1:45" hidden="1" x14ac:dyDescent="0.3">
      <c r="A220" t="s">
        <v>933</v>
      </c>
      <c r="B220">
        <v>1</v>
      </c>
      <c r="C220" t="s">
        <v>27</v>
      </c>
      <c r="D220">
        <v>1.3</v>
      </c>
      <c r="E220" t="s">
        <v>28</v>
      </c>
      <c r="F220" t="s">
        <v>29</v>
      </c>
      <c r="G220" t="s">
        <v>30</v>
      </c>
      <c r="H220" t="s">
        <v>31</v>
      </c>
      <c r="I220" t="s">
        <v>934</v>
      </c>
      <c r="J220" t="s">
        <v>857</v>
      </c>
      <c r="K220">
        <v>6</v>
      </c>
      <c r="L220">
        <v>21</v>
      </c>
      <c r="M220" t="s">
        <v>884</v>
      </c>
      <c r="N220" t="s">
        <v>935</v>
      </c>
      <c r="O220">
        <v>3100</v>
      </c>
      <c r="P220" t="s">
        <v>985</v>
      </c>
      <c r="Q220">
        <v>316</v>
      </c>
      <c r="R220" t="s">
        <v>322</v>
      </c>
      <c r="S220">
        <v>3161</v>
      </c>
      <c r="T220" t="s">
        <v>322</v>
      </c>
      <c r="U220">
        <v>0</v>
      </c>
      <c r="V220" t="s">
        <v>43</v>
      </c>
      <c r="W220">
        <v>3000</v>
      </c>
      <c r="X220" t="s">
        <v>70</v>
      </c>
      <c r="Y220" t="s">
        <v>937</v>
      </c>
      <c r="Z220" t="s">
        <v>307</v>
      </c>
      <c r="AA220" t="s">
        <v>79</v>
      </c>
      <c r="AB220" t="s">
        <v>311</v>
      </c>
      <c r="AC220" t="s">
        <v>309</v>
      </c>
      <c r="AD220" s="12">
        <v>2700000</v>
      </c>
      <c r="AE220" s="12">
        <v>2700000</v>
      </c>
      <c r="AF220" s="12">
        <v>2593760</v>
      </c>
      <c r="AG220" s="12">
        <v>2593760</v>
      </c>
      <c r="AH220" s="12">
        <v>2143842.4</v>
      </c>
      <c r="AI220" s="12">
        <v>2143842.4</v>
      </c>
      <c r="AJ220" s="12">
        <v>2143842.4</v>
      </c>
      <c r="AK220" s="12">
        <v>106240</v>
      </c>
      <c r="AL220" s="12">
        <v>0</v>
      </c>
      <c r="AM220" s="12">
        <v>0</v>
      </c>
      <c r="AN220" s="12">
        <v>0</v>
      </c>
      <c r="AO220" s="12">
        <v>2200000</v>
      </c>
      <c r="AP220" s="12">
        <v>2194720</v>
      </c>
      <c r="AQ220" s="12">
        <v>2700000</v>
      </c>
      <c r="AR220" s="12">
        <f t="shared" si="3"/>
        <v>2700000</v>
      </c>
      <c r="AS220" s="12">
        <v>2700000</v>
      </c>
    </row>
    <row r="221" spans="1:45" hidden="1" x14ac:dyDescent="0.3">
      <c r="A221" t="s">
        <v>933</v>
      </c>
      <c r="B221">
        <v>1</v>
      </c>
      <c r="C221" t="s">
        <v>27</v>
      </c>
      <c r="D221">
        <v>1.7</v>
      </c>
      <c r="E221" t="s">
        <v>215</v>
      </c>
      <c r="F221" t="s">
        <v>373</v>
      </c>
      <c r="G221" t="s">
        <v>374</v>
      </c>
      <c r="H221" t="s">
        <v>200</v>
      </c>
      <c r="I221" t="s">
        <v>957</v>
      </c>
      <c r="J221" t="s">
        <v>860</v>
      </c>
      <c r="K221">
        <v>7</v>
      </c>
      <c r="L221">
        <v>41</v>
      </c>
      <c r="M221" t="s">
        <v>906</v>
      </c>
      <c r="N221" t="s">
        <v>935</v>
      </c>
      <c r="O221">
        <v>3100</v>
      </c>
      <c r="P221" t="s">
        <v>985</v>
      </c>
      <c r="Q221">
        <v>316</v>
      </c>
      <c r="R221" t="s">
        <v>322</v>
      </c>
      <c r="S221">
        <v>3161</v>
      </c>
      <c r="T221" t="s">
        <v>322</v>
      </c>
      <c r="U221">
        <v>0</v>
      </c>
      <c r="V221" t="s">
        <v>43</v>
      </c>
      <c r="W221">
        <v>3000</v>
      </c>
      <c r="X221" t="s">
        <v>70</v>
      </c>
      <c r="Y221" t="s">
        <v>937</v>
      </c>
      <c r="Z221" t="s">
        <v>587</v>
      </c>
      <c r="AA221" t="s">
        <v>588</v>
      </c>
      <c r="AB221" t="s">
        <v>593</v>
      </c>
      <c r="AC221" t="s">
        <v>958</v>
      </c>
      <c r="AD221" s="12">
        <v>200000</v>
      </c>
      <c r="AE221" s="12">
        <v>200000</v>
      </c>
      <c r="AF221" s="12">
        <v>145672.79999999999</v>
      </c>
      <c r="AG221" s="12">
        <v>145672.79999999999</v>
      </c>
      <c r="AH221" s="12">
        <v>127463.7</v>
      </c>
      <c r="AI221" s="12">
        <v>109254.6</v>
      </c>
      <c r="AJ221" s="12">
        <v>109254.6</v>
      </c>
      <c r="AK221" s="12">
        <v>54327.200000000012</v>
      </c>
      <c r="AL221" s="12">
        <v>0</v>
      </c>
      <c r="AM221" s="12">
        <v>0</v>
      </c>
      <c r="AN221" s="12">
        <v>0</v>
      </c>
      <c r="AO221" s="12">
        <v>0</v>
      </c>
      <c r="AP221" s="12">
        <v>218509.2</v>
      </c>
      <c r="AQ221" s="12">
        <v>200000</v>
      </c>
      <c r="AR221" s="12">
        <f t="shared" si="3"/>
        <v>200000</v>
      </c>
      <c r="AS221" s="12">
        <v>200000</v>
      </c>
    </row>
    <row r="222" spans="1:45" hidden="1" x14ac:dyDescent="0.3">
      <c r="A222" t="s">
        <v>933</v>
      </c>
      <c r="B222">
        <v>3</v>
      </c>
      <c r="C222" t="s">
        <v>600</v>
      </c>
      <c r="D222">
        <v>3.8</v>
      </c>
      <c r="E222" t="s">
        <v>801</v>
      </c>
      <c r="F222" t="s">
        <v>802</v>
      </c>
      <c r="G222" t="s">
        <v>803</v>
      </c>
      <c r="H222" t="s">
        <v>31</v>
      </c>
      <c r="I222" t="s">
        <v>934</v>
      </c>
      <c r="J222" t="s">
        <v>868</v>
      </c>
      <c r="K222">
        <v>6</v>
      </c>
      <c r="L222">
        <v>49</v>
      </c>
      <c r="M222" t="s">
        <v>905</v>
      </c>
      <c r="N222" t="s">
        <v>935</v>
      </c>
      <c r="O222">
        <v>3100</v>
      </c>
      <c r="P222" t="s">
        <v>985</v>
      </c>
      <c r="Q222">
        <v>3160</v>
      </c>
      <c r="R222" t="s">
        <v>322</v>
      </c>
      <c r="S222">
        <v>3161</v>
      </c>
      <c r="T222" t="s">
        <v>322</v>
      </c>
      <c r="U222">
        <v>0</v>
      </c>
      <c r="V222" t="s">
        <v>43</v>
      </c>
      <c r="W222">
        <v>3000</v>
      </c>
      <c r="X222" t="s">
        <v>70</v>
      </c>
      <c r="Y222" t="s">
        <v>937</v>
      </c>
      <c r="Z222" t="s">
        <v>805</v>
      </c>
      <c r="AA222" t="s">
        <v>79</v>
      </c>
      <c r="AB222" t="s">
        <v>820</v>
      </c>
      <c r="AC222" t="s">
        <v>963</v>
      </c>
      <c r="AD222" s="12">
        <v>97022.399999999994</v>
      </c>
      <c r="AE222" s="12">
        <v>0</v>
      </c>
      <c r="AF222" s="12">
        <v>97022.399999999994</v>
      </c>
      <c r="AG222" s="12">
        <v>97022.399999999994</v>
      </c>
      <c r="AH222" s="12">
        <v>16453.439999999999</v>
      </c>
      <c r="AI222" s="12">
        <v>13711.2</v>
      </c>
      <c r="AJ222" s="12">
        <v>13711.2</v>
      </c>
      <c r="AK222" s="12">
        <v>0</v>
      </c>
      <c r="AL222" s="12">
        <v>0</v>
      </c>
      <c r="AM222" s="12">
        <v>0</v>
      </c>
      <c r="AN222" s="12">
        <v>0</v>
      </c>
      <c r="AO222" s="12">
        <v>0</v>
      </c>
      <c r="AP222" s="12">
        <v>0</v>
      </c>
      <c r="AQ222" s="12">
        <v>97022.399999999994</v>
      </c>
      <c r="AR222" s="12">
        <f t="shared" si="3"/>
        <v>97022.399999999994</v>
      </c>
      <c r="AS222" s="12">
        <v>97022.399999999994</v>
      </c>
    </row>
    <row r="223" spans="1:45" hidden="1" x14ac:dyDescent="0.3">
      <c r="A223" t="s">
        <v>933</v>
      </c>
      <c r="B223">
        <v>1</v>
      </c>
      <c r="C223" t="s">
        <v>27</v>
      </c>
      <c r="D223">
        <v>1.3</v>
      </c>
      <c r="E223" t="s">
        <v>28</v>
      </c>
      <c r="F223" t="s">
        <v>29</v>
      </c>
      <c r="G223" t="s">
        <v>30</v>
      </c>
      <c r="H223" t="s">
        <v>31</v>
      </c>
      <c r="I223" t="s">
        <v>934</v>
      </c>
      <c r="J223" t="s">
        <v>853</v>
      </c>
      <c r="K223">
        <v>6</v>
      </c>
      <c r="L223">
        <v>4</v>
      </c>
      <c r="M223" t="s">
        <v>873</v>
      </c>
      <c r="N223" t="s">
        <v>935</v>
      </c>
      <c r="O223">
        <v>3100</v>
      </c>
      <c r="P223" t="s">
        <v>985</v>
      </c>
      <c r="Q223">
        <v>3180</v>
      </c>
      <c r="R223" t="s">
        <v>70</v>
      </c>
      <c r="S223">
        <v>3181</v>
      </c>
      <c r="T223" t="s">
        <v>95</v>
      </c>
      <c r="U223">
        <v>0</v>
      </c>
      <c r="V223" t="s">
        <v>43</v>
      </c>
      <c r="W223">
        <v>3000</v>
      </c>
      <c r="X223" t="s">
        <v>70</v>
      </c>
      <c r="Y223" t="s">
        <v>937</v>
      </c>
      <c r="Z223" t="s">
        <v>971</v>
      </c>
      <c r="AA223" t="s">
        <v>79</v>
      </c>
      <c r="AB223" t="s">
        <v>94</v>
      </c>
      <c r="AC223" t="s">
        <v>987</v>
      </c>
      <c r="AD223" s="12">
        <v>5000</v>
      </c>
      <c r="AE223" s="12">
        <v>0</v>
      </c>
      <c r="AF223" s="12">
        <v>0</v>
      </c>
      <c r="AG223" s="12">
        <v>0</v>
      </c>
      <c r="AH223" s="12">
        <v>0</v>
      </c>
      <c r="AI223" s="12">
        <v>0</v>
      </c>
      <c r="AJ223" s="12">
        <v>0</v>
      </c>
      <c r="AK223" s="12">
        <v>5000</v>
      </c>
      <c r="AL223" s="12">
        <v>0</v>
      </c>
      <c r="AM223" s="12">
        <v>0</v>
      </c>
      <c r="AN223" s="12">
        <v>0</v>
      </c>
      <c r="AO223" s="12">
        <v>0</v>
      </c>
      <c r="AP223" s="12">
        <v>0</v>
      </c>
      <c r="AQ223" s="12">
        <v>5000</v>
      </c>
      <c r="AR223" s="12">
        <f t="shared" si="3"/>
        <v>5000</v>
      </c>
      <c r="AS223" s="12">
        <v>5000</v>
      </c>
    </row>
    <row r="224" spans="1:45" hidden="1" x14ac:dyDescent="0.3">
      <c r="A224" t="s">
        <v>933</v>
      </c>
      <c r="B224">
        <v>1</v>
      </c>
      <c r="C224" t="s">
        <v>27</v>
      </c>
      <c r="D224">
        <v>1.3</v>
      </c>
      <c r="E224" t="s">
        <v>28</v>
      </c>
      <c r="F224" t="s">
        <v>29</v>
      </c>
      <c r="G224" t="s">
        <v>30</v>
      </c>
      <c r="H224" t="s">
        <v>141</v>
      </c>
      <c r="I224" t="s">
        <v>955</v>
      </c>
      <c r="J224" t="s">
        <v>855</v>
      </c>
      <c r="K224">
        <v>6</v>
      </c>
      <c r="L224">
        <v>18</v>
      </c>
      <c r="M224" t="s">
        <v>877</v>
      </c>
      <c r="N224" t="s">
        <v>935</v>
      </c>
      <c r="O224">
        <v>3100</v>
      </c>
      <c r="P224" t="s">
        <v>985</v>
      </c>
      <c r="Q224">
        <v>3180</v>
      </c>
      <c r="R224" t="s">
        <v>70</v>
      </c>
      <c r="S224">
        <v>3181</v>
      </c>
      <c r="T224" t="s">
        <v>95</v>
      </c>
      <c r="U224">
        <v>0</v>
      </c>
      <c r="V224" t="s">
        <v>43</v>
      </c>
      <c r="W224">
        <v>3000</v>
      </c>
      <c r="X224" t="s">
        <v>70</v>
      </c>
      <c r="Y224" t="s">
        <v>937</v>
      </c>
      <c r="Z224" t="s">
        <v>144</v>
      </c>
      <c r="AA224" t="s">
        <v>79</v>
      </c>
      <c r="AB224" t="s">
        <v>148</v>
      </c>
      <c r="AC224" t="s">
        <v>956</v>
      </c>
      <c r="AD224" s="12">
        <v>5500</v>
      </c>
      <c r="AE224" s="12">
        <v>5500</v>
      </c>
      <c r="AF224" s="12">
        <v>3274.18</v>
      </c>
      <c r="AG224" s="12">
        <v>3274.18</v>
      </c>
      <c r="AH224" s="12">
        <v>3274.18</v>
      </c>
      <c r="AI224" s="12">
        <v>3274.18</v>
      </c>
      <c r="AJ224" s="12">
        <v>3274.18</v>
      </c>
      <c r="AK224" s="12">
        <v>2225.8200000000002</v>
      </c>
      <c r="AL224" s="12">
        <v>0</v>
      </c>
      <c r="AM224" s="12">
        <v>0</v>
      </c>
      <c r="AN224" s="12">
        <v>0</v>
      </c>
      <c r="AO224" s="12">
        <v>2500</v>
      </c>
      <c r="AP224" s="12">
        <v>2582.41</v>
      </c>
      <c r="AQ224" s="12">
        <v>5500</v>
      </c>
      <c r="AR224" s="12">
        <f t="shared" si="3"/>
        <v>5500</v>
      </c>
      <c r="AS224" s="12">
        <v>5500</v>
      </c>
    </row>
    <row r="225" spans="1:45" hidden="1" x14ac:dyDescent="0.3">
      <c r="A225" t="s">
        <v>933</v>
      </c>
      <c r="B225">
        <v>1</v>
      </c>
      <c r="C225" t="s">
        <v>27</v>
      </c>
      <c r="D225">
        <v>1.7</v>
      </c>
      <c r="E225" t="s">
        <v>215</v>
      </c>
      <c r="F225" t="s">
        <v>373</v>
      </c>
      <c r="G225" t="s">
        <v>374</v>
      </c>
      <c r="H225" t="s">
        <v>200</v>
      </c>
      <c r="I225" t="s">
        <v>957</v>
      </c>
      <c r="J225" t="s">
        <v>860</v>
      </c>
      <c r="K225">
        <v>7</v>
      </c>
      <c r="L225">
        <v>40</v>
      </c>
      <c r="M225" t="s">
        <v>906</v>
      </c>
      <c r="N225" t="s">
        <v>935</v>
      </c>
      <c r="O225">
        <v>3100</v>
      </c>
      <c r="P225" t="s">
        <v>985</v>
      </c>
      <c r="Q225">
        <v>3180</v>
      </c>
      <c r="R225" t="s">
        <v>70</v>
      </c>
      <c r="S225">
        <v>3181</v>
      </c>
      <c r="T225" t="s">
        <v>95</v>
      </c>
      <c r="U225">
        <v>0</v>
      </c>
      <c r="V225" t="s">
        <v>43</v>
      </c>
      <c r="W225">
        <v>3000</v>
      </c>
      <c r="X225" t="s">
        <v>70</v>
      </c>
      <c r="Y225" t="s">
        <v>937</v>
      </c>
      <c r="Z225" t="s">
        <v>587</v>
      </c>
      <c r="AA225" t="s">
        <v>588</v>
      </c>
      <c r="AB225" t="s">
        <v>591</v>
      </c>
      <c r="AC225" t="s">
        <v>958</v>
      </c>
      <c r="AD225" s="12">
        <v>10000</v>
      </c>
      <c r="AE225" s="12">
        <v>10000</v>
      </c>
      <c r="AF225" s="12">
        <v>0</v>
      </c>
      <c r="AG225" s="12">
        <v>0</v>
      </c>
      <c r="AH225" s="12">
        <v>0</v>
      </c>
      <c r="AI225" s="12">
        <v>0</v>
      </c>
      <c r="AJ225" s="12">
        <v>0</v>
      </c>
      <c r="AK225" s="12">
        <v>10000</v>
      </c>
      <c r="AL225" s="12">
        <v>0</v>
      </c>
      <c r="AM225" s="12">
        <v>0</v>
      </c>
      <c r="AN225" s="12">
        <v>0</v>
      </c>
      <c r="AO225" s="12">
        <v>10000</v>
      </c>
      <c r="AP225" s="12">
        <v>1713.83</v>
      </c>
      <c r="AQ225" s="12">
        <v>10000</v>
      </c>
      <c r="AR225" s="12">
        <f t="shared" si="3"/>
        <v>10000</v>
      </c>
      <c r="AS225" s="12">
        <v>10000</v>
      </c>
    </row>
    <row r="226" spans="1:45" hidden="1" x14ac:dyDescent="0.3">
      <c r="A226" t="s">
        <v>933</v>
      </c>
      <c r="B226">
        <v>3</v>
      </c>
      <c r="C226" t="s">
        <v>600</v>
      </c>
      <c r="D226">
        <v>3.8</v>
      </c>
      <c r="E226" t="s">
        <v>801</v>
      </c>
      <c r="F226" t="s">
        <v>802</v>
      </c>
      <c r="G226" t="s">
        <v>803</v>
      </c>
      <c r="H226" t="s">
        <v>31</v>
      </c>
      <c r="I226" t="s">
        <v>934</v>
      </c>
      <c r="J226" t="s">
        <v>868</v>
      </c>
      <c r="K226">
        <v>6</v>
      </c>
      <c r="L226">
        <v>49</v>
      </c>
      <c r="M226" t="s">
        <v>905</v>
      </c>
      <c r="N226" t="s">
        <v>935</v>
      </c>
      <c r="O226">
        <v>3100</v>
      </c>
      <c r="P226" t="s">
        <v>985</v>
      </c>
      <c r="Q226">
        <v>3180</v>
      </c>
      <c r="R226" t="s">
        <v>70</v>
      </c>
      <c r="S226">
        <v>3181</v>
      </c>
      <c r="T226" t="s">
        <v>95</v>
      </c>
      <c r="U226">
        <v>0</v>
      </c>
      <c r="V226" t="s">
        <v>43</v>
      </c>
      <c r="W226">
        <v>3000</v>
      </c>
      <c r="X226" t="s">
        <v>70</v>
      </c>
      <c r="Y226" t="s">
        <v>937</v>
      </c>
      <c r="Z226" t="s">
        <v>805</v>
      </c>
      <c r="AA226" t="s">
        <v>79</v>
      </c>
      <c r="AB226" t="s">
        <v>820</v>
      </c>
      <c r="AC226" t="s">
        <v>963</v>
      </c>
      <c r="AD226" s="12">
        <v>2897.76</v>
      </c>
      <c r="AE226" s="12">
        <v>0</v>
      </c>
      <c r="AF226" s="12">
        <v>1779.43</v>
      </c>
      <c r="AG226" s="12">
        <v>1779.43</v>
      </c>
      <c r="AH226" s="12">
        <v>1779.43</v>
      </c>
      <c r="AI226" s="12">
        <v>1779.43</v>
      </c>
      <c r="AJ226" s="12">
        <v>1779.43</v>
      </c>
      <c r="AK226" s="12">
        <v>1118.3300000000002</v>
      </c>
      <c r="AL226" s="12">
        <v>0</v>
      </c>
      <c r="AM226" s="12">
        <v>0</v>
      </c>
      <c r="AN226" s="12">
        <v>0</v>
      </c>
      <c r="AO226" s="12">
        <v>0</v>
      </c>
      <c r="AP226" s="12">
        <v>388.65</v>
      </c>
      <c r="AQ226" s="12">
        <v>2897.76</v>
      </c>
      <c r="AR226" s="12">
        <f t="shared" si="3"/>
        <v>2897.76</v>
      </c>
      <c r="AS226" s="12">
        <v>2897.76</v>
      </c>
    </row>
    <row r="227" spans="1:45" hidden="1" x14ac:dyDescent="0.3">
      <c r="A227" t="s">
        <v>933</v>
      </c>
      <c r="B227">
        <v>1</v>
      </c>
      <c r="C227" t="s">
        <v>27</v>
      </c>
      <c r="D227">
        <v>1.3</v>
      </c>
      <c r="E227" t="s">
        <v>28</v>
      </c>
      <c r="F227" t="s">
        <v>29</v>
      </c>
      <c r="G227" t="s">
        <v>30</v>
      </c>
      <c r="H227" t="s">
        <v>31</v>
      </c>
      <c r="I227" t="s">
        <v>934</v>
      </c>
      <c r="J227" t="s">
        <v>857</v>
      </c>
      <c r="K227">
        <v>6</v>
      </c>
      <c r="L227">
        <v>21</v>
      </c>
      <c r="M227" t="s">
        <v>884</v>
      </c>
      <c r="N227" t="s">
        <v>935</v>
      </c>
      <c r="O227">
        <v>3200</v>
      </c>
      <c r="P227" t="s">
        <v>988</v>
      </c>
      <c r="Q227">
        <v>3220</v>
      </c>
      <c r="R227" t="s">
        <v>70</v>
      </c>
      <c r="S227">
        <v>3221</v>
      </c>
      <c r="T227" t="s">
        <v>323</v>
      </c>
      <c r="U227">
        <v>0</v>
      </c>
      <c r="V227" t="s">
        <v>43</v>
      </c>
      <c r="W227">
        <v>3000</v>
      </c>
      <c r="X227" t="s">
        <v>70</v>
      </c>
      <c r="Y227" t="s">
        <v>937</v>
      </c>
      <c r="Z227" t="s">
        <v>307</v>
      </c>
      <c r="AA227" t="s">
        <v>79</v>
      </c>
      <c r="AB227" t="s">
        <v>311</v>
      </c>
      <c r="AC227" t="s">
        <v>309</v>
      </c>
      <c r="AD227" s="12">
        <v>2698000</v>
      </c>
      <c r="AE227" s="12">
        <v>2350000</v>
      </c>
      <c r="AF227" s="12">
        <v>2273560.91</v>
      </c>
      <c r="AG227" s="12">
        <v>2273560.91</v>
      </c>
      <c r="AH227" s="12">
        <v>1681628.94</v>
      </c>
      <c r="AI227" s="12">
        <v>1681628.94</v>
      </c>
      <c r="AJ227" s="12">
        <v>1467858.91</v>
      </c>
      <c r="AK227" s="12">
        <v>424439.08999999985</v>
      </c>
      <c r="AL227" s="12">
        <v>0</v>
      </c>
      <c r="AM227" s="12">
        <v>0</v>
      </c>
      <c r="AN227" s="12">
        <v>0</v>
      </c>
      <c r="AO227" s="12">
        <v>2500000</v>
      </c>
      <c r="AP227" s="12">
        <v>2168258.54</v>
      </c>
      <c r="AQ227" s="12">
        <v>2698000</v>
      </c>
      <c r="AR227" s="12">
        <f t="shared" si="3"/>
        <v>2698000</v>
      </c>
      <c r="AS227" s="12">
        <v>2698000</v>
      </c>
    </row>
    <row r="228" spans="1:45" hidden="1" x14ac:dyDescent="0.3">
      <c r="A228" t="s">
        <v>940</v>
      </c>
      <c r="B228">
        <v>1</v>
      </c>
      <c r="C228" t="s">
        <v>27</v>
      </c>
      <c r="D228">
        <v>1.3</v>
      </c>
      <c r="E228" t="s">
        <v>28</v>
      </c>
      <c r="F228" t="s">
        <v>29</v>
      </c>
      <c r="G228" t="s">
        <v>30</v>
      </c>
      <c r="H228" t="s">
        <v>31</v>
      </c>
      <c r="I228" t="s">
        <v>934</v>
      </c>
      <c r="J228" t="s">
        <v>857</v>
      </c>
      <c r="K228">
        <v>6</v>
      </c>
      <c r="L228">
        <v>21</v>
      </c>
      <c r="M228" t="s">
        <v>884</v>
      </c>
      <c r="N228" t="s">
        <v>935</v>
      </c>
      <c r="O228">
        <v>3200</v>
      </c>
      <c r="P228" t="s">
        <v>988</v>
      </c>
      <c r="Q228">
        <v>3230</v>
      </c>
      <c r="R228" t="s">
        <v>70</v>
      </c>
      <c r="S228">
        <v>3231</v>
      </c>
      <c r="T228" t="s">
        <v>324</v>
      </c>
      <c r="U228">
        <v>0</v>
      </c>
      <c r="V228" t="s">
        <v>43</v>
      </c>
      <c r="W228">
        <v>3000</v>
      </c>
      <c r="X228" t="s">
        <v>70</v>
      </c>
      <c r="Y228" t="s">
        <v>979</v>
      </c>
      <c r="Z228" t="s">
        <v>307</v>
      </c>
      <c r="AA228" t="s">
        <v>79</v>
      </c>
      <c r="AB228" t="s">
        <v>311</v>
      </c>
      <c r="AC228" t="s">
        <v>309</v>
      </c>
      <c r="AD228" s="12">
        <v>0</v>
      </c>
      <c r="AE228" s="12">
        <v>0</v>
      </c>
      <c r="AF228" s="12">
        <v>0</v>
      </c>
      <c r="AG228" s="12">
        <v>0</v>
      </c>
      <c r="AH228" s="12">
        <v>0</v>
      </c>
      <c r="AI228" s="12">
        <v>0</v>
      </c>
      <c r="AJ228" s="12">
        <v>0</v>
      </c>
      <c r="AK228" s="12">
        <v>0</v>
      </c>
      <c r="AL228" s="12">
        <v>0</v>
      </c>
      <c r="AM228" s="12">
        <v>0</v>
      </c>
      <c r="AN228" s="12">
        <v>0</v>
      </c>
      <c r="AO228" s="12">
        <v>2600000</v>
      </c>
      <c r="AP228" s="12">
        <v>0</v>
      </c>
      <c r="AQ228" s="12">
        <v>0</v>
      </c>
      <c r="AR228" s="12">
        <f t="shared" si="3"/>
        <v>0</v>
      </c>
      <c r="AS228" s="12">
        <v>0</v>
      </c>
    </row>
    <row r="229" spans="1:45" hidden="1" x14ac:dyDescent="0.3">
      <c r="A229" t="s">
        <v>933</v>
      </c>
      <c r="B229">
        <v>1</v>
      </c>
      <c r="C229" t="s">
        <v>27</v>
      </c>
      <c r="D229">
        <v>1.3</v>
      </c>
      <c r="E229" t="s">
        <v>28</v>
      </c>
      <c r="F229" t="s">
        <v>29</v>
      </c>
      <c r="G229" t="s">
        <v>30</v>
      </c>
      <c r="H229" t="s">
        <v>31</v>
      </c>
      <c r="I229" t="s">
        <v>934</v>
      </c>
      <c r="J229" t="s">
        <v>857</v>
      </c>
      <c r="K229">
        <v>6</v>
      </c>
      <c r="L229">
        <v>21</v>
      </c>
      <c r="M229" t="s">
        <v>884</v>
      </c>
      <c r="N229" t="s">
        <v>935</v>
      </c>
      <c r="O229">
        <v>3200</v>
      </c>
      <c r="P229" t="s">
        <v>988</v>
      </c>
      <c r="Q229">
        <v>3230</v>
      </c>
      <c r="R229" t="s">
        <v>70</v>
      </c>
      <c r="S229">
        <v>3231</v>
      </c>
      <c r="T229" t="s">
        <v>324</v>
      </c>
      <c r="U229">
        <v>0</v>
      </c>
      <c r="V229" t="s">
        <v>43</v>
      </c>
      <c r="W229">
        <v>3000</v>
      </c>
      <c r="X229" t="s">
        <v>70</v>
      </c>
      <c r="Y229" t="s">
        <v>937</v>
      </c>
      <c r="Z229" t="s">
        <v>307</v>
      </c>
      <c r="AA229" t="s">
        <v>79</v>
      </c>
      <c r="AB229" t="s">
        <v>311</v>
      </c>
      <c r="AC229" t="s">
        <v>309</v>
      </c>
      <c r="AD229" s="12">
        <v>3000000</v>
      </c>
      <c r="AE229" s="12">
        <v>3000000</v>
      </c>
      <c r="AF229" s="12">
        <v>0</v>
      </c>
      <c r="AG229" s="12">
        <v>0</v>
      </c>
      <c r="AH229" s="12">
        <v>0</v>
      </c>
      <c r="AI229" s="12">
        <v>0</v>
      </c>
      <c r="AJ229" s="12">
        <v>0</v>
      </c>
      <c r="AK229" s="12">
        <v>3000000</v>
      </c>
      <c r="AL229" s="12">
        <v>0</v>
      </c>
      <c r="AM229" s="12">
        <v>0</v>
      </c>
      <c r="AN229" s="12">
        <v>0</v>
      </c>
      <c r="AO229" s="12">
        <v>0</v>
      </c>
      <c r="AP229" s="12">
        <v>5891720.9299999997</v>
      </c>
      <c r="AQ229" s="12">
        <v>3000000</v>
      </c>
      <c r="AR229" s="12">
        <f t="shared" si="3"/>
        <v>3000000</v>
      </c>
      <c r="AS229" s="12">
        <v>3000000</v>
      </c>
    </row>
    <row r="230" spans="1:45" hidden="1" x14ac:dyDescent="0.3">
      <c r="A230" t="s">
        <v>933</v>
      </c>
      <c r="B230">
        <v>3</v>
      </c>
      <c r="C230" t="s">
        <v>600</v>
      </c>
      <c r="D230">
        <v>3.8</v>
      </c>
      <c r="E230" t="s">
        <v>801</v>
      </c>
      <c r="F230" t="s">
        <v>802</v>
      </c>
      <c r="G230" t="s">
        <v>803</v>
      </c>
      <c r="H230" t="s">
        <v>31</v>
      </c>
      <c r="I230" t="s">
        <v>934</v>
      </c>
      <c r="J230" t="s">
        <v>868</v>
      </c>
      <c r="K230">
        <v>6</v>
      </c>
      <c r="L230">
        <v>50</v>
      </c>
      <c r="M230" t="s">
        <v>905</v>
      </c>
      <c r="N230" t="s">
        <v>935</v>
      </c>
      <c r="O230">
        <v>3200</v>
      </c>
      <c r="P230" t="s">
        <v>988</v>
      </c>
      <c r="Q230">
        <v>3230</v>
      </c>
      <c r="R230" t="s">
        <v>70</v>
      </c>
      <c r="S230">
        <v>3231</v>
      </c>
      <c r="T230" t="s">
        <v>324</v>
      </c>
      <c r="U230">
        <v>0</v>
      </c>
      <c r="V230" t="s">
        <v>43</v>
      </c>
      <c r="W230">
        <v>3000</v>
      </c>
      <c r="X230" t="s">
        <v>70</v>
      </c>
      <c r="Y230" t="s">
        <v>937</v>
      </c>
      <c r="Z230" t="s">
        <v>805</v>
      </c>
      <c r="AA230" t="s">
        <v>79</v>
      </c>
      <c r="AB230" t="s">
        <v>809</v>
      </c>
      <c r="AC230" t="s">
        <v>963</v>
      </c>
      <c r="AD230" s="12">
        <v>5250000</v>
      </c>
      <c r="AE230" s="12">
        <v>750000</v>
      </c>
      <c r="AF230" s="12">
        <v>5049512.43</v>
      </c>
      <c r="AG230" s="12">
        <v>5049512.43</v>
      </c>
      <c r="AH230" s="12">
        <v>3885575.03</v>
      </c>
      <c r="AI230" s="12">
        <v>3823758.63</v>
      </c>
      <c r="AJ230" s="12">
        <v>3522450.09</v>
      </c>
      <c r="AK230" s="12">
        <v>200487.5700000003</v>
      </c>
      <c r="AL230" s="12">
        <v>0</v>
      </c>
      <c r="AM230" s="12">
        <v>0</v>
      </c>
      <c r="AN230" s="12">
        <v>0</v>
      </c>
      <c r="AO230" s="12">
        <v>0</v>
      </c>
      <c r="AP230" s="12">
        <v>838970.93</v>
      </c>
      <c r="AQ230" s="12">
        <v>5250000</v>
      </c>
      <c r="AR230" s="12">
        <f t="shared" si="3"/>
        <v>5250000</v>
      </c>
      <c r="AS230" s="12">
        <v>5250000</v>
      </c>
    </row>
    <row r="231" spans="1:45" hidden="1" x14ac:dyDescent="0.3">
      <c r="A231" t="s">
        <v>940</v>
      </c>
      <c r="B231">
        <v>1</v>
      </c>
      <c r="C231" t="s">
        <v>27</v>
      </c>
      <c r="D231">
        <v>1.3</v>
      </c>
      <c r="E231" t="s">
        <v>28</v>
      </c>
      <c r="F231" t="s">
        <v>29</v>
      </c>
      <c r="G231" t="s">
        <v>30</v>
      </c>
      <c r="H231" t="s">
        <v>31</v>
      </c>
      <c r="I231" t="s">
        <v>934</v>
      </c>
      <c r="J231" t="s">
        <v>857</v>
      </c>
      <c r="K231">
        <v>6</v>
      </c>
      <c r="L231">
        <v>21</v>
      </c>
      <c r="M231" t="s">
        <v>884</v>
      </c>
      <c r="N231" t="s">
        <v>935</v>
      </c>
      <c r="O231">
        <v>3200</v>
      </c>
      <c r="P231" t="s">
        <v>988</v>
      </c>
      <c r="Q231">
        <v>3250</v>
      </c>
      <c r="R231" t="s">
        <v>70</v>
      </c>
      <c r="S231">
        <v>3251</v>
      </c>
      <c r="T231" t="s">
        <v>255</v>
      </c>
      <c r="U231">
        <v>0</v>
      </c>
      <c r="V231" t="s">
        <v>43</v>
      </c>
      <c r="W231">
        <v>3000</v>
      </c>
      <c r="X231" t="s">
        <v>70</v>
      </c>
      <c r="Y231" t="s">
        <v>979</v>
      </c>
      <c r="Z231" t="s">
        <v>307</v>
      </c>
      <c r="AA231" t="s">
        <v>79</v>
      </c>
      <c r="AB231" t="s">
        <v>311</v>
      </c>
      <c r="AC231" t="s">
        <v>309</v>
      </c>
      <c r="AD231" s="12">
        <v>97926185.769999996</v>
      </c>
      <c r="AE231" s="12">
        <v>66696971</v>
      </c>
      <c r="AF231" s="12">
        <v>97926185.769999996</v>
      </c>
      <c r="AG231" s="12">
        <v>97926185.769999996</v>
      </c>
      <c r="AH231" s="12">
        <v>82110831.510000005</v>
      </c>
      <c r="AI231" s="12">
        <v>82110831.510000005</v>
      </c>
      <c r="AJ231" s="12">
        <v>82110831.510000005</v>
      </c>
      <c r="AK231" s="12">
        <v>0</v>
      </c>
      <c r="AL231" s="12">
        <v>0</v>
      </c>
      <c r="AM231" s="12">
        <v>0</v>
      </c>
      <c r="AN231" s="12">
        <v>0</v>
      </c>
      <c r="AO231" s="12">
        <v>20000000</v>
      </c>
      <c r="AP231" s="12">
        <v>30546171.399999999</v>
      </c>
      <c r="AQ231" s="12">
        <v>97926185.769999996</v>
      </c>
      <c r="AR231" s="12">
        <f t="shared" si="3"/>
        <v>97926185.769999996</v>
      </c>
      <c r="AS231" s="12">
        <v>76833008.099999994</v>
      </c>
    </row>
    <row r="232" spans="1:45" hidden="1" x14ac:dyDescent="0.3">
      <c r="A232" t="s">
        <v>940</v>
      </c>
      <c r="B232">
        <v>1</v>
      </c>
      <c r="C232" t="s">
        <v>27</v>
      </c>
      <c r="D232">
        <v>1.7</v>
      </c>
      <c r="E232" t="s">
        <v>215</v>
      </c>
      <c r="F232" t="s">
        <v>216</v>
      </c>
      <c r="G232" t="s">
        <v>217</v>
      </c>
      <c r="H232" t="s">
        <v>31</v>
      </c>
      <c r="I232" t="s">
        <v>934</v>
      </c>
      <c r="J232" t="s">
        <v>856</v>
      </c>
      <c r="K232">
        <v>3</v>
      </c>
      <c r="L232">
        <v>13</v>
      </c>
      <c r="M232" t="s">
        <v>881</v>
      </c>
      <c r="N232" t="s">
        <v>935</v>
      </c>
      <c r="O232">
        <v>3200</v>
      </c>
      <c r="P232" t="s">
        <v>988</v>
      </c>
      <c r="Q232">
        <v>3250</v>
      </c>
      <c r="R232" t="s">
        <v>70</v>
      </c>
      <c r="S232">
        <v>3251</v>
      </c>
      <c r="T232" t="s">
        <v>255</v>
      </c>
      <c r="U232">
        <v>0</v>
      </c>
      <c r="V232" t="s">
        <v>43</v>
      </c>
      <c r="W232">
        <v>3000</v>
      </c>
      <c r="X232" t="s">
        <v>70</v>
      </c>
      <c r="Y232" t="s">
        <v>979</v>
      </c>
      <c r="Z232" t="s">
        <v>189</v>
      </c>
      <c r="AA232" t="s">
        <v>218</v>
      </c>
      <c r="AB232" t="s">
        <v>254</v>
      </c>
      <c r="AC232" t="s">
        <v>972</v>
      </c>
      <c r="AD232" s="12">
        <v>9003456</v>
      </c>
      <c r="AE232" s="12">
        <v>5500000</v>
      </c>
      <c r="AF232" s="12">
        <v>9003456</v>
      </c>
      <c r="AG232" s="12">
        <v>9003456</v>
      </c>
      <c r="AH232" s="12">
        <v>9003456</v>
      </c>
      <c r="AI232" s="12">
        <v>9003456</v>
      </c>
      <c r="AJ232" s="12">
        <v>9003456</v>
      </c>
      <c r="AK232" s="12">
        <v>0</v>
      </c>
      <c r="AL232" s="12">
        <v>0</v>
      </c>
      <c r="AM232" s="12">
        <v>0</v>
      </c>
      <c r="AN232" s="12">
        <v>0</v>
      </c>
      <c r="AO232" s="12">
        <v>5500000</v>
      </c>
      <c r="AP232" s="12">
        <v>5402073.5999999996</v>
      </c>
      <c r="AQ232" s="12">
        <v>9003456</v>
      </c>
      <c r="AR232" s="12">
        <f t="shared" si="3"/>
        <v>9003456</v>
      </c>
      <c r="AS232" s="12">
        <v>9003456</v>
      </c>
    </row>
    <row r="233" spans="1:45" hidden="1" x14ac:dyDescent="0.3">
      <c r="A233" t="s">
        <v>933</v>
      </c>
      <c r="B233">
        <v>1</v>
      </c>
      <c r="C233" t="s">
        <v>27</v>
      </c>
      <c r="D233">
        <v>1.3</v>
      </c>
      <c r="E233" t="s">
        <v>28</v>
      </c>
      <c r="F233" t="s">
        <v>29</v>
      </c>
      <c r="G233" t="s">
        <v>30</v>
      </c>
      <c r="H233" t="s">
        <v>31</v>
      </c>
      <c r="I233" t="s">
        <v>934</v>
      </c>
      <c r="J233" t="s">
        <v>857</v>
      </c>
      <c r="K233">
        <v>6</v>
      </c>
      <c r="L233">
        <v>21</v>
      </c>
      <c r="M233" t="s">
        <v>884</v>
      </c>
      <c r="N233" t="s">
        <v>935</v>
      </c>
      <c r="O233">
        <v>3200</v>
      </c>
      <c r="P233" t="s">
        <v>988</v>
      </c>
      <c r="Q233">
        <v>3250</v>
      </c>
      <c r="R233" t="s">
        <v>70</v>
      </c>
      <c r="S233">
        <v>3251</v>
      </c>
      <c r="T233" t="s">
        <v>255</v>
      </c>
      <c r="U233">
        <v>0</v>
      </c>
      <c r="V233" t="s">
        <v>43</v>
      </c>
      <c r="W233">
        <v>3000</v>
      </c>
      <c r="X233" t="s">
        <v>70</v>
      </c>
      <c r="Y233" t="s">
        <v>937</v>
      </c>
      <c r="Z233" t="s">
        <v>307</v>
      </c>
      <c r="AA233" t="s">
        <v>79</v>
      </c>
      <c r="AB233" t="s">
        <v>311</v>
      </c>
      <c r="AC233" t="s">
        <v>309</v>
      </c>
      <c r="AD233" s="12">
        <v>0</v>
      </c>
      <c r="AE233" s="12">
        <v>0</v>
      </c>
      <c r="AF233" s="12">
        <v>9945232.6300000008</v>
      </c>
      <c r="AG233" s="12">
        <v>0</v>
      </c>
      <c r="AH233" s="12">
        <v>0</v>
      </c>
      <c r="AI233" s="12">
        <v>0</v>
      </c>
      <c r="AJ233" s="12">
        <v>0</v>
      </c>
      <c r="AK233" s="12">
        <v>-9945232.6300000008</v>
      </c>
      <c r="AL233" s="12">
        <v>0</v>
      </c>
      <c r="AM233" s="12">
        <v>0</v>
      </c>
      <c r="AN233" s="12">
        <v>0</v>
      </c>
      <c r="AO233" s="12">
        <v>0</v>
      </c>
      <c r="AP233" s="12">
        <v>0</v>
      </c>
      <c r="AQ233" s="12">
        <v>0</v>
      </c>
      <c r="AR233" s="12">
        <f t="shared" si="3"/>
        <v>0</v>
      </c>
      <c r="AS233" s="12">
        <v>0</v>
      </c>
    </row>
    <row r="234" spans="1:45" hidden="1" x14ac:dyDescent="0.3">
      <c r="A234" t="s">
        <v>933</v>
      </c>
      <c r="B234">
        <v>1</v>
      </c>
      <c r="C234" t="s">
        <v>27</v>
      </c>
      <c r="D234">
        <v>1.3</v>
      </c>
      <c r="E234" t="s">
        <v>28</v>
      </c>
      <c r="F234" t="s">
        <v>29</v>
      </c>
      <c r="G234" t="s">
        <v>30</v>
      </c>
      <c r="H234" t="s">
        <v>31</v>
      </c>
      <c r="I234" t="s">
        <v>934</v>
      </c>
      <c r="J234" t="s">
        <v>859</v>
      </c>
      <c r="K234">
        <v>3</v>
      </c>
      <c r="L234">
        <v>33</v>
      </c>
      <c r="M234" t="s">
        <v>891</v>
      </c>
      <c r="N234" t="s">
        <v>935</v>
      </c>
      <c r="O234">
        <v>3200</v>
      </c>
      <c r="P234" t="s">
        <v>988</v>
      </c>
      <c r="Q234">
        <v>3260</v>
      </c>
      <c r="R234" t="s">
        <v>70</v>
      </c>
      <c r="S234">
        <v>3261</v>
      </c>
      <c r="T234" t="s">
        <v>467</v>
      </c>
      <c r="U234">
        <v>0</v>
      </c>
      <c r="V234" t="s">
        <v>43</v>
      </c>
      <c r="W234">
        <v>3000</v>
      </c>
      <c r="X234" t="s">
        <v>70</v>
      </c>
      <c r="Y234" t="s">
        <v>937</v>
      </c>
      <c r="Z234" t="s">
        <v>447</v>
      </c>
      <c r="AA234" t="s">
        <v>218</v>
      </c>
      <c r="AB234" t="s">
        <v>559</v>
      </c>
      <c r="AC234" t="s">
        <v>965</v>
      </c>
      <c r="AD234" s="12">
        <v>13740256</v>
      </c>
      <c r="AE234" s="12">
        <v>10000000</v>
      </c>
      <c r="AF234" s="12">
        <v>13412036</v>
      </c>
      <c r="AG234" s="12">
        <v>10870244</v>
      </c>
      <c r="AH234" s="12">
        <v>8135003.4400000004</v>
      </c>
      <c r="AI234" s="12">
        <v>8135003.4400000004</v>
      </c>
      <c r="AJ234" s="12">
        <v>7842683.4400000004</v>
      </c>
      <c r="AK234" s="12">
        <v>328220</v>
      </c>
      <c r="AL234" s="12">
        <v>0</v>
      </c>
      <c r="AM234" s="12">
        <v>0</v>
      </c>
      <c r="AN234" s="12">
        <v>0</v>
      </c>
      <c r="AO234" s="12">
        <v>10000000</v>
      </c>
      <c r="AP234" s="12">
        <v>11732748.08</v>
      </c>
      <c r="AQ234" s="12">
        <v>12000000</v>
      </c>
      <c r="AR234" s="12">
        <f t="shared" si="3"/>
        <v>13740256</v>
      </c>
      <c r="AS234" s="12">
        <v>13740256</v>
      </c>
    </row>
    <row r="235" spans="1:45" hidden="1" x14ac:dyDescent="0.3">
      <c r="A235" t="s">
        <v>933</v>
      </c>
      <c r="B235">
        <v>2</v>
      </c>
      <c r="C235" t="s">
        <v>257</v>
      </c>
      <c r="D235">
        <v>2.1</v>
      </c>
      <c r="E235" t="s">
        <v>579</v>
      </c>
      <c r="F235" t="s">
        <v>580</v>
      </c>
      <c r="G235" t="s">
        <v>581</v>
      </c>
      <c r="H235" t="s">
        <v>31</v>
      </c>
      <c r="I235" t="s">
        <v>934</v>
      </c>
      <c r="J235" t="s">
        <v>859</v>
      </c>
      <c r="K235">
        <v>3</v>
      </c>
      <c r="L235">
        <v>35</v>
      </c>
      <c r="M235" t="s">
        <v>893</v>
      </c>
      <c r="N235" t="s">
        <v>935</v>
      </c>
      <c r="O235">
        <v>3200</v>
      </c>
      <c r="P235" t="s">
        <v>988</v>
      </c>
      <c r="Q235">
        <v>3260</v>
      </c>
      <c r="R235" t="s">
        <v>70</v>
      </c>
      <c r="S235">
        <v>3261</v>
      </c>
      <c r="T235" t="s">
        <v>467</v>
      </c>
      <c r="U235">
        <v>0</v>
      </c>
      <c r="V235" t="s">
        <v>43</v>
      </c>
      <c r="W235">
        <v>3000</v>
      </c>
      <c r="X235" t="s">
        <v>70</v>
      </c>
      <c r="Y235" t="s">
        <v>937</v>
      </c>
      <c r="Z235" t="s">
        <v>447</v>
      </c>
      <c r="AA235" t="s">
        <v>218</v>
      </c>
      <c r="AB235" t="s">
        <v>585</v>
      </c>
      <c r="AC235" t="s">
        <v>583</v>
      </c>
      <c r="AD235" s="12">
        <v>0</v>
      </c>
      <c r="AE235" s="12">
        <v>0</v>
      </c>
      <c r="AF235" s="12">
        <v>0</v>
      </c>
      <c r="AG235" s="12">
        <v>0</v>
      </c>
      <c r="AH235" s="12">
        <v>0</v>
      </c>
      <c r="AI235" s="12">
        <v>0</v>
      </c>
      <c r="AJ235" s="12">
        <v>0</v>
      </c>
      <c r="AK235" s="12">
        <v>0</v>
      </c>
      <c r="AL235" s="12">
        <v>0</v>
      </c>
      <c r="AM235" s="12">
        <v>0</v>
      </c>
      <c r="AN235" s="12">
        <v>0</v>
      </c>
      <c r="AO235" s="12">
        <v>0</v>
      </c>
      <c r="AP235" s="12">
        <v>0</v>
      </c>
      <c r="AQ235" s="12">
        <v>740256</v>
      </c>
      <c r="AR235" s="12">
        <f t="shared" si="3"/>
        <v>0</v>
      </c>
      <c r="AS235" s="12">
        <v>0</v>
      </c>
    </row>
    <row r="236" spans="1:45" hidden="1" x14ac:dyDescent="0.3">
      <c r="A236" t="s">
        <v>933</v>
      </c>
      <c r="B236">
        <v>2</v>
      </c>
      <c r="C236" t="s">
        <v>257</v>
      </c>
      <c r="D236">
        <v>2.2000000000000002</v>
      </c>
      <c r="E236" t="s">
        <v>258</v>
      </c>
      <c r="F236" t="s">
        <v>259</v>
      </c>
      <c r="G236" t="s">
        <v>260</v>
      </c>
      <c r="H236" t="s">
        <v>31</v>
      </c>
      <c r="I236" t="s">
        <v>934</v>
      </c>
      <c r="J236" t="s">
        <v>859</v>
      </c>
      <c r="K236">
        <v>2</v>
      </c>
      <c r="L236">
        <v>36</v>
      </c>
      <c r="M236" t="s">
        <v>888</v>
      </c>
      <c r="N236" t="s">
        <v>935</v>
      </c>
      <c r="O236">
        <v>3200</v>
      </c>
      <c r="P236" t="s">
        <v>988</v>
      </c>
      <c r="Q236">
        <v>3260</v>
      </c>
      <c r="R236" t="s">
        <v>70</v>
      </c>
      <c r="S236">
        <v>3261</v>
      </c>
      <c r="T236" t="s">
        <v>467</v>
      </c>
      <c r="U236">
        <v>0</v>
      </c>
      <c r="V236" t="s">
        <v>43</v>
      </c>
      <c r="W236">
        <v>3000</v>
      </c>
      <c r="X236" t="s">
        <v>70</v>
      </c>
      <c r="Y236" t="s">
        <v>937</v>
      </c>
      <c r="Z236" t="s">
        <v>447</v>
      </c>
      <c r="AA236" t="s">
        <v>448</v>
      </c>
      <c r="AB236" t="s">
        <v>452</v>
      </c>
      <c r="AC236" t="s">
        <v>976</v>
      </c>
      <c r="AD236" s="12">
        <v>60000000</v>
      </c>
      <c r="AE236" s="12">
        <v>30000000</v>
      </c>
      <c r="AF236" s="12">
        <v>43327060.240000002</v>
      </c>
      <c r="AG236" s="12">
        <v>43327060.240000002</v>
      </c>
      <c r="AH236" s="12">
        <v>43327060.240000002</v>
      </c>
      <c r="AI236" s="12">
        <v>38835844.159999996</v>
      </c>
      <c r="AJ236" s="12">
        <v>38835844.159999996</v>
      </c>
      <c r="AK236" s="12">
        <v>16672939.759999998</v>
      </c>
      <c r="AL236" s="12">
        <v>0</v>
      </c>
      <c r="AM236" s="12">
        <v>0</v>
      </c>
      <c r="AN236" s="12">
        <v>0</v>
      </c>
      <c r="AO236" s="12">
        <v>30000000</v>
      </c>
      <c r="AP236" s="12">
        <v>80434120.209999993</v>
      </c>
      <c r="AQ236" s="12">
        <v>60000000</v>
      </c>
      <c r="AR236" s="12">
        <f t="shared" si="3"/>
        <v>60000000</v>
      </c>
      <c r="AS236" s="12">
        <v>60000000</v>
      </c>
    </row>
    <row r="237" spans="1:45" hidden="1" x14ac:dyDescent="0.3">
      <c r="A237" t="s">
        <v>933</v>
      </c>
      <c r="B237">
        <v>3</v>
      </c>
      <c r="C237" t="s">
        <v>600</v>
      </c>
      <c r="D237">
        <v>3.1</v>
      </c>
      <c r="E237" t="s">
        <v>601</v>
      </c>
      <c r="F237" t="s">
        <v>602</v>
      </c>
      <c r="G237" t="s">
        <v>603</v>
      </c>
      <c r="H237" t="s">
        <v>31</v>
      </c>
      <c r="I237" t="s">
        <v>934</v>
      </c>
      <c r="J237" t="s">
        <v>861</v>
      </c>
      <c r="K237">
        <v>8</v>
      </c>
      <c r="L237">
        <v>42</v>
      </c>
      <c r="M237" t="s">
        <v>895</v>
      </c>
      <c r="N237" t="s">
        <v>935</v>
      </c>
      <c r="O237">
        <v>3200</v>
      </c>
      <c r="P237" t="s">
        <v>988</v>
      </c>
      <c r="Q237">
        <v>3260</v>
      </c>
      <c r="R237" t="s">
        <v>70</v>
      </c>
      <c r="S237">
        <v>3261</v>
      </c>
      <c r="T237" t="s">
        <v>467</v>
      </c>
      <c r="U237">
        <v>17</v>
      </c>
      <c r="V237" t="s">
        <v>989</v>
      </c>
      <c r="W237">
        <v>3000</v>
      </c>
      <c r="X237" t="s">
        <v>70</v>
      </c>
      <c r="Y237" t="s">
        <v>937</v>
      </c>
      <c r="Z237" t="s">
        <v>605</v>
      </c>
      <c r="AA237" t="s">
        <v>606</v>
      </c>
      <c r="AB237" t="s">
        <v>622</v>
      </c>
      <c r="AC237" t="s">
        <v>973</v>
      </c>
      <c r="AD237" s="12">
        <v>0</v>
      </c>
      <c r="AE237" s="12">
        <v>499990.64</v>
      </c>
      <c r="AF237" s="12">
        <v>0</v>
      </c>
      <c r="AG237" s="12">
        <v>0</v>
      </c>
      <c r="AH237" s="12">
        <v>0</v>
      </c>
      <c r="AI237" s="12">
        <v>0</v>
      </c>
      <c r="AJ237" s="12">
        <v>0</v>
      </c>
      <c r="AK237" s="12">
        <v>0</v>
      </c>
      <c r="AL237" s="12">
        <v>0</v>
      </c>
      <c r="AM237" s="12">
        <v>0</v>
      </c>
      <c r="AN237" s="12">
        <v>0</v>
      </c>
      <c r="AO237" s="12">
        <v>0</v>
      </c>
      <c r="AP237" s="12">
        <v>0</v>
      </c>
      <c r="AQ237" s="12">
        <v>1000000</v>
      </c>
      <c r="AR237" s="12">
        <f t="shared" si="3"/>
        <v>0</v>
      </c>
      <c r="AS237" s="12">
        <v>0</v>
      </c>
    </row>
    <row r="238" spans="1:45" hidden="1" x14ac:dyDescent="0.3">
      <c r="A238" t="s">
        <v>933</v>
      </c>
      <c r="B238">
        <v>3</v>
      </c>
      <c r="C238" t="s">
        <v>600</v>
      </c>
      <c r="D238">
        <v>3.1</v>
      </c>
      <c r="E238" t="s">
        <v>601</v>
      </c>
      <c r="F238" t="s">
        <v>602</v>
      </c>
      <c r="G238" t="s">
        <v>603</v>
      </c>
      <c r="H238" t="s">
        <v>31</v>
      </c>
      <c r="I238" t="s">
        <v>934</v>
      </c>
      <c r="J238" t="s">
        <v>861</v>
      </c>
      <c r="K238">
        <v>8</v>
      </c>
      <c r="L238">
        <v>42</v>
      </c>
      <c r="M238" t="s">
        <v>895</v>
      </c>
      <c r="N238" t="s">
        <v>935</v>
      </c>
      <c r="O238">
        <v>3200</v>
      </c>
      <c r="P238" t="s">
        <v>988</v>
      </c>
      <c r="Q238">
        <v>3260</v>
      </c>
      <c r="R238" t="s">
        <v>70</v>
      </c>
      <c r="S238">
        <v>3261</v>
      </c>
      <c r="T238" t="s">
        <v>467</v>
      </c>
      <c r="U238">
        <v>18</v>
      </c>
      <c r="V238" t="s">
        <v>630</v>
      </c>
      <c r="W238">
        <v>3000</v>
      </c>
      <c r="X238" t="s">
        <v>70</v>
      </c>
      <c r="Y238" t="s">
        <v>937</v>
      </c>
      <c r="Z238" t="s">
        <v>605</v>
      </c>
      <c r="AA238" t="s">
        <v>606</v>
      </c>
      <c r="AB238" t="s">
        <v>622</v>
      </c>
      <c r="AC238" t="s">
        <v>973</v>
      </c>
      <c r="AD238" s="12">
        <v>495088</v>
      </c>
      <c r="AE238" s="12">
        <v>500009.36</v>
      </c>
      <c r="AF238" s="12">
        <v>495088</v>
      </c>
      <c r="AG238" s="12">
        <v>495088</v>
      </c>
      <c r="AH238" s="12">
        <v>495088</v>
      </c>
      <c r="AI238" s="12">
        <v>495088</v>
      </c>
      <c r="AJ238" s="12">
        <v>495088</v>
      </c>
      <c r="AK238" s="12">
        <v>0</v>
      </c>
      <c r="AL238" s="12">
        <v>0</v>
      </c>
      <c r="AM238" s="12">
        <v>0</v>
      </c>
      <c r="AN238" s="12">
        <v>0</v>
      </c>
      <c r="AO238" s="12">
        <v>500000</v>
      </c>
      <c r="AP238" s="12">
        <v>414398.4</v>
      </c>
      <c r="AQ238" s="12">
        <v>500000</v>
      </c>
      <c r="AR238" s="12">
        <f t="shared" si="3"/>
        <v>495088</v>
      </c>
      <c r="AS238" s="12">
        <v>495088</v>
      </c>
    </row>
    <row r="239" spans="1:45" hidden="1" x14ac:dyDescent="0.3">
      <c r="A239" t="s">
        <v>933</v>
      </c>
      <c r="B239">
        <v>1</v>
      </c>
      <c r="C239" t="s">
        <v>27</v>
      </c>
      <c r="D239">
        <v>1.3</v>
      </c>
      <c r="E239" t="s">
        <v>28</v>
      </c>
      <c r="F239" t="s">
        <v>29</v>
      </c>
      <c r="G239" t="s">
        <v>30</v>
      </c>
      <c r="H239" t="s">
        <v>141</v>
      </c>
      <c r="I239" t="s">
        <v>955</v>
      </c>
      <c r="J239" t="s">
        <v>855</v>
      </c>
      <c r="K239">
        <v>6</v>
      </c>
      <c r="L239">
        <v>18</v>
      </c>
      <c r="M239" t="s">
        <v>877</v>
      </c>
      <c r="N239" t="s">
        <v>935</v>
      </c>
      <c r="O239">
        <v>3200</v>
      </c>
      <c r="P239" t="s">
        <v>988</v>
      </c>
      <c r="Q239">
        <v>3290</v>
      </c>
      <c r="R239" t="s">
        <v>70</v>
      </c>
      <c r="S239">
        <v>3291</v>
      </c>
      <c r="T239" t="s">
        <v>71</v>
      </c>
      <c r="U239">
        <v>0</v>
      </c>
      <c r="V239" t="s">
        <v>43</v>
      </c>
      <c r="W239">
        <v>3000</v>
      </c>
      <c r="X239" t="s">
        <v>70</v>
      </c>
      <c r="Y239" t="s">
        <v>937</v>
      </c>
      <c r="Z239" t="s">
        <v>144</v>
      </c>
      <c r="AA239" t="s">
        <v>79</v>
      </c>
      <c r="AB239" t="s">
        <v>148</v>
      </c>
      <c r="AC239" t="s">
        <v>956</v>
      </c>
      <c r="AD239" s="12">
        <v>126633.02</v>
      </c>
      <c r="AE239" s="12">
        <v>120000</v>
      </c>
      <c r="AF239" s="12">
        <v>126633.02</v>
      </c>
      <c r="AG239" s="12">
        <v>126633.02</v>
      </c>
      <c r="AH239" s="12">
        <v>94974.75</v>
      </c>
      <c r="AI239" s="12">
        <v>94974.75</v>
      </c>
      <c r="AJ239" s="12">
        <v>84422</v>
      </c>
      <c r="AK239" s="12">
        <v>0</v>
      </c>
      <c r="AL239" s="12">
        <v>0</v>
      </c>
      <c r="AM239" s="12">
        <v>0</v>
      </c>
      <c r="AN239" s="12">
        <v>0</v>
      </c>
      <c r="AO239" s="12">
        <v>120000</v>
      </c>
      <c r="AP239" s="12">
        <v>116265.41</v>
      </c>
      <c r="AQ239" s="12">
        <v>126633.02</v>
      </c>
      <c r="AR239" s="12">
        <f t="shared" si="3"/>
        <v>126633.02</v>
      </c>
      <c r="AS239" s="12">
        <v>126633.02</v>
      </c>
    </row>
    <row r="240" spans="1:45" hidden="1" x14ac:dyDescent="0.3">
      <c r="A240" t="s">
        <v>933</v>
      </c>
      <c r="B240">
        <v>1</v>
      </c>
      <c r="C240" t="s">
        <v>27</v>
      </c>
      <c r="D240">
        <v>1.3</v>
      </c>
      <c r="E240" t="s">
        <v>28</v>
      </c>
      <c r="F240" t="s">
        <v>29</v>
      </c>
      <c r="G240" t="s">
        <v>30</v>
      </c>
      <c r="H240" t="s">
        <v>31</v>
      </c>
      <c r="I240" t="s">
        <v>934</v>
      </c>
      <c r="J240" t="s">
        <v>853</v>
      </c>
      <c r="K240">
        <v>5</v>
      </c>
      <c r="L240">
        <v>2</v>
      </c>
      <c r="M240" t="s">
        <v>871</v>
      </c>
      <c r="N240" t="s">
        <v>935</v>
      </c>
      <c r="O240">
        <v>3200</v>
      </c>
      <c r="P240" t="s">
        <v>988</v>
      </c>
      <c r="Q240">
        <v>3290</v>
      </c>
      <c r="R240" t="s">
        <v>70</v>
      </c>
      <c r="S240">
        <v>3291</v>
      </c>
      <c r="T240" t="s">
        <v>71</v>
      </c>
      <c r="U240">
        <v>0</v>
      </c>
      <c r="V240" t="s">
        <v>43</v>
      </c>
      <c r="W240">
        <v>3000</v>
      </c>
      <c r="X240" t="s">
        <v>70</v>
      </c>
      <c r="Y240" t="s">
        <v>937</v>
      </c>
      <c r="Z240" t="s">
        <v>971</v>
      </c>
      <c r="AA240" t="s">
        <v>62</v>
      </c>
      <c r="AB240" t="s">
        <v>66</v>
      </c>
      <c r="AC240" t="s">
        <v>64</v>
      </c>
      <c r="AD240" s="12">
        <v>500000</v>
      </c>
      <c r="AE240" s="12">
        <v>500000</v>
      </c>
      <c r="AF240" s="12">
        <v>282246</v>
      </c>
      <c r="AG240" s="12">
        <v>282246</v>
      </c>
      <c r="AH240" s="12">
        <v>272246</v>
      </c>
      <c r="AI240" s="12">
        <v>272246</v>
      </c>
      <c r="AJ240" s="12">
        <v>272246</v>
      </c>
      <c r="AK240" s="12">
        <v>217754</v>
      </c>
      <c r="AL240" s="12">
        <v>0</v>
      </c>
      <c r="AM240" s="12">
        <v>0</v>
      </c>
      <c r="AN240" s="12">
        <v>0</v>
      </c>
      <c r="AO240" s="12">
        <v>300000</v>
      </c>
      <c r="AP240" s="12">
        <v>440869.6</v>
      </c>
      <c r="AQ240" s="12">
        <v>500000</v>
      </c>
      <c r="AR240" s="12">
        <f t="shared" si="3"/>
        <v>500000</v>
      </c>
      <c r="AS240" s="12">
        <v>500000</v>
      </c>
    </row>
    <row r="241" spans="1:45" hidden="1" x14ac:dyDescent="0.3">
      <c r="A241" t="s">
        <v>933</v>
      </c>
      <c r="B241">
        <v>1</v>
      </c>
      <c r="C241" t="s">
        <v>27</v>
      </c>
      <c r="D241">
        <v>1.3</v>
      </c>
      <c r="E241" t="s">
        <v>28</v>
      </c>
      <c r="F241" t="s">
        <v>29</v>
      </c>
      <c r="G241" t="s">
        <v>30</v>
      </c>
      <c r="H241" t="s">
        <v>31</v>
      </c>
      <c r="I241" t="s">
        <v>934</v>
      </c>
      <c r="J241" t="s">
        <v>857</v>
      </c>
      <c r="K241">
        <v>6</v>
      </c>
      <c r="L241">
        <v>21</v>
      </c>
      <c r="M241" t="s">
        <v>884</v>
      </c>
      <c r="N241" t="s">
        <v>935</v>
      </c>
      <c r="O241">
        <v>3200</v>
      </c>
      <c r="P241" t="s">
        <v>988</v>
      </c>
      <c r="Q241">
        <v>3290</v>
      </c>
      <c r="R241" t="s">
        <v>70</v>
      </c>
      <c r="S241">
        <v>3291</v>
      </c>
      <c r="T241" t="s">
        <v>71</v>
      </c>
      <c r="U241">
        <v>0</v>
      </c>
      <c r="V241" t="s">
        <v>43</v>
      </c>
      <c r="W241">
        <v>3000</v>
      </c>
      <c r="X241" t="s">
        <v>70</v>
      </c>
      <c r="Y241" t="s">
        <v>937</v>
      </c>
      <c r="Z241" t="s">
        <v>307</v>
      </c>
      <c r="AA241" t="s">
        <v>79</v>
      </c>
      <c r="AB241" t="s">
        <v>311</v>
      </c>
      <c r="AC241" t="s">
        <v>309</v>
      </c>
      <c r="AD241" s="12">
        <v>10000</v>
      </c>
      <c r="AE241" s="12">
        <v>0</v>
      </c>
      <c r="AF241" s="12">
        <v>0</v>
      </c>
      <c r="AG241" s="12">
        <v>0</v>
      </c>
      <c r="AH241" s="12">
        <v>0</v>
      </c>
      <c r="AI241" s="12">
        <v>0</v>
      </c>
      <c r="AJ241" s="12">
        <v>0</v>
      </c>
      <c r="AK241" s="12">
        <v>10000</v>
      </c>
      <c r="AL241" s="12">
        <v>0</v>
      </c>
      <c r="AM241" s="12">
        <v>0</v>
      </c>
      <c r="AN241" s="12">
        <v>0</v>
      </c>
      <c r="AO241" s="12">
        <v>0</v>
      </c>
      <c r="AP241" s="12">
        <v>86396.800000000003</v>
      </c>
      <c r="AQ241" s="12">
        <v>10000</v>
      </c>
      <c r="AR241" s="12">
        <f t="shared" si="3"/>
        <v>10000</v>
      </c>
      <c r="AS241" s="12">
        <v>10000</v>
      </c>
    </row>
    <row r="242" spans="1:45" hidden="1" x14ac:dyDescent="0.3">
      <c r="A242" t="s">
        <v>933</v>
      </c>
      <c r="B242">
        <v>2</v>
      </c>
      <c r="C242" t="s">
        <v>257</v>
      </c>
      <c r="D242">
        <v>2.7</v>
      </c>
      <c r="E242" t="s">
        <v>411</v>
      </c>
      <c r="F242" t="s">
        <v>412</v>
      </c>
      <c r="G242" t="s">
        <v>411</v>
      </c>
      <c r="H242" t="s">
        <v>31</v>
      </c>
      <c r="I242" t="s">
        <v>934</v>
      </c>
      <c r="J242" t="s">
        <v>862</v>
      </c>
      <c r="K242">
        <v>4</v>
      </c>
      <c r="L242">
        <v>48</v>
      </c>
      <c r="M242" t="s">
        <v>898</v>
      </c>
      <c r="O242">
        <v>3200</v>
      </c>
      <c r="P242" t="s">
        <v>988</v>
      </c>
      <c r="Q242">
        <v>3290</v>
      </c>
      <c r="R242" t="s">
        <v>70</v>
      </c>
      <c r="S242">
        <v>3291</v>
      </c>
      <c r="T242" t="s">
        <v>71</v>
      </c>
      <c r="U242">
        <v>0</v>
      </c>
      <c r="V242" t="s">
        <v>43</v>
      </c>
      <c r="W242">
        <v>3000</v>
      </c>
      <c r="X242" t="s">
        <v>70</v>
      </c>
      <c r="Y242" t="s">
        <v>937</v>
      </c>
      <c r="Z242" t="s">
        <v>967</v>
      </c>
      <c r="AB242" t="s">
        <v>968</v>
      </c>
      <c r="AC242" t="s">
        <v>669</v>
      </c>
      <c r="AD242" s="12">
        <v>0</v>
      </c>
      <c r="AE242" s="12">
        <v>0</v>
      </c>
      <c r="AF242" s="12">
        <v>0</v>
      </c>
      <c r="AG242" s="12">
        <v>0</v>
      </c>
      <c r="AH242" s="12">
        <v>0</v>
      </c>
      <c r="AI242" s="12">
        <v>0</v>
      </c>
      <c r="AJ242" s="12">
        <v>0</v>
      </c>
      <c r="AK242" s="12">
        <v>0</v>
      </c>
      <c r="AL242" s="12">
        <v>0</v>
      </c>
      <c r="AM242" s="12">
        <v>0</v>
      </c>
      <c r="AN242" s="12">
        <v>0</v>
      </c>
      <c r="AO242" s="12">
        <v>47000</v>
      </c>
      <c r="AP242" s="12">
        <v>168585.12</v>
      </c>
      <c r="AQ242" s="12">
        <v>0</v>
      </c>
      <c r="AR242" s="12">
        <f t="shared" si="3"/>
        <v>0</v>
      </c>
      <c r="AS242" s="12">
        <v>0</v>
      </c>
    </row>
    <row r="243" spans="1:45" hidden="1" x14ac:dyDescent="0.3">
      <c r="A243" t="s">
        <v>933</v>
      </c>
      <c r="B243">
        <v>1</v>
      </c>
      <c r="C243" t="s">
        <v>27</v>
      </c>
      <c r="D243">
        <v>1.3</v>
      </c>
      <c r="E243" t="s">
        <v>28</v>
      </c>
      <c r="F243" t="s">
        <v>29</v>
      </c>
      <c r="G243" t="s">
        <v>30</v>
      </c>
      <c r="H243" t="s">
        <v>141</v>
      </c>
      <c r="I243" t="s">
        <v>955</v>
      </c>
      <c r="J243" t="s">
        <v>855</v>
      </c>
      <c r="K243">
        <v>6</v>
      </c>
      <c r="L243">
        <v>18</v>
      </c>
      <c r="M243" t="s">
        <v>877</v>
      </c>
      <c r="N243" t="s">
        <v>935</v>
      </c>
      <c r="O243">
        <v>3300</v>
      </c>
      <c r="P243" t="s">
        <v>990</v>
      </c>
      <c r="Q243">
        <v>3310</v>
      </c>
      <c r="R243" t="s">
        <v>70</v>
      </c>
      <c r="S243">
        <v>3311</v>
      </c>
      <c r="T243" t="s">
        <v>136</v>
      </c>
      <c r="U243">
        <v>0</v>
      </c>
      <c r="V243" t="s">
        <v>43</v>
      </c>
      <c r="W243">
        <v>3000</v>
      </c>
      <c r="X243" t="s">
        <v>70</v>
      </c>
      <c r="Y243" t="s">
        <v>937</v>
      </c>
      <c r="Z243" t="s">
        <v>144</v>
      </c>
      <c r="AA243" t="s">
        <v>79</v>
      </c>
      <c r="AB243" t="s">
        <v>148</v>
      </c>
      <c r="AC243" t="s">
        <v>956</v>
      </c>
      <c r="AD243" s="12">
        <v>3325000</v>
      </c>
      <c r="AE243" s="12">
        <v>3900000</v>
      </c>
      <c r="AF243" s="12">
        <v>232000</v>
      </c>
      <c r="AG243" s="12">
        <v>232000</v>
      </c>
      <c r="AH243" s="12">
        <v>0</v>
      </c>
      <c r="AI243" s="12">
        <v>0</v>
      </c>
      <c r="AJ243" s="12">
        <v>0</v>
      </c>
      <c r="AK243" s="12">
        <v>3093000</v>
      </c>
      <c r="AL243" s="12">
        <v>0</v>
      </c>
      <c r="AM243" s="12">
        <v>0</v>
      </c>
      <c r="AN243" s="12">
        <v>0</v>
      </c>
      <c r="AO243" s="12">
        <v>400000</v>
      </c>
      <c r="AP243" s="12">
        <v>625360.99</v>
      </c>
      <c r="AQ243" s="12">
        <v>3825000</v>
      </c>
      <c r="AR243" s="12">
        <f t="shared" si="3"/>
        <v>3325000</v>
      </c>
      <c r="AS243" s="12">
        <v>3325000</v>
      </c>
    </row>
    <row r="244" spans="1:45" hidden="1" x14ac:dyDescent="0.3">
      <c r="A244" t="s">
        <v>933</v>
      </c>
      <c r="B244">
        <v>1</v>
      </c>
      <c r="C244" t="s">
        <v>27</v>
      </c>
      <c r="D244">
        <v>1.3</v>
      </c>
      <c r="E244" t="s">
        <v>28</v>
      </c>
      <c r="F244" t="s">
        <v>29</v>
      </c>
      <c r="G244" t="s">
        <v>30</v>
      </c>
      <c r="H244" t="s">
        <v>31</v>
      </c>
      <c r="I244" t="s">
        <v>934</v>
      </c>
      <c r="J244" t="s">
        <v>857</v>
      </c>
      <c r="K244">
        <v>6</v>
      </c>
      <c r="L244">
        <v>21</v>
      </c>
      <c r="M244" t="s">
        <v>884</v>
      </c>
      <c r="N244" t="s">
        <v>935</v>
      </c>
      <c r="O244">
        <v>3300</v>
      </c>
      <c r="P244" t="s">
        <v>990</v>
      </c>
      <c r="Q244">
        <v>3310</v>
      </c>
      <c r="R244" t="s">
        <v>70</v>
      </c>
      <c r="S244">
        <v>3311</v>
      </c>
      <c r="T244" t="s">
        <v>136</v>
      </c>
      <c r="U244">
        <v>0</v>
      </c>
      <c r="V244" t="s">
        <v>43</v>
      </c>
      <c r="W244">
        <v>3000</v>
      </c>
      <c r="X244" t="s">
        <v>70</v>
      </c>
      <c r="Y244" t="s">
        <v>937</v>
      </c>
      <c r="Z244" t="s">
        <v>307</v>
      </c>
      <c r="AA244" t="s">
        <v>79</v>
      </c>
      <c r="AB244" t="s">
        <v>311</v>
      </c>
      <c r="AC244" t="s">
        <v>309</v>
      </c>
      <c r="AD244" s="12">
        <v>230000</v>
      </c>
      <c r="AE244" s="12">
        <v>230000</v>
      </c>
      <c r="AF244" s="12">
        <v>225620</v>
      </c>
      <c r="AG244" s="12">
        <v>225620</v>
      </c>
      <c r="AH244" s="12">
        <v>90248</v>
      </c>
      <c r="AI244" s="12">
        <v>90248</v>
      </c>
      <c r="AJ244" s="12">
        <v>90248</v>
      </c>
      <c r="AK244" s="12">
        <v>4380</v>
      </c>
      <c r="AL244" s="12">
        <v>0</v>
      </c>
      <c r="AM244" s="12">
        <v>0</v>
      </c>
      <c r="AN244" s="12">
        <v>0</v>
      </c>
      <c r="AO244" s="12">
        <v>200000</v>
      </c>
      <c r="AP244" s="12">
        <v>215368</v>
      </c>
      <c r="AQ244" s="12">
        <v>230000</v>
      </c>
      <c r="AR244" s="12">
        <f t="shared" si="3"/>
        <v>230000</v>
      </c>
      <c r="AS244" s="12">
        <v>230000</v>
      </c>
    </row>
    <row r="245" spans="1:45" hidden="1" x14ac:dyDescent="0.3">
      <c r="A245" t="s">
        <v>933</v>
      </c>
      <c r="B245">
        <v>1</v>
      </c>
      <c r="C245" t="s">
        <v>27</v>
      </c>
      <c r="D245">
        <v>1.3</v>
      </c>
      <c r="E245" t="s">
        <v>28</v>
      </c>
      <c r="F245" t="s">
        <v>121</v>
      </c>
      <c r="G245" t="s">
        <v>122</v>
      </c>
      <c r="H245" t="s">
        <v>123</v>
      </c>
      <c r="I245" t="s">
        <v>969</v>
      </c>
      <c r="J245" t="s">
        <v>854</v>
      </c>
      <c r="K245">
        <v>1</v>
      </c>
      <c r="L245">
        <v>17</v>
      </c>
      <c r="M245" t="s">
        <v>876</v>
      </c>
      <c r="N245" t="s">
        <v>935</v>
      </c>
      <c r="O245">
        <v>3300</v>
      </c>
      <c r="P245" t="s">
        <v>990</v>
      </c>
      <c r="Q245">
        <v>3310</v>
      </c>
      <c r="R245" t="s">
        <v>70</v>
      </c>
      <c r="S245">
        <v>3311</v>
      </c>
      <c r="T245" t="s">
        <v>136</v>
      </c>
      <c r="U245">
        <v>0</v>
      </c>
      <c r="V245" t="s">
        <v>43</v>
      </c>
      <c r="W245">
        <v>3000</v>
      </c>
      <c r="X245" t="s">
        <v>70</v>
      </c>
      <c r="Y245" t="s">
        <v>937</v>
      </c>
      <c r="Z245" t="s">
        <v>126</v>
      </c>
      <c r="AA245" t="s">
        <v>35</v>
      </c>
      <c r="AB245" t="s">
        <v>130</v>
      </c>
      <c r="AC245" t="s">
        <v>128</v>
      </c>
      <c r="AD245" s="12">
        <v>2367000</v>
      </c>
      <c r="AE245" s="12">
        <v>2375000</v>
      </c>
      <c r="AF245" s="12">
        <v>1859400</v>
      </c>
      <c r="AG245" s="12">
        <v>1859400</v>
      </c>
      <c r="AH245" s="12">
        <v>1241200</v>
      </c>
      <c r="AI245" s="12">
        <v>1189000</v>
      </c>
      <c r="AJ245" s="12">
        <v>1090400</v>
      </c>
      <c r="AK245" s="12">
        <v>507600</v>
      </c>
      <c r="AL245" s="12">
        <v>0</v>
      </c>
      <c r="AM245" s="12">
        <v>0</v>
      </c>
      <c r="AN245" s="12">
        <v>0</v>
      </c>
      <c r="AO245" s="12">
        <v>2500000</v>
      </c>
      <c r="AP245" s="12">
        <v>1832800</v>
      </c>
      <c r="AQ245" s="12">
        <v>2367000</v>
      </c>
      <c r="AR245" s="12">
        <f t="shared" si="3"/>
        <v>2367000</v>
      </c>
      <c r="AS245" s="12">
        <v>2367000</v>
      </c>
    </row>
    <row r="246" spans="1:45" hidden="1" x14ac:dyDescent="0.3">
      <c r="A246" t="s">
        <v>933</v>
      </c>
      <c r="B246">
        <v>2</v>
      </c>
      <c r="C246" t="s">
        <v>257</v>
      </c>
      <c r="D246">
        <v>2.2000000000000002</v>
      </c>
      <c r="E246" t="s">
        <v>258</v>
      </c>
      <c r="F246" t="s">
        <v>259</v>
      </c>
      <c r="G246" t="s">
        <v>260</v>
      </c>
      <c r="H246" t="s">
        <v>31</v>
      </c>
      <c r="I246" t="s">
        <v>934</v>
      </c>
      <c r="J246" t="s">
        <v>859</v>
      </c>
      <c r="K246">
        <v>2</v>
      </c>
      <c r="L246">
        <v>36</v>
      </c>
      <c r="M246" t="s">
        <v>888</v>
      </c>
      <c r="N246" t="s">
        <v>935</v>
      </c>
      <c r="O246">
        <v>3300</v>
      </c>
      <c r="P246" t="s">
        <v>990</v>
      </c>
      <c r="Q246">
        <v>3310</v>
      </c>
      <c r="R246" t="s">
        <v>70</v>
      </c>
      <c r="S246">
        <v>3311</v>
      </c>
      <c r="T246" t="s">
        <v>136</v>
      </c>
      <c r="U246">
        <v>0</v>
      </c>
      <c r="V246" t="s">
        <v>43</v>
      </c>
      <c r="W246">
        <v>3000</v>
      </c>
      <c r="X246" t="s">
        <v>70</v>
      </c>
      <c r="Y246" t="s">
        <v>937</v>
      </c>
      <c r="Z246" t="s">
        <v>447</v>
      </c>
      <c r="AA246" t="s">
        <v>448</v>
      </c>
      <c r="AB246" t="s">
        <v>452</v>
      </c>
      <c r="AC246" t="s">
        <v>976</v>
      </c>
      <c r="AD246" s="12">
        <v>3480000</v>
      </c>
      <c r="AE246" s="12">
        <v>3480000</v>
      </c>
      <c r="AF246" s="12">
        <v>3480000</v>
      </c>
      <c r="AG246" s="12">
        <v>3480000</v>
      </c>
      <c r="AH246" s="12">
        <v>2088000</v>
      </c>
      <c r="AI246" s="12">
        <v>2088000</v>
      </c>
      <c r="AJ246" s="12">
        <v>1740000</v>
      </c>
      <c r="AK246" s="12">
        <v>0</v>
      </c>
      <c r="AL246" s="12">
        <v>0</v>
      </c>
      <c r="AM246" s="12">
        <v>0</v>
      </c>
      <c r="AN246" s="12">
        <v>0</v>
      </c>
      <c r="AO246" s="12">
        <v>0</v>
      </c>
      <c r="AP246" s="12">
        <v>15814280</v>
      </c>
      <c r="AQ246" s="12">
        <v>3480000</v>
      </c>
      <c r="AR246" s="12">
        <f t="shared" si="3"/>
        <v>3480000</v>
      </c>
      <c r="AS246" s="12">
        <v>3480000</v>
      </c>
    </row>
    <row r="247" spans="1:45" hidden="1" x14ac:dyDescent="0.3">
      <c r="A247" t="s">
        <v>940</v>
      </c>
      <c r="B247">
        <v>1</v>
      </c>
      <c r="C247" t="s">
        <v>27</v>
      </c>
      <c r="D247">
        <v>1.7</v>
      </c>
      <c r="E247" t="s">
        <v>215</v>
      </c>
      <c r="F247" t="s">
        <v>373</v>
      </c>
      <c r="G247" t="s">
        <v>374</v>
      </c>
      <c r="H247" t="s">
        <v>200</v>
      </c>
      <c r="I247" t="s">
        <v>957</v>
      </c>
      <c r="J247" t="s">
        <v>860</v>
      </c>
      <c r="K247">
        <v>7</v>
      </c>
      <c r="L247">
        <v>41</v>
      </c>
      <c r="M247" t="s">
        <v>906</v>
      </c>
      <c r="N247" t="s">
        <v>935</v>
      </c>
      <c r="O247">
        <v>3300</v>
      </c>
      <c r="P247" t="s">
        <v>990</v>
      </c>
      <c r="Q247">
        <v>3320</v>
      </c>
      <c r="R247" t="s">
        <v>70</v>
      </c>
      <c r="S247">
        <v>3321</v>
      </c>
      <c r="T247" t="s">
        <v>325</v>
      </c>
      <c r="U247">
        <v>0</v>
      </c>
      <c r="V247" t="s">
        <v>43</v>
      </c>
      <c r="W247">
        <v>3000</v>
      </c>
      <c r="X247" t="s">
        <v>70</v>
      </c>
      <c r="Y247" t="s">
        <v>962</v>
      </c>
      <c r="Z247" t="s">
        <v>587</v>
      </c>
      <c r="AA247" t="s">
        <v>588</v>
      </c>
      <c r="AB247" t="s">
        <v>593</v>
      </c>
      <c r="AC247" t="s">
        <v>958</v>
      </c>
      <c r="AD247" s="12">
        <v>148790.01</v>
      </c>
      <c r="AE247" s="12">
        <v>0</v>
      </c>
      <c r="AF247" s="12">
        <v>0</v>
      </c>
      <c r="AG247" s="12">
        <v>0</v>
      </c>
      <c r="AH247" s="12">
        <v>0</v>
      </c>
      <c r="AI247" s="12">
        <v>0</v>
      </c>
      <c r="AJ247" s="12">
        <v>0</v>
      </c>
      <c r="AK247" s="12">
        <v>148790.01</v>
      </c>
      <c r="AL247" s="12">
        <v>0</v>
      </c>
      <c r="AM247" s="12">
        <v>0</v>
      </c>
      <c r="AN247" s="12">
        <v>0</v>
      </c>
      <c r="AO247" s="12">
        <v>0</v>
      </c>
      <c r="AP247" s="12">
        <v>0</v>
      </c>
      <c r="AQ247" s="12">
        <v>148790.01</v>
      </c>
      <c r="AR247" s="12">
        <f t="shared" si="3"/>
        <v>148790.01</v>
      </c>
      <c r="AS247" s="12">
        <v>0</v>
      </c>
    </row>
    <row r="248" spans="1:45" hidden="1" x14ac:dyDescent="0.3">
      <c r="A248" t="s">
        <v>933</v>
      </c>
      <c r="B248">
        <v>1</v>
      </c>
      <c r="C248" t="s">
        <v>27</v>
      </c>
      <c r="D248">
        <v>1.3</v>
      </c>
      <c r="E248" t="s">
        <v>28</v>
      </c>
      <c r="F248" t="s">
        <v>29</v>
      </c>
      <c r="G248" t="s">
        <v>30</v>
      </c>
      <c r="H248" t="s">
        <v>31</v>
      </c>
      <c r="I248" t="s">
        <v>934</v>
      </c>
      <c r="J248" t="s">
        <v>857</v>
      </c>
      <c r="K248">
        <v>6</v>
      </c>
      <c r="L248">
        <v>21</v>
      </c>
      <c r="M248" t="s">
        <v>884</v>
      </c>
      <c r="N248" t="s">
        <v>935</v>
      </c>
      <c r="O248">
        <v>3300</v>
      </c>
      <c r="P248" t="s">
        <v>990</v>
      </c>
      <c r="Q248">
        <v>3320</v>
      </c>
      <c r="R248" t="s">
        <v>70</v>
      </c>
      <c r="S248">
        <v>3321</v>
      </c>
      <c r="T248" t="s">
        <v>325</v>
      </c>
      <c r="U248">
        <v>0</v>
      </c>
      <c r="V248" t="s">
        <v>43</v>
      </c>
      <c r="W248">
        <v>3000</v>
      </c>
      <c r="X248" t="s">
        <v>70</v>
      </c>
      <c r="Y248" t="s">
        <v>937</v>
      </c>
      <c r="Z248" t="s">
        <v>307</v>
      </c>
      <c r="AA248" t="s">
        <v>79</v>
      </c>
      <c r="AB248" t="s">
        <v>311</v>
      </c>
      <c r="AC248" t="s">
        <v>309</v>
      </c>
      <c r="AD248" s="12">
        <v>69408</v>
      </c>
      <c r="AE248" s="12">
        <v>0</v>
      </c>
      <c r="AF248" s="12">
        <v>68987.75</v>
      </c>
      <c r="AG248" s="12">
        <v>68987.75</v>
      </c>
      <c r="AH248" s="12">
        <v>68987.75</v>
      </c>
      <c r="AI248" s="12">
        <v>0</v>
      </c>
      <c r="AJ248" s="12">
        <v>0</v>
      </c>
      <c r="AK248" s="12">
        <v>420.25</v>
      </c>
      <c r="AL248" s="12">
        <v>0</v>
      </c>
      <c r="AM248" s="12">
        <v>0</v>
      </c>
      <c r="AN248" s="12">
        <v>0</v>
      </c>
      <c r="AO248" s="12">
        <v>0</v>
      </c>
      <c r="AP248" s="12">
        <v>416766.77</v>
      </c>
      <c r="AQ248" s="12">
        <v>69408</v>
      </c>
      <c r="AR248" s="12">
        <f t="shared" si="3"/>
        <v>69408</v>
      </c>
      <c r="AS248" s="12">
        <v>69408</v>
      </c>
    </row>
    <row r="249" spans="1:45" hidden="1" x14ac:dyDescent="0.3">
      <c r="A249" t="s">
        <v>933</v>
      </c>
      <c r="B249">
        <v>2</v>
      </c>
      <c r="C249" t="s">
        <v>257</v>
      </c>
      <c r="D249">
        <v>2.2000000000000002</v>
      </c>
      <c r="E249" t="s">
        <v>258</v>
      </c>
      <c r="F249" t="s">
        <v>259</v>
      </c>
      <c r="G249" t="s">
        <v>260</v>
      </c>
      <c r="H249" t="s">
        <v>31</v>
      </c>
      <c r="I249" t="s">
        <v>934</v>
      </c>
      <c r="J249" t="s">
        <v>859</v>
      </c>
      <c r="K249">
        <v>2</v>
      </c>
      <c r="L249">
        <v>36</v>
      </c>
      <c r="M249" t="s">
        <v>888</v>
      </c>
      <c r="N249" t="s">
        <v>935</v>
      </c>
      <c r="O249">
        <v>3300</v>
      </c>
      <c r="P249" t="s">
        <v>990</v>
      </c>
      <c r="Q249">
        <v>3320</v>
      </c>
      <c r="R249" t="s">
        <v>70</v>
      </c>
      <c r="S249">
        <v>3321</v>
      </c>
      <c r="T249" t="s">
        <v>325</v>
      </c>
      <c r="U249">
        <v>0</v>
      </c>
      <c r="V249" t="s">
        <v>43</v>
      </c>
      <c r="W249">
        <v>3000</v>
      </c>
      <c r="X249" t="s">
        <v>70</v>
      </c>
      <c r="Y249" t="s">
        <v>937</v>
      </c>
      <c r="Z249" t="s">
        <v>447</v>
      </c>
      <c r="AA249" t="s">
        <v>448</v>
      </c>
      <c r="AB249" t="s">
        <v>452</v>
      </c>
      <c r="AC249" t="s">
        <v>976</v>
      </c>
      <c r="AD249" s="12">
        <v>6775246</v>
      </c>
      <c r="AE249" s="12">
        <v>5000000</v>
      </c>
      <c r="AF249" s="12">
        <v>5555159.96</v>
      </c>
      <c r="AG249" s="12">
        <v>4964526.24</v>
      </c>
      <c r="AH249" s="12">
        <v>4964526.24</v>
      </c>
      <c r="AI249" s="12">
        <v>4964526.24</v>
      </c>
      <c r="AJ249" s="12">
        <v>3472859.04</v>
      </c>
      <c r="AK249" s="12">
        <v>1220086.04</v>
      </c>
      <c r="AL249" s="12">
        <v>0</v>
      </c>
      <c r="AM249" s="12">
        <v>0</v>
      </c>
      <c r="AN249" s="12">
        <v>0</v>
      </c>
      <c r="AO249" s="12">
        <v>6000000</v>
      </c>
      <c r="AP249" s="12">
        <v>6606835.4500000002</v>
      </c>
      <c r="AQ249" s="12">
        <v>5000000</v>
      </c>
      <c r="AR249" s="12">
        <f t="shared" si="3"/>
        <v>6775246</v>
      </c>
      <c r="AS249" s="12">
        <v>5400000</v>
      </c>
    </row>
    <row r="250" spans="1:45" hidden="1" x14ac:dyDescent="0.3">
      <c r="A250" t="s">
        <v>933</v>
      </c>
      <c r="B250">
        <v>1</v>
      </c>
      <c r="C250" t="s">
        <v>27</v>
      </c>
      <c r="D250">
        <v>1.3</v>
      </c>
      <c r="E250" t="s">
        <v>28</v>
      </c>
      <c r="F250" t="s">
        <v>29</v>
      </c>
      <c r="G250" t="s">
        <v>30</v>
      </c>
      <c r="H250" t="s">
        <v>141</v>
      </c>
      <c r="I250" t="s">
        <v>955</v>
      </c>
      <c r="J250" t="s">
        <v>855</v>
      </c>
      <c r="K250">
        <v>6</v>
      </c>
      <c r="L250">
        <v>18</v>
      </c>
      <c r="M250" t="s">
        <v>877</v>
      </c>
      <c r="N250" t="s">
        <v>935</v>
      </c>
      <c r="O250">
        <v>3300</v>
      </c>
      <c r="P250" t="s">
        <v>990</v>
      </c>
      <c r="Q250">
        <v>3330</v>
      </c>
      <c r="R250" t="s">
        <v>70</v>
      </c>
      <c r="S250">
        <v>3331</v>
      </c>
      <c r="T250" t="s">
        <v>152</v>
      </c>
      <c r="U250">
        <v>0</v>
      </c>
      <c r="V250" t="s">
        <v>43</v>
      </c>
      <c r="W250">
        <v>3000</v>
      </c>
      <c r="X250" t="s">
        <v>70</v>
      </c>
      <c r="Y250" t="s">
        <v>937</v>
      </c>
      <c r="Z250" t="s">
        <v>144</v>
      </c>
      <c r="AA250" t="s">
        <v>79</v>
      </c>
      <c r="AB250" t="s">
        <v>148</v>
      </c>
      <c r="AC250" t="s">
        <v>956</v>
      </c>
      <c r="AD250" s="12">
        <v>2605267.2000000002</v>
      </c>
      <c r="AE250" s="12">
        <v>994495</v>
      </c>
      <c r="AF250" s="12">
        <v>2605267.2000000002</v>
      </c>
      <c r="AG250" s="12">
        <v>2605267.2000000002</v>
      </c>
      <c r="AH250" s="12">
        <v>2420664.7999999998</v>
      </c>
      <c r="AI250" s="12">
        <v>2420664.7999999998</v>
      </c>
      <c r="AJ250" s="12">
        <v>2420664.7999999998</v>
      </c>
      <c r="AK250" s="12">
        <v>0</v>
      </c>
      <c r="AL250" s="12">
        <v>0</v>
      </c>
      <c r="AM250" s="12">
        <v>0</v>
      </c>
      <c r="AN250" s="12">
        <v>0</v>
      </c>
      <c r="AO250" s="12">
        <v>1000000</v>
      </c>
      <c r="AP250" s="12">
        <v>553807.19999999995</v>
      </c>
      <c r="AQ250" s="12">
        <v>2605267.2000000002</v>
      </c>
      <c r="AR250" s="12">
        <f t="shared" si="3"/>
        <v>2605267.2000000002</v>
      </c>
      <c r="AS250" s="12">
        <v>2605267.2000000002</v>
      </c>
    </row>
    <row r="251" spans="1:45" hidden="1" x14ac:dyDescent="0.3">
      <c r="A251" t="s">
        <v>933</v>
      </c>
      <c r="B251">
        <v>1</v>
      </c>
      <c r="C251" t="s">
        <v>27</v>
      </c>
      <c r="D251">
        <v>1.3</v>
      </c>
      <c r="E251" t="s">
        <v>28</v>
      </c>
      <c r="F251" t="s">
        <v>29</v>
      </c>
      <c r="G251" t="s">
        <v>30</v>
      </c>
      <c r="H251" t="s">
        <v>31</v>
      </c>
      <c r="I251" t="s">
        <v>934</v>
      </c>
      <c r="J251" t="s">
        <v>857</v>
      </c>
      <c r="K251">
        <v>6</v>
      </c>
      <c r="L251">
        <v>21</v>
      </c>
      <c r="M251" t="s">
        <v>884</v>
      </c>
      <c r="N251" t="s">
        <v>935</v>
      </c>
      <c r="O251">
        <v>3300</v>
      </c>
      <c r="P251" t="s">
        <v>990</v>
      </c>
      <c r="Q251">
        <v>3330</v>
      </c>
      <c r="R251" t="s">
        <v>70</v>
      </c>
      <c r="S251">
        <v>3331</v>
      </c>
      <c r="T251" t="s">
        <v>152</v>
      </c>
      <c r="U251">
        <v>0</v>
      </c>
      <c r="V251" t="s">
        <v>43</v>
      </c>
      <c r="W251">
        <v>3000</v>
      </c>
      <c r="X251" t="s">
        <v>70</v>
      </c>
      <c r="Y251" t="s">
        <v>937</v>
      </c>
      <c r="Z251" t="s">
        <v>307</v>
      </c>
      <c r="AA251" t="s">
        <v>79</v>
      </c>
      <c r="AB251" t="s">
        <v>311</v>
      </c>
      <c r="AC251" t="s">
        <v>309</v>
      </c>
      <c r="AD251" s="12">
        <v>100000</v>
      </c>
      <c r="AE251" s="12">
        <v>100000</v>
      </c>
      <c r="AF251" s="12">
        <v>69600</v>
      </c>
      <c r="AG251" s="12">
        <v>69600</v>
      </c>
      <c r="AH251" s="12">
        <v>69600</v>
      </c>
      <c r="AI251" s="12">
        <v>69600</v>
      </c>
      <c r="AJ251" s="12">
        <v>69600</v>
      </c>
      <c r="AK251" s="12">
        <v>30400</v>
      </c>
      <c r="AL251" s="12">
        <v>0</v>
      </c>
      <c r="AM251" s="12">
        <v>0</v>
      </c>
      <c r="AN251" s="12">
        <v>0</v>
      </c>
      <c r="AO251" s="12">
        <v>200000</v>
      </c>
      <c r="AP251" s="12">
        <v>271440.63</v>
      </c>
      <c r="AQ251" s="12">
        <v>100000</v>
      </c>
      <c r="AR251" s="12">
        <f t="shared" si="3"/>
        <v>100000</v>
      </c>
      <c r="AS251" s="12">
        <v>100000</v>
      </c>
    </row>
    <row r="252" spans="1:45" hidden="1" x14ac:dyDescent="0.3">
      <c r="A252" t="s">
        <v>933</v>
      </c>
      <c r="B252">
        <v>3</v>
      </c>
      <c r="C252" t="s">
        <v>600</v>
      </c>
      <c r="D252">
        <v>3.8</v>
      </c>
      <c r="E252" t="s">
        <v>801</v>
      </c>
      <c r="F252" t="s">
        <v>802</v>
      </c>
      <c r="G252" t="s">
        <v>803</v>
      </c>
      <c r="H252" t="s">
        <v>31</v>
      </c>
      <c r="I252" t="s">
        <v>934</v>
      </c>
      <c r="J252" t="s">
        <v>868</v>
      </c>
      <c r="K252">
        <v>6</v>
      </c>
      <c r="L252">
        <v>49</v>
      </c>
      <c r="M252" t="s">
        <v>905</v>
      </c>
      <c r="N252" t="s">
        <v>935</v>
      </c>
      <c r="O252">
        <v>3300</v>
      </c>
      <c r="P252" t="s">
        <v>990</v>
      </c>
      <c r="Q252">
        <v>3330</v>
      </c>
      <c r="R252" t="s">
        <v>70</v>
      </c>
      <c r="S252">
        <v>3331</v>
      </c>
      <c r="T252" t="s">
        <v>152</v>
      </c>
      <c r="U252">
        <v>0</v>
      </c>
      <c r="V252" t="s">
        <v>43</v>
      </c>
      <c r="W252">
        <v>3000</v>
      </c>
      <c r="X252" t="s">
        <v>70</v>
      </c>
      <c r="Y252" t="s">
        <v>937</v>
      </c>
      <c r="Z252" t="s">
        <v>805</v>
      </c>
      <c r="AA252" t="s">
        <v>79</v>
      </c>
      <c r="AB252" t="s">
        <v>820</v>
      </c>
      <c r="AC252" t="s">
        <v>963</v>
      </c>
      <c r="AD252" s="12">
        <v>0</v>
      </c>
      <c r="AE252" s="12">
        <v>0</v>
      </c>
      <c r="AF252" s="12">
        <v>0</v>
      </c>
      <c r="AG252" s="12">
        <v>0</v>
      </c>
      <c r="AH252" s="12">
        <v>0</v>
      </c>
      <c r="AI252" s="12">
        <v>0</v>
      </c>
      <c r="AJ252" s="12">
        <v>0</v>
      </c>
      <c r="AK252" s="12">
        <v>0</v>
      </c>
      <c r="AL252" s="12">
        <v>0</v>
      </c>
      <c r="AM252" s="12">
        <v>0</v>
      </c>
      <c r="AN252" s="12">
        <v>0</v>
      </c>
      <c r="AO252" s="12">
        <v>0</v>
      </c>
      <c r="AP252" s="12">
        <v>0</v>
      </c>
      <c r="AQ252" s="12">
        <v>0</v>
      </c>
      <c r="AR252" s="12">
        <f t="shared" si="3"/>
        <v>0</v>
      </c>
      <c r="AS252" s="12">
        <v>0</v>
      </c>
    </row>
    <row r="253" spans="1:45" hidden="1" x14ac:dyDescent="0.3">
      <c r="A253" t="s">
        <v>933</v>
      </c>
      <c r="B253">
        <v>3</v>
      </c>
      <c r="C253" t="s">
        <v>600</v>
      </c>
      <c r="D253">
        <v>3.8</v>
      </c>
      <c r="E253" t="s">
        <v>801</v>
      </c>
      <c r="F253" t="s">
        <v>802</v>
      </c>
      <c r="G253" t="s">
        <v>803</v>
      </c>
      <c r="H253" t="s">
        <v>31</v>
      </c>
      <c r="I253" t="s">
        <v>934</v>
      </c>
      <c r="J253" t="s">
        <v>868</v>
      </c>
      <c r="K253">
        <v>6</v>
      </c>
      <c r="L253">
        <v>50</v>
      </c>
      <c r="M253" t="s">
        <v>905</v>
      </c>
      <c r="N253" t="s">
        <v>935</v>
      </c>
      <c r="O253">
        <v>3300</v>
      </c>
      <c r="P253" t="s">
        <v>990</v>
      </c>
      <c r="Q253">
        <v>3330</v>
      </c>
      <c r="R253" t="s">
        <v>70</v>
      </c>
      <c r="S253">
        <v>3331</v>
      </c>
      <c r="T253" t="s">
        <v>152</v>
      </c>
      <c r="U253">
        <v>0</v>
      </c>
      <c r="V253" t="s">
        <v>43</v>
      </c>
      <c r="W253">
        <v>3000</v>
      </c>
      <c r="X253" t="s">
        <v>70</v>
      </c>
      <c r="Y253" t="s">
        <v>937</v>
      </c>
      <c r="Z253" t="s">
        <v>805</v>
      </c>
      <c r="AA253" t="s">
        <v>79</v>
      </c>
      <c r="AB253" t="s">
        <v>809</v>
      </c>
      <c r="AC253" t="s">
        <v>963</v>
      </c>
      <c r="AD253" s="12">
        <v>10496425.59</v>
      </c>
      <c r="AE253" s="12">
        <v>275000</v>
      </c>
      <c r="AF253" s="12">
        <v>10493919.99</v>
      </c>
      <c r="AG253" s="12">
        <v>10493919.99</v>
      </c>
      <c r="AH253" s="12">
        <v>6013286.79</v>
      </c>
      <c r="AI253" s="12">
        <v>5617912.3899999997</v>
      </c>
      <c r="AJ253" s="12">
        <v>3480112.4</v>
      </c>
      <c r="AK253" s="12">
        <v>2505.5999999996275</v>
      </c>
      <c r="AL253" s="12">
        <v>0</v>
      </c>
      <c r="AM253" s="12">
        <v>0</v>
      </c>
      <c r="AN253" s="12">
        <v>0</v>
      </c>
      <c r="AO253" s="12">
        <v>0</v>
      </c>
      <c r="AP253" s="12">
        <v>296960</v>
      </c>
      <c r="AQ253" s="12">
        <v>10496425.59</v>
      </c>
      <c r="AR253" s="12">
        <f t="shared" si="3"/>
        <v>10496425.59</v>
      </c>
      <c r="AS253" s="12">
        <v>13000000</v>
      </c>
    </row>
    <row r="254" spans="1:45" hidden="1" x14ac:dyDescent="0.3">
      <c r="A254" t="s">
        <v>940</v>
      </c>
      <c r="B254">
        <v>1</v>
      </c>
      <c r="C254" t="s">
        <v>27</v>
      </c>
      <c r="D254">
        <v>1.7</v>
      </c>
      <c r="E254" t="s">
        <v>215</v>
      </c>
      <c r="F254" t="s">
        <v>373</v>
      </c>
      <c r="G254" t="s">
        <v>374</v>
      </c>
      <c r="H254" t="s">
        <v>200</v>
      </c>
      <c r="I254" t="s">
        <v>957</v>
      </c>
      <c r="J254" t="s">
        <v>860</v>
      </c>
      <c r="K254">
        <v>7</v>
      </c>
      <c r="L254">
        <v>40</v>
      </c>
      <c r="M254" t="s">
        <v>906</v>
      </c>
      <c r="N254" t="s">
        <v>935</v>
      </c>
      <c r="O254">
        <v>3300</v>
      </c>
      <c r="P254" t="s">
        <v>990</v>
      </c>
      <c r="Q254">
        <v>3340</v>
      </c>
      <c r="R254" t="s">
        <v>70</v>
      </c>
      <c r="S254">
        <v>3341</v>
      </c>
      <c r="T254" t="s">
        <v>326</v>
      </c>
      <c r="U254">
        <v>0</v>
      </c>
      <c r="V254" t="s">
        <v>43</v>
      </c>
      <c r="W254">
        <v>3000</v>
      </c>
      <c r="X254" t="s">
        <v>70</v>
      </c>
      <c r="Y254" t="s">
        <v>979</v>
      </c>
      <c r="Z254" t="s">
        <v>587</v>
      </c>
      <c r="AA254" t="s">
        <v>588</v>
      </c>
      <c r="AB254" t="s">
        <v>591</v>
      </c>
      <c r="AC254" t="s">
        <v>958</v>
      </c>
      <c r="AD254" s="12">
        <v>3000000</v>
      </c>
      <c r="AE254" s="12">
        <v>3000000</v>
      </c>
      <c r="AF254" s="12">
        <v>2963000</v>
      </c>
      <c r="AG254" s="12">
        <v>2963000</v>
      </c>
      <c r="AH254" s="12">
        <v>0</v>
      </c>
      <c r="AI254" s="12">
        <v>0</v>
      </c>
      <c r="AJ254" s="12">
        <v>0</v>
      </c>
      <c r="AK254" s="12">
        <v>37000</v>
      </c>
      <c r="AL254" s="12">
        <v>0</v>
      </c>
      <c r="AM254" s="12">
        <v>0</v>
      </c>
      <c r="AN254" s="12">
        <v>0</v>
      </c>
      <c r="AO254" s="12">
        <v>0</v>
      </c>
      <c r="AP254" s="12">
        <v>0</v>
      </c>
      <c r="AQ254" s="12">
        <v>3000000</v>
      </c>
      <c r="AR254" s="12">
        <f t="shared" si="3"/>
        <v>3000000</v>
      </c>
      <c r="AS254" s="12">
        <v>3000000</v>
      </c>
    </row>
    <row r="255" spans="1:45" hidden="1" x14ac:dyDescent="0.3">
      <c r="A255" t="s">
        <v>933</v>
      </c>
      <c r="B255">
        <v>1</v>
      </c>
      <c r="C255" t="s">
        <v>27</v>
      </c>
      <c r="D255">
        <v>1.3</v>
      </c>
      <c r="E255" t="s">
        <v>28</v>
      </c>
      <c r="F255" t="s">
        <v>29</v>
      </c>
      <c r="G255" t="s">
        <v>30</v>
      </c>
      <c r="H255" t="s">
        <v>31</v>
      </c>
      <c r="I255" t="s">
        <v>934</v>
      </c>
      <c r="J255" t="s">
        <v>857</v>
      </c>
      <c r="K255">
        <v>6</v>
      </c>
      <c r="L255">
        <v>21</v>
      </c>
      <c r="M255" t="s">
        <v>884</v>
      </c>
      <c r="N255" t="s">
        <v>935</v>
      </c>
      <c r="O255">
        <v>3300</v>
      </c>
      <c r="P255" t="s">
        <v>990</v>
      </c>
      <c r="Q255">
        <v>3340</v>
      </c>
      <c r="R255" t="s">
        <v>70</v>
      </c>
      <c r="S255">
        <v>3341</v>
      </c>
      <c r="T255" t="s">
        <v>326</v>
      </c>
      <c r="U255">
        <v>0</v>
      </c>
      <c r="V255" t="s">
        <v>43</v>
      </c>
      <c r="W255">
        <v>3000</v>
      </c>
      <c r="X255" t="s">
        <v>70</v>
      </c>
      <c r="Y255" t="s">
        <v>937</v>
      </c>
      <c r="Z255" t="s">
        <v>307</v>
      </c>
      <c r="AA255" t="s">
        <v>79</v>
      </c>
      <c r="AB255" t="s">
        <v>311</v>
      </c>
      <c r="AC255" t="s">
        <v>309</v>
      </c>
      <c r="AD255" s="12">
        <v>0</v>
      </c>
      <c r="AE255" s="12">
        <v>0</v>
      </c>
      <c r="AF255" s="12">
        <v>0</v>
      </c>
      <c r="AG255" s="12">
        <v>0</v>
      </c>
      <c r="AH255" s="12">
        <v>0</v>
      </c>
      <c r="AI255" s="12">
        <v>0</v>
      </c>
      <c r="AJ255" s="12">
        <v>0</v>
      </c>
      <c r="AK255" s="12">
        <v>0</v>
      </c>
      <c r="AL255" s="12">
        <v>0</v>
      </c>
      <c r="AM255" s="12">
        <v>0</v>
      </c>
      <c r="AN255" s="12">
        <v>0</v>
      </c>
      <c r="AO255" s="12">
        <v>300000</v>
      </c>
      <c r="AP255" s="12">
        <v>24284.6</v>
      </c>
      <c r="AQ255" s="12">
        <v>0</v>
      </c>
      <c r="AR255" s="12">
        <f t="shared" si="3"/>
        <v>0</v>
      </c>
      <c r="AS255" s="12">
        <v>0</v>
      </c>
    </row>
    <row r="256" spans="1:45" hidden="1" x14ac:dyDescent="0.3">
      <c r="A256" t="s">
        <v>933</v>
      </c>
      <c r="B256">
        <v>1</v>
      </c>
      <c r="C256" t="s">
        <v>27</v>
      </c>
      <c r="D256">
        <v>1.3</v>
      </c>
      <c r="E256" t="s">
        <v>28</v>
      </c>
      <c r="F256" t="s">
        <v>29</v>
      </c>
      <c r="G256" t="s">
        <v>30</v>
      </c>
      <c r="H256" t="s">
        <v>31</v>
      </c>
      <c r="I256" t="s">
        <v>934</v>
      </c>
      <c r="J256" t="s">
        <v>857</v>
      </c>
      <c r="K256">
        <v>6</v>
      </c>
      <c r="L256">
        <v>21</v>
      </c>
      <c r="M256" t="s">
        <v>884</v>
      </c>
      <c r="N256" t="s">
        <v>935</v>
      </c>
      <c r="O256">
        <v>3300</v>
      </c>
      <c r="P256" t="s">
        <v>990</v>
      </c>
      <c r="Q256">
        <v>3340</v>
      </c>
      <c r="R256" t="s">
        <v>70</v>
      </c>
      <c r="S256">
        <v>3341</v>
      </c>
      <c r="T256" t="s">
        <v>326</v>
      </c>
      <c r="U256">
        <v>33</v>
      </c>
      <c r="V256" t="s">
        <v>327</v>
      </c>
      <c r="W256">
        <v>3000</v>
      </c>
      <c r="X256" t="s">
        <v>70</v>
      </c>
      <c r="Y256" t="s">
        <v>937</v>
      </c>
      <c r="Z256" t="s">
        <v>307</v>
      </c>
      <c r="AA256" t="s">
        <v>79</v>
      </c>
      <c r="AB256" t="s">
        <v>311</v>
      </c>
      <c r="AC256" t="s">
        <v>309</v>
      </c>
      <c r="AD256" s="12">
        <v>139200</v>
      </c>
      <c r="AE256" s="12">
        <v>0</v>
      </c>
      <c r="AF256" s="12">
        <v>139200</v>
      </c>
      <c r="AG256" s="12">
        <v>139200</v>
      </c>
      <c r="AH256" s="12">
        <v>83520</v>
      </c>
      <c r="AI256" s="12">
        <v>69600</v>
      </c>
      <c r="AJ256" s="12">
        <v>41760</v>
      </c>
      <c r="AK256" s="12">
        <v>0</v>
      </c>
      <c r="AL256" s="12">
        <v>0</v>
      </c>
      <c r="AM256" s="12">
        <v>0</v>
      </c>
      <c r="AN256" s="12">
        <v>0</v>
      </c>
      <c r="AO256" s="12">
        <v>0</v>
      </c>
      <c r="AP256" s="12">
        <v>0</v>
      </c>
      <c r="AQ256" s="12">
        <v>139200</v>
      </c>
      <c r="AR256" s="12">
        <f t="shared" si="3"/>
        <v>139200</v>
      </c>
      <c r="AS256" s="12">
        <v>139200</v>
      </c>
    </row>
    <row r="257" spans="1:45" hidden="1" x14ac:dyDescent="0.3">
      <c r="A257" t="s">
        <v>933</v>
      </c>
      <c r="B257">
        <v>1</v>
      </c>
      <c r="C257" t="s">
        <v>27</v>
      </c>
      <c r="D257">
        <v>1.3</v>
      </c>
      <c r="E257" t="s">
        <v>28</v>
      </c>
      <c r="F257" t="s">
        <v>29</v>
      </c>
      <c r="G257" t="s">
        <v>30</v>
      </c>
      <c r="H257" t="s">
        <v>31</v>
      </c>
      <c r="I257" t="s">
        <v>934</v>
      </c>
      <c r="J257" t="s">
        <v>857</v>
      </c>
      <c r="K257">
        <v>6</v>
      </c>
      <c r="L257">
        <v>21</v>
      </c>
      <c r="M257" t="s">
        <v>884</v>
      </c>
      <c r="N257" t="s">
        <v>935</v>
      </c>
      <c r="O257">
        <v>3300</v>
      </c>
      <c r="P257" t="s">
        <v>990</v>
      </c>
      <c r="Q257">
        <v>3340</v>
      </c>
      <c r="R257" t="s">
        <v>70</v>
      </c>
      <c r="S257">
        <v>3341</v>
      </c>
      <c r="T257" t="s">
        <v>326</v>
      </c>
      <c r="U257">
        <v>34</v>
      </c>
      <c r="V257" t="s">
        <v>991</v>
      </c>
      <c r="W257">
        <v>3000</v>
      </c>
      <c r="X257" t="s">
        <v>70</v>
      </c>
      <c r="Y257" t="s">
        <v>937</v>
      </c>
      <c r="Z257" t="s">
        <v>307</v>
      </c>
      <c r="AA257" t="s">
        <v>79</v>
      </c>
      <c r="AB257" t="s">
        <v>311</v>
      </c>
      <c r="AC257" t="s">
        <v>309</v>
      </c>
      <c r="AD257" s="12">
        <v>50386</v>
      </c>
      <c r="AE257" s="12">
        <v>0</v>
      </c>
      <c r="AF257" s="12">
        <v>40136</v>
      </c>
      <c r="AG257" s="12">
        <v>40136</v>
      </c>
      <c r="AH257" s="12">
        <v>35264</v>
      </c>
      <c r="AI257" s="12">
        <v>0</v>
      </c>
      <c r="AJ257" s="12">
        <v>0</v>
      </c>
      <c r="AK257" s="12">
        <v>10250</v>
      </c>
      <c r="AL257" s="12">
        <v>0</v>
      </c>
      <c r="AM257" s="12">
        <v>0</v>
      </c>
      <c r="AN257" s="12">
        <v>0</v>
      </c>
      <c r="AO257" s="12">
        <v>0</v>
      </c>
      <c r="AP257" s="12">
        <v>0</v>
      </c>
      <c r="AQ257" s="12">
        <v>40636</v>
      </c>
      <c r="AR257" s="12">
        <f t="shared" si="3"/>
        <v>50386</v>
      </c>
      <c r="AS257" s="12">
        <v>50386</v>
      </c>
    </row>
    <row r="258" spans="1:45" hidden="1" x14ac:dyDescent="0.3">
      <c r="A258" t="s">
        <v>933</v>
      </c>
      <c r="B258">
        <v>1</v>
      </c>
      <c r="C258" t="s">
        <v>27</v>
      </c>
      <c r="D258">
        <v>1.3</v>
      </c>
      <c r="E258" t="s">
        <v>28</v>
      </c>
      <c r="F258" t="s">
        <v>29</v>
      </c>
      <c r="G258" t="s">
        <v>30</v>
      </c>
      <c r="H258" t="s">
        <v>31</v>
      </c>
      <c r="I258" t="s">
        <v>934</v>
      </c>
      <c r="J258" t="s">
        <v>857</v>
      </c>
      <c r="K258">
        <v>6</v>
      </c>
      <c r="L258">
        <v>21</v>
      </c>
      <c r="M258" t="s">
        <v>884</v>
      </c>
      <c r="N258" t="s">
        <v>935</v>
      </c>
      <c r="O258">
        <v>3300</v>
      </c>
      <c r="P258" t="s">
        <v>990</v>
      </c>
      <c r="Q258">
        <v>3340</v>
      </c>
      <c r="R258" t="s">
        <v>70</v>
      </c>
      <c r="S258">
        <v>3341</v>
      </c>
      <c r="T258" t="s">
        <v>326</v>
      </c>
      <c r="U258">
        <v>35</v>
      </c>
      <c r="V258" t="s">
        <v>992</v>
      </c>
      <c r="W258">
        <v>3000</v>
      </c>
      <c r="X258" t="s">
        <v>70</v>
      </c>
      <c r="Y258" t="s">
        <v>937</v>
      </c>
      <c r="Z258" t="s">
        <v>307</v>
      </c>
      <c r="AA258" t="s">
        <v>79</v>
      </c>
      <c r="AB258" t="s">
        <v>311</v>
      </c>
      <c r="AC258" t="s">
        <v>309</v>
      </c>
      <c r="AD258" s="12">
        <v>685100</v>
      </c>
      <c r="AE258" s="12">
        <v>0</v>
      </c>
      <c r="AF258" s="12">
        <v>72348.5</v>
      </c>
      <c r="AG258" s="12">
        <v>62604.5</v>
      </c>
      <c r="AH258" s="12">
        <v>62604.5</v>
      </c>
      <c r="AI258" s="12">
        <v>0</v>
      </c>
      <c r="AJ258" s="12">
        <v>0</v>
      </c>
      <c r="AK258" s="12">
        <v>612751.5</v>
      </c>
      <c r="AL258" s="12">
        <v>0</v>
      </c>
      <c r="AM258" s="12">
        <v>0</v>
      </c>
      <c r="AN258" s="12">
        <v>0</v>
      </c>
      <c r="AO258" s="12">
        <v>0</v>
      </c>
      <c r="AP258" s="12">
        <v>0</v>
      </c>
      <c r="AQ258" s="12">
        <v>685100</v>
      </c>
      <c r="AR258" s="12">
        <f t="shared" ref="AR258:AR321" si="4">AD258-AL258+AM258+AN258</f>
        <v>685100</v>
      </c>
      <c r="AS258" s="12">
        <v>685100</v>
      </c>
    </row>
    <row r="259" spans="1:45" hidden="1" x14ac:dyDescent="0.3">
      <c r="A259" t="s">
        <v>940</v>
      </c>
      <c r="B259">
        <v>1</v>
      </c>
      <c r="C259" t="s">
        <v>27</v>
      </c>
      <c r="D259">
        <v>1.7</v>
      </c>
      <c r="E259" t="s">
        <v>215</v>
      </c>
      <c r="F259" t="s">
        <v>373</v>
      </c>
      <c r="G259" t="s">
        <v>374</v>
      </c>
      <c r="H259" t="s">
        <v>200</v>
      </c>
      <c r="I259" t="s">
        <v>957</v>
      </c>
      <c r="J259" t="s">
        <v>860</v>
      </c>
      <c r="K259">
        <v>7</v>
      </c>
      <c r="L259">
        <v>41</v>
      </c>
      <c r="M259" t="s">
        <v>906</v>
      </c>
      <c r="N259" t="s">
        <v>935</v>
      </c>
      <c r="O259">
        <v>3300</v>
      </c>
      <c r="P259" t="s">
        <v>990</v>
      </c>
      <c r="Q259">
        <v>3340</v>
      </c>
      <c r="R259" t="s">
        <v>70</v>
      </c>
      <c r="S259">
        <v>3341</v>
      </c>
      <c r="T259" t="s">
        <v>326</v>
      </c>
      <c r="U259">
        <v>0</v>
      </c>
      <c r="V259" t="s">
        <v>43</v>
      </c>
      <c r="W259">
        <v>3000</v>
      </c>
      <c r="X259" t="s">
        <v>70</v>
      </c>
      <c r="Y259" t="s">
        <v>979</v>
      </c>
      <c r="Z259" t="s">
        <v>587</v>
      </c>
      <c r="AB259" t="s">
        <v>593</v>
      </c>
      <c r="AC259" t="s">
        <v>958</v>
      </c>
      <c r="AD259" s="12">
        <v>0</v>
      </c>
      <c r="AE259" s="12">
        <v>0</v>
      </c>
      <c r="AF259" s="12">
        <v>0</v>
      </c>
      <c r="AG259" s="12">
        <v>0</v>
      </c>
      <c r="AH259" s="12">
        <v>0</v>
      </c>
      <c r="AI259" s="12">
        <v>0</v>
      </c>
      <c r="AJ259" s="12">
        <v>0</v>
      </c>
      <c r="AK259" s="12">
        <v>0</v>
      </c>
      <c r="AL259" s="12">
        <v>0</v>
      </c>
      <c r="AM259" s="12">
        <v>0</v>
      </c>
      <c r="AN259" s="12">
        <v>0</v>
      </c>
      <c r="AO259" s="12">
        <v>3000000</v>
      </c>
      <c r="AP259" s="12">
        <v>2963500</v>
      </c>
      <c r="AQ259" s="12">
        <v>0</v>
      </c>
      <c r="AR259" s="12">
        <f t="shared" si="4"/>
        <v>0</v>
      </c>
      <c r="AS259" s="12">
        <v>0</v>
      </c>
    </row>
    <row r="260" spans="1:45" hidden="1" x14ac:dyDescent="0.3">
      <c r="A260" t="s">
        <v>933</v>
      </c>
      <c r="B260">
        <v>2</v>
      </c>
      <c r="C260" t="s">
        <v>257</v>
      </c>
      <c r="D260">
        <v>2.4</v>
      </c>
      <c r="E260" t="s">
        <v>421</v>
      </c>
      <c r="F260" t="s">
        <v>422</v>
      </c>
      <c r="G260" t="s">
        <v>423</v>
      </c>
      <c r="H260" t="s">
        <v>340</v>
      </c>
      <c r="I260" t="s">
        <v>964</v>
      </c>
      <c r="J260" t="s">
        <v>858</v>
      </c>
      <c r="K260">
        <v>5</v>
      </c>
      <c r="L260">
        <v>29</v>
      </c>
      <c r="M260" t="s">
        <v>886</v>
      </c>
      <c r="N260" t="s">
        <v>935</v>
      </c>
      <c r="O260">
        <v>3300</v>
      </c>
      <c r="P260" t="s">
        <v>990</v>
      </c>
      <c r="Q260">
        <v>3340</v>
      </c>
      <c r="R260" t="s">
        <v>70</v>
      </c>
      <c r="S260">
        <v>3341</v>
      </c>
      <c r="T260" t="s">
        <v>326</v>
      </c>
      <c r="U260">
        <v>0</v>
      </c>
      <c r="V260" t="s">
        <v>43</v>
      </c>
      <c r="W260">
        <v>3000</v>
      </c>
      <c r="X260" t="s">
        <v>70</v>
      </c>
      <c r="Y260" t="s">
        <v>937</v>
      </c>
      <c r="Z260" t="s">
        <v>404</v>
      </c>
      <c r="AB260" t="s">
        <v>427</v>
      </c>
      <c r="AC260" t="s">
        <v>425</v>
      </c>
      <c r="AD260" s="12">
        <v>0</v>
      </c>
      <c r="AE260" s="12">
        <v>0</v>
      </c>
      <c r="AF260" s="12">
        <v>0</v>
      </c>
      <c r="AG260" s="12">
        <v>0</v>
      </c>
      <c r="AH260" s="12">
        <v>0</v>
      </c>
      <c r="AI260" s="12">
        <v>0</v>
      </c>
      <c r="AJ260" s="12">
        <v>0</v>
      </c>
      <c r="AK260" s="12">
        <v>0</v>
      </c>
      <c r="AL260" s="12">
        <v>0</v>
      </c>
      <c r="AM260" s="12">
        <v>0</v>
      </c>
      <c r="AN260" s="12">
        <v>0</v>
      </c>
      <c r="AO260" s="12">
        <v>0</v>
      </c>
      <c r="AP260" s="12">
        <v>127200</v>
      </c>
      <c r="AQ260" s="12">
        <v>0</v>
      </c>
      <c r="AR260" s="12">
        <f t="shared" si="4"/>
        <v>0</v>
      </c>
      <c r="AS260" s="12">
        <v>0</v>
      </c>
    </row>
    <row r="261" spans="1:45" hidden="1" x14ac:dyDescent="0.3">
      <c r="A261" t="s">
        <v>933</v>
      </c>
      <c r="B261">
        <v>2</v>
      </c>
      <c r="C261" t="s">
        <v>257</v>
      </c>
      <c r="D261">
        <v>2.7</v>
      </c>
      <c r="E261" t="s">
        <v>411</v>
      </c>
      <c r="F261" t="s">
        <v>412</v>
      </c>
      <c r="G261" t="s">
        <v>411</v>
      </c>
      <c r="H261" t="s">
        <v>261</v>
      </c>
      <c r="I261" t="s">
        <v>960</v>
      </c>
      <c r="J261" t="s">
        <v>858</v>
      </c>
      <c r="K261">
        <v>5</v>
      </c>
      <c r="L261">
        <v>30</v>
      </c>
      <c r="M261" t="s">
        <v>887</v>
      </c>
      <c r="N261" t="s">
        <v>935</v>
      </c>
      <c r="O261">
        <v>3300</v>
      </c>
      <c r="P261" t="s">
        <v>990</v>
      </c>
      <c r="Q261">
        <v>3350</v>
      </c>
      <c r="R261" t="s">
        <v>70</v>
      </c>
      <c r="S261">
        <v>3351</v>
      </c>
      <c r="T261" t="s">
        <v>438</v>
      </c>
      <c r="U261">
        <v>0</v>
      </c>
      <c r="V261" t="s">
        <v>43</v>
      </c>
      <c r="W261">
        <v>3000</v>
      </c>
      <c r="X261" t="s">
        <v>70</v>
      </c>
      <c r="Y261" t="s">
        <v>937</v>
      </c>
      <c r="Z261" t="s">
        <v>404</v>
      </c>
      <c r="AA261" t="s">
        <v>62</v>
      </c>
      <c r="AB261" t="s">
        <v>993</v>
      </c>
      <c r="AC261" t="s">
        <v>435</v>
      </c>
      <c r="AD261" s="12">
        <v>470000</v>
      </c>
      <c r="AE261" s="12">
        <v>470000</v>
      </c>
      <c r="AF261" s="12">
        <v>462979.2</v>
      </c>
      <c r="AG261" s="12">
        <v>462979.2</v>
      </c>
      <c r="AH261" s="12">
        <v>462979.2</v>
      </c>
      <c r="AI261" s="12">
        <v>462979.2</v>
      </c>
      <c r="AJ261" s="12">
        <v>462979.2</v>
      </c>
      <c r="AK261" s="12">
        <v>7020.7999999999884</v>
      </c>
      <c r="AL261" s="12">
        <v>7020.8</v>
      </c>
      <c r="AM261" s="12">
        <v>0</v>
      </c>
      <c r="AN261" s="12">
        <v>0</v>
      </c>
      <c r="AO261" s="12">
        <v>450000</v>
      </c>
      <c r="AP261" s="12">
        <v>394226.33</v>
      </c>
      <c r="AQ261" s="12">
        <v>470000</v>
      </c>
      <c r="AR261" s="12">
        <f t="shared" si="4"/>
        <v>462979.2</v>
      </c>
      <c r="AS261" s="12">
        <v>462979.2</v>
      </c>
    </row>
    <row r="262" spans="1:45" hidden="1" x14ac:dyDescent="0.3">
      <c r="A262" t="s">
        <v>940</v>
      </c>
      <c r="B262">
        <v>1</v>
      </c>
      <c r="C262" t="s">
        <v>27</v>
      </c>
      <c r="D262">
        <v>1.3</v>
      </c>
      <c r="E262" t="s">
        <v>28</v>
      </c>
      <c r="F262" t="s">
        <v>29</v>
      </c>
      <c r="G262" t="s">
        <v>30</v>
      </c>
      <c r="H262" t="s">
        <v>31</v>
      </c>
      <c r="I262" t="s">
        <v>934</v>
      </c>
      <c r="J262" t="s">
        <v>853</v>
      </c>
      <c r="K262">
        <v>6</v>
      </c>
      <c r="L262">
        <v>3</v>
      </c>
      <c r="M262" t="s">
        <v>872</v>
      </c>
      <c r="N262" t="s">
        <v>935</v>
      </c>
      <c r="O262">
        <v>3300</v>
      </c>
      <c r="P262" t="s">
        <v>990</v>
      </c>
      <c r="Q262">
        <v>3360</v>
      </c>
      <c r="R262" t="s">
        <v>70</v>
      </c>
      <c r="S262">
        <v>3361</v>
      </c>
      <c r="T262" t="s">
        <v>86</v>
      </c>
      <c r="U262">
        <v>48</v>
      </c>
      <c r="V262" t="s">
        <v>942</v>
      </c>
      <c r="W262">
        <v>3000</v>
      </c>
      <c r="X262" t="s">
        <v>70</v>
      </c>
      <c r="Y262" t="s">
        <v>943</v>
      </c>
      <c r="Z262" t="s">
        <v>971</v>
      </c>
      <c r="AA262" t="s">
        <v>79</v>
      </c>
      <c r="AB262" t="s">
        <v>83</v>
      </c>
      <c r="AC262" t="s">
        <v>81</v>
      </c>
      <c r="AD262" s="12">
        <v>0</v>
      </c>
      <c r="AE262" s="12">
        <v>0</v>
      </c>
      <c r="AF262" s="12">
        <v>0</v>
      </c>
      <c r="AG262" s="12">
        <v>0</v>
      </c>
      <c r="AH262" s="12">
        <v>0</v>
      </c>
      <c r="AI262" s="12">
        <v>0</v>
      </c>
      <c r="AJ262" s="12">
        <v>0</v>
      </c>
      <c r="AK262" s="12">
        <v>0</v>
      </c>
      <c r="AL262" s="12">
        <v>0</v>
      </c>
      <c r="AM262" s="12">
        <v>0</v>
      </c>
      <c r="AN262" s="12">
        <v>0</v>
      </c>
      <c r="AO262" s="12">
        <v>0</v>
      </c>
      <c r="AP262" s="12">
        <v>0</v>
      </c>
      <c r="AQ262" s="12">
        <v>0</v>
      </c>
      <c r="AR262" s="12">
        <f t="shared" si="4"/>
        <v>0</v>
      </c>
      <c r="AS262" s="12">
        <v>0</v>
      </c>
    </row>
    <row r="263" spans="1:45" hidden="1" x14ac:dyDescent="0.3">
      <c r="A263" t="s">
        <v>940</v>
      </c>
      <c r="B263">
        <v>1</v>
      </c>
      <c r="C263" t="s">
        <v>27</v>
      </c>
      <c r="D263">
        <v>1.3</v>
      </c>
      <c r="E263" t="s">
        <v>28</v>
      </c>
      <c r="F263" t="s">
        <v>29</v>
      </c>
      <c r="G263" t="s">
        <v>30</v>
      </c>
      <c r="H263" t="s">
        <v>31</v>
      </c>
      <c r="I263" t="s">
        <v>934</v>
      </c>
      <c r="J263" t="s">
        <v>853</v>
      </c>
      <c r="K263">
        <v>6</v>
      </c>
      <c r="L263">
        <v>3</v>
      </c>
      <c r="M263" t="s">
        <v>872</v>
      </c>
      <c r="N263" t="s">
        <v>935</v>
      </c>
      <c r="O263">
        <v>3300</v>
      </c>
      <c r="P263" t="s">
        <v>990</v>
      </c>
      <c r="Q263">
        <v>3360</v>
      </c>
      <c r="R263" t="s">
        <v>70</v>
      </c>
      <c r="S263">
        <v>3361</v>
      </c>
      <c r="T263" t="s">
        <v>86</v>
      </c>
      <c r="U263">
        <v>57</v>
      </c>
      <c r="V263" t="s">
        <v>944</v>
      </c>
      <c r="W263">
        <v>3000</v>
      </c>
      <c r="X263" t="s">
        <v>70</v>
      </c>
      <c r="Y263" t="s">
        <v>943</v>
      </c>
      <c r="Z263" t="s">
        <v>971</v>
      </c>
      <c r="AA263" t="s">
        <v>79</v>
      </c>
      <c r="AB263" t="s">
        <v>83</v>
      </c>
      <c r="AC263" t="s">
        <v>81</v>
      </c>
      <c r="AD263" s="12">
        <v>0</v>
      </c>
      <c r="AE263" s="12">
        <v>0</v>
      </c>
      <c r="AF263" s="12">
        <v>0</v>
      </c>
      <c r="AG263" s="12">
        <v>0</v>
      </c>
      <c r="AH263" s="12">
        <v>0</v>
      </c>
      <c r="AI263" s="12">
        <v>0</v>
      </c>
      <c r="AJ263" s="12">
        <v>0</v>
      </c>
      <c r="AK263" s="12">
        <v>0</v>
      </c>
      <c r="AL263" s="12">
        <v>0</v>
      </c>
      <c r="AM263" s="12">
        <v>0</v>
      </c>
      <c r="AN263" s="12">
        <v>0</v>
      </c>
      <c r="AO263" s="12">
        <v>0</v>
      </c>
      <c r="AP263" s="12">
        <v>0</v>
      </c>
      <c r="AQ263" s="12">
        <v>0</v>
      </c>
      <c r="AR263" s="12">
        <f t="shared" si="4"/>
        <v>0</v>
      </c>
      <c r="AS263" s="12">
        <v>0</v>
      </c>
    </row>
    <row r="264" spans="1:45" hidden="1" x14ac:dyDescent="0.3">
      <c r="A264" t="s">
        <v>940</v>
      </c>
      <c r="B264">
        <v>1</v>
      </c>
      <c r="C264" t="s">
        <v>27</v>
      </c>
      <c r="D264">
        <v>1.3</v>
      </c>
      <c r="E264" t="s">
        <v>28</v>
      </c>
      <c r="F264" t="s">
        <v>29</v>
      </c>
      <c r="G264" t="s">
        <v>30</v>
      </c>
      <c r="H264" t="s">
        <v>31</v>
      </c>
      <c r="I264" t="s">
        <v>934</v>
      </c>
      <c r="J264" t="s">
        <v>857</v>
      </c>
      <c r="K264">
        <v>6</v>
      </c>
      <c r="L264">
        <v>21</v>
      </c>
      <c r="M264" t="s">
        <v>884</v>
      </c>
      <c r="N264" t="s">
        <v>935</v>
      </c>
      <c r="O264">
        <v>3300</v>
      </c>
      <c r="P264" t="s">
        <v>990</v>
      </c>
      <c r="Q264">
        <v>3360</v>
      </c>
      <c r="R264" t="s">
        <v>70</v>
      </c>
      <c r="S264">
        <v>3361</v>
      </c>
      <c r="T264" t="s">
        <v>86</v>
      </c>
      <c r="U264">
        <v>63</v>
      </c>
      <c r="V264" t="s">
        <v>942</v>
      </c>
      <c r="W264">
        <v>3000</v>
      </c>
      <c r="X264" t="s">
        <v>70</v>
      </c>
      <c r="Y264" t="s">
        <v>943</v>
      </c>
      <c r="Z264" t="s">
        <v>307</v>
      </c>
      <c r="AA264" t="s">
        <v>79</v>
      </c>
      <c r="AB264" t="s">
        <v>311</v>
      </c>
      <c r="AC264" t="s">
        <v>309</v>
      </c>
      <c r="AD264" s="12">
        <v>9846.66</v>
      </c>
      <c r="AE264" s="12">
        <v>0</v>
      </c>
      <c r="AF264" s="12">
        <v>9846.66</v>
      </c>
      <c r="AG264" s="12">
        <v>0</v>
      </c>
      <c r="AH264" s="12">
        <v>0</v>
      </c>
      <c r="AI264" s="12">
        <v>0</v>
      </c>
      <c r="AJ264" s="12">
        <v>0</v>
      </c>
      <c r="AK264" s="12">
        <v>0</v>
      </c>
      <c r="AL264" s="12">
        <v>0</v>
      </c>
      <c r="AM264" s="12">
        <v>0</v>
      </c>
      <c r="AN264" s="12">
        <v>0</v>
      </c>
      <c r="AO264" s="12">
        <v>0</v>
      </c>
      <c r="AP264" s="12">
        <v>0</v>
      </c>
      <c r="AQ264" s="12">
        <v>7375</v>
      </c>
      <c r="AR264" s="12">
        <f t="shared" si="4"/>
        <v>9846.66</v>
      </c>
      <c r="AS264" s="12">
        <v>0</v>
      </c>
    </row>
    <row r="265" spans="1:45" hidden="1" x14ac:dyDescent="0.3">
      <c r="A265" t="s">
        <v>940</v>
      </c>
      <c r="B265">
        <v>1</v>
      </c>
      <c r="C265" t="s">
        <v>27</v>
      </c>
      <c r="D265">
        <v>1.3</v>
      </c>
      <c r="E265" t="s">
        <v>28</v>
      </c>
      <c r="F265" t="s">
        <v>29</v>
      </c>
      <c r="G265" t="s">
        <v>30</v>
      </c>
      <c r="H265" t="s">
        <v>31</v>
      </c>
      <c r="I265" t="s">
        <v>934</v>
      </c>
      <c r="J265" t="s">
        <v>857</v>
      </c>
      <c r="K265">
        <v>6</v>
      </c>
      <c r="L265">
        <v>21</v>
      </c>
      <c r="M265" t="s">
        <v>884</v>
      </c>
      <c r="N265" t="s">
        <v>935</v>
      </c>
      <c r="O265">
        <v>3300</v>
      </c>
      <c r="P265" t="s">
        <v>990</v>
      </c>
      <c r="Q265">
        <v>3360</v>
      </c>
      <c r="R265" t="s">
        <v>70</v>
      </c>
      <c r="S265">
        <v>3361</v>
      </c>
      <c r="T265" t="s">
        <v>86</v>
      </c>
      <c r="U265">
        <v>65</v>
      </c>
      <c r="V265" t="s">
        <v>944</v>
      </c>
      <c r="W265">
        <v>3000</v>
      </c>
      <c r="X265" t="s">
        <v>70</v>
      </c>
      <c r="Y265" t="s">
        <v>943</v>
      </c>
      <c r="Z265" t="s">
        <v>307</v>
      </c>
      <c r="AA265" t="s">
        <v>79</v>
      </c>
      <c r="AB265" t="s">
        <v>311</v>
      </c>
      <c r="AC265" t="s">
        <v>309</v>
      </c>
      <c r="AD265" s="12">
        <v>6478.6</v>
      </c>
      <c r="AE265" s="12">
        <v>0</v>
      </c>
      <c r="AF265" s="12">
        <v>6478.6</v>
      </c>
      <c r="AG265" s="12">
        <v>0</v>
      </c>
      <c r="AH265" s="12">
        <v>0</v>
      </c>
      <c r="AI265" s="12">
        <v>0</v>
      </c>
      <c r="AJ265" s="12">
        <v>0</v>
      </c>
      <c r="AK265" s="12">
        <v>0</v>
      </c>
      <c r="AL265" s="12">
        <v>0</v>
      </c>
      <c r="AM265" s="12">
        <v>0</v>
      </c>
      <c r="AN265" s="12">
        <v>0</v>
      </c>
      <c r="AO265" s="12">
        <v>0</v>
      </c>
      <c r="AP265" s="12">
        <v>0</v>
      </c>
      <c r="AQ265" s="12">
        <v>6500</v>
      </c>
      <c r="AR265" s="12">
        <f t="shared" si="4"/>
        <v>6478.6</v>
      </c>
      <c r="AS265" s="12">
        <v>0</v>
      </c>
    </row>
    <row r="266" spans="1:45" hidden="1" x14ac:dyDescent="0.3">
      <c r="A266" t="s">
        <v>940</v>
      </c>
      <c r="B266">
        <v>1</v>
      </c>
      <c r="C266" t="s">
        <v>27</v>
      </c>
      <c r="D266">
        <v>1.3</v>
      </c>
      <c r="E266" t="s">
        <v>28</v>
      </c>
      <c r="F266" t="s">
        <v>29</v>
      </c>
      <c r="G266" t="s">
        <v>30</v>
      </c>
      <c r="H266" t="s">
        <v>31</v>
      </c>
      <c r="I266" t="s">
        <v>934</v>
      </c>
      <c r="J266" t="s">
        <v>853</v>
      </c>
      <c r="K266">
        <v>6</v>
      </c>
      <c r="L266">
        <v>3</v>
      </c>
      <c r="M266" t="s">
        <v>872</v>
      </c>
      <c r="N266" t="s">
        <v>935</v>
      </c>
      <c r="O266">
        <v>3300</v>
      </c>
      <c r="P266" t="s">
        <v>990</v>
      </c>
      <c r="Q266">
        <v>3360</v>
      </c>
      <c r="R266" t="s">
        <v>70</v>
      </c>
      <c r="S266">
        <v>3361</v>
      </c>
      <c r="T266" t="s">
        <v>86</v>
      </c>
      <c r="U266">
        <v>0</v>
      </c>
      <c r="V266" t="s">
        <v>43</v>
      </c>
      <c r="W266">
        <v>3000</v>
      </c>
      <c r="X266" t="s">
        <v>70</v>
      </c>
      <c r="Y266" t="s">
        <v>954</v>
      </c>
      <c r="Z266" t="s">
        <v>971</v>
      </c>
      <c r="AA266" t="s">
        <v>79</v>
      </c>
      <c r="AB266" t="s">
        <v>83</v>
      </c>
      <c r="AC266" t="s">
        <v>81</v>
      </c>
      <c r="AD266" s="12">
        <v>30000</v>
      </c>
      <c r="AE266" s="12">
        <v>0</v>
      </c>
      <c r="AF266" s="12">
        <v>0</v>
      </c>
      <c r="AG266" s="12">
        <v>0</v>
      </c>
      <c r="AH266" s="12">
        <v>0</v>
      </c>
      <c r="AI266" s="12">
        <v>0</v>
      </c>
      <c r="AJ266" s="12">
        <v>0</v>
      </c>
      <c r="AK266" s="12">
        <v>30000</v>
      </c>
      <c r="AL266" s="12">
        <v>0</v>
      </c>
      <c r="AM266" s="12">
        <v>0</v>
      </c>
      <c r="AN266" s="12">
        <v>0</v>
      </c>
      <c r="AO266" s="12">
        <v>0</v>
      </c>
      <c r="AP266" s="12">
        <v>0</v>
      </c>
      <c r="AQ266" s="12">
        <v>30000</v>
      </c>
      <c r="AR266" s="12">
        <f t="shared" si="4"/>
        <v>30000</v>
      </c>
      <c r="AS266" s="12">
        <v>0</v>
      </c>
    </row>
    <row r="267" spans="1:45" hidden="1" x14ac:dyDescent="0.3">
      <c r="A267" t="s">
        <v>940</v>
      </c>
      <c r="B267">
        <v>1</v>
      </c>
      <c r="C267" t="s">
        <v>27</v>
      </c>
      <c r="D267">
        <v>1.3</v>
      </c>
      <c r="E267" t="s">
        <v>28</v>
      </c>
      <c r="F267" t="s">
        <v>29</v>
      </c>
      <c r="G267" t="s">
        <v>30</v>
      </c>
      <c r="H267" t="s">
        <v>31</v>
      </c>
      <c r="I267" t="s">
        <v>934</v>
      </c>
      <c r="J267" t="s">
        <v>853</v>
      </c>
      <c r="K267">
        <v>6</v>
      </c>
      <c r="L267">
        <v>3</v>
      </c>
      <c r="M267" t="s">
        <v>872</v>
      </c>
      <c r="N267" t="s">
        <v>935</v>
      </c>
      <c r="O267">
        <v>3300</v>
      </c>
      <c r="P267" t="s">
        <v>990</v>
      </c>
      <c r="Q267">
        <v>3360</v>
      </c>
      <c r="R267" t="s">
        <v>70</v>
      </c>
      <c r="S267">
        <v>3361</v>
      </c>
      <c r="T267" t="s">
        <v>86</v>
      </c>
      <c r="U267">
        <v>0</v>
      </c>
      <c r="V267" t="s">
        <v>43</v>
      </c>
      <c r="W267">
        <v>3000</v>
      </c>
      <c r="X267" t="s">
        <v>70</v>
      </c>
      <c r="Y267" t="s">
        <v>962</v>
      </c>
      <c r="Z267" t="s">
        <v>971</v>
      </c>
      <c r="AA267" t="s">
        <v>79</v>
      </c>
      <c r="AB267" t="s">
        <v>83</v>
      </c>
      <c r="AC267" t="s">
        <v>81</v>
      </c>
      <c r="AD267" s="12">
        <v>27500</v>
      </c>
      <c r="AE267" s="12">
        <v>0</v>
      </c>
      <c r="AF267" s="12">
        <v>0</v>
      </c>
      <c r="AG267" s="12">
        <v>0</v>
      </c>
      <c r="AH267" s="12">
        <v>0</v>
      </c>
      <c r="AI267" s="12">
        <v>0</v>
      </c>
      <c r="AJ267" s="12">
        <v>0</v>
      </c>
      <c r="AK267" s="12">
        <v>27500</v>
      </c>
      <c r="AL267" s="12">
        <v>0</v>
      </c>
      <c r="AM267" s="12">
        <v>0</v>
      </c>
      <c r="AN267" s="12">
        <v>0</v>
      </c>
      <c r="AO267" s="12">
        <v>0</v>
      </c>
      <c r="AP267" s="12">
        <v>0</v>
      </c>
      <c r="AQ267" s="12">
        <v>0</v>
      </c>
      <c r="AR267" s="12">
        <f t="shared" si="4"/>
        <v>27500</v>
      </c>
      <c r="AS267" s="12">
        <v>0</v>
      </c>
    </row>
    <row r="268" spans="1:45" hidden="1" x14ac:dyDescent="0.3">
      <c r="A268" t="s">
        <v>940</v>
      </c>
      <c r="B268">
        <v>1</v>
      </c>
      <c r="C268" t="s">
        <v>27</v>
      </c>
      <c r="D268">
        <v>1.3</v>
      </c>
      <c r="E268" t="s">
        <v>28</v>
      </c>
      <c r="F268" t="s">
        <v>29</v>
      </c>
      <c r="G268" t="s">
        <v>30</v>
      </c>
      <c r="H268" t="s">
        <v>31</v>
      </c>
      <c r="I268" t="s">
        <v>934</v>
      </c>
      <c r="J268" t="s">
        <v>853</v>
      </c>
      <c r="K268">
        <v>6</v>
      </c>
      <c r="L268">
        <v>4</v>
      </c>
      <c r="M268" t="s">
        <v>873</v>
      </c>
      <c r="N268" t="s">
        <v>935</v>
      </c>
      <c r="O268">
        <v>3300</v>
      </c>
      <c r="P268" t="s">
        <v>990</v>
      </c>
      <c r="Q268">
        <v>3360</v>
      </c>
      <c r="R268" t="s">
        <v>70</v>
      </c>
      <c r="S268">
        <v>3361</v>
      </c>
      <c r="T268" t="s">
        <v>86</v>
      </c>
      <c r="U268">
        <v>0</v>
      </c>
      <c r="V268" t="s">
        <v>43</v>
      </c>
      <c r="W268">
        <v>3000</v>
      </c>
      <c r="X268" t="s">
        <v>70</v>
      </c>
      <c r="Y268" t="s">
        <v>962</v>
      </c>
      <c r="Z268" t="s">
        <v>971</v>
      </c>
      <c r="AA268" t="s">
        <v>79</v>
      </c>
      <c r="AB268" t="s">
        <v>94</v>
      </c>
      <c r="AC268" t="s">
        <v>987</v>
      </c>
      <c r="AD268" s="12">
        <v>0</v>
      </c>
      <c r="AE268" s="12">
        <v>0</v>
      </c>
      <c r="AF268" s="12">
        <v>0</v>
      </c>
      <c r="AG268" s="12">
        <v>0</v>
      </c>
      <c r="AH268" s="12">
        <v>0</v>
      </c>
      <c r="AI268" s="12">
        <v>0</v>
      </c>
      <c r="AJ268" s="12">
        <v>0</v>
      </c>
      <c r="AK268" s="12">
        <v>0</v>
      </c>
      <c r="AL268" s="12">
        <v>0</v>
      </c>
      <c r="AM268" s="12">
        <v>0</v>
      </c>
      <c r="AN268" s="12">
        <v>0</v>
      </c>
      <c r="AO268" s="12">
        <v>0</v>
      </c>
      <c r="AP268" s="12">
        <v>0</v>
      </c>
      <c r="AQ268" s="12">
        <v>0</v>
      </c>
      <c r="AR268" s="12">
        <f t="shared" si="4"/>
        <v>0</v>
      </c>
      <c r="AS268" s="12">
        <v>0</v>
      </c>
    </row>
    <row r="269" spans="1:45" hidden="1" x14ac:dyDescent="0.3">
      <c r="A269" t="s">
        <v>933</v>
      </c>
      <c r="B269">
        <v>1</v>
      </c>
      <c r="C269" t="s">
        <v>27</v>
      </c>
      <c r="D269">
        <v>1.3</v>
      </c>
      <c r="E269" t="s">
        <v>28</v>
      </c>
      <c r="F269" t="s">
        <v>29</v>
      </c>
      <c r="G269" t="s">
        <v>30</v>
      </c>
      <c r="H269" t="s">
        <v>479</v>
      </c>
      <c r="I269" t="s">
        <v>981</v>
      </c>
      <c r="J269" t="s">
        <v>859</v>
      </c>
      <c r="K269">
        <v>3</v>
      </c>
      <c r="L269">
        <v>37</v>
      </c>
      <c r="M269" t="s">
        <v>889</v>
      </c>
      <c r="N269" t="s">
        <v>935</v>
      </c>
      <c r="O269">
        <v>3300</v>
      </c>
      <c r="P269" t="s">
        <v>990</v>
      </c>
      <c r="Q269">
        <v>3360</v>
      </c>
      <c r="R269" t="s">
        <v>70</v>
      </c>
      <c r="S269">
        <v>3361</v>
      </c>
      <c r="T269" t="s">
        <v>86</v>
      </c>
      <c r="U269">
        <v>0</v>
      </c>
      <c r="V269" t="s">
        <v>43</v>
      </c>
      <c r="W269">
        <v>3000</v>
      </c>
      <c r="X269" t="s">
        <v>70</v>
      </c>
      <c r="Y269" t="s">
        <v>937</v>
      </c>
      <c r="Z269" t="s">
        <v>447</v>
      </c>
      <c r="AA269" t="s">
        <v>218</v>
      </c>
      <c r="AB269" t="s">
        <v>484</v>
      </c>
      <c r="AC269" t="s">
        <v>482</v>
      </c>
      <c r="AD269" s="12">
        <v>12318.5</v>
      </c>
      <c r="AE269" s="12">
        <v>0</v>
      </c>
      <c r="AF269" s="12">
        <v>12318.5</v>
      </c>
      <c r="AG269" s="12">
        <v>12318.5</v>
      </c>
      <c r="AH269" s="12">
        <v>12318.5</v>
      </c>
      <c r="AI269" s="12">
        <v>12318.5</v>
      </c>
      <c r="AJ269" s="12">
        <v>12318.5</v>
      </c>
      <c r="AK269" s="12">
        <v>0</v>
      </c>
      <c r="AL269" s="12">
        <v>0</v>
      </c>
      <c r="AM269" s="12">
        <v>0</v>
      </c>
      <c r="AN269" s="12">
        <v>0</v>
      </c>
      <c r="AO269" s="12">
        <v>0</v>
      </c>
      <c r="AP269" s="12">
        <v>2998.5</v>
      </c>
      <c r="AQ269" s="12">
        <v>12318.5</v>
      </c>
      <c r="AR269" s="12">
        <f t="shared" si="4"/>
        <v>12318.5</v>
      </c>
      <c r="AS269" s="12">
        <v>12318.5</v>
      </c>
    </row>
    <row r="270" spans="1:45" hidden="1" x14ac:dyDescent="0.3">
      <c r="A270" t="s">
        <v>933</v>
      </c>
      <c r="B270">
        <v>1</v>
      </c>
      <c r="C270" t="s">
        <v>27</v>
      </c>
      <c r="D270">
        <v>1.3</v>
      </c>
      <c r="E270" t="s">
        <v>28</v>
      </c>
      <c r="F270" t="s">
        <v>29</v>
      </c>
      <c r="G270" t="s">
        <v>30</v>
      </c>
      <c r="H270" t="s">
        <v>141</v>
      </c>
      <c r="I270" t="s">
        <v>955</v>
      </c>
      <c r="J270" t="s">
        <v>855</v>
      </c>
      <c r="K270">
        <v>6</v>
      </c>
      <c r="L270">
        <v>18</v>
      </c>
      <c r="M270" t="s">
        <v>877</v>
      </c>
      <c r="N270" t="s">
        <v>935</v>
      </c>
      <c r="O270">
        <v>3300</v>
      </c>
      <c r="P270" t="s">
        <v>990</v>
      </c>
      <c r="Q270">
        <v>3360</v>
      </c>
      <c r="R270" t="s">
        <v>70</v>
      </c>
      <c r="S270">
        <v>3361</v>
      </c>
      <c r="T270" t="s">
        <v>86</v>
      </c>
      <c r="U270">
        <v>0</v>
      </c>
      <c r="V270" t="s">
        <v>43</v>
      </c>
      <c r="W270">
        <v>3000</v>
      </c>
      <c r="X270" t="s">
        <v>70</v>
      </c>
      <c r="Y270" t="s">
        <v>937</v>
      </c>
      <c r="Z270" t="s">
        <v>144</v>
      </c>
      <c r="AA270" t="s">
        <v>79</v>
      </c>
      <c r="AB270" t="s">
        <v>148</v>
      </c>
      <c r="AC270" t="s">
        <v>956</v>
      </c>
      <c r="AD270" s="12">
        <v>9566</v>
      </c>
      <c r="AE270" s="12">
        <v>0</v>
      </c>
      <c r="AF270" s="12">
        <v>9566</v>
      </c>
      <c r="AG270" s="12">
        <v>9566</v>
      </c>
      <c r="AH270" s="12">
        <v>4566</v>
      </c>
      <c r="AI270" s="12">
        <v>4566</v>
      </c>
      <c r="AJ270" s="12">
        <v>4566</v>
      </c>
      <c r="AK270" s="12">
        <v>0</v>
      </c>
      <c r="AL270" s="12">
        <v>0</v>
      </c>
      <c r="AM270" s="12">
        <v>0</v>
      </c>
      <c r="AN270" s="12">
        <v>0</v>
      </c>
      <c r="AO270" s="12">
        <v>0</v>
      </c>
      <c r="AP270" s="12">
        <v>4424</v>
      </c>
      <c r="AQ270" s="12">
        <v>9566</v>
      </c>
      <c r="AR270" s="12">
        <f t="shared" si="4"/>
        <v>9566</v>
      </c>
      <c r="AS270" s="12">
        <v>9566</v>
      </c>
    </row>
    <row r="271" spans="1:45" hidden="1" x14ac:dyDescent="0.3">
      <c r="A271" t="s">
        <v>933</v>
      </c>
      <c r="B271">
        <v>1</v>
      </c>
      <c r="C271" t="s">
        <v>27</v>
      </c>
      <c r="D271">
        <v>1.3</v>
      </c>
      <c r="E271" t="s">
        <v>28</v>
      </c>
      <c r="F271" t="s">
        <v>29</v>
      </c>
      <c r="G271" t="s">
        <v>30</v>
      </c>
      <c r="H271" t="s">
        <v>31</v>
      </c>
      <c r="I271" t="s">
        <v>934</v>
      </c>
      <c r="J271" t="s">
        <v>853</v>
      </c>
      <c r="K271">
        <v>6</v>
      </c>
      <c r="L271">
        <v>3</v>
      </c>
      <c r="M271" t="s">
        <v>872</v>
      </c>
      <c r="N271" t="s">
        <v>935</v>
      </c>
      <c r="O271">
        <v>3300</v>
      </c>
      <c r="P271" t="s">
        <v>990</v>
      </c>
      <c r="Q271">
        <v>3360</v>
      </c>
      <c r="R271" t="s">
        <v>70</v>
      </c>
      <c r="S271">
        <v>3361</v>
      </c>
      <c r="T271" t="s">
        <v>86</v>
      </c>
      <c r="U271">
        <v>0</v>
      </c>
      <c r="V271" t="s">
        <v>43</v>
      </c>
      <c r="W271">
        <v>3000</v>
      </c>
      <c r="X271" t="s">
        <v>70</v>
      </c>
      <c r="Y271" t="s">
        <v>937</v>
      </c>
      <c r="Z271" t="s">
        <v>971</v>
      </c>
      <c r="AA271" t="s">
        <v>79</v>
      </c>
      <c r="AB271" t="s">
        <v>83</v>
      </c>
      <c r="AC271" t="s">
        <v>81</v>
      </c>
      <c r="AD271" s="12">
        <v>13515565.449999999</v>
      </c>
      <c r="AE271" s="12">
        <v>10500000</v>
      </c>
      <c r="AF271" s="12">
        <v>11280441.460000001</v>
      </c>
      <c r="AG271" s="12">
        <v>11251905.460000001</v>
      </c>
      <c r="AH271" s="12">
        <v>10047129.460000001</v>
      </c>
      <c r="AI271" s="12">
        <v>10047129.460000001</v>
      </c>
      <c r="AJ271" s="12">
        <v>10047129.460000001</v>
      </c>
      <c r="AK271" s="12">
        <v>2235123.9899999984</v>
      </c>
      <c r="AL271" s="12">
        <v>0</v>
      </c>
      <c r="AM271" s="12">
        <v>0</v>
      </c>
      <c r="AN271" s="12">
        <v>0</v>
      </c>
      <c r="AO271" s="12">
        <v>7000000</v>
      </c>
      <c r="AP271" s="12">
        <v>13856118.93</v>
      </c>
      <c r="AQ271" s="12">
        <v>13525565.449999999</v>
      </c>
      <c r="AR271" s="12">
        <f t="shared" si="4"/>
        <v>13515565.449999999</v>
      </c>
      <c r="AS271" s="12">
        <v>13515565.449999999</v>
      </c>
    </row>
    <row r="272" spans="1:45" hidden="1" x14ac:dyDescent="0.3">
      <c r="A272" t="s">
        <v>933</v>
      </c>
      <c r="B272">
        <v>2</v>
      </c>
      <c r="C272" t="s">
        <v>257</v>
      </c>
      <c r="D272">
        <v>2.2999999999999998</v>
      </c>
      <c r="E272" t="s">
        <v>497</v>
      </c>
      <c r="F272" t="s">
        <v>498</v>
      </c>
      <c r="G272" t="s">
        <v>499</v>
      </c>
      <c r="H272" t="s">
        <v>31</v>
      </c>
      <c r="I272" t="s">
        <v>934</v>
      </c>
      <c r="J272" t="s">
        <v>859</v>
      </c>
      <c r="K272">
        <v>3</v>
      </c>
      <c r="L272">
        <v>39</v>
      </c>
      <c r="M272" t="s">
        <v>890</v>
      </c>
      <c r="N272" t="s">
        <v>935</v>
      </c>
      <c r="O272">
        <v>3300</v>
      </c>
      <c r="P272" t="s">
        <v>990</v>
      </c>
      <c r="Q272">
        <v>3360</v>
      </c>
      <c r="R272" t="s">
        <v>70</v>
      </c>
      <c r="S272">
        <v>3361</v>
      </c>
      <c r="T272" t="s">
        <v>86</v>
      </c>
      <c r="U272">
        <v>0</v>
      </c>
      <c r="V272" t="s">
        <v>43</v>
      </c>
      <c r="W272">
        <v>3000</v>
      </c>
      <c r="X272" t="s">
        <v>70</v>
      </c>
      <c r="Y272" t="s">
        <v>937</v>
      </c>
      <c r="Z272" t="s">
        <v>447</v>
      </c>
      <c r="AA272" t="s">
        <v>218</v>
      </c>
      <c r="AB272" t="s">
        <v>503</v>
      </c>
      <c r="AC272" t="s">
        <v>501</v>
      </c>
      <c r="AD272" s="12">
        <v>1100000</v>
      </c>
      <c r="AE272" s="12">
        <v>1100000</v>
      </c>
      <c r="AF272" s="12">
        <v>0</v>
      </c>
      <c r="AG272" s="12">
        <v>0</v>
      </c>
      <c r="AH272" s="12">
        <v>0</v>
      </c>
      <c r="AI272" s="12">
        <v>0</v>
      </c>
      <c r="AJ272" s="12">
        <v>0</v>
      </c>
      <c r="AK272" s="12">
        <v>1100000</v>
      </c>
      <c r="AL272" s="12">
        <v>0</v>
      </c>
      <c r="AM272" s="12">
        <v>0</v>
      </c>
      <c r="AN272" s="12">
        <v>0</v>
      </c>
      <c r="AO272" s="12">
        <v>0</v>
      </c>
      <c r="AP272" s="12">
        <v>0</v>
      </c>
      <c r="AQ272" s="12">
        <v>1100000</v>
      </c>
      <c r="AR272" s="12">
        <f t="shared" si="4"/>
        <v>1100000</v>
      </c>
      <c r="AS272" s="12">
        <v>1100000</v>
      </c>
    </row>
    <row r="273" spans="1:45" hidden="1" x14ac:dyDescent="0.3">
      <c r="A273" t="s">
        <v>933</v>
      </c>
      <c r="B273">
        <v>3</v>
      </c>
      <c r="C273" t="s">
        <v>600</v>
      </c>
      <c r="D273">
        <v>3.8</v>
      </c>
      <c r="E273" t="s">
        <v>801</v>
      </c>
      <c r="F273" t="s">
        <v>802</v>
      </c>
      <c r="G273" t="s">
        <v>803</v>
      </c>
      <c r="H273" t="s">
        <v>31</v>
      </c>
      <c r="I273" t="s">
        <v>934</v>
      </c>
      <c r="J273" t="s">
        <v>868</v>
      </c>
      <c r="K273">
        <v>6</v>
      </c>
      <c r="L273">
        <v>49</v>
      </c>
      <c r="M273" t="s">
        <v>905</v>
      </c>
      <c r="N273" t="s">
        <v>935</v>
      </c>
      <c r="O273">
        <v>3300</v>
      </c>
      <c r="P273" t="s">
        <v>990</v>
      </c>
      <c r="Q273">
        <v>3360</v>
      </c>
      <c r="R273" t="s">
        <v>70</v>
      </c>
      <c r="S273">
        <v>3361</v>
      </c>
      <c r="T273" t="s">
        <v>86</v>
      </c>
      <c r="U273">
        <v>0</v>
      </c>
      <c r="V273" t="s">
        <v>43</v>
      </c>
      <c r="W273">
        <v>3000</v>
      </c>
      <c r="X273" t="s">
        <v>70</v>
      </c>
      <c r="Y273" t="s">
        <v>937</v>
      </c>
      <c r="Z273" t="s">
        <v>805</v>
      </c>
      <c r="AA273" t="s">
        <v>79</v>
      </c>
      <c r="AB273" t="s">
        <v>820</v>
      </c>
      <c r="AC273" t="s">
        <v>963</v>
      </c>
      <c r="AD273" s="12">
        <v>1255</v>
      </c>
      <c r="AE273" s="12">
        <v>1500000</v>
      </c>
      <c r="AF273" s="12">
        <v>0</v>
      </c>
      <c r="AG273" s="12">
        <v>0</v>
      </c>
      <c r="AH273" s="12">
        <v>0</v>
      </c>
      <c r="AI273" s="12">
        <v>0</v>
      </c>
      <c r="AJ273" s="12">
        <v>0</v>
      </c>
      <c r="AK273" s="12">
        <v>1255</v>
      </c>
      <c r="AL273" s="12">
        <v>0</v>
      </c>
      <c r="AM273" s="12">
        <v>0</v>
      </c>
      <c r="AN273" s="12">
        <v>0</v>
      </c>
      <c r="AO273" s="12">
        <v>0</v>
      </c>
      <c r="AP273" s="12">
        <v>0</v>
      </c>
      <c r="AQ273" s="12">
        <v>1255</v>
      </c>
      <c r="AR273" s="12">
        <f t="shared" si="4"/>
        <v>1255</v>
      </c>
      <c r="AS273" s="12">
        <v>1255</v>
      </c>
    </row>
    <row r="274" spans="1:45" x14ac:dyDescent="0.3">
      <c r="A274" t="s">
        <v>933</v>
      </c>
      <c r="B274">
        <v>1</v>
      </c>
      <c r="C274" t="s">
        <v>27</v>
      </c>
      <c r="D274">
        <v>1.3</v>
      </c>
      <c r="E274" t="s">
        <v>28</v>
      </c>
      <c r="F274" t="s">
        <v>29</v>
      </c>
      <c r="G274" t="s">
        <v>30</v>
      </c>
      <c r="H274" t="s">
        <v>31</v>
      </c>
      <c r="I274" t="s">
        <v>934</v>
      </c>
      <c r="J274" t="s">
        <v>857</v>
      </c>
      <c r="K274">
        <v>6</v>
      </c>
      <c r="L274">
        <v>21</v>
      </c>
      <c r="M274" t="s">
        <v>884</v>
      </c>
      <c r="N274" t="s">
        <v>935</v>
      </c>
      <c r="O274">
        <v>3300</v>
      </c>
      <c r="P274" t="s">
        <v>990</v>
      </c>
      <c r="Q274">
        <v>3370</v>
      </c>
      <c r="R274" t="s">
        <v>70</v>
      </c>
      <c r="S274">
        <v>3371</v>
      </c>
      <c r="T274" t="s">
        <v>328</v>
      </c>
      <c r="U274">
        <v>0</v>
      </c>
      <c r="V274" t="s">
        <v>43</v>
      </c>
      <c r="W274">
        <v>3000</v>
      </c>
      <c r="X274" t="s">
        <v>70</v>
      </c>
      <c r="Y274" t="s">
        <v>937</v>
      </c>
      <c r="Z274" t="s">
        <v>307</v>
      </c>
      <c r="AA274" t="s">
        <v>79</v>
      </c>
      <c r="AB274" t="s">
        <v>311</v>
      </c>
      <c r="AC274" t="s">
        <v>309</v>
      </c>
      <c r="AD274" s="12">
        <v>20885568</v>
      </c>
      <c r="AE274" s="12">
        <v>0</v>
      </c>
      <c r="AF274" s="12">
        <v>15664176</v>
      </c>
      <c r="AG274" s="12">
        <v>15664176</v>
      </c>
      <c r="AH274" s="12">
        <v>15664176</v>
      </c>
      <c r="AI274" s="12">
        <v>15664176</v>
      </c>
      <c r="AJ274" s="12">
        <v>15664176</v>
      </c>
      <c r="AK274" s="12">
        <v>5221392</v>
      </c>
      <c r="AL274" s="12">
        <v>0</v>
      </c>
      <c r="AM274" s="12">
        <v>0</v>
      </c>
      <c r="AN274" s="12">
        <v>0</v>
      </c>
      <c r="AO274" s="12">
        <v>5092200</v>
      </c>
      <c r="AP274" s="12">
        <v>20856872.850000001</v>
      </c>
      <c r="AQ274" s="12">
        <v>20885568</v>
      </c>
      <c r="AR274" s="12">
        <f t="shared" si="4"/>
        <v>20885568</v>
      </c>
      <c r="AS274" s="12">
        <v>20885568</v>
      </c>
    </row>
    <row r="275" spans="1:45" x14ac:dyDescent="0.3">
      <c r="A275" t="s">
        <v>933</v>
      </c>
      <c r="B275">
        <v>1</v>
      </c>
      <c r="C275" t="s">
        <v>27</v>
      </c>
      <c r="D275">
        <v>1.3</v>
      </c>
      <c r="E275" t="s">
        <v>28</v>
      </c>
      <c r="F275" t="s">
        <v>29</v>
      </c>
      <c r="G275" t="s">
        <v>30</v>
      </c>
      <c r="H275" t="s">
        <v>31</v>
      </c>
      <c r="I275" t="s">
        <v>934</v>
      </c>
      <c r="J275" t="s">
        <v>859</v>
      </c>
      <c r="K275">
        <v>3</v>
      </c>
      <c r="L275">
        <v>33</v>
      </c>
      <c r="M275" t="s">
        <v>891</v>
      </c>
      <c r="N275" t="s">
        <v>935</v>
      </c>
      <c r="O275">
        <v>3300</v>
      </c>
      <c r="P275" t="s">
        <v>990</v>
      </c>
      <c r="Q275">
        <v>3370</v>
      </c>
      <c r="R275" t="s">
        <v>70</v>
      </c>
      <c r="S275">
        <v>3371</v>
      </c>
      <c r="T275" t="s">
        <v>328</v>
      </c>
      <c r="U275">
        <v>0</v>
      </c>
      <c r="V275" t="s">
        <v>43</v>
      </c>
      <c r="W275">
        <v>3000</v>
      </c>
      <c r="X275" t="s">
        <v>70</v>
      </c>
      <c r="Y275" t="s">
        <v>937</v>
      </c>
      <c r="Z275" t="s">
        <v>447</v>
      </c>
      <c r="AA275" t="s">
        <v>218</v>
      </c>
      <c r="AB275" t="s">
        <v>559</v>
      </c>
      <c r="AC275" t="s">
        <v>965</v>
      </c>
      <c r="AD275" s="12">
        <v>5350000</v>
      </c>
      <c r="AE275" s="12">
        <v>5000000</v>
      </c>
      <c r="AF275" s="12">
        <v>5005632</v>
      </c>
      <c r="AG275" s="12">
        <v>5005632</v>
      </c>
      <c r="AH275" s="12">
        <v>3754224</v>
      </c>
      <c r="AI275" s="12">
        <v>3754224</v>
      </c>
      <c r="AJ275" s="12">
        <v>3754224</v>
      </c>
      <c r="AK275" s="12">
        <v>344368</v>
      </c>
      <c r="AL275" s="12">
        <v>343065</v>
      </c>
      <c r="AM275" s="12">
        <v>0</v>
      </c>
      <c r="AN275" s="12">
        <v>0</v>
      </c>
      <c r="AO275" s="12">
        <v>5000000</v>
      </c>
      <c r="AP275" s="12">
        <v>5839904</v>
      </c>
      <c r="AQ275" s="12">
        <v>5350000</v>
      </c>
      <c r="AR275" s="12">
        <f t="shared" si="4"/>
        <v>5006935</v>
      </c>
      <c r="AS275" s="12">
        <v>5006935</v>
      </c>
    </row>
    <row r="276" spans="1:45" hidden="1" x14ac:dyDescent="0.3">
      <c r="A276" t="s">
        <v>933</v>
      </c>
      <c r="B276">
        <v>2</v>
      </c>
      <c r="C276" t="s">
        <v>257</v>
      </c>
      <c r="D276">
        <v>2.2000000000000002</v>
      </c>
      <c r="E276" t="s">
        <v>258</v>
      </c>
      <c r="F276" t="s">
        <v>259</v>
      </c>
      <c r="G276" t="s">
        <v>260</v>
      </c>
      <c r="H276" t="s">
        <v>31</v>
      </c>
      <c r="I276" t="s">
        <v>934</v>
      </c>
      <c r="J276" t="s">
        <v>859</v>
      </c>
      <c r="K276">
        <v>2</v>
      </c>
      <c r="L276">
        <v>36</v>
      </c>
      <c r="M276" t="s">
        <v>888</v>
      </c>
      <c r="N276" t="s">
        <v>935</v>
      </c>
      <c r="O276">
        <v>3300</v>
      </c>
      <c r="P276" t="s">
        <v>990</v>
      </c>
      <c r="Q276">
        <v>3380</v>
      </c>
      <c r="R276" t="s">
        <v>366</v>
      </c>
      <c r="S276">
        <v>3381</v>
      </c>
      <c r="T276" t="s">
        <v>366</v>
      </c>
      <c r="U276">
        <v>0</v>
      </c>
      <c r="V276" t="s">
        <v>43</v>
      </c>
      <c r="W276">
        <v>3000</v>
      </c>
      <c r="X276" t="s">
        <v>70</v>
      </c>
      <c r="Y276" t="s">
        <v>937</v>
      </c>
      <c r="Z276" t="s">
        <v>447</v>
      </c>
      <c r="AA276" t="s">
        <v>448</v>
      </c>
      <c r="AB276" t="s">
        <v>452</v>
      </c>
      <c r="AC276" t="s">
        <v>976</v>
      </c>
      <c r="AD276" s="12">
        <v>42000000</v>
      </c>
      <c r="AE276" s="12">
        <v>42000000</v>
      </c>
      <c r="AF276" s="12">
        <v>34355024</v>
      </c>
      <c r="AG276" s="12">
        <v>34355024</v>
      </c>
      <c r="AH276" s="12">
        <v>30878272</v>
      </c>
      <c r="AI276" s="12">
        <v>30878272</v>
      </c>
      <c r="AJ276" s="12">
        <v>30878272</v>
      </c>
      <c r="AK276" s="12">
        <v>7644976</v>
      </c>
      <c r="AL276" s="12">
        <v>0</v>
      </c>
      <c r="AM276" s="12">
        <v>0</v>
      </c>
      <c r="AN276" s="12">
        <v>0</v>
      </c>
      <c r="AO276" s="12">
        <v>29000000</v>
      </c>
      <c r="AP276" s="12">
        <v>51983544</v>
      </c>
      <c r="AQ276" s="12">
        <v>42000000</v>
      </c>
      <c r="AR276" s="12">
        <f t="shared" si="4"/>
        <v>42000000</v>
      </c>
      <c r="AS276" s="12">
        <v>42000000</v>
      </c>
    </row>
    <row r="277" spans="1:45" hidden="1" x14ac:dyDescent="0.3">
      <c r="A277" t="s">
        <v>940</v>
      </c>
      <c r="B277">
        <v>1</v>
      </c>
      <c r="C277" t="s">
        <v>27</v>
      </c>
      <c r="D277">
        <v>1.3</v>
      </c>
      <c r="E277" t="s">
        <v>28</v>
      </c>
      <c r="F277" t="s">
        <v>29</v>
      </c>
      <c r="G277" t="s">
        <v>30</v>
      </c>
      <c r="H277" t="s">
        <v>31</v>
      </c>
      <c r="I277" t="s">
        <v>934</v>
      </c>
      <c r="J277" t="s">
        <v>857</v>
      </c>
      <c r="K277">
        <v>6</v>
      </c>
      <c r="L277">
        <v>21</v>
      </c>
      <c r="M277" t="s">
        <v>884</v>
      </c>
      <c r="N277" t="s">
        <v>935</v>
      </c>
      <c r="O277">
        <v>3300</v>
      </c>
      <c r="P277" t="s">
        <v>990</v>
      </c>
      <c r="Q277">
        <v>3390</v>
      </c>
      <c r="R277" t="s">
        <v>70</v>
      </c>
      <c r="S277">
        <v>3391</v>
      </c>
      <c r="T277" t="s">
        <v>97</v>
      </c>
      <c r="U277">
        <v>58</v>
      </c>
      <c r="V277" t="s">
        <v>944</v>
      </c>
      <c r="W277">
        <v>3000</v>
      </c>
      <c r="X277" t="s">
        <v>70</v>
      </c>
      <c r="Y277" t="s">
        <v>943</v>
      </c>
      <c r="Z277" t="s">
        <v>307</v>
      </c>
      <c r="AA277" t="s">
        <v>79</v>
      </c>
      <c r="AB277" t="s">
        <v>311</v>
      </c>
      <c r="AC277" t="s">
        <v>309</v>
      </c>
      <c r="AD277" s="12">
        <v>2549.7399999999998</v>
      </c>
      <c r="AE277" s="12">
        <v>0</v>
      </c>
      <c r="AF277" s="12">
        <v>0</v>
      </c>
      <c r="AG277" s="12">
        <v>0</v>
      </c>
      <c r="AH277" s="12">
        <v>0</v>
      </c>
      <c r="AI277" s="12">
        <v>0</v>
      </c>
      <c r="AJ277" s="12">
        <v>0</v>
      </c>
      <c r="AK277" s="12">
        <v>2549.7399999999998</v>
      </c>
      <c r="AL277" s="12">
        <v>0</v>
      </c>
      <c r="AM277" s="12">
        <v>0</v>
      </c>
      <c r="AN277" s="12">
        <v>0</v>
      </c>
      <c r="AO277" s="12">
        <v>0</v>
      </c>
      <c r="AP277" s="12">
        <v>0</v>
      </c>
      <c r="AQ277" s="12">
        <v>5000</v>
      </c>
      <c r="AR277" s="12">
        <f t="shared" si="4"/>
        <v>2549.7399999999998</v>
      </c>
      <c r="AS277" s="12">
        <v>0</v>
      </c>
    </row>
    <row r="278" spans="1:45" hidden="1" x14ac:dyDescent="0.3">
      <c r="A278" t="s">
        <v>940</v>
      </c>
      <c r="B278">
        <v>1</v>
      </c>
      <c r="C278" t="s">
        <v>27</v>
      </c>
      <c r="D278">
        <v>1.3</v>
      </c>
      <c r="E278" t="s">
        <v>28</v>
      </c>
      <c r="F278" t="s">
        <v>29</v>
      </c>
      <c r="G278" t="s">
        <v>30</v>
      </c>
      <c r="H278" t="s">
        <v>31</v>
      </c>
      <c r="I278" t="s">
        <v>934</v>
      </c>
      <c r="J278" t="s">
        <v>857</v>
      </c>
      <c r="K278">
        <v>6</v>
      </c>
      <c r="L278">
        <v>21</v>
      </c>
      <c r="M278" t="s">
        <v>884</v>
      </c>
      <c r="N278" t="s">
        <v>935</v>
      </c>
      <c r="O278">
        <v>3300</v>
      </c>
      <c r="P278" t="s">
        <v>990</v>
      </c>
      <c r="Q278">
        <v>3390</v>
      </c>
      <c r="R278" t="s">
        <v>70</v>
      </c>
      <c r="S278">
        <v>3391</v>
      </c>
      <c r="T278" t="s">
        <v>97</v>
      </c>
      <c r="U278">
        <v>0</v>
      </c>
      <c r="V278" t="s">
        <v>43</v>
      </c>
      <c r="W278">
        <v>3000</v>
      </c>
      <c r="X278" t="s">
        <v>70</v>
      </c>
      <c r="Y278" t="s">
        <v>954</v>
      </c>
      <c r="Z278" t="s">
        <v>307</v>
      </c>
      <c r="AA278" t="s">
        <v>79</v>
      </c>
      <c r="AB278" t="s">
        <v>311</v>
      </c>
      <c r="AC278" t="s">
        <v>309</v>
      </c>
      <c r="AD278" s="12">
        <v>79424</v>
      </c>
      <c r="AE278" s="12">
        <v>0</v>
      </c>
      <c r="AF278" s="12">
        <v>0</v>
      </c>
      <c r="AG278" s="12">
        <v>0</v>
      </c>
      <c r="AH278" s="12">
        <v>0</v>
      </c>
      <c r="AI278" s="12">
        <v>0</v>
      </c>
      <c r="AJ278" s="12">
        <v>0</v>
      </c>
      <c r="AK278" s="12">
        <v>79424</v>
      </c>
      <c r="AL278" s="12">
        <v>0</v>
      </c>
      <c r="AM278" s="12">
        <v>0</v>
      </c>
      <c r="AN278" s="12">
        <v>0</v>
      </c>
      <c r="AO278" s="12">
        <v>0</v>
      </c>
      <c r="AP278" s="12">
        <v>0</v>
      </c>
      <c r="AQ278" s="12">
        <v>79424</v>
      </c>
      <c r="AR278" s="12">
        <f t="shared" si="4"/>
        <v>79424</v>
      </c>
      <c r="AS278" s="12">
        <v>0</v>
      </c>
    </row>
    <row r="279" spans="1:45" hidden="1" x14ac:dyDescent="0.3">
      <c r="A279" t="s">
        <v>933</v>
      </c>
      <c r="B279">
        <v>1</v>
      </c>
      <c r="C279" t="s">
        <v>27</v>
      </c>
      <c r="D279">
        <v>1.3</v>
      </c>
      <c r="E279" t="s">
        <v>28</v>
      </c>
      <c r="F279" t="s">
        <v>29</v>
      </c>
      <c r="G279" t="s">
        <v>30</v>
      </c>
      <c r="H279" t="s">
        <v>340</v>
      </c>
      <c r="I279" t="s">
        <v>964</v>
      </c>
      <c r="J279" t="s">
        <v>856</v>
      </c>
      <c r="K279">
        <v>1</v>
      </c>
      <c r="L279">
        <v>15</v>
      </c>
      <c r="M279" t="s">
        <v>883</v>
      </c>
      <c r="N279" t="s">
        <v>935</v>
      </c>
      <c r="O279">
        <v>3300</v>
      </c>
      <c r="P279" t="s">
        <v>990</v>
      </c>
      <c r="Q279">
        <v>3390</v>
      </c>
      <c r="R279" t="s">
        <v>70</v>
      </c>
      <c r="S279">
        <v>3391</v>
      </c>
      <c r="T279" t="s">
        <v>97</v>
      </c>
      <c r="U279">
        <v>0</v>
      </c>
      <c r="V279" t="s">
        <v>43</v>
      </c>
      <c r="W279">
        <v>3000</v>
      </c>
      <c r="X279" t="s">
        <v>70</v>
      </c>
      <c r="Y279" t="s">
        <v>937</v>
      </c>
      <c r="Z279" t="s">
        <v>189</v>
      </c>
      <c r="AA279" t="s">
        <v>35</v>
      </c>
      <c r="AB279" t="s">
        <v>994</v>
      </c>
      <c r="AC279" t="s">
        <v>961</v>
      </c>
      <c r="AD279" s="12">
        <v>1000000</v>
      </c>
      <c r="AE279" s="12">
        <v>1000000</v>
      </c>
      <c r="AF279" s="12">
        <v>0</v>
      </c>
      <c r="AG279" s="12">
        <v>0</v>
      </c>
      <c r="AH279" s="12">
        <v>0</v>
      </c>
      <c r="AI279" s="12">
        <v>0</v>
      </c>
      <c r="AJ279" s="12">
        <v>0</v>
      </c>
      <c r="AK279" s="12">
        <v>1000000</v>
      </c>
      <c r="AL279" s="12">
        <v>0</v>
      </c>
      <c r="AM279" s="12">
        <v>0</v>
      </c>
      <c r="AN279" s="12">
        <v>0</v>
      </c>
      <c r="AO279" s="12">
        <v>2000000</v>
      </c>
      <c r="AP279" s="12">
        <v>139916</v>
      </c>
      <c r="AQ279" s="12">
        <v>1000000</v>
      </c>
      <c r="AR279" s="12">
        <f t="shared" si="4"/>
        <v>1000000</v>
      </c>
      <c r="AS279" s="12">
        <v>1000000</v>
      </c>
    </row>
    <row r="280" spans="1:45" hidden="1" x14ac:dyDescent="0.3">
      <c r="A280" t="s">
        <v>933</v>
      </c>
      <c r="B280">
        <v>1</v>
      </c>
      <c r="C280" t="s">
        <v>27</v>
      </c>
      <c r="D280">
        <v>1.3</v>
      </c>
      <c r="E280" t="s">
        <v>28</v>
      </c>
      <c r="F280" t="s">
        <v>29</v>
      </c>
      <c r="G280" t="s">
        <v>30</v>
      </c>
      <c r="H280" t="s">
        <v>31</v>
      </c>
      <c r="I280" t="s">
        <v>934</v>
      </c>
      <c r="J280" t="s">
        <v>853</v>
      </c>
      <c r="K280">
        <v>6</v>
      </c>
      <c r="L280">
        <v>4</v>
      </c>
      <c r="M280" t="s">
        <v>873</v>
      </c>
      <c r="N280" t="s">
        <v>935</v>
      </c>
      <c r="O280">
        <v>3300</v>
      </c>
      <c r="P280" t="s">
        <v>990</v>
      </c>
      <c r="Q280">
        <v>3390</v>
      </c>
      <c r="R280" t="s">
        <v>70</v>
      </c>
      <c r="S280">
        <v>3391</v>
      </c>
      <c r="T280" t="s">
        <v>97</v>
      </c>
      <c r="U280">
        <v>0</v>
      </c>
      <c r="V280" t="s">
        <v>43</v>
      </c>
      <c r="W280">
        <v>3000</v>
      </c>
      <c r="X280" t="s">
        <v>70</v>
      </c>
      <c r="Y280" t="s">
        <v>937</v>
      </c>
      <c r="Z280" t="s">
        <v>971</v>
      </c>
      <c r="AA280" t="s">
        <v>79</v>
      </c>
      <c r="AB280" t="s">
        <v>94</v>
      </c>
      <c r="AC280" t="s">
        <v>987</v>
      </c>
      <c r="AD280" s="12">
        <v>450000</v>
      </c>
      <c r="AE280" s="12">
        <v>450000</v>
      </c>
      <c r="AF280" s="12">
        <v>350400</v>
      </c>
      <c r="AG280" s="12">
        <v>350400</v>
      </c>
      <c r="AH280" s="12">
        <v>233600</v>
      </c>
      <c r="AI280" s="12">
        <v>233600</v>
      </c>
      <c r="AJ280" s="12">
        <v>204400</v>
      </c>
      <c r="AK280" s="12">
        <v>99600</v>
      </c>
      <c r="AL280" s="12">
        <v>0</v>
      </c>
      <c r="AM280" s="12">
        <v>0</v>
      </c>
      <c r="AN280" s="12">
        <v>0</v>
      </c>
      <c r="AO280" s="12">
        <v>0</v>
      </c>
      <c r="AP280" s="12">
        <v>437500</v>
      </c>
      <c r="AQ280" s="12">
        <v>450000</v>
      </c>
      <c r="AR280" s="12">
        <f t="shared" si="4"/>
        <v>450000</v>
      </c>
      <c r="AS280" s="12">
        <v>450000</v>
      </c>
    </row>
    <row r="281" spans="1:45" hidden="1" x14ac:dyDescent="0.3">
      <c r="A281" t="s">
        <v>933</v>
      </c>
      <c r="B281">
        <v>1</v>
      </c>
      <c r="C281" t="s">
        <v>27</v>
      </c>
      <c r="D281">
        <v>1.3</v>
      </c>
      <c r="E281" t="s">
        <v>28</v>
      </c>
      <c r="F281" t="s">
        <v>29</v>
      </c>
      <c r="G281" t="s">
        <v>30</v>
      </c>
      <c r="H281" t="s">
        <v>123</v>
      </c>
      <c r="I281" t="s">
        <v>969</v>
      </c>
      <c r="J281" t="s">
        <v>856</v>
      </c>
      <c r="K281">
        <v>1</v>
      </c>
      <c r="L281">
        <v>7</v>
      </c>
      <c r="M281" t="s">
        <v>880</v>
      </c>
      <c r="N281" t="s">
        <v>935</v>
      </c>
      <c r="O281">
        <v>3300</v>
      </c>
      <c r="P281" t="s">
        <v>990</v>
      </c>
      <c r="Q281">
        <v>3390</v>
      </c>
      <c r="R281" t="s">
        <v>70</v>
      </c>
      <c r="S281">
        <v>3391</v>
      </c>
      <c r="T281" t="s">
        <v>97</v>
      </c>
      <c r="U281">
        <v>0</v>
      </c>
      <c r="V281" t="s">
        <v>43</v>
      </c>
      <c r="W281">
        <v>3000</v>
      </c>
      <c r="X281" t="s">
        <v>70</v>
      </c>
      <c r="Y281" t="s">
        <v>937</v>
      </c>
      <c r="Z281" t="s">
        <v>189</v>
      </c>
      <c r="AA281" t="s">
        <v>35</v>
      </c>
      <c r="AB281" t="s">
        <v>995</v>
      </c>
      <c r="AC281" t="s">
        <v>996</v>
      </c>
      <c r="AD281" s="12">
        <v>812000</v>
      </c>
      <c r="AE281" s="12">
        <v>0</v>
      </c>
      <c r="AF281" s="12">
        <v>1457888</v>
      </c>
      <c r="AG281" s="12">
        <v>726508</v>
      </c>
      <c r="AH281" s="12">
        <v>726508</v>
      </c>
      <c r="AI281" s="12">
        <v>726508</v>
      </c>
      <c r="AJ281" s="12">
        <v>726508</v>
      </c>
      <c r="AK281" s="12">
        <v>-645888</v>
      </c>
      <c r="AL281" s="12">
        <v>0</v>
      </c>
      <c r="AM281" s="12">
        <v>0</v>
      </c>
      <c r="AN281" s="12">
        <v>0</v>
      </c>
      <c r="AO281" s="12">
        <v>0</v>
      </c>
      <c r="AP281" s="12">
        <v>0</v>
      </c>
      <c r="AQ281" s="12">
        <v>812000</v>
      </c>
      <c r="AR281" s="12">
        <f t="shared" si="4"/>
        <v>812000</v>
      </c>
      <c r="AS281" s="12">
        <v>812000</v>
      </c>
    </row>
    <row r="282" spans="1:45" hidden="1" x14ac:dyDescent="0.3">
      <c r="A282" t="s">
        <v>933</v>
      </c>
      <c r="B282">
        <v>1</v>
      </c>
      <c r="C282" t="s">
        <v>27</v>
      </c>
      <c r="D282">
        <v>1.3</v>
      </c>
      <c r="E282" t="s">
        <v>28</v>
      </c>
      <c r="F282" t="s">
        <v>29</v>
      </c>
      <c r="G282" t="s">
        <v>30</v>
      </c>
      <c r="H282" t="s">
        <v>997</v>
      </c>
      <c r="I282" t="s">
        <v>998</v>
      </c>
      <c r="J282" t="s">
        <v>853</v>
      </c>
      <c r="K282">
        <v>6</v>
      </c>
      <c r="L282">
        <v>6</v>
      </c>
      <c r="M282" t="s">
        <v>875</v>
      </c>
      <c r="N282" t="s">
        <v>935</v>
      </c>
      <c r="O282">
        <v>3300</v>
      </c>
      <c r="P282" t="s">
        <v>990</v>
      </c>
      <c r="Q282">
        <v>3390</v>
      </c>
      <c r="R282" t="s">
        <v>70</v>
      </c>
      <c r="S282">
        <v>3391</v>
      </c>
      <c r="T282" t="s">
        <v>97</v>
      </c>
      <c r="U282">
        <v>0</v>
      </c>
      <c r="V282" t="s">
        <v>43</v>
      </c>
      <c r="W282">
        <v>3000</v>
      </c>
      <c r="X282" t="s">
        <v>70</v>
      </c>
      <c r="Y282" t="s">
        <v>937</v>
      </c>
      <c r="Z282" t="s">
        <v>971</v>
      </c>
      <c r="AA282" t="s">
        <v>79</v>
      </c>
      <c r="AB282" t="s">
        <v>116</v>
      </c>
      <c r="AC282" t="s">
        <v>999</v>
      </c>
      <c r="AD282" s="12">
        <v>2111015.56</v>
      </c>
      <c r="AE282" s="12">
        <v>1570000</v>
      </c>
      <c r="AF282" s="12">
        <v>2111015.56</v>
      </c>
      <c r="AG282" s="12">
        <v>2111015.56</v>
      </c>
      <c r="AH282" s="12">
        <v>787176</v>
      </c>
      <c r="AI282" s="12">
        <v>787176</v>
      </c>
      <c r="AJ282" s="12">
        <v>787176</v>
      </c>
      <c r="AK282" s="12">
        <v>0</v>
      </c>
      <c r="AL282" s="12">
        <v>0</v>
      </c>
      <c r="AM282" s="12">
        <v>0</v>
      </c>
      <c r="AN282" s="12">
        <v>0</v>
      </c>
      <c r="AO282" s="12">
        <v>0</v>
      </c>
      <c r="AP282" s="12">
        <v>393588</v>
      </c>
      <c r="AQ282" s="12">
        <v>2111015.56</v>
      </c>
      <c r="AR282" s="12">
        <f t="shared" si="4"/>
        <v>2111015.56</v>
      </c>
      <c r="AS282" s="12">
        <v>2111015.56</v>
      </c>
    </row>
    <row r="283" spans="1:45" hidden="1" x14ac:dyDescent="0.3">
      <c r="A283" t="s">
        <v>933</v>
      </c>
      <c r="B283">
        <v>1</v>
      </c>
      <c r="C283" t="s">
        <v>27</v>
      </c>
      <c r="D283">
        <v>1.7</v>
      </c>
      <c r="E283" t="s">
        <v>215</v>
      </c>
      <c r="F283" t="s">
        <v>373</v>
      </c>
      <c r="G283" t="s">
        <v>374</v>
      </c>
      <c r="H283" t="s">
        <v>200</v>
      </c>
      <c r="I283" t="s">
        <v>957</v>
      </c>
      <c r="J283" t="s">
        <v>860</v>
      </c>
      <c r="K283">
        <v>7</v>
      </c>
      <c r="L283">
        <v>41</v>
      </c>
      <c r="M283" t="s">
        <v>906</v>
      </c>
      <c r="N283" t="s">
        <v>935</v>
      </c>
      <c r="O283">
        <v>3300</v>
      </c>
      <c r="P283" t="s">
        <v>990</v>
      </c>
      <c r="Q283">
        <v>3390</v>
      </c>
      <c r="R283" t="s">
        <v>70</v>
      </c>
      <c r="S283">
        <v>3391</v>
      </c>
      <c r="T283" t="s">
        <v>97</v>
      </c>
      <c r="U283">
        <v>0</v>
      </c>
      <c r="V283" t="s">
        <v>43</v>
      </c>
      <c r="W283">
        <v>3000</v>
      </c>
      <c r="X283" t="s">
        <v>70</v>
      </c>
      <c r="Y283" t="s">
        <v>937</v>
      </c>
      <c r="Z283" t="s">
        <v>587</v>
      </c>
      <c r="AA283" t="s">
        <v>588</v>
      </c>
      <c r="AB283" t="s">
        <v>593</v>
      </c>
      <c r="AC283" t="s">
        <v>958</v>
      </c>
      <c r="AD283" s="12">
        <v>1900000</v>
      </c>
      <c r="AE283" s="12">
        <v>1900000</v>
      </c>
      <c r="AF283" s="12">
        <v>1900000</v>
      </c>
      <c r="AG283" s="12">
        <v>1900000</v>
      </c>
      <c r="AH283" s="12">
        <v>1500000</v>
      </c>
      <c r="AI283" s="12">
        <v>1500000</v>
      </c>
      <c r="AJ283" s="12">
        <v>1500000</v>
      </c>
      <c r="AK283" s="12">
        <v>0</v>
      </c>
      <c r="AL283" s="12">
        <v>0</v>
      </c>
      <c r="AM283" s="12">
        <v>0</v>
      </c>
      <c r="AN283" s="12">
        <v>0</v>
      </c>
      <c r="AO283" s="12">
        <v>1370000</v>
      </c>
      <c r="AP283" s="12">
        <v>1560588</v>
      </c>
      <c r="AQ283" s="12">
        <v>1900000</v>
      </c>
      <c r="AR283" s="12">
        <f t="shared" si="4"/>
        <v>1900000</v>
      </c>
      <c r="AS283" s="12">
        <v>1900000</v>
      </c>
    </row>
    <row r="284" spans="1:45" hidden="1" x14ac:dyDescent="0.3">
      <c r="A284" t="s">
        <v>933</v>
      </c>
      <c r="B284">
        <v>2</v>
      </c>
      <c r="C284" t="s">
        <v>257</v>
      </c>
      <c r="D284">
        <v>2.2999999999999998</v>
      </c>
      <c r="E284" t="s">
        <v>497</v>
      </c>
      <c r="F284" t="s">
        <v>498</v>
      </c>
      <c r="G284" t="s">
        <v>499</v>
      </c>
      <c r="H284" t="s">
        <v>31</v>
      </c>
      <c r="I284" t="s">
        <v>934</v>
      </c>
      <c r="J284" t="s">
        <v>859</v>
      </c>
      <c r="K284">
        <v>3</v>
      </c>
      <c r="L284">
        <v>39</v>
      </c>
      <c r="M284" t="s">
        <v>890</v>
      </c>
      <c r="N284" t="s">
        <v>935</v>
      </c>
      <c r="O284">
        <v>3300</v>
      </c>
      <c r="P284" t="s">
        <v>990</v>
      </c>
      <c r="Q284">
        <v>3390</v>
      </c>
      <c r="R284" t="s">
        <v>70</v>
      </c>
      <c r="S284">
        <v>3391</v>
      </c>
      <c r="T284" t="s">
        <v>97</v>
      </c>
      <c r="U284">
        <v>0</v>
      </c>
      <c r="V284" t="s">
        <v>43</v>
      </c>
      <c r="W284">
        <v>3000</v>
      </c>
      <c r="X284" t="s">
        <v>70</v>
      </c>
      <c r="Y284" t="s">
        <v>937</v>
      </c>
      <c r="Z284" t="s">
        <v>447</v>
      </c>
      <c r="AA284" t="s">
        <v>218</v>
      </c>
      <c r="AB284" t="s">
        <v>503</v>
      </c>
      <c r="AC284" t="s">
        <v>501</v>
      </c>
      <c r="AD284" s="12">
        <v>12000000</v>
      </c>
      <c r="AE284" s="12">
        <v>4000000</v>
      </c>
      <c r="AF284" s="12">
        <v>8158208.0499999998</v>
      </c>
      <c r="AG284" s="12">
        <v>7892859.4000000004</v>
      </c>
      <c r="AH284" s="12">
        <v>7287969.2800000003</v>
      </c>
      <c r="AI284" s="12">
        <v>7287969.2800000003</v>
      </c>
      <c r="AJ284" s="12">
        <v>7287969.29</v>
      </c>
      <c r="AK284" s="12">
        <v>3841791.95</v>
      </c>
      <c r="AL284" s="12">
        <v>0</v>
      </c>
      <c r="AM284" s="12">
        <v>0</v>
      </c>
      <c r="AN284" s="12">
        <v>0</v>
      </c>
      <c r="AO284" s="12">
        <v>4000000</v>
      </c>
      <c r="AP284" s="12">
        <v>4491364.63</v>
      </c>
      <c r="AQ284" s="12">
        <v>12000000</v>
      </c>
      <c r="AR284" s="12">
        <f t="shared" si="4"/>
        <v>12000000</v>
      </c>
      <c r="AS284" s="12">
        <v>12000000</v>
      </c>
    </row>
    <row r="285" spans="1:45" hidden="1" x14ac:dyDescent="0.3">
      <c r="A285" t="s">
        <v>933</v>
      </c>
      <c r="B285">
        <v>2</v>
      </c>
      <c r="C285" t="s">
        <v>257</v>
      </c>
      <c r="D285">
        <v>2.7</v>
      </c>
      <c r="E285" t="s">
        <v>411</v>
      </c>
      <c r="F285" t="s">
        <v>412</v>
      </c>
      <c r="G285" t="s">
        <v>411</v>
      </c>
      <c r="H285" t="s">
        <v>31</v>
      </c>
      <c r="I285" t="s">
        <v>934</v>
      </c>
      <c r="J285" t="s">
        <v>862</v>
      </c>
      <c r="K285">
        <v>4</v>
      </c>
      <c r="L285">
        <v>48</v>
      </c>
      <c r="M285" t="s">
        <v>898</v>
      </c>
      <c r="N285" t="s">
        <v>935</v>
      </c>
      <c r="O285">
        <v>3300</v>
      </c>
      <c r="P285" t="s">
        <v>990</v>
      </c>
      <c r="Q285">
        <v>3390</v>
      </c>
      <c r="R285" t="s">
        <v>70</v>
      </c>
      <c r="S285">
        <v>3391</v>
      </c>
      <c r="T285" t="s">
        <v>97</v>
      </c>
      <c r="U285">
        <v>0</v>
      </c>
      <c r="V285" t="s">
        <v>43</v>
      </c>
      <c r="W285">
        <v>3000</v>
      </c>
      <c r="X285" t="s">
        <v>70</v>
      </c>
      <c r="Y285" t="s">
        <v>937</v>
      </c>
      <c r="Z285" t="s">
        <v>967</v>
      </c>
      <c r="AA285" t="s">
        <v>667</v>
      </c>
      <c r="AB285" t="s">
        <v>968</v>
      </c>
      <c r="AC285" t="s">
        <v>669</v>
      </c>
      <c r="AD285" s="12">
        <v>0</v>
      </c>
      <c r="AE285" s="12">
        <v>0</v>
      </c>
      <c r="AF285" s="12">
        <v>0</v>
      </c>
      <c r="AG285" s="12">
        <v>0</v>
      </c>
      <c r="AH285" s="12">
        <v>0</v>
      </c>
      <c r="AI285" s="12">
        <v>0</v>
      </c>
      <c r="AJ285" s="12">
        <v>0</v>
      </c>
      <c r="AK285" s="12">
        <v>0</v>
      </c>
      <c r="AL285" s="12">
        <v>0</v>
      </c>
      <c r="AM285" s="12">
        <v>600000</v>
      </c>
      <c r="AN285" s="12">
        <v>0</v>
      </c>
      <c r="AO285" s="12">
        <v>0</v>
      </c>
      <c r="AP285" s="12">
        <v>0</v>
      </c>
      <c r="AQ285" s="12">
        <v>0</v>
      </c>
      <c r="AR285" s="12">
        <f t="shared" si="4"/>
        <v>600000</v>
      </c>
      <c r="AS285" s="12">
        <v>600000</v>
      </c>
    </row>
    <row r="286" spans="1:45" hidden="1" x14ac:dyDescent="0.3">
      <c r="A286" t="s">
        <v>933</v>
      </c>
      <c r="B286">
        <v>3</v>
      </c>
      <c r="C286" t="s">
        <v>600</v>
      </c>
      <c r="D286">
        <v>3.1</v>
      </c>
      <c r="E286" t="s">
        <v>601</v>
      </c>
      <c r="F286" t="s">
        <v>602</v>
      </c>
      <c r="G286" t="s">
        <v>603</v>
      </c>
      <c r="H286" t="s">
        <v>31</v>
      </c>
      <c r="I286" t="s">
        <v>934</v>
      </c>
      <c r="J286" t="s">
        <v>861</v>
      </c>
      <c r="K286">
        <v>8</v>
      </c>
      <c r="L286">
        <v>42</v>
      </c>
      <c r="M286" t="s">
        <v>895</v>
      </c>
      <c r="N286" t="s">
        <v>935</v>
      </c>
      <c r="O286">
        <v>3300</v>
      </c>
      <c r="P286" t="s">
        <v>990</v>
      </c>
      <c r="Q286">
        <v>3390</v>
      </c>
      <c r="R286" t="s">
        <v>70</v>
      </c>
      <c r="S286">
        <v>3391</v>
      </c>
      <c r="T286" t="s">
        <v>97</v>
      </c>
      <c r="U286">
        <v>0</v>
      </c>
      <c r="V286" t="s">
        <v>43</v>
      </c>
      <c r="W286">
        <v>3000</v>
      </c>
      <c r="X286" t="s">
        <v>70</v>
      </c>
      <c r="Y286" t="s">
        <v>937</v>
      </c>
      <c r="Z286" t="s">
        <v>605</v>
      </c>
      <c r="AA286" t="s">
        <v>606</v>
      </c>
      <c r="AB286" t="s">
        <v>622</v>
      </c>
      <c r="AC286" t="s">
        <v>973</v>
      </c>
      <c r="AD286" s="12">
        <v>42000</v>
      </c>
      <c r="AE286" s="12">
        <v>0</v>
      </c>
      <c r="AF286" s="12">
        <v>41064</v>
      </c>
      <c r="AG286" s="12">
        <v>41064</v>
      </c>
      <c r="AH286" s="12">
        <v>0</v>
      </c>
      <c r="AI286" s="12">
        <v>0</v>
      </c>
      <c r="AJ286" s="12">
        <v>0</v>
      </c>
      <c r="AK286" s="12">
        <v>936</v>
      </c>
      <c r="AL286" s="12">
        <v>0</v>
      </c>
      <c r="AM286" s="12">
        <v>0</v>
      </c>
      <c r="AN286" s="12">
        <v>0</v>
      </c>
      <c r="AO286" s="12">
        <v>0</v>
      </c>
      <c r="AP286" s="12">
        <v>0</v>
      </c>
      <c r="AQ286" s="12">
        <v>42000</v>
      </c>
      <c r="AR286" s="12">
        <f t="shared" si="4"/>
        <v>42000</v>
      </c>
      <c r="AS286" s="12">
        <v>42000</v>
      </c>
    </row>
    <row r="287" spans="1:45" hidden="1" x14ac:dyDescent="0.3">
      <c r="A287" t="s">
        <v>933</v>
      </c>
      <c r="B287">
        <v>3</v>
      </c>
      <c r="C287" t="s">
        <v>600</v>
      </c>
      <c r="D287">
        <v>3.8</v>
      </c>
      <c r="E287" t="s">
        <v>801</v>
      </c>
      <c r="F287" t="s">
        <v>802</v>
      </c>
      <c r="G287" t="s">
        <v>803</v>
      </c>
      <c r="H287" t="s">
        <v>31</v>
      </c>
      <c r="I287" t="s">
        <v>934</v>
      </c>
      <c r="J287" t="s">
        <v>868</v>
      </c>
      <c r="K287">
        <v>6</v>
      </c>
      <c r="L287">
        <v>50</v>
      </c>
      <c r="M287" t="s">
        <v>905</v>
      </c>
      <c r="N287" t="s">
        <v>935</v>
      </c>
      <c r="O287">
        <v>3300</v>
      </c>
      <c r="P287" t="s">
        <v>990</v>
      </c>
      <c r="Q287">
        <v>3390</v>
      </c>
      <c r="R287" t="s">
        <v>70</v>
      </c>
      <c r="S287">
        <v>3391</v>
      </c>
      <c r="T287" t="s">
        <v>97</v>
      </c>
      <c r="U287">
        <v>0</v>
      </c>
      <c r="V287" t="s">
        <v>43</v>
      </c>
      <c r="W287">
        <v>3000</v>
      </c>
      <c r="X287" t="s">
        <v>70</v>
      </c>
      <c r="Y287" t="s">
        <v>937</v>
      </c>
      <c r="Z287" t="s">
        <v>805</v>
      </c>
      <c r="AA287" t="s">
        <v>79</v>
      </c>
      <c r="AB287" t="s">
        <v>809</v>
      </c>
      <c r="AC287" t="s">
        <v>963</v>
      </c>
      <c r="AD287" s="12">
        <v>0</v>
      </c>
      <c r="AE287" s="12">
        <v>0</v>
      </c>
      <c r="AF287" s="12">
        <v>0</v>
      </c>
      <c r="AG287" s="12">
        <v>0</v>
      </c>
      <c r="AH287" s="12">
        <v>0</v>
      </c>
      <c r="AI287" s="12">
        <v>0</v>
      </c>
      <c r="AJ287" s="12">
        <v>0</v>
      </c>
      <c r="AK287" s="12">
        <v>0</v>
      </c>
      <c r="AL287" s="12">
        <v>0</v>
      </c>
      <c r="AM287" s="12">
        <v>0</v>
      </c>
      <c r="AN287" s="12">
        <v>0</v>
      </c>
      <c r="AO287" s="12">
        <v>2500000</v>
      </c>
      <c r="AP287" s="12">
        <v>0</v>
      </c>
      <c r="AQ287" s="12">
        <v>0</v>
      </c>
      <c r="AR287" s="12">
        <f t="shared" si="4"/>
        <v>0</v>
      </c>
      <c r="AS287" s="12">
        <v>0</v>
      </c>
    </row>
    <row r="288" spans="1:45" hidden="1" x14ac:dyDescent="0.3">
      <c r="A288" t="s">
        <v>933</v>
      </c>
      <c r="B288">
        <v>1</v>
      </c>
      <c r="C288" t="s">
        <v>27</v>
      </c>
      <c r="D288">
        <v>1.3</v>
      </c>
      <c r="E288" t="s">
        <v>28</v>
      </c>
      <c r="F288" t="s">
        <v>29</v>
      </c>
      <c r="G288" t="s">
        <v>30</v>
      </c>
      <c r="H288" t="s">
        <v>141</v>
      </c>
      <c r="I288" t="s">
        <v>955</v>
      </c>
      <c r="J288" t="s">
        <v>855</v>
      </c>
      <c r="K288">
        <v>6</v>
      </c>
      <c r="L288">
        <v>18</v>
      </c>
      <c r="M288" t="s">
        <v>877</v>
      </c>
      <c r="N288" t="s">
        <v>935</v>
      </c>
      <c r="O288">
        <v>3400</v>
      </c>
      <c r="P288" t="s">
        <v>1000</v>
      </c>
      <c r="Q288">
        <v>3410</v>
      </c>
      <c r="R288" t="s">
        <v>70</v>
      </c>
      <c r="S288">
        <v>3411</v>
      </c>
      <c r="T288" t="s">
        <v>153</v>
      </c>
      <c r="U288">
        <v>0</v>
      </c>
      <c r="V288" t="s">
        <v>43</v>
      </c>
      <c r="W288">
        <v>3000</v>
      </c>
      <c r="X288" t="s">
        <v>70</v>
      </c>
      <c r="Y288" t="s">
        <v>937</v>
      </c>
      <c r="Z288" t="s">
        <v>144</v>
      </c>
      <c r="AA288" t="s">
        <v>79</v>
      </c>
      <c r="AB288" t="s">
        <v>148</v>
      </c>
      <c r="AC288" t="s">
        <v>956</v>
      </c>
      <c r="AD288" s="12">
        <v>12846689.84</v>
      </c>
      <c r="AE288" s="12">
        <v>8358322.8600000003</v>
      </c>
      <c r="AF288" s="12">
        <v>10171005.529999999</v>
      </c>
      <c r="AG288" s="12">
        <v>10171005.529999999</v>
      </c>
      <c r="AH288" s="12">
        <v>10171005.529999999</v>
      </c>
      <c r="AI288" s="12">
        <v>10171005.529999999</v>
      </c>
      <c r="AJ288" s="12">
        <v>10171005.529999999</v>
      </c>
      <c r="AK288" s="12">
        <v>2675684.3100000005</v>
      </c>
      <c r="AL288" s="12">
        <v>0</v>
      </c>
      <c r="AM288" s="12">
        <v>0</v>
      </c>
      <c r="AN288" s="12">
        <v>0</v>
      </c>
      <c r="AO288" s="12">
        <v>4000000</v>
      </c>
      <c r="AP288" s="12">
        <v>9084217.6199999992</v>
      </c>
      <c r="AQ288" s="12">
        <v>13346689.84</v>
      </c>
      <c r="AR288" s="12">
        <f t="shared" si="4"/>
        <v>12846689.84</v>
      </c>
      <c r="AS288" s="12">
        <v>12846689.84</v>
      </c>
    </row>
    <row r="289" spans="1:45" hidden="1" x14ac:dyDescent="0.3">
      <c r="A289" t="s">
        <v>933</v>
      </c>
      <c r="B289">
        <v>1</v>
      </c>
      <c r="C289" t="s">
        <v>27</v>
      </c>
      <c r="D289">
        <v>1.3</v>
      </c>
      <c r="E289" t="s">
        <v>28</v>
      </c>
      <c r="F289" t="s">
        <v>29</v>
      </c>
      <c r="G289" t="s">
        <v>30</v>
      </c>
      <c r="H289" t="s">
        <v>141</v>
      </c>
      <c r="I289" t="s">
        <v>955</v>
      </c>
      <c r="J289" t="s">
        <v>855</v>
      </c>
      <c r="K289">
        <v>6</v>
      </c>
      <c r="L289">
        <v>18</v>
      </c>
      <c r="M289" t="s">
        <v>877</v>
      </c>
      <c r="N289" t="s">
        <v>935</v>
      </c>
      <c r="O289">
        <v>3400</v>
      </c>
      <c r="P289" t="s">
        <v>1000</v>
      </c>
      <c r="Q289">
        <v>3410</v>
      </c>
      <c r="R289" t="s">
        <v>70</v>
      </c>
      <c r="S289">
        <v>3411</v>
      </c>
      <c r="T289" t="s">
        <v>153</v>
      </c>
      <c r="U289">
        <v>61</v>
      </c>
      <c r="V289" t="s">
        <v>1001</v>
      </c>
      <c r="W289">
        <v>3000</v>
      </c>
      <c r="X289" t="s">
        <v>70</v>
      </c>
      <c r="Y289" t="s">
        <v>937</v>
      </c>
      <c r="Z289" t="s">
        <v>144</v>
      </c>
      <c r="AA289" t="s">
        <v>79</v>
      </c>
      <c r="AB289" t="s">
        <v>148</v>
      </c>
      <c r="AC289" t="s">
        <v>956</v>
      </c>
      <c r="AD289" s="12">
        <v>0</v>
      </c>
      <c r="AE289" s="12">
        <v>0</v>
      </c>
      <c r="AF289" s="12">
        <v>11.6</v>
      </c>
      <c r="AG289" s="12">
        <v>11.6</v>
      </c>
      <c r="AH289" s="12">
        <v>11.6</v>
      </c>
      <c r="AI289" s="12">
        <v>11.6</v>
      </c>
      <c r="AJ289" s="12">
        <v>11.6</v>
      </c>
      <c r="AK289" s="12">
        <v>-11.6</v>
      </c>
      <c r="AL289" s="12">
        <v>0</v>
      </c>
      <c r="AM289" s="12">
        <v>0</v>
      </c>
      <c r="AN289" s="12">
        <v>0</v>
      </c>
      <c r="AO289" s="12">
        <v>0</v>
      </c>
      <c r="AP289" s="12">
        <v>0</v>
      </c>
      <c r="AQ289" s="12">
        <v>0</v>
      </c>
      <c r="AR289" s="12">
        <f t="shared" si="4"/>
        <v>0</v>
      </c>
      <c r="AS289" s="12">
        <v>0</v>
      </c>
    </row>
    <row r="290" spans="1:45" hidden="1" x14ac:dyDescent="0.3">
      <c r="A290" t="s">
        <v>933</v>
      </c>
      <c r="B290">
        <v>1</v>
      </c>
      <c r="C290" t="s">
        <v>27</v>
      </c>
      <c r="D290">
        <v>1.3</v>
      </c>
      <c r="E290" t="s">
        <v>28</v>
      </c>
      <c r="F290" t="s">
        <v>29</v>
      </c>
      <c r="G290" t="s">
        <v>30</v>
      </c>
      <c r="H290" t="s">
        <v>31</v>
      </c>
      <c r="I290" t="s">
        <v>934</v>
      </c>
      <c r="J290" t="s">
        <v>857</v>
      </c>
      <c r="K290">
        <v>6</v>
      </c>
      <c r="L290">
        <v>24</v>
      </c>
      <c r="M290" t="s">
        <v>884</v>
      </c>
      <c r="N290" t="s">
        <v>935</v>
      </c>
      <c r="O290">
        <v>3400</v>
      </c>
      <c r="P290" t="s">
        <v>1000</v>
      </c>
      <c r="Q290">
        <v>3410</v>
      </c>
      <c r="R290" t="s">
        <v>70</v>
      </c>
      <c r="S290">
        <v>3411</v>
      </c>
      <c r="T290" t="s">
        <v>153</v>
      </c>
      <c r="U290">
        <v>0</v>
      </c>
      <c r="V290" t="s">
        <v>43</v>
      </c>
      <c r="W290">
        <v>1000</v>
      </c>
      <c r="X290" t="s">
        <v>380</v>
      </c>
      <c r="Y290" t="s">
        <v>937</v>
      </c>
      <c r="Z290" t="s">
        <v>307</v>
      </c>
      <c r="AA290" t="s">
        <v>79</v>
      </c>
      <c r="AB290" t="s">
        <v>380</v>
      </c>
      <c r="AC290" t="s">
        <v>309</v>
      </c>
      <c r="AD290" s="12">
        <v>5254432.8499999996</v>
      </c>
      <c r="AE290" s="12">
        <v>0</v>
      </c>
      <c r="AF290" s="12">
        <v>2014462.94</v>
      </c>
      <c r="AG290" s="12">
        <v>2014462.94</v>
      </c>
      <c r="AH290" s="12">
        <v>2014462.94</v>
      </c>
      <c r="AI290" s="12">
        <v>2014462.94</v>
      </c>
      <c r="AJ290" s="12">
        <v>2014462.94</v>
      </c>
      <c r="AK290" s="12">
        <v>3239969.9099999997</v>
      </c>
      <c r="AL290" s="12">
        <v>0</v>
      </c>
      <c r="AM290" s="12">
        <v>0</v>
      </c>
      <c r="AN290" s="12">
        <v>0</v>
      </c>
      <c r="AO290" s="12">
        <v>0</v>
      </c>
      <c r="AP290" s="12">
        <v>0</v>
      </c>
      <c r="AQ290" s="12">
        <v>5254432.8499999996</v>
      </c>
      <c r="AR290" s="12">
        <f t="shared" si="4"/>
        <v>5254432.8499999996</v>
      </c>
      <c r="AS290" s="12">
        <v>3251192.5400001998</v>
      </c>
    </row>
    <row r="291" spans="1:45" hidden="1" x14ac:dyDescent="0.3">
      <c r="A291" t="s">
        <v>933</v>
      </c>
      <c r="B291">
        <v>1</v>
      </c>
      <c r="C291" t="s">
        <v>27</v>
      </c>
      <c r="D291">
        <v>1.3</v>
      </c>
      <c r="E291" t="s">
        <v>28</v>
      </c>
      <c r="F291" t="s">
        <v>29</v>
      </c>
      <c r="G291" t="s">
        <v>30</v>
      </c>
      <c r="H291" t="s">
        <v>123</v>
      </c>
      <c r="I291" t="s">
        <v>969</v>
      </c>
      <c r="J291" t="s">
        <v>856</v>
      </c>
      <c r="K291">
        <v>1</v>
      </c>
      <c r="L291">
        <v>7</v>
      </c>
      <c r="M291" t="s">
        <v>880</v>
      </c>
      <c r="N291" t="s">
        <v>935</v>
      </c>
      <c r="O291">
        <v>3400</v>
      </c>
      <c r="P291" t="s">
        <v>1000</v>
      </c>
      <c r="Q291">
        <v>3410</v>
      </c>
      <c r="R291" t="s">
        <v>70</v>
      </c>
      <c r="S291">
        <v>3411</v>
      </c>
      <c r="T291" t="s">
        <v>153</v>
      </c>
      <c r="U291">
        <v>0</v>
      </c>
      <c r="V291" t="s">
        <v>43</v>
      </c>
      <c r="W291">
        <v>3000</v>
      </c>
      <c r="X291" t="s">
        <v>70</v>
      </c>
      <c r="Y291" t="s">
        <v>937</v>
      </c>
      <c r="Z291" t="s">
        <v>189</v>
      </c>
      <c r="AA291" t="s">
        <v>35</v>
      </c>
      <c r="AB291" t="s">
        <v>995</v>
      </c>
      <c r="AC291" t="s">
        <v>996</v>
      </c>
      <c r="AD291" s="12">
        <v>2112609.0699999998</v>
      </c>
      <c r="AE291" s="12">
        <v>500000</v>
      </c>
      <c r="AF291" s="12">
        <v>1112609.07</v>
      </c>
      <c r="AG291" s="12">
        <v>1112609.07</v>
      </c>
      <c r="AH291" s="12">
        <v>1112609.07</v>
      </c>
      <c r="AI291" s="12">
        <v>1112609.07</v>
      </c>
      <c r="AJ291" s="12">
        <v>1112609.07</v>
      </c>
      <c r="AK291" s="12">
        <v>999999.99999999977</v>
      </c>
      <c r="AL291" s="12">
        <v>0</v>
      </c>
      <c r="AM291" s="12">
        <v>0</v>
      </c>
      <c r="AN291" s="12">
        <v>0</v>
      </c>
      <c r="AO291" s="12">
        <v>1500000</v>
      </c>
      <c r="AP291" s="12">
        <v>977640</v>
      </c>
      <c r="AQ291" s="12">
        <v>2112609.0699999998</v>
      </c>
      <c r="AR291" s="12">
        <f t="shared" si="4"/>
        <v>2112609.0699999998</v>
      </c>
      <c r="AS291" s="12">
        <v>1000000</v>
      </c>
    </row>
    <row r="292" spans="1:45" hidden="1" x14ac:dyDescent="0.3">
      <c r="A292" t="s">
        <v>933</v>
      </c>
      <c r="B292">
        <v>1</v>
      </c>
      <c r="C292" t="s">
        <v>27</v>
      </c>
      <c r="D292">
        <v>1.3</v>
      </c>
      <c r="E292" t="s">
        <v>28</v>
      </c>
      <c r="F292" t="s">
        <v>29</v>
      </c>
      <c r="G292" t="s">
        <v>30</v>
      </c>
      <c r="H292" t="s">
        <v>141</v>
      </c>
      <c r="I292" t="s">
        <v>955</v>
      </c>
      <c r="J292" t="s">
        <v>855</v>
      </c>
      <c r="K292">
        <v>6</v>
      </c>
      <c r="L292">
        <v>18</v>
      </c>
      <c r="M292" t="s">
        <v>877</v>
      </c>
      <c r="N292" t="s">
        <v>935</v>
      </c>
      <c r="O292">
        <v>3400</v>
      </c>
      <c r="P292" t="s">
        <v>1000</v>
      </c>
      <c r="Q292">
        <v>3420</v>
      </c>
      <c r="R292" t="s">
        <v>70</v>
      </c>
      <c r="S292">
        <v>3421</v>
      </c>
      <c r="T292" t="s">
        <v>154</v>
      </c>
      <c r="U292">
        <v>0</v>
      </c>
      <c r="V292" t="s">
        <v>43</v>
      </c>
      <c r="W292">
        <v>3000</v>
      </c>
      <c r="X292" t="s">
        <v>70</v>
      </c>
      <c r="Y292" t="s">
        <v>937</v>
      </c>
      <c r="Z292" t="s">
        <v>144</v>
      </c>
      <c r="AA292" t="s">
        <v>79</v>
      </c>
      <c r="AB292" t="s">
        <v>148</v>
      </c>
      <c r="AC292" t="s">
        <v>956</v>
      </c>
      <c r="AD292" s="12">
        <v>67083372.82</v>
      </c>
      <c r="AE292" s="12">
        <v>37831073</v>
      </c>
      <c r="AF292" s="12">
        <v>52084142.780000001</v>
      </c>
      <c r="AG292" s="12">
        <v>51959142.780000001</v>
      </c>
      <c r="AH292" s="12">
        <v>47023696.32</v>
      </c>
      <c r="AI292" s="12">
        <v>46971401.869999997</v>
      </c>
      <c r="AJ292" s="12">
        <v>46964502.68</v>
      </c>
      <c r="AK292" s="12">
        <v>14999230.039999999</v>
      </c>
      <c r="AL292" s="12">
        <v>0</v>
      </c>
      <c r="AM292" s="12">
        <v>0</v>
      </c>
      <c r="AN292" s="12">
        <v>0</v>
      </c>
      <c r="AO292" s="12">
        <v>20000000</v>
      </c>
      <c r="AP292" s="12">
        <v>48186730.579999998</v>
      </c>
      <c r="AQ292" s="12">
        <v>67583372.819999993</v>
      </c>
      <c r="AR292" s="12">
        <f t="shared" si="4"/>
        <v>67083372.82</v>
      </c>
      <c r="AS292" s="12">
        <v>70000000</v>
      </c>
    </row>
    <row r="293" spans="1:45" hidden="1" x14ac:dyDescent="0.3">
      <c r="A293" t="s">
        <v>933</v>
      </c>
      <c r="B293">
        <v>1</v>
      </c>
      <c r="C293" t="s">
        <v>27</v>
      </c>
      <c r="D293">
        <v>1.3</v>
      </c>
      <c r="E293" t="s">
        <v>28</v>
      </c>
      <c r="F293" t="s">
        <v>29</v>
      </c>
      <c r="G293" t="s">
        <v>30</v>
      </c>
      <c r="H293" t="s">
        <v>141</v>
      </c>
      <c r="I293" t="s">
        <v>955</v>
      </c>
      <c r="J293" t="s">
        <v>855</v>
      </c>
      <c r="K293">
        <v>6</v>
      </c>
      <c r="L293">
        <v>18</v>
      </c>
      <c r="M293" t="s">
        <v>877</v>
      </c>
      <c r="N293" t="s">
        <v>935</v>
      </c>
      <c r="O293">
        <v>3400</v>
      </c>
      <c r="P293" t="s">
        <v>1000</v>
      </c>
      <c r="Q293">
        <v>3430</v>
      </c>
      <c r="R293" t="s">
        <v>70</v>
      </c>
      <c r="S293">
        <v>3431</v>
      </c>
      <c r="T293" t="s">
        <v>155</v>
      </c>
      <c r="U293">
        <v>0</v>
      </c>
      <c r="V293" t="s">
        <v>43</v>
      </c>
      <c r="W293">
        <v>3000</v>
      </c>
      <c r="X293" t="s">
        <v>70</v>
      </c>
      <c r="Y293" t="s">
        <v>937</v>
      </c>
      <c r="Z293" t="s">
        <v>144</v>
      </c>
      <c r="AA293" t="s">
        <v>79</v>
      </c>
      <c r="AB293" t="s">
        <v>148</v>
      </c>
      <c r="AC293" t="s">
        <v>956</v>
      </c>
      <c r="AD293" s="12">
        <v>1850000</v>
      </c>
      <c r="AE293" s="12">
        <v>850000</v>
      </c>
      <c r="AF293" s="12">
        <v>1700000</v>
      </c>
      <c r="AG293" s="12">
        <v>1700000</v>
      </c>
      <c r="AH293" s="12">
        <v>803398.88</v>
      </c>
      <c r="AI293" s="12">
        <v>803398.88</v>
      </c>
      <c r="AJ293" s="12">
        <v>666178.30000000005</v>
      </c>
      <c r="AK293" s="12">
        <v>150000</v>
      </c>
      <c r="AL293" s="12">
        <v>0</v>
      </c>
      <c r="AM293" s="12">
        <v>0</v>
      </c>
      <c r="AN293" s="12">
        <v>0</v>
      </c>
      <c r="AO293" s="12">
        <v>780949.93</v>
      </c>
      <c r="AP293" s="12">
        <v>1546978.37</v>
      </c>
      <c r="AQ293" s="12">
        <v>1850000</v>
      </c>
      <c r="AR293" s="12">
        <f t="shared" si="4"/>
        <v>1850000</v>
      </c>
      <c r="AS293" s="12">
        <v>1850000</v>
      </c>
    </row>
    <row r="294" spans="1:45" hidden="1" x14ac:dyDescent="0.3">
      <c r="A294" t="s">
        <v>933</v>
      </c>
      <c r="B294">
        <v>1</v>
      </c>
      <c r="C294" t="s">
        <v>27</v>
      </c>
      <c r="D294">
        <v>1.3</v>
      </c>
      <c r="E294" t="s">
        <v>28</v>
      </c>
      <c r="F294" t="s">
        <v>29</v>
      </c>
      <c r="G294" t="s">
        <v>30</v>
      </c>
      <c r="H294" t="s">
        <v>31</v>
      </c>
      <c r="I294" t="s">
        <v>934</v>
      </c>
      <c r="J294" t="s">
        <v>857</v>
      </c>
      <c r="K294">
        <v>6</v>
      </c>
      <c r="L294">
        <v>21</v>
      </c>
      <c r="M294" t="s">
        <v>884</v>
      </c>
      <c r="N294" t="s">
        <v>935</v>
      </c>
      <c r="O294">
        <v>3400</v>
      </c>
      <c r="P294" t="s">
        <v>1000</v>
      </c>
      <c r="Q294">
        <v>3440</v>
      </c>
      <c r="R294" t="s">
        <v>70</v>
      </c>
      <c r="S294">
        <v>3441</v>
      </c>
      <c r="T294" t="s">
        <v>329</v>
      </c>
      <c r="U294">
        <v>0</v>
      </c>
      <c r="V294" t="s">
        <v>43</v>
      </c>
      <c r="W294">
        <v>3000</v>
      </c>
      <c r="X294" t="s">
        <v>70</v>
      </c>
      <c r="Y294" t="s">
        <v>937</v>
      </c>
      <c r="Z294" t="s">
        <v>307</v>
      </c>
      <c r="AA294" t="s">
        <v>79</v>
      </c>
      <c r="AB294" t="s">
        <v>311</v>
      </c>
      <c r="AC294" t="s">
        <v>309</v>
      </c>
      <c r="AD294" s="12">
        <v>160000</v>
      </c>
      <c r="AE294" s="12">
        <v>160000</v>
      </c>
      <c r="AF294" s="12">
        <v>138003.72</v>
      </c>
      <c r="AG294" s="12">
        <v>126403.72</v>
      </c>
      <c r="AH294" s="12">
        <v>126403.72</v>
      </c>
      <c r="AI294" s="12">
        <v>126403.72</v>
      </c>
      <c r="AJ294" s="12">
        <v>126403.72</v>
      </c>
      <c r="AK294" s="12">
        <v>21996.28</v>
      </c>
      <c r="AL294" s="12">
        <v>0</v>
      </c>
      <c r="AM294" s="12">
        <v>0</v>
      </c>
      <c r="AN294" s="12">
        <v>0</v>
      </c>
      <c r="AO294" s="12">
        <v>120000</v>
      </c>
      <c r="AP294" s="12">
        <v>143659.88</v>
      </c>
      <c r="AQ294" s="12">
        <v>160000</v>
      </c>
      <c r="AR294" s="12">
        <f t="shared" si="4"/>
        <v>160000</v>
      </c>
      <c r="AS294" s="12">
        <v>160000</v>
      </c>
    </row>
    <row r="295" spans="1:45" hidden="1" x14ac:dyDescent="0.3">
      <c r="A295" t="s">
        <v>933</v>
      </c>
      <c r="B295">
        <v>1</v>
      </c>
      <c r="C295" t="s">
        <v>27</v>
      </c>
      <c r="D295">
        <v>1.3</v>
      </c>
      <c r="E295" t="s">
        <v>28</v>
      </c>
      <c r="F295" t="s">
        <v>29</v>
      </c>
      <c r="G295" t="s">
        <v>30</v>
      </c>
      <c r="H295" t="s">
        <v>31</v>
      </c>
      <c r="I295" t="s">
        <v>934</v>
      </c>
      <c r="J295" t="s">
        <v>857</v>
      </c>
      <c r="K295">
        <v>6</v>
      </c>
      <c r="L295">
        <v>21</v>
      </c>
      <c r="M295" t="s">
        <v>884</v>
      </c>
      <c r="N295" t="s">
        <v>935</v>
      </c>
      <c r="O295">
        <v>3400</v>
      </c>
      <c r="P295" t="s">
        <v>1000</v>
      </c>
      <c r="Q295">
        <v>3450</v>
      </c>
      <c r="R295" t="s">
        <v>70</v>
      </c>
      <c r="S295">
        <v>3451</v>
      </c>
      <c r="T295" t="s">
        <v>330</v>
      </c>
      <c r="U295">
        <v>0</v>
      </c>
      <c r="V295" t="s">
        <v>43</v>
      </c>
      <c r="W295">
        <v>3000</v>
      </c>
      <c r="X295" t="s">
        <v>70</v>
      </c>
      <c r="Y295" t="s">
        <v>937</v>
      </c>
      <c r="Z295" t="s">
        <v>307</v>
      </c>
      <c r="AA295" t="s">
        <v>79</v>
      </c>
      <c r="AB295" t="s">
        <v>311</v>
      </c>
      <c r="AC295" t="s">
        <v>309</v>
      </c>
      <c r="AD295" s="12">
        <v>5400000</v>
      </c>
      <c r="AE295" s="12">
        <v>5000000</v>
      </c>
      <c r="AF295" s="12">
        <v>5375561.7699999996</v>
      </c>
      <c r="AG295" s="12">
        <v>5375561.7699999996</v>
      </c>
      <c r="AH295" s="12">
        <v>5374582.1200000001</v>
      </c>
      <c r="AI295" s="12">
        <v>5374582.1200000001</v>
      </c>
      <c r="AJ295" s="12">
        <v>5374582.1200000001</v>
      </c>
      <c r="AK295" s="12">
        <v>24438.230000000447</v>
      </c>
      <c r="AL295" s="12">
        <v>0</v>
      </c>
      <c r="AM295" s="12">
        <v>0</v>
      </c>
      <c r="AN295" s="12">
        <v>0</v>
      </c>
      <c r="AO295" s="12">
        <v>5000000</v>
      </c>
      <c r="AP295" s="12">
        <v>5163967.88</v>
      </c>
      <c r="AQ295" s="12">
        <v>5400000</v>
      </c>
      <c r="AR295" s="12">
        <f t="shared" si="4"/>
        <v>5400000</v>
      </c>
      <c r="AS295" s="12">
        <v>5400000</v>
      </c>
    </row>
    <row r="296" spans="1:45" hidden="1" x14ac:dyDescent="0.3">
      <c r="A296" t="s">
        <v>933</v>
      </c>
      <c r="B296">
        <v>3</v>
      </c>
      <c r="C296" t="s">
        <v>600</v>
      </c>
      <c r="D296">
        <v>3.8</v>
      </c>
      <c r="E296" t="s">
        <v>801</v>
      </c>
      <c r="F296" t="s">
        <v>802</v>
      </c>
      <c r="G296" t="s">
        <v>803</v>
      </c>
      <c r="H296" t="s">
        <v>31</v>
      </c>
      <c r="I296" t="s">
        <v>934</v>
      </c>
      <c r="J296" t="s">
        <v>868</v>
      </c>
      <c r="K296">
        <v>6</v>
      </c>
      <c r="L296">
        <v>49</v>
      </c>
      <c r="M296" t="s">
        <v>905</v>
      </c>
      <c r="N296" t="s">
        <v>935</v>
      </c>
      <c r="O296">
        <v>3400</v>
      </c>
      <c r="P296" t="s">
        <v>1000</v>
      </c>
      <c r="Q296">
        <v>3470</v>
      </c>
      <c r="R296" t="s">
        <v>70</v>
      </c>
      <c r="S296">
        <v>3471</v>
      </c>
      <c r="T296" t="s">
        <v>711</v>
      </c>
      <c r="U296">
        <v>0</v>
      </c>
      <c r="V296" t="s">
        <v>43</v>
      </c>
      <c r="W296">
        <v>3000</v>
      </c>
      <c r="X296" t="s">
        <v>70</v>
      </c>
      <c r="Y296" t="s">
        <v>937</v>
      </c>
      <c r="Z296" t="s">
        <v>805</v>
      </c>
      <c r="AA296" t="s">
        <v>79</v>
      </c>
      <c r="AB296" t="s">
        <v>820</v>
      </c>
      <c r="AC296" t="s">
        <v>963</v>
      </c>
      <c r="AD296" s="12">
        <v>7192</v>
      </c>
      <c r="AE296" s="12">
        <v>0</v>
      </c>
      <c r="AF296" s="12">
        <v>6960</v>
      </c>
      <c r="AG296" s="12">
        <v>6960</v>
      </c>
      <c r="AH296" s="12">
        <v>6960</v>
      </c>
      <c r="AI296" s="12">
        <v>0</v>
      </c>
      <c r="AJ296" s="12">
        <v>0</v>
      </c>
      <c r="AK296" s="12">
        <v>232</v>
      </c>
      <c r="AL296" s="12">
        <v>0</v>
      </c>
      <c r="AM296" s="12">
        <v>0</v>
      </c>
      <c r="AN296" s="12">
        <v>0</v>
      </c>
      <c r="AO296" s="12">
        <v>0</v>
      </c>
      <c r="AP296" s="12">
        <v>0</v>
      </c>
      <c r="AQ296" s="12">
        <v>7192</v>
      </c>
      <c r="AR296" s="12">
        <f t="shared" si="4"/>
        <v>7192</v>
      </c>
      <c r="AS296" s="12">
        <v>7192</v>
      </c>
    </row>
    <row r="297" spans="1:45" hidden="1" x14ac:dyDescent="0.3">
      <c r="A297" t="s">
        <v>933</v>
      </c>
      <c r="B297">
        <v>1</v>
      </c>
      <c r="C297" t="s">
        <v>27</v>
      </c>
      <c r="D297">
        <v>1.3</v>
      </c>
      <c r="E297" t="s">
        <v>28</v>
      </c>
      <c r="F297" t="s">
        <v>29</v>
      </c>
      <c r="G297" t="s">
        <v>30</v>
      </c>
      <c r="H297" t="s">
        <v>31</v>
      </c>
      <c r="I297" t="s">
        <v>934</v>
      </c>
      <c r="J297" t="s">
        <v>857</v>
      </c>
      <c r="K297">
        <v>6</v>
      </c>
      <c r="L297">
        <v>21</v>
      </c>
      <c r="M297" t="s">
        <v>884</v>
      </c>
      <c r="N297" t="s">
        <v>935</v>
      </c>
      <c r="O297">
        <v>3400</v>
      </c>
      <c r="P297" t="s">
        <v>1000</v>
      </c>
      <c r="Q297">
        <v>348</v>
      </c>
      <c r="R297" t="s">
        <v>331</v>
      </c>
      <c r="S297">
        <v>3481</v>
      </c>
      <c r="T297" t="s">
        <v>331</v>
      </c>
      <c r="U297">
        <v>0</v>
      </c>
      <c r="V297" t="s">
        <v>43</v>
      </c>
      <c r="W297">
        <v>3000</v>
      </c>
      <c r="X297" t="s">
        <v>70</v>
      </c>
      <c r="Y297" t="s">
        <v>937</v>
      </c>
      <c r="Z297" t="s">
        <v>307</v>
      </c>
      <c r="AA297" t="s">
        <v>79</v>
      </c>
      <c r="AB297" t="s">
        <v>311</v>
      </c>
      <c r="AC297" t="s">
        <v>309</v>
      </c>
      <c r="AD297" s="12">
        <v>1080000</v>
      </c>
      <c r="AE297" s="12">
        <v>1080000</v>
      </c>
      <c r="AF297" s="12">
        <v>764128.06</v>
      </c>
      <c r="AG297" s="12">
        <v>764128.06</v>
      </c>
      <c r="AH297" s="12">
        <v>764128.06</v>
      </c>
      <c r="AI297" s="12">
        <v>764128.06</v>
      </c>
      <c r="AJ297" s="12">
        <v>764128.06</v>
      </c>
      <c r="AK297" s="12">
        <v>315871.93999999994</v>
      </c>
      <c r="AL297" s="12">
        <v>0</v>
      </c>
      <c r="AM297" s="12">
        <v>0</v>
      </c>
      <c r="AN297" s="12">
        <v>0</v>
      </c>
      <c r="AO297" s="12">
        <v>600000</v>
      </c>
      <c r="AP297" s="12">
        <v>1017427.74</v>
      </c>
      <c r="AQ297" s="12">
        <v>1080000</v>
      </c>
      <c r="AR297" s="12">
        <f t="shared" si="4"/>
        <v>1080000</v>
      </c>
      <c r="AS297" s="12">
        <v>1080000</v>
      </c>
    </row>
    <row r="298" spans="1:45" hidden="1" x14ac:dyDescent="0.3">
      <c r="A298" t="s">
        <v>933</v>
      </c>
      <c r="B298">
        <v>1</v>
      </c>
      <c r="C298" t="s">
        <v>27</v>
      </c>
      <c r="D298">
        <v>1.3</v>
      </c>
      <c r="E298" t="s">
        <v>28</v>
      </c>
      <c r="F298" t="s">
        <v>29</v>
      </c>
      <c r="G298" t="s">
        <v>30</v>
      </c>
      <c r="H298" t="s">
        <v>141</v>
      </c>
      <c r="I298" t="s">
        <v>955</v>
      </c>
      <c r="J298" t="s">
        <v>855</v>
      </c>
      <c r="K298">
        <v>6</v>
      </c>
      <c r="L298">
        <v>18</v>
      </c>
      <c r="M298" t="s">
        <v>877</v>
      </c>
      <c r="N298" t="s">
        <v>935</v>
      </c>
      <c r="O298">
        <v>3500</v>
      </c>
      <c r="P298" t="s">
        <v>1002</v>
      </c>
      <c r="Q298">
        <v>3510</v>
      </c>
      <c r="R298" t="s">
        <v>70</v>
      </c>
      <c r="S298">
        <v>3511</v>
      </c>
      <c r="T298" t="s">
        <v>156</v>
      </c>
      <c r="U298">
        <v>0</v>
      </c>
      <c r="V298" t="s">
        <v>43</v>
      </c>
      <c r="W298">
        <v>3000</v>
      </c>
      <c r="X298" t="s">
        <v>70</v>
      </c>
      <c r="Y298" t="s">
        <v>937</v>
      </c>
      <c r="Z298" t="s">
        <v>144</v>
      </c>
      <c r="AA298" t="s">
        <v>79</v>
      </c>
      <c r="AB298" t="s">
        <v>148</v>
      </c>
      <c r="AC298" t="s">
        <v>956</v>
      </c>
      <c r="AD298" s="12">
        <v>15000000</v>
      </c>
      <c r="AE298" s="12">
        <v>36385568</v>
      </c>
      <c r="AF298" s="12">
        <v>13421854.42</v>
      </c>
      <c r="AG298" s="12">
        <v>13421854.42</v>
      </c>
      <c r="AH298" s="12">
        <v>13421854.42</v>
      </c>
      <c r="AI298" s="12">
        <v>11917888.689999999</v>
      </c>
      <c r="AJ298" s="12">
        <v>11917888.689999999</v>
      </c>
      <c r="AK298" s="12">
        <v>1578145.58</v>
      </c>
      <c r="AL298" s="12">
        <v>0</v>
      </c>
      <c r="AM298" s="12">
        <v>0</v>
      </c>
      <c r="AN298" s="12">
        <v>0</v>
      </c>
      <c r="AO298" s="12">
        <v>14000000</v>
      </c>
      <c r="AP298" s="12">
        <v>16948126.23</v>
      </c>
      <c r="AQ298" s="12">
        <v>15500000</v>
      </c>
      <c r="AR298" s="12">
        <f t="shared" si="4"/>
        <v>15000000</v>
      </c>
      <c r="AS298" s="12">
        <v>15000000</v>
      </c>
    </row>
    <row r="299" spans="1:45" hidden="1" x14ac:dyDescent="0.3">
      <c r="A299" t="s">
        <v>933</v>
      </c>
      <c r="B299">
        <v>1</v>
      </c>
      <c r="C299" t="s">
        <v>27</v>
      </c>
      <c r="D299">
        <v>1.3</v>
      </c>
      <c r="E299" t="s">
        <v>28</v>
      </c>
      <c r="F299" t="s">
        <v>29</v>
      </c>
      <c r="G299" t="s">
        <v>30</v>
      </c>
      <c r="H299" t="s">
        <v>31</v>
      </c>
      <c r="I299" t="s">
        <v>934</v>
      </c>
      <c r="J299" t="s">
        <v>857</v>
      </c>
      <c r="K299">
        <v>6</v>
      </c>
      <c r="L299">
        <v>21</v>
      </c>
      <c r="M299" t="s">
        <v>884</v>
      </c>
      <c r="N299" t="s">
        <v>935</v>
      </c>
      <c r="O299">
        <v>3500</v>
      </c>
      <c r="P299" t="s">
        <v>1002</v>
      </c>
      <c r="Q299">
        <v>3510</v>
      </c>
      <c r="R299" t="s">
        <v>70</v>
      </c>
      <c r="S299">
        <v>3511</v>
      </c>
      <c r="T299" t="s">
        <v>156</v>
      </c>
      <c r="U299">
        <v>0</v>
      </c>
      <c r="V299" t="s">
        <v>43</v>
      </c>
      <c r="W299">
        <v>3000</v>
      </c>
      <c r="X299" t="s">
        <v>70</v>
      </c>
      <c r="Y299" t="s">
        <v>937</v>
      </c>
      <c r="Z299" t="s">
        <v>307</v>
      </c>
      <c r="AA299" t="s">
        <v>79</v>
      </c>
      <c r="AB299" t="s">
        <v>311</v>
      </c>
      <c r="AC299" t="s">
        <v>309</v>
      </c>
      <c r="AD299" s="12">
        <v>685740</v>
      </c>
      <c r="AE299" s="12">
        <v>800000</v>
      </c>
      <c r="AF299" s="12">
        <v>126578.04</v>
      </c>
      <c r="AG299" s="12">
        <v>126578.04</v>
      </c>
      <c r="AH299" s="12">
        <v>94933.53</v>
      </c>
      <c r="AI299" s="12">
        <v>94933.53</v>
      </c>
      <c r="AJ299" s="12">
        <v>84385.36</v>
      </c>
      <c r="AK299" s="12">
        <v>559161.96</v>
      </c>
      <c r="AL299" s="12">
        <v>0</v>
      </c>
      <c r="AM299" s="12">
        <v>0</v>
      </c>
      <c r="AN299" s="12">
        <v>0</v>
      </c>
      <c r="AO299" s="12">
        <v>700000</v>
      </c>
      <c r="AP299" s="12">
        <v>585938.04</v>
      </c>
      <c r="AQ299" s="12">
        <v>800000</v>
      </c>
      <c r="AR299" s="12">
        <f t="shared" si="4"/>
        <v>685740</v>
      </c>
      <c r="AS299" s="12">
        <v>685740</v>
      </c>
    </row>
    <row r="300" spans="1:45" hidden="1" x14ac:dyDescent="0.3">
      <c r="A300" t="s">
        <v>933</v>
      </c>
      <c r="B300">
        <v>1</v>
      </c>
      <c r="C300" t="s">
        <v>27</v>
      </c>
      <c r="D300">
        <v>1.3</v>
      </c>
      <c r="E300" t="s">
        <v>28</v>
      </c>
      <c r="F300" t="s">
        <v>29</v>
      </c>
      <c r="G300" t="s">
        <v>30</v>
      </c>
      <c r="H300" t="s">
        <v>31</v>
      </c>
      <c r="I300" t="s">
        <v>934</v>
      </c>
      <c r="J300" t="s">
        <v>853</v>
      </c>
      <c r="K300">
        <v>5</v>
      </c>
      <c r="L300">
        <v>2</v>
      </c>
      <c r="M300" t="s">
        <v>871</v>
      </c>
      <c r="N300" t="s">
        <v>935</v>
      </c>
      <c r="O300">
        <v>3500</v>
      </c>
      <c r="P300" t="s">
        <v>1002</v>
      </c>
      <c r="Q300">
        <v>3520</v>
      </c>
      <c r="R300" t="s">
        <v>70</v>
      </c>
      <c r="S300">
        <v>3521</v>
      </c>
      <c r="T300" t="s">
        <v>138</v>
      </c>
      <c r="U300">
        <v>0</v>
      </c>
      <c r="V300" t="s">
        <v>43</v>
      </c>
      <c r="W300">
        <v>3000</v>
      </c>
      <c r="X300" t="s">
        <v>70</v>
      </c>
      <c r="Y300" t="s">
        <v>937</v>
      </c>
      <c r="Z300" t="s">
        <v>971</v>
      </c>
      <c r="AA300" t="s">
        <v>62</v>
      </c>
      <c r="AB300" t="s">
        <v>66</v>
      </c>
      <c r="AC300" t="s">
        <v>64</v>
      </c>
      <c r="AD300" s="12">
        <v>0</v>
      </c>
      <c r="AE300" s="12">
        <v>0</v>
      </c>
      <c r="AF300" s="12">
        <v>0</v>
      </c>
      <c r="AG300" s="12">
        <v>0</v>
      </c>
      <c r="AH300" s="12">
        <v>0</v>
      </c>
      <c r="AI300" s="12">
        <v>0</v>
      </c>
      <c r="AJ300" s="12">
        <v>0</v>
      </c>
      <c r="AK300" s="12">
        <v>0</v>
      </c>
      <c r="AL300" s="12">
        <v>0</v>
      </c>
      <c r="AM300" s="12">
        <v>0</v>
      </c>
      <c r="AN300" s="12">
        <v>0</v>
      </c>
      <c r="AO300" s="12">
        <v>0</v>
      </c>
      <c r="AP300" s="12">
        <v>25720</v>
      </c>
      <c r="AQ300" s="12">
        <v>0</v>
      </c>
      <c r="AR300" s="12">
        <f t="shared" si="4"/>
        <v>0</v>
      </c>
      <c r="AS300" s="12">
        <v>0</v>
      </c>
    </row>
    <row r="301" spans="1:45" hidden="1" x14ac:dyDescent="0.3">
      <c r="A301" t="s">
        <v>933</v>
      </c>
      <c r="B301">
        <v>1</v>
      </c>
      <c r="C301" t="s">
        <v>27</v>
      </c>
      <c r="D301">
        <v>1.3</v>
      </c>
      <c r="E301" t="s">
        <v>28</v>
      </c>
      <c r="F301" t="s">
        <v>29</v>
      </c>
      <c r="G301" t="s">
        <v>30</v>
      </c>
      <c r="H301" t="s">
        <v>31</v>
      </c>
      <c r="I301" t="s">
        <v>934</v>
      </c>
      <c r="J301" t="s">
        <v>857</v>
      </c>
      <c r="K301">
        <v>6</v>
      </c>
      <c r="L301">
        <v>21</v>
      </c>
      <c r="M301" t="s">
        <v>884</v>
      </c>
      <c r="N301" t="s">
        <v>935</v>
      </c>
      <c r="O301">
        <v>3500</v>
      </c>
      <c r="P301" t="s">
        <v>1002</v>
      </c>
      <c r="Q301">
        <v>3520</v>
      </c>
      <c r="R301" t="s">
        <v>70</v>
      </c>
      <c r="S301">
        <v>3521</v>
      </c>
      <c r="T301" t="s">
        <v>138</v>
      </c>
      <c r="U301">
        <v>0</v>
      </c>
      <c r="V301" t="s">
        <v>43</v>
      </c>
      <c r="W301">
        <v>3000</v>
      </c>
      <c r="X301" t="s">
        <v>70</v>
      </c>
      <c r="Y301" t="s">
        <v>937</v>
      </c>
      <c r="Z301" t="s">
        <v>307</v>
      </c>
      <c r="AA301" t="s">
        <v>79</v>
      </c>
      <c r="AB301" t="s">
        <v>311</v>
      </c>
      <c r="AC301" t="s">
        <v>309</v>
      </c>
      <c r="AD301" s="12">
        <v>26000</v>
      </c>
      <c r="AE301" s="12">
        <v>0</v>
      </c>
      <c r="AF301" s="12">
        <v>14913.43</v>
      </c>
      <c r="AG301" s="12">
        <v>14913.43</v>
      </c>
      <c r="AH301" s="12">
        <v>0</v>
      </c>
      <c r="AI301" s="12">
        <v>0</v>
      </c>
      <c r="AJ301" s="12">
        <v>0</v>
      </c>
      <c r="AK301" s="12">
        <v>11086.57</v>
      </c>
      <c r="AL301" s="12">
        <v>0</v>
      </c>
      <c r="AM301" s="12">
        <v>0</v>
      </c>
      <c r="AN301" s="12">
        <v>0</v>
      </c>
      <c r="AO301" s="12">
        <v>0</v>
      </c>
      <c r="AP301" s="12">
        <v>0</v>
      </c>
      <c r="AQ301" s="12">
        <v>26000</v>
      </c>
      <c r="AR301" s="12">
        <f t="shared" si="4"/>
        <v>26000</v>
      </c>
      <c r="AS301" s="12">
        <v>26000</v>
      </c>
    </row>
    <row r="302" spans="1:45" hidden="1" x14ac:dyDescent="0.3">
      <c r="A302" t="s">
        <v>933</v>
      </c>
      <c r="B302">
        <v>1</v>
      </c>
      <c r="C302" t="s">
        <v>27</v>
      </c>
      <c r="D302">
        <v>1.3</v>
      </c>
      <c r="E302" t="s">
        <v>28</v>
      </c>
      <c r="F302" t="s">
        <v>121</v>
      </c>
      <c r="G302" t="s">
        <v>122</v>
      </c>
      <c r="H302" t="s">
        <v>123</v>
      </c>
      <c r="I302" t="s">
        <v>969</v>
      </c>
      <c r="J302" t="s">
        <v>854</v>
      </c>
      <c r="K302">
        <v>1</v>
      </c>
      <c r="L302">
        <v>17</v>
      </c>
      <c r="M302" t="s">
        <v>876</v>
      </c>
      <c r="N302" t="s">
        <v>935</v>
      </c>
      <c r="O302">
        <v>3500</v>
      </c>
      <c r="P302" t="s">
        <v>1002</v>
      </c>
      <c r="Q302">
        <v>3520</v>
      </c>
      <c r="R302" t="s">
        <v>70</v>
      </c>
      <c r="S302">
        <v>3521</v>
      </c>
      <c r="T302" t="s">
        <v>138</v>
      </c>
      <c r="U302">
        <v>0</v>
      </c>
      <c r="V302" t="s">
        <v>43</v>
      </c>
      <c r="W302">
        <v>3000</v>
      </c>
      <c r="X302" t="s">
        <v>70</v>
      </c>
      <c r="Y302" t="s">
        <v>937</v>
      </c>
      <c r="Z302" t="s">
        <v>126</v>
      </c>
      <c r="AA302" t="s">
        <v>35</v>
      </c>
      <c r="AB302" t="s">
        <v>130</v>
      </c>
      <c r="AC302" t="s">
        <v>128</v>
      </c>
      <c r="AD302" s="12">
        <v>8000</v>
      </c>
      <c r="AE302" s="12">
        <v>0</v>
      </c>
      <c r="AF302" s="12">
        <v>7656</v>
      </c>
      <c r="AG302" s="12">
        <v>0</v>
      </c>
      <c r="AH302" s="12">
        <v>0</v>
      </c>
      <c r="AI302" s="12">
        <v>0</v>
      </c>
      <c r="AJ302" s="12">
        <v>0</v>
      </c>
      <c r="AK302" s="12">
        <v>344</v>
      </c>
      <c r="AL302" s="12">
        <v>0</v>
      </c>
      <c r="AM302" s="12">
        <v>0</v>
      </c>
      <c r="AN302" s="12">
        <v>0</v>
      </c>
      <c r="AO302" s="12">
        <v>0</v>
      </c>
      <c r="AP302" s="12">
        <v>0</v>
      </c>
      <c r="AQ302" s="12">
        <v>8000</v>
      </c>
      <c r="AR302" s="12">
        <f t="shared" si="4"/>
        <v>8000</v>
      </c>
      <c r="AS302" s="12">
        <v>8000</v>
      </c>
    </row>
    <row r="303" spans="1:45" hidden="1" x14ac:dyDescent="0.3">
      <c r="A303" t="s">
        <v>933</v>
      </c>
      <c r="B303">
        <v>1</v>
      </c>
      <c r="C303" t="s">
        <v>27</v>
      </c>
      <c r="D303">
        <v>1.7</v>
      </c>
      <c r="E303" t="s">
        <v>215</v>
      </c>
      <c r="F303" t="s">
        <v>216</v>
      </c>
      <c r="G303" t="s">
        <v>217</v>
      </c>
      <c r="H303" t="s">
        <v>31</v>
      </c>
      <c r="I303" t="s">
        <v>934</v>
      </c>
      <c r="J303" t="s">
        <v>856</v>
      </c>
      <c r="K303">
        <v>3</v>
      </c>
      <c r="L303">
        <v>11</v>
      </c>
      <c r="M303" t="s">
        <v>881</v>
      </c>
      <c r="N303" t="s">
        <v>935</v>
      </c>
      <c r="O303">
        <v>3500</v>
      </c>
      <c r="P303" t="s">
        <v>1002</v>
      </c>
      <c r="Q303">
        <v>3520</v>
      </c>
      <c r="R303" t="s">
        <v>70</v>
      </c>
      <c r="S303">
        <v>3521</v>
      </c>
      <c r="T303" t="s">
        <v>138</v>
      </c>
      <c r="U303">
        <v>0</v>
      </c>
      <c r="V303" t="s">
        <v>43</v>
      </c>
      <c r="W303">
        <v>3000</v>
      </c>
      <c r="X303" t="s">
        <v>70</v>
      </c>
      <c r="Y303" t="s">
        <v>937</v>
      </c>
      <c r="Z303" t="s">
        <v>189</v>
      </c>
      <c r="AB303" t="s">
        <v>222</v>
      </c>
      <c r="AC303" t="s">
        <v>972</v>
      </c>
      <c r="AD303" s="12">
        <v>0</v>
      </c>
      <c r="AE303" s="12">
        <v>0</v>
      </c>
      <c r="AF303" s="12">
        <v>0</v>
      </c>
      <c r="AG303" s="12">
        <v>0</v>
      </c>
      <c r="AH303" s="12">
        <v>0</v>
      </c>
      <c r="AI303" s="12">
        <v>0</v>
      </c>
      <c r="AJ303" s="12">
        <v>0</v>
      </c>
      <c r="AK303" s="12">
        <v>0</v>
      </c>
      <c r="AL303" s="12">
        <v>0</v>
      </c>
      <c r="AM303" s="12">
        <v>0</v>
      </c>
      <c r="AN303" s="12">
        <v>0</v>
      </c>
      <c r="AO303" s="12">
        <v>0</v>
      </c>
      <c r="AP303" s="12">
        <v>22840.400000000001</v>
      </c>
      <c r="AQ303" s="12">
        <v>0</v>
      </c>
      <c r="AR303" s="12">
        <f t="shared" si="4"/>
        <v>0</v>
      </c>
      <c r="AS303" s="12">
        <v>0</v>
      </c>
    </row>
    <row r="304" spans="1:45" hidden="1" x14ac:dyDescent="0.3">
      <c r="A304" t="s">
        <v>933</v>
      </c>
      <c r="B304">
        <v>3</v>
      </c>
      <c r="C304" t="s">
        <v>600</v>
      </c>
      <c r="D304">
        <v>3.8</v>
      </c>
      <c r="E304" t="s">
        <v>801</v>
      </c>
      <c r="F304" t="s">
        <v>802</v>
      </c>
      <c r="G304" t="s">
        <v>803</v>
      </c>
      <c r="H304" t="s">
        <v>31</v>
      </c>
      <c r="I304" t="s">
        <v>934</v>
      </c>
      <c r="J304" t="s">
        <v>868</v>
      </c>
      <c r="K304">
        <v>6</v>
      </c>
      <c r="L304">
        <v>49</v>
      </c>
      <c r="M304" t="s">
        <v>905</v>
      </c>
      <c r="N304" t="s">
        <v>935</v>
      </c>
      <c r="O304">
        <v>3500</v>
      </c>
      <c r="P304" t="s">
        <v>1002</v>
      </c>
      <c r="Q304">
        <v>3520</v>
      </c>
      <c r="R304" t="s">
        <v>70</v>
      </c>
      <c r="S304">
        <v>3521</v>
      </c>
      <c r="T304" t="s">
        <v>138</v>
      </c>
      <c r="U304">
        <v>0</v>
      </c>
      <c r="V304" t="s">
        <v>43</v>
      </c>
      <c r="W304">
        <v>3000</v>
      </c>
      <c r="X304" t="s">
        <v>70</v>
      </c>
      <c r="Y304" t="s">
        <v>937</v>
      </c>
      <c r="Z304" t="s">
        <v>805</v>
      </c>
      <c r="AA304" t="s">
        <v>79</v>
      </c>
      <c r="AB304" t="s">
        <v>820</v>
      </c>
      <c r="AC304" t="s">
        <v>963</v>
      </c>
      <c r="AD304" s="12">
        <v>5220</v>
      </c>
      <c r="AE304" s="12">
        <v>0</v>
      </c>
      <c r="AF304" s="12">
        <v>4988</v>
      </c>
      <c r="AG304" s="12">
        <v>4988</v>
      </c>
      <c r="AH304" s="12">
        <v>4988</v>
      </c>
      <c r="AI304" s="12">
        <v>4988</v>
      </c>
      <c r="AJ304" s="12">
        <v>0</v>
      </c>
      <c r="AK304" s="12">
        <v>232</v>
      </c>
      <c r="AL304" s="12">
        <v>0</v>
      </c>
      <c r="AM304" s="12">
        <v>0</v>
      </c>
      <c r="AN304" s="12">
        <v>0</v>
      </c>
      <c r="AO304" s="12">
        <v>0</v>
      </c>
      <c r="AP304" s="12">
        <v>2378</v>
      </c>
      <c r="AQ304" s="12">
        <v>5220</v>
      </c>
      <c r="AR304" s="12">
        <f t="shared" si="4"/>
        <v>5220</v>
      </c>
      <c r="AS304" s="12">
        <v>5220</v>
      </c>
    </row>
    <row r="305" spans="1:45" hidden="1" x14ac:dyDescent="0.3">
      <c r="A305" t="s">
        <v>933</v>
      </c>
      <c r="B305">
        <v>3</v>
      </c>
      <c r="C305" t="s">
        <v>600</v>
      </c>
      <c r="D305">
        <v>3.8</v>
      </c>
      <c r="E305" t="s">
        <v>801</v>
      </c>
      <c r="F305" t="s">
        <v>802</v>
      </c>
      <c r="G305" t="s">
        <v>803</v>
      </c>
      <c r="H305" t="s">
        <v>31</v>
      </c>
      <c r="I305" t="s">
        <v>934</v>
      </c>
      <c r="J305" t="s">
        <v>868</v>
      </c>
      <c r="K305">
        <v>6</v>
      </c>
      <c r="L305">
        <v>49</v>
      </c>
      <c r="M305" t="s">
        <v>905</v>
      </c>
      <c r="N305" t="s">
        <v>935</v>
      </c>
      <c r="O305">
        <v>3500</v>
      </c>
      <c r="P305" t="s">
        <v>1002</v>
      </c>
      <c r="Q305">
        <v>3530</v>
      </c>
      <c r="R305" t="s">
        <v>70</v>
      </c>
      <c r="S305">
        <v>3531</v>
      </c>
      <c r="T305" t="s">
        <v>833</v>
      </c>
      <c r="U305">
        <v>0</v>
      </c>
      <c r="V305" t="s">
        <v>43</v>
      </c>
      <c r="W305">
        <v>3000</v>
      </c>
      <c r="X305" t="s">
        <v>70</v>
      </c>
      <c r="Y305" t="s">
        <v>937</v>
      </c>
      <c r="Z305" t="s">
        <v>805</v>
      </c>
      <c r="AA305" t="s">
        <v>79</v>
      </c>
      <c r="AB305" t="s">
        <v>820</v>
      </c>
      <c r="AC305" t="s">
        <v>963</v>
      </c>
      <c r="AD305" s="12">
        <v>253550</v>
      </c>
      <c r="AE305" s="12">
        <v>275000</v>
      </c>
      <c r="AF305" s="12">
        <v>135909.92000000001</v>
      </c>
      <c r="AG305" s="12">
        <v>23998.92</v>
      </c>
      <c r="AH305" s="12">
        <v>0</v>
      </c>
      <c r="AI305" s="12">
        <v>0</v>
      </c>
      <c r="AJ305" s="12">
        <v>0</v>
      </c>
      <c r="AK305" s="12">
        <v>117640.07999999999</v>
      </c>
      <c r="AL305" s="12">
        <v>0</v>
      </c>
      <c r="AM305" s="12">
        <v>0</v>
      </c>
      <c r="AN305" s="12">
        <v>0</v>
      </c>
      <c r="AO305" s="12">
        <v>50000</v>
      </c>
      <c r="AP305" s="12">
        <v>241515.98</v>
      </c>
      <c r="AQ305" s="12">
        <v>263300</v>
      </c>
      <c r="AR305" s="12">
        <f t="shared" si="4"/>
        <v>253550</v>
      </c>
      <c r="AS305" s="12">
        <v>253550</v>
      </c>
    </row>
    <row r="306" spans="1:45" hidden="1" x14ac:dyDescent="0.3">
      <c r="A306" t="s">
        <v>933</v>
      </c>
      <c r="B306">
        <v>2</v>
      </c>
      <c r="C306" t="s">
        <v>257</v>
      </c>
      <c r="D306">
        <v>2.2999999999999998</v>
      </c>
      <c r="E306" t="s">
        <v>497</v>
      </c>
      <c r="F306" t="s">
        <v>498</v>
      </c>
      <c r="G306" t="s">
        <v>499</v>
      </c>
      <c r="H306" t="s">
        <v>31</v>
      </c>
      <c r="I306" t="s">
        <v>934</v>
      </c>
      <c r="J306" t="s">
        <v>859</v>
      </c>
      <c r="K306">
        <v>3</v>
      </c>
      <c r="L306">
        <v>39</v>
      </c>
      <c r="M306" t="s">
        <v>890</v>
      </c>
      <c r="N306" t="s">
        <v>935</v>
      </c>
      <c r="O306">
        <v>3500</v>
      </c>
      <c r="P306" t="s">
        <v>1002</v>
      </c>
      <c r="Q306">
        <v>3540</v>
      </c>
      <c r="R306" t="s">
        <v>70</v>
      </c>
      <c r="S306">
        <v>3541</v>
      </c>
      <c r="T306" t="s">
        <v>530</v>
      </c>
      <c r="U306">
        <v>0</v>
      </c>
      <c r="V306" t="s">
        <v>43</v>
      </c>
      <c r="W306">
        <v>3000</v>
      </c>
      <c r="X306" t="s">
        <v>70</v>
      </c>
      <c r="Y306" t="s">
        <v>937</v>
      </c>
      <c r="Z306" t="s">
        <v>447</v>
      </c>
      <c r="AA306" t="s">
        <v>218</v>
      </c>
      <c r="AB306" t="s">
        <v>503</v>
      </c>
      <c r="AC306" t="s">
        <v>501</v>
      </c>
      <c r="AD306" s="12">
        <v>650000</v>
      </c>
      <c r="AE306" s="12">
        <v>650000</v>
      </c>
      <c r="AF306" s="12">
        <v>626843.77</v>
      </c>
      <c r="AG306" s="12">
        <v>626843.77</v>
      </c>
      <c r="AH306" s="12">
        <v>418475.84</v>
      </c>
      <c r="AI306" s="12">
        <v>417605.84</v>
      </c>
      <c r="AJ306" s="12">
        <v>365513.86</v>
      </c>
      <c r="AK306" s="12">
        <v>23156.229999999981</v>
      </c>
      <c r="AL306" s="12">
        <v>0</v>
      </c>
      <c r="AM306" s="12">
        <v>0</v>
      </c>
      <c r="AN306" s="12">
        <v>0</v>
      </c>
      <c r="AO306" s="12">
        <v>500000</v>
      </c>
      <c r="AP306" s="12">
        <v>625563.77</v>
      </c>
      <c r="AQ306" s="12">
        <v>650000</v>
      </c>
      <c r="AR306" s="12">
        <f t="shared" si="4"/>
        <v>650000</v>
      </c>
      <c r="AS306" s="12">
        <v>650000</v>
      </c>
    </row>
    <row r="307" spans="1:45" hidden="1" x14ac:dyDescent="0.3">
      <c r="A307" t="s">
        <v>933</v>
      </c>
      <c r="B307">
        <v>1</v>
      </c>
      <c r="C307" t="s">
        <v>27</v>
      </c>
      <c r="D307">
        <v>1.3</v>
      </c>
      <c r="E307" t="s">
        <v>28</v>
      </c>
      <c r="F307" t="s">
        <v>29</v>
      </c>
      <c r="G307" t="s">
        <v>30</v>
      </c>
      <c r="H307" t="s">
        <v>31</v>
      </c>
      <c r="I307" t="s">
        <v>934</v>
      </c>
      <c r="J307" t="s">
        <v>857</v>
      </c>
      <c r="K307">
        <v>6</v>
      </c>
      <c r="L307">
        <v>21</v>
      </c>
      <c r="M307" t="s">
        <v>884</v>
      </c>
      <c r="N307" t="s">
        <v>935</v>
      </c>
      <c r="O307">
        <v>3500</v>
      </c>
      <c r="P307" t="s">
        <v>1002</v>
      </c>
      <c r="Q307">
        <v>3550</v>
      </c>
      <c r="R307" t="s">
        <v>70</v>
      </c>
      <c r="S307">
        <v>3551</v>
      </c>
      <c r="T307" t="s">
        <v>332</v>
      </c>
      <c r="U307">
        <v>0</v>
      </c>
      <c r="V307" t="s">
        <v>43</v>
      </c>
      <c r="W307">
        <v>3000</v>
      </c>
      <c r="X307" t="s">
        <v>70</v>
      </c>
      <c r="Y307" t="s">
        <v>937</v>
      </c>
      <c r="Z307" t="s">
        <v>307</v>
      </c>
      <c r="AA307" t="s">
        <v>79</v>
      </c>
      <c r="AB307" t="s">
        <v>311</v>
      </c>
      <c r="AC307" t="s">
        <v>309</v>
      </c>
      <c r="AD307" s="12">
        <v>16000000</v>
      </c>
      <c r="AE307" s="12">
        <v>7000000</v>
      </c>
      <c r="AF307" s="12">
        <v>12525729.52</v>
      </c>
      <c r="AG307" s="12">
        <v>10889660.76</v>
      </c>
      <c r="AH307" s="12">
        <v>10365457.369999999</v>
      </c>
      <c r="AI307" s="12">
        <v>9818771.8599999994</v>
      </c>
      <c r="AJ307" s="12">
        <v>9264973.9499999993</v>
      </c>
      <c r="AK307" s="12">
        <v>3474270.4800000004</v>
      </c>
      <c r="AL307" s="12">
        <v>0</v>
      </c>
      <c r="AM307" s="12">
        <v>0</v>
      </c>
      <c r="AN307" s="12">
        <v>0</v>
      </c>
      <c r="AO307" s="12">
        <v>5000000</v>
      </c>
      <c r="AP307" s="12">
        <v>9536771.9499999993</v>
      </c>
      <c r="AQ307" s="12">
        <v>16000000</v>
      </c>
      <c r="AR307" s="12">
        <f t="shared" si="4"/>
        <v>16000000</v>
      </c>
      <c r="AS307" s="12">
        <v>16000000</v>
      </c>
    </row>
    <row r="308" spans="1:45" hidden="1" x14ac:dyDescent="0.3">
      <c r="A308" t="s">
        <v>933</v>
      </c>
      <c r="B308">
        <v>2</v>
      </c>
      <c r="C308" t="s">
        <v>257</v>
      </c>
      <c r="D308">
        <v>2.2999999999999998</v>
      </c>
      <c r="E308" t="s">
        <v>497</v>
      </c>
      <c r="F308" t="s">
        <v>498</v>
      </c>
      <c r="G308" t="s">
        <v>499</v>
      </c>
      <c r="H308" t="s">
        <v>31</v>
      </c>
      <c r="I308" t="s">
        <v>934</v>
      </c>
      <c r="J308" t="s">
        <v>859</v>
      </c>
      <c r="K308">
        <v>3</v>
      </c>
      <c r="L308">
        <v>39</v>
      </c>
      <c r="M308" t="s">
        <v>890</v>
      </c>
      <c r="N308" t="s">
        <v>935</v>
      </c>
      <c r="O308">
        <v>3500</v>
      </c>
      <c r="P308" t="s">
        <v>1002</v>
      </c>
      <c r="Q308">
        <v>3560</v>
      </c>
      <c r="R308" t="s">
        <v>70</v>
      </c>
      <c r="S308">
        <v>3561</v>
      </c>
      <c r="T308" t="s">
        <v>533</v>
      </c>
      <c r="U308">
        <v>0</v>
      </c>
      <c r="V308" t="s">
        <v>43</v>
      </c>
      <c r="W308">
        <v>3000</v>
      </c>
      <c r="X308" t="s">
        <v>70</v>
      </c>
      <c r="Y308" t="s">
        <v>937</v>
      </c>
      <c r="Z308" t="s">
        <v>447</v>
      </c>
      <c r="AA308" t="s">
        <v>218</v>
      </c>
      <c r="AB308" t="s">
        <v>503</v>
      </c>
      <c r="AC308" t="s">
        <v>501</v>
      </c>
      <c r="AD308" s="12">
        <v>30000</v>
      </c>
      <c r="AE308" s="12">
        <v>10000</v>
      </c>
      <c r="AF308" s="12">
        <v>13058.12</v>
      </c>
      <c r="AG308" s="12">
        <v>13058.12</v>
      </c>
      <c r="AH308" s="12">
        <v>13058.12</v>
      </c>
      <c r="AI308" s="12">
        <v>0</v>
      </c>
      <c r="AJ308" s="12">
        <v>0</v>
      </c>
      <c r="AK308" s="12">
        <v>16941.879999999997</v>
      </c>
      <c r="AL308" s="12">
        <v>0</v>
      </c>
      <c r="AM308" s="12">
        <v>0</v>
      </c>
      <c r="AN308" s="12">
        <v>0</v>
      </c>
      <c r="AO308" s="12">
        <v>0</v>
      </c>
      <c r="AP308" s="12">
        <v>0</v>
      </c>
      <c r="AQ308" s="12">
        <v>30000</v>
      </c>
      <c r="AR308" s="12">
        <f t="shared" si="4"/>
        <v>30000</v>
      </c>
      <c r="AS308" s="12">
        <v>30000</v>
      </c>
    </row>
    <row r="309" spans="1:45" hidden="1" x14ac:dyDescent="0.3">
      <c r="A309" t="s">
        <v>933</v>
      </c>
      <c r="B309">
        <v>1</v>
      </c>
      <c r="C309" t="s">
        <v>27</v>
      </c>
      <c r="D309">
        <v>1.3</v>
      </c>
      <c r="E309" t="s">
        <v>28</v>
      </c>
      <c r="F309" t="s">
        <v>29</v>
      </c>
      <c r="G309" t="s">
        <v>30</v>
      </c>
      <c r="H309" t="s">
        <v>123</v>
      </c>
      <c r="I309" t="s">
        <v>969</v>
      </c>
      <c r="J309" t="s">
        <v>856</v>
      </c>
      <c r="K309">
        <v>1</v>
      </c>
      <c r="L309">
        <v>7</v>
      </c>
      <c r="M309" t="s">
        <v>880</v>
      </c>
      <c r="N309" t="s">
        <v>935</v>
      </c>
      <c r="O309">
        <v>3500</v>
      </c>
      <c r="P309" t="s">
        <v>1002</v>
      </c>
      <c r="Q309">
        <v>3570</v>
      </c>
      <c r="R309" t="s">
        <v>70</v>
      </c>
      <c r="S309">
        <v>3571</v>
      </c>
      <c r="T309" t="s">
        <v>236</v>
      </c>
      <c r="U309">
        <v>0</v>
      </c>
      <c r="V309" t="s">
        <v>43</v>
      </c>
      <c r="W309">
        <v>3000</v>
      </c>
      <c r="X309" t="s">
        <v>70</v>
      </c>
      <c r="Y309" t="s">
        <v>937</v>
      </c>
      <c r="Z309" t="s">
        <v>189</v>
      </c>
      <c r="AB309" t="s">
        <v>995</v>
      </c>
      <c r="AC309" t="s">
        <v>996</v>
      </c>
      <c r="AD309" s="12">
        <v>0</v>
      </c>
      <c r="AE309" s="12">
        <v>0</v>
      </c>
      <c r="AF309" s="12">
        <v>0</v>
      </c>
      <c r="AG309" s="12">
        <v>0</v>
      </c>
      <c r="AH309" s="12">
        <v>0</v>
      </c>
      <c r="AI309" s="12">
        <v>0</v>
      </c>
      <c r="AJ309" s="12">
        <v>0</v>
      </c>
      <c r="AK309" s="12">
        <v>0</v>
      </c>
      <c r="AL309" s="12">
        <v>0</v>
      </c>
      <c r="AM309" s="12">
        <v>0</v>
      </c>
      <c r="AN309" s="12">
        <v>0</v>
      </c>
      <c r="AO309" s="12">
        <v>0</v>
      </c>
      <c r="AP309" s="12">
        <v>508862.61</v>
      </c>
      <c r="AQ309" s="12">
        <v>0</v>
      </c>
      <c r="AR309" s="12">
        <f t="shared" si="4"/>
        <v>0</v>
      </c>
      <c r="AS309" s="12">
        <v>0</v>
      </c>
    </row>
    <row r="310" spans="1:45" hidden="1" x14ac:dyDescent="0.3">
      <c r="A310" t="s">
        <v>933</v>
      </c>
      <c r="B310">
        <v>1</v>
      </c>
      <c r="C310" t="s">
        <v>27</v>
      </c>
      <c r="D310">
        <v>1.3</v>
      </c>
      <c r="E310" t="s">
        <v>28</v>
      </c>
      <c r="F310" t="s">
        <v>29</v>
      </c>
      <c r="G310" t="s">
        <v>30</v>
      </c>
      <c r="H310" t="s">
        <v>31</v>
      </c>
      <c r="I310" t="s">
        <v>934</v>
      </c>
      <c r="J310" t="s">
        <v>857</v>
      </c>
      <c r="K310">
        <v>6</v>
      </c>
      <c r="L310">
        <v>21</v>
      </c>
      <c r="M310" t="s">
        <v>884</v>
      </c>
      <c r="N310" t="s">
        <v>935</v>
      </c>
      <c r="O310">
        <v>3500</v>
      </c>
      <c r="P310" t="s">
        <v>1002</v>
      </c>
      <c r="Q310">
        <v>3570</v>
      </c>
      <c r="R310" t="s">
        <v>70</v>
      </c>
      <c r="S310">
        <v>3571</v>
      </c>
      <c r="T310" t="s">
        <v>236</v>
      </c>
      <c r="U310">
        <v>0</v>
      </c>
      <c r="V310" t="s">
        <v>43</v>
      </c>
      <c r="W310">
        <v>3000</v>
      </c>
      <c r="X310" t="s">
        <v>70</v>
      </c>
      <c r="Y310" t="s">
        <v>937</v>
      </c>
      <c r="Z310" t="s">
        <v>307</v>
      </c>
      <c r="AA310" t="s">
        <v>79</v>
      </c>
      <c r="AB310" t="s">
        <v>311</v>
      </c>
      <c r="AC310" t="s">
        <v>309</v>
      </c>
      <c r="AD310" s="12">
        <v>17150000</v>
      </c>
      <c r="AE310" s="12">
        <v>13000000</v>
      </c>
      <c r="AF310" s="12">
        <v>16739141.84</v>
      </c>
      <c r="AG310" s="12">
        <v>16739141.84</v>
      </c>
      <c r="AH310" s="12">
        <v>14815289.65</v>
      </c>
      <c r="AI310" s="12">
        <v>13246229.57</v>
      </c>
      <c r="AJ310" s="12">
        <v>13246229.57</v>
      </c>
      <c r="AK310" s="12">
        <v>410858.16000000015</v>
      </c>
      <c r="AL310" s="12">
        <v>0</v>
      </c>
      <c r="AM310" s="12">
        <v>0</v>
      </c>
      <c r="AN310" s="12">
        <v>0</v>
      </c>
      <c r="AO310" s="12">
        <v>11000000</v>
      </c>
      <c r="AP310" s="12">
        <v>24268286.879999999</v>
      </c>
      <c r="AQ310" s="12">
        <v>17150000</v>
      </c>
      <c r="AR310" s="12">
        <f t="shared" si="4"/>
        <v>17150000</v>
      </c>
      <c r="AS310" s="12">
        <v>17150000</v>
      </c>
    </row>
    <row r="311" spans="1:45" hidden="1" x14ac:dyDescent="0.3">
      <c r="A311" t="s">
        <v>933</v>
      </c>
      <c r="B311">
        <v>1</v>
      </c>
      <c r="C311" t="s">
        <v>27</v>
      </c>
      <c r="D311">
        <v>1.3</v>
      </c>
      <c r="E311" t="s">
        <v>28</v>
      </c>
      <c r="F311" t="s">
        <v>29</v>
      </c>
      <c r="G311" t="s">
        <v>30</v>
      </c>
      <c r="H311" t="s">
        <v>31</v>
      </c>
      <c r="I311" t="s">
        <v>934</v>
      </c>
      <c r="J311" t="s">
        <v>861</v>
      </c>
      <c r="K311">
        <v>3</v>
      </c>
      <c r="L311">
        <v>43</v>
      </c>
      <c r="M311" t="s">
        <v>896</v>
      </c>
      <c r="N311" t="s">
        <v>935</v>
      </c>
      <c r="O311">
        <v>3500</v>
      </c>
      <c r="P311" t="s">
        <v>1002</v>
      </c>
      <c r="Q311">
        <v>3570</v>
      </c>
      <c r="R311" t="s">
        <v>70</v>
      </c>
      <c r="S311">
        <v>3571</v>
      </c>
      <c r="T311" t="s">
        <v>236</v>
      </c>
      <c r="U311">
        <v>0</v>
      </c>
      <c r="V311" t="s">
        <v>43</v>
      </c>
      <c r="W311">
        <v>3000</v>
      </c>
      <c r="X311" t="s">
        <v>70</v>
      </c>
      <c r="Y311" t="s">
        <v>937</v>
      </c>
      <c r="Z311" t="s">
        <v>605</v>
      </c>
      <c r="AA311" t="s">
        <v>218</v>
      </c>
      <c r="AB311" t="s">
        <v>651</v>
      </c>
      <c r="AC311" t="s">
        <v>649</v>
      </c>
      <c r="AD311" s="12">
        <v>250000</v>
      </c>
      <c r="AE311" s="12">
        <v>200000</v>
      </c>
      <c r="AF311" s="12">
        <v>197664</v>
      </c>
      <c r="AG311" s="12">
        <v>197664</v>
      </c>
      <c r="AH311" s="12">
        <v>109736</v>
      </c>
      <c r="AI311" s="12">
        <v>109736</v>
      </c>
      <c r="AJ311" s="12">
        <v>109736</v>
      </c>
      <c r="AK311" s="12">
        <v>52336</v>
      </c>
      <c r="AL311" s="12">
        <v>0</v>
      </c>
      <c r="AM311" s="12">
        <v>0</v>
      </c>
      <c r="AN311" s="12">
        <v>0</v>
      </c>
      <c r="AO311" s="12">
        <v>0</v>
      </c>
      <c r="AP311" s="12">
        <v>50924</v>
      </c>
      <c r="AQ311" s="12">
        <v>250000</v>
      </c>
      <c r="AR311" s="12">
        <f t="shared" si="4"/>
        <v>250000</v>
      </c>
      <c r="AS311" s="12">
        <v>250000</v>
      </c>
    </row>
    <row r="312" spans="1:45" hidden="1" x14ac:dyDescent="0.3">
      <c r="A312" t="s">
        <v>933</v>
      </c>
      <c r="B312">
        <v>1</v>
      </c>
      <c r="C312" t="s">
        <v>27</v>
      </c>
      <c r="D312">
        <v>1.7</v>
      </c>
      <c r="E312" t="s">
        <v>215</v>
      </c>
      <c r="F312" t="s">
        <v>216</v>
      </c>
      <c r="G312" t="s">
        <v>217</v>
      </c>
      <c r="H312" t="s">
        <v>31</v>
      </c>
      <c r="I312" t="s">
        <v>934</v>
      </c>
      <c r="J312" t="s">
        <v>856</v>
      </c>
      <c r="K312">
        <v>3</v>
      </c>
      <c r="L312">
        <v>11</v>
      </c>
      <c r="M312" t="s">
        <v>881</v>
      </c>
      <c r="N312" t="s">
        <v>935</v>
      </c>
      <c r="O312">
        <v>3500</v>
      </c>
      <c r="P312" t="s">
        <v>1002</v>
      </c>
      <c r="Q312">
        <v>3570</v>
      </c>
      <c r="R312" t="s">
        <v>70</v>
      </c>
      <c r="S312">
        <v>3571</v>
      </c>
      <c r="T312" t="s">
        <v>236</v>
      </c>
      <c r="U312">
        <v>0</v>
      </c>
      <c r="V312" t="s">
        <v>43</v>
      </c>
      <c r="W312">
        <v>3000</v>
      </c>
      <c r="X312" t="s">
        <v>70</v>
      </c>
      <c r="Y312" t="s">
        <v>937</v>
      </c>
      <c r="Z312" t="s">
        <v>189</v>
      </c>
      <c r="AA312" t="s">
        <v>218</v>
      </c>
      <c r="AB312" t="s">
        <v>222</v>
      </c>
      <c r="AC312" t="s">
        <v>972</v>
      </c>
      <c r="AD312" s="12">
        <v>80000</v>
      </c>
      <c r="AE312" s="12">
        <v>50000</v>
      </c>
      <c r="AF312" s="12">
        <v>20000</v>
      </c>
      <c r="AG312" s="12">
        <v>20000</v>
      </c>
      <c r="AH312" s="12">
        <v>0</v>
      </c>
      <c r="AI312" s="12">
        <v>0</v>
      </c>
      <c r="AJ312" s="12">
        <v>0</v>
      </c>
      <c r="AK312" s="12">
        <v>60000</v>
      </c>
      <c r="AL312" s="12">
        <v>0</v>
      </c>
      <c r="AM312" s="12">
        <v>0</v>
      </c>
      <c r="AN312" s="12">
        <v>0</v>
      </c>
      <c r="AO312" s="12">
        <v>50000</v>
      </c>
      <c r="AP312" s="12">
        <v>0</v>
      </c>
      <c r="AQ312" s="12">
        <v>80000</v>
      </c>
      <c r="AR312" s="12">
        <f t="shared" si="4"/>
        <v>80000</v>
      </c>
      <c r="AS312" s="12">
        <v>80000</v>
      </c>
    </row>
    <row r="313" spans="1:45" hidden="1" x14ac:dyDescent="0.3">
      <c r="A313" t="s">
        <v>933</v>
      </c>
      <c r="B313">
        <v>2</v>
      </c>
      <c r="C313" t="s">
        <v>257</v>
      </c>
      <c r="D313">
        <v>2.2000000000000002</v>
      </c>
      <c r="E313" t="s">
        <v>258</v>
      </c>
      <c r="F313" t="s">
        <v>259</v>
      </c>
      <c r="G313" t="s">
        <v>260</v>
      </c>
      <c r="H313" t="s">
        <v>31</v>
      </c>
      <c r="I313" t="s">
        <v>934</v>
      </c>
      <c r="J313" t="s">
        <v>859</v>
      </c>
      <c r="K313">
        <v>2</v>
      </c>
      <c r="L313">
        <v>36</v>
      </c>
      <c r="M313" t="s">
        <v>888</v>
      </c>
      <c r="N313" t="s">
        <v>935</v>
      </c>
      <c r="O313">
        <v>3500</v>
      </c>
      <c r="P313" t="s">
        <v>1002</v>
      </c>
      <c r="Q313">
        <v>3570</v>
      </c>
      <c r="R313" t="s">
        <v>70</v>
      </c>
      <c r="S313">
        <v>3571</v>
      </c>
      <c r="T313" t="s">
        <v>236</v>
      </c>
      <c r="U313">
        <v>0</v>
      </c>
      <c r="V313" t="s">
        <v>43</v>
      </c>
      <c r="W313">
        <v>3000</v>
      </c>
      <c r="X313" t="s">
        <v>70</v>
      </c>
      <c r="Y313" t="s">
        <v>937</v>
      </c>
      <c r="Z313" t="s">
        <v>447</v>
      </c>
      <c r="AA313" t="s">
        <v>448</v>
      </c>
      <c r="AB313" t="s">
        <v>452</v>
      </c>
      <c r="AC313" t="s">
        <v>976</v>
      </c>
      <c r="AD313" s="12">
        <v>198664000</v>
      </c>
      <c r="AE313" s="12">
        <v>43006351</v>
      </c>
      <c r="AF313" s="12">
        <v>157196589.34</v>
      </c>
      <c r="AG313" s="12">
        <v>157196589.34</v>
      </c>
      <c r="AH313" s="12">
        <v>155148936.40000001</v>
      </c>
      <c r="AI313" s="12">
        <v>149637835.75999999</v>
      </c>
      <c r="AJ313" s="12">
        <v>149407189.53999999</v>
      </c>
      <c r="AK313" s="12">
        <v>41467410.659999996</v>
      </c>
      <c r="AL313" s="12">
        <v>0</v>
      </c>
      <c r="AM313" s="12">
        <v>0</v>
      </c>
      <c r="AN313" s="12">
        <v>0</v>
      </c>
      <c r="AO313" s="12">
        <v>61731744.920000002</v>
      </c>
      <c r="AP313" s="12">
        <v>245020296.97999999</v>
      </c>
      <c r="AQ313" s="12">
        <v>198664000</v>
      </c>
      <c r="AR313" s="12">
        <f t="shared" si="4"/>
        <v>198664000</v>
      </c>
      <c r="AS313" s="12">
        <v>200000000</v>
      </c>
    </row>
    <row r="314" spans="1:45" hidden="1" x14ac:dyDescent="0.3">
      <c r="A314" t="s">
        <v>933</v>
      </c>
      <c r="B314">
        <v>2</v>
      </c>
      <c r="C314" t="s">
        <v>257</v>
      </c>
      <c r="D314">
        <v>2.2999999999999998</v>
      </c>
      <c r="E314" t="s">
        <v>497</v>
      </c>
      <c r="F314" t="s">
        <v>498</v>
      </c>
      <c r="G314" t="s">
        <v>499</v>
      </c>
      <c r="H314" t="s">
        <v>31</v>
      </c>
      <c r="I314" t="s">
        <v>934</v>
      </c>
      <c r="J314" t="s">
        <v>859</v>
      </c>
      <c r="K314">
        <v>3</v>
      </c>
      <c r="L314">
        <v>39</v>
      </c>
      <c r="M314" t="s">
        <v>890</v>
      </c>
      <c r="N314" t="s">
        <v>935</v>
      </c>
      <c r="O314">
        <v>3500</v>
      </c>
      <c r="P314" t="s">
        <v>1002</v>
      </c>
      <c r="Q314">
        <v>3570</v>
      </c>
      <c r="R314" t="s">
        <v>70</v>
      </c>
      <c r="S314">
        <v>3571</v>
      </c>
      <c r="T314" t="s">
        <v>236</v>
      </c>
      <c r="U314">
        <v>0</v>
      </c>
      <c r="V314" t="s">
        <v>43</v>
      </c>
      <c r="W314">
        <v>3000</v>
      </c>
      <c r="X314" t="s">
        <v>70</v>
      </c>
      <c r="Y314" t="s">
        <v>937</v>
      </c>
      <c r="Z314" t="s">
        <v>447</v>
      </c>
      <c r="AA314" t="s">
        <v>218</v>
      </c>
      <c r="AB314" t="s">
        <v>503</v>
      </c>
      <c r="AC314" t="s">
        <v>501</v>
      </c>
      <c r="AD314" s="12">
        <v>24119</v>
      </c>
      <c r="AE314" s="12">
        <v>0</v>
      </c>
      <c r="AF314" s="12">
        <v>0</v>
      </c>
      <c r="AG314" s="12">
        <v>0</v>
      </c>
      <c r="AH314" s="12">
        <v>0</v>
      </c>
      <c r="AI314" s="12">
        <v>0</v>
      </c>
      <c r="AJ314" s="12">
        <v>0</v>
      </c>
      <c r="AK314" s="12">
        <v>24119</v>
      </c>
      <c r="AL314" s="12">
        <v>0</v>
      </c>
      <c r="AM314" s="12">
        <v>0</v>
      </c>
      <c r="AN314" s="12">
        <v>0</v>
      </c>
      <c r="AO314" s="12">
        <v>0</v>
      </c>
      <c r="AP314" s="12">
        <v>0</v>
      </c>
      <c r="AQ314" s="12">
        <v>24119</v>
      </c>
      <c r="AR314" s="12">
        <f t="shared" si="4"/>
        <v>24119</v>
      </c>
      <c r="AS314" s="12">
        <v>24119</v>
      </c>
    </row>
    <row r="315" spans="1:45" hidden="1" x14ac:dyDescent="0.3">
      <c r="A315" t="s">
        <v>940</v>
      </c>
      <c r="B315">
        <v>2</v>
      </c>
      <c r="C315" t="s">
        <v>257</v>
      </c>
      <c r="D315">
        <v>2.1</v>
      </c>
      <c r="E315" t="s">
        <v>579</v>
      </c>
      <c r="F315" t="s">
        <v>580</v>
      </c>
      <c r="G315" t="s">
        <v>581</v>
      </c>
      <c r="H315" t="s">
        <v>31</v>
      </c>
      <c r="I315" t="s">
        <v>934</v>
      </c>
      <c r="J315" t="s">
        <v>859</v>
      </c>
      <c r="K315">
        <v>3</v>
      </c>
      <c r="L315">
        <v>35</v>
      </c>
      <c r="M315" t="s">
        <v>893</v>
      </c>
      <c r="N315" t="s">
        <v>935</v>
      </c>
      <c r="O315">
        <v>3500</v>
      </c>
      <c r="P315" t="s">
        <v>1002</v>
      </c>
      <c r="Q315">
        <v>3580</v>
      </c>
      <c r="R315" t="s">
        <v>70</v>
      </c>
      <c r="S315">
        <v>3581</v>
      </c>
      <c r="T315" t="s">
        <v>73</v>
      </c>
      <c r="U315">
        <v>0</v>
      </c>
      <c r="V315" t="s">
        <v>43</v>
      </c>
      <c r="W315">
        <v>3000</v>
      </c>
      <c r="X315" t="s">
        <v>70</v>
      </c>
      <c r="Y315" t="s">
        <v>979</v>
      </c>
      <c r="Z315" t="s">
        <v>447</v>
      </c>
      <c r="AA315" t="s">
        <v>218</v>
      </c>
      <c r="AB315" t="s">
        <v>585</v>
      </c>
      <c r="AC315" t="s">
        <v>583</v>
      </c>
      <c r="AD315" s="12">
        <v>123189238</v>
      </c>
      <c r="AE315" s="12">
        <v>100000000</v>
      </c>
      <c r="AF315" s="12">
        <v>123200979.23999999</v>
      </c>
      <c r="AG315" s="12">
        <v>123200979.23999999</v>
      </c>
      <c r="AH315" s="12">
        <v>123200979.23</v>
      </c>
      <c r="AI315" s="12">
        <v>123200979.23</v>
      </c>
      <c r="AJ315" s="12">
        <v>123200979.23</v>
      </c>
      <c r="AK315" s="12">
        <v>-11741.239999994636</v>
      </c>
      <c r="AL315" s="12">
        <v>0</v>
      </c>
      <c r="AM315" s="12">
        <v>0</v>
      </c>
      <c r="AN315" s="12">
        <v>0</v>
      </c>
      <c r="AO315" s="12">
        <v>100479112.98999999</v>
      </c>
      <c r="AP315" s="12">
        <v>146969159.00999999</v>
      </c>
      <c r="AQ315" s="12">
        <v>123189238</v>
      </c>
      <c r="AR315" s="12">
        <f t="shared" si="4"/>
        <v>123189238</v>
      </c>
      <c r="AS315" s="12">
        <v>184801468.845</v>
      </c>
    </row>
    <row r="316" spans="1:45" hidden="1" x14ac:dyDescent="0.3">
      <c r="A316" t="s">
        <v>933</v>
      </c>
      <c r="B316">
        <v>1</v>
      </c>
      <c r="C316" t="s">
        <v>27</v>
      </c>
      <c r="D316">
        <v>1.3</v>
      </c>
      <c r="E316" t="s">
        <v>28</v>
      </c>
      <c r="F316" t="s">
        <v>29</v>
      </c>
      <c r="G316" t="s">
        <v>30</v>
      </c>
      <c r="H316" t="s">
        <v>31</v>
      </c>
      <c r="I316" t="s">
        <v>934</v>
      </c>
      <c r="J316" t="s">
        <v>853</v>
      </c>
      <c r="K316">
        <v>5</v>
      </c>
      <c r="L316">
        <v>2</v>
      </c>
      <c r="M316" t="s">
        <v>871</v>
      </c>
      <c r="N316" t="s">
        <v>935</v>
      </c>
      <c r="O316">
        <v>3500</v>
      </c>
      <c r="P316" t="s">
        <v>1002</v>
      </c>
      <c r="Q316">
        <v>3580</v>
      </c>
      <c r="R316" t="s">
        <v>70</v>
      </c>
      <c r="S316">
        <v>3581</v>
      </c>
      <c r="T316" t="s">
        <v>73</v>
      </c>
      <c r="U316">
        <v>0</v>
      </c>
      <c r="V316" t="s">
        <v>43</v>
      </c>
      <c r="W316">
        <v>3000</v>
      </c>
      <c r="X316" t="s">
        <v>70</v>
      </c>
      <c r="Y316" t="s">
        <v>937</v>
      </c>
      <c r="Z316" t="s">
        <v>971</v>
      </c>
      <c r="AA316" t="s">
        <v>62</v>
      </c>
      <c r="AB316" t="s">
        <v>66</v>
      </c>
      <c r="AC316" t="s">
        <v>64</v>
      </c>
      <c r="AD316" s="12">
        <v>5000</v>
      </c>
      <c r="AE316" s="12">
        <v>5000</v>
      </c>
      <c r="AF316" s="12">
        <v>2295.84</v>
      </c>
      <c r="AG316" s="12">
        <v>2295.84</v>
      </c>
      <c r="AH316" s="12">
        <v>2295.84</v>
      </c>
      <c r="AI316" s="12">
        <v>2087.04</v>
      </c>
      <c r="AJ316" s="12">
        <v>2087.04</v>
      </c>
      <c r="AK316" s="12">
        <v>2704.16</v>
      </c>
      <c r="AL316" s="12">
        <v>0</v>
      </c>
      <c r="AM316" s="12">
        <v>0</v>
      </c>
      <c r="AN316" s="12">
        <v>0</v>
      </c>
      <c r="AO316" s="12">
        <v>0</v>
      </c>
      <c r="AP316" s="12">
        <v>4404.0600000000004</v>
      </c>
      <c r="AQ316" s="12">
        <v>5000</v>
      </c>
      <c r="AR316" s="12">
        <f t="shared" si="4"/>
        <v>5000</v>
      </c>
      <c r="AS316" s="12">
        <v>5000</v>
      </c>
    </row>
    <row r="317" spans="1:45" hidden="1" x14ac:dyDescent="0.3">
      <c r="A317" t="s">
        <v>933</v>
      </c>
      <c r="B317">
        <v>2</v>
      </c>
      <c r="C317" t="s">
        <v>257</v>
      </c>
      <c r="D317">
        <v>2.1</v>
      </c>
      <c r="E317" t="s">
        <v>579</v>
      </c>
      <c r="F317" t="s">
        <v>580</v>
      </c>
      <c r="G317" t="s">
        <v>581</v>
      </c>
      <c r="H317" t="s">
        <v>31</v>
      </c>
      <c r="I317" t="s">
        <v>934</v>
      </c>
      <c r="J317" t="s">
        <v>859</v>
      </c>
      <c r="K317">
        <v>3</v>
      </c>
      <c r="L317">
        <v>35</v>
      </c>
      <c r="M317" t="s">
        <v>893</v>
      </c>
      <c r="N317" t="s">
        <v>935</v>
      </c>
      <c r="O317">
        <v>3500</v>
      </c>
      <c r="P317" t="s">
        <v>1002</v>
      </c>
      <c r="Q317">
        <v>3580</v>
      </c>
      <c r="R317" t="s">
        <v>70</v>
      </c>
      <c r="S317">
        <v>3581</v>
      </c>
      <c r="T317" t="s">
        <v>73</v>
      </c>
      <c r="U317">
        <v>0</v>
      </c>
      <c r="V317" t="s">
        <v>43</v>
      </c>
      <c r="W317">
        <v>3000</v>
      </c>
      <c r="X317" t="s">
        <v>70</v>
      </c>
      <c r="Y317" t="s">
        <v>937</v>
      </c>
      <c r="Z317" t="s">
        <v>447</v>
      </c>
      <c r="AA317" t="s">
        <v>218</v>
      </c>
      <c r="AB317" t="s">
        <v>585</v>
      </c>
      <c r="AC317" t="s">
        <v>583</v>
      </c>
      <c r="AD317" s="12">
        <v>56810762</v>
      </c>
      <c r="AE317" s="12">
        <v>0</v>
      </c>
      <c r="AF317" s="12">
        <v>19040185.34</v>
      </c>
      <c r="AG317" s="12">
        <v>17880186.5</v>
      </c>
      <c r="AH317" s="12">
        <v>17880186.5</v>
      </c>
      <c r="AI317" s="12">
        <v>17880186.5</v>
      </c>
      <c r="AJ317" s="12">
        <v>17880186.5</v>
      </c>
      <c r="AK317" s="12">
        <v>37770576.659999996</v>
      </c>
      <c r="AL317" s="12">
        <v>0</v>
      </c>
      <c r="AM317" s="12">
        <v>0</v>
      </c>
      <c r="AN317" s="12">
        <v>0</v>
      </c>
      <c r="AO317" s="12">
        <v>0</v>
      </c>
      <c r="AP317" s="12">
        <v>30779935.420000002</v>
      </c>
      <c r="AQ317" s="12">
        <v>56810762</v>
      </c>
      <c r="AR317" s="12">
        <f t="shared" si="4"/>
        <v>56810762</v>
      </c>
      <c r="AS317" s="12">
        <v>56810762</v>
      </c>
    </row>
    <row r="318" spans="1:45" hidden="1" x14ac:dyDescent="0.3">
      <c r="A318" t="s">
        <v>933</v>
      </c>
      <c r="B318">
        <v>2</v>
      </c>
      <c r="C318" t="s">
        <v>257</v>
      </c>
      <c r="D318">
        <v>2.2999999999999998</v>
      </c>
      <c r="E318" t="s">
        <v>497</v>
      </c>
      <c r="F318" t="s">
        <v>498</v>
      </c>
      <c r="G318" t="s">
        <v>499</v>
      </c>
      <c r="H318" t="s">
        <v>31</v>
      </c>
      <c r="I318" t="s">
        <v>934</v>
      </c>
      <c r="J318" t="s">
        <v>859</v>
      </c>
      <c r="K318">
        <v>3</v>
      </c>
      <c r="L318">
        <v>39</v>
      </c>
      <c r="M318" t="s">
        <v>890</v>
      </c>
      <c r="N318" t="s">
        <v>935</v>
      </c>
      <c r="O318">
        <v>3500</v>
      </c>
      <c r="P318" t="s">
        <v>1002</v>
      </c>
      <c r="Q318">
        <v>3580</v>
      </c>
      <c r="R318" t="s">
        <v>70</v>
      </c>
      <c r="S318">
        <v>3581</v>
      </c>
      <c r="T318" t="s">
        <v>73</v>
      </c>
      <c r="U318">
        <v>0</v>
      </c>
      <c r="V318" t="s">
        <v>43</v>
      </c>
      <c r="W318">
        <v>3000</v>
      </c>
      <c r="X318" t="s">
        <v>70</v>
      </c>
      <c r="Y318" t="s">
        <v>937</v>
      </c>
      <c r="Z318" t="s">
        <v>447</v>
      </c>
      <c r="AA318" t="s">
        <v>218</v>
      </c>
      <c r="AB318" t="s">
        <v>503</v>
      </c>
      <c r="AC318" t="s">
        <v>501</v>
      </c>
      <c r="AD318" s="12">
        <v>1000000</v>
      </c>
      <c r="AE318" s="12">
        <v>1000000</v>
      </c>
      <c r="AF318" s="12">
        <v>994604.12</v>
      </c>
      <c r="AG318" s="12">
        <v>994604.12</v>
      </c>
      <c r="AH318" s="12">
        <v>541590.06000000006</v>
      </c>
      <c r="AI318" s="12">
        <v>538961.5</v>
      </c>
      <c r="AJ318" s="12">
        <v>532332.68000000005</v>
      </c>
      <c r="AK318" s="12">
        <v>5395.8800000000047</v>
      </c>
      <c r="AL318" s="12">
        <v>0</v>
      </c>
      <c r="AM318" s="12">
        <v>0</v>
      </c>
      <c r="AN318" s="12">
        <v>0</v>
      </c>
      <c r="AO318" s="12">
        <v>900000</v>
      </c>
      <c r="AP318" s="12">
        <v>1231429.1399999999</v>
      </c>
      <c r="AQ318" s="12">
        <v>1000000</v>
      </c>
      <c r="AR318" s="12">
        <f t="shared" si="4"/>
        <v>1000000</v>
      </c>
      <c r="AS318" s="12">
        <v>1000000</v>
      </c>
    </row>
    <row r="319" spans="1:45" hidden="1" x14ac:dyDescent="0.3">
      <c r="A319" t="s">
        <v>940</v>
      </c>
      <c r="B319">
        <v>1</v>
      </c>
      <c r="C319" t="s">
        <v>27</v>
      </c>
      <c r="D319">
        <v>1.3</v>
      </c>
      <c r="E319" t="s">
        <v>28</v>
      </c>
      <c r="F319" t="s">
        <v>29</v>
      </c>
      <c r="G319" t="s">
        <v>30</v>
      </c>
      <c r="H319" t="s">
        <v>31</v>
      </c>
      <c r="I319" t="s">
        <v>934</v>
      </c>
      <c r="J319" t="s">
        <v>853</v>
      </c>
      <c r="K319">
        <v>6</v>
      </c>
      <c r="L319">
        <v>4</v>
      </c>
      <c r="M319" t="s">
        <v>873</v>
      </c>
      <c r="N319" t="s">
        <v>935</v>
      </c>
      <c r="O319">
        <v>3600</v>
      </c>
      <c r="P319" t="s">
        <v>1003</v>
      </c>
      <c r="Q319">
        <v>3610</v>
      </c>
      <c r="R319" t="s">
        <v>70</v>
      </c>
      <c r="S319">
        <v>3611</v>
      </c>
      <c r="T319" t="s">
        <v>99</v>
      </c>
      <c r="U319">
        <v>0</v>
      </c>
      <c r="V319" t="s">
        <v>43</v>
      </c>
      <c r="W319">
        <v>3000</v>
      </c>
      <c r="X319" t="s">
        <v>70</v>
      </c>
      <c r="Y319" t="s">
        <v>962</v>
      </c>
      <c r="Z319" t="s">
        <v>971</v>
      </c>
      <c r="AA319" t="s">
        <v>79</v>
      </c>
      <c r="AB319" t="s">
        <v>94</v>
      </c>
      <c r="AC319" t="s">
        <v>987</v>
      </c>
      <c r="AD319" s="12">
        <v>0</v>
      </c>
      <c r="AE319" s="12">
        <v>0</v>
      </c>
      <c r="AF319" s="12">
        <v>0</v>
      </c>
      <c r="AG319" s="12">
        <v>0</v>
      </c>
      <c r="AH319" s="12">
        <v>0</v>
      </c>
      <c r="AI319" s="12">
        <v>0</v>
      </c>
      <c r="AJ319" s="12">
        <v>0</v>
      </c>
      <c r="AK319" s="12">
        <v>0</v>
      </c>
      <c r="AL319" s="12">
        <v>0</v>
      </c>
      <c r="AM319" s="12">
        <v>0</v>
      </c>
      <c r="AN319" s="12">
        <v>0</v>
      </c>
      <c r="AO319" s="12">
        <v>0</v>
      </c>
      <c r="AP319" s="12">
        <v>0</v>
      </c>
      <c r="AQ319" s="12">
        <v>27500</v>
      </c>
      <c r="AR319" s="12">
        <f t="shared" si="4"/>
        <v>0</v>
      </c>
      <c r="AS319" s="12">
        <v>0</v>
      </c>
    </row>
    <row r="320" spans="1:45" hidden="1" x14ac:dyDescent="0.3">
      <c r="A320" t="s">
        <v>933</v>
      </c>
      <c r="B320">
        <v>1</v>
      </c>
      <c r="C320" t="s">
        <v>27</v>
      </c>
      <c r="D320">
        <v>1.3</v>
      </c>
      <c r="E320" t="s">
        <v>28</v>
      </c>
      <c r="F320" t="s">
        <v>29</v>
      </c>
      <c r="G320" t="s">
        <v>30</v>
      </c>
      <c r="H320" t="s">
        <v>31</v>
      </c>
      <c r="I320" t="s">
        <v>934</v>
      </c>
      <c r="J320" t="s">
        <v>853</v>
      </c>
      <c r="K320">
        <v>6</v>
      </c>
      <c r="L320">
        <v>4</v>
      </c>
      <c r="M320" t="s">
        <v>873</v>
      </c>
      <c r="N320" t="s">
        <v>935</v>
      </c>
      <c r="O320">
        <v>3600</v>
      </c>
      <c r="P320" t="s">
        <v>1003</v>
      </c>
      <c r="Q320">
        <v>3610</v>
      </c>
      <c r="R320" t="s">
        <v>70</v>
      </c>
      <c r="S320">
        <v>3611</v>
      </c>
      <c r="T320" t="s">
        <v>99</v>
      </c>
      <c r="U320">
        <v>0</v>
      </c>
      <c r="V320" t="s">
        <v>43</v>
      </c>
      <c r="W320">
        <v>3000</v>
      </c>
      <c r="X320" t="s">
        <v>70</v>
      </c>
      <c r="Y320" t="s">
        <v>937</v>
      </c>
      <c r="Z320" t="s">
        <v>971</v>
      </c>
      <c r="AA320" t="s">
        <v>79</v>
      </c>
      <c r="AB320" t="s">
        <v>94</v>
      </c>
      <c r="AC320" t="s">
        <v>987</v>
      </c>
      <c r="AD320" s="12">
        <v>32495912.920000002</v>
      </c>
      <c r="AE320" s="12">
        <v>30500000</v>
      </c>
      <c r="AF320" s="12">
        <v>26030768.899999999</v>
      </c>
      <c r="AG320" s="12">
        <v>25212659.57</v>
      </c>
      <c r="AH320" s="12">
        <v>15728194.949999999</v>
      </c>
      <c r="AI320" s="12">
        <v>11571678.02</v>
      </c>
      <c r="AJ320" s="12">
        <v>11005863.609999999</v>
      </c>
      <c r="AK320" s="12">
        <v>6465144.0200000033</v>
      </c>
      <c r="AL320" s="12">
        <v>0</v>
      </c>
      <c r="AM320" s="12">
        <v>0</v>
      </c>
      <c r="AN320" s="12">
        <v>0</v>
      </c>
      <c r="AO320" s="12">
        <v>30000000</v>
      </c>
      <c r="AP320" s="12">
        <v>29635866.98</v>
      </c>
      <c r="AQ320" s="12">
        <v>32500000</v>
      </c>
      <c r="AR320" s="12">
        <f t="shared" si="4"/>
        <v>32495912.920000002</v>
      </c>
      <c r="AS320" s="12">
        <v>32495912.920000002</v>
      </c>
    </row>
    <row r="321" spans="1:45" hidden="1" x14ac:dyDescent="0.3">
      <c r="A321" t="s">
        <v>933</v>
      </c>
      <c r="B321">
        <v>1</v>
      </c>
      <c r="C321" t="s">
        <v>27</v>
      </c>
      <c r="D321">
        <v>1.3</v>
      </c>
      <c r="E321" t="s">
        <v>28</v>
      </c>
      <c r="F321" t="s">
        <v>29</v>
      </c>
      <c r="G321" t="s">
        <v>30</v>
      </c>
      <c r="H321" t="s">
        <v>31</v>
      </c>
      <c r="I321" t="s">
        <v>934</v>
      </c>
      <c r="J321" t="s">
        <v>853</v>
      </c>
      <c r="K321">
        <v>6</v>
      </c>
      <c r="L321">
        <v>4</v>
      </c>
      <c r="M321" t="s">
        <v>873</v>
      </c>
      <c r="N321" t="s">
        <v>935</v>
      </c>
      <c r="O321">
        <v>3600</v>
      </c>
      <c r="P321" t="s">
        <v>1003</v>
      </c>
      <c r="Q321">
        <v>3610</v>
      </c>
      <c r="R321" t="s">
        <v>70</v>
      </c>
      <c r="S321">
        <v>3611</v>
      </c>
      <c r="T321" t="s">
        <v>99</v>
      </c>
      <c r="U321">
        <v>7</v>
      </c>
      <c r="V321" t="s">
        <v>101</v>
      </c>
      <c r="W321">
        <v>3000</v>
      </c>
      <c r="X321" t="s">
        <v>70</v>
      </c>
      <c r="Y321" t="s">
        <v>937</v>
      </c>
      <c r="Z321" t="s">
        <v>971</v>
      </c>
      <c r="AA321" t="s">
        <v>79</v>
      </c>
      <c r="AB321" t="s">
        <v>94</v>
      </c>
      <c r="AC321" t="s">
        <v>987</v>
      </c>
      <c r="AD321" s="12">
        <v>1740000</v>
      </c>
      <c r="AE321" s="12">
        <v>1500000</v>
      </c>
      <c r="AF321" s="12">
        <v>0</v>
      </c>
      <c r="AG321" s="12">
        <v>0</v>
      </c>
      <c r="AH321" s="12">
        <v>0</v>
      </c>
      <c r="AI321" s="12">
        <v>0</v>
      </c>
      <c r="AJ321" s="12">
        <v>0</v>
      </c>
      <c r="AK321" s="12">
        <v>1740000</v>
      </c>
      <c r="AL321" s="12">
        <v>0</v>
      </c>
      <c r="AM321" s="12">
        <v>0</v>
      </c>
      <c r="AN321" s="12">
        <v>0</v>
      </c>
      <c r="AO321" s="12">
        <v>0</v>
      </c>
      <c r="AP321" s="12">
        <v>0</v>
      </c>
      <c r="AQ321" s="12">
        <v>1500000</v>
      </c>
      <c r="AR321" s="12">
        <f t="shared" si="4"/>
        <v>1740000</v>
      </c>
      <c r="AS321" s="12">
        <v>1740000</v>
      </c>
    </row>
    <row r="322" spans="1:45" hidden="1" x14ac:dyDescent="0.3">
      <c r="A322" t="s">
        <v>933</v>
      </c>
      <c r="B322">
        <v>1</v>
      </c>
      <c r="C322" t="s">
        <v>27</v>
      </c>
      <c r="D322">
        <v>1.3</v>
      </c>
      <c r="E322" t="s">
        <v>28</v>
      </c>
      <c r="F322" t="s">
        <v>29</v>
      </c>
      <c r="G322" t="s">
        <v>30</v>
      </c>
      <c r="H322" t="s">
        <v>31</v>
      </c>
      <c r="I322" t="s">
        <v>934</v>
      </c>
      <c r="J322" t="s">
        <v>857</v>
      </c>
      <c r="K322">
        <v>6</v>
      </c>
      <c r="L322">
        <v>21</v>
      </c>
      <c r="M322" t="s">
        <v>884</v>
      </c>
      <c r="N322" t="s">
        <v>935</v>
      </c>
      <c r="O322">
        <v>3600</v>
      </c>
      <c r="P322" t="s">
        <v>1003</v>
      </c>
      <c r="Q322">
        <v>3630</v>
      </c>
      <c r="R322" t="s">
        <v>70</v>
      </c>
      <c r="S322">
        <v>3631</v>
      </c>
      <c r="T322" t="s">
        <v>333</v>
      </c>
      <c r="U322">
        <v>0</v>
      </c>
      <c r="V322" t="s">
        <v>43</v>
      </c>
      <c r="W322">
        <v>3000</v>
      </c>
      <c r="X322" t="s">
        <v>70</v>
      </c>
      <c r="Y322" t="s">
        <v>937</v>
      </c>
      <c r="Z322" t="s">
        <v>307</v>
      </c>
      <c r="AA322" t="s">
        <v>79</v>
      </c>
      <c r="AB322" t="s">
        <v>311</v>
      </c>
      <c r="AC322" t="s">
        <v>309</v>
      </c>
      <c r="AD322" s="12">
        <v>4866666.55</v>
      </c>
      <c r="AE322" s="12">
        <v>4000000</v>
      </c>
      <c r="AF322" s="12">
        <v>4866666.55</v>
      </c>
      <c r="AG322" s="12">
        <v>4866666.55</v>
      </c>
      <c r="AH322" s="12">
        <v>3244444.4</v>
      </c>
      <c r="AI322" s="12">
        <v>3244444.4</v>
      </c>
      <c r="AJ322" s="12">
        <v>3244444.4</v>
      </c>
      <c r="AK322" s="12">
        <v>0</v>
      </c>
      <c r="AL322" s="12">
        <v>0</v>
      </c>
      <c r="AM322" s="12">
        <v>0</v>
      </c>
      <c r="AN322" s="12">
        <v>0</v>
      </c>
      <c r="AO322" s="12">
        <v>2900000</v>
      </c>
      <c r="AP322" s="12">
        <v>5272222.0999999996</v>
      </c>
      <c r="AQ322" s="12">
        <v>4866666.55</v>
      </c>
      <c r="AR322" s="12">
        <f t="shared" ref="AR322:AR386" si="5">AD322-AL322+AM322+AN322</f>
        <v>4866666.55</v>
      </c>
      <c r="AS322" s="12">
        <v>4866666.55</v>
      </c>
    </row>
    <row r="323" spans="1:45" hidden="1" x14ac:dyDescent="0.3">
      <c r="A323" t="s">
        <v>933</v>
      </c>
      <c r="B323">
        <v>1</v>
      </c>
      <c r="C323" t="s">
        <v>27</v>
      </c>
      <c r="D323">
        <v>1.3</v>
      </c>
      <c r="E323" t="s">
        <v>28</v>
      </c>
      <c r="F323" t="s">
        <v>29</v>
      </c>
      <c r="G323" t="s">
        <v>30</v>
      </c>
      <c r="H323" t="s">
        <v>31</v>
      </c>
      <c r="I323" t="s">
        <v>934</v>
      </c>
      <c r="J323" t="s">
        <v>853</v>
      </c>
      <c r="K323">
        <v>6</v>
      </c>
      <c r="L323">
        <v>4</v>
      </c>
      <c r="M323" t="s">
        <v>873</v>
      </c>
      <c r="N323" t="s">
        <v>935</v>
      </c>
      <c r="O323">
        <v>3600</v>
      </c>
      <c r="P323" t="s">
        <v>1003</v>
      </c>
      <c r="Q323">
        <v>3650</v>
      </c>
      <c r="R323" t="s">
        <v>70</v>
      </c>
      <c r="S323">
        <v>3651</v>
      </c>
      <c r="T323" t="s">
        <v>104</v>
      </c>
      <c r="U323">
        <v>0</v>
      </c>
      <c r="V323" t="s">
        <v>43</v>
      </c>
      <c r="W323">
        <v>3000</v>
      </c>
      <c r="X323" t="s">
        <v>70</v>
      </c>
      <c r="Y323" t="s">
        <v>937</v>
      </c>
      <c r="Z323" t="s">
        <v>971</v>
      </c>
      <c r="AA323" t="s">
        <v>79</v>
      </c>
      <c r="AB323" t="s">
        <v>94</v>
      </c>
      <c r="AC323" t="s">
        <v>987</v>
      </c>
      <c r="AD323" s="12">
        <v>4728216</v>
      </c>
      <c r="AE323" s="12">
        <v>3228216</v>
      </c>
      <c r="AF323" s="12">
        <v>3115199.95</v>
      </c>
      <c r="AG323" s="12">
        <v>3115199.95</v>
      </c>
      <c r="AH323" s="12">
        <v>2076800</v>
      </c>
      <c r="AI323" s="12">
        <v>1817200</v>
      </c>
      <c r="AJ323" s="12">
        <v>1817200</v>
      </c>
      <c r="AK323" s="12">
        <v>1613016.0499999998</v>
      </c>
      <c r="AL323" s="12">
        <v>0</v>
      </c>
      <c r="AM323" s="12">
        <v>0</v>
      </c>
      <c r="AN323" s="12">
        <v>0</v>
      </c>
      <c r="AO323" s="12">
        <v>6000000</v>
      </c>
      <c r="AP323" s="12">
        <v>3374799.95</v>
      </c>
      <c r="AQ323" s="12">
        <v>4728216</v>
      </c>
      <c r="AR323" s="12">
        <f t="shared" si="5"/>
        <v>4728216</v>
      </c>
      <c r="AS323" s="12">
        <v>4728216</v>
      </c>
    </row>
    <row r="324" spans="1:45" hidden="1" x14ac:dyDescent="0.3">
      <c r="A324" t="s">
        <v>933</v>
      </c>
      <c r="B324">
        <v>1</v>
      </c>
      <c r="C324" t="s">
        <v>27</v>
      </c>
      <c r="D324">
        <v>1.3</v>
      </c>
      <c r="E324" t="s">
        <v>28</v>
      </c>
      <c r="F324" t="s">
        <v>29</v>
      </c>
      <c r="G324" t="s">
        <v>30</v>
      </c>
      <c r="H324" t="s">
        <v>31</v>
      </c>
      <c r="I324" t="s">
        <v>934</v>
      </c>
      <c r="J324" t="s">
        <v>853</v>
      </c>
      <c r="K324">
        <v>6</v>
      </c>
      <c r="L324">
        <v>4</v>
      </c>
      <c r="M324" t="s">
        <v>873</v>
      </c>
      <c r="N324" t="s">
        <v>935</v>
      </c>
      <c r="O324">
        <v>3600</v>
      </c>
      <c r="P324" t="s">
        <v>1003</v>
      </c>
      <c r="Q324">
        <v>3660</v>
      </c>
      <c r="R324" t="s">
        <v>70</v>
      </c>
      <c r="S324">
        <v>3661</v>
      </c>
      <c r="T324" t="s">
        <v>106</v>
      </c>
      <c r="U324">
        <v>0</v>
      </c>
      <c r="V324" t="s">
        <v>43</v>
      </c>
      <c r="W324">
        <v>3000</v>
      </c>
      <c r="X324" t="s">
        <v>70</v>
      </c>
      <c r="Y324" t="s">
        <v>937</v>
      </c>
      <c r="Z324" t="s">
        <v>971</v>
      </c>
      <c r="AA324" t="s">
        <v>79</v>
      </c>
      <c r="AB324" t="s">
        <v>94</v>
      </c>
      <c r="AC324" t="s">
        <v>987</v>
      </c>
      <c r="AD324" s="12">
        <v>9015784</v>
      </c>
      <c r="AE324" s="12">
        <v>7515784</v>
      </c>
      <c r="AF324" s="12">
        <v>6171220.2999999998</v>
      </c>
      <c r="AG324" s="12">
        <v>6171220.2999999998</v>
      </c>
      <c r="AH324" s="12">
        <v>5095146.5199999996</v>
      </c>
      <c r="AI324" s="12">
        <v>5095146.5199999996</v>
      </c>
      <c r="AJ324" s="12">
        <v>5095146.5199999996</v>
      </c>
      <c r="AK324" s="12">
        <v>2844563.7</v>
      </c>
      <c r="AL324" s="12">
        <v>20000</v>
      </c>
      <c r="AM324" s="12">
        <v>0</v>
      </c>
      <c r="AN324" s="12">
        <v>0</v>
      </c>
      <c r="AO324" s="12">
        <v>6000000</v>
      </c>
      <c r="AP324" s="12">
        <v>3497239.74</v>
      </c>
      <c r="AQ324" s="12">
        <v>9015784</v>
      </c>
      <c r="AR324" s="12">
        <f t="shared" si="5"/>
        <v>8995784</v>
      </c>
      <c r="AS324" s="12">
        <v>8995784</v>
      </c>
    </row>
    <row r="325" spans="1:45" hidden="1" x14ac:dyDescent="0.3">
      <c r="A325" t="s">
        <v>933</v>
      </c>
      <c r="B325">
        <v>1</v>
      </c>
      <c r="C325" t="s">
        <v>27</v>
      </c>
      <c r="D325">
        <v>1.3</v>
      </c>
      <c r="E325" t="s">
        <v>28</v>
      </c>
      <c r="F325" t="s">
        <v>29</v>
      </c>
      <c r="G325" t="s">
        <v>30</v>
      </c>
      <c r="H325" t="s">
        <v>479</v>
      </c>
      <c r="I325" t="s">
        <v>981</v>
      </c>
      <c r="J325" t="s">
        <v>859</v>
      </c>
      <c r="K325">
        <v>3</v>
      </c>
      <c r="L325">
        <v>37</v>
      </c>
      <c r="M325" t="s">
        <v>889</v>
      </c>
      <c r="N325" t="s">
        <v>935</v>
      </c>
      <c r="O325">
        <v>3700</v>
      </c>
      <c r="P325" t="s">
        <v>1004</v>
      </c>
      <c r="Q325">
        <v>3710</v>
      </c>
      <c r="R325" t="s">
        <v>70</v>
      </c>
      <c r="S325">
        <v>3711</v>
      </c>
      <c r="T325" t="s">
        <v>157</v>
      </c>
      <c r="U325">
        <v>0</v>
      </c>
      <c r="V325" t="s">
        <v>43</v>
      </c>
      <c r="W325">
        <v>3000</v>
      </c>
      <c r="X325" t="s">
        <v>70</v>
      </c>
      <c r="Y325" t="s">
        <v>937</v>
      </c>
      <c r="Z325" t="s">
        <v>447</v>
      </c>
      <c r="AB325" t="s">
        <v>484</v>
      </c>
      <c r="AC325" t="s">
        <v>482</v>
      </c>
      <c r="AD325" s="12">
        <v>0</v>
      </c>
      <c r="AE325" s="12">
        <v>0</v>
      </c>
      <c r="AF325" s="12">
        <v>0</v>
      </c>
      <c r="AG325" s="12">
        <v>0</v>
      </c>
      <c r="AH325" s="12">
        <v>0</v>
      </c>
      <c r="AI325" s="12">
        <v>0</v>
      </c>
      <c r="AJ325" s="12">
        <v>0</v>
      </c>
      <c r="AK325" s="12">
        <v>0</v>
      </c>
      <c r="AL325" s="12">
        <v>0</v>
      </c>
      <c r="AM325" s="12">
        <v>0</v>
      </c>
      <c r="AN325" s="12">
        <v>0</v>
      </c>
      <c r="AO325" s="12">
        <v>5000</v>
      </c>
      <c r="AP325" s="12">
        <v>0</v>
      </c>
      <c r="AQ325" s="12">
        <v>0</v>
      </c>
      <c r="AR325" s="12">
        <f t="shared" si="5"/>
        <v>0</v>
      </c>
      <c r="AS325" s="12">
        <v>0</v>
      </c>
    </row>
    <row r="326" spans="1:45" hidden="1" x14ac:dyDescent="0.3">
      <c r="A326" t="s">
        <v>933</v>
      </c>
      <c r="B326">
        <v>1</v>
      </c>
      <c r="C326" t="s">
        <v>27</v>
      </c>
      <c r="D326">
        <v>1.3</v>
      </c>
      <c r="E326" t="s">
        <v>28</v>
      </c>
      <c r="F326" t="s">
        <v>29</v>
      </c>
      <c r="G326" t="s">
        <v>30</v>
      </c>
      <c r="H326" t="s">
        <v>340</v>
      </c>
      <c r="I326" t="s">
        <v>964</v>
      </c>
      <c r="J326" t="s">
        <v>856</v>
      </c>
      <c r="K326">
        <v>1</v>
      </c>
      <c r="L326">
        <v>15</v>
      </c>
      <c r="M326" t="s">
        <v>883</v>
      </c>
      <c r="N326" t="s">
        <v>935</v>
      </c>
      <c r="O326">
        <v>3700</v>
      </c>
      <c r="P326" t="s">
        <v>1004</v>
      </c>
      <c r="Q326">
        <v>3710</v>
      </c>
      <c r="R326" t="s">
        <v>70</v>
      </c>
      <c r="S326">
        <v>3711</v>
      </c>
      <c r="T326" t="s">
        <v>157</v>
      </c>
      <c r="U326">
        <v>0</v>
      </c>
      <c r="V326" t="s">
        <v>43</v>
      </c>
      <c r="W326">
        <v>3000</v>
      </c>
      <c r="X326" t="s">
        <v>70</v>
      </c>
      <c r="Y326" t="s">
        <v>937</v>
      </c>
      <c r="Z326" t="s">
        <v>189</v>
      </c>
      <c r="AA326" t="s">
        <v>35</v>
      </c>
      <c r="AB326" t="s">
        <v>994</v>
      </c>
      <c r="AC326" t="s">
        <v>961</v>
      </c>
      <c r="AD326" s="12">
        <v>8710</v>
      </c>
      <c r="AE326" s="12">
        <v>0</v>
      </c>
      <c r="AF326" s="12">
        <v>8710</v>
      </c>
      <c r="AG326" s="12">
        <v>8710</v>
      </c>
      <c r="AH326" s="12">
        <v>8710</v>
      </c>
      <c r="AI326" s="12">
        <v>8710</v>
      </c>
      <c r="AJ326" s="12">
        <v>8710</v>
      </c>
      <c r="AK326" s="12">
        <v>0</v>
      </c>
      <c r="AL326" s="12">
        <v>0</v>
      </c>
      <c r="AM326" s="12">
        <v>0</v>
      </c>
      <c r="AN326" s="12">
        <v>0</v>
      </c>
      <c r="AO326" s="12">
        <v>0</v>
      </c>
      <c r="AP326" s="12">
        <v>0</v>
      </c>
      <c r="AQ326" s="12">
        <v>8710</v>
      </c>
      <c r="AR326" s="12">
        <f t="shared" si="5"/>
        <v>8710</v>
      </c>
      <c r="AS326" s="12">
        <v>8710</v>
      </c>
    </row>
    <row r="327" spans="1:45" hidden="1" x14ac:dyDescent="0.3">
      <c r="A327" t="s">
        <v>933</v>
      </c>
      <c r="B327">
        <v>1</v>
      </c>
      <c r="C327" t="s">
        <v>27</v>
      </c>
      <c r="D327">
        <v>1.3</v>
      </c>
      <c r="E327" t="s">
        <v>28</v>
      </c>
      <c r="F327" t="s">
        <v>29</v>
      </c>
      <c r="G327" t="s">
        <v>30</v>
      </c>
      <c r="H327" t="s">
        <v>141</v>
      </c>
      <c r="I327" t="s">
        <v>955</v>
      </c>
      <c r="J327" t="s">
        <v>855</v>
      </c>
      <c r="K327">
        <v>6</v>
      </c>
      <c r="L327">
        <v>18</v>
      </c>
      <c r="M327" t="s">
        <v>877</v>
      </c>
      <c r="N327" t="s">
        <v>935</v>
      </c>
      <c r="O327">
        <v>3700</v>
      </c>
      <c r="P327" t="s">
        <v>1004</v>
      </c>
      <c r="Q327">
        <v>3710</v>
      </c>
      <c r="R327" t="s">
        <v>70</v>
      </c>
      <c r="S327">
        <v>3711</v>
      </c>
      <c r="T327" t="s">
        <v>157</v>
      </c>
      <c r="U327">
        <v>0</v>
      </c>
      <c r="V327" t="s">
        <v>43</v>
      </c>
      <c r="W327">
        <v>3000</v>
      </c>
      <c r="X327" t="s">
        <v>70</v>
      </c>
      <c r="Y327" t="s">
        <v>937</v>
      </c>
      <c r="Z327" t="s">
        <v>144</v>
      </c>
      <c r="AA327" t="s">
        <v>79</v>
      </c>
      <c r="AB327" t="s">
        <v>148</v>
      </c>
      <c r="AC327" t="s">
        <v>956</v>
      </c>
      <c r="AD327" s="12">
        <v>8960</v>
      </c>
      <c r="AE327" s="12">
        <v>0</v>
      </c>
      <c r="AF327" s="12">
        <v>8960</v>
      </c>
      <c r="AG327" s="12">
        <v>8960</v>
      </c>
      <c r="AH327" s="12">
        <v>8960</v>
      </c>
      <c r="AI327" s="12">
        <v>8960</v>
      </c>
      <c r="AJ327" s="12">
        <v>8960</v>
      </c>
      <c r="AK327" s="12">
        <v>0</v>
      </c>
      <c r="AL327" s="12">
        <v>0</v>
      </c>
      <c r="AM327" s="12">
        <v>0</v>
      </c>
      <c r="AN327" s="12">
        <v>0</v>
      </c>
      <c r="AO327" s="12">
        <v>0</v>
      </c>
      <c r="AP327" s="12">
        <v>3612</v>
      </c>
      <c r="AQ327" s="12">
        <v>8960</v>
      </c>
      <c r="AR327" s="12">
        <f t="shared" si="5"/>
        <v>8960</v>
      </c>
      <c r="AS327" s="12">
        <v>8960</v>
      </c>
    </row>
    <row r="328" spans="1:45" hidden="1" x14ac:dyDescent="0.3">
      <c r="A328" t="s">
        <v>933</v>
      </c>
      <c r="B328">
        <v>1</v>
      </c>
      <c r="C328" t="s">
        <v>27</v>
      </c>
      <c r="D328">
        <v>1.3</v>
      </c>
      <c r="E328" t="s">
        <v>28</v>
      </c>
      <c r="F328" t="s">
        <v>29</v>
      </c>
      <c r="G328" t="s">
        <v>30</v>
      </c>
      <c r="H328" t="s">
        <v>31</v>
      </c>
      <c r="I328" t="s">
        <v>934</v>
      </c>
      <c r="J328" t="s">
        <v>853</v>
      </c>
      <c r="K328">
        <v>6</v>
      </c>
      <c r="L328">
        <v>3</v>
      </c>
      <c r="M328" t="s">
        <v>872</v>
      </c>
      <c r="N328" t="s">
        <v>935</v>
      </c>
      <c r="O328">
        <v>3700</v>
      </c>
      <c r="P328" t="s">
        <v>1004</v>
      </c>
      <c r="Q328">
        <v>3710</v>
      </c>
      <c r="R328" t="s">
        <v>70</v>
      </c>
      <c r="S328">
        <v>3711</v>
      </c>
      <c r="T328" t="s">
        <v>157</v>
      </c>
      <c r="U328">
        <v>0</v>
      </c>
      <c r="V328" t="s">
        <v>43</v>
      </c>
      <c r="W328">
        <v>3000</v>
      </c>
      <c r="X328" t="s">
        <v>70</v>
      </c>
      <c r="Y328" t="s">
        <v>937</v>
      </c>
      <c r="Z328" t="s">
        <v>971</v>
      </c>
      <c r="AA328" t="s">
        <v>79</v>
      </c>
      <c r="AB328" t="s">
        <v>83</v>
      </c>
      <c r="AC328" t="s">
        <v>81</v>
      </c>
      <c r="AD328" s="12">
        <v>14707.68</v>
      </c>
      <c r="AE328" s="12">
        <v>0</v>
      </c>
      <c r="AF328" s="12">
        <v>9707.68</v>
      </c>
      <c r="AG328" s="12">
        <v>9707.68</v>
      </c>
      <c r="AH328" s="12">
        <v>9707.68</v>
      </c>
      <c r="AI328" s="12">
        <v>9707.68</v>
      </c>
      <c r="AJ328" s="12">
        <v>9707.68</v>
      </c>
      <c r="AK328" s="12">
        <v>5000</v>
      </c>
      <c r="AL328" s="12">
        <v>0</v>
      </c>
      <c r="AM328" s="12">
        <v>0</v>
      </c>
      <c r="AN328" s="12">
        <v>0</v>
      </c>
      <c r="AO328" s="12">
        <v>0</v>
      </c>
      <c r="AP328" s="12">
        <v>6457</v>
      </c>
      <c r="AQ328" s="12">
        <v>6430.12</v>
      </c>
      <c r="AR328" s="12">
        <f t="shared" si="5"/>
        <v>14707.68</v>
      </c>
      <c r="AS328" s="12">
        <v>14707.68</v>
      </c>
    </row>
    <row r="329" spans="1:45" hidden="1" x14ac:dyDescent="0.3">
      <c r="A329" t="s">
        <v>933</v>
      </c>
      <c r="B329">
        <v>1</v>
      </c>
      <c r="C329" t="s">
        <v>27</v>
      </c>
      <c r="D329">
        <v>1.3</v>
      </c>
      <c r="E329" t="s">
        <v>28</v>
      </c>
      <c r="F329" t="s">
        <v>29</v>
      </c>
      <c r="G329" t="s">
        <v>30</v>
      </c>
      <c r="H329" t="s">
        <v>123</v>
      </c>
      <c r="I329" t="s">
        <v>969</v>
      </c>
      <c r="J329" t="s">
        <v>856</v>
      </c>
      <c r="K329">
        <v>1</v>
      </c>
      <c r="L329">
        <v>7</v>
      </c>
      <c r="M329" t="s">
        <v>880</v>
      </c>
      <c r="N329" t="s">
        <v>935</v>
      </c>
      <c r="O329">
        <v>3700</v>
      </c>
      <c r="P329" t="s">
        <v>1004</v>
      </c>
      <c r="Q329">
        <v>3710</v>
      </c>
      <c r="R329" t="s">
        <v>70</v>
      </c>
      <c r="S329">
        <v>3711</v>
      </c>
      <c r="T329" t="s">
        <v>157</v>
      </c>
      <c r="U329">
        <v>0</v>
      </c>
      <c r="V329" t="s">
        <v>43</v>
      </c>
      <c r="W329">
        <v>3000</v>
      </c>
      <c r="X329" t="s">
        <v>70</v>
      </c>
      <c r="Y329" t="s">
        <v>937</v>
      </c>
      <c r="Z329" t="s">
        <v>189</v>
      </c>
      <c r="AB329" t="s">
        <v>995</v>
      </c>
      <c r="AC329" t="s">
        <v>996</v>
      </c>
      <c r="AD329" s="12">
        <v>0</v>
      </c>
      <c r="AE329" s="12">
        <v>0</v>
      </c>
      <c r="AF329" s="12">
        <v>0</v>
      </c>
      <c r="AG329" s="12">
        <v>0</v>
      </c>
      <c r="AH329" s="12">
        <v>0</v>
      </c>
      <c r="AI329" s="12">
        <v>0</v>
      </c>
      <c r="AJ329" s="12">
        <v>0</v>
      </c>
      <c r="AK329" s="12">
        <v>0</v>
      </c>
      <c r="AL329" s="12">
        <v>0</v>
      </c>
      <c r="AM329" s="12">
        <v>0</v>
      </c>
      <c r="AN329" s="12">
        <v>0</v>
      </c>
      <c r="AO329" s="12">
        <v>50000</v>
      </c>
      <c r="AP329" s="12">
        <v>24957.68</v>
      </c>
      <c r="AQ329" s="12">
        <v>0</v>
      </c>
      <c r="AR329" s="12">
        <f t="shared" si="5"/>
        <v>0</v>
      </c>
      <c r="AS329" s="12">
        <v>0</v>
      </c>
    </row>
    <row r="330" spans="1:45" hidden="1" x14ac:dyDescent="0.3">
      <c r="A330" t="s">
        <v>933</v>
      </c>
      <c r="B330">
        <v>3</v>
      </c>
      <c r="C330" t="s">
        <v>600</v>
      </c>
      <c r="D330">
        <v>3.8</v>
      </c>
      <c r="E330" t="s">
        <v>801</v>
      </c>
      <c r="F330" t="s">
        <v>802</v>
      </c>
      <c r="G330" t="s">
        <v>803</v>
      </c>
      <c r="H330" t="s">
        <v>31</v>
      </c>
      <c r="I330" t="s">
        <v>934</v>
      </c>
      <c r="J330" t="s">
        <v>868</v>
      </c>
      <c r="K330">
        <v>6</v>
      </c>
      <c r="L330">
        <v>49</v>
      </c>
      <c r="M330" t="s">
        <v>905</v>
      </c>
      <c r="N330" t="s">
        <v>935</v>
      </c>
      <c r="O330">
        <v>3700</v>
      </c>
      <c r="P330" t="s">
        <v>1004</v>
      </c>
      <c r="Q330">
        <v>3710</v>
      </c>
      <c r="R330" t="s">
        <v>70</v>
      </c>
      <c r="S330">
        <v>3711</v>
      </c>
      <c r="T330" t="s">
        <v>157</v>
      </c>
      <c r="U330">
        <v>0</v>
      </c>
      <c r="V330" t="s">
        <v>43</v>
      </c>
      <c r="W330">
        <v>3000</v>
      </c>
      <c r="X330" t="s">
        <v>70</v>
      </c>
      <c r="Y330" t="s">
        <v>937</v>
      </c>
      <c r="Z330" t="s">
        <v>805</v>
      </c>
      <c r="AA330" t="s">
        <v>79</v>
      </c>
      <c r="AB330" t="s">
        <v>820</v>
      </c>
      <c r="AC330" t="s">
        <v>963</v>
      </c>
      <c r="AD330" s="12">
        <v>0</v>
      </c>
      <c r="AE330" s="12">
        <v>0</v>
      </c>
      <c r="AF330" s="12">
        <v>0</v>
      </c>
      <c r="AG330" s="12">
        <v>0</v>
      </c>
      <c r="AH330" s="12">
        <v>0</v>
      </c>
      <c r="AI330" s="12">
        <v>0</v>
      </c>
      <c r="AJ330" s="12">
        <v>0</v>
      </c>
      <c r="AK330" s="12">
        <v>0</v>
      </c>
      <c r="AL330" s="12">
        <v>0</v>
      </c>
      <c r="AM330" s="12">
        <v>0</v>
      </c>
      <c r="AN330" s="12">
        <v>0</v>
      </c>
      <c r="AO330" s="12">
        <v>0</v>
      </c>
      <c r="AP330" s="12">
        <v>0</v>
      </c>
      <c r="AQ330" s="12">
        <v>0</v>
      </c>
      <c r="AR330" s="12">
        <f t="shared" si="5"/>
        <v>0</v>
      </c>
      <c r="AS330" s="12">
        <v>0</v>
      </c>
    </row>
    <row r="331" spans="1:45" hidden="1" x14ac:dyDescent="0.3">
      <c r="A331" t="s">
        <v>933</v>
      </c>
      <c r="B331">
        <v>1</v>
      </c>
      <c r="C331" t="s">
        <v>27</v>
      </c>
      <c r="D331">
        <v>1.3</v>
      </c>
      <c r="E331" t="s">
        <v>28</v>
      </c>
      <c r="F331" t="s">
        <v>29</v>
      </c>
      <c r="G331" t="s">
        <v>30</v>
      </c>
      <c r="H331" t="s">
        <v>141</v>
      </c>
      <c r="I331" t="s">
        <v>955</v>
      </c>
      <c r="J331" t="s">
        <v>855</v>
      </c>
      <c r="K331">
        <v>6</v>
      </c>
      <c r="L331">
        <v>18</v>
      </c>
      <c r="M331" t="s">
        <v>877</v>
      </c>
      <c r="N331" t="s">
        <v>935</v>
      </c>
      <c r="O331">
        <v>3700</v>
      </c>
      <c r="P331" t="s">
        <v>1004</v>
      </c>
      <c r="Q331">
        <v>3720</v>
      </c>
      <c r="R331" t="s">
        <v>70</v>
      </c>
      <c r="S331">
        <v>3721</v>
      </c>
      <c r="T331" t="s">
        <v>88</v>
      </c>
      <c r="U331">
        <v>0</v>
      </c>
      <c r="V331" t="s">
        <v>43</v>
      </c>
      <c r="W331">
        <v>3000</v>
      </c>
      <c r="X331" t="s">
        <v>70</v>
      </c>
      <c r="Y331" t="s">
        <v>937</v>
      </c>
      <c r="Z331" t="s">
        <v>144</v>
      </c>
      <c r="AA331" t="s">
        <v>79</v>
      </c>
      <c r="AB331" t="s">
        <v>148</v>
      </c>
      <c r="AC331" t="s">
        <v>956</v>
      </c>
      <c r="AD331" s="12">
        <v>0</v>
      </c>
      <c r="AE331" s="12">
        <v>0</v>
      </c>
      <c r="AF331" s="12">
        <v>0</v>
      </c>
      <c r="AG331" s="12">
        <v>0</v>
      </c>
      <c r="AH331" s="12">
        <v>0</v>
      </c>
      <c r="AI331" s="12">
        <v>0</v>
      </c>
      <c r="AJ331" s="12">
        <v>0</v>
      </c>
      <c r="AK331" s="12">
        <v>0</v>
      </c>
      <c r="AL331" s="12">
        <v>0</v>
      </c>
      <c r="AM331" s="12">
        <v>0</v>
      </c>
      <c r="AN331" s="12">
        <v>0</v>
      </c>
      <c r="AO331" s="12">
        <v>0</v>
      </c>
      <c r="AP331" s="12">
        <v>0</v>
      </c>
      <c r="AQ331" s="12">
        <v>0</v>
      </c>
      <c r="AR331" s="12">
        <f t="shared" si="5"/>
        <v>0</v>
      </c>
      <c r="AS331" s="12">
        <v>0</v>
      </c>
    </row>
    <row r="332" spans="1:45" hidden="1" x14ac:dyDescent="0.3">
      <c r="A332" t="s">
        <v>933</v>
      </c>
      <c r="B332">
        <v>1</v>
      </c>
      <c r="C332" t="s">
        <v>27</v>
      </c>
      <c r="D332">
        <v>1.3</v>
      </c>
      <c r="E332" t="s">
        <v>28</v>
      </c>
      <c r="F332" t="s">
        <v>29</v>
      </c>
      <c r="G332" t="s">
        <v>30</v>
      </c>
      <c r="H332" t="s">
        <v>479</v>
      </c>
      <c r="I332" t="s">
        <v>981</v>
      </c>
      <c r="J332" t="s">
        <v>859</v>
      </c>
      <c r="K332">
        <v>3</v>
      </c>
      <c r="L332">
        <v>37</v>
      </c>
      <c r="M332" t="s">
        <v>889</v>
      </c>
      <c r="N332" t="s">
        <v>935</v>
      </c>
      <c r="O332">
        <v>3700</v>
      </c>
      <c r="P332" t="s">
        <v>1004</v>
      </c>
      <c r="Q332">
        <v>3750</v>
      </c>
      <c r="R332" t="s">
        <v>70</v>
      </c>
      <c r="S332">
        <v>3751</v>
      </c>
      <c r="T332" t="s">
        <v>356</v>
      </c>
      <c r="U332">
        <v>0</v>
      </c>
      <c r="V332" t="s">
        <v>43</v>
      </c>
      <c r="W332">
        <v>3000</v>
      </c>
      <c r="X332" t="s">
        <v>70</v>
      </c>
      <c r="Y332" t="s">
        <v>937</v>
      </c>
      <c r="Z332" t="s">
        <v>447</v>
      </c>
      <c r="AB332" t="s">
        <v>484</v>
      </c>
      <c r="AC332" t="s">
        <v>482</v>
      </c>
      <c r="AD332" s="12">
        <v>0</v>
      </c>
      <c r="AE332" s="12">
        <v>0</v>
      </c>
      <c r="AF332" s="12">
        <v>0</v>
      </c>
      <c r="AG332" s="12">
        <v>0</v>
      </c>
      <c r="AH332" s="12">
        <v>0</v>
      </c>
      <c r="AI332" s="12">
        <v>0</v>
      </c>
      <c r="AJ332" s="12">
        <v>0</v>
      </c>
      <c r="AK332" s="12">
        <v>0</v>
      </c>
      <c r="AL332" s="12">
        <v>0</v>
      </c>
      <c r="AM332" s="12">
        <v>0</v>
      </c>
      <c r="AN332" s="12">
        <v>0</v>
      </c>
      <c r="AO332" s="12">
        <v>8000</v>
      </c>
      <c r="AP332" s="12">
        <v>0</v>
      </c>
      <c r="AQ332" s="12">
        <v>0</v>
      </c>
      <c r="AR332" s="12">
        <f t="shared" si="5"/>
        <v>0</v>
      </c>
      <c r="AS332" s="12">
        <v>0</v>
      </c>
    </row>
    <row r="333" spans="1:45" hidden="1" x14ac:dyDescent="0.3">
      <c r="A333" t="s">
        <v>933</v>
      </c>
      <c r="B333">
        <v>1</v>
      </c>
      <c r="C333" t="s">
        <v>27</v>
      </c>
      <c r="D333">
        <v>1.3</v>
      </c>
      <c r="E333" t="s">
        <v>28</v>
      </c>
      <c r="F333" t="s">
        <v>29</v>
      </c>
      <c r="G333" t="s">
        <v>30</v>
      </c>
      <c r="H333" t="s">
        <v>340</v>
      </c>
      <c r="I333" t="s">
        <v>964</v>
      </c>
      <c r="J333" t="s">
        <v>856</v>
      </c>
      <c r="K333">
        <v>1</v>
      </c>
      <c r="L333">
        <v>15</v>
      </c>
      <c r="M333" t="s">
        <v>883</v>
      </c>
      <c r="N333" t="s">
        <v>935</v>
      </c>
      <c r="O333">
        <v>3700</v>
      </c>
      <c r="P333" t="s">
        <v>1004</v>
      </c>
      <c r="Q333">
        <v>3750</v>
      </c>
      <c r="R333" t="s">
        <v>70</v>
      </c>
      <c r="S333">
        <v>3751</v>
      </c>
      <c r="T333" t="s">
        <v>356</v>
      </c>
      <c r="U333">
        <v>0</v>
      </c>
      <c r="V333" t="s">
        <v>43</v>
      </c>
      <c r="W333">
        <v>3000</v>
      </c>
      <c r="X333" t="s">
        <v>70</v>
      </c>
      <c r="Y333" t="s">
        <v>937</v>
      </c>
      <c r="Z333" t="s">
        <v>189</v>
      </c>
      <c r="AA333" t="s">
        <v>35</v>
      </c>
      <c r="AB333" t="s">
        <v>994</v>
      </c>
      <c r="AC333" t="s">
        <v>961</v>
      </c>
      <c r="AD333" s="12">
        <v>1357.98</v>
      </c>
      <c r="AE333" s="12">
        <v>0</v>
      </c>
      <c r="AF333" s="12">
        <v>1357.98</v>
      </c>
      <c r="AG333" s="12">
        <v>1357.98</v>
      </c>
      <c r="AH333" s="12">
        <v>1357.98</v>
      </c>
      <c r="AI333" s="12">
        <v>1357.98</v>
      </c>
      <c r="AJ333" s="12">
        <v>1357.98</v>
      </c>
      <c r="AK333" s="12">
        <v>0</v>
      </c>
      <c r="AL333" s="12">
        <v>0</v>
      </c>
      <c r="AM333" s="12">
        <v>0</v>
      </c>
      <c r="AN333" s="12">
        <v>0</v>
      </c>
      <c r="AO333" s="12">
        <v>0</v>
      </c>
      <c r="AP333" s="12">
        <v>0</v>
      </c>
      <c r="AQ333" s="12">
        <v>1357.98</v>
      </c>
      <c r="AR333" s="12">
        <f t="shared" si="5"/>
        <v>1357.98</v>
      </c>
      <c r="AS333" s="12">
        <v>1357.98</v>
      </c>
    </row>
    <row r="334" spans="1:45" hidden="1" x14ac:dyDescent="0.3">
      <c r="A334" t="s">
        <v>933</v>
      </c>
      <c r="B334">
        <v>1</v>
      </c>
      <c r="C334" t="s">
        <v>27</v>
      </c>
      <c r="D334">
        <v>1.3</v>
      </c>
      <c r="E334" t="s">
        <v>28</v>
      </c>
      <c r="F334" t="s">
        <v>29</v>
      </c>
      <c r="G334" t="s">
        <v>30</v>
      </c>
      <c r="H334" t="s">
        <v>141</v>
      </c>
      <c r="I334" t="s">
        <v>955</v>
      </c>
      <c r="J334" t="s">
        <v>855</v>
      </c>
      <c r="K334">
        <v>6</v>
      </c>
      <c r="L334">
        <v>18</v>
      </c>
      <c r="M334" t="s">
        <v>877</v>
      </c>
      <c r="N334" t="s">
        <v>935</v>
      </c>
      <c r="O334">
        <v>3700</v>
      </c>
      <c r="P334" t="s">
        <v>1004</v>
      </c>
      <c r="Q334">
        <v>3750</v>
      </c>
      <c r="R334" t="s">
        <v>70</v>
      </c>
      <c r="S334">
        <v>3751</v>
      </c>
      <c r="T334" t="s">
        <v>356</v>
      </c>
      <c r="U334">
        <v>0</v>
      </c>
      <c r="V334" t="s">
        <v>43</v>
      </c>
      <c r="W334">
        <v>3000</v>
      </c>
      <c r="X334" t="s">
        <v>70</v>
      </c>
      <c r="Y334" t="s">
        <v>937</v>
      </c>
      <c r="Z334" t="s">
        <v>144</v>
      </c>
      <c r="AA334" t="s">
        <v>79</v>
      </c>
      <c r="AB334" t="s">
        <v>148</v>
      </c>
      <c r="AC334" t="s">
        <v>956</v>
      </c>
      <c r="AD334" s="12">
        <v>2480</v>
      </c>
      <c r="AE334" s="12">
        <v>0</v>
      </c>
      <c r="AF334" s="12">
        <v>1213</v>
      </c>
      <c r="AG334" s="12">
        <v>1213</v>
      </c>
      <c r="AH334" s="12">
        <v>1213</v>
      </c>
      <c r="AI334" s="12">
        <v>1213</v>
      </c>
      <c r="AJ334" s="12">
        <v>1213</v>
      </c>
      <c r="AK334" s="12">
        <v>1267</v>
      </c>
      <c r="AL334" s="12">
        <v>0</v>
      </c>
      <c r="AM334" s="12">
        <v>0</v>
      </c>
      <c r="AN334" s="12">
        <v>0</v>
      </c>
      <c r="AO334" s="12">
        <v>0</v>
      </c>
      <c r="AP334" s="12">
        <v>1889.23</v>
      </c>
      <c r="AQ334" s="12">
        <v>2480</v>
      </c>
      <c r="AR334" s="12">
        <f t="shared" si="5"/>
        <v>2480</v>
      </c>
      <c r="AS334" s="12">
        <v>2480</v>
      </c>
    </row>
    <row r="335" spans="1:45" hidden="1" x14ac:dyDescent="0.3">
      <c r="A335" t="s">
        <v>933</v>
      </c>
      <c r="B335">
        <v>1</v>
      </c>
      <c r="C335" t="s">
        <v>27</v>
      </c>
      <c r="D335">
        <v>1.3</v>
      </c>
      <c r="E335" t="s">
        <v>28</v>
      </c>
      <c r="F335" t="s">
        <v>29</v>
      </c>
      <c r="G335" t="s">
        <v>30</v>
      </c>
      <c r="H335" t="s">
        <v>31</v>
      </c>
      <c r="I335" t="s">
        <v>934</v>
      </c>
      <c r="J335" t="s">
        <v>853</v>
      </c>
      <c r="K335">
        <v>6</v>
      </c>
      <c r="L335">
        <v>3</v>
      </c>
      <c r="M335" t="s">
        <v>872</v>
      </c>
      <c r="N335" t="s">
        <v>935</v>
      </c>
      <c r="O335">
        <v>3700</v>
      </c>
      <c r="P335" t="s">
        <v>1004</v>
      </c>
      <c r="Q335">
        <v>3750</v>
      </c>
      <c r="R335" t="s">
        <v>70</v>
      </c>
      <c r="S335">
        <v>3751</v>
      </c>
      <c r="T335" t="s">
        <v>356</v>
      </c>
      <c r="U335">
        <v>0</v>
      </c>
      <c r="V335" t="s">
        <v>43</v>
      </c>
      <c r="W335">
        <v>3000</v>
      </c>
      <c r="X335" t="s">
        <v>70</v>
      </c>
      <c r="Y335" t="s">
        <v>937</v>
      </c>
      <c r="Z335" t="s">
        <v>971</v>
      </c>
      <c r="AA335" t="s">
        <v>79</v>
      </c>
      <c r="AB335" t="s">
        <v>83</v>
      </c>
      <c r="AC335" t="s">
        <v>81</v>
      </c>
      <c r="AD335" s="12">
        <v>11397.95</v>
      </c>
      <c r="AE335" s="12">
        <v>0</v>
      </c>
      <c r="AF335" s="12">
        <v>6397.95</v>
      </c>
      <c r="AG335" s="12">
        <v>6397.95</v>
      </c>
      <c r="AH335" s="12">
        <v>6397.95</v>
      </c>
      <c r="AI335" s="12">
        <v>6397.95</v>
      </c>
      <c r="AJ335" s="12">
        <v>6397.95</v>
      </c>
      <c r="AK335" s="12">
        <v>5000.0000000000009</v>
      </c>
      <c r="AL335" s="12">
        <v>0</v>
      </c>
      <c r="AM335" s="12">
        <v>0</v>
      </c>
      <c r="AN335" s="12">
        <v>0</v>
      </c>
      <c r="AO335" s="12">
        <v>0</v>
      </c>
      <c r="AP335" s="12">
        <v>9046.2099999999991</v>
      </c>
      <c r="AQ335" s="12">
        <v>5588.43</v>
      </c>
      <c r="AR335" s="12">
        <f t="shared" si="5"/>
        <v>11397.95</v>
      </c>
      <c r="AS335" s="12">
        <v>11397.95</v>
      </c>
    </row>
    <row r="336" spans="1:45" hidden="1" x14ac:dyDescent="0.3">
      <c r="A336" t="s">
        <v>933</v>
      </c>
      <c r="B336">
        <v>1</v>
      </c>
      <c r="C336" t="s">
        <v>27</v>
      </c>
      <c r="D336">
        <v>1.3</v>
      </c>
      <c r="E336" t="s">
        <v>28</v>
      </c>
      <c r="F336" t="s">
        <v>121</v>
      </c>
      <c r="G336" t="s">
        <v>122</v>
      </c>
      <c r="H336" t="s">
        <v>123</v>
      </c>
      <c r="I336" t="s">
        <v>969</v>
      </c>
      <c r="J336" t="s">
        <v>854</v>
      </c>
      <c r="K336">
        <v>1</v>
      </c>
      <c r="L336">
        <v>17</v>
      </c>
      <c r="M336" t="s">
        <v>876</v>
      </c>
      <c r="N336" t="s">
        <v>935</v>
      </c>
      <c r="O336">
        <v>3700</v>
      </c>
      <c r="P336" t="s">
        <v>1004</v>
      </c>
      <c r="Q336">
        <v>3750</v>
      </c>
      <c r="R336" t="s">
        <v>70</v>
      </c>
      <c r="S336">
        <v>3751</v>
      </c>
      <c r="T336" t="s">
        <v>356</v>
      </c>
      <c r="U336">
        <v>0</v>
      </c>
      <c r="V336" t="s">
        <v>43</v>
      </c>
      <c r="W336">
        <v>3000</v>
      </c>
      <c r="X336" t="s">
        <v>70</v>
      </c>
      <c r="Y336" t="s">
        <v>937</v>
      </c>
      <c r="Z336" t="s">
        <v>126</v>
      </c>
      <c r="AA336" t="s">
        <v>35</v>
      </c>
      <c r="AB336" t="s">
        <v>130</v>
      </c>
      <c r="AC336" t="s">
        <v>128</v>
      </c>
      <c r="AD336" s="12">
        <v>0</v>
      </c>
      <c r="AE336" s="12">
        <v>0</v>
      </c>
      <c r="AF336" s="12">
        <v>0</v>
      </c>
      <c r="AG336" s="12">
        <v>0</v>
      </c>
      <c r="AH336" s="12">
        <v>0</v>
      </c>
      <c r="AI336" s="12">
        <v>0</v>
      </c>
      <c r="AJ336" s="12">
        <v>0</v>
      </c>
      <c r="AK336" s="12">
        <v>0</v>
      </c>
      <c r="AL336" s="12">
        <v>0</v>
      </c>
      <c r="AM336" s="12">
        <v>0</v>
      </c>
      <c r="AN336" s="12">
        <v>0</v>
      </c>
      <c r="AO336" s="12">
        <v>3000</v>
      </c>
      <c r="AP336" s="12">
        <v>0</v>
      </c>
      <c r="AQ336" s="12">
        <v>0</v>
      </c>
      <c r="AR336" s="12">
        <f t="shared" si="5"/>
        <v>0</v>
      </c>
      <c r="AS336" s="12">
        <v>0</v>
      </c>
    </row>
    <row r="337" spans="1:45" hidden="1" x14ac:dyDescent="0.3">
      <c r="A337" t="s">
        <v>933</v>
      </c>
      <c r="B337">
        <v>3</v>
      </c>
      <c r="C337" t="s">
        <v>600</v>
      </c>
      <c r="D337">
        <v>3.8</v>
      </c>
      <c r="E337" t="s">
        <v>801</v>
      </c>
      <c r="F337" t="s">
        <v>802</v>
      </c>
      <c r="G337" t="s">
        <v>803</v>
      </c>
      <c r="H337" t="s">
        <v>31</v>
      </c>
      <c r="I337" t="s">
        <v>934</v>
      </c>
      <c r="J337" t="s">
        <v>868</v>
      </c>
      <c r="K337">
        <v>6</v>
      </c>
      <c r="L337">
        <v>49</v>
      </c>
      <c r="M337" t="s">
        <v>905</v>
      </c>
      <c r="N337" t="s">
        <v>935</v>
      </c>
      <c r="O337">
        <v>3700</v>
      </c>
      <c r="P337" t="s">
        <v>1004</v>
      </c>
      <c r="Q337">
        <v>3750</v>
      </c>
      <c r="R337" t="s">
        <v>70</v>
      </c>
      <c r="S337">
        <v>3751</v>
      </c>
      <c r="T337" t="s">
        <v>356</v>
      </c>
      <c r="U337">
        <v>0</v>
      </c>
      <c r="V337" t="s">
        <v>43</v>
      </c>
      <c r="W337">
        <v>3000</v>
      </c>
      <c r="X337" t="s">
        <v>70</v>
      </c>
      <c r="Y337" t="s">
        <v>937</v>
      </c>
      <c r="Z337" t="s">
        <v>805</v>
      </c>
      <c r="AA337" t="s">
        <v>79</v>
      </c>
      <c r="AB337" t="s">
        <v>820</v>
      </c>
      <c r="AC337" t="s">
        <v>963</v>
      </c>
      <c r="AD337" s="12">
        <v>0</v>
      </c>
      <c r="AE337" s="12">
        <v>0</v>
      </c>
      <c r="AF337" s="12">
        <v>0</v>
      </c>
      <c r="AG337" s="12">
        <v>0</v>
      </c>
      <c r="AH337" s="12">
        <v>0</v>
      </c>
      <c r="AI337" s="12">
        <v>0</v>
      </c>
      <c r="AJ337" s="12">
        <v>0</v>
      </c>
      <c r="AK337" s="12">
        <v>0</v>
      </c>
      <c r="AL337" s="12">
        <v>0</v>
      </c>
      <c r="AM337" s="12">
        <v>0</v>
      </c>
      <c r="AN337" s="12">
        <v>0</v>
      </c>
      <c r="AO337" s="12">
        <v>0</v>
      </c>
      <c r="AP337" s="12">
        <v>0</v>
      </c>
      <c r="AQ337" s="12">
        <v>0</v>
      </c>
      <c r="AR337" s="12">
        <f t="shared" si="5"/>
        <v>0</v>
      </c>
      <c r="AS337" s="12">
        <v>0</v>
      </c>
    </row>
    <row r="338" spans="1:45" hidden="1" x14ac:dyDescent="0.3">
      <c r="A338" t="s">
        <v>933</v>
      </c>
      <c r="B338">
        <v>2</v>
      </c>
      <c r="C338" t="s">
        <v>257</v>
      </c>
      <c r="D338">
        <v>2.4</v>
      </c>
      <c r="E338" t="s">
        <v>421</v>
      </c>
      <c r="F338" t="s">
        <v>422</v>
      </c>
      <c r="G338" t="s">
        <v>423</v>
      </c>
      <c r="H338" t="s">
        <v>340</v>
      </c>
      <c r="I338" t="s">
        <v>964</v>
      </c>
      <c r="J338" t="s">
        <v>858</v>
      </c>
      <c r="K338">
        <v>5</v>
      </c>
      <c r="L338">
        <v>29</v>
      </c>
      <c r="M338" t="s">
        <v>886</v>
      </c>
      <c r="N338" t="s">
        <v>935</v>
      </c>
      <c r="O338">
        <v>3700</v>
      </c>
      <c r="P338" t="s">
        <v>1004</v>
      </c>
      <c r="Q338">
        <v>3790</v>
      </c>
      <c r="R338" t="s">
        <v>70</v>
      </c>
      <c r="S338">
        <v>3791</v>
      </c>
      <c r="T338" t="s">
        <v>158</v>
      </c>
      <c r="U338">
        <v>0</v>
      </c>
      <c r="V338" t="s">
        <v>43</v>
      </c>
      <c r="W338">
        <v>3000</v>
      </c>
      <c r="X338" t="s">
        <v>70</v>
      </c>
      <c r="Y338" t="s">
        <v>937</v>
      </c>
      <c r="Z338" t="s">
        <v>404</v>
      </c>
      <c r="AA338" t="s">
        <v>62</v>
      </c>
      <c r="AB338" t="s">
        <v>427</v>
      </c>
      <c r="AC338" t="s">
        <v>425</v>
      </c>
      <c r="AD338" s="12">
        <v>10000</v>
      </c>
      <c r="AE338" s="12">
        <v>0</v>
      </c>
      <c r="AF338" s="12">
        <v>0</v>
      </c>
      <c r="AG338" s="12">
        <v>0</v>
      </c>
      <c r="AH338" s="12">
        <v>0</v>
      </c>
      <c r="AI338" s="12">
        <v>0</v>
      </c>
      <c r="AJ338" s="12">
        <v>0</v>
      </c>
      <c r="AK338" s="12">
        <v>10000</v>
      </c>
      <c r="AL338" s="12">
        <v>10000</v>
      </c>
      <c r="AM338" s="12">
        <v>0</v>
      </c>
      <c r="AN338" s="12">
        <v>0</v>
      </c>
      <c r="AO338" s="12">
        <v>0</v>
      </c>
      <c r="AP338" s="12">
        <v>0</v>
      </c>
      <c r="AQ338" s="12">
        <v>10000</v>
      </c>
      <c r="AR338" s="12">
        <f t="shared" si="5"/>
        <v>0</v>
      </c>
      <c r="AS338" s="12">
        <v>0</v>
      </c>
    </row>
    <row r="339" spans="1:45" hidden="1" x14ac:dyDescent="0.3">
      <c r="A339" t="s">
        <v>933</v>
      </c>
      <c r="B339">
        <v>1</v>
      </c>
      <c r="C339" t="s">
        <v>27</v>
      </c>
      <c r="D339">
        <v>1.3</v>
      </c>
      <c r="E339" t="s">
        <v>28</v>
      </c>
      <c r="F339" t="s">
        <v>29</v>
      </c>
      <c r="G339" t="s">
        <v>30</v>
      </c>
      <c r="H339" t="s">
        <v>340</v>
      </c>
      <c r="I339" t="s">
        <v>964</v>
      </c>
      <c r="J339" t="s">
        <v>856</v>
      </c>
      <c r="K339">
        <v>1</v>
      </c>
      <c r="L339">
        <v>15</v>
      </c>
      <c r="M339" t="s">
        <v>883</v>
      </c>
      <c r="N339" t="s">
        <v>935</v>
      </c>
      <c r="O339">
        <v>3700</v>
      </c>
      <c r="P339" t="s">
        <v>1004</v>
      </c>
      <c r="Q339">
        <v>3790</v>
      </c>
      <c r="R339" t="s">
        <v>70</v>
      </c>
      <c r="S339">
        <v>3791</v>
      </c>
      <c r="T339" t="s">
        <v>158</v>
      </c>
      <c r="U339">
        <v>0</v>
      </c>
      <c r="V339" t="s">
        <v>43</v>
      </c>
      <c r="W339">
        <v>3000</v>
      </c>
      <c r="X339" t="s">
        <v>70</v>
      </c>
      <c r="Y339" t="s">
        <v>937</v>
      </c>
      <c r="Z339" t="s">
        <v>189</v>
      </c>
      <c r="AA339" t="s">
        <v>35</v>
      </c>
      <c r="AB339" t="s">
        <v>994</v>
      </c>
      <c r="AC339" t="s">
        <v>961</v>
      </c>
      <c r="AD339" s="12">
        <v>9324.6</v>
      </c>
      <c r="AE339" s="12">
        <v>0</v>
      </c>
      <c r="AF339" s="12">
        <v>9324.6</v>
      </c>
      <c r="AG339" s="12">
        <v>9324.6</v>
      </c>
      <c r="AH339" s="12">
        <v>9324.6</v>
      </c>
      <c r="AI339" s="12">
        <v>9324.6</v>
      </c>
      <c r="AJ339" s="12">
        <v>9324.6</v>
      </c>
      <c r="AK339" s="12">
        <v>0</v>
      </c>
      <c r="AL339" s="12">
        <v>0</v>
      </c>
      <c r="AM339" s="12">
        <v>0</v>
      </c>
      <c r="AN339" s="12">
        <v>0</v>
      </c>
      <c r="AO339" s="12">
        <v>0</v>
      </c>
      <c r="AP339" s="12">
        <v>0</v>
      </c>
      <c r="AQ339" s="12">
        <v>9324.6</v>
      </c>
      <c r="AR339" s="12">
        <f t="shared" si="5"/>
        <v>9324.6</v>
      </c>
      <c r="AS339" s="12">
        <v>9324.6</v>
      </c>
    </row>
    <row r="340" spans="1:45" hidden="1" x14ac:dyDescent="0.3">
      <c r="A340" t="s">
        <v>933</v>
      </c>
      <c r="B340">
        <v>1</v>
      </c>
      <c r="C340" t="s">
        <v>27</v>
      </c>
      <c r="D340">
        <v>1.3</v>
      </c>
      <c r="E340" t="s">
        <v>28</v>
      </c>
      <c r="F340" t="s">
        <v>29</v>
      </c>
      <c r="G340" t="s">
        <v>30</v>
      </c>
      <c r="H340" t="s">
        <v>141</v>
      </c>
      <c r="I340" t="s">
        <v>955</v>
      </c>
      <c r="J340" t="s">
        <v>855</v>
      </c>
      <c r="K340">
        <v>6</v>
      </c>
      <c r="L340">
        <v>18</v>
      </c>
      <c r="M340" t="s">
        <v>877</v>
      </c>
      <c r="N340" t="s">
        <v>935</v>
      </c>
      <c r="O340">
        <v>3700</v>
      </c>
      <c r="P340" t="s">
        <v>1004</v>
      </c>
      <c r="Q340">
        <v>3790</v>
      </c>
      <c r="R340" t="s">
        <v>70</v>
      </c>
      <c r="S340">
        <v>3791</v>
      </c>
      <c r="T340" t="s">
        <v>158</v>
      </c>
      <c r="U340">
        <v>0</v>
      </c>
      <c r="V340" t="s">
        <v>43</v>
      </c>
      <c r="W340">
        <v>3000</v>
      </c>
      <c r="X340" t="s">
        <v>70</v>
      </c>
      <c r="Y340" t="s">
        <v>937</v>
      </c>
      <c r="Z340" t="s">
        <v>144</v>
      </c>
      <c r="AA340" t="s">
        <v>79</v>
      </c>
      <c r="AB340" t="s">
        <v>148</v>
      </c>
      <c r="AC340" t="s">
        <v>956</v>
      </c>
      <c r="AD340" s="12">
        <v>3500</v>
      </c>
      <c r="AE340" s="12">
        <v>0</v>
      </c>
      <c r="AF340" s="12">
        <v>1771</v>
      </c>
      <c r="AG340" s="12">
        <v>1771</v>
      </c>
      <c r="AH340" s="12">
        <v>1771</v>
      </c>
      <c r="AI340" s="12">
        <v>1771</v>
      </c>
      <c r="AJ340" s="12">
        <v>1771</v>
      </c>
      <c r="AK340" s="12">
        <v>1729</v>
      </c>
      <c r="AL340" s="12">
        <v>0</v>
      </c>
      <c r="AM340" s="12">
        <v>0</v>
      </c>
      <c r="AN340" s="12">
        <v>0</v>
      </c>
      <c r="AO340" s="12">
        <v>0</v>
      </c>
      <c r="AP340" s="12">
        <v>1731</v>
      </c>
      <c r="AQ340" s="12">
        <v>3500</v>
      </c>
      <c r="AR340" s="12">
        <f t="shared" si="5"/>
        <v>3500</v>
      </c>
      <c r="AS340" s="12">
        <v>3500</v>
      </c>
    </row>
    <row r="341" spans="1:45" hidden="1" x14ac:dyDescent="0.3">
      <c r="A341" t="s">
        <v>933</v>
      </c>
      <c r="B341">
        <v>1</v>
      </c>
      <c r="C341" t="s">
        <v>27</v>
      </c>
      <c r="D341">
        <v>1.3</v>
      </c>
      <c r="E341" t="s">
        <v>28</v>
      </c>
      <c r="F341" t="s">
        <v>29</v>
      </c>
      <c r="G341" t="s">
        <v>30</v>
      </c>
      <c r="H341" t="s">
        <v>31</v>
      </c>
      <c r="I341" t="s">
        <v>934</v>
      </c>
      <c r="J341" t="s">
        <v>853</v>
      </c>
      <c r="K341">
        <v>5</v>
      </c>
      <c r="L341">
        <v>2</v>
      </c>
      <c r="M341" t="s">
        <v>871</v>
      </c>
      <c r="N341" t="s">
        <v>935</v>
      </c>
      <c r="O341">
        <v>3800</v>
      </c>
      <c r="P341" t="s">
        <v>1005</v>
      </c>
      <c r="Q341">
        <v>3810</v>
      </c>
      <c r="R341" t="s">
        <v>70</v>
      </c>
      <c r="S341">
        <v>3811</v>
      </c>
      <c r="T341" t="s">
        <v>1006</v>
      </c>
      <c r="U341">
        <v>0</v>
      </c>
      <c r="V341" t="s">
        <v>43</v>
      </c>
      <c r="W341">
        <v>3000</v>
      </c>
      <c r="X341" t="s">
        <v>70</v>
      </c>
      <c r="Y341" t="s">
        <v>937</v>
      </c>
      <c r="Z341" t="s">
        <v>971</v>
      </c>
      <c r="AA341" t="s">
        <v>62</v>
      </c>
      <c r="AB341" t="s">
        <v>66</v>
      </c>
      <c r="AC341" t="s">
        <v>64</v>
      </c>
      <c r="AD341" s="12">
        <v>0</v>
      </c>
      <c r="AE341" s="12">
        <v>0</v>
      </c>
      <c r="AF341" s="12">
        <v>0</v>
      </c>
      <c r="AG341" s="12">
        <v>0</v>
      </c>
      <c r="AH341" s="12">
        <v>0</v>
      </c>
      <c r="AI341" s="12">
        <v>0</v>
      </c>
      <c r="AJ341" s="12">
        <v>0</v>
      </c>
      <c r="AK341" s="12">
        <v>0</v>
      </c>
      <c r="AL341" s="12">
        <v>0</v>
      </c>
      <c r="AM341" s="12">
        <v>0</v>
      </c>
      <c r="AN341" s="12">
        <v>0</v>
      </c>
      <c r="AO341" s="12">
        <v>0</v>
      </c>
      <c r="AP341" s="12">
        <v>42920</v>
      </c>
      <c r="AQ341" s="12">
        <v>0</v>
      </c>
      <c r="AR341" s="12">
        <f t="shared" si="5"/>
        <v>0</v>
      </c>
      <c r="AS341" s="12">
        <v>0</v>
      </c>
    </row>
    <row r="342" spans="1:45" hidden="1" x14ac:dyDescent="0.3">
      <c r="A342" t="s">
        <v>933</v>
      </c>
      <c r="B342">
        <v>2</v>
      </c>
      <c r="C342" t="s">
        <v>257</v>
      </c>
      <c r="D342">
        <v>2.4</v>
      </c>
      <c r="E342" t="s">
        <v>421</v>
      </c>
      <c r="F342" t="s">
        <v>422</v>
      </c>
      <c r="G342" t="s">
        <v>423</v>
      </c>
      <c r="H342" t="s">
        <v>340</v>
      </c>
      <c r="I342" t="s">
        <v>964</v>
      </c>
      <c r="J342" t="s">
        <v>858</v>
      </c>
      <c r="K342">
        <v>5</v>
      </c>
      <c r="L342">
        <v>29</v>
      </c>
      <c r="M342" t="s">
        <v>886</v>
      </c>
      <c r="N342" t="s">
        <v>935</v>
      </c>
      <c r="O342">
        <v>3800</v>
      </c>
      <c r="P342" t="s">
        <v>1005</v>
      </c>
      <c r="Q342">
        <v>3820</v>
      </c>
      <c r="R342" t="s">
        <v>70</v>
      </c>
      <c r="S342">
        <v>3821</v>
      </c>
      <c r="T342" t="s">
        <v>75</v>
      </c>
      <c r="U342">
        <v>30</v>
      </c>
      <c r="V342" t="s">
        <v>430</v>
      </c>
      <c r="W342">
        <v>3000</v>
      </c>
      <c r="X342" t="s">
        <v>70</v>
      </c>
      <c r="Y342" t="s">
        <v>937</v>
      </c>
      <c r="Z342" t="s">
        <v>404</v>
      </c>
      <c r="AA342" t="s">
        <v>62</v>
      </c>
      <c r="AB342" t="s">
        <v>427</v>
      </c>
      <c r="AC342" t="s">
        <v>425</v>
      </c>
      <c r="AD342" s="12">
        <v>666440.16</v>
      </c>
      <c r="AE342" s="12">
        <v>600006.92000000004</v>
      </c>
      <c r="AF342" s="12">
        <v>665928.16</v>
      </c>
      <c r="AG342" s="12">
        <v>665928.16</v>
      </c>
      <c r="AH342" s="12">
        <v>665928.16</v>
      </c>
      <c r="AI342" s="12">
        <v>665928.16</v>
      </c>
      <c r="AJ342" s="12">
        <v>665928.16</v>
      </c>
      <c r="AK342" s="12">
        <v>512</v>
      </c>
      <c r="AL342" s="12">
        <v>512</v>
      </c>
      <c r="AM342" s="12">
        <v>0</v>
      </c>
      <c r="AN342" s="12">
        <v>0</v>
      </c>
      <c r="AO342" s="12">
        <v>0</v>
      </c>
      <c r="AP342" s="12">
        <v>0</v>
      </c>
      <c r="AQ342" s="12">
        <v>666440.16</v>
      </c>
      <c r="AR342" s="12">
        <f t="shared" si="5"/>
        <v>665928.16</v>
      </c>
      <c r="AS342" s="12">
        <v>665928.16</v>
      </c>
    </row>
    <row r="343" spans="1:45" hidden="1" x14ac:dyDescent="0.3">
      <c r="A343" t="s">
        <v>933</v>
      </c>
      <c r="B343">
        <v>2</v>
      </c>
      <c r="C343" t="s">
        <v>257</v>
      </c>
      <c r="D343">
        <v>2.4</v>
      </c>
      <c r="E343" t="s">
        <v>421</v>
      </c>
      <c r="F343" t="s">
        <v>422</v>
      </c>
      <c r="G343" t="s">
        <v>423</v>
      </c>
      <c r="H343" t="s">
        <v>340</v>
      </c>
      <c r="I343" t="s">
        <v>964</v>
      </c>
      <c r="J343" t="s">
        <v>858</v>
      </c>
      <c r="K343">
        <v>5</v>
      </c>
      <c r="L343">
        <v>29</v>
      </c>
      <c r="M343" t="s">
        <v>886</v>
      </c>
      <c r="N343" t="s">
        <v>935</v>
      </c>
      <c r="O343">
        <v>3800</v>
      </c>
      <c r="P343" t="s">
        <v>1005</v>
      </c>
      <c r="Q343">
        <v>3820</v>
      </c>
      <c r="R343" t="s">
        <v>70</v>
      </c>
      <c r="S343">
        <v>3821</v>
      </c>
      <c r="T343" t="s">
        <v>75</v>
      </c>
      <c r="U343">
        <v>0</v>
      </c>
      <c r="V343" t="s">
        <v>43</v>
      </c>
      <c r="W343">
        <v>3000</v>
      </c>
      <c r="X343" t="s">
        <v>70</v>
      </c>
      <c r="Y343" t="s">
        <v>937</v>
      </c>
      <c r="Z343" t="s">
        <v>404</v>
      </c>
      <c r="AA343" t="s">
        <v>62</v>
      </c>
      <c r="AB343" t="s">
        <v>427</v>
      </c>
      <c r="AC343" t="s">
        <v>425</v>
      </c>
      <c r="AD343" s="12">
        <v>414959.84</v>
      </c>
      <c r="AE343" s="12">
        <v>429793.08</v>
      </c>
      <c r="AF343" s="12">
        <v>376600</v>
      </c>
      <c r="AG343" s="12">
        <v>376600</v>
      </c>
      <c r="AH343" s="12">
        <v>301600</v>
      </c>
      <c r="AI343" s="12">
        <v>301600</v>
      </c>
      <c r="AJ343" s="12">
        <v>301600</v>
      </c>
      <c r="AK343" s="12">
        <v>38359.840000000026</v>
      </c>
      <c r="AL343" s="12">
        <v>28359.84</v>
      </c>
      <c r="AM343" s="12">
        <v>918809.32</v>
      </c>
      <c r="AN343" s="12">
        <v>0</v>
      </c>
      <c r="AO343" s="12">
        <v>1500000</v>
      </c>
      <c r="AP343" s="12">
        <v>185971.20000000001</v>
      </c>
      <c r="AQ343" s="12">
        <v>654959.84</v>
      </c>
      <c r="AR343" s="12">
        <f t="shared" si="5"/>
        <v>1305409.3199999998</v>
      </c>
      <c r="AS343" s="12">
        <v>1305409.3199999998</v>
      </c>
    </row>
    <row r="344" spans="1:45" hidden="1" x14ac:dyDescent="0.3">
      <c r="A344" t="s">
        <v>933</v>
      </c>
      <c r="B344">
        <v>2</v>
      </c>
      <c r="C344" t="s">
        <v>257</v>
      </c>
      <c r="D344">
        <v>2.7</v>
      </c>
      <c r="E344" t="s">
        <v>411</v>
      </c>
      <c r="F344" t="s">
        <v>412</v>
      </c>
      <c r="G344" t="s">
        <v>411</v>
      </c>
      <c r="H344" t="s">
        <v>261</v>
      </c>
      <c r="I344" t="s">
        <v>960</v>
      </c>
      <c r="J344" t="s">
        <v>858</v>
      </c>
      <c r="K344">
        <v>5</v>
      </c>
      <c r="L344">
        <v>30</v>
      </c>
      <c r="M344" t="s">
        <v>887</v>
      </c>
      <c r="N344" t="s">
        <v>935</v>
      </c>
      <c r="O344">
        <v>3800</v>
      </c>
      <c r="P344" t="s">
        <v>1005</v>
      </c>
      <c r="Q344">
        <v>3820</v>
      </c>
      <c r="R344" t="s">
        <v>70</v>
      </c>
      <c r="S344">
        <v>3821</v>
      </c>
      <c r="T344" t="s">
        <v>75</v>
      </c>
      <c r="U344">
        <v>0</v>
      </c>
      <c r="V344" t="s">
        <v>43</v>
      </c>
      <c r="W344">
        <v>3000</v>
      </c>
      <c r="X344" t="s">
        <v>70</v>
      </c>
      <c r="Y344" t="s">
        <v>937</v>
      </c>
      <c r="Z344" t="s">
        <v>404</v>
      </c>
      <c r="AA344" t="s">
        <v>62</v>
      </c>
      <c r="AB344" t="s">
        <v>993</v>
      </c>
      <c r="AC344" t="s">
        <v>435</v>
      </c>
      <c r="AD344" s="12">
        <v>139879</v>
      </c>
      <c r="AE344" s="12">
        <v>0</v>
      </c>
      <c r="AF344" s="12">
        <v>74530</v>
      </c>
      <c r="AG344" s="12">
        <v>74530</v>
      </c>
      <c r="AH344" s="12">
        <v>74530</v>
      </c>
      <c r="AI344" s="12">
        <v>74530</v>
      </c>
      <c r="AJ344" s="12">
        <v>74530</v>
      </c>
      <c r="AK344" s="12">
        <v>65349</v>
      </c>
      <c r="AL344" s="12">
        <v>65349</v>
      </c>
      <c r="AM344" s="12">
        <v>0</v>
      </c>
      <c r="AN344" s="12">
        <v>0</v>
      </c>
      <c r="AO344" s="12">
        <v>0</v>
      </c>
      <c r="AP344" s="12">
        <v>0</v>
      </c>
      <c r="AQ344" s="12">
        <v>150000</v>
      </c>
      <c r="AR344" s="12">
        <f t="shared" si="5"/>
        <v>74530</v>
      </c>
      <c r="AS344" s="12">
        <v>74530</v>
      </c>
    </row>
    <row r="345" spans="1:45" hidden="1" x14ac:dyDescent="0.3">
      <c r="A345" t="s">
        <v>940</v>
      </c>
      <c r="B345">
        <v>2</v>
      </c>
      <c r="C345" t="s">
        <v>257</v>
      </c>
      <c r="D345">
        <v>2.5</v>
      </c>
      <c r="E345" t="s">
        <v>400</v>
      </c>
      <c r="F345" t="s">
        <v>401</v>
      </c>
      <c r="G345" t="s">
        <v>402</v>
      </c>
      <c r="H345" t="s">
        <v>261</v>
      </c>
      <c r="I345" t="s">
        <v>960</v>
      </c>
      <c r="J345" t="s">
        <v>858</v>
      </c>
      <c r="K345">
        <v>5</v>
      </c>
      <c r="L345">
        <v>25</v>
      </c>
      <c r="M345" t="s">
        <v>885</v>
      </c>
      <c r="N345" t="s">
        <v>935</v>
      </c>
      <c r="O345">
        <v>3800</v>
      </c>
      <c r="P345" t="s">
        <v>1005</v>
      </c>
      <c r="Q345">
        <v>3820</v>
      </c>
      <c r="R345" t="s">
        <v>70</v>
      </c>
      <c r="S345">
        <v>3821</v>
      </c>
      <c r="T345" t="s">
        <v>75</v>
      </c>
      <c r="U345">
        <v>0</v>
      </c>
      <c r="V345" t="s">
        <v>43</v>
      </c>
      <c r="W345">
        <v>3000</v>
      </c>
      <c r="X345" t="s">
        <v>70</v>
      </c>
      <c r="Y345" t="s">
        <v>954</v>
      </c>
      <c r="Z345" t="s">
        <v>404</v>
      </c>
      <c r="AA345" t="s">
        <v>62</v>
      </c>
      <c r="AB345" t="s">
        <v>408</v>
      </c>
      <c r="AC345" t="s">
        <v>977</v>
      </c>
      <c r="AD345" s="12">
        <v>243000</v>
      </c>
      <c r="AE345" s="12">
        <v>0</v>
      </c>
      <c r="AF345" s="12">
        <v>0</v>
      </c>
      <c r="AG345" s="12">
        <v>0</v>
      </c>
      <c r="AH345" s="12">
        <v>0</v>
      </c>
      <c r="AI345" s="12">
        <v>0</v>
      </c>
      <c r="AJ345" s="12">
        <v>0</v>
      </c>
      <c r="AK345" s="12">
        <v>243000</v>
      </c>
      <c r="AL345" s="12">
        <v>0</v>
      </c>
      <c r="AM345" s="12">
        <v>0</v>
      </c>
      <c r="AN345" s="12">
        <v>0</v>
      </c>
      <c r="AO345" s="12">
        <v>0</v>
      </c>
      <c r="AP345" s="12">
        <v>0</v>
      </c>
      <c r="AQ345" s="12">
        <v>243000</v>
      </c>
      <c r="AR345" s="12">
        <f t="shared" si="5"/>
        <v>243000</v>
      </c>
      <c r="AS345" s="12">
        <v>0</v>
      </c>
    </row>
    <row r="346" spans="1:45" hidden="1" x14ac:dyDescent="0.3">
      <c r="A346" t="s">
        <v>933</v>
      </c>
      <c r="B346">
        <v>1</v>
      </c>
      <c r="C346" t="s">
        <v>27</v>
      </c>
      <c r="D346">
        <v>1.3</v>
      </c>
      <c r="E346" t="s">
        <v>28</v>
      </c>
      <c r="F346" t="s">
        <v>29</v>
      </c>
      <c r="G346" t="s">
        <v>30</v>
      </c>
      <c r="H346" t="s">
        <v>340</v>
      </c>
      <c r="I346" t="s">
        <v>964</v>
      </c>
      <c r="J346" t="s">
        <v>856</v>
      </c>
      <c r="K346">
        <v>1</v>
      </c>
      <c r="L346">
        <v>15</v>
      </c>
      <c r="M346" t="s">
        <v>883</v>
      </c>
      <c r="N346" t="s">
        <v>935</v>
      </c>
      <c r="O346">
        <v>3800</v>
      </c>
      <c r="P346" t="s">
        <v>1005</v>
      </c>
      <c r="Q346">
        <v>3820</v>
      </c>
      <c r="R346" t="s">
        <v>70</v>
      </c>
      <c r="S346">
        <v>3821</v>
      </c>
      <c r="T346" t="s">
        <v>75</v>
      </c>
      <c r="U346">
        <v>0</v>
      </c>
      <c r="V346" t="s">
        <v>43</v>
      </c>
      <c r="W346">
        <v>3000</v>
      </c>
      <c r="X346" t="s">
        <v>70</v>
      </c>
      <c r="Y346" t="s">
        <v>937</v>
      </c>
      <c r="Z346" t="s">
        <v>189</v>
      </c>
      <c r="AA346" t="s">
        <v>35</v>
      </c>
      <c r="AB346" t="s">
        <v>994</v>
      </c>
      <c r="AC346" t="s">
        <v>961</v>
      </c>
      <c r="AD346" s="12">
        <v>3480607.42</v>
      </c>
      <c r="AE346" s="12">
        <v>1500000</v>
      </c>
      <c r="AF346" s="12">
        <v>2961928</v>
      </c>
      <c r="AG346" s="12">
        <v>2961928</v>
      </c>
      <c r="AH346" s="12">
        <v>854216</v>
      </c>
      <c r="AI346" s="12">
        <v>854216</v>
      </c>
      <c r="AJ346" s="12">
        <v>854216</v>
      </c>
      <c r="AK346" s="12">
        <v>518679.41999999993</v>
      </c>
      <c r="AL346" s="12">
        <v>0</v>
      </c>
      <c r="AM346" s="12">
        <v>0</v>
      </c>
      <c r="AN346" s="12">
        <v>0</v>
      </c>
      <c r="AO346" s="12">
        <v>0</v>
      </c>
      <c r="AP346" s="12">
        <v>604020.47999999998</v>
      </c>
      <c r="AQ346" s="12">
        <v>3480607.42</v>
      </c>
      <c r="AR346" s="12">
        <f t="shared" si="5"/>
        <v>3480607.42</v>
      </c>
      <c r="AS346" s="12">
        <v>3480607.42</v>
      </c>
    </row>
    <row r="347" spans="1:45" hidden="1" x14ac:dyDescent="0.3">
      <c r="A347" t="s">
        <v>933</v>
      </c>
      <c r="B347">
        <v>1</v>
      </c>
      <c r="C347" t="s">
        <v>27</v>
      </c>
      <c r="D347">
        <v>1.3</v>
      </c>
      <c r="E347" t="s">
        <v>28</v>
      </c>
      <c r="F347" t="s">
        <v>29</v>
      </c>
      <c r="G347" t="s">
        <v>30</v>
      </c>
      <c r="H347" t="s">
        <v>141</v>
      </c>
      <c r="I347" t="s">
        <v>955</v>
      </c>
      <c r="J347" t="s">
        <v>855</v>
      </c>
      <c r="K347">
        <v>6</v>
      </c>
      <c r="L347">
        <v>18</v>
      </c>
      <c r="M347" t="s">
        <v>877</v>
      </c>
      <c r="N347" t="s">
        <v>935</v>
      </c>
      <c r="O347">
        <v>3800</v>
      </c>
      <c r="P347" t="s">
        <v>1005</v>
      </c>
      <c r="Q347">
        <v>3820</v>
      </c>
      <c r="R347" t="s">
        <v>70</v>
      </c>
      <c r="S347">
        <v>3821</v>
      </c>
      <c r="T347" t="s">
        <v>75</v>
      </c>
      <c r="U347">
        <v>0</v>
      </c>
      <c r="V347" t="s">
        <v>43</v>
      </c>
      <c r="W347">
        <v>3000</v>
      </c>
      <c r="X347" t="s">
        <v>70</v>
      </c>
      <c r="Y347" t="s">
        <v>937</v>
      </c>
      <c r="Z347" t="s">
        <v>144</v>
      </c>
      <c r="AA347" t="s">
        <v>79</v>
      </c>
      <c r="AB347" t="s">
        <v>148</v>
      </c>
      <c r="AC347" t="s">
        <v>956</v>
      </c>
      <c r="AD347" s="12">
        <v>1000000</v>
      </c>
      <c r="AE347" s="12">
        <v>1000000</v>
      </c>
      <c r="AF347" s="12">
        <v>0</v>
      </c>
      <c r="AG347" s="12">
        <v>0</v>
      </c>
      <c r="AH347" s="12">
        <v>0</v>
      </c>
      <c r="AI347" s="12">
        <v>0</v>
      </c>
      <c r="AJ347" s="12">
        <v>0</v>
      </c>
      <c r="AK347" s="12">
        <v>1000000</v>
      </c>
      <c r="AL347" s="12">
        <v>0</v>
      </c>
      <c r="AM347" s="12">
        <v>0</v>
      </c>
      <c r="AN347" s="12">
        <v>0</v>
      </c>
      <c r="AO347" s="12">
        <v>1000000</v>
      </c>
      <c r="AP347" s="12">
        <v>0</v>
      </c>
      <c r="AQ347" s="12">
        <v>1000000</v>
      </c>
      <c r="AR347" s="12">
        <f t="shared" si="5"/>
        <v>1000000</v>
      </c>
      <c r="AS347" s="12">
        <v>1000000</v>
      </c>
    </row>
    <row r="348" spans="1:45" hidden="1" x14ac:dyDescent="0.3">
      <c r="A348" t="s">
        <v>933</v>
      </c>
      <c r="B348">
        <v>1</v>
      </c>
      <c r="C348" t="s">
        <v>27</v>
      </c>
      <c r="D348">
        <v>1.3</v>
      </c>
      <c r="E348" t="s">
        <v>28</v>
      </c>
      <c r="F348" t="s">
        <v>29</v>
      </c>
      <c r="G348" t="s">
        <v>30</v>
      </c>
      <c r="H348" t="s">
        <v>261</v>
      </c>
      <c r="I348" t="s">
        <v>960</v>
      </c>
      <c r="J348" t="s">
        <v>856</v>
      </c>
      <c r="K348">
        <v>1</v>
      </c>
      <c r="L348">
        <v>14</v>
      </c>
      <c r="M348" t="s">
        <v>883</v>
      </c>
      <c r="N348" t="s">
        <v>935</v>
      </c>
      <c r="O348">
        <v>3800</v>
      </c>
      <c r="P348" t="s">
        <v>1005</v>
      </c>
      <c r="Q348">
        <v>3820</v>
      </c>
      <c r="R348" t="s">
        <v>70</v>
      </c>
      <c r="S348">
        <v>3821</v>
      </c>
      <c r="T348" t="s">
        <v>75</v>
      </c>
      <c r="U348">
        <v>0</v>
      </c>
      <c r="V348" t="s">
        <v>43</v>
      </c>
      <c r="W348">
        <v>3000</v>
      </c>
      <c r="X348" t="s">
        <v>70</v>
      </c>
      <c r="Y348" t="s">
        <v>937</v>
      </c>
      <c r="Z348" t="s">
        <v>189</v>
      </c>
      <c r="AA348" t="s">
        <v>35</v>
      </c>
      <c r="AB348" t="s">
        <v>1007</v>
      </c>
      <c r="AC348" t="s">
        <v>961</v>
      </c>
      <c r="AD348" s="12">
        <v>4823470</v>
      </c>
      <c r="AE348" s="12">
        <v>2823470</v>
      </c>
      <c r="AF348" s="12">
        <v>4800000.08</v>
      </c>
      <c r="AG348" s="12">
        <v>4800000.08</v>
      </c>
      <c r="AH348" s="12">
        <v>0</v>
      </c>
      <c r="AI348" s="12">
        <v>0</v>
      </c>
      <c r="AJ348" s="12">
        <v>0</v>
      </c>
      <c r="AK348" s="12">
        <v>23469.919999999925</v>
      </c>
      <c r="AL348" s="12">
        <v>0</v>
      </c>
      <c r="AM348" s="12">
        <v>0</v>
      </c>
      <c r="AN348" s="12">
        <v>0</v>
      </c>
      <c r="AO348" s="12">
        <v>0</v>
      </c>
      <c r="AP348" s="12">
        <v>0</v>
      </c>
      <c r="AQ348" s="12">
        <v>2823470</v>
      </c>
      <c r="AR348" s="12">
        <f t="shared" si="5"/>
        <v>4823470</v>
      </c>
      <c r="AS348" s="12">
        <v>4823470</v>
      </c>
    </row>
    <row r="349" spans="1:45" hidden="1" x14ac:dyDescent="0.3">
      <c r="A349" t="s">
        <v>933</v>
      </c>
      <c r="B349">
        <v>1</v>
      </c>
      <c r="C349" t="s">
        <v>27</v>
      </c>
      <c r="D349">
        <v>1.3</v>
      </c>
      <c r="E349" t="s">
        <v>28</v>
      </c>
      <c r="F349" t="s">
        <v>29</v>
      </c>
      <c r="G349" t="s">
        <v>30</v>
      </c>
      <c r="H349" t="s">
        <v>31</v>
      </c>
      <c r="I349" t="s">
        <v>934</v>
      </c>
      <c r="J349" t="s">
        <v>853</v>
      </c>
      <c r="K349">
        <v>5</v>
      </c>
      <c r="L349">
        <v>2</v>
      </c>
      <c r="M349" t="s">
        <v>871</v>
      </c>
      <c r="N349" t="s">
        <v>935</v>
      </c>
      <c r="O349">
        <v>3800</v>
      </c>
      <c r="P349" t="s">
        <v>1005</v>
      </c>
      <c r="Q349">
        <v>3820</v>
      </c>
      <c r="R349" t="s">
        <v>70</v>
      </c>
      <c r="S349">
        <v>3821</v>
      </c>
      <c r="T349" t="s">
        <v>75</v>
      </c>
      <c r="U349" s="46" t="s">
        <v>45</v>
      </c>
      <c r="V349" t="s">
        <v>77</v>
      </c>
      <c r="W349">
        <v>3000</v>
      </c>
      <c r="X349" t="s">
        <v>70</v>
      </c>
      <c r="Y349" t="s">
        <v>937</v>
      </c>
      <c r="Z349" t="s">
        <v>971</v>
      </c>
      <c r="AA349" t="s">
        <v>62</v>
      </c>
      <c r="AB349" t="s">
        <v>66</v>
      </c>
      <c r="AC349" t="s">
        <v>64</v>
      </c>
      <c r="AD349" s="12">
        <v>850588.4</v>
      </c>
      <c r="AE349" s="12"/>
      <c r="AF349" s="12"/>
      <c r="AG349" s="12"/>
      <c r="AH349" s="12"/>
      <c r="AI349" s="12"/>
      <c r="AJ349" s="12"/>
      <c r="AK349" s="12"/>
      <c r="AL349" s="12"/>
      <c r="AM349" s="12"/>
      <c r="AN349" s="12"/>
      <c r="AO349" s="12"/>
      <c r="AP349" s="12"/>
      <c r="AQ349" s="12"/>
      <c r="AR349" s="12"/>
      <c r="AS349" s="12">
        <v>1000000</v>
      </c>
    </row>
    <row r="350" spans="1:45" hidden="1" x14ac:dyDescent="0.3">
      <c r="A350" t="s">
        <v>933</v>
      </c>
      <c r="B350">
        <v>1</v>
      </c>
      <c r="C350" t="s">
        <v>27</v>
      </c>
      <c r="D350">
        <v>1.3</v>
      </c>
      <c r="E350" t="s">
        <v>28</v>
      </c>
      <c r="F350" t="s">
        <v>29</v>
      </c>
      <c r="G350" t="s">
        <v>30</v>
      </c>
      <c r="H350" t="s">
        <v>31</v>
      </c>
      <c r="I350" t="s">
        <v>934</v>
      </c>
      <c r="J350" t="s">
        <v>853</v>
      </c>
      <c r="K350">
        <v>5</v>
      </c>
      <c r="L350">
        <v>2</v>
      </c>
      <c r="M350" t="s">
        <v>871</v>
      </c>
      <c r="N350" t="s">
        <v>935</v>
      </c>
      <c r="O350">
        <v>3800</v>
      </c>
      <c r="P350" t="s">
        <v>1005</v>
      </c>
      <c r="Q350">
        <v>3820</v>
      </c>
      <c r="R350" t="s">
        <v>70</v>
      </c>
      <c r="S350">
        <v>3821</v>
      </c>
      <c r="T350" t="s">
        <v>75</v>
      </c>
      <c r="U350">
        <v>0</v>
      </c>
      <c r="V350" t="s">
        <v>43</v>
      </c>
      <c r="W350">
        <v>3000</v>
      </c>
      <c r="X350" t="s">
        <v>70</v>
      </c>
      <c r="Y350" t="s">
        <v>937</v>
      </c>
      <c r="Z350" t="s">
        <v>971</v>
      </c>
      <c r="AA350" t="s">
        <v>62</v>
      </c>
      <c r="AB350" t="s">
        <v>66</v>
      </c>
      <c r="AC350" t="s">
        <v>64</v>
      </c>
      <c r="AD350" s="12">
        <v>850588.4</v>
      </c>
      <c r="AE350" s="12">
        <v>492000</v>
      </c>
      <c r="AF350" s="12">
        <v>850588.4</v>
      </c>
      <c r="AG350" s="12">
        <v>850588.4</v>
      </c>
      <c r="AH350" s="12">
        <v>804988.4</v>
      </c>
      <c r="AI350" s="12">
        <v>804988.4</v>
      </c>
      <c r="AJ350" s="12">
        <v>804988.4</v>
      </c>
      <c r="AK350" s="12">
        <v>0</v>
      </c>
      <c r="AL350" s="12">
        <v>0</v>
      </c>
      <c r="AM350" s="12">
        <v>0</v>
      </c>
      <c r="AN350" s="12">
        <v>0</v>
      </c>
      <c r="AO350" s="12">
        <v>20000</v>
      </c>
      <c r="AP350" s="12">
        <v>3239810.4</v>
      </c>
      <c r="AQ350" s="12">
        <v>850588.4</v>
      </c>
      <c r="AR350" s="12">
        <f t="shared" si="5"/>
        <v>850588.4</v>
      </c>
      <c r="AS350" s="12">
        <v>850588.4</v>
      </c>
    </row>
    <row r="351" spans="1:45" hidden="1" x14ac:dyDescent="0.3">
      <c r="A351" t="s">
        <v>933</v>
      </c>
      <c r="B351">
        <v>1</v>
      </c>
      <c r="C351" t="s">
        <v>27</v>
      </c>
      <c r="D351">
        <v>1.3</v>
      </c>
      <c r="E351" t="s">
        <v>28</v>
      </c>
      <c r="F351" t="s">
        <v>29</v>
      </c>
      <c r="G351" t="s">
        <v>30</v>
      </c>
      <c r="H351" t="s">
        <v>31</v>
      </c>
      <c r="I351" t="s">
        <v>934</v>
      </c>
      <c r="J351" t="s">
        <v>853</v>
      </c>
      <c r="K351">
        <v>5</v>
      </c>
      <c r="L351">
        <v>5</v>
      </c>
      <c r="M351" t="s">
        <v>874</v>
      </c>
      <c r="N351" t="s">
        <v>935</v>
      </c>
      <c r="O351">
        <v>3800</v>
      </c>
      <c r="P351" t="s">
        <v>1005</v>
      </c>
      <c r="Q351">
        <v>3820</v>
      </c>
      <c r="R351" t="s">
        <v>70</v>
      </c>
      <c r="S351">
        <v>3821</v>
      </c>
      <c r="T351" t="s">
        <v>75</v>
      </c>
      <c r="U351">
        <v>0</v>
      </c>
      <c r="V351" t="s">
        <v>43</v>
      </c>
      <c r="W351">
        <v>3000</v>
      </c>
      <c r="X351" t="s">
        <v>70</v>
      </c>
      <c r="Y351" t="s">
        <v>937</v>
      </c>
      <c r="Z351" t="s">
        <v>971</v>
      </c>
      <c r="AA351" t="s">
        <v>62</v>
      </c>
      <c r="AB351" t="s">
        <v>110</v>
      </c>
      <c r="AC351" t="s">
        <v>1008</v>
      </c>
      <c r="AD351" s="12">
        <v>500000</v>
      </c>
      <c r="AE351" s="12">
        <v>500000</v>
      </c>
      <c r="AF351" s="12">
        <v>499500</v>
      </c>
      <c r="AG351" s="12">
        <v>499500</v>
      </c>
      <c r="AH351" s="12">
        <v>499500</v>
      </c>
      <c r="AI351" s="12">
        <v>499500</v>
      </c>
      <c r="AJ351" s="12">
        <v>499500</v>
      </c>
      <c r="AK351" s="12">
        <v>500</v>
      </c>
      <c r="AL351" s="12">
        <v>0</v>
      </c>
      <c r="AM351" s="12">
        <v>0</v>
      </c>
      <c r="AN351" s="12">
        <v>0</v>
      </c>
      <c r="AO351" s="12">
        <v>0</v>
      </c>
      <c r="AP351" s="12">
        <v>433202</v>
      </c>
      <c r="AQ351" s="12">
        <v>500000</v>
      </c>
      <c r="AR351" s="12">
        <f t="shared" si="5"/>
        <v>500000</v>
      </c>
      <c r="AS351" s="12">
        <v>500000</v>
      </c>
    </row>
    <row r="352" spans="1:45" hidden="1" x14ac:dyDescent="0.3">
      <c r="A352" t="s">
        <v>933</v>
      </c>
      <c r="B352">
        <v>1</v>
      </c>
      <c r="C352" t="s">
        <v>27</v>
      </c>
      <c r="D352">
        <v>1.3</v>
      </c>
      <c r="E352" t="s">
        <v>28</v>
      </c>
      <c r="F352" t="s">
        <v>29</v>
      </c>
      <c r="G352" t="s">
        <v>30</v>
      </c>
      <c r="H352" t="s">
        <v>31</v>
      </c>
      <c r="I352" t="s">
        <v>934</v>
      </c>
      <c r="J352" t="s">
        <v>857</v>
      </c>
      <c r="K352">
        <v>6</v>
      </c>
      <c r="L352">
        <v>21</v>
      </c>
      <c r="M352" t="s">
        <v>884</v>
      </c>
      <c r="N352" t="s">
        <v>935</v>
      </c>
      <c r="O352">
        <v>3800</v>
      </c>
      <c r="P352" t="s">
        <v>1005</v>
      </c>
      <c r="Q352">
        <v>3820</v>
      </c>
      <c r="R352" t="s">
        <v>70</v>
      </c>
      <c r="S352">
        <v>3821</v>
      </c>
      <c r="T352" t="s">
        <v>75</v>
      </c>
      <c r="U352">
        <v>0</v>
      </c>
      <c r="V352" t="s">
        <v>43</v>
      </c>
      <c r="W352">
        <v>3000</v>
      </c>
      <c r="X352" t="s">
        <v>70</v>
      </c>
      <c r="Y352" t="s">
        <v>937</v>
      </c>
      <c r="Z352" t="s">
        <v>307</v>
      </c>
      <c r="AA352" t="s">
        <v>79</v>
      </c>
      <c r="AB352" t="s">
        <v>311</v>
      </c>
      <c r="AC352" t="s">
        <v>309</v>
      </c>
      <c r="AD352" s="12">
        <v>639567.19999999995</v>
      </c>
      <c r="AE352" s="12">
        <v>0</v>
      </c>
      <c r="AF352" s="12">
        <v>635198.01</v>
      </c>
      <c r="AG352" s="12">
        <v>520938.01</v>
      </c>
      <c r="AH352" s="12">
        <v>520938</v>
      </c>
      <c r="AI352" s="12">
        <v>0</v>
      </c>
      <c r="AJ352" s="12">
        <v>0</v>
      </c>
      <c r="AK352" s="12">
        <v>4369.1899999999441</v>
      </c>
      <c r="AL352" s="12">
        <v>0</v>
      </c>
      <c r="AM352" s="12">
        <v>0</v>
      </c>
      <c r="AN352" s="12">
        <v>0</v>
      </c>
      <c r="AO352" s="12">
        <v>283699</v>
      </c>
      <c r="AP352" s="12">
        <v>396714.2</v>
      </c>
      <c r="AQ352" s="12">
        <v>525307.19999999995</v>
      </c>
      <c r="AR352" s="12">
        <f t="shared" si="5"/>
        <v>639567.19999999995</v>
      </c>
      <c r="AS352" s="12">
        <v>639567.19999999995</v>
      </c>
    </row>
    <row r="353" spans="1:45" hidden="1" x14ac:dyDescent="0.3">
      <c r="A353" t="s">
        <v>933</v>
      </c>
      <c r="B353">
        <v>1</v>
      </c>
      <c r="C353" t="s">
        <v>27</v>
      </c>
      <c r="D353">
        <v>1.3</v>
      </c>
      <c r="E353" t="s">
        <v>28</v>
      </c>
      <c r="F353" t="s">
        <v>29</v>
      </c>
      <c r="G353" t="s">
        <v>30</v>
      </c>
      <c r="H353" t="s">
        <v>123</v>
      </c>
      <c r="I353" t="s">
        <v>969</v>
      </c>
      <c r="J353" t="s">
        <v>856</v>
      </c>
      <c r="K353">
        <v>1</v>
      </c>
      <c r="L353">
        <v>7</v>
      </c>
      <c r="M353" t="s">
        <v>880</v>
      </c>
      <c r="N353" t="s">
        <v>935</v>
      </c>
      <c r="O353">
        <v>3800</v>
      </c>
      <c r="P353" t="s">
        <v>1005</v>
      </c>
      <c r="Q353">
        <v>3820</v>
      </c>
      <c r="R353" t="s">
        <v>70</v>
      </c>
      <c r="S353">
        <v>3821</v>
      </c>
      <c r="T353" t="s">
        <v>75</v>
      </c>
      <c r="U353">
        <v>0</v>
      </c>
      <c r="V353" t="s">
        <v>43</v>
      </c>
      <c r="W353">
        <v>3000</v>
      </c>
      <c r="X353" t="s">
        <v>70</v>
      </c>
      <c r="Y353" t="s">
        <v>937</v>
      </c>
      <c r="Z353" t="s">
        <v>189</v>
      </c>
      <c r="AA353" t="s">
        <v>35</v>
      </c>
      <c r="AB353" t="s">
        <v>995</v>
      </c>
      <c r="AC353" t="s">
        <v>996</v>
      </c>
      <c r="AD353" s="12">
        <v>160000</v>
      </c>
      <c r="AE353" s="12">
        <v>0</v>
      </c>
      <c r="AF353" s="12">
        <v>0</v>
      </c>
      <c r="AG353" s="12">
        <v>0</v>
      </c>
      <c r="AH353" s="12">
        <v>0</v>
      </c>
      <c r="AI353" s="12">
        <v>0</v>
      </c>
      <c r="AJ353" s="12">
        <v>0</v>
      </c>
      <c r="AK353" s="12">
        <v>160000</v>
      </c>
      <c r="AL353" s="12">
        <v>0</v>
      </c>
      <c r="AM353" s="12">
        <v>0</v>
      </c>
      <c r="AN353" s="12">
        <v>0</v>
      </c>
      <c r="AO353" s="12">
        <v>0</v>
      </c>
      <c r="AP353" s="12">
        <v>15660</v>
      </c>
      <c r="AQ353" s="12">
        <v>160000</v>
      </c>
      <c r="AR353" s="12">
        <f t="shared" si="5"/>
        <v>160000</v>
      </c>
      <c r="AS353" s="12">
        <v>160000</v>
      </c>
    </row>
    <row r="354" spans="1:45" hidden="1" x14ac:dyDescent="0.3">
      <c r="A354" t="s">
        <v>933</v>
      </c>
      <c r="B354">
        <v>1</v>
      </c>
      <c r="C354" t="s">
        <v>27</v>
      </c>
      <c r="D354">
        <v>1.7</v>
      </c>
      <c r="E354" t="s">
        <v>215</v>
      </c>
      <c r="F354" t="s">
        <v>216</v>
      </c>
      <c r="G354" t="s">
        <v>217</v>
      </c>
      <c r="H354" t="s">
        <v>31</v>
      </c>
      <c r="I354" t="s">
        <v>934</v>
      </c>
      <c r="J354" t="s">
        <v>856</v>
      </c>
      <c r="K354">
        <v>3</v>
      </c>
      <c r="L354">
        <v>11</v>
      </c>
      <c r="M354" t="s">
        <v>881</v>
      </c>
      <c r="N354" t="s">
        <v>935</v>
      </c>
      <c r="O354">
        <v>3800</v>
      </c>
      <c r="P354" t="s">
        <v>1005</v>
      </c>
      <c r="Q354">
        <v>3820</v>
      </c>
      <c r="R354" t="s">
        <v>70</v>
      </c>
      <c r="S354">
        <v>3821</v>
      </c>
      <c r="T354" t="s">
        <v>75</v>
      </c>
      <c r="U354">
        <v>0</v>
      </c>
      <c r="V354" t="s">
        <v>43</v>
      </c>
      <c r="W354">
        <v>3000</v>
      </c>
      <c r="X354" t="s">
        <v>70</v>
      </c>
      <c r="Y354" t="s">
        <v>937</v>
      </c>
      <c r="Z354" t="s">
        <v>189</v>
      </c>
      <c r="AA354" t="s">
        <v>218</v>
      </c>
      <c r="AB354" t="s">
        <v>222</v>
      </c>
      <c r="AC354" t="s">
        <v>972</v>
      </c>
      <c r="AD354" s="12">
        <v>0</v>
      </c>
      <c r="AE354" s="12">
        <v>0</v>
      </c>
      <c r="AF354" s="12">
        <v>0</v>
      </c>
      <c r="AG354" s="12">
        <v>0</v>
      </c>
      <c r="AH354" s="12">
        <v>0</v>
      </c>
      <c r="AI354" s="12">
        <v>0</v>
      </c>
      <c r="AJ354" s="12">
        <v>0</v>
      </c>
      <c r="AK354" s="12">
        <v>0</v>
      </c>
      <c r="AL354" s="12">
        <v>0</v>
      </c>
      <c r="AM354" s="12">
        <v>50000</v>
      </c>
      <c r="AN354" s="12">
        <v>0</v>
      </c>
      <c r="AO354" s="12">
        <v>0</v>
      </c>
      <c r="AP354" s="12">
        <v>0</v>
      </c>
      <c r="AQ354" s="12">
        <v>0</v>
      </c>
      <c r="AR354" s="12">
        <f t="shared" si="5"/>
        <v>50000</v>
      </c>
      <c r="AS354" s="12">
        <v>50000</v>
      </c>
    </row>
    <row r="355" spans="1:45" hidden="1" x14ac:dyDescent="0.3">
      <c r="A355" t="s">
        <v>933</v>
      </c>
      <c r="B355">
        <v>2</v>
      </c>
      <c r="C355" t="s">
        <v>257</v>
      </c>
      <c r="D355">
        <v>2.4</v>
      </c>
      <c r="E355" t="s">
        <v>421</v>
      </c>
      <c r="F355" t="s">
        <v>422</v>
      </c>
      <c r="G355" t="s">
        <v>423</v>
      </c>
      <c r="H355" t="s">
        <v>340</v>
      </c>
      <c r="I355" t="s">
        <v>964</v>
      </c>
      <c r="J355" t="s">
        <v>858</v>
      </c>
      <c r="K355">
        <v>5</v>
      </c>
      <c r="L355">
        <v>29</v>
      </c>
      <c r="M355" t="s">
        <v>886</v>
      </c>
      <c r="N355" t="s">
        <v>935</v>
      </c>
      <c r="O355">
        <v>3800</v>
      </c>
      <c r="P355" t="s">
        <v>1005</v>
      </c>
      <c r="Q355">
        <v>3820</v>
      </c>
      <c r="R355" t="s">
        <v>70</v>
      </c>
      <c r="S355">
        <v>3821</v>
      </c>
      <c r="T355" t="s">
        <v>75</v>
      </c>
      <c r="U355">
        <v>16</v>
      </c>
      <c r="V355" t="s">
        <v>431</v>
      </c>
      <c r="W355">
        <v>3000</v>
      </c>
      <c r="X355" t="s">
        <v>70</v>
      </c>
      <c r="Y355" t="s">
        <v>937</v>
      </c>
      <c r="Z355" t="s">
        <v>404</v>
      </c>
      <c r="AA355" t="s">
        <v>62</v>
      </c>
      <c r="AB355" t="s">
        <v>427</v>
      </c>
      <c r="AC355" t="s">
        <v>425</v>
      </c>
      <c r="AD355" s="12">
        <v>1996400</v>
      </c>
      <c r="AE355" s="12">
        <v>1500000</v>
      </c>
      <c r="AF355" s="12">
        <v>1996400</v>
      </c>
      <c r="AG355" s="12">
        <v>1996400</v>
      </c>
      <c r="AH355" s="12">
        <v>1496400</v>
      </c>
      <c r="AI355" s="12">
        <v>1496400</v>
      </c>
      <c r="AJ355" s="12">
        <v>1496400</v>
      </c>
      <c r="AK355" s="12">
        <v>0</v>
      </c>
      <c r="AL355" s="12">
        <v>0</v>
      </c>
      <c r="AM355" s="12">
        <v>0</v>
      </c>
      <c r="AN355" s="12">
        <v>0</v>
      </c>
      <c r="AO355" s="12">
        <v>0</v>
      </c>
      <c r="AP355" s="12">
        <v>1499416</v>
      </c>
      <c r="AQ355" s="12">
        <v>1996400</v>
      </c>
      <c r="AR355" s="12">
        <f t="shared" si="5"/>
        <v>1996400</v>
      </c>
      <c r="AS355" s="12">
        <v>1996400</v>
      </c>
    </row>
    <row r="356" spans="1:45" hidden="1" x14ac:dyDescent="0.3">
      <c r="A356" t="s">
        <v>933</v>
      </c>
      <c r="B356">
        <v>2</v>
      </c>
      <c r="C356" t="s">
        <v>257</v>
      </c>
      <c r="D356">
        <v>2.7</v>
      </c>
      <c r="E356" t="s">
        <v>411</v>
      </c>
      <c r="F356" t="s">
        <v>412</v>
      </c>
      <c r="G356" t="s">
        <v>411</v>
      </c>
      <c r="H356" t="s">
        <v>261</v>
      </c>
      <c r="I356" t="s">
        <v>960</v>
      </c>
      <c r="J356" t="s">
        <v>858</v>
      </c>
      <c r="K356">
        <v>5</v>
      </c>
      <c r="L356">
        <v>26</v>
      </c>
      <c r="M356" t="s">
        <v>885</v>
      </c>
      <c r="N356" t="s">
        <v>935</v>
      </c>
      <c r="O356">
        <v>3800</v>
      </c>
      <c r="P356" t="s">
        <v>1005</v>
      </c>
      <c r="Q356">
        <v>3820</v>
      </c>
      <c r="R356" t="s">
        <v>70</v>
      </c>
      <c r="S356">
        <v>3821</v>
      </c>
      <c r="T356" t="s">
        <v>75</v>
      </c>
      <c r="U356">
        <v>0</v>
      </c>
      <c r="V356" t="s">
        <v>43</v>
      </c>
      <c r="W356">
        <v>3000</v>
      </c>
      <c r="X356" t="s">
        <v>70</v>
      </c>
      <c r="Y356" t="s">
        <v>937</v>
      </c>
      <c r="Z356" t="s">
        <v>404</v>
      </c>
      <c r="AA356" t="s">
        <v>62</v>
      </c>
      <c r="AB356" t="s">
        <v>414</v>
      </c>
      <c r="AC356" t="s">
        <v>977</v>
      </c>
      <c r="AD356" s="12">
        <v>4000000</v>
      </c>
      <c r="AE356" s="12">
        <v>4000000</v>
      </c>
      <c r="AF356" s="12">
        <v>4000000</v>
      </c>
      <c r="AG356" s="12">
        <v>4000000</v>
      </c>
      <c r="AH356" s="12">
        <v>0</v>
      </c>
      <c r="AI356" s="12">
        <v>0</v>
      </c>
      <c r="AJ356" s="12">
        <v>0</v>
      </c>
      <c r="AK356" s="12">
        <v>0</v>
      </c>
      <c r="AL356" s="12">
        <v>0</v>
      </c>
      <c r="AM356" s="12">
        <v>0</v>
      </c>
      <c r="AN356" s="12">
        <v>0</v>
      </c>
      <c r="AO356" s="12">
        <v>0</v>
      </c>
      <c r="AP356" s="12">
        <v>3809394.72</v>
      </c>
      <c r="AQ356" s="12">
        <v>4000000</v>
      </c>
      <c r="AR356" s="12">
        <f t="shared" si="5"/>
        <v>4000000</v>
      </c>
      <c r="AS356" s="12">
        <v>4000000</v>
      </c>
    </row>
    <row r="357" spans="1:45" hidden="1" x14ac:dyDescent="0.3">
      <c r="A357" t="s">
        <v>933</v>
      </c>
      <c r="B357">
        <v>2</v>
      </c>
      <c r="C357" t="s">
        <v>257</v>
      </c>
      <c r="D357">
        <v>2.7</v>
      </c>
      <c r="E357" t="s">
        <v>411</v>
      </c>
      <c r="F357" t="s">
        <v>412</v>
      </c>
      <c r="G357" t="s">
        <v>411</v>
      </c>
      <c r="H357" t="s">
        <v>31</v>
      </c>
      <c r="I357" t="s">
        <v>934</v>
      </c>
      <c r="J357" t="s">
        <v>862</v>
      </c>
      <c r="K357">
        <v>4</v>
      </c>
      <c r="L357">
        <v>48</v>
      </c>
      <c r="M357" t="s">
        <v>898</v>
      </c>
      <c r="N357" t="s">
        <v>935</v>
      </c>
      <c r="O357">
        <v>3800</v>
      </c>
      <c r="P357" t="s">
        <v>1005</v>
      </c>
      <c r="Q357">
        <v>3820</v>
      </c>
      <c r="R357" t="s">
        <v>70</v>
      </c>
      <c r="S357">
        <v>3821</v>
      </c>
      <c r="T357" t="s">
        <v>75</v>
      </c>
      <c r="U357">
        <v>0</v>
      </c>
      <c r="V357" t="s">
        <v>43</v>
      </c>
      <c r="W357">
        <v>3000</v>
      </c>
      <c r="X357" t="s">
        <v>70</v>
      </c>
      <c r="Y357" t="s">
        <v>937</v>
      </c>
      <c r="Z357" t="s">
        <v>967</v>
      </c>
      <c r="AA357" t="s">
        <v>667</v>
      </c>
      <c r="AB357" t="s">
        <v>968</v>
      </c>
      <c r="AC357" t="s">
        <v>669</v>
      </c>
      <c r="AD357" s="12">
        <v>619981</v>
      </c>
      <c r="AE357" s="12">
        <v>500000</v>
      </c>
      <c r="AF357" s="12">
        <v>599981</v>
      </c>
      <c r="AG357" s="12">
        <v>599981</v>
      </c>
      <c r="AH357" s="12">
        <v>599981</v>
      </c>
      <c r="AI357" s="12">
        <v>599981</v>
      </c>
      <c r="AJ357" s="12">
        <v>599981</v>
      </c>
      <c r="AK357" s="12">
        <v>20000</v>
      </c>
      <c r="AL357" s="12">
        <v>0</v>
      </c>
      <c r="AM357" s="12">
        <v>0</v>
      </c>
      <c r="AN357" s="12">
        <v>0</v>
      </c>
      <c r="AO357" s="12">
        <v>150000</v>
      </c>
      <c r="AP357" s="12">
        <v>499913.6</v>
      </c>
      <c r="AQ357" s="12">
        <v>619981</v>
      </c>
      <c r="AR357" s="12">
        <f t="shared" si="5"/>
        <v>619981</v>
      </c>
      <c r="AS357" s="12">
        <v>619981</v>
      </c>
    </row>
    <row r="358" spans="1:45" hidden="1" x14ac:dyDescent="0.3">
      <c r="A358" t="s">
        <v>933</v>
      </c>
      <c r="B358">
        <v>3</v>
      </c>
      <c r="C358" t="s">
        <v>600</v>
      </c>
      <c r="D358">
        <v>3.1</v>
      </c>
      <c r="E358" t="s">
        <v>601</v>
      </c>
      <c r="F358" t="s">
        <v>602</v>
      </c>
      <c r="G358" t="s">
        <v>603</v>
      </c>
      <c r="H358" t="s">
        <v>31</v>
      </c>
      <c r="I358" t="s">
        <v>934</v>
      </c>
      <c r="J358" t="s">
        <v>861</v>
      </c>
      <c r="K358">
        <v>8</v>
      </c>
      <c r="L358">
        <v>42</v>
      </c>
      <c r="M358" t="s">
        <v>895</v>
      </c>
      <c r="N358" t="s">
        <v>935</v>
      </c>
      <c r="O358">
        <v>3800</v>
      </c>
      <c r="P358" t="s">
        <v>1005</v>
      </c>
      <c r="Q358">
        <v>3820</v>
      </c>
      <c r="R358" t="s">
        <v>70</v>
      </c>
      <c r="S358">
        <v>3821</v>
      </c>
      <c r="T358" t="s">
        <v>75</v>
      </c>
      <c r="U358">
        <v>0</v>
      </c>
      <c r="V358" t="s">
        <v>43</v>
      </c>
      <c r="W358">
        <v>3000</v>
      </c>
      <c r="X358" t="s">
        <v>70</v>
      </c>
      <c r="Y358" t="s">
        <v>937</v>
      </c>
      <c r="Z358" t="s">
        <v>605</v>
      </c>
      <c r="AA358" t="s">
        <v>606</v>
      </c>
      <c r="AB358" t="s">
        <v>622</v>
      </c>
      <c r="AC358" t="s">
        <v>973</v>
      </c>
      <c r="AD358" s="12">
        <v>830817</v>
      </c>
      <c r="AE358" s="12">
        <v>100006.84</v>
      </c>
      <c r="AF358" s="12">
        <v>829880</v>
      </c>
      <c r="AG358" s="12">
        <v>694160</v>
      </c>
      <c r="AH358" s="12">
        <v>641960</v>
      </c>
      <c r="AI358" s="12">
        <v>441960</v>
      </c>
      <c r="AJ358" s="12">
        <v>441960</v>
      </c>
      <c r="AK358" s="12">
        <v>937</v>
      </c>
      <c r="AL358" s="12">
        <v>0</v>
      </c>
      <c r="AM358" s="12">
        <v>500000</v>
      </c>
      <c r="AN358" s="12">
        <v>0</v>
      </c>
      <c r="AO358" s="12">
        <v>1500000</v>
      </c>
      <c r="AP358" s="12">
        <v>2539800</v>
      </c>
      <c r="AQ358" s="12">
        <v>815620</v>
      </c>
      <c r="AR358" s="12">
        <f t="shared" si="5"/>
        <v>1330817</v>
      </c>
      <c r="AS358" s="12">
        <v>1330817</v>
      </c>
    </row>
    <row r="359" spans="1:45" hidden="1" x14ac:dyDescent="0.3">
      <c r="A359" t="s">
        <v>933</v>
      </c>
      <c r="B359">
        <v>3</v>
      </c>
      <c r="C359" t="s">
        <v>600</v>
      </c>
      <c r="D359">
        <v>3.1</v>
      </c>
      <c r="E359" t="s">
        <v>601</v>
      </c>
      <c r="F359" t="s">
        <v>602</v>
      </c>
      <c r="G359" t="s">
        <v>603</v>
      </c>
      <c r="H359" t="s">
        <v>31</v>
      </c>
      <c r="I359" t="s">
        <v>934</v>
      </c>
      <c r="J359" t="s">
        <v>861</v>
      </c>
      <c r="K359">
        <v>8</v>
      </c>
      <c r="L359">
        <v>42</v>
      </c>
      <c r="M359" t="s">
        <v>895</v>
      </c>
      <c r="N359" t="s">
        <v>935</v>
      </c>
      <c r="O359">
        <v>3800</v>
      </c>
      <c r="P359" t="s">
        <v>1005</v>
      </c>
      <c r="Q359">
        <v>3820</v>
      </c>
      <c r="R359" t="s">
        <v>70</v>
      </c>
      <c r="S359">
        <v>3821</v>
      </c>
      <c r="T359" t="s">
        <v>75</v>
      </c>
      <c r="U359">
        <v>19</v>
      </c>
      <c r="V359" t="s">
        <v>633</v>
      </c>
      <c r="W359">
        <v>3000</v>
      </c>
      <c r="X359" t="s">
        <v>70</v>
      </c>
      <c r="Y359" t="s">
        <v>937</v>
      </c>
      <c r="Z359" t="s">
        <v>605</v>
      </c>
      <c r="AA359" t="s">
        <v>606</v>
      </c>
      <c r="AB359" t="s">
        <v>622</v>
      </c>
      <c r="AC359" t="s">
        <v>973</v>
      </c>
      <c r="AD359" s="12">
        <v>445000</v>
      </c>
      <c r="AE359" s="12">
        <v>400006.84</v>
      </c>
      <c r="AF359" s="12">
        <v>445000</v>
      </c>
      <c r="AG359" s="12">
        <v>445000</v>
      </c>
      <c r="AH359" s="12">
        <v>445000</v>
      </c>
      <c r="AI359" s="12">
        <v>445000</v>
      </c>
      <c r="AJ359" s="12">
        <v>445000</v>
      </c>
      <c r="AK359" s="12">
        <v>0</v>
      </c>
      <c r="AL359" s="12">
        <v>0</v>
      </c>
      <c r="AM359" s="12">
        <v>0</v>
      </c>
      <c r="AN359" s="12">
        <v>0</v>
      </c>
      <c r="AO359" s="12">
        <v>0</v>
      </c>
      <c r="AP359" s="12">
        <v>0</v>
      </c>
      <c r="AQ359" s="12">
        <v>445000</v>
      </c>
      <c r="AR359" s="12">
        <f t="shared" si="5"/>
        <v>445000</v>
      </c>
      <c r="AS359" s="12">
        <v>445000</v>
      </c>
    </row>
    <row r="360" spans="1:45" hidden="1" x14ac:dyDescent="0.3">
      <c r="A360" t="s">
        <v>933</v>
      </c>
      <c r="B360">
        <v>3</v>
      </c>
      <c r="C360" t="s">
        <v>600</v>
      </c>
      <c r="D360">
        <v>3.1</v>
      </c>
      <c r="E360" t="s">
        <v>601</v>
      </c>
      <c r="F360" t="s">
        <v>602</v>
      </c>
      <c r="G360" t="s">
        <v>603</v>
      </c>
      <c r="H360" t="s">
        <v>31</v>
      </c>
      <c r="I360" t="s">
        <v>934</v>
      </c>
      <c r="J360" t="s">
        <v>861</v>
      </c>
      <c r="K360">
        <v>8</v>
      </c>
      <c r="L360">
        <v>42</v>
      </c>
      <c r="M360" t="s">
        <v>895</v>
      </c>
      <c r="N360" t="s">
        <v>935</v>
      </c>
      <c r="O360">
        <v>3800</v>
      </c>
      <c r="P360" t="s">
        <v>1005</v>
      </c>
      <c r="Q360">
        <v>3820</v>
      </c>
      <c r="R360" t="s">
        <v>70</v>
      </c>
      <c r="S360">
        <v>3821</v>
      </c>
      <c r="T360" t="s">
        <v>75</v>
      </c>
      <c r="U360">
        <v>20</v>
      </c>
      <c r="V360" t="s">
        <v>635</v>
      </c>
      <c r="W360">
        <v>3000</v>
      </c>
      <c r="X360" t="s">
        <v>70</v>
      </c>
      <c r="Y360" t="s">
        <v>937</v>
      </c>
      <c r="Z360" t="s">
        <v>605</v>
      </c>
      <c r="AA360" t="s">
        <v>606</v>
      </c>
      <c r="AB360" t="s">
        <v>622</v>
      </c>
      <c r="AC360" t="s">
        <v>973</v>
      </c>
      <c r="AD360" s="12">
        <v>448000</v>
      </c>
      <c r="AE360" s="12">
        <v>400006.84</v>
      </c>
      <c r="AF360" s="12">
        <v>448000</v>
      </c>
      <c r="AG360" s="12">
        <v>448000</v>
      </c>
      <c r="AH360" s="12">
        <v>448000</v>
      </c>
      <c r="AI360" s="12">
        <v>448000</v>
      </c>
      <c r="AJ360" s="12">
        <v>448000</v>
      </c>
      <c r="AK360" s="12">
        <v>0</v>
      </c>
      <c r="AL360" s="12">
        <v>0</v>
      </c>
      <c r="AM360" s="12">
        <v>0</v>
      </c>
      <c r="AN360" s="12">
        <v>0</v>
      </c>
      <c r="AO360" s="12">
        <v>0</v>
      </c>
      <c r="AP360" s="12">
        <v>0</v>
      </c>
      <c r="AQ360" s="12">
        <v>448000</v>
      </c>
      <c r="AR360" s="12">
        <f t="shared" si="5"/>
        <v>448000</v>
      </c>
      <c r="AS360" s="12">
        <v>448000</v>
      </c>
    </row>
    <row r="361" spans="1:45" hidden="1" x14ac:dyDescent="0.3">
      <c r="A361" t="s">
        <v>933</v>
      </c>
      <c r="B361">
        <v>3</v>
      </c>
      <c r="C361" t="s">
        <v>600</v>
      </c>
      <c r="D361">
        <v>3.1</v>
      </c>
      <c r="E361" t="s">
        <v>601</v>
      </c>
      <c r="F361" t="s">
        <v>602</v>
      </c>
      <c r="G361" t="s">
        <v>603</v>
      </c>
      <c r="H361" t="s">
        <v>31</v>
      </c>
      <c r="I361" t="s">
        <v>934</v>
      </c>
      <c r="J361" t="s">
        <v>861</v>
      </c>
      <c r="K361">
        <v>8</v>
      </c>
      <c r="L361">
        <v>42</v>
      </c>
      <c r="M361" t="s">
        <v>895</v>
      </c>
      <c r="N361" t="s">
        <v>935</v>
      </c>
      <c r="O361">
        <v>3800</v>
      </c>
      <c r="P361" t="s">
        <v>1005</v>
      </c>
      <c r="Q361">
        <v>3820</v>
      </c>
      <c r="R361" t="s">
        <v>70</v>
      </c>
      <c r="S361">
        <v>3821</v>
      </c>
      <c r="T361" t="s">
        <v>75</v>
      </c>
      <c r="U361">
        <v>21</v>
      </c>
      <c r="V361" t="s">
        <v>637</v>
      </c>
      <c r="W361">
        <v>3000</v>
      </c>
      <c r="X361" t="s">
        <v>70</v>
      </c>
      <c r="Y361" t="s">
        <v>937</v>
      </c>
      <c r="Z361" t="s">
        <v>605</v>
      </c>
      <c r="AA361" t="s">
        <v>606</v>
      </c>
      <c r="AB361" t="s">
        <v>622</v>
      </c>
      <c r="AC361" t="s">
        <v>973</v>
      </c>
      <c r="AD361" s="12">
        <v>497495</v>
      </c>
      <c r="AE361" s="12">
        <v>499993.16</v>
      </c>
      <c r="AF361" s="12">
        <v>497495</v>
      </c>
      <c r="AG361" s="12">
        <v>497495</v>
      </c>
      <c r="AH361" s="12">
        <v>207495</v>
      </c>
      <c r="AI361" s="12">
        <v>0</v>
      </c>
      <c r="AJ361" s="12">
        <v>0</v>
      </c>
      <c r="AK361" s="12">
        <v>0</v>
      </c>
      <c r="AL361" s="12">
        <v>0</v>
      </c>
      <c r="AM361" s="12">
        <v>0</v>
      </c>
      <c r="AN361" s="12">
        <v>0</v>
      </c>
      <c r="AO361" s="12">
        <v>0</v>
      </c>
      <c r="AP361" s="12">
        <v>0</v>
      </c>
      <c r="AQ361" s="12">
        <v>499380</v>
      </c>
      <c r="AR361" s="12">
        <f t="shared" si="5"/>
        <v>497495</v>
      </c>
      <c r="AS361" s="12">
        <v>497495</v>
      </c>
    </row>
    <row r="362" spans="1:45" hidden="1" x14ac:dyDescent="0.3">
      <c r="A362" t="s">
        <v>933</v>
      </c>
      <c r="B362">
        <v>3</v>
      </c>
      <c r="C362" t="s">
        <v>600</v>
      </c>
      <c r="D362">
        <v>3.1</v>
      </c>
      <c r="E362" t="s">
        <v>601</v>
      </c>
      <c r="F362" t="s">
        <v>602</v>
      </c>
      <c r="G362" t="s">
        <v>603</v>
      </c>
      <c r="H362" t="s">
        <v>31</v>
      </c>
      <c r="I362" t="s">
        <v>934</v>
      </c>
      <c r="J362" t="s">
        <v>861</v>
      </c>
      <c r="K362">
        <v>8</v>
      </c>
      <c r="L362">
        <v>42</v>
      </c>
      <c r="M362" t="s">
        <v>895</v>
      </c>
      <c r="N362" t="s">
        <v>935</v>
      </c>
      <c r="O362">
        <v>3800</v>
      </c>
      <c r="P362" t="s">
        <v>1005</v>
      </c>
      <c r="Q362">
        <v>3820</v>
      </c>
      <c r="R362" t="s">
        <v>70</v>
      </c>
      <c r="S362">
        <v>3821</v>
      </c>
      <c r="T362" t="s">
        <v>75</v>
      </c>
      <c r="U362">
        <v>22</v>
      </c>
      <c r="V362" t="s">
        <v>639</v>
      </c>
      <c r="W362">
        <v>3000</v>
      </c>
      <c r="X362" t="s">
        <v>70</v>
      </c>
      <c r="Y362" t="s">
        <v>937</v>
      </c>
      <c r="Z362" t="s">
        <v>605</v>
      </c>
      <c r="AA362" t="s">
        <v>606</v>
      </c>
      <c r="AB362" t="s">
        <v>622</v>
      </c>
      <c r="AC362" t="s">
        <v>973</v>
      </c>
      <c r="AD362" s="12">
        <v>500000</v>
      </c>
      <c r="AE362" s="12">
        <v>499993.16</v>
      </c>
      <c r="AF362" s="12">
        <v>0</v>
      </c>
      <c r="AG362" s="12">
        <v>0</v>
      </c>
      <c r="AH362" s="12">
        <v>0</v>
      </c>
      <c r="AI362" s="12">
        <v>0</v>
      </c>
      <c r="AJ362" s="12">
        <v>0</v>
      </c>
      <c r="AK362" s="12">
        <v>500000</v>
      </c>
      <c r="AL362" s="12">
        <v>0</v>
      </c>
      <c r="AM362" s="12">
        <v>0</v>
      </c>
      <c r="AN362" s="12">
        <v>0</v>
      </c>
      <c r="AO362" s="12">
        <v>0</v>
      </c>
      <c r="AP362" s="12">
        <v>0</v>
      </c>
      <c r="AQ362" s="12">
        <v>500000</v>
      </c>
      <c r="AR362" s="12">
        <f t="shared" si="5"/>
        <v>500000</v>
      </c>
      <c r="AS362" s="12">
        <v>500000</v>
      </c>
    </row>
    <row r="363" spans="1:45" hidden="1" x14ac:dyDescent="0.3">
      <c r="A363" t="s">
        <v>933</v>
      </c>
      <c r="B363">
        <v>3</v>
      </c>
      <c r="C363" t="s">
        <v>600</v>
      </c>
      <c r="D363">
        <v>3.1</v>
      </c>
      <c r="E363" t="s">
        <v>601</v>
      </c>
      <c r="F363" t="s">
        <v>602</v>
      </c>
      <c r="G363" t="s">
        <v>603</v>
      </c>
      <c r="H363" t="s">
        <v>31</v>
      </c>
      <c r="I363" t="s">
        <v>934</v>
      </c>
      <c r="J363" t="s">
        <v>861</v>
      </c>
      <c r="K363">
        <v>8</v>
      </c>
      <c r="L363">
        <v>42</v>
      </c>
      <c r="M363" t="s">
        <v>895</v>
      </c>
      <c r="N363" t="s">
        <v>935</v>
      </c>
      <c r="O363">
        <v>3800</v>
      </c>
      <c r="P363" t="s">
        <v>1005</v>
      </c>
      <c r="Q363">
        <v>3820</v>
      </c>
      <c r="R363" t="s">
        <v>70</v>
      </c>
      <c r="S363">
        <v>3821</v>
      </c>
      <c r="T363" t="s">
        <v>75</v>
      </c>
      <c r="U363">
        <v>23</v>
      </c>
      <c r="V363" t="s">
        <v>641</v>
      </c>
      <c r="W363">
        <v>3000</v>
      </c>
      <c r="X363" t="s">
        <v>70</v>
      </c>
      <c r="Y363" t="s">
        <v>937</v>
      </c>
      <c r="Z363" t="s">
        <v>605</v>
      </c>
      <c r="AA363" t="s">
        <v>606</v>
      </c>
      <c r="AB363" t="s">
        <v>622</v>
      </c>
      <c r="AC363" t="s">
        <v>973</v>
      </c>
      <c r="AD363" s="12">
        <v>350000</v>
      </c>
      <c r="AE363" s="12">
        <v>349993.16</v>
      </c>
      <c r="AF363" s="12">
        <v>0</v>
      </c>
      <c r="AG363" s="12">
        <v>0</v>
      </c>
      <c r="AH363" s="12">
        <v>0</v>
      </c>
      <c r="AI363" s="12">
        <v>0</v>
      </c>
      <c r="AJ363" s="12">
        <v>0</v>
      </c>
      <c r="AK363" s="12">
        <v>350000</v>
      </c>
      <c r="AL363" s="12">
        <v>0</v>
      </c>
      <c r="AM363" s="12">
        <v>0</v>
      </c>
      <c r="AN363" s="12">
        <v>0</v>
      </c>
      <c r="AO363" s="12">
        <v>0</v>
      </c>
      <c r="AP363" s="12">
        <v>0</v>
      </c>
      <c r="AQ363" s="12">
        <v>350000</v>
      </c>
      <c r="AR363" s="12">
        <f t="shared" si="5"/>
        <v>350000</v>
      </c>
      <c r="AS363" s="12">
        <v>350000</v>
      </c>
    </row>
    <row r="364" spans="1:45" hidden="1" x14ac:dyDescent="0.3">
      <c r="A364" t="s">
        <v>933</v>
      </c>
      <c r="B364">
        <v>3</v>
      </c>
      <c r="C364" t="s">
        <v>600</v>
      </c>
      <c r="D364">
        <v>3.1</v>
      </c>
      <c r="E364" t="s">
        <v>601</v>
      </c>
      <c r="F364" t="s">
        <v>602</v>
      </c>
      <c r="G364" t="s">
        <v>603</v>
      </c>
      <c r="H364" t="s">
        <v>31</v>
      </c>
      <c r="I364" t="s">
        <v>934</v>
      </c>
      <c r="J364" t="s">
        <v>861</v>
      </c>
      <c r="K364">
        <v>8</v>
      </c>
      <c r="L364">
        <v>42</v>
      </c>
      <c r="M364" t="s">
        <v>895</v>
      </c>
      <c r="N364" t="s">
        <v>935</v>
      </c>
      <c r="O364">
        <v>3800</v>
      </c>
      <c r="P364" t="s">
        <v>1005</v>
      </c>
      <c r="Q364">
        <v>3820</v>
      </c>
      <c r="R364" t="s">
        <v>70</v>
      </c>
      <c r="S364">
        <v>3821</v>
      </c>
      <c r="T364" t="s">
        <v>75</v>
      </c>
      <c r="U364">
        <v>24</v>
      </c>
      <c r="V364" t="s">
        <v>1009</v>
      </c>
      <c r="W364">
        <v>3000</v>
      </c>
      <c r="X364" t="s">
        <v>70</v>
      </c>
      <c r="Y364" t="s">
        <v>937</v>
      </c>
      <c r="Z364" t="s">
        <v>605</v>
      </c>
      <c r="AA364" t="s">
        <v>606</v>
      </c>
      <c r="AB364" t="s">
        <v>622</v>
      </c>
      <c r="AC364" t="s">
        <v>973</v>
      </c>
      <c r="AD364" s="12">
        <v>0</v>
      </c>
      <c r="AE364" s="12">
        <v>100006.84</v>
      </c>
      <c r="AF364" s="12">
        <v>0</v>
      </c>
      <c r="AG364" s="12">
        <v>0</v>
      </c>
      <c r="AH364" s="12">
        <v>0</v>
      </c>
      <c r="AI364" s="12">
        <v>0</v>
      </c>
      <c r="AJ364" s="12">
        <v>0</v>
      </c>
      <c r="AK364" s="12">
        <v>0</v>
      </c>
      <c r="AL364" s="12">
        <v>0</v>
      </c>
      <c r="AM364" s="12">
        <v>0</v>
      </c>
      <c r="AN364" s="12">
        <v>0</v>
      </c>
      <c r="AO364" s="12">
        <v>0</v>
      </c>
      <c r="AP364" s="12">
        <v>0</v>
      </c>
      <c r="AQ364" s="12">
        <v>0</v>
      </c>
      <c r="AR364" s="12">
        <f t="shared" si="5"/>
        <v>0</v>
      </c>
      <c r="AS364" s="12">
        <v>0</v>
      </c>
    </row>
    <row r="365" spans="1:45" hidden="1" x14ac:dyDescent="0.3">
      <c r="A365" t="s">
        <v>933</v>
      </c>
      <c r="B365">
        <v>3</v>
      </c>
      <c r="C365" t="s">
        <v>600</v>
      </c>
      <c r="D365">
        <v>3.1</v>
      </c>
      <c r="E365" t="s">
        <v>601</v>
      </c>
      <c r="F365" t="s">
        <v>602</v>
      </c>
      <c r="G365" t="s">
        <v>603</v>
      </c>
      <c r="H365" t="s">
        <v>31</v>
      </c>
      <c r="I365" t="s">
        <v>934</v>
      </c>
      <c r="J365" t="s">
        <v>861</v>
      </c>
      <c r="K365">
        <v>8</v>
      </c>
      <c r="L365">
        <v>42</v>
      </c>
      <c r="M365" t="s">
        <v>895</v>
      </c>
      <c r="N365" t="s">
        <v>935</v>
      </c>
      <c r="O365">
        <v>3800</v>
      </c>
      <c r="P365" t="s">
        <v>1005</v>
      </c>
      <c r="Q365">
        <v>3820</v>
      </c>
      <c r="R365" t="s">
        <v>70</v>
      </c>
      <c r="S365">
        <v>3821</v>
      </c>
      <c r="T365" t="s">
        <v>75</v>
      </c>
      <c r="U365">
        <v>25</v>
      </c>
      <c r="V365" t="s">
        <v>1010</v>
      </c>
      <c r="W365">
        <v>3000</v>
      </c>
      <c r="X365" t="s">
        <v>70</v>
      </c>
      <c r="Y365" t="s">
        <v>937</v>
      </c>
      <c r="Z365" t="s">
        <v>605</v>
      </c>
      <c r="AA365" t="s">
        <v>606</v>
      </c>
      <c r="AB365" t="s">
        <v>622</v>
      </c>
      <c r="AC365" t="s">
        <v>973</v>
      </c>
      <c r="AD365" s="12">
        <v>0</v>
      </c>
      <c r="AE365" s="12">
        <v>199993.16</v>
      </c>
      <c r="AF365" s="12">
        <v>0</v>
      </c>
      <c r="AG365" s="12">
        <v>0</v>
      </c>
      <c r="AH365" s="12">
        <v>0</v>
      </c>
      <c r="AI365" s="12">
        <v>0</v>
      </c>
      <c r="AJ365" s="12">
        <v>0</v>
      </c>
      <c r="AK365" s="12">
        <v>0</v>
      </c>
      <c r="AL365" s="12">
        <v>0</v>
      </c>
      <c r="AM365" s="12">
        <v>0</v>
      </c>
      <c r="AN365" s="12">
        <v>0</v>
      </c>
      <c r="AO365" s="12">
        <v>0</v>
      </c>
      <c r="AP365" s="12">
        <v>0</v>
      </c>
      <c r="AQ365" s="12">
        <v>0</v>
      </c>
      <c r="AR365" s="12">
        <f t="shared" si="5"/>
        <v>0</v>
      </c>
      <c r="AS365" s="12">
        <v>0</v>
      </c>
    </row>
    <row r="366" spans="1:45" hidden="1" x14ac:dyDescent="0.3">
      <c r="A366" t="s">
        <v>933</v>
      </c>
      <c r="B366">
        <v>3</v>
      </c>
      <c r="C366" t="s">
        <v>600</v>
      </c>
      <c r="D366">
        <v>3.1</v>
      </c>
      <c r="E366" t="s">
        <v>601</v>
      </c>
      <c r="F366" t="s">
        <v>602</v>
      </c>
      <c r="G366" t="s">
        <v>603</v>
      </c>
      <c r="H366" t="s">
        <v>31</v>
      </c>
      <c r="I366" t="s">
        <v>934</v>
      </c>
      <c r="J366" t="s">
        <v>861</v>
      </c>
      <c r="K366">
        <v>8</v>
      </c>
      <c r="L366">
        <v>42</v>
      </c>
      <c r="M366" t="s">
        <v>895</v>
      </c>
      <c r="N366" t="s">
        <v>935</v>
      </c>
      <c r="O366">
        <v>3800</v>
      </c>
      <c r="P366" t="s">
        <v>1005</v>
      </c>
      <c r="Q366">
        <v>3820</v>
      </c>
      <c r="R366" t="s">
        <v>70</v>
      </c>
      <c r="S366">
        <v>3821</v>
      </c>
      <c r="T366" t="s">
        <v>75</v>
      </c>
      <c r="U366">
        <v>29</v>
      </c>
      <c r="V366" t="s">
        <v>643</v>
      </c>
      <c r="W366">
        <v>3000</v>
      </c>
      <c r="X366" t="s">
        <v>70</v>
      </c>
      <c r="Y366" t="s">
        <v>937</v>
      </c>
      <c r="Z366" t="s">
        <v>605</v>
      </c>
      <c r="AA366" t="s">
        <v>606</v>
      </c>
      <c r="AB366" t="s">
        <v>622</v>
      </c>
      <c r="AC366" t="s">
        <v>973</v>
      </c>
      <c r="AD366" s="12">
        <v>200000</v>
      </c>
      <c r="AE366" s="12">
        <v>200000</v>
      </c>
      <c r="AF366" s="12">
        <v>200000</v>
      </c>
      <c r="AG366" s="12">
        <v>200000</v>
      </c>
      <c r="AH366" s="12">
        <v>200000</v>
      </c>
      <c r="AI366" s="12">
        <v>200000</v>
      </c>
      <c r="AJ366" s="12">
        <v>200000</v>
      </c>
      <c r="AK366" s="12">
        <v>0</v>
      </c>
      <c r="AL366" s="12">
        <v>0</v>
      </c>
      <c r="AM366" s="12">
        <v>0</v>
      </c>
      <c r="AN366" s="12">
        <v>0</v>
      </c>
      <c r="AO366" s="12">
        <v>0</v>
      </c>
      <c r="AP366" s="12">
        <v>0</v>
      </c>
      <c r="AQ366" s="12">
        <v>200000</v>
      </c>
      <c r="AR366" s="12">
        <f t="shared" si="5"/>
        <v>200000</v>
      </c>
      <c r="AS366" s="12">
        <v>200000</v>
      </c>
    </row>
    <row r="367" spans="1:45" hidden="1" x14ac:dyDescent="0.3">
      <c r="A367" t="s">
        <v>933</v>
      </c>
      <c r="B367">
        <v>3</v>
      </c>
      <c r="C367" t="s">
        <v>600</v>
      </c>
      <c r="D367">
        <v>3.7</v>
      </c>
      <c r="E367" t="s">
        <v>656</v>
      </c>
      <c r="F367" t="s">
        <v>657</v>
      </c>
      <c r="G367" t="s">
        <v>656</v>
      </c>
      <c r="H367" t="s">
        <v>31</v>
      </c>
      <c r="I367" t="s">
        <v>934</v>
      </c>
      <c r="J367" t="s">
        <v>861</v>
      </c>
      <c r="K367">
        <v>8</v>
      </c>
      <c r="L367">
        <v>47</v>
      </c>
      <c r="M367" t="s">
        <v>897</v>
      </c>
      <c r="N367" t="s">
        <v>935</v>
      </c>
      <c r="O367">
        <v>3800</v>
      </c>
      <c r="P367" t="s">
        <v>1005</v>
      </c>
      <c r="Q367">
        <v>3820</v>
      </c>
      <c r="R367" t="s">
        <v>70</v>
      </c>
      <c r="S367">
        <v>3821</v>
      </c>
      <c r="T367" t="s">
        <v>75</v>
      </c>
      <c r="U367">
        <v>26</v>
      </c>
      <c r="V367" t="s">
        <v>662</v>
      </c>
      <c r="W367">
        <v>3000</v>
      </c>
      <c r="X367" t="s">
        <v>70</v>
      </c>
      <c r="Y367" t="s">
        <v>937</v>
      </c>
      <c r="Z367" t="s">
        <v>605</v>
      </c>
      <c r="AA367" t="s">
        <v>606</v>
      </c>
      <c r="AB367" t="s">
        <v>661</v>
      </c>
      <c r="AC367" t="s">
        <v>659</v>
      </c>
      <c r="AD367" s="12">
        <v>691600</v>
      </c>
      <c r="AE367" s="12">
        <v>700000</v>
      </c>
      <c r="AF367" s="12">
        <v>591600</v>
      </c>
      <c r="AG367" s="12">
        <v>591600</v>
      </c>
      <c r="AH367" s="12">
        <v>591600</v>
      </c>
      <c r="AI367" s="12">
        <v>591600</v>
      </c>
      <c r="AJ367" s="12">
        <v>591600</v>
      </c>
      <c r="AK367" s="12">
        <v>100000</v>
      </c>
      <c r="AL367" s="12">
        <v>0</v>
      </c>
      <c r="AM367" s="12">
        <v>0</v>
      </c>
      <c r="AN367" s="12">
        <v>0</v>
      </c>
      <c r="AO367" s="12">
        <v>0</v>
      </c>
      <c r="AP367" s="12">
        <v>126660</v>
      </c>
      <c r="AQ367" s="12">
        <v>700000</v>
      </c>
      <c r="AR367" s="12">
        <f t="shared" si="5"/>
        <v>691600</v>
      </c>
      <c r="AS367" s="12">
        <v>691600</v>
      </c>
    </row>
    <row r="368" spans="1:45" hidden="1" x14ac:dyDescent="0.3">
      <c r="A368" t="s">
        <v>933</v>
      </c>
      <c r="B368">
        <v>2</v>
      </c>
      <c r="C368" t="s">
        <v>257</v>
      </c>
      <c r="D368">
        <v>2.4</v>
      </c>
      <c r="E368" t="s">
        <v>421</v>
      </c>
      <c r="F368" t="s">
        <v>422</v>
      </c>
      <c r="G368" t="s">
        <v>423</v>
      </c>
      <c r="H368" t="s">
        <v>340</v>
      </c>
      <c r="I368" t="s">
        <v>964</v>
      </c>
      <c r="J368" t="s">
        <v>858</v>
      </c>
      <c r="K368">
        <v>5</v>
      </c>
      <c r="L368">
        <v>29</v>
      </c>
      <c r="M368" t="s">
        <v>886</v>
      </c>
      <c r="N368" t="s">
        <v>935</v>
      </c>
      <c r="O368">
        <v>3800</v>
      </c>
      <c r="P368" t="s">
        <v>1005</v>
      </c>
      <c r="Q368">
        <v>3840</v>
      </c>
      <c r="R368" t="s">
        <v>432</v>
      </c>
      <c r="S368">
        <v>3841</v>
      </c>
      <c r="T368" t="s">
        <v>432</v>
      </c>
      <c r="U368">
        <v>0</v>
      </c>
      <c r="V368" t="s">
        <v>43</v>
      </c>
      <c r="W368">
        <v>3000</v>
      </c>
      <c r="X368" t="s">
        <v>70</v>
      </c>
      <c r="Y368" t="s">
        <v>937</v>
      </c>
      <c r="Z368" t="s">
        <v>404</v>
      </c>
      <c r="AA368" t="s">
        <v>62</v>
      </c>
      <c r="AB368" t="s">
        <v>427</v>
      </c>
      <c r="AC368" t="s">
        <v>425</v>
      </c>
      <c r="AD368" s="12">
        <v>570000</v>
      </c>
      <c r="AE368" s="12">
        <v>0</v>
      </c>
      <c r="AF368" s="12">
        <v>570000</v>
      </c>
      <c r="AG368" s="12">
        <v>570000</v>
      </c>
      <c r="AH368" s="12">
        <v>570000</v>
      </c>
      <c r="AI368" s="12">
        <v>570000</v>
      </c>
      <c r="AJ368" s="12">
        <v>570000</v>
      </c>
      <c r="AK368" s="12">
        <v>0</v>
      </c>
      <c r="AL368" s="12">
        <v>0</v>
      </c>
      <c r="AM368" s="12">
        <v>0</v>
      </c>
      <c r="AN368" s="12">
        <v>0</v>
      </c>
      <c r="AO368" s="12">
        <v>0</v>
      </c>
      <c r="AP368" s="12">
        <v>0</v>
      </c>
      <c r="AQ368" s="12">
        <v>570000</v>
      </c>
      <c r="AR368" s="12">
        <f t="shared" si="5"/>
        <v>570000</v>
      </c>
      <c r="AS368" s="12">
        <v>570000</v>
      </c>
    </row>
    <row r="369" spans="1:45" hidden="1" x14ac:dyDescent="0.3">
      <c r="A369" t="s">
        <v>933</v>
      </c>
      <c r="B369">
        <v>1</v>
      </c>
      <c r="C369" t="s">
        <v>27</v>
      </c>
      <c r="D369">
        <v>1.3</v>
      </c>
      <c r="E369" t="s">
        <v>28</v>
      </c>
      <c r="F369" t="s">
        <v>29</v>
      </c>
      <c r="G369" t="s">
        <v>30</v>
      </c>
      <c r="H369" t="s">
        <v>31</v>
      </c>
      <c r="I369" t="s">
        <v>934</v>
      </c>
      <c r="J369" t="s">
        <v>857</v>
      </c>
      <c r="K369">
        <v>6</v>
      </c>
      <c r="L369">
        <v>21</v>
      </c>
      <c r="M369" t="s">
        <v>884</v>
      </c>
      <c r="N369" t="s">
        <v>935</v>
      </c>
      <c r="O369">
        <v>3900</v>
      </c>
      <c r="P369" t="s">
        <v>1011</v>
      </c>
      <c r="Q369">
        <v>3910</v>
      </c>
      <c r="R369" t="s">
        <v>70</v>
      </c>
      <c r="S369">
        <v>3911</v>
      </c>
      <c r="T369" t="s">
        <v>334</v>
      </c>
      <c r="U369">
        <v>0</v>
      </c>
      <c r="V369" t="s">
        <v>43</v>
      </c>
      <c r="W369">
        <v>3000</v>
      </c>
      <c r="X369" t="s">
        <v>70</v>
      </c>
      <c r="Y369" t="s">
        <v>937</v>
      </c>
      <c r="Z369" t="s">
        <v>307</v>
      </c>
      <c r="AA369" t="s">
        <v>79</v>
      </c>
      <c r="AB369" t="s">
        <v>311</v>
      </c>
      <c r="AC369" t="s">
        <v>309</v>
      </c>
      <c r="AD369" s="12">
        <v>700000</v>
      </c>
      <c r="AE369" s="12">
        <v>0</v>
      </c>
      <c r="AF369" s="12">
        <v>366615.54</v>
      </c>
      <c r="AG369" s="12">
        <v>366615.54</v>
      </c>
      <c r="AH369" s="12">
        <v>366615.54</v>
      </c>
      <c r="AI369" s="12">
        <v>366615.54</v>
      </c>
      <c r="AJ369" s="12">
        <v>366615.54</v>
      </c>
      <c r="AK369" s="12">
        <v>333384.46000000002</v>
      </c>
      <c r="AL369" s="12">
        <v>0</v>
      </c>
      <c r="AM369" s="12">
        <v>0</v>
      </c>
      <c r="AN369" s="12">
        <v>0</v>
      </c>
      <c r="AO369" s="12">
        <v>750000</v>
      </c>
      <c r="AP369" s="12">
        <v>721325.52</v>
      </c>
      <c r="AQ369" s="12">
        <v>700000</v>
      </c>
      <c r="AR369" s="12">
        <f t="shared" si="5"/>
        <v>700000</v>
      </c>
      <c r="AS369" s="12">
        <v>700000</v>
      </c>
    </row>
    <row r="370" spans="1:45" hidden="1" x14ac:dyDescent="0.3">
      <c r="A370" t="s">
        <v>940</v>
      </c>
      <c r="B370">
        <v>1</v>
      </c>
      <c r="C370" t="s">
        <v>27</v>
      </c>
      <c r="D370">
        <v>1.3</v>
      </c>
      <c r="E370" t="s">
        <v>28</v>
      </c>
      <c r="F370" t="s">
        <v>29</v>
      </c>
      <c r="G370" t="s">
        <v>30</v>
      </c>
      <c r="H370" t="s">
        <v>141</v>
      </c>
      <c r="I370" t="s">
        <v>955</v>
      </c>
      <c r="J370" t="s">
        <v>855</v>
      </c>
      <c r="K370">
        <v>6</v>
      </c>
      <c r="L370">
        <v>19</v>
      </c>
      <c r="M370" t="s">
        <v>878</v>
      </c>
      <c r="N370" t="s">
        <v>935</v>
      </c>
      <c r="O370">
        <v>3900</v>
      </c>
      <c r="P370" t="s">
        <v>1011</v>
      </c>
      <c r="Q370">
        <v>3920</v>
      </c>
      <c r="R370" t="s">
        <v>70</v>
      </c>
      <c r="S370">
        <v>3921</v>
      </c>
      <c r="T370" t="s">
        <v>1012</v>
      </c>
      <c r="U370">
        <v>0</v>
      </c>
      <c r="V370" t="s">
        <v>43</v>
      </c>
      <c r="W370">
        <v>3000</v>
      </c>
      <c r="X370" t="s">
        <v>70</v>
      </c>
      <c r="Y370" t="s">
        <v>1013</v>
      </c>
      <c r="Z370" t="s">
        <v>144</v>
      </c>
      <c r="AA370" t="s">
        <v>79</v>
      </c>
      <c r="AB370" t="s">
        <v>170</v>
      </c>
      <c r="AC370" t="s">
        <v>168</v>
      </c>
      <c r="AD370" s="12">
        <v>56476.45</v>
      </c>
      <c r="AE370" s="12">
        <v>0</v>
      </c>
      <c r="AF370" s="12">
        <v>56476.45</v>
      </c>
      <c r="AG370" s="12">
        <v>56476.45</v>
      </c>
      <c r="AH370" s="12">
        <v>56476.45</v>
      </c>
      <c r="AI370" s="12">
        <v>56476.45</v>
      </c>
      <c r="AJ370" s="12">
        <v>56476.45</v>
      </c>
      <c r="AK370" s="12">
        <v>0</v>
      </c>
      <c r="AL370" s="12">
        <v>0</v>
      </c>
      <c r="AM370" s="12">
        <v>0</v>
      </c>
      <c r="AN370" s="12">
        <v>0</v>
      </c>
      <c r="AO370" s="12">
        <v>0</v>
      </c>
      <c r="AP370" s="12">
        <v>0</v>
      </c>
      <c r="AQ370" s="12">
        <v>56476.45</v>
      </c>
      <c r="AR370" s="12">
        <f t="shared" si="5"/>
        <v>56476.45</v>
      </c>
      <c r="AS370" s="12">
        <v>56476.45</v>
      </c>
    </row>
    <row r="371" spans="1:45" hidden="1" x14ac:dyDescent="0.3">
      <c r="A371" t="s">
        <v>933</v>
      </c>
      <c r="B371">
        <v>1</v>
      </c>
      <c r="C371" t="s">
        <v>27</v>
      </c>
      <c r="D371">
        <v>1.3</v>
      </c>
      <c r="E371" t="s">
        <v>28</v>
      </c>
      <c r="F371" t="s">
        <v>29</v>
      </c>
      <c r="G371" t="s">
        <v>30</v>
      </c>
      <c r="H371" t="s">
        <v>123</v>
      </c>
      <c r="I371" t="s">
        <v>969</v>
      </c>
      <c r="J371" t="s">
        <v>856</v>
      </c>
      <c r="K371">
        <v>1</v>
      </c>
      <c r="L371">
        <v>7</v>
      </c>
      <c r="M371" t="s">
        <v>880</v>
      </c>
      <c r="N371" t="s">
        <v>935</v>
      </c>
      <c r="O371">
        <v>3900</v>
      </c>
      <c r="P371" t="s">
        <v>1011</v>
      </c>
      <c r="Q371">
        <v>3920</v>
      </c>
      <c r="R371" t="s">
        <v>70</v>
      </c>
      <c r="S371">
        <v>3921</v>
      </c>
      <c r="T371" t="s">
        <v>1012</v>
      </c>
      <c r="U371">
        <v>0</v>
      </c>
      <c r="V371" t="s">
        <v>43</v>
      </c>
      <c r="W371">
        <v>3000</v>
      </c>
      <c r="X371" t="s">
        <v>70</v>
      </c>
      <c r="Y371" t="s">
        <v>937</v>
      </c>
      <c r="Z371" t="s">
        <v>189</v>
      </c>
      <c r="AA371" t="s">
        <v>35</v>
      </c>
      <c r="AB371" t="s">
        <v>995</v>
      </c>
      <c r="AC371" t="s">
        <v>996</v>
      </c>
      <c r="AD371" s="12">
        <v>0</v>
      </c>
      <c r="AE371" s="12">
        <v>0</v>
      </c>
      <c r="AF371" s="12">
        <v>0</v>
      </c>
      <c r="AG371" s="12">
        <v>0</v>
      </c>
      <c r="AH371" s="12">
        <v>0</v>
      </c>
      <c r="AI371" s="12">
        <v>0</v>
      </c>
      <c r="AJ371" s="12">
        <v>0</v>
      </c>
      <c r="AK371" s="12">
        <v>0</v>
      </c>
      <c r="AL371" s="12">
        <v>0</v>
      </c>
      <c r="AM371" s="12">
        <v>0</v>
      </c>
      <c r="AN371" s="12">
        <v>0</v>
      </c>
      <c r="AO371" s="12">
        <v>0</v>
      </c>
      <c r="AP371" s="12">
        <v>0</v>
      </c>
      <c r="AQ371" s="12">
        <v>0</v>
      </c>
      <c r="AR371" s="12">
        <f t="shared" si="5"/>
        <v>0</v>
      </c>
      <c r="AS371" s="12">
        <v>0</v>
      </c>
    </row>
    <row r="372" spans="1:45" hidden="1" x14ac:dyDescent="0.3">
      <c r="A372" t="s">
        <v>940</v>
      </c>
      <c r="B372">
        <v>1</v>
      </c>
      <c r="C372" t="s">
        <v>27</v>
      </c>
      <c r="D372">
        <v>1.3</v>
      </c>
      <c r="E372" t="s">
        <v>28</v>
      </c>
      <c r="F372" t="s">
        <v>29</v>
      </c>
      <c r="G372" t="s">
        <v>30</v>
      </c>
      <c r="H372" t="s">
        <v>141</v>
      </c>
      <c r="I372" t="s">
        <v>955</v>
      </c>
      <c r="J372" t="s">
        <v>855</v>
      </c>
      <c r="K372">
        <v>6</v>
      </c>
      <c r="L372">
        <v>19</v>
      </c>
      <c r="M372" t="s">
        <v>878</v>
      </c>
      <c r="N372" t="s">
        <v>935</v>
      </c>
      <c r="O372">
        <v>3900</v>
      </c>
      <c r="P372" t="s">
        <v>1011</v>
      </c>
      <c r="Q372">
        <v>3920</v>
      </c>
      <c r="R372" t="s">
        <v>70</v>
      </c>
      <c r="S372">
        <v>3921</v>
      </c>
      <c r="T372" t="s">
        <v>1012</v>
      </c>
      <c r="U372">
        <v>0</v>
      </c>
      <c r="V372" t="s">
        <v>43</v>
      </c>
      <c r="W372">
        <v>3000</v>
      </c>
      <c r="X372" t="s">
        <v>70</v>
      </c>
      <c r="Y372" t="s">
        <v>951</v>
      </c>
      <c r="Z372" t="s">
        <v>144</v>
      </c>
      <c r="AA372" t="s">
        <v>79</v>
      </c>
      <c r="AB372" t="s">
        <v>170</v>
      </c>
      <c r="AC372" t="s">
        <v>168</v>
      </c>
      <c r="AD372" s="12">
        <v>688354.49</v>
      </c>
      <c r="AE372" s="12">
        <v>0</v>
      </c>
      <c r="AF372" s="12">
        <v>688354.49</v>
      </c>
      <c r="AG372" s="12">
        <v>688354.49</v>
      </c>
      <c r="AH372" s="12">
        <v>688354.49</v>
      </c>
      <c r="AI372" s="12">
        <v>688354.49</v>
      </c>
      <c r="AJ372" s="12">
        <v>688354.49</v>
      </c>
      <c r="AK372" s="12">
        <v>0</v>
      </c>
      <c r="AL372" s="12">
        <v>0</v>
      </c>
      <c r="AM372" s="12">
        <v>0</v>
      </c>
      <c r="AN372" s="12">
        <v>0</v>
      </c>
      <c r="AO372" s="12">
        <v>0</v>
      </c>
      <c r="AP372" s="12">
        <v>0</v>
      </c>
      <c r="AQ372" s="12">
        <v>688354.49</v>
      </c>
      <c r="AR372" s="12">
        <f t="shared" si="5"/>
        <v>688354.49</v>
      </c>
      <c r="AS372" s="12">
        <v>688354.49</v>
      </c>
    </row>
    <row r="373" spans="1:45" hidden="1" x14ac:dyDescent="0.3">
      <c r="A373" t="s">
        <v>940</v>
      </c>
      <c r="B373">
        <v>1</v>
      </c>
      <c r="C373" t="s">
        <v>27</v>
      </c>
      <c r="D373">
        <v>1.3</v>
      </c>
      <c r="E373" t="s">
        <v>28</v>
      </c>
      <c r="F373" t="s">
        <v>29</v>
      </c>
      <c r="G373" t="s">
        <v>30</v>
      </c>
      <c r="H373" t="s">
        <v>141</v>
      </c>
      <c r="I373" t="s">
        <v>955</v>
      </c>
      <c r="J373" t="s">
        <v>855</v>
      </c>
      <c r="K373">
        <v>6</v>
      </c>
      <c r="L373">
        <v>19</v>
      </c>
      <c r="M373" t="s">
        <v>878</v>
      </c>
      <c r="N373" t="s">
        <v>935</v>
      </c>
      <c r="O373">
        <v>3900</v>
      </c>
      <c r="P373" t="s">
        <v>1011</v>
      </c>
      <c r="Q373">
        <v>3920</v>
      </c>
      <c r="R373" t="s">
        <v>70</v>
      </c>
      <c r="S373">
        <v>3921</v>
      </c>
      <c r="T373" t="s">
        <v>1012</v>
      </c>
      <c r="U373">
        <v>0</v>
      </c>
      <c r="V373" t="s">
        <v>43</v>
      </c>
      <c r="W373">
        <v>3000</v>
      </c>
      <c r="X373" t="s">
        <v>70</v>
      </c>
      <c r="Y373" t="s">
        <v>1014</v>
      </c>
      <c r="Z373" t="s">
        <v>144</v>
      </c>
      <c r="AA373" t="s">
        <v>79</v>
      </c>
      <c r="AB373" t="s">
        <v>170</v>
      </c>
      <c r="AC373" t="s">
        <v>168</v>
      </c>
      <c r="AD373" s="12">
        <v>88245.29</v>
      </c>
      <c r="AE373" s="12">
        <v>0</v>
      </c>
      <c r="AF373" s="12">
        <v>88245.29</v>
      </c>
      <c r="AG373" s="12">
        <v>88245.29</v>
      </c>
      <c r="AH373" s="12">
        <v>88245.29</v>
      </c>
      <c r="AI373" s="12">
        <v>88245.29</v>
      </c>
      <c r="AJ373" s="12">
        <v>88245.29</v>
      </c>
      <c r="AK373" s="12">
        <v>0</v>
      </c>
      <c r="AL373" s="12">
        <v>0</v>
      </c>
      <c r="AM373" s="12">
        <v>0</v>
      </c>
      <c r="AN373" s="12">
        <v>0</v>
      </c>
      <c r="AO373" s="12">
        <v>0</v>
      </c>
      <c r="AP373" s="12">
        <v>0</v>
      </c>
      <c r="AQ373" s="12">
        <v>88245.29</v>
      </c>
      <c r="AR373" s="12">
        <f t="shared" si="5"/>
        <v>88245.29</v>
      </c>
      <c r="AS373" s="12">
        <v>88245.29</v>
      </c>
    </row>
    <row r="374" spans="1:45" hidden="1" x14ac:dyDescent="0.3">
      <c r="A374" t="s">
        <v>940</v>
      </c>
      <c r="B374">
        <v>1</v>
      </c>
      <c r="C374" t="s">
        <v>27</v>
      </c>
      <c r="D374">
        <v>1.3</v>
      </c>
      <c r="E374" t="s">
        <v>28</v>
      </c>
      <c r="F374" t="s">
        <v>29</v>
      </c>
      <c r="G374" t="s">
        <v>30</v>
      </c>
      <c r="H374" t="s">
        <v>141</v>
      </c>
      <c r="I374" t="s">
        <v>955</v>
      </c>
      <c r="J374" t="s">
        <v>855</v>
      </c>
      <c r="K374">
        <v>6</v>
      </c>
      <c r="L374">
        <v>19</v>
      </c>
      <c r="M374" t="s">
        <v>878</v>
      </c>
      <c r="N374" t="s">
        <v>935</v>
      </c>
      <c r="O374">
        <v>3900</v>
      </c>
      <c r="P374" t="s">
        <v>1011</v>
      </c>
      <c r="Q374">
        <v>3920</v>
      </c>
      <c r="R374" t="s">
        <v>70</v>
      </c>
      <c r="S374">
        <v>3921</v>
      </c>
      <c r="T374" t="s">
        <v>1012</v>
      </c>
      <c r="U374">
        <v>0</v>
      </c>
      <c r="V374" t="s">
        <v>43</v>
      </c>
      <c r="W374">
        <v>3000</v>
      </c>
      <c r="X374" t="s">
        <v>70</v>
      </c>
      <c r="Y374" t="s">
        <v>1015</v>
      </c>
      <c r="Z374" t="s">
        <v>144</v>
      </c>
      <c r="AA374" t="s">
        <v>79</v>
      </c>
      <c r="AB374" t="s">
        <v>170</v>
      </c>
      <c r="AC374" t="s">
        <v>168</v>
      </c>
      <c r="AD374" s="12">
        <v>1144594.82</v>
      </c>
      <c r="AE374" s="12">
        <v>0</v>
      </c>
      <c r="AF374" s="12">
        <v>1144594.82</v>
      </c>
      <c r="AG374" s="12">
        <v>1144594.82</v>
      </c>
      <c r="AH374" s="12">
        <v>1144594.82</v>
      </c>
      <c r="AI374" s="12">
        <v>1144594.82</v>
      </c>
      <c r="AJ374" s="12">
        <v>1144594.82</v>
      </c>
      <c r="AK374" s="12">
        <v>0</v>
      </c>
      <c r="AL374" s="12">
        <v>0</v>
      </c>
      <c r="AM374" s="12">
        <v>0</v>
      </c>
      <c r="AN374" s="12">
        <v>0</v>
      </c>
      <c r="AO374" s="12">
        <v>0</v>
      </c>
      <c r="AP374" s="12">
        <v>0</v>
      </c>
      <c r="AQ374" s="12">
        <v>1144594.82</v>
      </c>
      <c r="AR374" s="12">
        <f t="shared" si="5"/>
        <v>1144594.82</v>
      </c>
      <c r="AS374" s="12">
        <v>1144594.82</v>
      </c>
    </row>
    <row r="375" spans="1:45" hidden="1" x14ac:dyDescent="0.3">
      <c r="A375" t="s">
        <v>940</v>
      </c>
      <c r="B375">
        <v>1</v>
      </c>
      <c r="C375" t="s">
        <v>27</v>
      </c>
      <c r="D375">
        <v>1.3</v>
      </c>
      <c r="E375" t="s">
        <v>28</v>
      </c>
      <c r="F375" t="s">
        <v>29</v>
      </c>
      <c r="G375" t="s">
        <v>30</v>
      </c>
      <c r="H375" t="s">
        <v>141</v>
      </c>
      <c r="I375" t="s">
        <v>955</v>
      </c>
      <c r="J375" t="s">
        <v>855</v>
      </c>
      <c r="K375">
        <v>6</v>
      </c>
      <c r="L375">
        <v>19</v>
      </c>
      <c r="M375" t="s">
        <v>878</v>
      </c>
      <c r="N375" t="s">
        <v>935</v>
      </c>
      <c r="O375">
        <v>3900</v>
      </c>
      <c r="P375" t="s">
        <v>1011</v>
      </c>
      <c r="Q375">
        <v>3920</v>
      </c>
      <c r="R375" t="s">
        <v>70</v>
      </c>
      <c r="S375">
        <v>3921</v>
      </c>
      <c r="T375" t="s">
        <v>1012</v>
      </c>
      <c r="U375">
        <v>0</v>
      </c>
      <c r="V375" t="s">
        <v>43</v>
      </c>
      <c r="W375">
        <v>3000</v>
      </c>
      <c r="X375" t="s">
        <v>70</v>
      </c>
      <c r="Y375" t="s">
        <v>1016</v>
      </c>
      <c r="Z375" t="s">
        <v>144</v>
      </c>
      <c r="AA375" t="s">
        <v>79</v>
      </c>
      <c r="AB375" t="s">
        <v>170</v>
      </c>
      <c r="AC375" t="s">
        <v>168</v>
      </c>
      <c r="AD375" s="12">
        <v>1307.25</v>
      </c>
      <c r="AE375" s="12">
        <v>0</v>
      </c>
      <c r="AF375" s="12">
        <v>1307.25</v>
      </c>
      <c r="AG375" s="12">
        <v>1307.25</v>
      </c>
      <c r="AH375" s="12">
        <v>1307.25</v>
      </c>
      <c r="AI375" s="12">
        <v>1307.25</v>
      </c>
      <c r="AJ375" s="12">
        <v>1307.25</v>
      </c>
      <c r="AK375" s="12">
        <v>0</v>
      </c>
      <c r="AL375" s="12">
        <v>0</v>
      </c>
      <c r="AM375" s="12">
        <v>0</v>
      </c>
      <c r="AN375" s="12">
        <v>0</v>
      </c>
      <c r="AO375" s="12">
        <v>0</v>
      </c>
      <c r="AP375" s="12">
        <v>0</v>
      </c>
      <c r="AQ375" s="12">
        <v>1307.25</v>
      </c>
      <c r="AR375" s="12">
        <f t="shared" si="5"/>
        <v>1307.25</v>
      </c>
      <c r="AS375" s="12">
        <v>1307.25</v>
      </c>
    </row>
    <row r="376" spans="1:45" hidden="1" x14ac:dyDescent="0.3">
      <c r="A376" t="s">
        <v>940</v>
      </c>
      <c r="B376">
        <v>1</v>
      </c>
      <c r="C376" t="s">
        <v>27</v>
      </c>
      <c r="D376">
        <v>1.3</v>
      </c>
      <c r="E376" t="s">
        <v>28</v>
      </c>
      <c r="F376" t="s">
        <v>29</v>
      </c>
      <c r="G376" t="s">
        <v>30</v>
      </c>
      <c r="H376" t="s">
        <v>141</v>
      </c>
      <c r="I376" t="s">
        <v>955</v>
      </c>
      <c r="J376" t="s">
        <v>855</v>
      </c>
      <c r="K376">
        <v>6</v>
      </c>
      <c r="L376">
        <v>19</v>
      </c>
      <c r="M376" t="s">
        <v>878</v>
      </c>
      <c r="N376" t="s">
        <v>935</v>
      </c>
      <c r="O376">
        <v>3900</v>
      </c>
      <c r="P376" t="s">
        <v>1011</v>
      </c>
      <c r="Q376">
        <v>3920</v>
      </c>
      <c r="R376" t="s">
        <v>70</v>
      </c>
      <c r="S376">
        <v>3921</v>
      </c>
      <c r="T376" t="s">
        <v>1012</v>
      </c>
      <c r="U376">
        <v>0</v>
      </c>
      <c r="V376" t="s">
        <v>43</v>
      </c>
      <c r="W376">
        <v>3000</v>
      </c>
      <c r="X376" t="s">
        <v>70</v>
      </c>
      <c r="Y376" t="s">
        <v>1017</v>
      </c>
      <c r="Z376" t="s">
        <v>144</v>
      </c>
      <c r="AA376" t="s">
        <v>79</v>
      </c>
      <c r="AB376" t="s">
        <v>170</v>
      </c>
      <c r="AC376" t="s">
        <v>168</v>
      </c>
      <c r="AD376" s="12">
        <v>8782.65</v>
      </c>
      <c r="AE376" s="12">
        <v>0</v>
      </c>
      <c r="AF376" s="12">
        <v>8782.65</v>
      </c>
      <c r="AG376" s="12">
        <v>8782.65</v>
      </c>
      <c r="AH376" s="12">
        <v>8782.65</v>
      </c>
      <c r="AI376" s="12">
        <v>8782.65</v>
      </c>
      <c r="AJ376" s="12">
        <v>8782.65</v>
      </c>
      <c r="AK376" s="12">
        <v>0</v>
      </c>
      <c r="AL376" s="12">
        <v>0</v>
      </c>
      <c r="AM376" s="12">
        <v>0</v>
      </c>
      <c r="AN376" s="12">
        <v>0</v>
      </c>
      <c r="AO376" s="12">
        <v>0</v>
      </c>
      <c r="AP376" s="12">
        <v>0</v>
      </c>
      <c r="AQ376" s="12">
        <v>8782.65</v>
      </c>
      <c r="AR376" s="12">
        <f t="shared" si="5"/>
        <v>8782.65</v>
      </c>
      <c r="AS376" s="12">
        <v>8782.65</v>
      </c>
    </row>
    <row r="377" spans="1:45" hidden="1" x14ac:dyDescent="0.3">
      <c r="A377" t="s">
        <v>940</v>
      </c>
      <c r="B377">
        <v>1</v>
      </c>
      <c r="C377" t="s">
        <v>27</v>
      </c>
      <c r="D377">
        <v>1.3</v>
      </c>
      <c r="E377" t="s">
        <v>28</v>
      </c>
      <c r="F377" t="s">
        <v>29</v>
      </c>
      <c r="G377" t="s">
        <v>30</v>
      </c>
      <c r="H377" t="s">
        <v>141</v>
      </c>
      <c r="I377" t="s">
        <v>955</v>
      </c>
      <c r="J377" t="s">
        <v>855</v>
      </c>
      <c r="K377">
        <v>6</v>
      </c>
      <c r="L377">
        <v>19</v>
      </c>
      <c r="M377" t="s">
        <v>878</v>
      </c>
      <c r="N377" t="s">
        <v>935</v>
      </c>
      <c r="O377">
        <v>3900</v>
      </c>
      <c r="P377" t="s">
        <v>1011</v>
      </c>
      <c r="Q377">
        <v>3920</v>
      </c>
      <c r="R377" t="s">
        <v>70</v>
      </c>
      <c r="S377">
        <v>3921</v>
      </c>
      <c r="T377" t="s">
        <v>1012</v>
      </c>
      <c r="U377">
        <v>0</v>
      </c>
      <c r="V377" t="s">
        <v>43</v>
      </c>
      <c r="W377">
        <v>3000</v>
      </c>
      <c r="X377" t="s">
        <v>70</v>
      </c>
      <c r="Y377" t="s">
        <v>1018</v>
      </c>
      <c r="Z377" t="s">
        <v>144</v>
      </c>
      <c r="AA377" t="s">
        <v>79</v>
      </c>
      <c r="AB377" t="s">
        <v>170</v>
      </c>
      <c r="AC377" t="s">
        <v>168</v>
      </c>
      <c r="AD377" s="12">
        <v>35741.68</v>
      </c>
      <c r="AE377" s="12">
        <v>0</v>
      </c>
      <c r="AF377" s="12">
        <v>35741.68</v>
      </c>
      <c r="AG377" s="12">
        <v>35741.68</v>
      </c>
      <c r="AH377" s="12">
        <v>35741.68</v>
      </c>
      <c r="AI377" s="12">
        <v>35741.68</v>
      </c>
      <c r="AJ377" s="12">
        <v>35741.68</v>
      </c>
      <c r="AK377" s="12">
        <v>0</v>
      </c>
      <c r="AL377" s="12">
        <v>0</v>
      </c>
      <c r="AM377" s="12">
        <v>0</v>
      </c>
      <c r="AN377" s="12">
        <v>0</v>
      </c>
      <c r="AO377" s="12">
        <v>0</v>
      </c>
      <c r="AP377" s="12">
        <v>0</v>
      </c>
      <c r="AQ377" s="12">
        <v>35741.68</v>
      </c>
      <c r="AR377" s="12">
        <f t="shared" si="5"/>
        <v>35741.68</v>
      </c>
      <c r="AS377" s="12">
        <v>35741.68</v>
      </c>
    </row>
    <row r="378" spans="1:45" hidden="1" x14ac:dyDescent="0.3">
      <c r="A378" t="s">
        <v>940</v>
      </c>
      <c r="B378">
        <v>1</v>
      </c>
      <c r="C378" t="s">
        <v>27</v>
      </c>
      <c r="D378">
        <v>1.3</v>
      </c>
      <c r="E378" t="s">
        <v>28</v>
      </c>
      <c r="F378" t="s">
        <v>29</v>
      </c>
      <c r="G378" t="s">
        <v>30</v>
      </c>
      <c r="H378" t="s">
        <v>141</v>
      </c>
      <c r="I378" t="s">
        <v>955</v>
      </c>
      <c r="J378" t="s">
        <v>855</v>
      </c>
      <c r="K378">
        <v>6</v>
      </c>
      <c r="L378">
        <v>19</v>
      </c>
      <c r="M378" t="s">
        <v>878</v>
      </c>
      <c r="N378" t="s">
        <v>935</v>
      </c>
      <c r="O378">
        <v>3900</v>
      </c>
      <c r="P378" t="s">
        <v>1011</v>
      </c>
      <c r="Q378">
        <v>3920</v>
      </c>
      <c r="R378" t="s">
        <v>70</v>
      </c>
      <c r="S378">
        <v>3921</v>
      </c>
      <c r="T378" t="s">
        <v>1012</v>
      </c>
      <c r="U378">
        <v>0</v>
      </c>
      <c r="V378" t="s">
        <v>43</v>
      </c>
      <c r="W378">
        <v>3000</v>
      </c>
      <c r="X378" t="s">
        <v>70</v>
      </c>
      <c r="Y378" t="s">
        <v>1019</v>
      </c>
      <c r="Z378" t="s">
        <v>144</v>
      </c>
      <c r="AA378" t="s">
        <v>79</v>
      </c>
      <c r="AB378" t="s">
        <v>170</v>
      </c>
      <c r="AC378" t="s">
        <v>168</v>
      </c>
      <c r="AD378" s="12">
        <v>1487966.99</v>
      </c>
      <c r="AE378" s="12">
        <v>0</v>
      </c>
      <c r="AF378" s="12">
        <v>1487966.99</v>
      </c>
      <c r="AG378" s="12">
        <v>1487966.99</v>
      </c>
      <c r="AH378" s="12">
        <v>1487966.99</v>
      </c>
      <c r="AI378" s="12">
        <v>1487966.99</v>
      </c>
      <c r="AJ378" s="12">
        <v>1487966.99</v>
      </c>
      <c r="AK378" s="12">
        <v>0</v>
      </c>
      <c r="AL378" s="12">
        <v>0</v>
      </c>
      <c r="AM378" s="12">
        <v>0</v>
      </c>
      <c r="AN378" s="12">
        <v>0</v>
      </c>
      <c r="AO378" s="12">
        <v>0</v>
      </c>
      <c r="AP378" s="12">
        <v>0</v>
      </c>
      <c r="AQ378" s="12">
        <v>1487966.99</v>
      </c>
      <c r="AR378" s="12">
        <f t="shared" si="5"/>
        <v>1487966.99</v>
      </c>
      <c r="AS378" s="12">
        <v>1487966.99</v>
      </c>
    </row>
    <row r="379" spans="1:45" hidden="1" x14ac:dyDescent="0.3">
      <c r="A379" t="s">
        <v>933</v>
      </c>
      <c r="B379">
        <v>1</v>
      </c>
      <c r="C379" t="s">
        <v>27</v>
      </c>
      <c r="D379">
        <v>1.3</v>
      </c>
      <c r="E379" t="s">
        <v>28</v>
      </c>
      <c r="F379" t="s">
        <v>29</v>
      </c>
      <c r="G379" t="s">
        <v>30</v>
      </c>
      <c r="H379" t="s">
        <v>479</v>
      </c>
      <c r="I379" t="s">
        <v>981</v>
      </c>
      <c r="J379" t="s">
        <v>859</v>
      </c>
      <c r="K379">
        <v>3</v>
      </c>
      <c r="L379">
        <v>37</v>
      </c>
      <c r="M379" t="s">
        <v>889</v>
      </c>
      <c r="N379" t="s">
        <v>935</v>
      </c>
      <c r="O379">
        <v>3900</v>
      </c>
      <c r="P379" t="s">
        <v>1011</v>
      </c>
      <c r="Q379">
        <v>3920</v>
      </c>
      <c r="R379" t="s">
        <v>70</v>
      </c>
      <c r="S379">
        <v>3922</v>
      </c>
      <c r="T379" t="s">
        <v>197</v>
      </c>
      <c r="U379">
        <v>0</v>
      </c>
      <c r="V379" t="s">
        <v>43</v>
      </c>
      <c r="W379">
        <v>3000</v>
      </c>
      <c r="X379" t="s">
        <v>70</v>
      </c>
      <c r="Y379" t="s">
        <v>937</v>
      </c>
      <c r="Z379" t="s">
        <v>447</v>
      </c>
      <c r="AB379" t="s">
        <v>484</v>
      </c>
      <c r="AC379" t="s">
        <v>482</v>
      </c>
      <c r="AD379" s="12">
        <v>0</v>
      </c>
      <c r="AE379" s="12">
        <v>0</v>
      </c>
      <c r="AF379" s="12">
        <v>0</v>
      </c>
      <c r="AG379" s="12">
        <v>0</v>
      </c>
      <c r="AH379" s="12">
        <v>0</v>
      </c>
      <c r="AI379" s="12">
        <v>0</v>
      </c>
      <c r="AJ379" s="12">
        <v>0</v>
      </c>
      <c r="AK379" s="12">
        <v>0</v>
      </c>
      <c r="AL379" s="12">
        <v>0</v>
      </c>
      <c r="AM379" s="12">
        <v>0</v>
      </c>
      <c r="AN379" s="12">
        <v>0</v>
      </c>
      <c r="AO379" s="12">
        <v>0</v>
      </c>
      <c r="AP379" s="12">
        <v>1242743.82</v>
      </c>
      <c r="AQ379" s="12">
        <v>0</v>
      </c>
      <c r="AR379" s="12">
        <f t="shared" si="5"/>
        <v>0</v>
      </c>
      <c r="AS379" s="12">
        <v>0</v>
      </c>
    </row>
    <row r="380" spans="1:45" hidden="1" x14ac:dyDescent="0.3">
      <c r="A380" t="s">
        <v>933</v>
      </c>
      <c r="B380">
        <v>1</v>
      </c>
      <c r="C380" t="s">
        <v>27</v>
      </c>
      <c r="D380">
        <v>1.3</v>
      </c>
      <c r="E380" t="s">
        <v>28</v>
      </c>
      <c r="F380" t="s">
        <v>29</v>
      </c>
      <c r="G380" t="s">
        <v>30</v>
      </c>
      <c r="H380" t="s">
        <v>123</v>
      </c>
      <c r="I380" t="s">
        <v>969</v>
      </c>
      <c r="J380" t="s">
        <v>856</v>
      </c>
      <c r="K380">
        <v>1</v>
      </c>
      <c r="L380">
        <v>7</v>
      </c>
      <c r="M380" t="s">
        <v>880</v>
      </c>
      <c r="N380" t="s">
        <v>935</v>
      </c>
      <c r="O380">
        <v>3900</v>
      </c>
      <c r="P380" t="s">
        <v>1011</v>
      </c>
      <c r="Q380">
        <v>3920</v>
      </c>
      <c r="R380" t="s">
        <v>70</v>
      </c>
      <c r="S380">
        <v>3922</v>
      </c>
      <c r="T380" t="s">
        <v>197</v>
      </c>
      <c r="U380">
        <v>0</v>
      </c>
      <c r="V380" t="s">
        <v>43</v>
      </c>
      <c r="W380">
        <v>3000</v>
      </c>
      <c r="X380" t="s">
        <v>70</v>
      </c>
      <c r="Y380" t="s">
        <v>937</v>
      </c>
      <c r="Z380" t="s">
        <v>189</v>
      </c>
      <c r="AA380" t="s">
        <v>35</v>
      </c>
      <c r="AB380" t="s">
        <v>995</v>
      </c>
      <c r="AC380" t="s">
        <v>996</v>
      </c>
      <c r="AD380" s="12">
        <v>812000</v>
      </c>
      <c r="AE380" s="12">
        <v>0</v>
      </c>
      <c r="AF380" s="12">
        <v>493589.01</v>
      </c>
      <c r="AG380" s="12">
        <v>493589.01</v>
      </c>
      <c r="AH380" s="12">
        <v>0</v>
      </c>
      <c r="AI380" s="12">
        <v>0</v>
      </c>
      <c r="AJ380" s="12">
        <v>0</v>
      </c>
      <c r="AK380" s="12">
        <v>318410.99</v>
      </c>
      <c r="AL380" s="12">
        <v>0</v>
      </c>
      <c r="AM380" s="12">
        <v>0</v>
      </c>
      <c r="AN380" s="12">
        <v>0</v>
      </c>
      <c r="AO380" s="12">
        <v>0</v>
      </c>
      <c r="AP380" s="12">
        <v>0</v>
      </c>
      <c r="AQ380" s="12">
        <v>812000</v>
      </c>
      <c r="AR380" s="12">
        <f t="shared" si="5"/>
        <v>812000</v>
      </c>
      <c r="AS380" s="12">
        <v>0</v>
      </c>
    </row>
    <row r="381" spans="1:45" hidden="1" x14ac:dyDescent="0.3">
      <c r="A381" t="s">
        <v>933</v>
      </c>
      <c r="B381">
        <v>1</v>
      </c>
      <c r="C381" t="s">
        <v>27</v>
      </c>
      <c r="D381">
        <v>1.3</v>
      </c>
      <c r="E381" t="s">
        <v>28</v>
      </c>
      <c r="F381" t="s">
        <v>29</v>
      </c>
      <c r="G381" t="s">
        <v>30</v>
      </c>
      <c r="H381" t="s">
        <v>141</v>
      </c>
      <c r="I381" t="s">
        <v>955</v>
      </c>
      <c r="J381" t="s">
        <v>855</v>
      </c>
      <c r="K381">
        <v>6</v>
      </c>
      <c r="L381">
        <v>19</v>
      </c>
      <c r="M381" t="s">
        <v>878</v>
      </c>
      <c r="N381" t="s">
        <v>935</v>
      </c>
      <c r="O381">
        <v>3900</v>
      </c>
      <c r="P381" t="s">
        <v>1011</v>
      </c>
      <c r="Q381">
        <v>3920</v>
      </c>
      <c r="R381" t="s">
        <v>70</v>
      </c>
      <c r="S381">
        <v>3922</v>
      </c>
      <c r="T381" t="s">
        <v>197</v>
      </c>
      <c r="U381">
        <v>0</v>
      </c>
      <c r="V381" t="s">
        <v>43</v>
      </c>
      <c r="W381">
        <v>3000</v>
      </c>
      <c r="X381" t="s">
        <v>70</v>
      </c>
      <c r="Y381" t="s">
        <v>937</v>
      </c>
      <c r="Z381" t="s">
        <v>144</v>
      </c>
      <c r="AA381" t="s">
        <v>79</v>
      </c>
      <c r="AB381" t="s">
        <v>170</v>
      </c>
      <c r="AC381" t="s">
        <v>168</v>
      </c>
      <c r="AD381" s="12">
        <v>0</v>
      </c>
      <c r="AE381" s="12">
        <v>0</v>
      </c>
      <c r="AF381" s="12">
        <v>0</v>
      </c>
      <c r="AG381" s="12">
        <v>0</v>
      </c>
      <c r="AH381" s="12">
        <v>0</v>
      </c>
      <c r="AI381" s="12">
        <v>0</v>
      </c>
      <c r="AJ381" s="12">
        <v>0</v>
      </c>
      <c r="AK381" s="12">
        <v>0</v>
      </c>
      <c r="AL381" s="12">
        <v>0</v>
      </c>
      <c r="AM381" s="12">
        <v>0</v>
      </c>
      <c r="AN381" s="12">
        <v>0</v>
      </c>
      <c r="AO381" s="12">
        <v>0</v>
      </c>
      <c r="AP381" s="12">
        <v>17679</v>
      </c>
      <c r="AQ381" s="12">
        <v>0</v>
      </c>
      <c r="AR381" s="12">
        <f t="shared" si="5"/>
        <v>0</v>
      </c>
      <c r="AS381" s="12">
        <v>0</v>
      </c>
    </row>
    <row r="382" spans="1:45" hidden="1" x14ac:dyDescent="0.3">
      <c r="A382" t="s">
        <v>933</v>
      </c>
      <c r="B382">
        <v>1</v>
      </c>
      <c r="C382" t="s">
        <v>27</v>
      </c>
      <c r="D382">
        <v>1.3</v>
      </c>
      <c r="E382" t="s">
        <v>28</v>
      </c>
      <c r="F382" t="s">
        <v>29</v>
      </c>
      <c r="G382" t="s">
        <v>30</v>
      </c>
      <c r="H382" t="s">
        <v>31</v>
      </c>
      <c r="I382" t="s">
        <v>934</v>
      </c>
      <c r="J382" t="s">
        <v>857</v>
      </c>
      <c r="K382">
        <v>6</v>
      </c>
      <c r="L382">
        <v>21</v>
      </c>
      <c r="M382" t="s">
        <v>884</v>
      </c>
      <c r="N382" t="s">
        <v>935</v>
      </c>
      <c r="O382">
        <v>3900</v>
      </c>
      <c r="P382" t="s">
        <v>1011</v>
      </c>
      <c r="Q382">
        <v>3920</v>
      </c>
      <c r="R382" t="s">
        <v>70</v>
      </c>
      <c r="S382">
        <v>3922</v>
      </c>
      <c r="T382" t="s">
        <v>197</v>
      </c>
      <c r="U382">
        <v>0</v>
      </c>
      <c r="V382" t="s">
        <v>43</v>
      </c>
      <c r="W382">
        <v>3000</v>
      </c>
      <c r="X382" t="s">
        <v>70</v>
      </c>
      <c r="Y382" t="s">
        <v>937</v>
      </c>
      <c r="Z382" t="s">
        <v>307</v>
      </c>
      <c r="AA382" t="s">
        <v>79</v>
      </c>
      <c r="AB382" t="s">
        <v>311</v>
      </c>
      <c r="AC382" t="s">
        <v>309</v>
      </c>
      <c r="AD382" s="12">
        <v>1000000</v>
      </c>
      <c r="AE382" s="12">
        <v>1000000</v>
      </c>
      <c r="AF382" s="12">
        <v>764694.38</v>
      </c>
      <c r="AG382" s="12">
        <v>764694.38</v>
      </c>
      <c r="AH382" s="12">
        <v>150994.38</v>
      </c>
      <c r="AI382" s="12">
        <v>150994.38</v>
      </c>
      <c r="AJ382" s="12">
        <v>150994.38</v>
      </c>
      <c r="AK382" s="12">
        <v>235305.62</v>
      </c>
      <c r="AL382" s="12">
        <v>0</v>
      </c>
      <c r="AM382" s="12">
        <v>0</v>
      </c>
      <c r="AN382" s="12">
        <v>0</v>
      </c>
      <c r="AO382" s="12">
        <v>1000000</v>
      </c>
      <c r="AP382" s="12">
        <v>739305.83</v>
      </c>
      <c r="AQ382" s="12">
        <v>1000000</v>
      </c>
      <c r="AR382" s="12">
        <f t="shared" si="5"/>
        <v>1000000</v>
      </c>
      <c r="AS382" s="12">
        <v>1000000</v>
      </c>
    </row>
    <row r="383" spans="1:45" hidden="1" x14ac:dyDescent="0.3">
      <c r="A383" t="s">
        <v>933</v>
      </c>
      <c r="B383">
        <v>1</v>
      </c>
      <c r="C383" t="s">
        <v>27</v>
      </c>
      <c r="D383">
        <v>1.3</v>
      </c>
      <c r="E383" t="s">
        <v>28</v>
      </c>
      <c r="F383" t="s">
        <v>29</v>
      </c>
      <c r="G383" t="s">
        <v>30</v>
      </c>
      <c r="H383" t="s">
        <v>123</v>
      </c>
      <c r="I383" t="s">
        <v>969</v>
      </c>
      <c r="J383" t="s">
        <v>856</v>
      </c>
      <c r="K383">
        <v>1</v>
      </c>
      <c r="L383">
        <v>7</v>
      </c>
      <c r="M383" t="s">
        <v>880</v>
      </c>
      <c r="N383" t="s">
        <v>935</v>
      </c>
      <c r="O383">
        <v>3900</v>
      </c>
      <c r="P383" t="s">
        <v>1011</v>
      </c>
      <c r="Q383">
        <v>3920</v>
      </c>
      <c r="R383" t="s">
        <v>70</v>
      </c>
      <c r="S383">
        <v>3922</v>
      </c>
      <c r="T383" t="s">
        <v>197</v>
      </c>
      <c r="U383">
        <v>0</v>
      </c>
      <c r="V383" t="s">
        <v>43</v>
      </c>
      <c r="W383">
        <v>3000</v>
      </c>
      <c r="X383" t="s">
        <v>70</v>
      </c>
      <c r="Y383" t="s">
        <v>937</v>
      </c>
      <c r="Z383" t="s">
        <v>189</v>
      </c>
      <c r="AA383" t="s">
        <v>35</v>
      </c>
      <c r="AB383" t="s">
        <v>995</v>
      </c>
      <c r="AC383" t="s">
        <v>996</v>
      </c>
      <c r="AD383" s="12">
        <v>1500000</v>
      </c>
      <c r="AE383" s="12">
        <v>0</v>
      </c>
      <c r="AF383" s="12">
        <v>654168.37</v>
      </c>
      <c r="AG383" s="12">
        <v>654168.37</v>
      </c>
      <c r="AH383" s="12">
        <v>654168.37</v>
      </c>
      <c r="AI383" s="12">
        <v>327084.45</v>
      </c>
      <c r="AJ383" s="12">
        <v>327084.45</v>
      </c>
      <c r="AK383" s="12">
        <v>845831.63</v>
      </c>
      <c r="AL383" s="12">
        <v>0</v>
      </c>
      <c r="AM383" s="12">
        <v>0</v>
      </c>
      <c r="AN383" s="12">
        <v>0</v>
      </c>
      <c r="AO383" s="12">
        <v>500000</v>
      </c>
      <c r="AP383" s="12">
        <v>1458997.71</v>
      </c>
      <c r="AQ383" s="12">
        <v>1500000</v>
      </c>
      <c r="AR383" s="12">
        <f t="shared" si="5"/>
        <v>1500000</v>
      </c>
      <c r="AS383" s="12">
        <v>1500000</v>
      </c>
    </row>
    <row r="384" spans="1:45" hidden="1" x14ac:dyDescent="0.3">
      <c r="A384" t="s">
        <v>933</v>
      </c>
      <c r="B384">
        <v>2</v>
      </c>
      <c r="C384" t="s">
        <v>257</v>
      </c>
      <c r="D384">
        <v>2.2000000000000002</v>
      </c>
      <c r="E384" t="s">
        <v>258</v>
      </c>
      <c r="F384" t="s">
        <v>259</v>
      </c>
      <c r="G384" t="s">
        <v>260</v>
      </c>
      <c r="H384" t="s">
        <v>31</v>
      </c>
      <c r="I384" t="s">
        <v>934</v>
      </c>
      <c r="J384" t="s">
        <v>859</v>
      </c>
      <c r="K384">
        <v>2</v>
      </c>
      <c r="L384">
        <v>36</v>
      </c>
      <c r="M384" t="s">
        <v>888</v>
      </c>
      <c r="N384" t="s">
        <v>935</v>
      </c>
      <c r="O384">
        <v>3900</v>
      </c>
      <c r="P384" t="s">
        <v>1011</v>
      </c>
      <c r="Q384">
        <v>3920</v>
      </c>
      <c r="R384" t="s">
        <v>70</v>
      </c>
      <c r="S384">
        <v>3922</v>
      </c>
      <c r="T384" t="s">
        <v>197</v>
      </c>
      <c r="U384">
        <v>0</v>
      </c>
      <c r="V384" t="s">
        <v>43</v>
      </c>
      <c r="W384">
        <v>3000</v>
      </c>
      <c r="X384" t="s">
        <v>70</v>
      </c>
      <c r="Y384" t="s">
        <v>937</v>
      </c>
      <c r="Z384" t="s">
        <v>447</v>
      </c>
      <c r="AA384" t="s">
        <v>448</v>
      </c>
      <c r="AB384" t="s">
        <v>452</v>
      </c>
      <c r="AC384" t="s">
        <v>976</v>
      </c>
      <c r="AD384" s="12">
        <v>9000000</v>
      </c>
      <c r="AE384" s="12">
        <v>9000000</v>
      </c>
      <c r="AF384" s="12">
        <v>6879250</v>
      </c>
      <c r="AG384" s="12">
        <v>6879250</v>
      </c>
      <c r="AH384" s="12">
        <v>6879250</v>
      </c>
      <c r="AI384" s="12">
        <v>6879250</v>
      </c>
      <c r="AJ384" s="12">
        <v>6879250</v>
      </c>
      <c r="AK384" s="12">
        <v>2120750</v>
      </c>
      <c r="AL384" s="12">
        <v>0</v>
      </c>
      <c r="AM384" s="12">
        <v>0</v>
      </c>
      <c r="AN384" s="12">
        <v>0</v>
      </c>
      <c r="AO384" s="12">
        <v>6500000</v>
      </c>
      <c r="AP384" s="12">
        <v>8198884</v>
      </c>
      <c r="AQ384" s="12">
        <v>9000000</v>
      </c>
      <c r="AR384" s="12">
        <f t="shared" si="5"/>
        <v>9000000</v>
      </c>
      <c r="AS384" s="12">
        <v>9300000</v>
      </c>
    </row>
    <row r="385" spans="1:45" hidden="1" x14ac:dyDescent="0.3">
      <c r="A385" t="s">
        <v>933</v>
      </c>
      <c r="B385">
        <v>1</v>
      </c>
      <c r="C385" t="s">
        <v>27</v>
      </c>
      <c r="D385">
        <v>1.3</v>
      </c>
      <c r="E385" t="s">
        <v>28</v>
      </c>
      <c r="F385" t="s">
        <v>29</v>
      </c>
      <c r="G385" t="s">
        <v>30</v>
      </c>
      <c r="H385" t="s">
        <v>479</v>
      </c>
      <c r="I385" t="s">
        <v>981</v>
      </c>
      <c r="J385" t="s">
        <v>859</v>
      </c>
      <c r="K385">
        <v>3</v>
      </c>
      <c r="L385">
        <v>37</v>
      </c>
      <c r="M385" t="s">
        <v>889</v>
      </c>
      <c r="N385" t="s">
        <v>935</v>
      </c>
      <c r="O385">
        <v>3900</v>
      </c>
      <c r="P385" t="s">
        <v>1011</v>
      </c>
      <c r="Q385">
        <v>3940</v>
      </c>
      <c r="R385" t="s">
        <v>70</v>
      </c>
      <c r="S385">
        <v>3941</v>
      </c>
      <c r="T385" t="s">
        <v>172</v>
      </c>
      <c r="U385">
        <v>0</v>
      </c>
      <c r="V385" t="s">
        <v>43</v>
      </c>
      <c r="W385">
        <v>3000</v>
      </c>
      <c r="X385" t="s">
        <v>70</v>
      </c>
      <c r="Y385" t="s">
        <v>937</v>
      </c>
      <c r="Z385" t="s">
        <v>447</v>
      </c>
      <c r="AB385" t="s">
        <v>484</v>
      </c>
      <c r="AC385" t="s">
        <v>482</v>
      </c>
      <c r="AD385" s="12">
        <v>0</v>
      </c>
      <c r="AE385" s="12">
        <v>0</v>
      </c>
      <c r="AF385" s="12">
        <v>0</v>
      </c>
      <c r="AG385" s="12">
        <v>0</v>
      </c>
      <c r="AH385" s="12">
        <v>0</v>
      </c>
      <c r="AI385" s="12">
        <v>0</v>
      </c>
      <c r="AJ385" s="12">
        <v>0</v>
      </c>
      <c r="AK385" s="12">
        <v>0</v>
      </c>
      <c r="AL385" s="12">
        <v>0</v>
      </c>
      <c r="AM385" s="12">
        <v>0</v>
      </c>
      <c r="AN385" s="12">
        <v>0</v>
      </c>
      <c r="AO385" s="12">
        <v>0</v>
      </c>
      <c r="AP385" s="12">
        <v>20505</v>
      </c>
      <c r="AQ385" s="12">
        <v>0</v>
      </c>
      <c r="AR385" s="12">
        <f t="shared" si="5"/>
        <v>0</v>
      </c>
      <c r="AS385" s="12">
        <v>0</v>
      </c>
    </row>
    <row r="386" spans="1:45" hidden="1" x14ac:dyDescent="0.3">
      <c r="A386" t="s">
        <v>933</v>
      </c>
      <c r="B386">
        <v>1</v>
      </c>
      <c r="C386" t="s">
        <v>27</v>
      </c>
      <c r="D386">
        <v>1.3</v>
      </c>
      <c r="E386" t="s">
        <v>28</v>
      </c>
      <c r="F386" t="s">
        <v>29</v>
      </c>
      <c r="G386" t="s">
        <v>30</v>
      </c>
      <c r="H386" t="s">
        <v>141</v>
      </c>
      <c r="I386" t="s">
        <v>955</v>
      </c>
      <c r="J386" t="s">
        <v>855</v>
      </c>
      <c r="K386">
        <v>6</v>
      </c>
      <c r="L386">
        <v>19</v>
      </c>
      <c r="M386" t="s">
        <v>878</v>
      </c>
      <c r="N386" t="s">
        <v>935</v>
      </c>
      <c r="O386">
        <v>3900</v>
      </c>
      <c r="P386" t="s">
        <v>1011</v>
      </c>
      <c r="Q386">
        <v>3940</v>
      </c>
      <c r="R386" t="s">
        <v>70</v>
      </c>
      <c r="S386">
        <v>3941</v>
      </c>
      <c r="T386" t="s">
        <v>172</v>
      </c>
      <c r="U386">
        <v>0</v>
      </c>
      <c r="V386" t="s">
        <v>43</v>
      </c>
      <c r="W386">
        <v>3000</v>
      </c>
      <c r="X386" t="s">
        <v>70</v>
      </c>
      <c r="Y386" t="s">
        <v>937</v>
      </c>
      <c r="Z386" t="s">
        <v>144</v>
      </c>
      <c r="AA386" t="s">
        <v>79</v>
      </c>
      <c r="AB386" t="s">
        <v>170</v>
      </c>
      <c r="AC386" t="s">
        <v>168</v>
      </c>
      <c r="AD386" s="12">
        <v>1661937.89</v>
      </c>
      <c r="AE386" s="12">
        <v>150000</v>
      </c>
      <c r="AF386" s="12">
        <v>1661937.89</v>
      </c>
      <c r="AG386" s="12">
        <v>1661937.89</v>
      </c>
      <c r="AH386" s="12">
        <v>1661937.89</v>
      </c>
      <c r="AI386" s="12">
        <v>1661937.89</v>
      </c>
      <c r="AJ386" s="12">
        <v>1661937.89</v>
      </c>
      <c r="AK386" s="12">
        <v>0</v>
      </c>
      <c r="AL386" s="12">
        <v>0</v>
      </c>
      <c r="AM386" s="12">
        <v>0</v>
      </c>
      <c r="AN386" s="12">
        <v>0</v>
      </c>
      <c r="AO386" s="12">
        <v>0</v>
      </c>
      <c r="AP386" s="12">
        <v>105622</v>
      </c>
      <c r="AQ386" s="12">
        <v>1661937.89</v>
      </c>
      <c r="AR386" s="12">
        <f t="shared" si="5"/>
        <v>1661937.89</v>
      </c>
      <c r="AS386" s="12">
        <v>1661937.89</v>
      </c>
    </row>
    <row r="387" spans="1:45" hidden="1" x14ac:dyDescent="0.3">
      <c r="A387" t="s">
        <v>933</v>
      </c>
      <c r="B387">
        <v>1</v>
      </c>
      <c r="C387" t="s">
        <v>27</v>
      </c>
      <c r="D387">
        <v>1.3</v>
      </c>
      <c r="E387" t="s">
        <v>28</v>
      </c>
      <c r="F387" t="s">
        <v>29</v>
      </c>
      <c r="G387" t="s">
        <v>30</v>
      </c>
      <c r="H387" t="s">
        <v>31</v>
      </c>
      <c r="I387" t="s">
        <v>934</v>
      </c>
      <c r="J387" t="s">
        <v>857</v>
      </c>
      <c r="K387">
        <v>6</v>
      </c>
      <c r="L387">
        <v>21</v>
      </c>
      <c r="M387" t="s">
        <v>884</v>
      </c>
      <c r="N387" t="s">
        <v>935</v>
      </c>
      <c r="O387">
        <v>3900</v>
      </c>
      <c r="P387" t="s">
        <v>1011</v>
      </c>
      <c r="Q387">
        <v>3940</v>
      </c>
      <c r="R387" t="s">
        <v>70</v>
      </c>
      <c r="S387">
        <v>3941</v>
      </c>
      <c r="T387" t="s">
        <v>172</v>
      </c>
      <c r="U387">
        <v>0</v>
      </c>
      <c r="V387" t="s">
        <v>43</v>
      </c>
      <c r="W387">
        <v>3000</v>
      </c>
      <c r="X387" t="s">
        <v>70</v>
      </c>
      <c r="Y387" t="s">
        <v>937</v>
      </c>
      <c r="Z387" t="s">
        <v>307</v>
      </c>
      <c r="AA387" t="s">
        <v>79</v>
      </c>
      <c r="AB387" t="s">
        <v>311</v>
      </c>
      <c r="AC387" t="s">
        <v>309</v>
      </c>
      <c r="AD387" s="12">
        <v>12000000</v>
      </c>
      <c r="AE387" s="12">
        <v>10000000</v>
      </c>
      <c r="AF387" s="12">
        <v>8137841.8300000001</v>
      </c>
      <c r="AG387" s="12">
        <v>8137841.8300000001</v>
      </c>
      <c r="AH387" s="12">
        <v>8137841.8300000001</v>
      </c>
      <c r="AI387" s="12">
        <v>8042524.0199999996</v>
      </c>
      <c r="AJ387" s="12">
        <v>8042524.0199999996</v>
      </c>
      <c r="AK387" s="12">
        <v>3862158.17</v>
      </c>
      <c r="AL387" s="12">
        <v>0</v>
      </c>
      <c r="AM387" s="12">
        <v>0</v>
      </c>
      <c r="AN387" s="12">
        <v>0</v>
      </c>
      <c r="AO387" s="12">
        <v>10000000</v>
      </c>
      <c r="AP387" s="12">
        <v>12508517.84</v>
      </c>
      <c r="AQ387" s="12">
        <v>12000000</v>
      </c>
      <c r="AR387" s="12">
        <f t="shared" ref="AR387:AR450" si="6">AD387-AL387+AM387+AN387</f>
        <v>12000000</v>
      </c>
      <c r="AS387" s="12">
        <v>12000000</v>
      </c>
    </row>
    <row r="388" spans="1:45" hidden="1" x14ac:dyDescent="0.3">
      <c r="A388" t="s">
        <v>933</v>
      </c>
      <c r="B388">
        <v>1</v>
      </c>
      <c r="C388" t="s">
        <v>27</v>
      </c>
      <c r="D388">
        <v>1.7</v>
      </c>
      <c r="E388" t="s">
        <v>215</v>
      </c>
      <c r="F388" t="s">
        <v>373</v>
      </c>
      <c r="G388" t="s">
        <v>374</v>
      </c>
      <c r="H388" t="s">
        <v>200</v>
      </c>
      <c r="I388" t="s">
        <v>957</v>
      </c>
      <c r="J388" t="s">
        <v>860</v>
      </c>
      <c r="K388">
        <v>7</v>
      </c>
      <c r="L388">
        <v>40</v>
      </c>
      <c r="M388" t="s">
        <v>906</v>
      </c>
      <c r="N388" t="s">
        <v>935</v>
      </c>
      <c r="O388">
        <v>3900</v>
      </c>
      <c r="P388" t="s">
        <v>1011</v>
      </c>
      <c r="Q388">
        <v>3940</v>
      </c>
      <c r="R388" t="s">
        <v>70</v>
      </c>
      <c r="S388">
        <v>3941</v>
      </c>
      <c r="T388" t="s">
        <v>172</v>
      </c>
      <c r="U388">
        <v>0</v>
      </c>
      <c r="V388" t="s">
        <v>43</v>
      </c>
      <c r="W388">
        <v>3000</v>
      </c>
      <c r="X388" t="s">
        <v>70</v>
      </c>
      <c r="Y388" t="s">
        <v>937</v>
      </c>
      <c r="Z388" t="s">
        <v>587</v>
      </c>
      <c r="AA388" t="s">
        <v>588</v>
      </c>
      <c r="AB388" t="s">
        <v>591</v>
      </c>
      <c r="AC388" t="s">
        <v>958</v>
      </c>
      <c r="AD388" s="12">
        <v>45121</v>
      </c>
      <c r="AE388" s="12">
        <v>35000</v>
      </c>
      <c r="AF388" s="12">
        <v>45121</v>
      </c>
      <c r="AG388" s="12">
        <v>45121</v>
      </c>
      <c r="AH388" s="12">
        <v>0</v>
      </c>
      <c r="AI388" s="12">
        <v>0</v>
      </c>
      <c r="AJ388" s="12">
        <v>0</v>
      </c>
      <c r="AK388" s="12">
        <v>0</v>
      </c>
      <c r="AL388" s="12">
        <v>0</v>
      </c>
      <c r="AM388" s="12">
        <v>0</v>
      </c>
      <c r="AN388" s="12">
        <v>0</v>
      </c>
      <c r="AO388" s="12">
        <v>0</v>
      </c>
      <c r="AP388" s="12">
        <v>31542</v>
      </c>
      <c r="AQ388" s="12">
        <v>35000</v>
      </c>
      <c r="AR388" s="12">
        <f t="shared" si="6"/>
        <v>45121</v>
      </c>
      <c r="AS388" s="12">
        <v>45121</v>
      </c>
    </row>
    <row r="389" spans="1:45" hidden="1" x14ac:dyDescent="0.3">
      <c r="A389" t="s">
        <v>933</v>
      </c>
      <c r="B389">
        <v>1</v>
      </c>
      <c r="C389" t="s">
        <v>27</v>
      </c>
      <c r="D389">
        <v>1.3</v>
      </c>
      <c r="E389" t="s">
        <v>28</v>
      </c>
      <c r="F389" t="s">
        <v>29</v>
      </c>
      <c r="G389" t="s">
        <v>30</v>
      </c>
      <c r="H389" t="s">
        <v>141</v>
      </c>
      <c r="I389" t="s">
        <v>955</v>
      </c>
      <c r="J389" t="s">
        <v>855</v>
      </c>
      <c r="K389">
        <v>6</v>
      </c>
      <c r="L389">
        <v>20</v>
      </c>
      <c r="M389" t="s">
        <v>879</v>
      </c>
      <c r="N389" t="s">
        <v>935</v>
      </c>
      <c r="O389">
        <v>3900</v>
      </c>
      <c r="P389" t="s">
        <v>1011</v>
      </c>
      <c r="Q389">
        <v>3940</v>
      </c>
      <c r="R389" t="s">
        <v>70</v>
      </c>
      <c r="S389">
        <v>3942</v>
      </c>
      <c r="T389" t="s">
        <v>185</v>
      </c>
      <c r="U389">
        <v>0</v>
      </c>
      <c r="V389" t="s">
        <v>43</v>
      </c>
      <c r="W389">
        <v>3000</v>
      </c>
      <c r="X389" t="s">
        <v>70</v>
      </c>
      <c r="Y389" t="s">
        <v>937</v>
      </c>
      <c r="Z389" t="s">
        <v>144</v>
      </c>
      <c r="AA389" t="s">
        <v>79</v>
      </c>
      <c r="AB389" t="s">
        <v>182</v>
      </c>
      <c r="AC389" t="s">
        <v>180</v>
      </c>
      <c r="AD389" s="12">
        <v>750000</v>
      </c>
      <c r="AE389" s="12">
        <v>450000</v>
      </c>
      <c r="AF389" s="12">
        <v>601269.11</v>
      </c>
      <c r="AG389" s="12">
        <v>601269.11</v>
      </c>
      <c r="AH389" s="12">
        <v>601269.11</v>
      </c>
      <c r="AI389" s="12">
        <v>601189.76</v>
      </c>
      <c r="AJ389" s="12">
        <v>601189.76</v>
      </c>
      <c r="AK389" s="12">
        <v>148730.89000000001</v>
      </c>
      <c r="AL389" s="12">
        <v>0</v>
      </c>
      <c r="AM389" s="12">
        <v>0</v>
      </c>
      <c r="AN389" s="12">
        <v>0</v>
      </c>
      <c r="AO389" s="12">
        <v>300000</v>
      </c>
      <c r="AP389" s="12">
        <v>494653.57</v>
      </c>
      <c r="AQ389" s="12">
        <v>750000</v>
      </c>
      <c r="AR389" s="12">
        <f t="shared" si="6"/>
        <v>750000</v>
      </c>
      <c r="AS389" s="12">
        <v>750000</v>
      </c>
    </row>
    <row r="390" spans="1:45" hidden="1" x14ac:dyDescent="0.3">
      <c r="A390" t="s">
        <v>933</v>
      </c>
      <c r="B390">
        <v>1</v>
      </c>
      <c r="C390" t="s">
        <v>27</v>
      </c>
      <c r="D390">
        <v>1.3</v>
      </c>
      <c r="E390" t="s">
        <v>28</v>
      </c>
      <c r="F390" t="s">
        <v>29</v>
      </c>
      <c r="G390" t="s">
        <v>30</v>
      </c>
      <c r="H390" t="s">
        <v>141</v>
      </c>
      <c r="I390" t="s">
        <v>955</v>
      </c>
      <c r="J390" t="s">
        <v>855</v>
      </c>
      <c r="K390">
        <v>6</v>
      </c>
      <c r="L390">
        <v>20</v>
      </c>
      <c r="M390" t="s">
        <v>879</v>
      </c>
      <c r="N390" t="s">
        <v>935</v>
      </c>
      <c r="O390">
        <v>3900</v>
      </c>
      <c r="P390" t="s">
        <v>1011</v>
      </c>
      <c r="Q390">
        <v>3950</v>
      </c>
      <c r="R390" t="s">
        <v>70</v>
      </c>
      <c r="S390">
        <v>3951</v>
      </c>
      <c r="T390" t="s">
        <v>187</v>
      </c>
      <c r="U390">
        <v>0</v>
      </c>
      <c r="V390" t="s">
        <v>43</v>
      </c>
      <c r="W390">
        <v>3000</v>
      </c>
      <c r="X390" t="s">
        <v>70</v>
      </c>
      <c r="Y390" t="s">
        <v>937</v>
      </c>
      <c r="Z390" t="s">
        <v>144</v>
      </c>
      <c r="AA390" t="s">
        <v>79</v>
      </c>
      <c r="AB390" t="s">
        <v>182</v>
      </c>
      <c r="AC390" t="s">
        <v>180</v>
      </c>
      <c r="AD390" s="12">
        <v>300000</v>
      </c>
      <c r="AE390" s="12">
        <v>0</v>
      </c>
      <c r="AF390" s="12">
        <v>0</v>
      </c>
      <c r="AG390" s="12">
        <v>0</v>
      </c>
      <c r="AH390" s="12">
        <v>0</v>
      </c>
      <c r="AI390" s="12">
        <v>0</v>
      </c>
      <c r="AJ390" s="12">
        <v>0</v>
      </c>
      <c r="AK390" s="12">
        <v>300000</v>
      </c>
      <c r="AL390" s="12">
        <v>0</v>
      </c>
      <c r="AM390" s="12">
        <v>0</v>
      </c>
      <c r="AN390" s="12">
        <v>0</v>
      </c>
      <c r="AO390" s="12">
        <v>300000</v>
      </c>
      <c r="AP390" s="12">
        <v>0</v>
      </c>
      <c r="AQ390" s="12">
        <v>300000</v>
      </c>
      <c r="AR390" s="12">
        <f t="shared" si="6"/>
        <v>300000</v>
      </c>
      <c r="AS390" s="12">
        <v>300000</v>
      </c>
    </row>
    <row r="391" spans="1:45" hidden="1" x14ac:dyDescent="0.3">
      <c r="A391" t="s">
        <v>933</v>
      </c>
      <c r="B391">
        <v>2</v>
      </c>
      <c r="C391" t="s">
        <v>257</v>
      </c>
      <c r="D391">
        <v>2.2000000000000002</v>
      </c>
      <c r="E391" t="s">
        <v>258</v>
      </c>
      <c r="F391" t="s">
        <v>259</v>
      </c>
      <c r="G391" t="s">
        <v>260</v>
      </c>
      <c r="H391" t="s">
        <v>31</v>
      </c>
      <c r="I391" t="s">
        <v>934</v>
      </c>
      <c r="J391" t="s">
        <v>859</v>
      </c>
      <c r="K391">
        <v>2</v>
      </c>
      <c r="L391">
        <v>36</v>
      </c>
      <c r="M391" t="s">
        <v>888</v>
      </c>
      <c r="N391" t="s">
        <v>935</v>
      </c>
      <c r="O391">
        <v>3900</v>
      </c>
      <c r="P391" t="s">
        <v>1011</v>
      </c>
      <c r="Q391">
        <v>3950</v>
      </c>
      <c r="R391" t="s">
        <v>70</v>
      </c>
      <c r="S391">
        <v>3951</v>
      </c>
      <c r="T391" t="s">
        <v>187</v>
      </c>
      <c r="U391">
        <v>0</v>
      </c>
      <c r="V391" t="s">
        <v>43</v>
      </c>
      <c r="W391">
        <v>3000</v>
      </c>
      <c r="X391" t="s">
        <v>70</v>
      </c>
      <c r="Y391" t="s">
        <v>937</v>
      </c>
      <c r="Z391" t="s">
        <v>447</v>
      </c>
      <c r="AA391" t="s">
        <v>448</v>
      </c>
      <c r="AB391" t="s">
        <v>452</v>
      </c>
      <c r="AC391" t="s">
        <v>976</v>
      </c>
      <c r="AD391" s="12">
        <v>0</v>
      </c>
      <c r="AE391" s="12">
        <v>9775246</v>
      </c>
      <c r="AF391" s="12">
        <v>0</v>
      </c>
      <c r="AG391" s="12">
        <v>0</v>
      </c>
      <c r="AH391" s="12">
        <v>0</v>
      </c>
      <c r="AI391" s="12">
        <v>0</v>
      </c>
      <c r="AJ391" s="12">
        <v>0</v>
      </c>
      <c r="AK391" s="12">
        <v>0</v>
      </c>
      <c r="AL391" s="12">
        <v>0</v>
      </c>
      <c r="AM391" s="12">
        <v>0</v>
      </c>
      <c r="AN391" s="12">
        <v>0</v>
      </c>
      <c r="AO391" s="12">
        <v>0</v>
      </c>
      <c r="AP391" s="12">
        <v>0</v>
      </c>
      <c r="AQ391" s="12">
        <v>9775246</v>
      </c>
      <c r="AR391" s="12">
        <f t="shared" si="6"/>
        <v>0</v>
      </c>
      <c r="AS391" s="12">
        <v>0</v>
      </c>
    </row>
    <row r="392" spans="1:45" hidden="1" x14ac:dyDescent="0.3">
      <c r="A392" t="s">
        <v>933</v>
      </c>
      <c r="B392">
        <v>1</v>
      </c>
      <c r="C392" t="s">
        <v>27</v>
      </c>
      <c r="D392">
        <v>1.3</v>
      </c>
      <c r="E392" t="s">
        <v>28</v>
      </c>
      <c r="F392" t="s">
        <v>29</v>
      </c>
      <c r="G392" t="s">
        <v>30</v>
      </c>
      <c r="H392" t="s">
        <v>141</v>
      </c>
      <c r="I392" t="s">
        <v>955</v>
      </c>
      <c r="J392" t="s">
        <v>855</v>
      </c>
      <c r="K392">
        <v>6</v>
      </c>
      <c r="L392">
        <v>18</v>
      </c>
      <c r="M392" t="s">
        <v>877</v>
      </c>
      <c r="N392" t="s">
        <v>935</v>
      </c>
      <c r="O392">
        <v>3900</v>
      </c>
      <c r="P392" t="s">
        <v>1011</v>
      </c>
      <c r="Q392">
        <v>3960</v>
      </c>
      <c r="R392" t="s">
        <v>70</v>
      </c>
      <c r="S392">
        <v>3961</v>
      </c>
      <c r="T392" t="s">
        <v>159</v>
      </c>
      <c r="U392">
        <v>0</v>
      </c>
      <c r="V392" t="s">
        <v>43</v>
      </c>
      <c r="W392">
        <v>3000</v>
      </c>
      <c r="X392" t="s">
        <v>70</v>
      </c>
      <c r="Y392" t="s">
        <v>937</v>
      </c>
      <c r="Z392" t="s">
        <v>144</v>
      </c>
      <c r="AA392" t="s">
        <v>79</v>
      </c>
      <c r="AB392" t="s">
        <v>148</v>
      </c>
      <c r="AC392" t="s">
        <v>956</v>
      </c>
      <c r="AD392" s="12">
        <v>18000</v>
      </c>
      <c r="AE392" s="12">
        <v>0</v>
      </c>
      <c r="AF392" s="12">
        <v>15940</v>
      </c>
      <c r="AG392" s="12">
        <v>15940</v>
      </c>
      <c r="AH392" s="12">
        <v>15940</v>
      </c>
      <c r="AI392" s="12">
        <v>15940</v>
      </c>
      <c r="AJ392" s="12">
        <v>15940</v>
      </c>
      <c r="AK392" s="12">
        <v>2060</v>
      </c>
      <c r="AL392" s="12">
        <v>0</v>
      </c>
      <c r="AM392" s="12">
        <v>0</v>
      </c>
      <c r="AN392" s="12">
        <v>0</v>
      </c>
      <c r="AO392" s="12">
        <v>0</v>
      </c>
      <c r="AP392" s="12">
        <v>0</v>
      </c>
      <c r="AQ392" s="12">
        <v>18000</v>
      </c>
      <c r="AR392" s="12">
        <f t="shared" si="6"/>
        <v>18000</v>
      </c>
      <c r="AS392" s="12">
        <v>18000</v>
      </c>
    </row>
    <row r="393" spans="1:45" hidden="1" x14ac:dyDescent="0.3">
      <c r="A393" t="s">
        <v>933</v>
      </c>
      <c r="B393">
        <v>1</v>
      </c>
      <c r="C393" t="s">
        <v>27</v>
      </c>
      <c r="D393">
        <v>1.3</v>
      </c>
      <c r="E393" t="s">
        <v>28</v>
      </c>
      <c r="F393" t="s">
        <v>121</v>
      </c>
      <c r="G393" t="s">
        <v>122</v>
      </c>
      <c r="H393" t="s">
        <v>123</v>
      </c>
      <c r="I393" t="s">
        <v>969</v>
      </c>
      <c r="J393" t="s">
        <v>854</v>
      </c>
      <c r="K393">
        <v>1</v>
      </c>
      <c r="L393">
        <v>17</v>
      </c>
      <c r="M393" t="s">
        <v>876</v>
      </c>
      <c r="N393" t="s">
        <v>935</v>
      </c>
      <c r="O393">
        <v>3900</v>
      </c>
      <c r="P393" t="s">
        <v>1011</v>
      </c>
      <c r="Q393">
        <v>3960</v>
      </c>
      <c r="R393" t="s">
        <v>70</v>
      </c>
      <c r="S393">
        <v>3961</v>
      </c>
      <c r="T393" t="s">
        <v>159</v>
      </c>
      <c r="U393">
        <v>0</v>
      </c>
      <c r="V393" t="s">
        <v>43</v>
      </c>
      <c r="W393">
        <v>3000</v>
      </c>
      <c r="X393" t="s">
        <v>70</v>
      </c>
      <c r="Y393" t="s">
        <v>937</v>
      </c>
      <c r="Z393" t="s">
        <v>126</v>
      </c>
      <c r="AA393" t="s">
        <v>35</v>
      </c>
      <c r="AB393" t="s">
        <v>130</v>
      </c>
      <c r="AC393" t="s">
        <v>128</v>
      </c>
      <c r="AD393" s="12">
        <v>0</v>
      </c>
      <c r="AE393" s="12">
        <v>0</v>
      </c>
      <c r="AF393" s="12">
        <v>0</v>
      </c>
      <c r="AG393" s="12">
        <v>0</v>
      </c>
      <c r="AH393" s="12">
        <v>0</v>
      </c>
      <c r="AI393" s="12">
        <v>0</v>
      </c>
      <c r="AJ393" s="12">
        <v>0</v>
      </c>
      <c r="AK393" s="12">
        <v>0</v>
      </c>
      <c r="AL393" s="12">
        <v>0</v>
      </c>
      <c r="AM393" s="12">
        <v>0</v>
      </c>
      <c r="AN393" s="12">
        <v>0</v>
      </c>
      <c r="AO393" s="12">
        <v>0</v>
      </c>
      <c r="AP393" s="12">
        <v>6500</v>
      </c>
      <c r="AQ393" s="12">
        <v>0</v>
      </c>
      <c r="AR393" s="12">
        <f t="shared" si="6"/>
        <v>0</v>
      </c>
      <c r="AS393" s="12">
        <v>0</v>
      </c>
    </row>
    <row r="394" spans="1:45" hidden="1" x14ac:dyDescent="0.3">
      <c r="A394" t="s">
        <v>933</v>
      </c>
      <c r="B394">
        <v>1</v>
      </c>
      <c r="C394" t="s">
        <v>27</v>
      </c>
      <c r="D394">
        <v>1.3</v>
      </c>
      <c r="E394" t="s">
        <v>28</v>
      </c>
      <c r="F394" t="s">
        <v>29</v>
      </c>
      <c r="G394" t="s">
        <v>30</v>
      </c>
      <c r="H394" t="s">
        <v>31</v>
      </c>
      <c r="I394" t="s">
        <v>934</v>
      </c>
      <c r="J394" t="s">
        <v>857</v>
      </c>
      <c r="K394">
        <v>6</v>
      </c>
      <c r="L394">
        <v>21</v>
      </c>
      <c r="M394" t="s">
        <v>884</v>
      </c>
      <c r="N394" t="s">
        <v>935</v>
      </c>
      <c r="O394">
        <v>3900</v>
      </c>
      <c r="P394" t="s">
        <v>1011</v>
      </c>
      <c r="Q394">
        <v>3960</v>
      </c>
      <c r="R394" t="s">
        <v>159</v>
      </c>
      <c r="S394">
        <v>3962</v>
      </c>
      <c r="T394" t="s">
        <v>335</v>
      </c>
      <c r="U394">
        <v>0</v>
      </c>
      <c r="V394" t="s">
        <v>43</v>
      </c>
      <c r="W394">
        <v>3000</v>
      </c>
      <c r="X394" t="s">
        <v>70</v>
      </c>
      <c r="Y394" t="s">
        <v>937</v>
      </c>
      <c r="Z394" t="s">
        <v>307</v>
      </c>
      <c r="AA394" t="s">
        <v>79</v>
      </c>
      <c r="AB394" t="s">
        <v>311</v>
      </c>
      <c r="AC394" t="s">
        <v>309</v>
      </c>
      <c r="AD394" s="12">
        <v>75000</v>
      </c>
      <c r="AE394" s="12">
        <v>75000</v>
      </c>
      <c r="AF394" s="12">
        <v>8571</v>
      </c>
      <c r="AG394" s="12">
        <v>8571</v>
      </c>
      <c r="AH394" s="12">
        <v>5256</v>
      </c>
      <c r="AI394" s="12">
        <v>5256</v>
      </c>
      <c r="AJ394" s="12">
        <v>5256</v>
      </c>
      <c r="AK394" s="12">
        <v>66429</v>
      </c>
      <c r="AL394" s="12">
        <v>0</v>
      </c>
      <c r="AM394" s="12">
        <v>0</v>
      </c>
      <c r="AN394" s="12">
        <v>0</v>
      </c>
      <c r="AO394" s="12">
        <v>20000</v>
      </c>
      <c r="AP394" s="12">
        <v>517564</v>
      </c>
      <c r="AQ394" s="12">
        <v>75000</v>
      </c>
      <c r="AR394" s="12">
        <f t="shared" si="6"/>
        <v>75000</v>
      </c>
      <c r="AS394" s="12">
        <v>75000</v>
      </c>
    </row>
    <row r="395" spans="1:45" hidden="1" x14ac:dyDescent="0.3">
      <c r="A395" t="s">
        <v>933</v>
      </c>
      <c r="B395">
        <v>1</v>
      </c>
      <c r="C395" t="s">
        <v>27</v>
      </c>
      <c r="D395">
        <v>1.3</v>
      </c>
      <c r="E395" t="s">
        <v>28</v>
      </c>
      <c r="F395" t="s">
        <v>121</v>
      </c>
      <c r="G395" t="s">
        <v>122</v>
      </c>
      <c r="H395" t="s">
        <v>123</v>
      </c>
      <c r="I395" t="s">
        <v>969</v>
      </c>
      <c r="J395" t="s">
        <v>854</v>
      </c>
      <c r="K395">
        <v>1</v>
      </c>
      <c r="L395">
        <v>17</v>
      </c>
      <c r="M395" t="s">
        <v>876</v>
      </c>
      <c r="N395" t="s">
        <v>935</v>
      </c>
      <c r="O395">
        <v>3900</v>
      </c>
      <c r="P395" t="s">
        <v>1011</v>
      </c>
      <c r="Q395">
        <v>3960</v>
      </c>
      <c r="R395" t="s">
        <v>70</v>
      </c>
      <c r="S395">
        <v>3962</v>
      </c>
      <c r="T395" t="s">
        <v>335</v>
      </c>
      <c r="U395">
        <v>0</v>
      </c>
      <c r="V395" t="s">
        <v>43</v>
      </c>
      <c r="W395">
        <v>3000</v>
      </c>
      <c r="X395" t="s">
        <v>70</v>
      </c>
      <c r="Y395" t="s">
        <v>937</v>
      </c>
      <c r="Z395" t="s">
        <v>126</v>
      </c>
      <c r="AA395" t="s">
        <v>35</v>
      </c>
      <c r="AB395" t="s">
        <v>130</v>
      </c>
      <c r="AC395" t="s">
        <v>128</v>
      </c>
      <c r="AD395" s="12">
        <v>0</v>
      </c>
      <c r="AE395" s="12">
        <v>0</v>
      </c>
      <c r="AF395" s="12">
        <v>0</v>
      </c>
      <c r="AG395" s="12">
        <v>0</v>
      </c>
      <c r="AH395" s="12">
        <v>0</v>
      </c>
      <c r="AI395" s="12">
        <v>0</v>
      </c>
      <c r="AJ395" s="12">
        <v>0</v>
      </c>
      <c r="AK395" s="12">
        <v>0</v>
      </c>
      <c r="AL395" s="12">
        <v>0</v>
      </c>
      <c r="AM395" s="12">
        <v>0</v>
      </c>
      <c r="AN395" s="12">
        <v>0</v>
      </c>
      <c r="AO395" s="12">
        <v>0</v>
      </c>
      <c r="AP395" s="12">
        <v>20000</v>
      </c>
      <c r="AQ395" s="12">
        <v>0</v>
      </c>
      <c r="AR395" s="12">
        <f t="shared" si="6"/>
        <v>0</v>
      </c>
      <c r="AS395" s="12">
        <v>0</v>
      </c>
    </row>
    <row r="396" spans="1:45" hidden="1" x14ac:dyDescent="0.3">
      <c r="A396" t="s">
        <v>933</v>
      </c>
      <c r="B396">
        <v>1</v>
      </c>
      <c r="C396" t="s">
        <v>27</v>
      </c>
      <c r="D396">
        <v>1.7</v>
      </c>
      <c r="E396" t="s">
        <v>215</v>
      </c>
      <c r="F396" t="s">
        <v>373</v>
      </c>
      <c r="G396" t="s">
        <v>374</v>
      </c>
      <c r="H396" t="s">
        <v>200</v>
      </c>
      <c r="I396" t="s">
        <v>957</v>
      </c>
      <c r="J396" t="s">
        <v>860</v>
      </c>
      <c r="K396">
        <v>7</v>
      </c>
      <c r="L396">
        <v>41</v>
      </c>
      <c r="M396" t="s">
        <v>906</v>
      </c>
      <c r="N396" t="s">
        <v>935</v>
      </c>
      <c r="O396">
        <v>3900</v>
      </c>
      <c r="P396" t="s">
        <v>1011</v>
      </c>
      <c r="Q396">
        <v>3960</v>
      </c>
      <c r="R396" t="s">
        <v>159</v>
      </c>
      <c r="S396">
        <v>3962</v>
      </c>
      <c r="T396" t="s">
        <v>335</v>
      </c>
      <c r="U396">
        <v>0</v>
      </c>
      <c r="V396" t="s">
        <v>43</v>
      </c>
      <c r="W396">
        <v>3000</v>
      </c>
      <c r="X396" t="s">
        <v>70</v>
      </c>
      <c r="Y396" t="s">
        <v>937</v>
      </c>
      <c r="Z396" t="s">
        <v>587</v>
      </c>
      <c r="AA396" t="s">
        <v>588</v>
      </c>
      <c r="AB396" t="s">
        <v>593</v>
      </c>
      <c r="AC396" t="s">
        <v>958</v>
      </c>
      <c r="AD396" s="12">
        <v>120000</v>
      </c>
      <c r="AE396" s="12">
        <v>120000</v>
      </c>
      <c r="AF396" s="12">
        <v>67473</v>
      </c>
      <c r="AG396" s="12">
        <v>67473</v>
      </c>
      <c r="AH396" s="12">
        <v>0</v>
      </c>
      <c r="AI396" s="12">
        <v>0</v>
      </c>
      <c r="AJ396" s="12">
        <v>0</v>
      </c>
      <c r="AK396" s="12">
        <v>52527</v>
      </c>
      <c r="AL396" s="12">
        <v>0</v>
      </c>
      <c r="AM396" s="12">
        <v>0</v>
      </c>
      <c r="AN396" s="12">
        <v>0</v>
      </c>
      <c r="AO396" s="12">
        <v>120000</v>
      </c>
      <c r="AP396" s="12">
        <v>30666</v>
      </c>
      <c r="AQ396" s="12">
        <v>120000</v>
      </c>
      <c r="AR396" s="12">
        <f t="shared" si="6"/>
        <v>120000</v>
      </c>
      <c r="AS396" s="12">
        <v>120000</v>
      </c>
    </row>
    <row r="397" spans="1:45" hidden="1" x14ac:dyDescent="0.3">
      <c r="A397" t="s">
        <v>933</v>
      </c>
      <c r="B397">
        <v>2</v>
      </c>
      <c r="C397" t="s">
        <v>257</v>
      </c>
      <c r="D397">
        <v>2.4</v>
      </c>
      <c r="E397" t="s">
        <v>421</v>
      </c>
      <c r="F397" t="s">
        <v>775</v>
      </c>
      <c r="G397" t="s">
        <v>776</v>
      </c>
      <c r="H397" t="s">
        <v>340</v>
      </c>
      <c r="I397" t="s">
        <v>964</v>
      </c>
      <c r="J397" t="s">
        <v>866</v>
      </c>
      <c r="K397">
        <v>5</v>
      </c>
      <c r="L397">
        <v>55</v>
      </c>
      <c r="M397" t="s">
        <v>903</v>
      </c>
      <c r="N397" t="s">
        <v>935</v>
      </c>
      <c r="O397">
        <v>4200</v>
      </c>
      <c r="P397" t="s">
        <v>1020</v>
      </c>
      <c r="Q397">
        <v>4210</v>
      </c>
      <c r="R397" t="s">
        <v>1021</v>
      </c>
      <c r="S397">
        <v>4211</v>
      </c>
      <c r="T397" t="s">
        <v>173</v>
      </c>
      <c r="U397">
        <v>0</v>
      </c>
      <c r="V397" t="s">
        <v>43</v>
      </c>
      <c r="W397">
        <v>4000</v>
      </c>
      <c r="X397" t="s">
        <v>1022</v>
      </c>
      <c r="Y397" t="s">
        <v>937</v>
      </c>
      <c r="Z397" t="s">
        <v>777</v>
      </c>
      <c r="AA397" t="s">
        <v>62</v>
      </c>
      <c r="AB397" t="s">
        <v>780</v>
      </c>
      <c r="AC397" t="s">
        <v>777</v>
      </c>
      <c r="AD397" s="12">
        <v>16800000</v>
      </c>
      <c r="AE397" s="12">
        <v>16500000</v>
      </c>
      <c r="AF397" s="12">
        <v>13325735.99</v>
      </c>
      <c r="AG397" s="12">
        <v>13325735.99</v>
      </c>
      <c r="AH397" s="12">
        <v>13325735.99</v>
      </c>
      <c r="AI397" s="12">
        <v>13325735.99</v>
      </c>
      <c r="AJ397" s="12">
        <v>13325735.99</v>
      </c>
      <c r="AK397" s="12">
        <v>3474264.01</v>
      </c>
      <c r="AL397" s="12">
        <v>290000</v>
      </c>
      <c r="AM397" s="12">
        <v>0</v>
      </c>
      <c r="AN397" s="12">
        <v>0</v>
      </c>
      <c r="AO397" s="12">
        <v>15000000</v>
      </c>
      <c r="AP397" s="12">
        <v>15101428.25</v>
      </c>
      <c r="AQ397" s="12">
        <v>16800000</v>
      </c>
      <c r="AR397" s="12">
        <f t="shared" si="6"/>
        <v>16510000</v>
      </c>
      <c r="AS397" s="12">
        <v>16510000</v>
      </c>
    </row>
    <row r="398" spans="1:45" hidden="1" x14ac:dyDescent="0.3">
      <c r="A398" t="s">
        <v>933</v>
      </c>
      <c r="B398">
        <v>1</v>
      </c>
      <c r="C398" t="s">
        <v>27</v>
      </c>
      <c r="D398">
        <v>1.3</v>
      </c>
      <c r="E398" t="s">
        <v>28</v>
      </c>
      <c r="F398" t="s">
        <v>29</v>
      </c>
      <c r="G398" t="s">
        <v>30</v>
      </c>
      <c r="H398" t="s">
        <v>200</v>
      </c>
      <c r="I398" t="s">
        <v>957</v>
      </c>
      <c r="J398" t="s">
        <v>849</v>
      </c>
      <c r="K398">
        <v>1</v>
      </c>
      <c r="L398">
        <v>53</v>
      </c>
      <c r="M398" t="s">
        <v>901</v>
      </c>
      <c r="N398" t="s">
        <v>935</v>
      </c>
      <c r="O398">
        <v>4200</v>
      </c>
      <c r="P398" t="s">
        <v>1020</v>
      </c>
      <c r="Q398">
        <v>4210</v>
      </c>
      <c r="R398" t="s">
        <v>1021</v>
      </c>
      <c r="S398">
        <v>4211</v>
      </c>
      <c r="T398" t="s">
        <v>173</v>
      </c>
      <c r="U398">
        <v>0</v>
      </c>
      <c r="V398" t="s">
        <v>43</v>
      </c>
      <c r="W398">
        <v>4000</v>
      </c>
      <c r="X398" t="s">
        <v>1022</v>
      </c>
      <c r="Y398" t="s">
        <v>937</v>
      </c>
      <c r="Z398" t="s">
        <v>734</v>
      </c>
      <c r="AA398" t="s">
        <v>35</v>
      </c>
      <c r="AB398" t="s">
        <v>1023</v>
      </c>
      <c r="AC398" t="s">
        <v>1024</v>
      </c>
      <c r="AD398" s="12">
        <v>10000000</v>
      </c>
      <c r="AE398" s="12">
        <v>10000000</v>
      </c>
      <c r="AF398" s="12">
        <v>7499999.9699999997</v>
      </c>
      <c r="AG398" s="12">
        <v>7499999.9699999997</v>
      </c>
      <c r="AH398" s="12">
        <v>7499999.9699999997</v>
      </c>
      <c r="AI398" s="12">
        <v>7499999.9699999997</v>
      </c>
      <c r="AJ398" s="12">
        <v>7499999.9699999997</v>
      </c>
      <c r="AK398" s="12">
        <v>2500000.0300000003</v>
      </c>
      <c r="AL398" s="12">
        <v>0</v>
      </c>
      <c r="AM398" s="12">
        <v>0</v>
      </c>
      <c r="AN398" s="12">
        <v>0</v>
      </c>
      <c r="AO398" s="12">
        <v>10000000</v>
      </c>
      <c r="AP398" s="12">
        <v>10000000</v>
      </c>
      <c r="AQ398" s="12">
        <v>10000000</v>
      </c>
      <c r="AR398" s="12">
        <f t="shared" si="6"/>
        <v>10000000</v>
      </c>
      <c r="AS398" s="12">
        <v>10000000</v>
      </c>
    </row>
    <row r="399" spans="1:45" hidden="1" x14ac:dyDescent="0.3">
      <c r="A399" t="s">
        <v>933</v>
      </c>
      <c r="B399">
        <v>1</v>
      </c>
      <c r="C399" t="s">
        <v>27</v>
      </c>
      <c r="D399">
        <v>1.3</v>
      </c>
      <c r="E399" t="s">
        <v>28</v>
      </c>
      <c r="F399" t="s">
        <v>29</v>
      </c>
      <c r="G399" t="s">
        <v>30</v>
      </c>
      <c r="H399" t="s">
        <v>141</v>
      </c>
      <c r="I399" t="s">
        <v>955</v>
      </c>
      <c r="J399" t="s">
        <v>855</v>
      </c>
      <c r="K399">
        <v>6</v>
      </c>
      <c r="L399">
        <v>19</v>
      </c>
      <c r="M399" t="s">
        <v>878</v>
      </c>
      <c r="N399" t="s">
        <v>935</v>
      </c>
      <c r="O399">
        <v>4200</v>
      </c>
      <c r="P399" t="s">
        <v>1020</v>
      </c>
      <c r="Q399">
        <v>4210</v>
      </c>
      <c r="R399" t="s">
        <v>1021</v>
      </c>
      <c r="S399">
        <v>4211</v>
      </c>
      <c r="T399" t="s">
        <v>173</v>
      </c>
      <c r="U399">
        <v>0</v>
      </c>
      <c r="V399" t="s">
        <v>43</v>
      </c>
      <c r="W399">
        <v>4000</v>
      </c>
      <c r="X399" t="s">
        <v>1022</v>
      </c>
      <c r="Y399" t="s">
        <v>937</v>
      </c>
      <c r="Z399" t="s">
        <v>144</v>
      </c>
      <c r="AA399" t="s">
        <v>79</v>
      </c>
      <c r="AB399" t="s">
        <v>170</v>
      </c>
      <c r="AC399" t="s">
        <v>168</v>
      </c>
      <c r="AD399" s="12">
        <v>2200000</v>
      </c>
      <c r="AE399" s="12">
        <v>2200000</v>
      </c>
      <c r="AF399" s="12">
        <v>2105566.7599999998</v>
      </c>
      <c r="AG399" s="12">
        <v>2105566.7599999998</v>
      </c>
      <c r="AH399" s="12">
        <v>2105566.7599999998</v>
      </c>
      <c r="AI399" s="12">
        <v>2105566.7599999998</v>
      </c>
      <c r="AJ399" s="12">
        <v>2105566.7599999998</v>
      </c>
      <c r="AK399" s="12">
        <v>94433.240000000224</v>
      </c>
      <c r="AL399" s="12">
        <v>0</v>
      </c>
      <c r="AM399" s="12">
        <v>0</v>
      </c>
      <c r="AN399" s="12">
        <v>0</v>
      </c>
      <c r="AO399" s="12">
        <v>2200000</v>
      </c>
      <c r="AP399" s="12">
        <v>2105566.7599999998</v>
      </c>
      <c r="AQ399" s="12">
        <v>2200000</v>
      </c>
      <c r="AR399" s="12">
        <f t="shared" si="6"/>
        <v>2200000</v>
      </c>
      <c r="AS399" s="12">
        <v>2200000</v>
      </c>
    </row>
    <row r="400" spans="1:45" hidden="1" x14ac:dyDescent="0.3">
      <c r="A400" t="s">
        <v>933</v>
      </c>
      <c r="B400">
        <v>2</v>
      </c>
      <c r="C400" t="s">
        <v>257</v>
      </c>
      <c r="D400">
        <v>2.6</v>
      </c>
      <c r="E400" t="s">
        <v>675</v>
      </c>
      <c r="F400" t="s">
        <v>724</v>
      </c>
      <c r="G400" t="s">
        <v>725</v>
      </c>
      <c r="H400" t="s">
        <v>200</v>
      </c>
      <c r="I400" t="s">
        <v>957</v>
      </c>
      <c r="J400" t="s">
        <v>864</v>
      </c>
      <c r="K400">
        <v>1</v>
      </c>
      <c r="L400">
        <v>52</v>
      </c>
      <c r="M400" t="s">
        <v>900</v>
      </c>
      <c r="N400" t="s">
        <v>935</v>
      </c>
      <c r="O400">
        <v>4200</v>
      </c>
      <c r="P400" t="s">
        <v>1020</v>
      </c>
      <c r="Q400">
        <v>4210</v>
      </c>
      <c r="R400" t="s">
        <v>1021</v>
      </c>
      <c r="S400">
        <v>4211</v>
      </c>
      <c r="T400" t="s">
        <v>173</v>
      </c>
      <c r="U400">
        <v>0</v>
      </c>
      <c r="V400" t="s">
        <v>43</v>
      </c>
      <c r="W400">
        <v>4000</v>
      </c>
      <c r="X400" t="s">
        <v>1022</v>
      </c>
      <c r="Y400" t="s">
        <v>937</v>
      </c>
      <c r="Z400" t="s">
        <v>726</v>
      </c>
      <c r="AA400" t="s">
        <v>35</v>
      </c>
      <c r="AB400" t="s">
        <v>1025</v>
      </c>
      <c r="AC400" t="s">
        <v>1026</v>
      </c>
      <c r="AD400" s="12">
        <v>5910000</v>
      </c>
      <c r="AE400" s="12">
        <v>5910000</v>
      </c>
      <c r="AF400" s="12">
        <v>3346776.01</v>
      </c>
      <c r="AG400" s="12">
        <v>3346776.01</v>
      </c>
      <c r="AH400" s="12">
        <v>3346776.01</v>
      </c>
      <c r="AI400" s="12">
        <v>3346776.01</v>
      </c>
      <c r="AJ400" s="12">
        <v>3346776.01</v>
      </c>
      <c r="AK400" s="12">
        <v>2563223.9900000002</v>
      </c>
      <c r="AL400" s="12">
        <v>0</v>
      </c>
      <c r="AM400" s="12">
        <v>0</v>
      </c>
      <c r="AN400" s="12">
        <v>0</v>
      </c>
      <c r="AO400" s="12">
        <v>5681037.1900000004</v>
      </c>
      <c r="AP400" s="12">
        <v>5635768.29</v>
      </c>
      <c r="AQ400" s="12">
        <v>5910000</v>
      </c>
      <c r="AR400" s="12">
        <f t="shared" si="6"/>
        <v>5910000</v>
      </c>
      <c r="AS400" s="12">
        <v>5910000</v>
      </c>
    </row>
    <row r="401" spans="1:45" hidden="1" x14ac:dyDescent="0.3">
      <c r="A401" t="s">
        <v>933</v>
      </c>
      <c r="B401">
        <v>2</v>
      </c>
      <c r="C401" t="s">
        <v>257</v>
      </c>
      <c r="D401">
        <v>2.6</v>
      </c>
      <c r="E401" t="s">
        <v>675</v>
      </c>
      <c r="F401" t="s">
        <v>676</v>
      </c>
      <c r="G401" t="s">
        <v>677</v>
      </c>
      <c r="H401" t="s">
        <v>200</v>
      </c>
      <c r="I401" t="s">
        <v>957</v>
      </c>
      <c r="J401" t="s">
        <v>863</v>
      </c>
      <c r="K401">
        <v>1</v>
      </c>
      <c r="L401">
        <v>51</v>
      </c>
      <c r="M401" t="s">
        <v>899</v>
      </c>
      <c r="N401" t="s">
        <v>935</v>
      </c>
      <c r="O401">
        <v>4200</v>
      </c>
      <c r="P401" t="s">
        <v>1020</v>
      </c>
      <c r="Q401">
        <v>4210</v>
      </c>
      <c r="R401" t="s">
        <v>1021</v>
      </c>
      <c r="S401">
        <v>4211</v>
      </c>
      <c r="T401" t="s">
        <v>173</v>
      </c>
      <c r="U401">
        <v>0</v>
      </c>
      <c r="V401" t="s">
        <v>43</v>
      </c>
      <c r="W401">
        <v>4000</v>
      </c>
      <c r="X401" t="s">
        <v>1022</v>
      </c>
      <c r="Y401" t="s">
        <v>937</v>
      </c>
      <c r="Z401" t="s">
        <v>679</v>
      </c>
      <c r="AA401" t="s">
        <v>35</v>
      </c>
      <c r="AB401" t="s">
        <v>682</v>
      </c>
      <c r="AC401" t="s">
        <v>1027</v>
      </c>
      <c r="AD401" s="12">
        <v>66533232.560000002</v>
      </c>
      <c r="AE401" s="12">
        <v>66784842</v>
      </c>
      <c r="AF401" s="12">
        <v>58228005.030000001</v>
      </c>
      <c r="AG401" s="12">
        <v>58228005.030000001</v>
      </c>
      <c r="AH401" s="12">
        <v>57679614.469999999</v>
      </c>
      <c r="AI401" s="12">
        <v>57679614.469999999</v>
      </c>
      <c r="AJ401" s="12">
        <v>57679614.469999999</v>
      </c>
      <c r="AK401" s="12">
        <v>8305227.5300000012</v>
      </c>
      <c r="AL401" s="12">
        <v>0</v>
      </c>
      <c r="AM401" s="12">
        <v>0</v>
      </c>
      <c r="AN401" s="12">
        <v>0</v>
      </c>
      <c r="AO401" s="12">
        <v>59615914.649999999</v>
      </c>
      <c r="AP401" s="12">
        <v>59614913.979999997</v>
      </c>
      <c r="AQ401" s="12">
        <v>66784842</v>
      </c>
      <c r="AR401" s="12">
        <f t="shared" si="6"/>
        <v>66533232.560000002</v>
      </c>
      <c r="AS401" s="12">
        <v>66533232.560000002</v>
      </c>
    </row>
    <row r="402" spans="1:45" hidden="1" x14ac:dyDescent="0.3">
      <c r="A402" t="s">
        <v>933</v>
      </c>
      <c r="B402">
        <v>2</v>
      </c>
      <c r="C402" t="s">
        <v>257</v>
      </c>
      <c r="D402">
        <v>2.7</v>
      </c>
      <c r="E402" t="s">
        <v>411</v>
      </c>
      <c r="F402" t="s">
        <v>412</v>
      </c>
      <c r="G402" t="s">
        <v>411</v>
      </c>
      <c r="H402" t="s">
        <v>200</v>
      </c>
      <c r="I402" t="s">
        <v>957</v>
      </c>
      <c r="J402" t="s">
        <v>865</v>
      </c>
      <c r="K402">
        <v>1</v>
      </c>
      <c r="L402">
        <v>54</v>
      </c>
      <c r="M402" t="s">
        <v>902</v>
      </c>
      <c r="N402" t="s">
        <v>935</v>
      </c>
      <c r="O402">
        <v>4200</v>
      </c>
      <c r="P402" t="s">
        <v>1020</v>
      </c>
      <c r="Q402">
        <v>4210</v>
      </c>
      <c r="R402" t="s">
        <v>1021</v>
      </c>
      <c r="S402">
        <v>4211</v>
      </c>
      <c r="T402" t="s">
        <v>173</v>
      </c>
      <c r="U402">
        <v>0</v>
      </c>
      <c r="V402" t="s">
        <v>43</v>
      </c>
      <c r="W402">
        <v>4000</v>
      </c>
      <c r="X402" t="s">
        <v>1022</v>
      </c>
      <c r="Y402" t="s">
        <v>937</v>
      </c>
      <c r="Z402" t="s">
        <v>739</v>
      </c>
      <c r="AA402" t="s">
        <v>35</v>
      </c>
      <c r="AB402" t="s">
        <v>742</v>
      </c>
      <c r="AC402" t="s">
        <v>1028</v>
      </c>
      <c r="AD402" s="12">
        <v>14625430</v>
      </c>
      <c r="AE402" s="12">
        <v>12625430</v>
      </c>
      <c r="AF402" s="12">
        <v>12889706.630000001</v>
      </c>
      <c r="AG402" s="12">
        <v>12889706.630000001</v>
      </c>
      <c r="AH402" s="12">
        <v>12889706.630000001</v>
      </c>
      <c r="AI402" s="12">
        <v>12889706.630000001</v>
      </c>
      <c r="AJ402" s="12">
        <v>12889706.630000001</v>
      </c>
      <c r="AK402" s="12">
        <v>1735723.3699999992</v>
      </c>
      <c r="AL402" s="12">
        <v>0</v>
      </c>
      <c r="AM402" s="12">
        <v>0</v>
      </c>
      <c r="AN402" s="12">
        <v>0</v>
      </c>
      <c r="AO402" s="12">
        <v>6237094</v>
      </c>
      <c r="AP402" s="12">
        <v>7493468.5300000003</v>
      </c>
      <c r="AQ402" s="12">
        <v>14625430</v>
      </c>
      <c r="AR402" s="12">
        <f t="shared" si="6"/>
        <v>14625430</v>
      </c>
      <c r="AS402" s="12">
        <v>12625430</v>
      </c>
    </row>
    <row r="403" spans="1:45" hidden="1" x14ac:dyDescent="0.3">
      <c r="A403" t="s">
        <v>933</v>
      </c>
      <c r="B403">
        <v>2</v>
      </c>
      <c r="C403" t="s">
        <v>257</v>
      </c>
      <c r="D403">
        <v>2.7</v>
      </c>
      <c r="E403" t="s">
        <v>411</v>
      </c>
      <c r="F403" t="s">
        <v>412</v>
      </c>
      <c r="G403" t="s">
        <v>411</v>
      </c>
      <c r="H403" t="s">
        <v>31</v>
      </c>
      <c r="I403" t="s">
        <v>934</v>
      </c>
      <c r="J403" t="s">
        <v>862</v>
      </c>
      <c r="K403">
        <v>4</v>
      </c>
      <c r="L403">
        <v>48</v>
      </c>
      <c r="M403" t="s">
        <v>898</v>
      </c>
      <c r="N403" t="s">
        <v>935</v>
      </c>
      <c r="O403">
        <v>4200</v>
      </c>
      <c r="P403" t="s">
        <v>1020</v>
      </c>
      <c r="Q403">
        <v>4210</v>
      </c>
      <c r="R403" t="s">
        <v>1021</v>
      </c>
      <c r="S403">
        <v>4211</v>
      </c>
      <c r="T403" t="s">
        <v>173</v>
      </c>
      <c r="U403">
        <v>0</v>
      </c>
      <c r="V403" t="s">
        <v>43</v>
      </c>
      <c r="W403">
        <v>4000</v>
      </c>
      <c r="X403" t="s">
        <v>1022</v>
      </c>
      <c r="Y403" t="s">
        <v>937</v>
      </c>
      <c r="Z403" t="s">
        <v>967</v>
      </c>
      <c r="AA403" t="s">
        <v>667</v>
      </c>
      <c r="AB403" t="s">
        <v>968</v>
      </c>
      <c r="AC403" t="s">
        <v>669</v>
      </c>
      <c r="AD403" s="12">
        <v>750000</v>
      </c>
      <c r="AE403" s="12">
        <v>1200000</v>
      </c>
      <c r="AF403" s="12">
        <v>199200</v>
      </c>
      <c r="AG403" s="12">
        <v>199200</v>
      </c>
      <c r="AH403" s="12">
        <v>199200</v>
      </c>
      <c r="AI403" s="12">
        <v>199200</v>
      </c>
      <c r="AJ403" s="12">
        <v>199200</v>
      </c>
      <c r="AK403" s="12">
        <v>550800</v>
      </c>
      <c r="AL403" s="12">
        <v>550800</v>
      </c>
      <c r="AM403" s="12">
        <v>0</v>
      </c>
      <c r="AN403" s="12">
        <v>0</v>
      </c>
      <c r="AO403" s="12">
        <v>1200000</v>
      </c>
      <c r="AP403" s="12">
        <v>0</v>
      </c>
      <c r="AQ403" s="12">
        <v>1200000</v>
      </c>
      <c r="AR403" s="12">
        <f t="shared" si="6"/>
        <v>199200</v>
      </c>
      <c r="AS403" s="12">
        <v>199200</v>
      </c>
    </row>
    <row r="404" spans="1:45" hidden="1" x14ac:dyDescent="0.3">
      <c r="A404" t="s">
        <v>933</v>
      </c>
      <c r="B404">
        <v>1</v>
      </c>
      <c r="C404" t="s">
        <v>27</v>
      </c>
      <c r="D404">
        <v>1.3</v>
      </c>
      <c r="E404" t="s">
        <v>28</v>
      </c>
      <c r="F404" t="s">
        <v>29</v>
      </c>
      <c r="G404" t="s">
        <v>30</v>
      </c>
      <c r="H404" t="s">
        <v>141</v>
      </c>
      <c r="I404" t="s">
        <v>955</v>
      </c>
      <c r="J404" t="s">
        <v>855</v>
      </c>
      <c r="K404">
        <v>6</v>
      </c>
      <c r="L404">
        <v>19</v>
      </c>
      <c r="M404" t="s">
        <v>878</v>
      </c>
      <c r="N404" t="s">
        <v>935</v>
      </c>
      <c r="O404">
        <v>4200</v>
      </c>
      <c r="P404" t="s">
        <v>1020</v>
      </c>
      <c r="Q404">
        <v>4250</v>
      </c>
      <c r="R404" t="s">
        <v>1021</v>
      </c>
      <c r="S404">
        <v>4251</v>
      </c>
      <c r="T404" t="s">
        <v>174</v>
      </c>
      <c r="U404">
        <v>0</v>
      </c>
      <c r="V404" t="s">
        <v>43</v>
      </c>
      <c r="W404">
        <v>4000</v>
      </c>
      <c r="X404" t="s">
        <v>1022</v>
      </c>
      <c r="Y404" t="s">
        <v>937</v>
      </c>
      <c r="Z404" t="s">
        <v>144</v>
      </c>
      <c r="AA404" t="s">
        <v>79</v>
      </c>
      <c r="AB404" t="s">
        <v>170</v>
      </c>
      <c r="AC404" t="s">
        <v>168</v>
      </c>
      <c r="AD404" s="12">
        <v>9400000</v>
      </c>
      <c r="AE404" s="12">
        <v>5000000</v>
      </c>
      <c r="AF404" s="12">
        <v>7477573.4100000001</v>
      </c>
      <c r="AG404" s="12">
        <v>7477573.4100000001</v>
      </c>
      <c r="AH404" s="12">
        <v>7477573.4100000001</v>
      </c>
      <c r="AI404" s="12">
        <v>7477573.4100000001</v>
      </c>
      <c r="AJ404" s="12">
        <v>7477573.4100000001</v>
      </c>
      <c r="AK404" s="12">
        <v>1922426.5899999999</v>
      </c>
      <c r="AL404" s="12">
        <v>0</v>
      </c>
      <c r="AM404" s="12">
        <v>0</v>
      </c>
      <c r="AN404" s="12">
        <v>0</v>
      </c>
      <c r="AO404" s="12">
        <v>5000000</v>
      </c>
      <c r="AP404" s="12">
        <v>7534634.8200000003</v>
      </c>
      <c r="AQ404" s="12">
        <v>9400000</v>
      </c>
      <c r="AR404" s="12">
        <f t="shared" si="6"/>
        <v>9400000</v>
      </c>
      <c r="AS404" s="12">
        <v>9400000</v>
      </c>
    </row>
    <row r="405" spans="1:45" hidden="1" x14ac:dyDescent="0.3">
      <c r="A405" t="s">
        <v>933</v>
      </c>
      <c r="B405">
        <v>1</v>
      </c>
      <c r="C405" t="s">
        <v>27</v>
      </c>
      <c r="D405">
        <v>1.3</v>
      </c>
      <c r="E405" t="s">
        <v>28</v>
      </c>
      <c r="F405" t="s">
        <v>29</v>
      </c>
      <c r="G405" t="s">
        <v>30</v>
      </c>
      <c r="H405" t="s">
        <v>261</v>
      </c>
      <c r="I405" t="s">
        <v>960</v>
      </c>
      <c r="J405" t="s">
        <v>856</v>
      </c>
      <c r="K405">
        <v>1</v>
      </c>
      <c r="L405">
        <v>14</v>
      </c>
      <c r="M405" t="s">
        <v>883</v>
      </c>
      <c r="N405" t="s">
        <v>935</v>
      </c>
      <c r="O405">
        <v>4300</v>
      </c>
      <c r="P405" t="s">
        <v>1029</v>
      </c>
      <c r="Q405">
        <v>4310</v>
      </c>
      <c r="R405" t="s">
        <v>1021</v>
      </c>
      <c r="S405">
        <v>4311</v>
      </c>
      <c r="T405" t="s">
        <v>612</v>
      </c>
      <c r="U405">
        <v>0</v>
      </c>
      <c r="V405" t="s">
        <v>43</v>
      </c>
      <c r="W405">
        <v>4000</v>
      </c>
      <c r="X405" t="s">
        <v>1022</v>
      </c>
      <c r="Y405" t="s">
        <v>937</v>
      </c>
      <c r="Z405" t="s">
        <v>189</v>
      </c>
      <c r="AA405" t="s">
        <v>35</v>
      </c>
      <c r="AB405" t="s">
        <v>1007</v>
      </c>
      <c r="AC405" t="s">
        <v>961</v>
      </c>
      <c r="AD405" s="12">
        <v>0</v>
      </c>
      <c r="AE405" s="12">
        <v>2000000</v>
      </c>
      <c r="AF405" s="12">
        <v>0</v>
      </c>
      <c r="AG405" s="12">
        <v>0</v>
      </c>
      <c r="AH405" s="12">
        <v>0</v>
      </c>
      <c r="AI405" s="12">
        <v>0</v>
      </c>
      <c r="AJ405" s="12">
        <v>0</v>
      </c>
      <c r="AK405" s="12">
        <v>0</v>
      </c>
      <c r="AL405" s="12">
        <v>0</v>
      </c>
      <c r="AM405" s="12">
        <v>0</v>
      </c>
      <c r="AN405" s="12">
        <v>0</v>
      </c>
      <c r="AO405" s="12">
        <v>0</v>
      </c>
      <c r="AP405" s="12">
        <v>0</v>
      </c>
      <c r="AQ405" s="12">
        <v>0</v>
      </c>
      <c r="AR405" s="12">
        <f t="shared" si="6"/>
        <v>0</v>
      </c>
      <c r="AS405" s="12">
        <v>0</v>
      </c>
    </row>
    <row r="406" spans="1:45" hidden="1" x14ac:dyDescent="0.3">
      <c r="A406" t="s">
        <v>933</v>
      </c>
      <c r="B406">
        <v>3</v>
      </c>
      <c r="C406" t="s">
        <v>600</v>
      </c>
      <c r="D406">
        <v>3.1</v>
      </c>
      <c r="E406" t="s">
        <v>601</v>
      </c>
      <c r="F406" t="s">
        <v>602</v>
      </c>
      <c r="G406" t="s">
        <v>603</v>
      </c>
      <c r="H406" t="s">
        <v>261</v>
      </c>
      <c r="I406" t="s">
        <v>960</v>
      </c>
      <c r="J406" t="s">
        <v>861</v>
      </c>
      <c r="K406">
        <v>8</v>
      </c>
      <c r="L406">
        <v>45</v>
      </c>
      <c r="M406" t="s">
        <v>894</v>
      </c>
      <c r="N406" t="s">
        <v>935</v>
      </c>
      <c r="O406">
        <v>4300</v>
      </c>
      <c r="P406" t="s">
        <v>1029</v>
      </c>
      <c r="Q406">
        <v>4310</v>
      </c>
      <c r="R406" t="s">
        <v>1021</v>
      </c>
      <c r="S406">
        <v>4311</v>
      </c>
      <c r="T406" t="s">
        <v>612</v>
      </c>
      <c r="U406">
        <v>0</v>
      </c>
      <c r="V406" t="s">
        <v>43</v>
      </c>
      <c r="W406">
        <v>4000</v>
      </c>
      <c r="X406" t="s">
        <v>1022</v>
      </c>
      <c r="Y406" t="s">
        <v>937</v>
      </c>
      <c r="Z406" t="s">
        <v>605</v>
      </c>
      <c r="AA406" t="s">
        <v>606</v>
      </c>
      <c r="AB406" t="s">
        <v>1030</v>
      </c>
      <c r="AC406" t="s">
        <v>608</v>
      </c>
      <c r="AD406" s="12">
        <v>2000000</v>
      </c>
      <c r="AE406" s="12">
        <v>2000000</v>
      </c>
      <c r="AF406" s="12">
        <v>1950000</v>
      </c>
      <c r="AG406" s="12">
        <v>1950000</v>
      </c>
      <c r="AH406" s="12">
        <v>1950000</v>
      </c>
      <c r="AI406" s="12">
        <v>1950000</v>
      </c>
      <c r="AJ406" s="12">
        <v>1950000</v>
      </c>
      <c r="AK406" s="12">
        <v>50000</v>
      </c>
      <c r="AL406" s="12">
        <v>0</v>
      </c>
      <c r="AM406" s="12">
        <v>0</v>
      </c>
      <c r="AN406" s="12">
        <v>0</v>
      </c>
      <c r="AO406" s="12">
        <v>1800000</v>
      </c>
      <c r="AP406" s="12">
        <v>1800000</v>
      </c>
      <c r="AQ406" s="12">
        <v>2000000</v>
      </c>
      <c r="AR406" s="12">
        <f t="shared" si="6"/>
        <v>2000000</v>
      </c>
      <c r="AS406" s="12">
        <v>2000000</v>
      </c>
    </row>
    <row r="407" spans="1:45" hidden="1" x14ac:dyDescent="0.3">
      <c r="A407" t="s">
        <v>933</v>
      </c>
      <c r="B407">
        <v>3</v>
      </c>
      <c r="C407" t="s">
        <v>600</v>
      </c>
      <c r="D407">
        <v>3.1</v>
      </c>
      <c r="E407" t="s">
        <v>601</v>
      </c>
      <c r="F407" t="s">
        <v>602</v>
      </c>
      <c r="G407" t="s">
        <v>603</v>
      </c>
      <c r="H407" t="s">
        <v>261</v>
      </c>
      <c r="I407" t="s">
        <v>960</v>
      </c>
      <c r="J407" t="s">
        <v>861</v>
      </c>
      <c r="K407">
        <v>8</v>
      </c>
      <c r="L407">
        <v>46</v>
      </c>
      <c r="M407" t="s">
        <v>894</v>
      </c>
      <c r="N407" t="s">
        <v>935</v>
      </c>
      <c r="O407">
        <v>4300</v>
      </c>
      <c r="P407" t="s">
        <v>1029</v>
      </c>
      <c r="Q407">
        <v>4310</v>
      </c>
      <c r="R407" t="s">
        <v>1021</v>
      </c>
      <c r="S407">
        <v>4311</v>
      </c>
      <c r="T407" t="s">
        <v>612</v>
      </c>
      <c r="U407">
        <v>0</v>
      </c>
      <c r="V407" t="s">
        <v>43</v>
      </c>
      <c r="W407">
        <v>4000</v>
      </c>
      <c r="X407" t="s">
        <v>1022</v>
      </c>
      <c r="Y407" t="s">
        <v>937</v>
      </c>
      <c r="Z407" t="s">
        <v>605</v>
      </c>
      <c r="AA407" t="s">
        <v>606</v>
      </c>
      <c r="AB407" t="s">
        <v>1031</v>
      </c>
      <c r="AC407" t="s">
        <v>608</v>
      </c>
      <c r="AD407" s="12">
        <v>300000</v>
      </c>
      <c r="AE407" s="12">
        <v>300000</v>
      </c>
      <c r="AF407" s="12">
        <v>210000</v>
      </c>
      <c r="AG407" s="12">
        <v>210000</v>
      </c>
      <c r="AH407" s="12">
        <v>210000</v>
      </c>
      <c r="AI407" s="12">
        <v>48000</v>
      </c>
      <c r="AJ407" s="12">
        <v>48000</v>
      </c>
      <c r="AK407" s="12">
        <v>90000</v>
      </c>
      <c r="AL407" s="12">
        <v>0</v>
      </c>
      <c r="AM407" s="12">
        <v>0</v>
      </c>
      <c r="AN407" s="12">
        <v>0</v>
      </c>
      <c r="AO407" s="12">
        <v>100000</v>
      </c>
      <c r="AP407" s="12">
        <v>100000</v>
      </c>
      <c r="AQ407" s="12">
        <v>300000</v>
      </c>
      <c r="AR407" s="12">
        <f t="shared" si="6"/>
        <v>300000</v>
      </c>
      <c r="AS407" s="12">
        <v>300000</v>
      </c>
    </row>
    <row r="408" spans="1:45" hidden="1" x14ac:dyDescent="0.3">
      <c r="A408" t="s">
        <v>940</v>
      </c>
      <c r="B408">
        <v>2</v>
      </c>
      <c r="C408" t="s">
        <v>257</v>
      </c>
      <c r="D408">
        <v>2.5</v>
      </c>
      <c r="E408" t="s">
        <v>400</v>
      </c>
      <c r="F408" t="s">
        <v>401</v>
      </c>
      <c r="G408" t="s">
        <v>402</v>
      </c>
      <c r="H408" t="s">
        <v>261</v>
      </c>
      <c r="I408" t="s">
        <v>960</v>
      </c>
      <c r="J408" t="s">
        <v>858</v>
      </c>
      <c r="K408">
        <v>5</v>
      </c>
      <c r="L408">
        <v>25</v>
      </c>
      <c r="M408" t="s">
        <v>885</v>
      </c>
      <c r="N408" t="s">
        <v>935</v>
      </c>
      <c r="O408">
        <v>4400</v>
      </c>
      <c r="P408" t="s">
        <v>1032</v>
      </c>
      <c r="Q408">
        <v>4410</v>
      </c>
      <c r="R408" t="s">
        <v>1021</v>
      </c>
      <c r="S408">
        <v>4411</v>
      </c>
      <c r="T408" t="s">
        <v>41</v>
      </c>
      <c r="U408">
        <v>60</v>
      </c>
      <c r="V408" t="s">
        <v>1033</v>
      </c>
      <c r="W408">
        <v>4000</v>
      </c>
      <c r="X408" t="s">
        <v>1022</v>
      </c>
      <c r="Y408" t="s">
        <v>954</v>
      </c>
      <c r="Z408" t="s">
        <v>404</v>
      </c>
      <c r="AA408" t="s">
        <v>62</v>
      </c>
      <c r="AB408" t="s">
        <v>408</v>
      </c>
      <c r="AC408" t="s">
        <v>977</v>
      </c>
      <c r="AD408" s="12">
        <v>60000</v>
      </c>
      <c r="AE408" s="12">
        <v>0</v>
      </c>
      <c r="AF408" s="12">
        <v>0</v>
      </c>
      <c r="AG408" s="12">
        <v>0</v>
      </c>
      <c r="AH408" s="12">
        <v>0</v>
      </c>
      <c r="AI408" s="12">
        <v>0</v>
      </c>
      <c r="AJ408" s="12">
        <v>0</v>
      </c>
      <c r="AK408" s="12">
        <v>60000</v>
      </c>
      <c r="AL408" s="12">
        <v>0</v>
      </c>
      <c r="AM408" s="12">
        <v>0</v>
      </c>
      <c r="AN408" s="12">
        <v>0</v>
      </c>
      <c r="AO408" s="12">
        <v>0</v>
      </c>
      <c r="AP408" s="12">
        <v>0</v>
      </c>
      <c r="AQ408" s="12">
        <v>60000</v>
      </c>
      <c r="AR408" s="12">
        <f t="shared" si="6"/>
        <v>60000</v>
      </c>
      <c r="AS408" s="12">
        <v>0</v>
      </c>
    </row>
    <row r="409" spans="1:45" hidden="1" x14ac:dyDescent="0.3">
      <c r="A409" t="s">
        <v>933</v>
      </c>
      <c r="B409">
        <v>1</v>
      </c>
      <c r="C409" t="s">
        <v>27</v>
      </c>
      <c r="D409">
        <v>1.3</v>
      </c>
      <c r="E409" t="s">
        <v>28</v>
      </c>
      <c r="F409" t="s">
        <v>29</v>
      </c>
      <c r="G409" t="s">
        <v>30</v>
      </c>
      <c r="H409" t="s">
        <v>31</v>
      </c>
      <c r="I409" t="s">
        <v>934</v>
      </c>
      <c r="J409" t="s">
        <v>853</v>
      </c>
      <c r="K409">
        <v>1</v>
      </c>
      <c r="L409">
        <v>1</v>
      </c>
      <c r="M409" t="s">
        <v>870</v>
      </c>
      <c r="N409" t="s">
        <v>935</v>
      </c>
      <c r="O409">
        <v>4400</v>
      </c>
      <c r="P409" t="s">
        <v>1032</v>
      </c>
      <c r="Q409">
        <v>4410</v>
      </c>
      <c r="R409" t="s">
        <v>1021</v>
      </c>
      <c r="S409">
        <v>4411</v>
      </c>
      <c r="T409" t="s">
        <v>41</v>
      </c>
      <c r="U409">
        <v>0</v>
      </c>
      <c r="V409" t="s">
        <v>43</v>
      </c>
      <c r="W409">
        <v>4000</v>
      </c>
      <c r="X409" t="s">
        <v>1022</v>
      </c>
      <c r="Y409" t="s">
        <v>937</v>
      </c>
      <c r="Z409" t="s">
        <v>971</v>
      </c>
      <c r="AA409" s="22" t="s">
        <v>35</v>
      </c>
      <c r="AB409" t="s">
        <v>39</v>
      </c>
      <c r="AC409" t="s">
        <v>37</v>
      </c>
      <c r="AD409" s="12">
        <v>2082347</v>
      </c>
      <c r="AE409" s="12">
        <v>1082347</v>
      </c>
      <c r="AF409" s="12">
        <v>1781886</v>
      </c>
      <c r="AG409" s="12">
        <v>1781886</v>
      </c>
      <c r="AH409" s="12">
        <v>1781886</v>
      </c>
      <c r="AI409" s="12">
        <v>1672688</v>
      </c>
      <c r="AJ409" s="12">
        <v>1640688</v>
      </c>
      <c r="AK409" s="12">
        <v>300461</v>
      </c>
      <c r="AL409" s="12">
        <v>0</v>
      </c>
      <c r="AM409" s="12">
        <v>0</v>
      </c>
      <c r="AN409" s="12">
        <v>0</v>
      </c>
      <c r="AO409" s="12">
        <v>1000000</v>
      </c>
      <c r="AP409" s="12">
        <v>2751352.8</v>
      </c>
      <c r="AQ409" s="12">
        <v>2082347</v>
      </c>
      <c r="AR409" s="12">
        <f t="shared" si="6"/>
        <v>2082347</v>
      </c>
      <c r="AS409" s="23">
        <v>2082347</v>
      </c>
    </row>
    <row r="410" spans="1:45" hidden="1" x14ac:dyDescent="0.3">
      <c r="A410" t="s">
        <v>933</v>
      </c>
      <c r="B410">
        <v>1</v>
      </c>
      <c r="C410" t="s">
        <v>27</v>
      </c>
      <c r="D410">
        <v>1.3</v>
      </c>
      <c r="E410" t="s">
        <v>28</v>
      </c>
      <c r="F410" t="s">
        <v>29</v>
      </c>
      <c r="G410" t="s">
        <v>30</v>
      </c>
      <c r="H410" t="s">
        <v>31</v>
      </c>
      <c r="I410" t="s">
        <v>934</v>
      </c>
      <c r="J410" t="s">
        <v>853</v>
      </c>
      <c r="K410">
        <v>1</v>
      </c>
      <c r="L410">
        <v>1</v>
      </c>
      <c r="M410" t="s">
        <v>870</v>
      </c>
      <c r="N410" t="s">
        <v>935</v>
      </c>
      <c r="O410">
        <v>4400</v>
      </c>
      <c r="P410" t="s">
        <v>1032</v>
      </c>
      <c r="Q410">
        <v>4410</v>
      </c>
      <c r="R410" t="s">
        <v>1021</v>
      </c>
      <c r="S410">
        <v>4411</v>
      </c>
      <c r="T410" t="s">
        <v>41</v>
      </c>
      <c r="U410">
        <v>36</v>
      </c>
      <c r="V410" t="s">
        <v>46</v>
      </c>
      <c r="W410">
        <v>4000</v>
      </c>
      <c r="X410" t="s">
        <v>1022</v>
      </c>
      <c r="Y410" t="s">
        <v>937</v>
      </c>
      <c r="Z410" t="s">
        <v>971</v>
      </c>
      <c r="AA410" t="s">
        <v>35</v>
      </c>
      <c r="AB410" t="s">
        <v>39</v>
      </c>
      <c r="AC410" t="s">
        <v>37</v>
      </c>
      <c r="AD410" s="12">
        <v>324000</v>
      </c>
      <c r="AE410" s="12">
        <v>0</v>
      </c>
      <c r="AF410" s="12">
        <v>109500</v>
      </c>
      <c r="AG410" s="12">
        <v>109500</v>
      </c>
      <c r="AH410" s="12">
        <v>109500</v>
      </c>
      <c r="AI410" s="12">
        <v>108000</v>
      </c>
      <c r="AJ410" s="12">
        <v>108000</v>
      </c>
      <c r="AK410" s="12">
        <v>214500</v>
      </c>
      <c r="AL410" s="12">
        <v>0</v>
      </c>
      <c r="AM410" s="12">
        <v>0</v>
      </c>
      <c r="AN410" s="12">
        <v>0</v>
      </c>
      <c r="AO410" s="12">
        <v>0</v>
      </c>
      <c r="AP410" s="12">
        <v>0</v>
      </c>
      <c r="AQ410" s="12">
        <v>324000</v>
      </c>
      <c r="AR410" s="12">
        <f t="shared" si="6"/>
        <v>324000</v>
      </c>
      <c r="AS410" s="24">
        <v>324000</v>
      </c>
    </row>
    <row r="411" spans="1:45" hidden="1" x14ac:dyDescent="0.3">
      <c r="A411" t="s">
        <v>933</v>
      </c>
      <c r="B411">
        <v>1</v>
      </c>
      <c r="C411" t="s">
        <v>27</v>
      </c>
      <c r="D411">
        <v>1.3</v>
      </c>
      <c r="E411" t="s">
        <v>28</v>
      </c>
      <c r="F411" t="s">
        <v>29</v>
      </c>
      <c r="G411" t="s">
        <v>30</v>
      </c>
      <c r="H411" t="s">
        <v>31</v>
      </c>
      <c r="I411" t="s">
        <v>934</v>
      </c>
      <c r="J411" t="s">
        <v>853</v>
      </c>
      <c r="K411">
        <v>1</v>
      </c>
      <c r="L411">
        <v>1</v>
      </c>
      <c r="M411" t="s">
        <v>870</v>
      </c>
      <c r="N411" t="s">
        <v>935</v>
      </c>
      <c r="O411">
        <v>4400</v>
      </c>
      <c r="P411" t="s">
        <v>1032</v>
      </c>
      <c r="Q411">
        <v>4410</v>
      </c>
      <c r="R411" t="s">
        <v>1021</v>
      </c>
      <c r="S411">
        <v>4411</v>
      </c>
      <c r="T411" t="s">
        <v>41</v>
      </c>
      <c r="U411">
        <v>38</v>
      </c>
      <c r="V411" t="s">
        <v>1034</v>
      </c>
      <c r="W411">
        <v>4000</v>
      </c>
      <c r="X411" t="s">
        <v>1022</v>
      </c>
      <c r="Y411" t="s">
        <v>937</v>
      </c>
      <c r="Z411" t="s">
        <v>971</v>
      </c>
      <c r="AA411" t="s">
        <v>35</v>
      </c>
      <c r="AB411" t="s">
        <v>39</v>
      </c>
      <c r="AC411" t="s">
        <v>37</v>
      </c>
      <c r="AD411" s="12">
        <v>0</v>
      </c>
      <c r="AE411" s="12">
        <v>0</v>
      </c>
      <c r="AF411" s="12">
        <v>0</v>
      </c>
      <c r="AG411" s="12">
        <v>0</v>
      </c>
      <c r="AH411" s="12">
        <v>0</v>
      </c>
      <c r="AI411" s="12">
        <v>0</v>
      </c>
      <c r="AJ411" s="12">
        <v>0</v>
      </c>
      <c r="AK411" s="12">
        <v>0</v>
      </c>
      <c r="AL411" s="12">
        <v>0</v>
      </c>
      <c r="AM411" s="12">
        <v>0</v>
      </c>
      <c r="AN411" s="12">
        <v>0</v>
      </c>
      <c r="AO411" s="12">
        <v>0</v>
      </c>
      <c r="AP411" s="12">
        <v>0</v>
      </c>
      <c r="AQ411" s="12">
        <v>0</v>
      </c>
      <c r="AR411" s="12">
        <f t="shared" si="6"/>
        <v>0</v>
      </c>
      <c r="AS411" s="12">
        <v>0</v>
      </c>
    </row>
    <row r="412" spans="1:45" hidden="1" x14ac:dyDescent="0.3">
      <c r="A412" t="s">
        <v>933</v>
      </c>
      <c r="B412">
        <v>1</v>
      </c>
      <c r="C412" t="s">
        <v>27</v>
      </c>
      <c r="D412">
        <v>1.3</v>
      </c>
      <c r="E412" t="s">
        <v>28</v>
      </c>
      <c r="F412" t="s">
        <v>29</v>
      </c>
      <c r="G412" t="s">
        <v>30</v>
      </c>
      <c r="H412" t="s">
        <v>31</v>
      </c>
      <c r="I412" t="s">
        <v>934</v>
      </c>
      <c r="J412" t="s">
        <v>853</v>
      </c>
      <c r="K412">
        <v>1</v>
      </c>
      <c r="L412">
        <v>1</v>
      </c>
      <c r="M412" t="s">
        <v>870</v>
      </c>
      <c r="N412" t="s">
        <v>935</v>
      </c>
      <c r="O412">
        <v>4400</v>
      </c>
      <c r="P412" t="s">
        <v>1032</v>
      </c>
      <c r="Q412">
        <v>4410</v>
      </c>
      <c r="R412" t="s">
        <v>1021</v>
      </c>
      <c r="S412">
        <v>4411</v>
      </c>
      <c r="T412" t="s">
        <v>41</v>
      </c>
      <c r="U412">
        <v>39</v>
      </c>
      <c r="V412" t="s">
        <v>1035</v>
      </c>
      <c r="W412">
        <v>4000</v>
      </c>
      <c r="X412" t="s">
        <v>1022</v>
      </c>
      <c r="Y412" t="s">
        <v>937</v>
      </c>
      <c r="Z412" t="s">
        <v>971</v>
      </c>
      <c r="AA412" t="s">
        <v>35</v>
      </c>
      <c r="AB412" t="s">
        <v>39</v>
      </c>
      <c r="AC412" t="s">
        <v>37</v>
      </c>
      <c r="AD412" s="12">
        <v>80899</v>
      </c>
      <c r="AE412" s="12">
        <v>0</v>
      </c>
      <c r="AF412" s="12">
        <v>80899</v>
      </c>
      <c r="AG412" s="12">
        <v>80899</v>
      </c>
      <c r="AH412" s="12">
        <v>80899</v>
      </c>
      <c r="AI412" s="12">
        <v>80899</v>
      </c>
      <c r="AJ412" s="12">
        <v>80899</v>
      </c>
      <c r="AK412" s="12">
        <v>0</v>
      </c>
      <c r="AL412" s="12">
        <v>0</v>
      </c>
      <c r="AM412" s="12">
        <v>0</v>
      </c>
      <c r="AN412" s="12">
        <v>0</v>
      </c>
      <c r="AO412" s="12">
        <v>0</v>
      </c>
      <c r="AP412" s="12">
        <v>0</v>
      </c>
      <c r="AQ412" s="12">
        <v>80899</v>
      </c>
      <c r="AR412" s="12">
        <f t="shared" si="6"/>
        <v>80899</v>
      </c>
      <c r="AS412" s="23">
        <v>80899</v>
      </c>
    </row>
    <row r="413" spans="1:45" hidden="1" x14ac:dyDescent="0.3">
      <c r="A413" t="s">
        <v>933</v>
      </c>
      <c r="B413">
        <v>2</v>
      </c>
      <c r="C413" t="s">
        <v>257</v>
      </c>
      <c r="D413">
        <v>2.2000000000000002</v>
      </c>
      <c r="E413" t="s">
        <v>258</v>
      </c>
      <c r="F413" t="s">
        <v>259</v>
      </c>
      <c r="G413" t="s">
        <v>260</v>
      </c>
      <c r="H413" t="s">
        <v>261</v>
      </c>
      <c r="I413" t="s">
        <v>960</v>
      </c>
      <c r="J413" t="s">
        <v>856</v>
      </c>
      <c r="K413">
        <v>1</v>
      </c>
      <c r="L413">
        <v>10</v>
      </c>
      <c r="M413" t="s">
        <v>882</v>
      </c>
      <c r="N413" t="s">
        <v>935</v>
      </c>
      <c r="O413">
        <v>4400</v>
      </c>
      <c r="P413" t="s">
        <v>1032</v>
      </c>
      <c r="Q413">
        <v>4410</v>
      </c>
      <c r="R413" t="s">
        <v>1021</v>
      </c>
      <c r="S413">
        <v>4411</v>
      </c>
      <c r="T413" t="s">
        <v>41</v>
      </c>
      <c r="U413">
        <v>11</v>
      </c>
      <c r="V413" t="s">
        <v>268</v>
      </c>
      <c r="W413">
        <v>4000</v>
      </c>
      <c r="X413" t="s">
        <v>1022</v>
      </c>
      <c r="Y413" t="s">
        <v>937</v>
      </c>
      <c r="Z413" t="s">
        <v>189</v>
      </c>
      <c r="AA413" t="s">
        <v>35</v>
      </c>
      <c r="AB413" t="s">
        <v>266</v>
      </c>
      <c r="AC413" t="s">
        <v>264</v>
      </c>
      <c r="AD413" s="12">
        <v>3432000</v>
      </c>
      <c r="AE413" s="12">
        <v>3431990.12</v>
      </c>
      <c r="AF413" s="12">
        <v>1612961.34</v>
      </c>
      <c r="AG413" s="12">
        <v>1612961.34</v>
      </c>
      <c r="AH413" s="12">
        <v>886279.34</v>
      </c>
      <c r="AI413" s="12">
        <v>811188</v>
      </c>
      <c r="AJ413" s="12">
        <v>811188</v>
      </c>
      <c r="AK413" s="12">
        <v>1819038.66</v>
      </c>
      <c r="AL413" s="12">
        <v>0</v>
      </c>
      <c r="AM413" s="12">
        <v>0</v>
      </c>
      <c r="AN413" s="12">
        <v>0</v>
      </c>
      <c r="AO413" s="12">
        <v>2000000</v>
      </c>
      <c r="AP413" s="12">
        <v>1840431</v>
      </c>
      <c r="AQ413" s="12">
        <v>3432000</v>
      </c>
      <c r="AR413" s="12">
        <f t="shared" si="6"/>
        <v>3432000</v>
      </c>
      <c r="AS413" s="12">
        <v>3432000</v>
      </c>
    </row>
    <row r="414" spans="1:45" hidden="1" x14ac:dyDescent="0.3">
      <c r="A414" t="s">
        <v>933</v>
      </c>
      <c r="B414">
        <v>2</v>
      </c>
      <c r="C414" t="s">
        <v>257</v>
      </c>
      <c r="D414">
        <v>2.2000000000000002</v>
      </c>
      <c r="E414" t="s">
        <v>258</v>
      </c>
      <c r="F414" t="s">
        <v>259</v>
      </c>
      <c r="G414" t="s">
        <v>260</v>
      </c>
      <c r="H414" t="s">
        <v>261</v>
      </c>
      <c r="I414" t="s">
        <v>960</v>
      </c>
      <c r="J414" t="s">
        <v>856</v>
      </c>
      <c r="K414">
        <v>1</v>
      </c>
      <c r="L414">
        <v>10</v>
      </c>
      <c r="M414" t="s">
        <v>882</v>
      </c>
      <c r="N414" t="s">
        <v>935</v>
      </c>
      <c r="O414">
        <v>4400</v>
      </c>
      <c r="P414" t="s">
        <v>1032</v>
      </c>
      <c r="Q414">
        <v>4410</v>
      </c>
      <c r="R414" t="s">
        <v>1021</v>
      </c>
      <c r="S414">
        <v>4411</v>
      </c>
      <c r="T414" t="s">
        <v>41</v>
      </c>
      <c r="U414">
        <v>12</v>
      </c>
      <c r="V414" t="s">
        <v>1036</v>
      </c>
      <c r="W414">
        <v>4000</v>
      </c>
      <c r="X414" t="s">
        <v>1022</v>
      </c>
      <c r="Y414" t="s">
        <v>937</v>
      </c>
      <c r="Z414" t="s">
        <v>189</v>
      </c>
      <c r="AA414" t="s">
        <v>35</v>
      </c>
      <c r="AB414" t="s">
        <v>266</v>
      </c>
      <c r="AC414" t="s">
        <v>264</v>
      </c>
      <c r="AD414" s="12">
        <v>1000000</v>
      </c>
      <c r="AE414" s="12">
        <v>1000009.88</v>
      </c>
      <c r="AF414" s="12">
        <v>991162</v>
      </c>
      <c r="AG414" s="12">
        <v>991162</v>
      </c>
      <c r="AH414" s="12">
        <v>0</v>
      </c>
      <c r="AI414" s="12">
        <v>0</v>
      </c>
      <c r="AJ414" s="12">
        <v>0</v>
      </c>
      <c r="AK414" s="12">
        <v>8838</v>
      </c>
      <c r="AL414" s="12">
        <v>0</v>
      </c>
      <c r="AM414" s="12">
        <v>0</v>
      </c>
      <c r="AN414" s="12">
        <v>0</v>
      </c>
      <c r="AO414" s="12">
        <v>0</v>
      </c>
      <c r="AP414" s="12">
        <v>467296.43</v>
      </c>
      <c r="AQ414" s="12">
        <v>1000000</v>
      </c>
      <c r="AR414" s="12">
        <f t="shared" si="6"/>
        <v>1000000</v>
      </c>
      <c r="AS414" s="12">
        <v>1000000</v>
      </c>
    </row>
    <row r="415" spans="1:45" hidden="1" x14ac:dyDescent="0.3">
      <c r="A415" t="s">
        <v>933</v>
      </c>
      <c r="B415">
        <v>2</v>
      </c>
      <c r="C415" t="s">
        <v>257</v>
      </c>
      <c r="D415">
        <v>2.2000000000000002</v>
      </c>
      <c r="E415" t="s">
        <v>258</v>
      </c>
      <c r="F415" t="s">
        <v>259</v>
      </c>
      <c r="G415" t="s">
        <v>260</v>
      </c>
      <c r="H415" t="s">
        <v>261</v>
      </c>
      <c r="I415" t="s">
        <v>960</v>
      </c>
      <c r="J415" t="s">
        <v>856</v>
      </c>
      <c r="K415">
        <v>1</v>
      </c>
      <c r="L415">
        <v>16</v>
      </c>
      <c r="M415" t="s">
        <v>883</v>
      </c>
      <c r="N415" t="s">
        <v>935</v>
      </c>
      <c r="O415">
        <v>4400</v>
      </c>
      <c r="P415" t="s">
        <v>1032</v>
      </c>
      <c r="Q415">
        <v>4410</v>
      </c>
      <c r="R415" t="s">
        <v>1021</v>
      </c>
      <c r="S415">
        <v>4411</v>
      </c>
      <c r="T415" t="s">
        <v>41</v>
      </c>
      <c r="U415">
        <v>0</v>
      </c>
      <c r="V415" t="s">
        <v>43</v>
      </c>
      <c r="W415">
        <v>4000</v>
      </c>
      <c r="X415" t="s">
        <v>1022</v>
      </c>
      <c r="Y415" t="s">
        <v>937</v>
      </c>
      <c r="Z415" t="s">
        <v>189</v>
      </c>
      <c r="AA415" t="s">
        <v>35</v>
      </c>
      <c r="AB415" t="s">
        <v>276</v>
      </c>
      <c r="AC415" t="s">
        <v>961</v>
      </c>
      <c r="AD415" s="12">
        <v>4200000</v>
      </c>
      <c r="AE415" s="12">
        <v>4200000</v>
      </c>
      <c r="AF415" s="12">
        <v>2500000</v>
      </c>
      <c r="AG415" s="12">
        <v>2500000</v>
      </c>
      <c r="AH415" s="12">
        <v>2500000</v>
      </c>
      <c r="AI415" s="12">
        <v>2380000</v>
      </c>
      <c r="AJ415" s="12">
        <v>2380000</v>
      </c>
      <c r="AK415" s="12">
        <v>1700000</v>
      </c>
      <c r="AL415" s="12">
        <v>0</v>
      </c>
      <c r="AM415" s="12">
        <v>0</v>
      </c>
      <c r="AN415" s="12">
        <v>1489448.2</v>
      </c>
      <c r="AO415" s="12">
        <v>4000000</v>
      </c>
      <c r="AP415" s="12">
        <v>4000000</v>
      </c>
      <c r="AQ415" s="12">
        <v>4200000</v>
      </c>
      <c r="AR415" s="12">
        <f t="shared" si="6"/>
        <v>5689448.2000000002</v>
      </c>
      <c r="AS415" s="12">
        <v>5689448.2000000002</v>
      </c>
    </row>
    <row r="416" spans="1:45" hidden="1" x14ac:dyDescent="0.3">
      <c r="A416" t="s">
        <v>933</v>
      </c>
      <c r="B416">
        <v>2</v>
      </c>
      <c r="C416" t="s">
        <v>257</v>
      </c>
      <c r="D416">
        <v>2.2000000000000002</v>
      </c>
      <c r="E416" t="s">
        <v>258</v>
      </c>
      <c r="F416" t="s">
        <v>259</v>
      </c>
      <c r="G416" t="s">
        <v>260</v>
      </c>
      <c r="H416" t="s">
        <v>261</v>
      </c>
      <c r="I416" t="s">
        <v>960</v>
      </c>
      <c r="J416" t="s">
        <v>856</v>
      </c>
      <c r="K416">
        <v>1</v>
      </c>
      <c r="L416">
        <v>16</v>
      </c>
      <c r="M416" t="s">
        <v>883</v>
      </c>
      <c r="N416" t="s">
        <v>935</v>
      </c>
      <c r="O416">
        <v>4400</v>
      </c>
      <c r="P416" t="s">
        <v>1032</v>
      </c>
      <c r="Q416">
        <v>4410</v>
      </c>
      <c r="R416" t="s">
        <v>1021</v>
      </c>
      <c r="S416">
        <v>4411</v>
      </c>
      <c r="T416" t="s">
        <v>41</v>
      </c>
      <c r="U416">
        <v>31</v>
      </c>
      <c r="V416" t="s">
        <v>304</v>
      </c>
      <c r="W416">
        <v>4000</v>
      </c>
      <c r="X416" t="s">
        <v>1022</v>
      </c>
      <c r="Y416" t="s">
        <v>937</v>
      </c>
      <c r="Z416" t="s">
        <v>189</v>
      </c>
      <c r="AA416" t="s">
        <v>35</v>
      </c>
      <c r="AB416" t="s">
        <v>276</v>
      </c>
      <c r="AC416" t="s">
        <v>961</v>
      </c>
      <c r="AD416" s="12">
        <v>200000</v>
      </c>
      <c r="AE416" s="12">
        <v>0</v>
      </c>
      <c r="AF416" s="12">
        <v>0</v>
      </c>
      <c r="AG416" s="12">
        <v>0</v>
      </c>
      <c r="AH416" s="12">
        <v>0</v>
      </c>
      <c r="AI416" s="12">
        <v>0</v>
      </c>
      <c r="AJ416" s="12">
        <v>0</v>
      </c>
      <c r="AK416" s="12">
        <v>200000</v>
      </c>
      <c r="AL416" s="12">
        <v>0</v>
      </c>
      <c r="AM416" s="12">
        <v>0</v>
      </c>
      <c r="AN416" s="12">
        <v>0</v>
      </c>
      <c r="AO416" s="12">
        <v>0</v>
      </c>
      <c r="AP416" s="12">
        <v>0</v>
      </c>
      <c r="AQ416" s="12">
        <v>200000</v>
      </c>
      <c r="AR416" s="12">
        <f t="shared" si="6"/>
        <v>200000</v>
      </c>
      <c r="AS416" s="12">
        <v>200000</v>
      </c>
    </row>
    <row r="417" spans="1:46" hidden="1" x14ac:dyDescent="0.3">
      <c r="A417" t="s">
        <v>933</v>
      </c>
      <c r="B417">
        <v>2</v>
      </c>
      <c r="C417" t="s">
        <v>257</v>
      </c>
      <c r="D417">
        <v>2.5</v>
      </c>
      <c r="E417" t="s">
        <v>400</v>
      </c>
      <c r="F417" t="s">
        <v>401</v>
      </c>
      <c r="G417" t="s">
        <v>402</v>
      </c>
      <c r="H417" t="s">
        <v>261</v>
      </c>
      <c r="I417" t="s">
        <v>960</v>
      </c>
      <c r="J417" t="s">
        <v>858</v>
      </c>
      <c r="K417">
        <v>5</v>
      </c>
      <c r="L417">
        <v>25</v>
      </c>
      <c r="M417" t="s">
        <v>885</v>
      </c>
      <c r="N417" t="s">
        <v>935</v>
      </c>
      <c r="O417">
        <v>4400</v>
      </c>
      <c r="P417" t="s">
        <v>1032</v>
      </c>
      <c r="Q417">
        <v>4410</v>
      </c>
      <c r="R417" t="s">
        <v>1021</v>
      </c>
      <c r="S417">
        <v>4411</v>
      </c>
      <c r="T417" t="s">
        <v>41</v>
      </c>
      <c r="U417">
        <v>0</v>
      </c>
      <c r="V417" t="s">
        <v>43</v>
      </c>
      <c r="W417">
        <v>4000</v>
      </c>
      <c r="X417" t="s">
        <v>1022</v>
      </c>
      <c r="Y417" t="s">
        <v>937</v>
      </c>
      <c r="Z417" t="s">
        <v>404</v>
      </c>
      <c r="AA417" t="s">
        <v>62</v>
      </c>
      <c r="AB417" t="s">
        <v>408</v>
      </c>
      <c r="AC417" t="s">
        <v>977</v>
      </c>
      <c r="AD417" s="12">
        <v>100000</v>
      </c>
      <c r="AE417" s="12">
        <v>100000</v>
      </c>
      <c r="AF417" s="12">
        <v>0</v>
      </c>
      <c r="AG417" s="12">
        <v>0</v>
      </c>
      <c r="AH417" s="12">
        <v>0</v>
      </c>
      <c r="AI417" s="12">
        <v>0</v>
      </c>
      <c r="AJ417" s="12">
        <v>0</v>
      </c>
      <c r="AK417" s="12">
        <v>100000</v>
      </c>
      <c r="AL417" s="12">
        <v>0</v>
      </c>
      <c r="AM417" s="12">
        <v>0</v>
      </c>
      <c r="AN417" s="12">
        <v>0</v>
      </c>
      <c r="AO417" s="12">
        <v>0</v>
      </c>
      <c r="AP417" s="12">
        <v>0</v>
      </c>
      <c r="AQ417" s="12">
        <v>100000</v>
      </c>
      <c r="AR417" s="12">
        <f t="shared" si="6"/>
        <v>100000</v>
      </c>
      <c r="AS417" s="12">
        <v>100000</v>
      </c>
    </row>
    <row r="418" spans="1:46" hidden="1" x14ac:dyDescent="0.3">
      <c r="A418" t="s">
        <v>933</v>
      </c>
      <c r="B418">
        <v>2</v>
      </c>
      <c r="C418" t="s">
        <v>257</v>
      </c>
      <c r="D418">
        <v>2.7</v>
      </c>
      <c r="E418" t="s">
        <v>411</v>
      </c>
      <c r="F418" t="s">
        <v>412</v>
      </c>
      <c r="G418" t="s">
        <v>411</v>
      </c>
      <c r="H418" t="s">
        <v>261</v>
      </c>
      <c r="I418" t="s">
        <v>960</v>
      </c>
      <c r="J418" t="s">
        <v>858</v>
      </c>
      <c r="K418">
        <v>5</v>
      </c>
      <c r="L418">
        <v>27</v>
      </c>
      <c r="M418" t="s">
        <v>885</v>
      </c>
      <c r="N418" t="s">
        <v>935</v>
      </c>
      <c r="O418">
        <v>4400</v>
      </c>
      <c r="P418" t="s">
        <v>1032</v>
      </c>
      <c r="Q418">
        <v>4410</v>
      </c>
      <c r="R418" t="s">
        <v>1021</v>
      </c>
      <c r="S418">
        <v>4411</v>
      </c>
      <c r="T418" t="s">
        <v>41</v>
      </c>
      <c r="U418">
        <v>0</v>
      </c>
      <c r="V418" t="s">
        <v>43</v>
      </c>
      <c r="W418">
        <v>4000</v>
      </c>
      <c r="X418" t="s">
        <v>1022</v>
      </c>
      <c r="Y418" t="s">
        <v>937</v>
      </c>
      <c r="Z418" t="s">
        <v>404</v>
      </c>
      <c r="AA418" t="s">
        <v>62</v>
      </c>
      <c r="AB418" t="s">
        <v>1037</v>
      </c>
      <c r="AC418" t="s">
        <v>977</v>
      </c>
      <c r="AD418" s="12">
        <v>1000000</v>
      </c>
      <c r="AE418" s="12">
        <v>1000000</v>
      </c>
      <c r="AF418" s="12">
        <v>301466.42</v>
      </c>
      <c r="AG418" s="12">
        <v>301466.42</v>
      </c>
      <c r="AH418" s="12">
        <v>301466.42</v>
      </c>
      <c r="AI418" s="12">
        <v>283466.42</v>
      </c>
      <c r="AJ418" s="12">
        <v>184500</v>
      </c>
      <c r="AK418" s="12">
        <v>698533.58000000007</v>
      </c>
      <c r="AL418" s="12">
        <v>0</v>
      </c>
      <c r="AM418" s="12">
        <v>0</v>
      </c>
      <c r="AN418" s="12">
        <v>0</v>
      </c>
      <c r="AO418" s="12">
        <v>1000000</v>
      </c>
      <c r="AP418" s="12">
        <v>1000000</v>
      </c>
      <c r="AQ418" s="12">
        <v>1000000</v>
      </c>
      <c r="AR418" s="12">
        <f t="shared" si="6"/>
        <v>1000000</v>
      </c>
      <c r="AS418" s="12">
        <v>1000000</v>
      </c>
    </row>
    <row r="419" spans="1:46" hidden="1" x14ac:dyDescent="0.3">
      <c r="A419" t="s">
        <v>933</v>
      </c>
      <c r="B419">
        <v>2</v>
      </c>
      <c r="C419" t="s">
        <v>257</v>
      </c>
      <c r="D419">
        <v>2.7</v>
      </c>
      <c r="E419" t="s">
        <v>411</v>
      </c>
      <c r="F419" t="s">
        <v>412</v>
      </c>
      <c r="G419" t="s">
        <v>411</v>
      </c>
      <c r="H419" t="s">
        <v>261</v>
      </c>
      <c r="I419" t="s">
        <v>960</v>
      </c>
      <c r="J419" t="s">
        <v>858</v>
      </c>
      <c r="K419">
        <v>5</v>
      </c>
      <c r="L419">
        <v>30</v>
      </c>
      <c r="M419" t="s">
        <v>887</v>
      </c>
      <c r="N419" t="s">
        <v>935</v>
      </c>
      <c r="O419">
        <v>4400</v>
      </c>
      <c r="P419" t="s">
        <v>1032</v>
      </c>
      <c r="Q419">
        <v>4410</v>
      </c>
      <c r="R419" t="s">
        <v>1021</v>
      </c>
      <c r="S419">
        <v>4411</v>
      </c>
      <c r="T419" t="s">
        <v>41</v>
      </c>
      <c r="U419">
        <v>0</v>
      </c>
      <c r="V419" t="s">
        <v>43</v>
      </c>
      <c r="W419">
        <v>4000</v>
      </c>
      <c r="X419" t="s">
        <v>1022</v>
      </c>
      <c r="Y419" t="s">
        <v>937</v>
      </c>
      <c r="Z419" t="s">
        <v>404</v>
      </c>
      <c r="AA419" t="s">
        <v>62</v>
      </c>
      <c r="AB419" t="s">
        <v>993</v>
      </c>
      <c r="AC419" t="s">
        <v>435</v>
      </c>
      <c r="AD419" s="12">
        <v>10000000</v>
      </c>
      <c r="AE419" s="12">
        <v>10000000</v>
      </c>
      <c r="AF419" s="12">
        <v>9990000</v>
      </c>
      <c r="AG419" s="12">
        <v>9990000</v>
      </c>
      <c r="AH419" s="12">
        <v>9990000</v>
      </c>
      <c r="AI419" s="12">
        <v>9990000</v>
      </c>
      <c r="AJ419" s="12">
        <v>9990000</v>
      </c>
      <c r="AK419" s="12">
        <v>10000</v>
      </c>
      <c r="AL419" s="12">
        <v>0</v>
      </c>
      <c r="AM419" s="12">
        <v>0</v>
      </c>
      <c r="AN419" s="12">
        <v>0</v>
      </c>
      <c r="AO419" s="12">
        <v>10000000</v>
      </c>
      <c r="AP419" s="12">
        <v>10000000</v>
      </c>
      <c r="AQ419" s="12">
        <v>10000000</v>
      </c>
      <c r="AR419" s="12">
        <f t="shared" si="6"/>
        <v>10000000</v>
      </c>
      <c r="AS419" s="12">
        <v>10000000</v>
      </c>
    </row>
    <row r="420" spans="1:46" hidden="1" x14ac:dyDescent="0.3">
      <c r="A420" t="s">
        <v>933</v>
      </c>
      <c r="B420">
        <v>2</v>
      </c>
      <c r="C420" t="s">
        <v>257</v>
      </c>
      <c r="D420">
        <v>2.7</v>
      </c>
      <c r="E420" t="s">
        <v>411</v>
      </c>
      <c r="F420" t="s">
        <v>412</v>
      </c>
      <c r="G420" t="s">
        <v>411</v>
      </c>
      <c r="H420" t="s">
        <v>261</v>
      </c>
      <c r="I420" t="s">
        <v>960</v>
      </c>
      <c r="J420" t="s">
        <v>858</v>
      </c>
      <c r="K420">
        <v>5</v>
      </c>
      <c r="L420">
        <v>31</v>
      </c>
      <c r="M420" t="s">
        <v>887</v>
      </c>
      <c r="N420" t="s">
        <v>935</v>
      </c>
      <c r="O420">
        <v>4400</v>
      </c>
      <c r="P420" t="s">
        <v>1032</v>
      </c>
      <c r="Q420">
        <v>4410</v>
      </c>
      <c r="R420" t="s">
        <v>1021</v>
      </c>
      <c r="S420">
        <v>4411</v>
      </c>
      <c r="T420" t="s">
        <v>41</v>
      </c>
      <c r="U420">
        <v>0</v>
      </c>
      <c r="V420" t="s">
        <v>43</v>
      </c>
      <c r="W420">
        <v>4000</v>
      </c>
      <c r="X420" t="s">
        <v>1022</v>
      </c>
      <c r="Y420" t="s">
        <v>937</v>
      </c>
      <c r="Z420" t="s">
        <v>404</v>
      </c>
      <c r="AA420" t="s">
        <v>62</v>
      </c>
      <c r="AB420" t="s">
        <v>441</v>
      </c>
      <c r="AC420" t="s">
        <v>435</v>
      </c>
      <c r="AD420" s="12">
        <v>54793475.799999997</v>
      </c>
      <c r="AE420" s="12">
        <v>50566898.219999999</v>
      </c>
      <c r="AF420" s="12">
        <v>54554449.479999997</v>
      </c>
      <c r="AG420" s="12">
        <v>54554449.479999997</v>
      </c>
      <c r="AH420" s="12">
        <v>54554449.479999997</v>
      </c>
      <c r="AI420" s="12">
        <v>54554449.479999997</v>
      </c>
      <c r="AJ420" s="12">
        <v>54554449.479999997</v>
      </c>
      <c r="AK420" s="12">
        <v>239026.3200000003</v>
      </c>
      <c r="AL420" s="12">
        <v>0</v>
      </c>
      <c r="AM420" s="12">
        <v>0</v>
      </c>
      <c r="AN420" s="12">
        <v>0</v>
      </c>
      <c r="AO420" s="12">
        <v>30000000</v>
      </c>
      <c r="AP420" s="12">
        <v>50079483.920000002</v>
      </c>
      <c r="AQ420" s="12">
        <v>54793475.799999997</v>
      </c>
      <c r="AR420" s="12">
        <f t="shared" si="6"/>
        <v>54793475.799999997</v>
      </c>
      <c r="AS420" s="12">
        <v>54793475.799999997</v>
      </c>
    </row>
    <row r="421" spans="1:46" hidden="1" x14ac:dyDescent="0.3">
      <c r="A421" t="s">
        <v>933</v>
      </c>
      <c r="B421">
        <v>2</v>
      </c>
      <c r="C421" t="s">
        <v>257</v>
      </c>
      <c r="D421">
        <v>2.7</v>
      </c>
      <c r="E421" t="s">
        <v>411</v>
      </c>
      <c r="F421" t="s">
        <v>412</v>
      </c>
      <c r="G421" t="s">
        <v>411</v>
      </c>
      <c r="H421" t="s">
        <v>261</v>
      </c>
      <c r="I421" t="s">
        <v>960</v>
      </c>
      <c r="J421" t="s">
        <v>858</v>
      </c>
      <c r="K421">
        <v>5</v>
      </c>
      <c r="L421">
        <v>32</v>
      </c>
      <c r="M421" t="s">
        <v>887</v>
      </c>
      <c r="N421" t="s">
        <v>935</v>
      </c>
      <c r="O421">
        <v>4400</v>
      </c>
      <c r="P421" t="s">
        <v>1032</v>
      </c>
      <c r="Q421">
        <v>4410</v>
      </c>
      <c r="R421" t="s">
        <v>1021</v>
      </c>
      <c r="S421">
        <v>4411</v>
      </c>
      <c r="T421" t="s">
        <v>41</v>
      </c>
      <c r="U421">
        <v>0</v>
      </c>
      <c r="V421" t="s">
        <v>43</v>
      </c>
      <c r="W421">
        <v>4000</v>
      </c>
      <c r="X421" t="s">
        <v>1022</v>
      </c>
      <c r="Y421" t="s">
        <v>937</v>
      </c>
      <c r="Z421" t="s">
        <v>404</v>
      </c>
      <c r="AA421" t="s">
        <v>62</v>
      </c>
      <c r="AB421" t="s">
        <v>1038</v>
      </c>
      <c r="AC421" t="s">
        <v>435</v>
      </c>
      <c r="AD421" s="12">
        <v>14162986.199999999</v>
      </c>
      <c r="AE421" s="12">
        <v>10733101.779999999</v>
      </c>
      <c r="AF421" s="12">
        <v>14162986.199999999</v>
      </c>
      <c r="AG421" s="12">
        <v>14162986.199999999</v>
      </c>
      <c r="AH421" s="12">
        <v>14162986.199999999</v>
      </c>
      <c r="AI421" s="12">
        <v>14162986.199999999</v>
      </c>
      <c r="AJ421" s="12">
        <v>14162986.199999999</v>
      </c>
      <c r="AK421" s="12">
        <v>0</v>
      </c>
      <c r="AL421" s="12">
        <v>0</v>
      </c>
      <c r="AM421" s="12">
        <v>0</v>
      </c>
      <c r="AN421" s="12">
        <v>0</v>
      </c>
      <c r="AO421" s="12">
        <v>30000000</v>
      </c>
      <c r="AP421" s="12">
        <v>10733101.779999999</v>
      </c>
      <c r="AQ421" s="12">
        <v>14162986.199999999</v>
      </c>
      <c r="AR421" s="12">
        <f t="shared" si="6"/>
        <v>14162986.199999999</v>
      </c>
      <c r="AS421" s="12">
        <v>15085424.199999999</v>
      </c>
      <c r="AT421" t="s">
        <v>1157</v>
      </c>
    </row>
    <row r="422" spans="1:46" hidden="1" x14ac:dyDescent="0.3">
      <c r="A422" t="s">
        <v>933</v>
      </c>
      <c r="B422">
        <v>2</v>
      </c>
      <c r="C422" t="s">
        <v>257</v>
      </c>
      <c r="D422">
        <v>2.7</v>
      </c>
      <c r="E422" t="s">
        <v>411</v>
      </c>
      <c r="F422" t="s">
        <v>412</v>
      </c>
      <c r="G422" t="s">
        <v>411</v>
      </c>
      <c r="H422" t="s">
        <v>31</v>
      </c>
      <c r="I422" t="s">
        <v>934</v>
      </c>
      <c r="J422" t="s">
        <v>862</v>
      </c>
      <c r="K422">
        <v>4</v>
      </c>
      <c r="L422">
        <v>48</v>
      </c>
      <c r="M422" t="s">
        <v>898</v>
      </c>
      <c r="N422" t="s">
        <v>935</v>
      </c>
      <c r="O422">
        <v>4400</v>
      </c>
      <c r="P422" t="s">
        <v>1032</v>
      </c>
      <c r="Q422">
        <v>4410</v>
      </c>
      <c r="R422" t="s">
        <v>1021</v>
      </c>
      <c r="S422">
        <v>4411</v>
      </c>
      <c r="T422" t="s">
        <v>41</v>
      </c>
      <c r="U422">
        <v>32</v>
      </c>
      <c r="V422" t="s">
        <v>673</v>
      </c>
      <c r="W422">
        <v>4000</v>
      </c>
      <c r="X422" t="s">
        <v>1022</v>
      </c>
      <c r="Y422" t="s">
        <v>937</v>
      </c>
      <c r="Z422" t="s">
        <v>967</v>
      </c>
      <c r="AA422" t="s">
        <v>667</v>
      </c>
      <c r="AB422" t="s">
        <v>968</v>
      </c>
      <c r="AC422" t="s">
        <v>669</v>
      </c>
      <c r="AD422" s="12">
        <v>450000</v>
      </c>
      <c r="AE422" s="12">
        <v>0</v>
      </c>
      <c r="AF422" s="12">
        <v>0</v>
      </c>
      <c r="AG422" s="12">
        <v>0</v>
      </c>
      <c r="AH422" s="12">
        <v>0</v>
      </c>
      <c r="AI422" s="12">
        <v>0</v>
      </c>
      <c r="AJ422" s="12">
        <v>0</v>
      </c>
      <c r="AK422" s="12">
        <v>450000</v>
      </c>
      <c r="AL422" s="12">
        <v>0</v>
      </c>
      <c r="AM422" s="12">
        <v>0</v>
      </c>
      <c r="AN422" s="12">
        <v>0</v>
      </c>
      <c r="AO422" s="12">
        <v>0</v>
      </c>
      <c r="AP422" s="12">
        <v>450000</v>
      </c>
      <c r="AQ422" s="12">
        <v>0</v>
      </c>
      <c r="AR422" s="12">
        <f t="shared" si="6"/>
        <v>450000</v>
      </c>
      <c r="AS422" s="12">
        <v>450000</v>
      </c>
    </row>
    <row r="423" spans="1:46" hidden="1" x14ac:dyDescent="0.3">
      <c r="A423" t="s">
        <v>933</v>
      </c>
      <c r="B423">
        <v>3</v>
      </c>
      <c r="C423" t="s">
        <v>600</v>
      </c>
      <c r="D423">
        <v>3.7</v>
      </c>
      <c r="E423" t="s">
        <v>656</v>
      </c>
      <c r="F423" t="s">
        <v>657</v>
      </c>
      <c r="G423" t="s">
        <v>656</v>
      </c>
      <c r="H423" t="s">
        <v>31</v>
      </c>
      <c r="I423" t="s">
        <v>934</v>
      </c>
      <c r="J423" t="s">
        <v>861</v>
      </c>
      <c r="K423">
        <v>8</v>
      </c>
      <c r="L423">
        <v>47</v>
      </c>
      <c r="M423" t="s">
        <v>897</v>
      </c>
      <c r="N423" t="s">
        <v>935</v>
      </c>
      <c r="O423">
        <v>4400</v>
      </c>
      <c r="P423" t="s">
        <v>1032</v>
      </c>
      <c r="Q423">
        <v>4410</v>
      </c>
      <c r="R423" t="s">
        <v>1021</v>
      </c>
      <c r="S423">
        <v>4411</v>
      </c>
      <c r="T423" t="s">
        <v>41</v>
      </c>
      <c r="U423">
        <v>27</v>
      </c>
      <c r="V423" t="s">
        <v>664</v>
      </c>
      <c r="W423">
        <v>4000</v>
      </c>
      <c r="X423" t="s">
        <v>1022</v>
      </c>
      <c r="Y423" t="s">
        <v>937</v>
      </c>
      <c r="Z423" t="s">
        <v>605</v>
      </c>
      <c r="AA423" t="s">
        <v>606</v>
      </c>
      <c r="AB423" t="s">
        <v>661</v>
      </c>
      <c r="AC423" t="s">
        <v>659</v>
      </c>
      <c r="AD423" s="12">
        <v>50000</v>
      </c>
      <c r="AE423" s="12">
        <v>50000</v>
      </c>
      <c r="AF423" s="12">
        <v>50000</v>
      </c>
      <c r="AG423" s="12">
        <v>50000</v>
      </c>
      <c r="AH423" s="12">
        <v>50000</v>
      </c>
      <c r="AI423" s="12">
        <v>50000</v>
      </c>
      <c r="AJ423" s="12">
        <v>50000</v>
      </c>
      <c r="AK423" s="12">
        <v>0</v>
      </c>
      <c r="AL423" s="12">
        <v>0</v>
      </c>
      <c r="AM423" s="12">
        <v>0</v>
      </c>
      <c r="AN423" s="12">
        <v>0</v>
      </c>
      <c r="AO423" s="12">
        <v>0</v>
      </c>
      <c r="AP423" s="12">
        <v>50000</v>
      </c>
      <c r="AQ423" s="12">
        <v>50000</v>
      </c>
      <c r="AR423" s="12">
        <f t="shared" si="6"/>
        <v>50000</v>
      </c>
      <c r="AS423" s="12">
        <v>50000</v>
      </c>
    </row>
    <row r="424" spans="1:46" hidden="1" x14ac:dyDescent="0.3">
      <c r="A424" t="s">
        <v>933</v>
      </c>
      <c r="B424">
        <v>2</v>
      </c>
      <c r="C424" t="s">
        <v>257</v>
      </c>
      <c r="D424">
        <v>2.5</v>
      </c>
      <c r="E424" t="s">
        <v>400</v>
      </c>
      <c r="F424" t="s">
        <v>401</v>
      </c>
      <c r="G424" t="s">
        <v>402</v>
      </c>
      <c r="H424" t="s">
        <v>261</v>
      </c>
      <c r="I424" t="s">
        <v>960</v>
      </c>
      <c r="J424" t="s">
        <v>858</v>
      </c>
      <c r="K424">
        <v>5</v>
      </c>
      <c r="L424">
        <v>28</v>
      </c>
      <c r="M424" t="s">
        <v>885</v>
      </c>
      <c r="N424" t="s">
        <v>935</v>
      </c>
      <c r="O424">
        <v>4400</v>
      </c>
      <c r="P424" t="s">
        <v>1032</v>
      </c>
      <c r="Q424">
        <v>4420</v>
      </c>
      <c r="R424" t="s">
        <v>1021</v>
      </c>
      <c r="S424">
        <v>4421</v>
      </c>
      <c r="T424" t="s">
        <v>420</v>
      </c>
      <c r="U424">
        <v>0</v>
      </c>
      <c r="V424" t="s">
        <v>43</v>
      </c>
      <c r="W424">
        <v>4000</v>
      </c>
      <c r="X424" t="s">
        <v>1022</v>
      </c>
      <c r="Y424" t="s">
        <v>937</v>
      </c>
      <c r="Z424" t="s">
        <v>404</v>
      </c>
      <c r="AA424" t="s">
        <v>62</v>
      </c>
      <c r="AB424" t="s">
        <v>419</v>
      </c>
      <c r="AC424" t="s">
        <v>977</v>
      </c>
      <c r="AD424" s="12">
        <v>200000</v>
      </c>
      <c r="AE424" s="12">
        <v>200000</v>
      </c>
      <c r="AF424" s="12">
        <v>81300</v>
      </c>
      <c r="AG424" s="12">
        <v>81300</v>
      </c>
      <c r="AH424" s="12">
        <v>81300</v>
      </c>
      <c r="AI424" s="12">
        <v>81300</v>
      </c>
      <c r="AJ424" s="12">
        <v>81300</v>
      </c>
      <c r="AK424" s="12">
        <v>118700</v>
      </c>
      <c r="AL424" s="12">
        <v>0</v>
      </c>
      <c r="AM424" s="12">
        <v>0</v>
      </c>
      <c r="AN424" s="12">
        <v>0</v>
      </c>
      <c r="AO424" s="12">
        <v>200000</v>
      </c>
      <c r="AP424" s="12">
        <v>200000</v>
      </c>
      <c r="AQ424" s="12">
        <v>200000</v>
      </c>
      <c r="AR424" s="12">
        <f t="shared" si="6"/>
        <v>200000</v>
      </c>
      <c r="AS424" s="12">
        <v>200000</v>
      </c>
    </row>
    <row r="425" spans="1:46" hidden="1" x14ac:dyDescent="0.3">
      <c r="A425" t="s">
        <v>933</v>
      </c>
      <c r="B425">
        <v>2</v>
      </c>
      <c r="C425" t="s">
        <v>257</v>
      </c>
      <c r="D425">
        <v>2.5</v>
      </c>
      <c r="E425" t="s">
        <v>400</v>
      </c>
      <c r="F425" t="s">
        <v>401</v>
      </c>
      <c r="G425" t="s">
        <v>402</v>
      </c>
      <c r="H425" t="s">
        <v>261</v>
      </c>
      <c r="I425" t="s">
        <v>960</v>
      </c>
      <c r="J425" t="s">
        <v>858</v>
      </c>
      <c r="K425">
        <v>5</v>
      </c>
      <c r="L425">
        <v>25</v>
      </c>
      <c r="M425" t="s">
        <v>885</v>
      </c>
      <c r="N425" t="s">
        <v>935</v>
      </c>
      <c r="O425">
        <v>4400</v>
      </c>
      <c r="P425" t="s">
        <v>1032</v>
      </c>
      <c r="Q425">
        <v>4430</v>
      </c>
      <c r="R425" t="s">
        <v>1021</v>
      </c>
      <c r="S425">
        <v>4431</v>
      </c>
      <c r="T425" t="s">
        <v>409</v>
      </c>
      <c r="U425">
        <v>0</v>
      </c>
      <c r="V425" t="s">
        <v>43</v>
      </c>
      <c r="W425">
        <v>4000</v>
      </c>
      <c r="X425" t="s">
        <v>1022</v>
      </c>
      <c r="Y425" t="s">
        <v>937</v>
      </c>
      <c r="Z425" t="s">
        <v>404</v>
      </c>
      <c r="AA425" t="s">
        <v>62</v>
      </c>
      <c r="AB425" t="s">
        <v>408</v>
      </c>
      <c r="AC425" t="s">
        <v>977</v>
      </c>
      <c r="AD425" s="12">
        <v>3900000</v>
      </c>
      <c r="AE425" s="12">
        <v>3800000</v>
      </c>
      <c r="AF425" s="12">
        <v>2526192</v>
      </c>
      <c r="AG425" s="12">
        <v>2526192</v>
      </c>
      <c r="AH425" s="12">
        <v>2526192</v>
      </c>
      <c r="AI425" s="12">
        <v>2244093</v>
      </c>
      <c r="AJ425" s="12">
        <v>2244093</v>
      </c>
      <c r="AK425" s="12">
        <v>1373808</v>
      </c>
      <c r="AL425" s="12">
        <v>0</v>
      </c>
      <c r="AM425" s="12">
        <v>0</v>
      </c>
      <c r="AN425" s="12">
        <v>0</v>
      </c>
      <c r="AO425" s="12">
        <v>3745600</v>
      </c>
      <c r="AP425" s="12">
        <v>3367900.26</v>
      </c>
      <c r="AQ425" s="12">
        <v>3900000</v>
      </c>
      <c r="AR425" s="12">
        <f t="shared" si="6"/>
        <v>3900000</v>
      </c>
      <c r="AS425" s="12">
        <v>3900000</v>
      </c>
    </row>
    <row r="426" spans="1:46" hidden="1" x14ac:dyDescent="0.3">
      <c r="A426" t="s">
        <v>933</v>
      </c>
      <c r="B426">
        <v>2</v>
      </c>
      <c r="C426" t="s">
        <v>257</v>
      </c>
      <c r="D426">
        <v>2.5</v>
      </c>
      <c r="E426" t="s">
        <v>400</v>
      </c>
      <c r="F426" t="s">
        <v>401</v>
      </c>
      <c r="G426" t="s">
        <v>402</v>
      </c>
      <c r="H426" t="s">
        <v>261</v>
      </c>
      <c r="I426" t="s">
        <v>960</v>
      </c>
      <c r="J426" t="s">
        <v>858</v>
      </c>
      <c r="K426">
        <v>5</v>
      </c>
      <c r="L426">
        <v>25</v>
      </c>
      <c r="M426" t="s">
        <v>885</v>
      </c>
      <c r="N426" t="s">
        <v>935</v>
      </c>
      <c r="O426">
        <v>4400</v>
      </c>
      <c r="P426" t="s">
        <v>1032</v>
      </c>
      <c r="Q426">
        <v>4430</v>
      </c>
      <c r="R426" t="s">
        <v>1021</v>
      </c>
      <c r="S426">
        <v>4431</v>
      </c>
      <c r="T426" t="s">
        <v>409</v>
      </c>
      <c r="U426">
        <v>41</v>
      </c>
      <c r="V426" t="s">
        <v>1039</v>
      </c>
      <c r="W426">
        <v>4000</v>
      </c>
      <c r="X426" t="s">
        <v>1022</v>
      </c>
      <c r="Y426" t="s">
        <v>937</v>
      </c>
      <c r="Z426" t="s">
        <v>404</v>
      </c>
      <c r="AA426" t="s">
        <v>62</v>
      </c>
      <c r="AB426" t="s">
        <v>408</v>
      </c>
      <c r="AC426" t="s">
        <v>977</v>
      </c>
      <c r="AD426" s="12">
        <v>400000</v>
      </c>
      <c r="AE426" s="12">
        <v>0</v>
      </c>
      <c r="AF426" s="12">
        <v>397648</v>
      </c>
      <c r="AG426" s="12">
        <v>0</v>
      </c>
      <c r="AH426" s="12">
        <v>0</v>
      </c>
      <c r="AI426" s="12">
        <v>0</v>
      </c>
      <c r="AJ426" s="12">
        <v>0</v>
      </c>
      <c r="AK426" s="12">
        <v>2352</v>
      </c>
      <c r="AL426" s="12">
        <v>0</v>
      </c>
      <c r="AM426" s="12">
        <v>0</v>
      </c>
      <c r="AN426" s="12">
        <v>0</v>
      </c>
      <c r="AO426" s="12">
        <v>0</v>
      </c>
      <c r="AP426" s="12">
        <v>0</v>
      </c>
      <c r="AQ426" s="12">
        <v>400000</v>
      </c>
      <c r="AR426" s="12">
        <f t="shared" si="6"/>
        <v>400000</v>
      </c>
      <c r="AS426" s="12">
        <v>400000</v>
      </c>
    </row>
    <row r="427" spans="1:46" hidden="1" x14ac:dyDescent="0.3">
      <c r="A427" t="s">
        <v>933</v>
      </c>
      <c r="B427">
        <v>2</v>
      </c>
      <c r="C427" t="s">
        <v>257</v>
      </c>
      <c r="D427">
        <v>2.7</v>
      </c>
      <c r="E427" t="s">
        <v>411</v>
      </c>
      <c r="F427" t="s">
        <v>412</v>
      </c>
      <c r="G427" t="s">
        <v>411</v>
      </c>
      <c r="H427" t="s">
        <v>261</v>
      </c>
      <c r="I427" t="s">
        <v>960</v>
      </c>
      <c r="J427" t="s">
        <v>858</v>
      </c>
      <c r="K427">
        <v>5</v>
      </c>
      <c r="L427">
        <v>30</v>
      </c>
      <c r="M427" t="s">
        <v>887</v>
      </c>
      <c r="N427" t="s">
        <v>935</v>
      </c>
      <c r="O427">
        <v>4400</v>
      </c>
      <c r="P427" t="s">
        <v>1032</v>
      </c>
      <c r="Q427">
        <v>4430</v>
      </c>
      <c r="R427" t="s">
        <v>1021</v>
      </c>
      <c r="S427">
        <v>4431</v>
      </c>
      <c r="T427" t="s">
        <v>409</v>
      </c>
      <c r="U427">
        <v>0</v>
      </c>
      <c r="V427" t="s">
        <v>43</v>
      </c>
      <c r="W427">
        <v>4000</v>
      </c>
      <c r="X427" t="s">
        <v>1022</v>
      </c>
      <c r="Y427" t="s">
        <v>937</v>
      </c>
      <c r="Z427" t="s">
        <v>404</v>
      </c>
      <c r="AA427" t="s">
        <v>62</v>
      </c>
      <c r="AB427" t="s">
        <v>993</v>
      </c>
      <c r="AC427" t="s">
        <v>435</v>
      </c>
      <c r="AD427" s="12">
        <v>0</v>
      </c>
      <c r="AE427" s="12">
        <v>0</v>
      </c>
      <c r="AF427" s="12">
        <v>0</v>
      </c>
      <c r="AG427" s="12">
        <v>0</v>
      </c>
      <c r="AH427" s="12">
        <v>0</v>
      </c>
      <c r="AI427" s="12">
        <v>0</v>
      </c>
      <c r="AJ427" s="12">
        <v>0</v>
      </c>
      <c r="AK427" s="12">
        <v>0</v>
      </c>
      <c r="AL427" s="12">
        <v>0</v>
      </c>
      <c r="AM427" s="12">
        <v>0</v>
      </c>
      <c r="AN427" s="12">
        <v>0</v>
      </c>
      <c r="AO427" s="12">
        <v>0</v>
      </c>
      <c r="AP427" s="12">
        <v>0</v>
      </c>
      <c r="AQ427" s="12">
        <v>0</v>
      </c>
      <c r="AR427" s="12">
        <f t="shared" si="6"/>
        <v>0</v>
      </c>
      <c r="AS427" s="12">
        <v>0</v>
      </c>
    </row>
    <row r="428" spans="1:46" hidden="1" x14ac:dyDescent="0.3">
      <c r="A428" t="s">
        <v>933</v>
      </c>
      <c r="B428">
        <v>1</v>
      </c>
      <c r="C428" t="s">
        <v>27</v>
      </c>
      <c r="D428">
        <v>1.3</v>
      </c>
      <c r="E428" t="s">
        <v>28</v>
      </c>
      <c r="F428" t="s">
        <v>29</v>
      </c>
      <c r="G428" t="s">
        <v>30</v>
      </c>
      <c r="H428" t="s">
        <v>123</v>
      </c>
      <c r="I428" t="s">
        <v>969</v>
      </c>
      <c r="J428" t="s">
        <v>856</v>
      </c>
      <c r="K428">
        <v>1</v>
      </c>
      <c r="L428">
        <v>7</v>
      </c>
      <c r="M428" t="s">
        <v>880</v>
      </c>
      <c r="N428" t="s">
        <v>935</v>
      </c>
      <c r="O428">
        <v>4400</v>
      </c>
      <c r="P428" t="s">
        <v>1032</v>
      </c>
      <c r="Q428">
        <v>4450</v>
      </c>
      <c r="R428" t="s">
        <v>1021</v>
      </c>
      <c r="S428">
        <v>4451</v>
      </c>
      <c r="T428" t="s">
        <v>49</v>
      </c>
      <c r="U428">
        <v>0</v>
      </c>
      <c r="V428" t="s">
        <v>43</v>
      </c>
      <c r="W428">
        <v>4000</v>
      </c>
      <c r="X428" t="s">
        <v>1022</v>
      </c>
      <c r="Y428" t="s">
        <v>937</v>
      </c>
      <c r="Z428" t="s">
        <v>189</v>
      </c>
      <c r="AB428" t="s">
        <v>995</v>
      </c>
      <c r="AC428" t="s">
        <v>996</v>
      </c>
      <c r="AD428" s="12">
        <v>0</v>
      </c>
      <c r="AE428" s="12">
        <v>0</v>
      </c>
      <c r="AF428" s="12">
        <v>0</v>
      </c>
      <c r="AG428" s="12">
        <v>0</v>
      </c>
      <c r="AH428" s="12">
        <v>0</v>
      </c>
      <c r="AI428" s="12">
        <v>0</v>
      </c>
      <c r="AJ428" s="12">
        <v>0</v>
      </c>
      <c r="AK428" s="12">
        <v>0</v>
      </c>
      <c r="AL428" s="12">
        <v>0</v>
      </c>
      <c r="AM428" s="12">
        <v>0</v>
      </c>
      <c r="AN428" s="12">
        <v>0</v>
      </c>
      <c r="AO428" s="12">
        <v>500000</v>
      </c>
      <c r="AP428" s="12">
        <v>399999.08999999997</v>
      </c>
      <c r="AQ428" s="12">
        <v>0</v>
      </c>
      <c r="AR428" s="12">
        <f t="shared" si="6"/>
        <v>0</v>
      </c>
      <c r="AS428" s="12">
        <v>0</v>
      </c>
    </row>
    <row r="429" spans="1:46" hidden="1" x14ac:dyDescent="0.3">
      <c r="A429" t="s">
        <v>933</v>
      </c>
      <c r="B429">
        <v>1</v>
      </c>
      <c r="C429" t="s">
        <v>27</v>
      </c>
      <c r="D429">
        <v>1.3</v>
      </c>
      <c r="E429" t="s">
        <v>28</v>
      </c>
      <c r="F429" t="s">
        <v>29</v>
      </c>
      <c r="G429" t="s">
        <v>30</v>
      </c>
      <c r="H429" t="s">
        <v>200</v>
      </c>
      <c r="I429" t="s">
        <v>957</v>
      </c>
      <c r="J429" t="s">
        <v>856</v>
      </c>
      <c r="K429">
        <v>1</v>
      </c>
      <c r="L429">
        <v>8</v>
      </c>
      <c r="M429" t="s">
        <v>880</v>
      </c>
      <c r="N429" t="s">
        <v>935</v>
      </c>
      <c r="O429">
        <v>4400</v>
      </c>
      <c r="P429" t="s">
        <v>1032</v>
      </c>
      <c r="Q429">
        <v>4450</v>
      </c>
      <c r="R429" t="s">
        <v>1021</v>
      </c>
      <c r="S429">
        <v>4451</v>
      </c>
      <c r="T429" t="s">
        <v>49</v>
      </c>
      <c r="U429">
        <v>8</v>
      </c>
      <c r="V429" t="s">
        <v>204</v>
      </c>
      <c r="W429">
        <v>4000</v>
      </c>
      <c r="X429" t="s">
        <v>1022</v>
      </c>
      <c r="Y429" t="s">
        <v>937</v>
      </c>
      <c r="Z429" t="s">
        <v>189</v>
      </c>
      <c r="AA429" t="s">
        <v>35</v>
      </c>
      <c r="AB429" t="s">
        <v>203</v>
      </c>
      <c r="AC429" t="s">
        <v>996</v>
      </c>
      <c r="AD429" s="12">
        <v>700000</v>
      </c>
      <c r="AE429" s="12">
        <v>700008.48</v>
      </c>
      <c r="AF429" s="12">
        <v>0</v>
      </c>
      <c r="AG429" s="12">
        <v>0</v>
      </c>
      <c r="AH429" s="12">
        <v>0</v>
      </c>
      <c r="AI429" s="12">
        <v>0</v>
      </c>
      <c r="AJ429" s="12">
        <v>0</v>
      </c>
      <c r="AK429" s="12">
        <v>700000</v>
      </c>
      <c r="AL429" s="12">
        <v>0</v>
      </c>
      <c r="AM429" s="12">
        <v>0</v>
      </c>
      <c r="AN429" s="12">
        <v>0</v>
      </c>
      <c r="AO429" s="12">
        <v>0</v>
      </c>
      <c r="AP429" s="12">
        <v>0</v>
      </c>
      <c r="AQ429" s="12">
        <v>700000</v>
      </c>
      <c r="AR429" s="12">
        <f t="shared" si="6"/>
        <v>700000</v>
      </c>
      <c r="AS429" s="12">
        <v>700000</v>
      </c>
    </row>
    <row r="430" spans="1:46" hidden="1" x14ac:dyDescent="0.3">
      <c r="A430" t="s">
        <v>933</v>
      </c>
      <c r="B430">
        <v>1</v>
      </c>
      <c r="C430" t="s">
        <v>27</v>
      </c>
      <c r="D430">
        <v>1.3</v>
      </c>
      <c r="E430" t="s">
        <v>28</v>
      </c>
      <c r="F430" t="s">
        <v>29</v>
      </c>
      <c r="G430" t="s">
        <v>30</v>
      </c>
      <c r="H430" t="s">
        <v>200</v>
      </c>
      <c r="I430" t="s">
        <v>957</v>
      </c>
      <c r="J430" t="s">
        <v>856</v>
      </c>
      <c r="K430">
        <v>1</v>
      </c>
      <c r="L430">
        <v>8</v>
      </c>
      <c r="M430" t="s">
        <v>880</v>
      </c>
      <c r="N430" t="s">
        <v>935</v>
      </c>
      <c r="O430">
        <v>4400</v>
      </c>
      <c r="P430" t="s">
        <v>1032</v>
      </c>
      <c r="Q430">
        <v>4450</v>
      </c>
      <c r="R430" t="s">
        <v>1021</v>
      </c>
      <c r="S430">
        <v>4451</v>
      </c>
      <c r="T430" t="s">
        <v>49</v>
      </c>
      <c r="U430">
        <v>9</v>
      </c>
      <c r="V430" t="s">
        <v>206</v>
      </c>
      <c r="W430">
        <v>4000</v>
      </c>
      <c r="X430" t="s">
        <v>1022</v>
      </c>
      <c r="Y430" t="s">
        <v>937</v>
      </c>
      <c r="Z430" t="s">
        <v>189</v>
      </c>
      <c r="AA430" t="s">
        <v>35</v>
      </c>
      <c r="AB430" t="s">
        <v>203</v>
      </c>
      <c r="AC430" t="s">
        <v>996</v>
      </c>
      <c r="AD430" s="12">
        <v>210000</v>
      </c>
      <c r="AE430" s="12">
        <v>210000</v>
      </c>
      <c r="AF430" s="12">
        <v>0</v>
      </c>
      <c r="AG430" s="12">
        <v>0</v>
      </c>
      <c r="AH430" s="12">
        <v>0</v>
      </c>
      <c r="AI430" s="12">
        <v>0</v>
      </c>
      <c r="AJ430" s="12">
        <v>0</v>
      </c>
      <c r="AK430" s="12">
        <v>210000</v>
      </c>
      <c r="AL430" s="12">
        <v>0</v>
      </c>
      <c r="AM430" s="12">
        <v>0</v>
      </c>
      <c r="AN430" s="12">
        <v>0</v>
      </c>
      <c r="AO430" s="12">
        <v>0</v>
      </c>
      <c r="AP430" s="12">
        <v>201247.66</v>
      </c>
      <c r="AQ430" s="12">
        <v>210000</v>
      </c>
      <c r="AR430" s="12">
        <f t="shared" si="6"/>
        <v>210000</v>
      </c>
      <c r="AS430" s="12">
        <v>210000</v>
      </c>
    </row>
    <row r="431" spans="1:46" hidden="1" x14ac:dyDescent="0.3">
      <c r="A431" t="s">
        <v>933</v>
      </c>
      <c r="B431">
        <v>1</v>
      </c>
      <c r="C431" t="s">
        <v>27</v>
      </c>
      <c r="D431">
        <v>1.3</v>
      </c>
      <c r="E431" t="s">
        <v>28</v>
      </c>
      <c r="F431" t="s">
        <v>29</v>
      </c>
      <c r="G431" t="s">
        <v>30</v>
      </c>
      <c r="H431" t="s">
        <v>200</v>
      </c>
      <c r="I431" t="s">
        <v>957</v>
      </c>
      <c r="J431" t="s">
        <v>856</v>
      </c>
      <c r="K431">
        <v>1</v>
      </c>
      <c r="L431">
        <v>8</v>
      </c>
      <c r="M431" t="s">
        <v>880</v>
      </c>
      <c r="N431" t="s">
        <v>935</v>
      </c>
      <c r="O431">
        <v>4400</v>
      </c>
      <c r="P431" t="s">
        <v>1032</v>
      </c>
      <c r="Q431">
        <v>4450</v>
      </c>
      <c r="R431" t="s">
        <v>1021</v>
      </c>
      <c r="S431">
        <v>4451</v>
      </c>
      <c r="T431" t="s">
        <v>49</v>
      </c>
      <c r="U431">
        <v>10</v>
      </c>
      <c r="V431" t="s">
        <v>1040</v>
      </c>
      <c r="W431">
        <v>4000</v>
      </c>
      <c r="X431" t="s">
        <v>1022</v>
      </c>
      <c r="Y431" t="s">
        <v>937</v>
      </c>
      <c r="Z431" t="s">
        <v>189</v>
      </c>
      <c r="AA431" t="s">
        <v>35</v>
      </c>
      <c r="AB431" t="s">
        <v>203</v>
      </c>
      <c r="AC431" t="s">
        <v>996</v>
      </c>
      <c r="AD431" s="12">
        <v>50000</v>
      </c>
      <c r="AE431" s="12">
        <v>49991.519999999997</v>
      </c>
      <c r="AF431" s="12">
        <v>0</v>
      </c>
      <c r="AG431" s="12">
        <v>0</v>
      </c>
      <c r="AH431" s="12">
        <v>0</v>
      </c>
      <c r="AI431" s="12">
        <v>0</v>
      </c>
      <c r="AJ431" s="12">
        <v>0</v>
      </c>
      <c r="AK431" s="12">
        <v>50000</v>
      </c>
      <c r="AL431" s="12">
        <v>0</v>
      </c>
      <c r="AM431" s="12">
        <v>0</v>
      </c>
      <c r="AN431" s="12">
        <v>0</v>
      </c>
      <c r="AO431" s="12">
        <v>0</v>
      </c>
      <c r="AP431" s="12">
        <v>50000</v>
      </c>
      <c r="AQ431" s="12">
        <v>50000</v>
      </c>
      <c r="AR431" s="12">
        <f t="shared" si="6"/>
        <v>50000</v>
      </c>
      <c r="AS431" s="12">
        <v>50000</v>
      </c>
    </row>
    <row r="432" spans="1:46" hidden="1" x14ac:dyDescent="0.3">
      <c r="A432" t="s">
        <v>933</v>
      </c>
      <c r="B432">
        <v>1</v>
      </c>
      <c r="C432" t="s">
        <v>27</v>
      </c>
      <c r="D432">
        <v>1.3</v>
      </c>
      <c r="E432" t="s">
        <v>28</v>
      </c>
      <c r="F432" t="s">
        <v>29</v>
      </c>
      <c r="G432" t="s">
        <v>30</v>
      </c>
      <c r="H432" t="s">
        <v>141</v>
      </c>
      <c r="I432" t="s">
        <v>955</v>
      </c>
      <c r="J432" t="s">
        <v>855</v>
      </c>
      <c r="K432">
        <v>6</v>
      </c>
      <c r="L432">
        <v>19</v>
      </c>
      <c r="M432" t="s">
        <v>878</v>
      </c>
      <c r="N432" t="s">
        <v>935</v>
      </c>
      <c r="O432">
        <v>4400</v>
      </c>
      <c r="P432" t="s">
        <v>1032</v>
      </c>
      <c r="Q432">
        <v>4450</v>
      </c>
      <c r="R432" t="s">
        <v>1021</v>
      </c>
      <c r="S432">
        <v>4451</v>
      </c>
      <c r="T432" t="s">
        <v>49</v>
      </c>
      <c r="U432">
        <v>0</v>
      </c>
      <c r="V432" t="s">
        <v>43</v>
      </c>
      <c r="W432">
        <v>4000</v>
      </c>
      <c r="X432" t="s">
        <v>1022</v>
      </c>
      <c r="Y432" t="s">
        <v>937</v>
      </c>
      <c r="Z432" t="s">
        <v>144</v>
      </c>
      <c r="AA432" t="s">
        <v>79</v>
      </c>
      <c r="AB432" t="s">
        <v>170</v>
      </c>
      <c r="AC432" t="s">
        <v>168</v>
      </c>
      <c r="AD432" s="12">
        <v>0</v>
      </c>
      <c r="AE432" s="12">
        <v>0</v>
      </c>
      <c r="AF432" s="12">
        <v>0</v>
      </c>
      <c r="AG432" s="12">
        <v>0</v>
      </c>
      <c r="AH432" s="12">
        <v>0</v>
      </c>
      <c r="AI432" s="12">
        <v>0</v>
      </c>
      <c r="AJ432" s="12">
        <v>0</v>
      </c>
      <c r="AK432" s="12">
        <v>0</v>
      </c>
      <c r="AL432" s="12">
        <v>0</v>
      </c>
      <c r="AM432" s="12">
        <v>0</v>
      </c>
      <c r="AN432" s="12">
        <v>0</v>
      </c>
      <c r="AO432" s="12">
        <v>0</v>
      </c>
      <c r="AP432" s="12">
        <v>1412755.06</v>
      </c>
      <c r="AQ432" s="12">
        <v>0</v>
      </c>
      <c r="AR432" s="12">
        <f t="shared" si="6"/>
        <v>0</v>
      </c>
      <c r="AS432" s="12">
        <v>0</v>
      </c>
    </row>
    <row r="433" spans="1:45" hidden="1" x14ac:dyDescent="0.3">
      <c r="A433" t="s">
        <v>933</v>
      </c>
      <c r="B433">
        <v>1</v>
      </c>
      <c r="C433" t="s">
        <v>27</v>
      </c>
      <c r="D433">
        <v>1.3</v>
      </c>
      <c r="E433" t="s">
        <v>28</v>
      </c>
      <c r="F433" t="s">
        <v>29</v>
      </c>
      <c r="G433" t="s">
        <v>30</v>
      </c>
      <c r="H433" t="s">
        <v>31</v>
      </c>
      <c r="I433" t="s">
        <v>934</v>
      </c>
      <c r="J433" t="s">
        <v>853</v>
      </c>
      <c r="K433">
        <v>1</v>
      </c>
      <c r="L433">
        <v>1</v>
      </c>
      <c r="M433" t="s">
        <v>870</v>
      </c>
      <c r="N433" t="s">
        <v>935</v>
      </c>
      <c r="O433">
        <v>4400</v>
      </c>
      <c r="P433" t="s">
        <v>1032</v>
      </c>
      <c r="Q433">
        <v>4450</v>
      </c>
      <c r="R433" t="s">
        <v>1021</v>
      </c>
      <c r="S433">
        <v>4451</v>
      </c>
      <c r="T433" t="s">
        <v>49</v>
      </c>
      <c r="U433">
        <v>0</v>
      </c>
      <c r="V433" t="s">
        <v>43</v>
      </c>
      <c r="W433">
        <v>4000</v>
      </c>
      <c r="X433" t="s">
        <v>1022</v>
      </c>
      <c r="Y433" t="s">
        <v>937</v>
      </c>
      <c r="Z433" t="s">
        <v>971</v>
      </c>
      <c r="AA433" t="s">
        <v>35</v>
      </c>
      <c r="AB433" t="s">
        <v>39</v>
      </c>
      <c r="AC433" t="s">
        <v>37</v>
      </c>
      <c r="AD433" s="12">
        <v>475000</v>
      </c>
      <c r="AE433" s="12">
        <v>475008.52</v>
      </c>
      <c r="AF433" s="12">
        <v>95000</v>
      </c>
      <c r="AG433" s="12">
        <v>95000</v>
      </c>
      <c r="AH433" s="12">
        <v>95000</v>
      </c>
      <c r="AI433" s="12">
        <v>70000</v>
      </c>
      <c r="AJ433" s="12">
        <v>70000</v>
      </c>
      <c r="AK433" s="12">
        <v>380000</v>
      </c>
      <c r="AL433" s="12">
        <v>0</v>
      </c>
      <c r="AM433" s="12">
        <v>0</v>
      </c>
      <c r="AN433" s="12">
        <v>0</v>
      </c>
      <c r="AO433" s="12">
        <v>0</v>
      </c>
      <c r="AP433" s="12">
        <v>409000</v>
      </c>
      <c r="AQ433" s="12">
        <v>475000</v>
      </c>
      <c r="AR433" s="12">
        <f t="shared" si="6"/>
        <v>475000</v>
      </c>
      <c r="AS433" s="25">
        <v>475000</v>
      </c>
    </row>
    <row r="434" spans="1:45" hidden="1" x14ac:dyDescent="0.3">
      <c r="A434" t="s">
        <v>933</v>
      </c>
      <c r="B434">
        <v>1</v>
      </c>
      <c r="C434" t="s">
        <v>27</v>
      </c>
      <c r="D434">
        <v>1.3</v>
      </c>
      <c r="E434" t="s">
        <v>28</v>
      </c>
      <c r="F434" t="s">
        <v>29</v>
      </c>
      <c r="G434" t="s">
        <v>30</v>
      </c>
      <c r="H434" t="s">
        <v>31</v>
      </c>
      <c r="I434" t="s">
        <v>934</v>
      </c>
      <c r="J434" t="s">
        <v>853</v>
      </c>
      <c r="K434">
        <v>1</v>
      </c>
      <c r="L434">
        <v>1</v>
      </c>
      <c r="M434" t="s">
        <v>870</v>
      </c>
      <c r="N434" t="s">
        <v>935</v>
      </c>
      <c r="O434">
        <v>4400</v>
      </c>
      <c r="P434" t="s">
        <v>1032</v>
      </c>
      <c r="Q434">
        <v>4450</v>
      </c>
      <c r="R434" t="s">
        <v>1021</v>
      </c>
      <c r="S434">
        <v>4451</v>
      </c>
      <c r="T434" t="s">
        <v>49</v>
      </c>
      <c r="U434">
        <v>1</v>
      </c>
      <c r="V434" t="s">
        <v>52</v>
      </c>
      <c r="W434">
        <v>4000</v>
      </c>
      <c r="X434" t="s">
        <v>1022</v>
      </c>
      <c r="Y434" t="s">
        <v>937</v>
      </c>
      <c r="Z434" t="s">
        <v>971</v>
      </c>
      <c r="AA434" t="s">
        <v>35</v>
      </c>
      <c r="AB434" t="s">
        <v>39</v>
      </c>
      <c r="AC434" t="s">
        <v>37</v>
      </c>
      <c r="AD434" s="12">
        <v>180000</v>
      </c>
      <c r="AE434" s="12">
        <v>180000</v>
      </c>
      <c r="AF434" s="12">
        <v>150000</v>
      </c>
      <c r="AG434" s="12">
        <v>150000</v>
      </c>
      <c r="AH434" s="12">
        <v>150000</v>
      </c>
      <c r="AI434" s="12">
        <v>135000</v>
      </c>
      <c r="AJ434" s="12">
        <v>120000</v>
      </c>
      <c r="AK434" s="12">
        <v>30000</v>
      </c>
      <c r="AL434" s="12">
        <v>0</v>
      </c>
      <c r="AM434" s="12">
        <v>0</v>
      </c>
      <c r="AN434" s="12">
        <v>0</v>
      </c>
      <c r="AO434" s="12">
        <v>0</v>
      </c>
      <c r="AP434" s="12">
        <v>165000</v>
      </c>
      <c r="AQ434" s="12">
        <v>180000</v>
      </c>
      <c r="AR434" s="12">
        <f t="shared" si="6"/>
        <v>180000</v>
      </c>
      <c r="AS434" s="24">
        <v>180000</v>
      </c>
    </row>
    <row r="435" spans="1:45" hidden="1" x14ac:dyDescent="0.3">
      <c r="A435" t="s">
        <v>933</v>
      </c>
      <c r="B435">
        <v>1</v>
      </c>
      <c r="C435" t="s">
        <v>27</v>
      </c>
      <c r="D435">
        <v>1.3</v>
      </c>
      <c r="E435" t="s">
        <v>28</v>
      </c>
      <c r="F435" t="s">
        <v>29</v>
      </c>
      <c r="G435" t="s">
        <v>30</v>
      </c>
      <c r="H435" t="s">
        <v>31</v>
      </c>
      <c r="I435" t="s">
        <v>934</v>
      </c>
      <c r="J435" t="s">
        <v>853</v>
      </c>
      <c r="K435">
        <v>1</v>
      </c>
      <c r="L435">
        <v>1</v>
      </c>
      <c r="M435" t="s">
        <v>870</v>
      </c>
      <c r="N435" t="s">
        <v>935</v>
      </c>
      <c r="O435">
        <v>4400</v>
      </c>
      <c r="P435" t="s">
        <v>1032</v>
      </c>
      <c r="Q435">
        <v>4450</v>
      </c>
      <c r="R435" t="s">
        <v>1021</v>
      </c>
      <c r="S435">
        <v>4451</v>
      </c>
      <c r="T435" t="s">
        <v>49</v>
      </c>
      <c r="U435">
        <v>2</v>
      </c>
      <c r="V435" t="s">
        <v>54</v>
      </c>
      <c r="W435">
        <v>4000</v>
      </c>
      <c r="X435" t="s">
        <v>1022</v>
      </c>
      <c r="Y435" t="s">
        <v>937</v>
      </c>
      <c r="Z435" t="s">
        <v>971</v>
      </c>
      <c r="AA435" t="s">
        <v>35</v>
      </c>
      <c r="AB435" t="s">
        <v>39</v>
      </c>
      <c r="AC435" t="s">
        <v>37</v>
      </c>
      <c r="AD435" s="12">
        <v>300000</v>
      </c>
      <c r="AE435" s="12">
        <v>299965.92</v>
      </c>
      <c r="AF435" s="12">
        <v>0</v>
      </c>
      <c r="AG435" s="12">
        <v>0</v>
      </c>
      <c r="AH435" s="12">
        <v>0</v>
      </c>
      <c r="AI435" s="12">
        <v>0</v>
      </c>
      <c r="AJ435" s="12">
        <v>0</v>
      </c>
      <c r="AK435" s="12">
        <v>300000</v>
      </c>
      <c r="AL435" s="12">
        <v>0</v>
      </c>
      <c r="AM435" s="12">
        <v>0</v>
      </c>
      <c r="AN435" s="12">
        <v>0</v>
      </c>
      <c r="AO435" s="12">
        <v>0</v>
      </c>
      <c r="AP435" s="12">
        <v>300000</v>
      </c>
      <c r="AQ435" s="12">
        <v>300000</v>
      </c>
      <c r="AR435" s="12">
        <f t="shared" si="6"/>
        <v>300000</v>
      </c>
      <c r="AS435" s="24">
        <v>300000</v>
      </c>
    </row>
    <row r="436" spans="1:45" hidden="1" x14ac:dyDescent="0.3">
      <c r="A436" t="s">
        <v>933</v>
      </c>
      <c r="B436">
        <v>1</v>
      </c>
      <c r="C436" t="s">
        <v>27</v>
      </c>
      <c r="D436">
        <v>1.3</v>
      </c>
      <c r="E436" t="s">
        <v>28</v>
      </c>
      <c r="F436" t="s">
        <v>29</v>
      </c>
      <c r="G436" t="s">
        <v>30</v>
      </c>
      <c r="H436" t="s">
        <v>31</v>
      </c>
      <c r="I436" t="s">
        <v>934</v>
      </c>
      <c r="J436" t="s">
        <v>853</v>
      </c>
      <c r="K436">
        <v>1</v>
      </c>
      <c r="L436">
        <v>1</v>
      </c>
      <c r="M436" t="s">
        <v>870</v>
      </c>
      <c r="N436" t="s">
        <v>935</v>
      </c>
      <c r="O436">
        <v>4400</v>
      </c>
      <c r="P436" t="s">
        <v>1032</v>
      </c>
      <c r="Q436">
        <v>4450</v>
      </c>
      <c r="R436" t="s">
        <v>1021</v>
      </c>
      <c r="S436">
        <v>4451</v>
      </c>
      <c r="T436" t="s">
        <v>49</v>
      </c>
      <c r="U436">
        <v>3</v>
      </c>
      <c r="V436" t="s">
        <v>56</v>
      </c>
      <c r="W436">
        <v>4000</v>
      </c>
      <c r="X436" t="s">
        <v>1022</v>
      </c>
      <c r="Y436" t="s">
        <v>937</v>
      </c>
      <c r="Z436" t="s">
        <v>971</v>
      </c>
      <c r="AA436" t="s">
        <v>35</v>
      </c>
      <c r="AB436" t="s">
        <v>39</v>
      </c>
      <c r="AC436" t="s">
        <v>37</v>
      </c>
      <c r="AD436" s="12">
        <v>1000000</v>
      </c>
      <c r="AE436" s="12">
        <v>1000008.52</v>
      </c>
      <c r="AF436" s="12">
        <v>0</v>
      </c>
      <c r="AG436" s="12">
        <v>0</v>
      </c>
      <c r="AH436" s="12">
        <v>0</v>
      </c>
      <c r="AI436" s="12">
        <v>0</v>
      </c>
      <c r="AJ436" s="12">
        <v>0</v>
      </c>
      <c r="AK436" s="12">
        <v>1000000</v>
      </c>
      <c r="AL436" s="12">
        <v>0</v>
      </c>
      <c r="AM436" s="12">
        <v>0</v>
      </c>
      <c r="AN436" s="12">
        <v>0</v>
      </c>
      <c r="AO436" s="12">
        <v>937200</v>
      </c>
      <c r="AP436" s="12">
        <v>1000000</v>
      </c>
      <c r="AQ436" s="12">
        <v>1000000</v>
      </c>
      <c r="AR436" s="12">
        <f t="shared" si="6"/>
        <v>1000000</v>
      </c>
      <c r="AS436" s="12">
        <v>1000000</v>
      </c>
    </row>
    <row r="437" spans="1:45" hidden="1" x14ac:dyDescent="0.3">
      <c r="A437" t="s">
        <v>933</v>
      </c>
      <c r="B437">
        <v>1</v>
      </c>
      <c r="C437" t="s">
        <v>27</v>
      </c>
      <c r="D437">
        <v>1.3</v>
      </c>
      <c r="E437" t="s">
        <v>28</v>
      </c>
      <c r="F437" t="s">
        <v>29</v>
      </c>
      <c r="G437" t="s">
        <v>30</v>
      </c>
      <c r="H437" t="s">
        <v>31</v>
      </c>
      <c r="I437" t="s">
        <v>934</v>
      </c>
      <c r="J437" t="s">
        <v>853</v>
      </c>
      <c r="K437">
        <v>1</v>
      </c>
      <c r="L437">
        <v>1</v>
      </c>
      <c r="M437" t="s">
        <v>870</v>
      </c>
      <c r="N437" t="s">
        <v>935</v>
      </c>
      <c r="O437">
        <v>4400</v>
      </c>
      <c r="P437" t="s">
        <v>1032</v>
      </c>
      <c r="Q437">
        <v>4450</v>
      </c>
      <c r="R437" t="s">
        <v>1021</v>
      </c>
      <c r="S437">
        <v>4451</v>
      </c>
      <c r="T437" t="s">
        <v>49</v>
      </c>
      <c r="U437">
        <v>4</v>
      </c>
      <c r="V437" t="s">
        <v>58</v>
      </c>
      <c r="W437">
        <v>4000</v>
      </c>
      <c r="X437" t="s">
        <v>1022</v>
      </c>
      <c r="Y437" t="s">
        <v>937</v>
      </c>
      <c r="Z437" t="s">
        <v>971</v>
      </c>
      <c r="AA437" t="s">
        <v>35</v>
      </c>
      <c r="AB437" t="s">
        <v>39</v>
      </c>
      <c r="AC437" t="s">
        <v>37</v>
      </c>
      <c r="AD437" s="12">
        <v>1000000</v>
      </c>
      <c r="AE437" s="12">
        <v>1000008.52</v>
      </c>
      <c r="AF437" s="12">
        <v>0</v>
      </c>
      <c r="AG437" s="12">
        <v>0</v>
      </c>
      <c r="AH437" s="12">
        <v>0</v>
      </c>
      <c r="AI437" s="12">
        <v>0</v>
      </c>
      <c r="AJ437" s="12">
        <v>0</v>
      </c>
      <c r="AK437" s="12">
        <v>1000000</v>
      </c>
      <c r="AL437" s="12">
        <v>0</v>
      </c>
      <c r="AM437" s="12">
        <v>0</v>
      </c>
      <c r="AN437" s="12">
        <v>0</v>
      </c>
      <c r="AO437" s="12">
        <v>1062800</v>
      </c>
      <c r="AP437" s="12">
        <v>0</v>
      </c>
      <c r="AQ437" s="12">
        <v>1000000</v>
      </c>
      <c r="AR437" s="12">
        <f t="shared" si="6"/>
        <v>1000000</v>
      </c>
      <c r="AS437" s="12">
        <v>1000000</v>
      </c>
    </row>
    <row r="438" spans="1:45" hidden="1" x14ac:dyDescent="0.3">
      <c r="A438" t="s">
        <v>933</v>
      </c>
      <c r="B438">
        <v>1</v>
      </c>
      <c r="C438" t="s">
        <v>27</v>
      </c>
      <c r="D438">
        <v>1.3</v>
      </c>
      <c r="E438" t="s">
        <v>28</v>
      </c>
      <c r="F438" t="s">
        <v>29</v>
      </c>
      <c r="G438" t="s">
        <v>30</v>
      </c>
      <c r="H438" t="s">
        <v>31</v>
      </c>
      <c r="I438" t="s">
        <v>934</v>
      </c>
      <c r="J438" t="s">
        <v>853</v>
      </c>
      <c r="K438">
        <v>1</v>
      </c>
      <c r="L438">
        <v>1</v>
      </c>
      <c r="M438" t="s">
        <v>870</v>
      </c>
      <c r="N438" t="s">
        <v>935</v>
      </c>
      <c r="O438">
        <v>4400</v>
      </c>
      <c r="P438" t="s">
        <v>1032</v>
      </c>
      <c r="Q438">
        <v>4450</v>
      </c>
      <c r="R438" t="s">
        <v>1021</v>
      </c>
      <c r="S438">
        <v>4451</v>
      </c>
      <c r="T438" t="s">
        <v>49</v>
      </c>
      <c r="U438">
        <v>5</v>
      </c>
      <c r="V438" t="s">
        <v>1041</v>
      </c>
      <c r="W438">
        <v>4000</v>
      </c>
      <c r="X438" t="s">
        <v>1022</v>
      </c>
      <c r="Y438" t="s">
        <v>937</v>
      </c>
      <c r="Z438" t="s">
        <v>971</v>
      </c>
      <c r="AA438" t="s">
        <v>35</v>
      </c>
      <c r="AB438" t="s">
        <v>39</v>
      </c>
      <c r="AC438" t="s">
        <v>37</v>
      </c>
      <c r="AD438" s="12">
        <v>70000</v>
      </c>
      <c r="AE438" s="12">
        <v>70008.52</v>
      </c>
      <c r="AF438" s="12">
        <v>70000</v>
      </c>
      <c r="AG438" s="12">
        <v>70000</v>
      </c>
      <c r="AH438" s="12">
        <v>70000</v>
      </c>
      <c r="AI438" s="12">
        <v>70000</v>
      </c>
      <c r="AJ438" s="12">
        <v>70000</v>
      </c>
      <c r="AK438" s="12">
        <v>0</v>
      </c>
      <c r="AL438" s="12">
        <v>0</v>
      </c>
      <c r="AM438" s="12">
        <v>0</v>
      </c>
      <c r="AN438" s="12">
        <v>0</v>
      </c>
      <c r="AO438" s="12">
        <v>0</v>
      </c>
      <c r="AP438" s="12">
        <v>70000</v>
      </c>
      <c r="AQ438" s="12">
        <v>70000</v>
      </c>
      <c r="AR438" s="12">
        <f t="shared" si="6"/>
        <v>70000</v>
      </c>
      <c r="AS438" s="12">
        <v>70000</v>
      </c>
    </row>
    <row r="439" spans="1:45" hidden="1" x14ac:dyDescent="0.3">
      <c r="A439" t="s">
        <v>933</v>
      </c>
      <c r="B439">
        <v>1</v>
      </c>
      <c r="C439" t="s">
        <v>27</v>
      </c>
      <c r="D439">
        <v>1.3</v>
      </c>
      <c r="E439" t="s">
        <v>28</v>
      </c>
      <c r="F439" t="s">
        <v>29</v>
      </c>
      <c r="G439" t="s">
        <v>30</v>
      </c>
      <c r="H439" t="s">
        <v>31</v>
      </c>
      <c r="I439" t="s">
        <v>934</v>
      </c>
      <c r="J439" t="s">
        <v>853</v>
      </c>
      <c r="K439">
        <v>1</v>
      </c>
      <c r="L439">
        <v>1</v>
      </c>
      <c r="M439" t="s">
        <v>870</v>
      </c>
      <c r="N439" t="s">
        <v>935</v>
      </c>
      <c r="O439">
        <v>4400</v>
      </c>
      <c r="P439" t="s">
        <v>1032</v>
      </c>
      <c r="Q439">
        <v>4450</v>
      </c>
      <c r="R439" t="s">
        <v>1021</v>
      </c>
      <c r="S439">
        <v>4451</v>
      </c>
      <c r="T439" t="s">
        <v>49</v>
      </c>
      <c r="U439">
        <v>6</v>
      </c>
      <c r="V439" t="s">
        <v>46</v>
      </c>
      <c r="W439">
        <v>4000</v>
      </c>
      <c r="X439" t="s">
        <v>1022</v>
      </c>
      <c r="Y439" t="s">
        <v>937</v>
      </c>
      <c r="Z439" t="s">
        <v>971</v>
      </c>
      <c r="AA439" t="s">
        <v>35</v>
      </c>
      <c r="AB439" t="s">
        <v>39</v>
      </c>
      <c r="AC439" t="s">
        <v>37</v>
      </c>
      <c r="AD439" s="12">
        <v>0</v>
      </c>
      <c r="AE439" s="12">
        <v>324000</v>
      </c>
      <c r="AF439" s="12">
        <v>0</v>
      </c>
      <c r="AG439" s="12">
        <v>0</v>
      </c>
      <c r="AH439" s="12">
        <v>0</v>
      </c>
      <c r="AI439" s="12">
        <v>0</v>
      </c>
      <c r="AJ439" s="12">
        <v>0</v>
      </c>
      <c r="AK439" s="12">
        <v>0</v>
      </c>
      <c r="AL439" s="12">
        <v>0</v>
      </c>
      <c r="AM439" s="12">
        <v>0</v>
      </c>
      <c r="AN439" s="12">
        <v>0</v>
      </c>
      <c r="AO439" s="12">
        <v>0</v>
      </c>
      <c r="AP439" s="12">
        <v>0</v>
      </c>
      <c r="AQ439" s="12">
        <v>0</v>
      </c>
      <c r="AR439" s="12">
        <f t="shared" si="6"/>
        <v>0</v>
      </c>
      <c r="AS439" s="12">
        <v>0</v>
      </c>
    </row>
    <row r="440" spans="1:45" hidden="1" x14ac:dyDescent="0.3">
      <c r="A440" t="s">
        <v>933</v>
      </c>
      <c r="B440">
        <v>1</v>
      </c>
      <c r="C440" t="s">
        <v>27</v>
      </c>
      <c r="D440">
        <v>1.3</v>
      </c>
      <c r="E440" t="s">
        <v>28</v>
      </c>
      <c r="F440" t="s">
        <v>29</v>
      </c>
      <c r="G440" t="s">
        <v>30</v>
      </c>
      <c r="H440" t="s">
        <v>31</v>
      </c>
      <c r="I440" t="s">
        <v>934</v>
      </c>
      <c r="J440" t="s">
        <v>853</v>
      </c>
      <c r="K440">
        <v>1</v>
      </c>
      <c r="L440">
        <v>1</v>
      </c>
      <c r="M440" t="s">
        <v>870</v>
      </c>
      <c r="N440" t="s">
        <v>935</v>
      </c>
      <c r="O440">
        <v>4400</v>
      </c>
      <c r="P440" t="s">
        <v>1032</v>
      </c>
      <c r="Q440">
        <v>4450</v>
      </c>
      <c r="R440" t="s">
        <v>1021</v>
      </c>
      <c r="S440">
        <v>4451</v>
      </c>
      <c r="T440" t="s">
        <v>49</v>
      </c>
      <c r="U440">
        <v>40</v>
      </c>
      <c r="V440" t="s">
        <v>1034</v>
      </c>
      <c r="W440">
        <v>4000</v>
      </c>
      <c r="X440" t="s">
        <v>1022</v>
      </c>
      <c r="Y440" t="s">
        <v>937</v>
      </c>
      <c r="Z440" t="s">
        <v>971</v>
      </c>
      <c r="AA440" t="s">
        <v>35</v>
      </c>
      <c r="AB440" t="s">
        <v>39</v>
      </c>
      <c r="AC440" t="s">
        <v>37</v>
      </c>
      <c r="AD440" s="12">
        <v>165000</v>
      </c>
      <c r="AE440" s="12">
        <v>0</v>
      </c>
      <c r="AF440" s="12">
        <v>0</v>
      </c>
      <c r="AG440" s="12">
        <v>0</v>
      </c>
      <c r="AH440" s="12">
        <v>0</v>
      </c>
      <c r="AI440" s="12">
        <v>0</v>
      </c>
      <c r="AJ440" s="12">
        <v>0</v>
      </c>
      <c r="AK440" s="12">
        <v>165000</v>
      </c>
      <c r="AL440" s="12">
        <v>0</v>
      </c>
      <c r="AM440" s="12">
        <v>0</v>
      </c>
      <c r="AN440" s="12">
        <v>0</v>
      </c>
      <c r="AO440" s="12">
        <v>0</v>
      </c>
      <c r="AP440" s="12">
        <v>0</v>
      </c>
      <c r="AQ440" s="12">
        <v>165000</v>
      </c>
      <c r="AR440" s="12">
        <f t="shared" si="6"/>
        <v>165000</v>
      </c>
      <c r="AS440" s="26">
        <v>165000</v>
      </c>
    </row>
    <row r="441" spans="1:45" hidden="1" x14ac:dyDescent="0.3">
      <c r="A441" t="s">
        <v>933</v>
      </c>
      <c r="B441">
        <v>2</v>
      </c>
      <c r="C441" t="s">
        <v>257</v>
      </c>
      <c r="D441">
        <v>2.7</v>
      </c>
      <c r="E441" t="s">
        <v>411</v>
      </c>
      <c r="F441" t="s">
        <v>412</v>
      </c>
      <c r="G441" t="s">
        <v>411</v>
      </c>
      <c r="H441" t="s">
        <v>261</v>
      </c>
      <c r="I441" t="s">
        <v>960</v>
      </c>
      <c r="J441" t="s">
        <v>858</v>
      </c>
      <c r="K441">
        <v>5</v>
      </c>
      <c r="L441">
        <v>26</v>
      </c>
      <c r="M441" t="s">
        <v>885</v>
      </c>
      <c r="N441" t="s">
        <v>935</v>
      </c>
      <c r="O441">
        <v>4400</v>
      </c>
      <c r="P441" t="s">
        <v>1032</v>
      </c>
      <c r="Q441">
        <v>4450</v>
      </c>
      <c r="R441" t="s">
        <v>1021</v>
      </c>
      <c r="S441">
        <v>4451</v>
      </c>
      <c r="T441" t="s">
        <v>49</v>
      </c>
      <c r="U441">
        <v>0</v>
      </c>
      <c r="V441" t="s">
        <v>43</v>
      </c>
      <c r="W441">
        <v>4000</v>
      </c>
      <c r="X441" t="s">
        <v>1022</v>
      </c>
      <c r="Y441" t="s">
        <v>937</v>
      </c>
      <c r="Z441" t="s">
        <v>404</v>
      </c>
      <c r="AB441" t="s">
        <v>414</v>
      </c>
      <c r="AC441" t="s">
        <v>977</v>
      </c>
      <c r="AD441" s="12">
        <v>0</v>
      </c>
      <c r="AE441" s="12">
        <v>0</v>
      </c>
      <c r="AF441" s="12">
        <v>0</v>
      </c>
      <c r="AG441" s="12">
        <v>0</v>
      </c>
      <c r="AH441" s="12">
        <v>0</v>
      </c>
      <c r="AI441" s="12">
        <v>0</v>
      </c>
      <c r="AJ441" s="12">
        <v>0</v>
      </c>
      <c r="AK441" s="12">
        <v>0</v>
      </c>
      <c r="AL441" s="12">
        <v>0</v>
      </c>
      <c r="AM441" s="12">
        <v>0</v>
      </c>
      <c r="AN441" s="12">
        <v>0</v>
      </c>
      <c r="AO441" s="12">
        <v>0</v>
      </c>
      <c r="AP441" s="12">
        <v>276986.02</v>
      </c>
      <c r="AQ441" s="12">
        <v>0</v>
      </c>
      <c r="AR441" s="12">
        <f t="shared" si="6"/>
        <v>0</v>
      </c>
      <c r="AS441" s="12">
        <v>0</v>
      </c>
    </row>
    <row r="442" spans="1:45" hidden="1" x14ac:dyDescent="0.3">
      <c r="A442" t="s">
        <v>933</v>
      </c>
      <c r="B442">
        <v>2</v>
      </c>
      <c r="C442" t="s">
        <v>257</v>
      </c>
      <c r="D442">
        <v>2.7</v>
      </c>
      <c r="E442" t="s">
        <v>411</v>
      </c>
      <c r="F442" t="s">
        <v>412</v>
      </c>
      <c r="G442" t="s">
        <v>411</v>
      </c>
      <c r="H442" t="s">
        <v>261</v>
      </c>
      <c r="I442" t="s">
        <v>960</v>
      </c>
      <c r="J442" t="s">
        <v>858</v>
      </c>
      <c r="K442">
        <v>5</v>
      </c>
      <c r="L442">
        <v>26</v>
      </c>
      <c r="M442" t="s">
        <v>885</v>
      </c>
      <c r="N442" t="s">
        <v>935</v>
      </c>
      <c r="O442">
        <v>4400</v>
      </c>
      <c r="P442" t="s">
        <v>1032</v>
      </c>
      <c r="Q442">
        <v>4450</v>
      </c>
      <c r="R442" t="s">
        <v>1021</v>
      </c>
      <c r="S442">
        <v>4451</v>
      </c>
      <c r="T442" t="s">
        <v>49</v>
      </c>
      <c r="U442">
        <v>15</v>
      </c>
      <c r="V442" t="s">
        <v>415</v>
      </c>
      <c r="W442">
        <v>4000</v>
      </c>
      <c r="X442" t="s">
        <v>1022</v>
      </c>
      <c r="Y442" t="s">
        <v>937</v>
      </c>
      <c r="Z442" t="s">
        <v>404</v>
      </c>
      <c r="AA442" t="s">
        <v>62</v>
      </c>
      <c r="AB442" t="s">
        <v>414</v>
      </c>
      <c r="AC442" t="s">
        <v>977</v>
      </c>
      <c r="AD442" s="12">
        <v>30000000</v>
      </c>
      <c r="AE442" s="12">
        <v>10000000</v>
      </c>
      <c r="AF442" s="12">
        <v>14923870.050000001</v>
      </c>
      <c r="AG442" s="12">
        <v>14923870.050000001</v>
      </c>
      <c r="AH442" s="12">
        <v>14923870.050000001</v>
      </c>
      <c r="AI442" s="12">
        <v>14923870.050000001</v>
      </c>
      <c r="AJ442" s="12">
        <v>14923870.050000001</v>
      </c>
      <c r="AK442" s="12">
        <v>15076129.949999999</v>
      </c>
      <c r="AL442" s="12">
        <v>0</v>
      </c>
      <c r="AM442" s="12">
        <v>0</v>
      </c>
      <c r="AN442" s="12">
        <v>0</v>
      </c>
      <c r="AO442" s="12">
        <v>0</v>
      </c>
      <c r="AP442" s="12">
        <v>10000000</v>
      </c>
      <c r="AQ442" s="12">
        <v>30000000</v>
      </c>
      <c r="AR442" s="12">
        <f t="shared" si="6"/>
        <v>30000000</v>
      </c>
      <c r="AS442" s="12">
        <v>30000000</v>
      </c>
    </row>
    <row r="443" spans="1:45" hidden="1" x14ac:dyDescent="0.3">
      <c r="A443" t="s">
        <v>933</v>
      </c>
      <c r="B443">
        <v>1</v>
      </c>
      <c r="C443" t="s">
        <v>27</v>
      </c>
      <c r="D443">
        <v>1.3</v>
      </c>
      <c r="E443" t="s">
        <v>28</v>
      </c>
      <c r="F443" t="s">
        <v>29</v>
      </c>
      <c r="G443" t="s">
        <v>30</v>
      </c>
      <c r="H443" t="s">
        <v>209</v>
      </c>
      <c r="I443" t="s">
        <v>1042</v>
      </c>
      <c r="J443" t="s">
        <v>856</v>
      </c>
      <c r="K443">
        <v>1</v>
      </c>
      <c r="L443">
        <v>9</v>
      </c>
      <c r="M443" t="s">
        <v>880</v>
      </c>
      <c r="N443" t="s">
        <v>935</v>
      </c>
      <c r="O443">
        <v>4400</v>
      </c>
      <c r="P443" t="s">
        <v>1032</v>
      </c>
      <c r="Q443">
        <v>4480</v>
      </c>
      <c r="R443" t="s">
        <v>1021</v>
      </c>
      <c r="S443">
        <v>4481</v>
      </c>
      <c r="T443" t="s">
        <v>213</v>
      </c>
      <c r="U443">
        <v>0</v>
      </c>
      <c r="V443" t="s">
        <v>43</v>
      </c>
      <c r="W443">
        <v>4000</v>
      </c>
      <c r="X443" t="s">
        <v>1022</v>
      </c>
      <c r="Y443" t="s">
        <v>937</v>
      </c>
      <c r="Z443" t="s">
        <v>189</v>
      </c>
      <c r="AA443" t="s">
        <v>35</v>
      </c>
      <c r="AB443" t="s">
        <v>212</v>
      </c>
      <c r="AC443" t="s">
        <v>996</v>
      </c>
      <c r="AD443" s="12">
        <v>751609.44</v>
      </c>
      <c r="AE443" s="12">
        <v>500000</v>
      </c>
      <c r="AF443" s="12">
        <v>1089485.31</v>
      </c>
      <c r="AG443" s="12">
        <v>1089485.31</v>
      </c>
      <c r="AH443" s="12">
        <v>1089485.31</v>
      </c>
      <c r="AI443" s="12">
        <v>1089485.31</v>
      </c>
      <c r="AJ443" s="12">
        <v>1089485.31</v>
      </c>
      <c r="AK443" s="12">
        <v>-337875.87000000011</v>
      </c>
      <c r="AL443" s="12">
        <v>0</v>
      </c>
      <c r="AM443" s="12">
        <v>0</v>
      </c>
      <c r="AN443" s="12">
        <v>0</v>
      </c>
      <c r="AO443" s="12">
        <v>500000</v>
      </c>
      <c r="AP443" s="12">
        <v>500000</v>
      </c>
      <c r="AQ443" s="12">
        <v>500000</v>
      </c>
      <c r="AR443" s="12">
        <f t="shared" si="6"/>
        <v>751609.44</v>
      </c>
      <c r="AS443" s="12">
        <v>750000</v>
      </c>
    </row>
    <row r="444" spans="1:45" hidden="1" x14ac:dyDescent="0.3">
      <c r="A444" t="s">
        <v>940</v>
      </c>
      <c r="B444">
        <v>1</v>
      </c>
      <c r="C444" t="s">
        <v>27</v>
      </c>
      <c r="D444">
        <v>1.3</v>
      </c>
      <c r="E444" t="s">
        <v>28</v>
      </c>
      <c r="F444" t="s">
        <v>29</v>
      </c>
      <c r="G444" t="s">
        <v>30</v>
      </c>
      <c r="H444" t="s">
        <v>31</v>
      </c>
      <c r="I444" t="s">
        <v>934</v>
      </c>
      <c r="J444" t="s">
        <v>857</v>
      </c>
      <c r="K444">
        <v>6</v>
      </c>
      <c r="L444">
        <v>21</v>
      </c>
      <c r="M444" t="s">
        <v>884</v>
      </c>
      <c r="N444" t="s">
        <v>1043</v>
      </c>
      <c r="O444">
        <v>5100</v>
      </c>
      <c r="P444" t="s">
        <v>1044</v>
      </c>
      <c r="Q444">
        <v>5110</v>
      </c>
      <c r="R444" t="s">
        <v>111</v>
      </c>
      <c r="S444">
        <v>5111</v>
      </c>
      <c r="T444" t="s">
        <v>160</v>
      </c>
      <c r="U444">
        <v>49</v>
      </c>
      <c r="V444" t="s">
        <v>942</v>
      </c>
      <c r="W444">
        <v>5000</v>
      </c>
      <c r="X444" t="s">
        <v>111</v>
      </c>
      <c r="Y444" t="s">
        <v>943</v>
      </c>
      <c r="Z444" t="s">
        <v>307</v>
      </c>
      <c r="AA444" t="s">
        <v>79</v>
      </c>
      <c r="AB444" t="s">
        <v>311</v>
      </c>
      <c r="AC444" t="s">
        <v>309</v>
      </c>
      <c r="AD444" s="12">
        <v>6449.6</v>
      </c>
      <c r="AE444" s="12">
        <v>0</v>
      </c>
      <c r="AF444" s="12">
        <v>6449.6</v>
      </c>
      <c r="AG444" s="12">
        <v>0</v>
      </c>
      <c r="AH444" s="12">
        <v>0</v>
      </c>
      <c r="AI444" s="12">
        <v>0</v>
      </c>
      <c r="AJ444" s="12">
        <v>0</v>
      </c>
      <c r="AK444" s="12">
        <v>0</v>
      </c>
      <c r="AL444" s="12">
        <v>0</v>
      </c>
      <c r="AM444" s="12">
        <v>0</v>
      </c>
      <c r="AN444" s="12">
        <v>0</v>
      </c>
      <c r="AO444" s="12">
        <v>0</v>
      </c>
      <c r="AP444" s="12">
        <v>0</v>
      </c>
      <c r="AQ444" s="12">
        <v>4980</v>
      </c>
      <c r="AR444" s="12">
        <f t="shared" si="6"/>
        <v>6449.6</v>
      </c>
      <c r="AS444" s="12">
        <v>0</v>
      </c>
    </row>
    <row r="445" spans="1:45" hidden="1" x14ac:dyDescent="0.3">
      <c r="A445" t="s">
        <v>940</v>
      </c>
      <c r="B445">
        <v>1</v>
      </c>
      <c r="C445" t="s">
        <v>27</v>
      </c>
      <c r="D445">
        <v>1.3</v>
      </c>
      <c r="E445" t="s">
        <v>28</v>
      </c>
      <c r="F445" t="s">
        <v>29</v>
      </c>
      <c r="G445" t="s">
        <v>30</v>
      </c>
      <c r="H445" t="s">
        <v>31</v>
      </c>
      <c r="I445" t="s">
        <v>934</v>
      </c>
      <c r="J445" t="s">
        <v>857</v>
      </c>
      <c r="K445">
        <v>6</v>
      </c>
      <c r="L445">
        <v>21</v>
      </c>
      <c r="M445" t="s">
        <v>884</v>
      </c>
      <c r="N445" t="s">
        <v>1043</v>
      </c>
      <c r="O445">
        <v>5100</v>
      </c>
      <c r="P445" t="s">
        <v>1044</v>
      </c>
      <c r="Q445">
        <v>5110</v>
      </c>
      <c r="R445" t="s">
        <v>111</v>
      </c>
      <c r="S445">
        <v>5111</v>
      </c>
      <c r="T445" t="s">
        <v>160</v>
      </c>
      <c r="U445">
        <v>59</v>
      </c>
      <c r="V445" t="s">
        <v>944</v>
      </c>
      <c r="W445">
        <v>5000</v>
      </c>
      <c r="X445" t="s">
        <v>111</v>
      </c>
      <c r="Y445" t="s">
        <v>943</v>
      </c>
      <c r="Z445" t="s">
        <v>307</v>
      </c>
      <c r="AA445" t="s">
        <v>79</v>
      </c>
      <c r="AB445" t="s">
        <v>311</v>
      </c>
      <c r="AC445" t="s">
        <v>309</v>
      </c>
      <c r="AD445" s="12">
        <v>8220.4</v>
      </c>
      <c r="AE445" s="12">
        <v>0</v>
      </c>
      <c r="AF445" s="12">
        <v>6388.24</v>
      </c>
      <c r="AG445" s="12">
        <v>6388.24</v>
      </c>
      <c r="AH445" s="12">
        <v>0</v>
      </c>
      <c r="AI445" s="12">
        <v>0</v>
      </c>
      <c r="AJ445" s="12">
        <v>0</v>
      </c>
      <c r="AK445" s="12">
        <v>1832.1599999999999</v>
      </c>
      <c r="AL445" s="12">
        <v>0</v>
      </c>
      <c r="AM445" s="12">
        <v>0</v>
      </c>
      <c r="AN445" s="12">
        <v>0</v>
      </c>
      <c r="AO445" s="12">
        <v>0</v>
      </c>
      <c r="AP445" s="12">
        <v>0</v>
      </c>
      <c r="AQ445" s="12">
        <v>9690</v>
      </c>
      <c r="AR445" s="12">
        <f t="shared" si="6"/>
        <v>8220.4</v>
      </c>
      <c r="AS445" s="12">
        <v>0</v>
      </c>
    </row>
    <row r="446" spans="1:45" hidden="1" x14ac:dyDescent="0.3">
      <c r="A446" t="s">
        <v>933</v>
      </c>
      <c r="B446">
        <v>1</v>
      </c>
      <c r="C446" t="s">
        <v>27</v>
      </c>
      <c r="D446">
        <v>1.3</v>
      </c>
      <c r="E446" t="s">
        <v>28</v>
      </c>
      <c r="F446" t="s">
        <v>29</v>
      </c>
      <c r="G446" t="s">
        <v>30</v>
      </c>
      <c r="H446" t="s">
        <v>141</v>
      </c>
      <c r="I446" t="s">
        <v>955</v>
      </c>
      <c r="J446" t="s">
        <v>855</v>
      </c>
      <c r="K446">
        <v>6</v>
      </c>
      <c r="L446">
        <v>18</v>
      </c>
      <c r="M446" t="s">
        <v>877</v>
      </c>
      <c r="N446" t="s">
        <v>1043</v>
      </c>
      <c r="O446">
        <v>5100</v>
      </c>
      <c r="P446" t="s">
        <v>1044</v>
      </c>
      <c r="Q446">
        <v>5110</v>
      </c>
      <c r="R446" t="s">
        <v>111</v>
      </c>
      <c r="S446">
        <v>5111</v>
      </c>
      <c r="T446" t="s">
        <v>160</v>
      </c>
      <c r="U446">
        <v>0</v>
      </c>
      <c r="V446" t="s">
        <v>43</v>
      </c>
      <c r="W446">
        <v>5000</v>
      </c>
      <c r="X446" t="s">
        <v>111</v>
      </c>
      <c r="Y446" t="s">
        <v>937</v>
      </c>
      <c r="Z446" t="s">
        <v>144</v>
      </c>
      <c r="AA446" t="s">
        <v>79</v>
      </c>
      <c r="AB446" t="s">
        <v>148</v>
      </c>
      <c r="AC446" t="s">
        <v>956</v>
      </c>
      <c r="AD446" s="12">
        <v>320000</v>
      </c>
      <c r="AE446" s="12">
        <v>0</v>
      </c>
      <c r="AF446" s="12">
        <v>0</v>
      </c>
      <c r="AG446" s="12">
        <v>0</v>
      </c>
      <c r="AH446" s="12">
        <v>0</v>
      </c>
      <c r="AI446" s="12">
        <v>0</v>
      </c>
      <c r="AJ446" s="12">
        <v>0</v>
      </c>
      <c r="AK446" s="12">
        <v>320000</v>
      </c>
      <c r="AL446" s="12">
        <v>0</v>
      </c>
      <c r="AM446" s="12">
        <v>0</v>
      </c>
      <c r="AN446" s="12">
        <v>0</v>
      </c>
      <c r="AO446" s="12">
        <v>0</v>
      </c>
      <c r="AP446" s="12">
        <v>0</v>
      </c>
      <c r="AQ446" s="12">
        <v>320000</v>
      </c>
      <c r="AR446" s="12">
        <f t="shared" si="6"/>
        <v>320000</v>
      </c>
      <c r="AS446" s="12">
        <v>320000</v>
      </c>
    </row>
    <row r="447" spans="1:45" hidden="1" x14ac:dyDescent="0.3">
      <c r="A447" t="s">
        <v>933</v>
      </c>
      <c r="B447">
        <v>1</v>
      </c>
      <c r="C447" t="s">
        <v>27</v>
      </c>
      <c r="D447">
        <v>1.3</v>
      </c>
      <c r="E447" t="s">
        <v>28</v>
      </c>
      <c r="F447" t="s">
        <v>29</v>
      </c>
      <c r="G447" t="s">
        <v>30</v>
      </c>
      <c r="H447" t="s">
        <v>31</v>
      </c>
      <c r="I447" t="s">
        <v>934</v>
      </c>
      <c r="J447" t="s">
        <v>853</v>
      </c>
      <c r="K447">
        <v>5</v>
      </c>
      <c r="L447">
        <v>2</v>
      </c>
      <c r="M447" t="s">
        <v>871</v>
      </c>
      <c r="N447" t="s">
        <v>1043</v>
      </c>
      <c r="O447">
        <v>5100</v>
      </c>
      <c r="P447" t="s">
        <v>1044</v>
      </c>
      <c r="Q447">
        <v>5110</v>
      </c>
      <c r="R447" t="s">
        <v>111</v>
      </c>
      <c r="S447">
        <v>5111</v>
      </c>
      <c r="T447" t="s">
        <v>160</v>
      </c>
      <c r="U447">
        <v>0</v>
      </c>
      <c r="V447" t="s">
        <v>43</v>
      </c>
      <c r="W447">
        <v>5000</v>
      </c>
      <c r="X447" t="s">
        <v>111</v>
      </c>
      <c r="Y447" t="s">
        <v>937</v>
      </c>
      <c r="Z447" t="s">
        <v>971</v>
      </c>
      <c r="AA447" t="s">
        <v>62</v>
      </c>
      <c r="AB447" t="s">
        <v>66</v>
      </c>
      <c r="AC447" t="s">
        <v>64</v>
      </c>
      <c r="AD447" s="12">
        <v>0</v>
      </c>
      <c r="AE447" s="12">
        <v>0</v>
      </c>
      <c r="AF447" s="12">
        <v>0</v>
      </c>
      <c r="AG447" s="12">
        <v>0</v>
      </c>
      <c r="AH447" s="12">
        <v>0</v>
      </c>
      <c r="AI447" s="12">
        <v>0</v>
      </c>
      <c r="AJ447" s="12">
        <v>0</v>
      </c>
      <c r="AK447" s="12">
        <v>0</v>
      </c>
      <c r="AL447" s="12">
        <v>0</v>
      </c>
      <c r="AM447" s="12">
        <v>0</v>
      </c>
      <c r="AN447" s="12">
        <v>0</v>
      </c>
      <c r="AO447" s="12">
        <v>0</v>
      </c>
      <c r="AP447" s="12">
        <v>24650</v>
      </c>
      <c r="AQ447" s="12">
        <v>0</v>
      </c>
      <c r="AR447" s="12">
        <f t="shared" si="6"/>
        <v>0</v>
      </c>
      <c r="AS447" s="12">
        <v>0</v>
      </c>
    </row>
    <row r="448" spans="1:45" hidden="1" x14ac:dyDescent="0.3">
      <c r="A448" t="s">
        <v>933</v>
      </c>
      <c r="B448">
        <v>1</v>
      </c>
      <c r="C448" t="s">
        <v>27</v>
      </c>
      <c r="D448">
        <v>1.3</v>
      </c>
      <c r="E448" t="s">
        <v>28</v>
      </c>
      <c r="F448" t="s">
        <v>29</v>
      </c>
      <c r="G448" t="s">
        <v>30</v>
      </c>
      <c r="H448" t="s">
        <v>31</v>
      </c>
      <c r="I448" t="s">
        <v>934</v>
      </c>
      <c r="J448" t="s">
        <v>857</v>
      </c>
      <c r="K448">
        <v>6</v>
      </c>
      <c r="L448">
        <v>21</v>
      </c>
      <c r="M448" t="s">
        <v>884</v>
      </c>
      <c r="N448" t="s">
        <v>1043</v>
      </c>
      <c r="O448">
        <v>5100</v>
      </c>
      <c r="P448" t="s">
        <v>1044</v>
      </c>
      <c r="Q448">
        <v>5110</v>
      </c>
      <c r="R448" t="s">
        <v>111</v>
      </c>
      <c r="S448">
        <v>5111</v>
      </c>
      <c r="T448" t="s">
        <v>160</v>
      </c>
      <c r="U448">
        <v>0</v>
      </c>
      <c r="V448" t="s">
        <v>43</v>
      </c>
      <c r="W448">
        <v>5000</v>
      </c>
      <c r="X448" t="s">
        <v>111</v>
      </c>
      <c r="Y448" t="s">
        <v>937</v>
      </c>
      <c r="Z448" t="s">
        <v>307</v>
      </c>
      <c r="AA448" t="s">
        <v>79</v>
      </c>
      <c r="AB448" t="s">
        <v>311</v>
      </c>
      <c r="AC448" t="s">
        <v>309</v>
      </c>
      <c r="AD448" s="12">
        <v>397740.2</v>
      </c>
      <c r="AE448" s="12">
        <v>100000</v>
      </c>
      <c r="AF448" s="12">
        <v>638353.80000000005</v>
      </c>
      <c r="AG448" s="12">
        <v>600268.68000000005</v>
      </c>
      <c r="AH448" s="12">
        <v>376240.2</v>
      </c>
      <c r="AI448" s="12">
        <v>376240.2</v>
      </c>
      <c r="AJ448" s="12">
        <v>376240.2</v>
      </c>
      <c r="AK448" s="12">
        <v>-240613.60000000003</v>
      </c>
      <c r="AL448" s="12">
        <v>0</v>
      </c>
      <c r="AM448" s="12">
        <v>0</v>
      </c>
      <c r="AN448" s="12">
        <v>0</v>
      </c>
      <c r="AO448" s="12">
        <v>0</v>
      </c>
      <c r="AP448" s="12">
        <v>1906245.4</v>
      </c>
      <c r="AQ448" s="12">
        <v>376240.2</v>
      </c>
      <c r="AR448" s="12">
        <f t="shared" si="6"/>
        <v>397740.2</v>
      </c>
      <c r="AS448" s="12">
        <v>397740.2</v>
      </c>
    </row>
    <row r="449" spans="1:45" hidden="1" x14ac:dyDescent="0.3">
      <c r="A449" t="s">
        <v>933</v>
      </c>
      <c r="B449">
        <v>2</v>
      </c>
      <c r="C449" t="s">
        <v>257</v>
      </c>
      <c r="D449">
        <v>2.2999999999999998</v>
      </c>
      <c r="E449" t="s">
        <v>497</v>
      </c>
      <c r="F449" t="s">
        <v>498</v>
      </c>
      <c r="G449" t="s">
        <v>499</v>
      </c>
      <c r="H449" t="s">
        <v>31</v>
      </c>
      <c r="I449" t="s">
        <v>934</v>
      </c>
      <c r="J449" t="s">
        <v>859</v>
      </c>
      <c r="K449">
        <v>3</v>
      </c>
      <c r="L449">
        <v>39</v>
      </c>
      <c r="M449" t="s">
        <v>890</v>
      </c>
      <c r="N449" t="s">
        <v>1043</v>
      </c>
      <c r="O449">
        <v>5100</v>
      </c>
      <c r="P449" t="s">
        <v>1044</v>
      </c>
      <c r="Q449">
        <v>5110</v>
      </c>
      <c r="R449" t="s">
        <v>111</v>
      </c>
      <c r="S449">
        <v>5111</v>
      </c>
      <c r="T449" t="s">
        <v>160</v>
      </c>
      <c r="U449">
        <v>0</v>
      </c>
      <c r="V449" t="s">
        <v>43</v>
      </c>
      <c r="W449">
        <v>5000</v>
      </c>
      <c r="X449" t="s">
        <v>111</v>
      </c>
      <c r="Y449" t="s">
        <v>937</v>
      </c>
      <c r="Z449" t="s">
        <v>447</v>
      </c>
      <c r="AA449" t="s">
        <v>218</v>
      </c>
      <c r="AB449" t="s">
        <v>503</v>
      </c>
      <c r="AC449" t="s">
        <v>501</v>
      </c>
      <c r="AD449" s="12">
        <v>150000</v>
      </c>
      <c r="AE449" s="12">
        <v>0</v>
      </c>
      <c r="AF449" s="12">
        <v>30415.200000000001</v>
      </c>
      <c r="AG449" s="12">
        <v>30415.200000000001</v>
      </c>
      <c r="AH449" s="12">
        <v>0</v>
      </c>
      <c r="AI449" s="12">
        <v>0</v>
      </c>
      <c r="AJ449" s="12">
        <v>0</v>
      </c>
      <c r="AK449" s="12">
        <v>119584.8</v>
      </c>
      <c r="AL449" s="12">
        <v>0</v>
      </c>
      <c r="AM449" s="12">
        <v>0</v>
      </c>
      <c r="AN449" s="12">
        <v>0</v>
      </c>
      <c r="AO449" s="12">
        <v>0</v>
      </c>
      <c r="AP449" s="12">
        <v>0</v>
      </c>
      <c r="AQ449" s="12">
        <v>50000</v>
      </c>
      <c r="AR449" s="12">
        <f t="shared" si="6"/>
        <v>150000</v>
      </c>
      <c r="AS449" s="12">
        <v>150000</v>
      </c>
    </row>
    <row r="450" spans="1:45" hidden="1" x14ac:dyDescent="0.3">
      <c r="A450" t="s">
        <v>933</v>
      </c>
      <c r="B450">
        <v>2</v>
      </c>
      <c r="C450" t="s">
        <v>257</v>
      </c>
      <c r="D450">
        <v>2.4</v>
      </c>
      <c r="E450" t="s">
        <v>421</v>
      </c>
      <c r="F450" t="s">
        <v>422</v>
      </c>
      <c r="G450" t="s">
        <v>423</v>
      </c>
      <c r="H450" t="s">
        <v>340</v>
      </c>
      <c r="I450" t="s">
        <v>964</v>
      </c>
      <c r="J450" t="s">
        <v>858</v>
      </c>
      <c r="K450">
        <v>5</v>
      </c>
      <c r="L450">
        <v>29</v>
      </c>
      <c r="M450" t="s">
        <v>886</v>
      </c>
      <c r="N450" t="s">
        <v>1043</v>
      </c>
      <c r="O450">
        <v>5100</v>
      </c>
      <c r="P450" t="s">
        <v>1044</v>
      </c>
      <c r="Q450">
        <v>5110</v>
      </c>
      <c r="R450" t="s">
        <v>111</v>
      </c>
      <c r="S450">
        <v>5111</v>
      </c>
      <c r="T450" t="s">
        <v>160</v>
      </c>
      <c r="U450">
        <v>0</v>
      </c>
      <c r="V450" t="s">
        <v>43</v>
      </c>
      <c r="W450">
        <v>5000</v>
      </c>
      <c r="X450" t="s">
        <v>111</v>
      </c>
      <c r="Y450" t="s">
        <v>937</v>
      </c>
      <c r="Z450" t="s">
        <v>404</v>
      </c>
      <c r="AB450" t="s">
        <v>427</v>
      </c>
      <c r="AC450" t="s">
        <v>425</v>
      </c>
      <c r="AD450" s="12">
        <v>0</v>
      </c>
      <c r="AE450" s="12">
        <v>0</v>
      </c>
      <c r="AF450" s="12">
        <v>0</v>
      </c>
      <c r="AG450" s="12">
        <v>0</v>
      </c>
      <c r="AH450" s="12">
        <v>0</v>
      </c>
      <c r="AI450" s="12">
        <v>0</v>
      </c>
      <c r="AJ450" s="12">
        <v>0</v>
      </c>
      <c r="AK450" s="12">
        <v>0</v>
      </c>
      <c r="AL450" s="12">
        <v>0</v>
      </c>
      <c r="AM450" s="12">
        <v>0</v>
      </c>
      <c r="AN450" s="12">
        <v>0</v>
      </c>
      <c r="AO450" s="12">
        <v>0</v>
      </c>
      <c r="AP450" s="12">
        <v>130265.68</v>
      </c>
      <c r="AQ450" s="12">
        <v>0</v>
      </c>
      <c r="AR450" s="12">
        <f t="shared" si="6"/>
        <v>0</v>
      </c>
      <c r="AS450" s="12">
        <v>0</v>
      </c>
    </row>
    <row r="451" spans="1:45" hidden="1" x14ac:dyDescent="0.3">
      <c r="A451" t="s">
        <v>933</v>
      </c>
      <c r="B451">
        <v>1</v>
      </c>
      <c r="C451" t="s">
        <v>27</v>
      </c>
      <c r="D451">
        <v>1.3</v>
      </c>
      <c r="E451" t="s">
        <v>28</v>
      </c>
      <c r="F451" t="s">
        <v>29</v>
      </c>
      <c r="G451" t="s">
        <v>30</v>
      </c>
      <c r="H451" t="s">
        <v>31</v>
      </c>
      <c r="I451" t="s">
        <v>934</v>
      </c>
      <c r="J451" t="s">
        <v>857</v>
      </c>
      <c r="K451">
        <v>6</v>
      </c>
      <c r="L451">
        <v>21</v>
      </c>
      <c r="M451" t="s">
        <v>884</v>
      </c>
      <c r="N451" t="s">
        <v>1043</v>
      </c>
      <c r="O451">
        <v>5100</v>
      </c>
      <c r="P451" t="s">
        <v>1044</v>
      </c>
      <c r="Q451">
        <v>5120</v>
      </c>
      <c r="R451" t="s">
        <v>111</v>
      </c>
      <c r="S451">
        <v>5121</v>
      </c>
      <c r="T451" t="s">
        <v>644</v>
      </c>
      <c r="U451">
        <v>0</v>
      </c>
      <c r="V451" t="s">
        <v>43</v>
      </c>
      <c r="W451">
        <v>5000</v>
      </c>
      <c r="X451" t="s">
        <v>111</v>
      </c>
      <c r="Y451" t="s">
        <v>937</v>
      </c>
      <c r="Z451" t="s">
        <v>307</v>
      </c>
      <c r="AA451" t="s">
        <v>79</v>
      </c>
      <c r="AB451" t="s">
        <v>311</v>
      </c>
      <c r="AC451" t="s">
        <v>309</v>
      </c>
      <c r="AD451" s="12">
        <v>0</v>
      </c>
      <c r="AE451" s="12">
        <v>0</v>
      </c>
      <c r="AF451" s="12">
        <v>0</v>
      </c>
      <c r="AG451" s="12">
        <v>0</v>
      </c>
      <c r="AH451" s="12">
        <v>0</v>
      </c>
      <c r="AI451" s="12">
        <v>0</v>
      </c>
      <c r="AJ451" s="12">
        <v>0</v>
      </c>
      <c r="AK451" s="12">
        <v>0</v>
      </c>
      <c r="AL451" s="12">
        <v>0</v>
      </c>
      <c r="AM451" s="12">
        <v>0</v>
      </c>
      <c r="AN451" s="12">
        <v>0</v>
      </c>
      <c r="AO451" s="12">
        <v>0</v>
      </c>
      <c r="AP451" s="12">
        <v>284229</v>
      </c>
      <c r="AQ451" s="12">
        <v>0</v>
      </c>
      <c r="AR451" s="12">
        <f t="shared" ref="AR451:AR514" si="7">AD451-AL451+AM451+AN451</f>
        <v>0</v>
      </c>
      <c r="AS451" s="12">
        <v>0</v>
      </c>
    </row>
    <row r="452" spans="1:45" hidden="1" x14ac:dyDescent="0.3">
      <c r="A452" t="s">
        <v>933</v>
      </c>
      <c r="B452">
        <v>1</v>
      </c>
      <c r="C452" t="s">
        <v>27</v>
      </c>
      <c r="D452">
        <v>1.3</v>
      </c>
      <c r="E452" t="s">
        <v>28</v>
      </c>
      <c r="F452" t="s">
        <v>29</v>
      </c>
      <c r="G452" t="s">
        <v>30</v>
      </c>
      <c r="H452" t="s">
        <v>141</v>
      </c>
      <c r="I452" t="s">
        <v>955</v>
      </c>
      <c r="J452" t="s">
        <v>855</v>
      </c>
      <c r="K452">
        <v>6</v>
      </c>
      <c r="L452">
        <v>18</v>
      </c>
      <c r="M452" t="s">
        <v>877</v>
      </c>
      <c r="N452" t="s">
        <v>1043</v>
      </c>
      <c r="O452">
        <v>5100</v>
      </c>
      <c r="P452" t="s">
        <v>1044</v>
      </c>
      <c r="Q452">
        <v>5150</v>
      </c>
      <c r="R452" t="s">
        <v>111</v>
      </c>
      <c r="S452">
        <v>5151</v>
      </c>
      <c r="T452" t="s">
        <v>161</v>
      </c>
      <c r="U452">
        <v>0</v>
      </c>
      <c r="V452" t="s">
        <v>43</v>
      </c>
      <c r="W452">
        <v>5000</v>
      </c>
      <c r="X452" t="s">
        <v>111</v>
      </c>
      <c r="Y452" t="s">
        <v>937</v>
      </c>
      <c r="Z452" t="s">
        <v>144</v>
      </c>
      <c r="AA452" t="s">
        <v>79</v>
      </c>
      <c r="AB452" t="s">
        <v>148</v>
      </c>
      <c r="AC452" t="s">
        <v>956</v>
      </c>
      <c r="AD452" s="12">
        <v>432080.39</v>
      </c>
      <c r="AE452" s="12">
        <v>0</v>
      </c>
      <c r="AF452" s="12">
        <v>0</v>
      </c>
      <c r="AG452" s="12">
        <v>0</v>
      </c>
      <c r="AH452" s="12">
        <v>0</v>
      </c>
      <c r="AI452" s="12">
        <v>0</v>
      </c>
      <c r="AJ452" s="12">
        <v>0</v>
      </c>
      <c r="AK452" s="12">
        <v>432080.39</v>
      </c>
      <c r="AL452" s="12">
        <v>99200</v>
      </c>
      <c r="AM452" s="12">
        <v>0</v>
      </c>
      <c r="AN452" s="12">
        <v>0</v>
      </c>
      <c r="AO452" s="12">
        <v>0</v>
      </c>
      <c r="AP452" s="12">
        <v>0</v>
      </c>
      <c r="AQ452" s="12">
        <v>470000</v>
      </c>
      <c r="AR452" s="12">
        <f t="shared" si="7"/>
        <v>332880.39</v>
      </c>
      <c r="AS452" s="12">
        <v>332880.39</v>
      </c>
    </row>
    <row r="453" spans="1:45" hidden="1" x14ac:dyDescent="0.3">
      <c r="A453" t="s">
        <v>940</v>
      </c>
      <c r="B453">
        <v>3</v>
      </c>
      <c r="C453" t="s">
        <v>600</v>
      </c>
      <c r="D453">
        <v>3.8</v>
      </c>
      <c r="E453" t="s">
        <v>801</v>
      </c>
      <c r="F453" t="s">
        <v>802</v>
      </c>
      <c r="G453" t="s">
        <v>803</v>
      </c>
      <c r="H453" t="s">
        <v>31</v>
      </c>
      <c r="I453" t="s">
        <v>934</v>
      </c>
      <c r="J453" t="s">
        <v>868</v>
      </c>
      <c r="K453">
        <v>6</v>
      </c>
      <c r="L453">
        <v>49</v>
      </c>
      <c r="M453" t="s">
        <v>905</v>
      </c>
      <c r="N453" t="s">
        <v>935</v>
      </c>
      <c r="O453">
        <v>5100</v>
      </c>
      <c r="P453" t="s">
        <v>1044</v>
      </c>
      <c r="Q453">
        <v>5150</v>
      </c>
      <c r="R453" t="s">
        <v>111</v>
      </c>
      <c r="S453">
        <v>5151</v>
      </c>
      <c r="T453" t="s">
        <v>161</v>
      </c>
      <c r="U453">
        <v>0</v>
      </c>
      <c r="V453" t="s">
        <v>43</v>
      </c>
      <c r="W453">
        <v>5000</v>
      </c>
      <c r="X453" t="s">
        <v>111</v>
      </c>
      <c r="Y453" t="s">
        <v>1045</v>
      </c>
      <c r="Z453" t="s">
        <v>805</v>
      </c>
      <c r="AA453" t="s">
        <v>79</v>
      </c>
      <c r="AB453" t="s">
        <v>820</v>
      </c>
      <c r="AC453" t="s">
        <v>963</v>
      </c>
      <c r="AD453" s="12">
        <v>0</v>
      </c>
      <c r="AE453" s="12">
        <v>0</v>
      </c>
      <c r="AF453" s="12">
        <v>0</v>
      </c>
      <c r="AG453" s="12">
        <v>0</v>
      </c>
      <c r="AH453" s="12">
        <v>0</v>
      </c>
      <c r="AI453" s="12">
        <v>0</v>
      </c>
      <c r="AJ453" s="12">
        <v>0</v>
      </c>
      <c r="AK453" s="12">
        <v>0</v>
      </c>
      <c r="AL453" s="12">
        <v>0</v>
      </c>
      <c r="AM453" s="12">
        <v>0</v>
      </c>
      <c r="AN453" s="12">
        <v>800000</v>
      </c>
      <c r="AO453" s="12">
        <v>0</v>
      </c>
      <c r="AP453" s="12">
        <v>1152889.2</v>
      </c>
      <c r="AQ453" s="12"/>
      <c r="AR453" s="12">
        <f t="shared" si="7"/>
        <v>800000</v>
      </c>
      <c r="AS453" s="12">
        <v>800000</v>
      </c>
    </row>
    <row r="454" spans="1:45" hidden="1" x14ac:dyDescent="0.3">
      <c r="A454" t="s">
        <v>933</v>
      </c>
      <c r="B454">
        <v>3</v>
      </c>
      <c r="C454" t="s">
        <v>600</v>
      </c>
      <c r="D454">
        <v>3.8</v>
      </c>
      <c r="E454" t="s">
        <v>801</v>
      </c>
      <c r="F454" t="s">
        <v>802</v>
      </c>
      <c r="G454" t="s">
        <v>803</v>
      </c>
      <c r="H454" t="s">
        <v>31</v>
      </c>
      <c r="I454" t="s">
        <v>934</v>
      </c>
      <c r="J454" t="s">
        <v>868</v>
      </c>
      <c r="K454">
        <v>6</v>
      </c>
      <c r="L454">
        <v>49</v>
      </c>
      <c r="M454" t="s">
        <v>905</v>
      </c>
      <c r="N454" t="s">
        <v>935</v>
      </c>
      <c r="O454">
        <v>5100</v>
      </c>
      <c r="P454" t="s">
        <v>1044</v>
      </c>
      <c r="Q454">
        <v>5150</v>
      </c>
      <c r="R454" t="s">
        <v>111</v>
      </c>
      <c r="S454">
        <v>5151</v>
      </c>
      <c r="T454" t="s">
        <v>161</v>
      </c>
      <c r="U454">
        <v>0</v>
      </c>
      <c r="V454" t="s">
        <v>43</v>
      </c>
      <c r="W454">
        <v>5000</v>
      </c>
      <c r="X454" t="s">
        <v>111</v>
      </c>
      <c r="Y454" t="s">
        <v>937</v>
      </c>
      <c r="Z454" t="s">
        <v>805</v>
      </c>
      <c r="AA454" t="s">
        <v>79</v>
      </c>
      <c r="AB454" t="s">
        <v>820</v>
      </c>
      <c r="AC454" t="s">
        <v>963</v>
      </c>
      <c r="AD454" s="12">
        <v>812763.48</v>
      </c>
      <c r="AE454" s="12">
        <v>500000</v>
      </c>
      <c r="AF454" s="12">
        <v>812763.48</v>
      </c>
      <c r="AG454" s="12">
        <v>694239.26</v>
      </c>
      <c r="AH454" s="12">
        <v>694239.25</v>
      </c>
      <c r="AI454" s="12">
        <v>566417.09</v>
      </c>
      <c r="AJ454" s="12">
        <v>566417.09</v>
      </c>
      <c r="AK454" s="12">
        <v>0</v>
      </c>
      <c r="AL454" s="12">
        <v>0</v>
      </c>
      <c r="AM454" s="12">
        <v>0</v>
      </c>
      <c r="AN454" s="12">
        <v>0</v>
      </c>
      <c r="AO454" s="12">
        <v>0</v>
      </c>
      <c r="AP454" s="12">
        <v>8562916.4700000007</v>
      </c>
      <c r="AQ454" s="12">
        <v>980000</v>
      </c>
      <c r="AR454" s="12">
        <f t="shared" si="7"/>
        <v>812763.48</v>
      </c>
      <c r="AS454" s="12">
        <v>812763.48</v>
      </c>
    </row>
    <row r="455" spans="1:45" hidden="1" x14ac:dyDescent="0.3">
      <c r="A455" t="s">
        <v>933</v>
      </c>
      <c r="B455">
        <v>3</v>
      </c>
      <c r="C455" t="s">
        <v>600</v>
      </c>
      <c r="D455">
        <v>3.8</v>
      </c>
      <c r="E455" t="s">
        <v>801</v>
      </c>
      <c r="F455" t="s">
        <v>802</v>
      </c>
      <c r="G455" t="s">
        <v>803</v>
      </c>
      <c r="H455" t="s">
        <v>31</v>
      </c>
      <c r="I455" t="s">
        <v>934</v>
      </c>
      <c r="J455" t="s">
        <v>868</v>
      </c>
      <c r="K455">
        <v>6</v>
      </c>
      <c r="L455">
        <v>49</v>
      </c>
      <c r="M455" t="s">
        <v>905</v>
      </c>
      <c r="N455" t="s">
        <v>935</v>
      </c>
      <c r="O455">
        <v>5100</v>
      </c>
      <c r="P455" t="s">
        <v>1044</v>
      </c>
      <c r="Q455">
        <v>5150</v>
      </c>
      <c r="R455" t="s">
        <v>111</v>
      </c>
      <c r="S455">
        <v>5151</v>
      </c>
      <c r="T455" t="s">
        <v>161</v>
      </c>
      <c r="U455">
        <v>37</v>
      </c>
      <c r="V455" t="s">
        <v>1046</v>
      </c>
      <c r="W455">
        <v>5000</v>
      </c>
      <c r="X455" t="s">
        <v>111</v>
      </c>
      <c r="Y455" t="s">
        <v>937</v>
      </c>
      <c r="Z455" t="s">
        <v>805</v>
      </c>
      <c r="AA455" t="s">
        <v>79</v>
      </c>
      <c r="AB455" t="s">
        <v>820</v>
      </c>
      <c r="AC455" t="s">
        <v>963</v>
      </c>
      <c r="AD455" s="12">
        <v>165184</v>
      </c>
      <c r="AE455" s="12">
        <v>0</v>
      </c>
      <c r="AF455" s="12">
        <v>165489.07999999999</v>
      </c>
      <c r="AG455" s="12">
        <v>165489.07999999999</v>
      </c>
      <c r="AH455" s="12">
        <v>128412</v>
      </c>
      <c r="AI455" s="12">
        <v>0</v>
      </c>
      <c r="AJ455" s="12">
        <v>0</v>
      </c>
      <c r="AK455" s="12">
        <v>-305.07999999998719</v>
      </c>
      <c r="AL455" s="12">
        <v>0</v>
      </c>
      <c r="AM455" s="12">
        <v>0</v>
      </c>
      <c r="AN455" s="12">
        <v>0</v>
      </c>
      <c r="AO455" s="12">
        <v>0</v>
      </c>
      <c r="AP455" s="12">
        <v>0</v>
      </c>
      <c r="AQ455" s="12">
        <v>0</v>
      </c>
      <c r="AR455" s="12">
        <f t="shared" si="7"/>
        <v>165184</v>
      </c>
      <c r="AS455" s="12">
        <v>165184</v>
      </c>
    </row>
    <row r="456" spans="1:45" hidden="1" x14ac:dyDescent="0.3">
      <c r="A456" t="s">
        <v>933</v>
      </c>
      <c r="B456">
        <v>3</v>
      </c>
      <c r="C456" t="s">
        <v>600</v>
      </c>
      <c r="D456">
        <v>3.8</v>
      </c>
      <c r="E456" t="s">
        <v>801</v>
      </c>
      <c r="F456" t="s">
        <v>802</v>
      </c>
      <c r="G456" t="s">
        <v>803</v>
      </c>
      <c r="H456" t="s">
        <v>31</v>
      </c>
      <c r="I456" t="s">
        <v>934</v>
      </c>
      <c r="J456" t="s">
        <v>868</v>
      </c>
      <c r="K456">
        <v>6</v>
      </c>
      <c r="L456">
        <v>50</v>
      </c>
      <c r="M456" t="s">
        <v>905</v>
      </c>
      <c r="N456" t="s">
        <v>1043</v>
      </c>
      <c r="O456">
        <v>5100</v>
      </c>
      <c r="P456" t="s">
        <v>1044</v>
      </c>
      <c r="Q456">
        <v>5150</v>
      </c>
      <c r="R456" t="s">
        <v>111</v>
      </c>
      <c r="S456">
        <v>5151</v>
      </c>
      <c r="T456" t="s">
        <v>161</v>
      </c>
      <c r="U456">
        <v>0</v>
      </c>
      <c r="V456" t="s">
        <v>43</v>
      </c>
      <c r="W456">
        <v>5000</v>
      </c>
      <c r="X456" t="s">
        <v>111</v>
      </c>
      <c r="Y456" t="s">
        <v>937</v>
      </c>
      <c r="Z456" t="s">
        <v>805</v>
      </c>
      <c r="AB456" t="s">
        <v>809</v>
      </c>
      <c r="AC456" t="s">
        <v>963</v>
      </c>
      <c r="AD456" s="12">
        <v>0</v>
      </c>
      <c r="AE456" s="12">
        <v>0</v>
      </c>
      <c r="AF456" s="12">
        <v>0</v>
      </c>
      <c r="AG456" s="12">
        <v>0</v>
      </c>
      <c r="AH456" s="12">
        <v>0</v>
      </c>
      <c r="AI456" s="12">
        <v>0</v>
      </c>
      <c r="AJ456" s="12">
        <v>0</v>
      </c>
      <c r="AK456" s="12">
        <v>0</v>
      </c>
      <c r="AL456" s="12">
        <v>0</v>
      </c>
      <c r="AM456" s="12">
        <v>0</v>
      </c>
      <c r="AN456" s="12">
        <v>0</v>
      </c>
      <c r="AO456" s="12">
        <v>0</v>
      </c>
      <c r="AP456" s="12">
        <v>318072</v>
      </c>
      <c r="AQ456" s="12">
        <v>0</v>
      </c>
      <c r="AR456" s="12">
        <f t="shared" si="7"/>
        <v>0</v>
      </c>
      <c r="AS456" s="12">
        <v>0</v>
      </c>
    </row>
    <row r="457" spans="1:45" hidden="1" x14ac:dyDescent="0.3">
      <c r="A457" t="s">
        <v>940</v>
      </c>
      <c r="B457">
        <v>1</v>
      </c>
      <c r="C457" t="s">
        <v>27</v>
      </c>
      <c r="D457">
        <v>1.3</v>
      </c>
      <c r="E457" t="s">
        <v>28</v>
      </c>
      <c r="F457" t="s">
        <v>29</v>
      </c>
      <c r="G457" t="s">
        <v>30</v>
      </c>
      <c r="H457" t="s">
        <v>31</v>
      </c>
      <c r="I457" t="s">
        <v>934</v>
      </c>
      <c r="J457" t="s">
        <v>857</v>
      </c>
      <c r="K457">
        <v>6</v>
      </c>
      <c r="L457">
        <v>21</v>
      </c>
      <c r="M457" t="s">
        <v>884</v>
      </c>
      <c r="N457" t="s">
        <v>1043</v>
      </c>
      <c r="O457">
        <v>5100</v>
      </c>
      <c r="P457" t="s">
        <v>1044</v>
      </c>
      <c r="Q457">
        <v>5190</v>
      </c>
      <c r="R457" t="s">
        <v>111</v>
      </c>
      <c r="S457">
        <v>5191</v>
      </c>
      <c r="T457" t="s">
        <v>336</v>
      </c>
      <c r="U457">
        <v>50</v>
      </c>
      <c r="V457" t="s">
        <v>942</v>
      </c>
      <c r="W457">
        <v>5000</v>
      </c>
      <c r="X457" t="s">
        <v>111</v>
      </c>
      <c r="Y457" t="s">
        <v>943</v>
      </c>
      <c r="Z457" t="s">
        <v>307</v>
      </c>
      <c r="AA457" t="s">
        <v>79</v>
      </c>
      <c r="AB457" t="s">
        <v>311</v>
      </c>
      <c r="AC457" t="s">
        <v>309</v>
      </c>
      <c r="AD457" s="12">
        <v>5060</v>
      </c>
      <c r="AE457" s="12">
        <v>0</v>
      </c>
      <c r="AF457" s="12">
        <v>3869.99</v>
      </c>
      <c r="AG457" s="12">
        <v>3869.99</v>
      </c>
      <c r="AH457" s="12">
        <v>0</v>
      </c>
      <c r="AI457" s="12">
        <v>0</v>
      </c>
      <c r="AJ457" s="12">
        <v>0</v>
      </c>
      <c r="AK457" s="12">
        <v>1190.0100000000002</v>
      </c>
      <c r="AL457" s="12">
        <v>0</v>
      </c>
      <c r="AM457" s="12">
        <v>0</v>
      </c>
      <c r="AN457" s="12">
        <v>0</v>
      </c>
      <c r="AO457" s="12">
        <v>0</v>
      </c>
      <c r="AP457" s="12">
        <v>0</v>
      </c>
      <c r="AQ457" s="12">
        <v>6800</v>
      </c>
      <c r="AR457" s="12">
        <f t="shared" si="7"/>
        <v>5060</v>
      </c>
      <c r="AS457" s="12">
        <v>0</v>
      </c>
    </row>
    <row r="458" spans="1:45" hidden="1" x14ac:dyDescent="0.3">
      <c r="A458" t="s">
        <v>940</v>
      </c>
      <c r="B458">
        <v>1</v>
      </c>
      <c r="C458" t="s">
        <v>27</v>
      </c>
      <c r="D458">
        <v>1.3</v>
      </c>
      <c r="E458" t="s">
        <v>28</v>
      </c>
      <c r="F458" t="s">
        <v>29</v>
      </c>
      <c r="G458" t="s">
        <v>30</v>
      </c>
      <c r="H458" t="s">
        <v>31</v>
      </c>
      <c r="I458" t="s">
        <v>934</v>
      </c>
      <c r="J458" t="s">
        <v>857</v>
      </c>
      <c r="K458">
        <v>6</v>
      </c>
      <c r="L458">
        <v>21</v>
      </c>
      <c r="M458" t="s">
        <v>884</v>
      </c>
      <c r="N458" t="s">
        <v>1043</v>
      </c>
      <c r="O458">
        <v>5100</v>
      </c>
      <c r="P458" t="s">
        <v>1044</v>
      </c>
      <c r="Q458">
        <v>5190</v>
      </c>
      <c r="R458" t="s">
        <v>111</v>
      </c>
      <c r="S458">
        <v>5191</v>
      </c>
      <c r="T458" t="s">
        <v>336</v>
      </c>
      <c r="U458">
        <v>67</v>
      </c>
      <c r="V458" t="s">
        <v>944</v>
      </c>
      <c r="W458">
        <v>5000</v>
      </c>
      <c r="X458" t="s">
        <v>111</v>
      </c>
      <c r="Y458" t="s">
        <v>943</v>
      </c>
      <c r="Z458" t="s">
        <v>307</v>
      </c>
      <c r="AA458" t="s">
        <v>79</v>
      </c>
      <c r="AB458" t="s">
        <v>311</v>
      </c>
      <c r="AC458" t="s">
        <v>309</v>
      </c>
      <c r="AD458" s="12">
        <v>1740</v>
      </c>
      <c r="AE458" s="12">
        <v>0</v>
      </c>
      <c r="AF458" s="12">
        <v>1935</v>
      </c>
      <c r="AG458" s="12">
        <v>1935</v>
      </c>
      <c r="AH458" s="12">
        <v>0</v>
      </c>
      <c r="AI458" s="12">
        <v>0</v>
      </c>
      <c r="AJ458" s="12">
        <v>0</v>
      </c>
      <c r="AK458" s="12">
        <v>-195</v>
      </c>
      <c r="AL458" s="12">
        <v>0</v>
      </c>
      <c r="AM458" s="12">
        <v>0</v>
      </c>
      <c r="AN458" s="12">
        <v>0</v>
      </c>
      <c r="AO458" s="12">
        <v>0</v>
      </c>
      <c r="AP458" s="12">
        <v>0</v>
      </c>
      <c r="AQ458" s="12">
        <v>0</v>
      </c>
      <c r="AR458" s="12">
        <f t="shared" si="7"/>
        <v>1740</v>
      </c>
      <c r="AS458" s="12">
        <v>0</v>
      </c>
    </row>
    <row r="459" spans="1:45" hidden="1" x14ac:dyDescent="0.3">
      <c r="A459" t="s">
        <v>933</v>
      </c>
      <c r="B459">
        <v>1</v>
      </c>
      <c r="C459" t="s">
        <v>27</v>
      </c>
      <c r="D459">
        <v>1.3</v>
      </c>
      <c r="E459" t="s">
        <v>28</v>
      </c>
      <c r="F459" t="s">
        <v>29</v>
      </c>
      <c r="G459" t="s">
        <v>30</v>
      </c>
      <c r="H459" t="s">
        <v>31</v>
      </c>
      <c r="I459" t="s">
        <v>934</v>
      </c>
      <c r="J459" t="s">
        <v>857</v>
      </c>
      <c r="K459">
        <v>6</v>
      </c>
      <c r="L459">
        <v>21</v>
      </c>
      <c r="M459" t="s">
        <v>884</v>
      </c>
      <c r="N459" t="s">
        <v>1043</v>
      </c>
      <c r="O459">
        <v>5100</v>
      </c>
      <c r="P459" t="s">
        <v>1044</v>
      </c>
      <c r="Q459">
        <v>5190</v>
      </c>
      <c r="R459" t="s">
        <v>111</v>
      </c>
      <c r="S459">
        <v>5191</v>
      </c>
      <c r="T459" t="s">
        <v>336</v>
      </c>
      <c r="U459">
        <v>0</v>
      </c>
      <c r="V459" t="s">
        <v>43</v>
      </c>
      <c r="W459">
        <v>5000</v>
      </c>
      <c r="X459" t="s">
        <v>111</v>
      </c>
      <c r="Y459" t="s">
        <v>937</v>
      </c>
      <c r="Z459" t="s">
        <v>307</v>
      </c>
      <c r="AA459" t="s">
        <v>79</v>
      </c>
      <c r="AB459" t="s">
        <v>311</v>
      </c>
      <c r="AC459" t="s">
        <v>309</v>
      </c>
      <c r="AD459" s="12">
        <v>68041</v>
      </c>
      <c r="AE459" s="12">
        <v>68041</v>
      </c>
      <c r="AF459" s="12">
        <v>0</v>
      </c>
      <c r="AG459" s="12">
        <v>0</v>
      </c>
      <c r="AH459" s="12">
        <v>0</v>
      </c>
      <c r="AI459" s="12">
        <v>0</v>
      </c>
      <c r="AJ459" s="12">
        <v>0</v>
      </c>
      <c r="AK459" s="12">
        <v>68041</v>
      </c>
      <c r="AL459" s="12">
        <v>0</v>
      </c>
      <c r="AM459" s="12">
        <v>0</v>
      </c>
      <c r="AN459" s="12">
        <v>0</v>
      </c>
      <c r="AO459" s="12">
        <v>0</v>
      </c>
      <c r="AP459" s="12">
        <v>205849.48</v>
      </c>
      <c r="AQ459" s="12">
        <v>68041</v>
      </c>
      <c r="AR459" s="12">
        <f t="shared" si="7"/>
        <v>68041</v>
      </c>
      <c r="AS459" s="12">
        <v>68041</v>
      </c>
    </row>
    <row r="460" spans="1:45" hidden="1" x14ac:dyDescent="0.3">
      <c r="A460" t="s">
        <v>933</v>
      </c>
      <c r="B460">
        <v>2</v>
      </c>
      <c r="C460" t="s">
        <v>257</v>
      </c>
      <c r="D460">
        <v>2.4</v>
      </c>
      <c r="E460" t="s">
        <v>421</v>
      </c>
      <c r="F460" t="s">
        <v>422</v>
      </c>
      <c r="G460" t="s">
        <v>423</v>
      </c>
      <c r="H460" t="s">
        <v>340</v>
      </c>
      <c r="I460" t="s">
        <v>964</v>
      </c>
      <c r="J460" t="s">
        <v>858</v>
      </c>
      <c r="K460">
        <v>5</v>
      </c>
      <c r="L460">
        <v>29</v>
      </c>
      <c r="M460" t="s">
        <v>886</v>
      </c>
      <c r="N460" t="s">
        <v>1043</v>
      </c>
      <c r="O460">
        <v>5100</v>
      </c>
      <c r="P460" t="s">
        <v>1044</v>
      </c>
      <c r="Q460">
        <v>5190</v>
      </c>
      <c r="R460" t="s">
        <v>111</v>
      </c>
      <c r="S460">
        <v>5191</v>
      </c>
      <c r="T460" t="s">
        <v>336</v>
      </c>
      <c r="U460">
        <v>0</v>
      </c>
      <c r="V460" t="s">
        <v>43</v>
      </c>
      <c r="W460">
        <v>5000</v>
      </c>
      <c r="X460" t="s">
        <v>111</v>
      </c>
      <c r="Y460" t="s">
        <v>937</v>
      </c>
      <c r="Z460" t="s">
        <v>404</v>
      </c>
      <c r="AB460" t="s">
        <v>427</v>
      </c>
      <c r="AC460" t="s">
        <v>425</v>
      </c>
      <c r="AD460" s="12">
        <v>0</v>
      </c>
      <c r="AE460" s="12">
        <v>0</v>
      </c>
      <c r="AF460" s="12">
        <v>0</v>
      </c>
      <c r="AG460" s="12">
        <v>0</v>
      </c>
      <c r="AH460" s="12">
        <v>0</v>
      </c>
      <c r="AI460" s="12">
        <v>0</v>
      </c>
      <c r="AJ460" s="12">
        <v>0</v>
      </c>
      <c r="AK460" s="12">
        <v>0</v>
      </c>
      <c r="AL460" s="12">
        <v>0</v>
      </c>
      <c r="AM460" s="12">
        <v>0</v>
      </c>
      <c r="AN460" s="12">
        <v>0</v>
      </c>
      <c r="AO460" s="12">
        <v>0</v>
      </c>
      <c r="AP460" s="12">
        <v>46400</v>
      </c>
      <c r="AQ460" s="12">
        <v>0</v>
      </c>
      <c r="AR460" s="12">
        <f t="shared" si="7"/>
        <v>0</v>
      </c>
      <c r="AS460" s="12">
        <v>0</v>
      </c>
    </row>
    <row r="461" spans="1:45" hidden="1" x14ac:dyDescent="0.3">
      <c r="A461" t="s">
        <v>933</v>
      </c>
      <c r="B461">
        <v>3</v>
      </c>
      <c r="C461" t="s">
        <v>600</v>
      </c>
      <c r="D461">
        <v>3.8</v>
      </c>
      <c r="E461" t="s">
        <v>801</v>
      </c>
      <c r="F461" t="s">
        <v>802</v>
      </c>
      <c r="G461" t="s">
        <v>803</v>
      </c>
      <c r="H461" t="s">
        <v>31</v>
      </c>
      <c r="I461" t="s">
        <v>934</v>
      </c>
      <c r="J461" t="s">
        <v>868</v>
      </c>
      <c r="K461">
        <v>6</v>
      </c>
      <c r="L461">
        <v>49</v>
      </c>
      <c r="M461" t="s">
        <v>905</v>
      </c>
      <c r="N461" t="s">
        <v>1043</v>
      </c>
      <c r="O461">
        <v>5100</v>
      </c>
      <c r="P461" t="s">
        <v>1044</v>
      </c>
      <c r="Q461">
        <v>5190</v>
      </c>
      <c r="R461" t="s">
        <v>111</v>
      </c>
      <c r="S461">
        <v>5191</v>
      </c>
      <c r="T461" t="s">
        <v>336</v>
      </c>
      <c r="U461">
        <v>0</v>
      </c>
      <c r="V461" t="s">
        <v>43</v>
      </c>
      <c r="W461">
        <v>5000</v>
      </c>
      <c r="X461" t="s">
        <v>111</v>
      </c>
      <c r="Y461" t="s">
        <v>937</v>
      </c>
      <c r="Z461" t="s">
        <v>805</v>
      </c>
      <c r="AA461" t="s">
        <v>79</v>
      </c>
      <c r="AB461" t="s">
        <v>820</v>
      </c>
      <c r="AC461" t="s">
        <v>963</v>
      </c>
      <c r="AD461" s="12">
        <v>16200</v>
      </c>
      <c r="AE461" s="12">
        <v>0</v>
      </c>
      <c r="AF461" s="12">
        <v>13618.4</v>
      </c>
      <c r="AG461" s="12">
        <v>13618.4</v>
      </c>
      <c r="AH461" s="12">
        <v>13618.4</v>
      </c>
      <c r="AI461" s="12">
        <v>13618.4</v>
      </c>
      <c r="AJ461" s="12">
        <v>13618.4</v>
      </c>
      <c r="AK461" s="12">
        <v>2581.6000000000004</v>
      </c>
      <c r="AL461" s="12">
        <v>0</v>
      </c>
      <c r="AM461" s="12">
        <v>0</v>
      </c>
      <c r="AN461" s="12">
        <v>0</v>
      </c>
      <c r="AO461" s="12">
        <v>0</v>
      </c>
      <c r="AP461" s="12">
        <v>3224.8</v>
      </c>
      <c r="AQ461" s="12">
        <v>16200</v>
      </c>
      <c r="AR461" s="12">
        <f t="shared" si="7"/>
        <v>16200</v>
      </c>
      <c r="AS461" s="12">
        <v>16200</v>
      </c>
    </row>
    <row r="462" spans="1:45" hidden="1" x14ac:dyDescent="0.3">
      <c r="A462" t="s">
        <v>933</v>
      </c>
      <c r="B462">
        <v>1</v>
      </c>
      <c r="C462" t="s">
        <v>27</v>
      </c>
      <c r="D462">
        <v>1.3</v>
      </c>
      <c r="E462" t="s">
        <v>28</v>
      </c>
      <c r="F462" t="s">
        <v>29</v>
      </c>
      <c r="G462" t="s">
        <v>30</v>
      </c>
      <c r="H462" t="s">
        <v>31</v>
      </c>
      <c r="I462" t="s">
        <v>934</v>
      </c>
      <c r="J462" t="s">
        <v>857</v>
      </c>
      <c r="K462">
        <v>6</v>
      </c>
      <c r="L462">
        <v>21</v>
      </c>
      <c r="M462" t="s">
        <v>884</v>
      </c>
      <c r="N462" t="s">
        <v>1043</v>
      </c>
      <c r="O462">
        <v>5200</v>
      </c>
      <c r="P462" t="s">
        <v>1047</v>
      </c>
      <c r="Q462">
        <v>5210</v>
      </c>
      <c r="R462" t="s">
        <v>111</v>
      </c>
      <c r="S462">
        <v>5211</v>
      </c>
      <c r="T462" t="s">
        <v>337</v>
      </c>
      <c r="U462">
        <v>0</v>
      </c>
      <c r="V462" t="s">
        <v>43</v>
      </c>
      <c r="W462">
        <v>5000</v>
      </c>
      <c r="X462" t="s">
        <v>111</v>
      </c>
      <c r="Y462" t="s">
        <v>937</v>
      </c>
      <c r="Z462" t="s">
        <v>307</v>
      </c>
      <c r="AA462" t="s">
        <v>79</v>
      </c>
      <c r="AB462" t="s">
        <v>311</v>
      </c>
      <c r="AC462" t="s">
        <v>309</v>
      </c>
      <c r="AD462" s="12">
        <v>108130.56</v>
      </c>
      <c r="AE462" s="12">
        <v>0</v>
      </c>
      <c r="AF462" s="12">
        <v>108130.56</v>
      </c>
      <c r="AG462" s="12">
        <v>108130.56</v>
      </c>
      <c r="AH462" s="12">
        <v>108130.56</v>
      </c>
      <c r="AI462" s="12">
        <v>108130.56</v>
      </c>
      <c r="AJ462" s="12">
        <v>108130.56</v>
      </c>
      <c r="AK462" s="12">
        <v>0</v>
      </c>
      <c r="AL462" s="12">
        <v>0</v>
      </c>
      <c r="AM462" s="12">
        <v>0</v>
      </c>
      <c r="AN462" s="12">
        <v>0</v>
      </c>
      <c r="AO462" s="12">
        <v>0</v>
      </c>
      <c r="AP462" s="12">
        <v>0</v>
      </c>
      <c r="AQ462" s="12">
        <v>108130.56</v>
      </c>
      <c r="AR462" s="12">
        <f t="shared" si="7"/>
        <v>108130.56</v>
      </c>
      <c r="AS462" s="12">
        <v>108130.56</v>
      </c>
    </row>
    <row r="463" spans="1:45" hidden="1" x14ac:dyDescent="0.3">
      <c r="A463" t="s">
        <v>933</v>
      </c>
      <c r="B463">
        <v>3</v>
      </c>
      <c r="C463" t="s">
        <v>600</v>
      </c>
      <c r="D463">
        <v>3.8</v>
      </c>
      <c r="E463" t="s">
        <v>801</v>
      </c>
      <c r="F463" t="s">
        <v>802</v>
      </c>
      <c r="G463" t="s">
        <v>803</v>
      </c>
      <c r="H463" t="s">
        <v>31</v>
      </c>
      <c r="I463" t="s">
        <v>934</v>
      </c>
      <c r="J463" t="s">
        <v>868</v>
      </c>
      <c r="K463">
        <v>6</v>
      </c>
      <c r="L463">
        <v>49</v>
      </c>
      <c r="M463" t="s">
        <v>905</v>
      </c>
      <c r="N463" t="s">
        <v>1043</v>
      </c>
      <c r="O463">
        <v>5200</v>
      </c>
      <c r="P463" t="s">
        <v>1047</v>
      </c>
      <c r="Q463">
        <v>5210</v>
      </c>
      <c r="R463" t="s">
        <v>111</v>
      </c>
      <c r="S463">
        <v>5211</v>
      </c>
      <c r="T463" t="s">
        <v>337</v>
      </c>
      <c r="U463">
        <v>0</v>
      </c>
      <c r="V463" t="s">
        <v>43</v>
      </c>
      <c r="W463">
        <v>5000</v>
      </c>
      <c r="X463" t="s">
        <v>111</v>
      </c>
      <c r="Y463" t="s">
        <v>937</v>
      </c>
      <c r="Z463" t="s">
        <v>805</v>
      </c>
      <c r="AA463" t="s">
        <v>79</v>
      </c>
      <c r="AB463" t="s">
        <v>820</v>
      </c>
      <c r="AC463" t="s">
        <v>963</v>
      </c>
      <c r="AD463" s="12">
        <v>25052.52</v>
      </c>
      <c r="AE463" s="12">
        <v>0</v>
      </c>
      <c r="AF463" s="12">
        <v>25052.52</v>
      </c>
      <c r="AG463" s="12">
        <v>0</v>
      </c>
      <c r="AH463" s="12">
        <v>0</v>
      </c>
      <c r="AI463" s="12">
        <v>0</v>
      </c>
      <c r="AJ463" s="12">
        <v>0</v>
      </c>
      <c r="AK463" s="12">
        <v>0</v>
      </c>
      <c r="AL463" s="12">
        <v>0</v>
      </c>
      <c r="AM463" s="12">
        <v>0</v>
      </c>
      <c r="AN463" s="12">
        <v>0</v>
      </c>
      <c r="AO463" s="12">
        <v>0</v>
      </c>
      <c r="AP463" s="12">
        <v>36563.199999999997</v>
      </c>
      <c r="AQ463" s="12">
        <v>23000</v>
      </c>
      <c r="AR463" s="12">
        <f t="shared" si="7"/>
        <v>25052.52</v>
      </c>
      <c r="AS463" s="12">
        <v>25052.52</v>
      </c>
    </row>
    <row r="464" spans="1:45" hidden="1" x14ac:dyDescent="0.3">
      <c r="A464" t="s">
        <v>933</v>
      </c>
      <c r="B464">
        <v>3</v>
      </c>
      <c r="C464" t="s">
        <v>600</v>
      </c>
      <c r="D464">
        <v>3.8</v>
      </c>
      <c r="E464" t="s">
        <v>801</v>
      </c>
      <c r="F464" t="s">
        <v>802</v>
      </c>
      <c r="G464" t="s">
        <v>803</v>
      </c>
      <c r="H464" t="s">
        <v>31</v>
      </c>
      <c r="I464" t="s">
        <v>934</v>
      </c>
      <c r="J464" t="s">
        <v>868</v>
      </c>
      <c r="K464">
        <v>6</v>
      </c>
      <c r="L464">
        <v>50</v>
      </c>
      <c r="M464" t="s">
        <v>905</v>
      </c>
      <c r="N464" t="s">
        <v>1043</v>
      </c>
      <c r="O464">
        <v>5200</v>
      </c>
      <c r="P464" t="s">
        <v>1047</v>
      </c>
      <c r="Q464">
        <v>5210</v>
      </c>
      <c r="R464" t="s">
        <v>111</v>
      </c>
      <c r="S464">
        <v>5211</v>
      </c>
      <c r="T464" t="s">
        <v>337</v>
      </c>
      <c r="U464">
        <v>0</v>
      </c>
      <c r="V464" t="s">
        <v>43</v>
      </c>
      <c r="W464">
        <v>5000</v>
      </c>
      <c r="X464" t="s">
        <v>111</v>
      </c>
      <c r="Y464" t="s">
        <v>937</v>
      </c>
      <c r="Z464" t="s">
        <v>805</v>
      </c>
      <c r="AB464" t="s">
        <v>809</v>
      </c>
      <c r="AC464" t="s">
        <v>963</v>
      </c>
      <c r="AD464" s="12">
        <v>0</v>
      </c>
      <c r="AE464" s="12">
        <v>0</v>
      </c>
      <c r="AF464" s="12">
        <v>0</v>
      </c>
      <c r="AG464" s="12">
        <v>0</v>
      </c>
      <c r="AH464" s="12">
        <v>0</v>
      </c>
      <c r="AI464" s="12">
        <v>0</v>
      </c>
      <c r="AJ464" s="12">
        <v>0</v>
      </c>
      <c r="AK464" s="12">
        <v>0</v>
      </c>
      <c r="AL464" s="12">
        <v>0</v>
      </c>
      <c r="AM464" s="12">
        <v>0</v>
      </c>
      <c r="AN464" s="12">
        <v>0</v>
      </c>
      <c r="AO464" s="12">
        <v>0</v>
      </c>
      <c r="AP464" s="12">
        <v>675462.59</v>
      </c>
      <c r="AQ464" s="12">
        <v>0</v>
      </c>
      <c r="AR464" s="12">
        <f t="shared" si="7"/>
        <v>0</v>
      </c>
      <c r="AS464" s="12">
        <v>0</v>
      </c>
    </row>
    <row r="465" spans="1:45" hidden="1" x14ac:dyDescent="0.3">
      <c r="A465" t="s">
        <v>933</v>
      </c>
      <c r="B465">
        <v>3</v>
      </c>
      <c r="C465" t="s">
        <v>600</v>
      </c>
      <c r="D465">
        <v>3.8</v>
      </c>
      <c r="E465" t="s">
        <v>801</v>
      </c>
      <c r="F465" t="s">
        <v>802</v>
      </c>
      <c r="G465" t="s">
        <v>803</v>
      </c>
      <c r="H465" t="s">
        <v>31</v>
      </c>
      <c r="I465" t="s">
        <v>934</v>
      </c>
      <c r="J465" t="s">
        <v>868</v>
      </c>
      <c r="K465">
        <v>6</v>
      </c>
      <c r="L465">
        <v>50</v>
      </c>
      <c r="M465" t="s">
        <v>905</v>
      </c>
      <c r="N465" t="s">
        <v>1043</v>
      </c>
      <c r="O465">
        <v>5200</v>
      </c>
      <c r="P465" t="s">
        <v>1047</v>
      </c>
      <c r="Q465">
        <v>5210</v>
      </c>
      <c r="R465" t="s">
        <v>111</v>
      </c>
      <c r="S465">
        <v>5211</v>
      </c>
      <c r="T465" t="s">
        <v>337</v>
      </c>
      <c r="U465">
        <v>0</v>
      </c>
      <c r="V465" t="s">
        <v>43</v>
      </c>
      <c r="W465">
        <v>5000</v>
      </c>
      <c r="X465" t="s">
        <v>111</v>
      </c>
      <c r="Y465" t="s">
        <v>937</v>
      </c>
      <c r="Z465" t="s">
        <v>805</v>
      </c>
      <c r="AB465" t="s">
        <v>809</v>
      </c>
      <c r="AC465" t="s">
        <v>963</v>
      </c>
      <c r="AD465" s="12">
        <v>0</v>
      </c>
      <c r="AE465" s="12">
        <v>0</v>
      </c>
      <c r="AF465" s="12">
        <v>0</v>
      </c>
      <c r="AG465" s="12">
        <v>0</v>
      </c>
      <c r="AH465" s="12">
        <v>0</v>
      </c>
      <c r="AI465" s="12">
        <v>0</v>
      </c>
      <c r="AJ465" s="12">
        <v>0</v>
      </c>
      <c r="AK465" s="12">
        <v>0</v>
      </c>
      <c r="AL465" s="12">
        <v>0</v>
      </c>
      <c r="AM465" s="12">
        <v>0</v>
      </c>
      <c r="AN465" s="12">
        <v>0</v>
      </c>
      <c r="AO465" s="12">
        <v>0</v>
      </c>
      <c r="AP465" s="12">
        <v>19078089.640000001</v>
      </c>
      <c r="AQ465" s="12">
        <v>0</v>
      </c>
      <c r="AR465" s="12">
        <f t="shared" si="7"/>
        <v>0</v>
      </c>
      <c r="AS465" s="12">
        <v>0</v>
      </c>
    </row>
    <row r="466" spans="1:45" hidden="1" x14ac:dyDescent="0.3">
      <c r="A466" t="s">
        <v>940</v>
      </c>
      <c r="B466">
        <v>3</v>
      </c>
      <c r="C466" t="s">
        <v>600</v>
      </c>
      <c r="D466">
        <v>3.1</v>
      </c>
      <c r="E466" t="s">
        <v>601</v>
      </c>
      <c r="F466" t="s">
        <v>602</v>
      </c>
      <c r="G466" t="s">
        <v>603</v>
      </c>
      <c r="H466" t="s">
        <v>31</v>
      </c>
      <c r="I466" t="s">
        <v>934</v>
      </c>
      <c r="J466" t="s">
        <v>861</v>
      </c>
      <c r="K466">
        <v>8</v>
      </c>
      <c r="L466">
        <v>42</v>
      </c>
      <c r="M466" t="s">
        <v>895</v>
      </c>
      <c r="N466" t="s">
        <v>1043</v>
      </c>
      <c r="O466">
        <v>5200</v>
      </c>
      <c r="P466" t="s">
        <v>1047</v>
      </c>
      <c r="Q466">
        <v>5210</v>
      </c>
      <c r="R466" t="s">
        <v>111</v>
      </c>
      <c r="S466">
        <v>5211</v>
      </c>
      <c r="T466" t="s">
        <v>337</v>
      </c>
      <c r="U466">
        <v>0</v>
      </c>
      <c r="V466" t="s">
        <v>43</v>
      </c>
      <c r="W466">
        <v>5000</v>
      </c>
      <c r="X466" t="s">
        <v>111</v>
      </c>
      <c r="Y466" t="s">
        <v>1048</v>
      </c>
      <c r="Z466" t="s">
        <v>605</v>
      </c>
      <c r="AA466" t="s">
        <v>606</v>
      </c>
      <c r="AB466" t="s">
        <v>622</v>
      </c>
      <c r="AC466" t="s">
        <v>973</v>
      </c>
      <c r="AD466" s="12">
        <v>1373020</v>
      </c>
      <c r="AE466" s="12">
        <v>0</v>
      </c>
      <c r="AF466" s="12">
        <v>1373020</v>
      </c>
      <c r="AG466" s="12">
        <v>0</v>
      </c>
      <c r="AH466" s="12">
        <v>0</v>
      </c>
      <c r="AI466" s="12">
        <v>0</v>
      </c>
      <c r="AJ466" s="12">
        <v>0</v>
      </c>
      <c r="AK466" s="12">
        <v>0</v>
      </c>
      <c r="AL466" s="12">
        <v>0</v>
      </c>
      <c r="AM466" s="12">
        <v>0</v>
      </c>
      <c r="AN466" s="12">
        <v>0</v>
      </c>
      <c r="AO466" s="12">
        <v>0</v>
      </c>
      <c r="AP466" s="12">
        <v>0</v>
      </c>
      <c r="AQ466" s="12">
        <v>1373020</v>
      </c>
      <c r="AR466" s="12">
        <f t="shared" si="7"/>
        <v>1373020</v>
      </c>
      <c r="AS466" s="12">
        <v>0</v>
      </c>
    </row>
    <row r="467" spans="1:45" hidden="1" x14ac:dyDescent="0.3">
      <c r="A467" t="s">
        <v>940</v>
      </c>
      <c r="B467">
        <v>3</v>
      </c>
      <c r="C467" t="s">
        <v>600</v>
      </c>
      <c r="D467">
        <v>3.1</v>
      </c>
      <c r="E467" t="s">
        <v>601</v>
      </c>
      <c r="F467" t="s">
        <v>602</v>
      </c>
      <c r="G467" t="s">
        <v>603</v>
      </c>
      <c r="H467" t="s">
        <v>31</v>
      </c>
      <c r="I467" t="s">
        <v>934</v>
      </c>
      <c r="J467" t="s">
        <v>861</v>
      </c>
      <c r="K467">
        <v>8</v>
      </c>
      <c r="L467">
        <v>42</v>
      </c>
      <c r="M467" t="s">
        <v>895</v>
      </c>
      <c r="N467" t="s">
        <v>1043</v>
      </c>
      <c r="O467">
        <v>5200</v>
      </c>
      <c r="P467" t="s">
        <v>1047</v>
      </c>
      <c r="Q467">
        <v>5210</v>
      </c>
      <c r="R467" t="s">
        <v>111</v>
      </c>
      <c r="S467">
        <v>5211</v>
      </c>
      <c r="T467" t="s">
        <v>337</v>
      </c>
      <c r="U467">
        <v>0</v>
      </c>
      <c r="V467" t="s">
        <v>43</v>
      </c>
      <c r="W467">
        <v>5000</v>
      </c>
      <c r="X467" t="s">
        <v>111</v>
      </c>
      <c r="Y467" t="s">
        <v>1049</v>
      </c>
      <c r="Z467" t="s">
        <v>605</v>
      </c>
      <c r="AA467" t="s">
        <v>606</v>
      </c>
      <c r="AB467" t="s">
        <v>622</v>
      </c>
      <c r="AC467" t="s">
        <v>973</v>
      </c>
      <c r="AD467" s="12">
        <v>2000000</v>
      </c>
      <c r="AE467" s="12">
        <v>0</v>
      </c>
      <c r="AF467" s="12">
        <v>2000000</v>
      </c>
      <c r="AG467" s="12">
        <v>0</v>
      </c>
      <c r="AH467" s="12">
        <v>0</v>
      </c>
      <c r="AI467" s="12">
        <v>0</v>
      </c>
      <c r="AJ467" s="12">
        <v>0</v>
      </c>
      <c r="AK467" s="12">
        <v>0</v>
      </c>
      <c r="AL467" s="12">
        <v>0</v>
      </c>
      <c r="AM467" s="12">
        <v>0</v>
      </c>
      <c r="AN467" s="12">
        <v>0</v>
      </c>
      <c r="AO467" s="12">
        <v>0</v>
      </c>
      <c r="AP467" s="12">
        <v>0</v>
      </c>
      <c r="AQ467" s="12">
        <v>2000000</v>
      </c>
      <c r="AR467" s="12">
        <f t="shared" si="7"/>
        <v>2000000</v>
      </c>
      <c r="AS467" s="12">
        <v>0</v>
      </c>
    </row>
    <row r="468" spans="1:45" hidden="1" x14ac:dyDescent="0.3">
      <c r="A468" t="s">
        <v>933</v>
      </c>
      <c r="B468">
        <v>3</v>
      </c>
      <c r="C468" t="s">
        <v>600</v>
      </c>
      <c r="D468">
        <v>3.8</v>
      </c>
      <c r="E468" t="s">
        <v>801</v>
      </c>
      <c r="F468" t="s">
        <v>802</v>
      </c>
      <c r="G468" t="s">
        <v>803</v>
      </c>
      <c r="H468" t="s">
        <v>31</v>
      </c>
      <c r="I468" t="s">
        <v>934</v>
      </c>
      <c r="J468" t="s">
        <v>868</v>
      </c>
      <c r="K468">
        <v>6</v>
      </c>
      <c r="L468">
        <v>49</v>
      </c>
      <c r="M468" t="s">
        <v>905</v>
      </c>
      <c r="N468" t="s">
        <v>1043</v>
      </c>
      <c r="O468">
        <v>5200</v>
      </c>
      <c r="P468" t="s">
        <v>1047</v>
      </c>
      <c r="Q468">
        <v>5230</v>
      </c>
      <c r="R468" t="s">
        <v>111</v>
      </c>
      <c r="S468">
        <v>5231</v>
      </c>
      <c r="T468" t="s">
        <v>370</v>
      </c>
      <c r="U468">
        <v>0</v>
      </c>
      <c r="V468" t="s">
        <v>43</v>
      </c>
      <c r="W468">
        <v>5000</v>
      </c>
      <c r="X468" t="s">
        <v>111</v>
      </c>
      <c r="Y468" t="s">
        <v>937</v>
      </c>
      <c r="Z468" t="s">
        <v>805</v>
      </c>
      <c r="AA468" t="s">
        <v>79</v>
      </c>
      <c r="AB468" t="s">
        <v>820</v>
      </c>
      <c r="AC468" t="s">
        <v>963</v>
      </c>
      <c r="AD468" s="12">
        <v>201436</v>
      </c>
      <c r="AE468" s="12">
        <v>0</v>
      </c>
      <c r="AF468" s="12">
        <v>216398.35</v>
      </c>
      <c r="AG468" s="12">
        <v>191746.03</v>
      </c>
      <c r="AH468" s="12">
        <v>170335.85</v>
      </c>
      <c r="AI468" s="12">
        <v>125982.09</v>
      </c>
      <c r="AJ468" s="12">
        <v>125982.09</v>
      </c>
      <c r="AK468" s="12">
        <v>-14962.350000000006</v>
      </c>
      <c r="AL468" s="12">
        <v>0</v>
      </c>
      <c r="AM468" s="12">
        <v>34962.35</v>
      </c>
      <c r="AN468" s="12">
        <v>0</v>
      </c>
      <c r="AO468" s="12">
        <v>0</v>
      </c>
      <c r="AP468" s="12">
        <v>243249.68</v>
      </c>
      <c r="AQ468" s="12">
        <v>201436</v>
      </c>
      <c r="AR468" s="12">
        <f t="shared" si="7"/>
        <v>236398.35</v>
      </c>
      <c r="AS468" s="12">
        <v>236398.35</v>
      </c>
    </row>
    <row r="469" spans="1:45" hidden="1" x14ac:dyDescent="0.3">
      <c r="A469" t="s">
        <v>933</v>
      </c>
      <c r="B469">
        <v>1</v>
      </c>
      <c r="C469" t="s">
        <v>27</v>
      </c>
      <c r="D469">
        <v>1.3</v>
      </c>
      <c r="E469" t="s">
        <v>28</v>
      </c>
      <c r="F469" t="s">
        <v>29</v>
      </c>
      <c r="G469" t="s">
        <v>30</v>
      </c>
      <c r="H469" t="s">
        <v>31</v>
      </c>
      <c r="I469" t="s">
        <v>934</v>
      </c>
      <c r="J469" t="s">
        <v>857</v>
      </c>
      <c r="K469">
        <v>6</v>
      </c>
      <c r="L469">
        <v>21</v>
      </c>
      <c r="M469" t="s">
        <v>884</v>
      </c>
      <c r="N469" t="s">
        <v>1043</v>
      </c>
      <c r="O469">
        <v>5200</v>
      </c>
      <c r="P469" t="s">
        <v>1047</v>
      </c>
      <c r="Q469">
        <v>5290</v>
      </c>
      <c r="R469" t="s">
        <v>111</v>
      </c>
      <c r="S469">
        <v>5291</v>
      </c>
      <c r="T469" t="s">
        <v>838</v>
      </c>
      <c r="U469">
        <v>0</v>
      </c>
      <c r="V469" t="s">
        <v>43</v>
      </c>
      <c r="W469">
        <v>5000</v>
      </c>
      <c r="X469" t="s">
        <v>111</v>
      </c>
      <c r="Y469" t="s">
        <v>937</v>
      </c>
      <c r="Z469" t="s">
        <v>307</v>
      </c>
      <c r="AA469" t="s">
        <v>79</v>
      </c>
      <c r="AB469" t="s">
        <v>311</v>
      </c>
      <c r="AC469" t="s">
        <v>309</v>
      </c>
      <c r="AD469" s="12">
        <v>0</v>
      </c>
      <c r="AE469" s="12">
        <v>0</v>
      </c>
      <c r="AF469" s="12">
        <v>0</v>
      </c>
      <c r="AG469" s="12">
        <v>0</v>
      </c>
      <c r="AH469" s="12">
        <v>0</v>
      </c>
      <c r="AI469" s="12">
        <v>0</v>
      </c>
      <c r="AJ469" s="12">
        <v>0</v>
      </c>
      <c r="AK469" s="12">
        <v>0</v>
      </c>
      <c r="AL469" s="12">
        <v>0</v>
      </c>
      <c r="AM469" s="12">
        <v>0</v>
      </c>
      <c r="AN469" s="12">
        <v>0</v>
      </c>
      <c r="AO469" s="12">
        <v>0</v>
      </c>
      <c r="AP469" s="12">
        <v>15760.92</v>
      </c>
      <c r="AQ469" s="12">
        <v>0</v>
      </c>
      <c r="AR469" s="12">
        <f t="shared" si="7"/>
        <v>0</v>
      </c>
      <c r="AS469" s="12">
        <v>0</v>
      </c>
    </row>
    <row r="470" spans="1:45" hidden="1" x14ac:dyDescent="0.3">
      <c r="A470" t="s">
        <v>933</v>
      </c>
      <c r="B470">
        <v>2</v>
      </c>
      <c r="C470" t="s">
        <v>257</v>
      </c>
      <c r="D470">
        <v>2.1</v>
      </c>
      <c r="E470" t="s">
        <v>579</v>
      </c>
      <c r="F470" t="s">
        <v>783</v>
      </c>
      <c r="G470" t="s">
        <v>784</v>
      </c>
      <c r="H470" t="s">
        <v>200</v>
      </c>
      <c r="I470" t="s">
        <v>957</v>
      </c>
      <c r="J470" t="s">
        <v>867</v>
      </c>
      <c r="K470">
        <v>4</v>
      </c>
      <c r="L470">
        <v>56</v>
      </c>
      <c r="M470" t="s">
        <v>904</v>
      </c>
      <c r="N470" t="s">
        <v>1043</v>
      </c>
      <c r="O470">
        <v>5300</v>
      </c>
      <c r="P470" t="s">
        <v>1050</v>
      </c>
      <c r="Q470">
        <v>5310</v>
      </c>
      <c r="R470" t="s">
        <v>111</v>
      </c>
      <c r="S470">
        <v>5311</v>
      </c>
      <c r="T470" t="s">
        <v>542</v>
      </c>
      <c r="U470">
        <v>0</v>
      </c>
      <c r="V470" t="s">
        <v>43</v>
      </c>
      <c r="W470">
        <v>5000</v>
      </c>
      <c r="X470" t="s">
        <v>111</v>
      </c>
      <c r="Y470" t="s">
        <v>937</v>
      </c>
      <c r="Z470" t="s">
        <v>785</v>
      </c>
      <c r="AA470" t="s">
        <v>667</v>
      </c>
      <c r="AB470" t="s">
        <v>788</v>
      </c>
      <c r="AC470" t="s">
        <v>959</v>
      </c>
      <c r="AD470" s="12">
        <v>110000</v>
      </c>
      <c r="AE470" s="12">
        <v>110000</v>
      </c>
      <c r="AF470" s="12">
        <v>0</v>
      </c>
      <c r="AG470" s="12">
        <v>0</v>
      </c>
      <c r="AH470" s="12">
        <v>0</v>
      </c>
      <c r="AI470" s="12">
        <v>0</v>
      </c>
      <c r="AJ470" s="12">
        <v>0</v>
      </c>
      <c r="AK470" s="12">
        <v>110000</v>
      </c>
      <c r="AL470" s="12">
        <v>0</v>
      </c>
      <c r="AM470" s="12">
        <v>0</v>
      </c>
      <c r="AN470" s="12">
        <v>0</v>
      </c>
      <c r="AO470" s="12">
        <v>0</v>
      </c>
      <c r="AP470" s="12">
        <v>20126</v>
      </c>
      <c r="AQ470" s="12">
        <v>110000</v>
      </c>
      <c r="AR470" s="12">
        <f t="shared" si="7"/>
        <v>110000</v>
      </c>
      <c r="AS470" s="12">
        <v>110000</v>
      </c>
    </row>
    <row r="471" spans="1:45" hidden="1" x14ac:dyDescent="0.3">
      <c r="A471" t="s">
        <v>933</v>
      </c>
      <c r="B471">
        <v>2</v>
      </c>
      <c r="C471" t="s">
        <v>257</v>
      </c>
      <c r="D471">
        <v>2.2999999999999998</v>
      </c>
      <c r="E471" t="s">
        <v>497</v>
      </c>
      <c r="F471" t="s">
        <v>498</v>
      </c>
      <c r="G471" t="s">
        <v>499</v>
      </c>
      <c r="H471" t="s">
        <v>31</v>
      </c>
      <c r="I471" t="s">
        <v>934</v>
      </c>
      <c r="J471" t="s">
        <v>859</v>
      </c>
      <c r="K471">
        <v>3</v>
      </c>
      <c r="L471">
        <v>39</v>
      </c>
      <c r="M471" t="s">
        <v>890</v>
      </c>
      <c r="N471" t="s">
        <v>1043</v>
      </c>
      <c r="O471">
        <v>5300</v>
      </c>
      <c r="P471" t="s">
        <v>1050</v>
      </c>
      <c r="Q471">
        <v>5310</v>
      </c>
      <c r="R471" t="s">
        <v>111</v>
      </c>
      <c r="S471">
        <v>5311</v>
      </c>
      <c r="T471" t="s">
        <v>542</v>
      </c>
      <c r="U471">
        <v>0</v>
      </c>
      <c r="V471" t="s">
        <v>43</v>
      </c>
      <c r="W471">
        <v>5000</v>
      </c>
      <c r="X471" t="s">
        <v>111</v>
      </c>
      <c r="Y471" t="s">
        <v>937</v>
      </c>
      <c r="Z471" t="s">
        <v>447</v>
      </c>
      <c r="AA471" t="s">
        <v>218</v>
      </c>
      <c r="AB471" t="s">
        <v>503</v>
      </c>
      <c r="AC471" t="s">
        <v>501</v>
      </c>
      <c r="AD471" s="12">
        <v>3966039</v>
      </c>
      <c r="AE471" s="12">
        <v>3966039</v>
      </c>
      <c r="AF471" s="12">
        <v>2606471.73</v>
      </c>
      <c r="AG471" s="12">
        <v>2498591.73</v>
      </c>
      <c r="AH471" s="12">
        <v>2498591.73</v>
      </c>
      <c r="AI471" s="12">
        <v>2498591.73</v>
      </c>
      <c r="AJ471" s="12">
        <v>2498591.73</v>
      </c>
      <c r="AK471" s="12">
        <v>1359567.27</v>
      </c>
      <c r="AL471" s="12">
        <v>0</v>
      </c>
      <c r="AM471" s="12">
        <v>0</v>
      </c>
      <c r="AN471" s="12">
        <v>0</v>
      </c>
      <c r="AO471" s="12">
        <v>0</v>
      </c>
      <c r="AP471" s="12">
        <v>206643.85</v>
      </c>
      <c r="AQ471" s="12">
        <v>3966039</v>
      </c>
      <c r="AR471" s="12">
        <f t="shared" si="7"/>
        <v>3966039</v>
      </c>
      <c r="AS471" s="12">
        <v>3966039</v>
      </c>
    </row>
    <row r="472" spans="1:45" hidden="1" x14ac:dyDescent="0.3">
      <c r="A472" t="s">
        <v>933</v>
      </c>
      <c r="B472">
        <v>3</v>
      </c>
      <c r="C472" t="s">
        <v>600</v>
      </c>
      <c r="D472">
        <v>3.1</v>
      </c>
      <c r="E472" t="s">
        <v>601</v>
      </c>
      <c r="F472" t="s">
        <v>602</v>
      </c>
      <c r="G472" t="s">
        <v>603</v>
      </c>
      <c r="H472" t="s">
        <v>31</v>
      </c>
      <c r="I472" t="s">
        <v>934</v>
      </c>
      <c r="J472" t="s">
        <v>861</v>
      </c>
      <c r="K472">
        <v>8</v>
      </c>
      <c r="L472">
        <v>42</v>
      </c>
      <c r="M472" t="s">
        <v>895</v>
      </c>
      <c r="N472" t="s">
        <v>1043</v>
      </c>
      <c r="O472">
        <v>5300</v>
      </c>
      <c r="P472" t="s">
        <v>1050</v>
      </c>
      <c r="Q472">
        <v>5310</v>
      </c>
      <c r="R472" t="s">
        <v>111</v>
      </c>
      <c r="S472">
        <v>5311</v>
      </c>
      <c r="T472" t="s">
        <v>542</v>
      </c>
      <c r="U472">
        <v>0</v>
      </c>
      <c r="V472" t="s">
        <v>43</v>
      </c>
      <c r="W472">
        <v>5000</v>
      </c>
      <c r="X472" t="s">
        <v>111</v>
      </c>
      <c r="Y472" t="s">
        <v>937</v>
      </c>
      <c r="Z472" t="s">
        <v>605</v>
      </c>
      <c r="AA472" t="s">
        <v>606</v>
      </c>
      <c r="AB472" t="s">
        <v>622</v>
      </c>
      <c r="AC472" t="s">
        <v>973</v>
      </c>
      <c r="AD472" s="12">
        <v>173919.61</v>
      </c>
      <c r="AE472" s="12">
        <v>86000</v>
      </c>
      <c r="AF472" s="12">
        <v>173919.61</v>
      </c>
      <c r="AG472" s="12">
        <v>115919.61</v>
      </c>
      <c r="AH472" s="12">
        <v>115919.61</v>
      </c>
      <c r="AI472" s="12">
        <v>115919.61</v>
      </c>
      <c r="AJ472" s="12">
        <v>115919.61</v>
      </c>
      <c r="AK472" s="12">
        <v>0</v>
      </c>
      <c r="AL472" s="12">
        <v>0</v>
      </c>
      <c r="AM472" s="12">
        <v>0</v>
      </c>
      <c r="AN472" s="12">
        <v>0</v>
      </c>
      <c r="AO472" s="12">
        <v>0</v>
      </c>
      <c r="AP472" s="12">
        <v>0</v>
      </c>
      <c r="AQ472" s="12">
        <v>136000</v>
      </c>
      <c r="AR472" s="12">
        <f t="shared" si="7"/>
        <v>173919.61</v>
      </c>
      <c r="AS472" s="12">
        <v>173919.61</v>
      </c>
    </row>
    <row r="473" spans="1:45" hidden="1" x14ac:dyDescent="0.3">
      <c r="A473" t="s">
        <v>933</v>
      </c>
      <c r="B473">
        <v>2</v>
      </c>
      <c r="C473" t="s">
        <v>257</v>
      </c>
      <c r="D473">
        <v>2.1</v>
      </c>
      <c r="E473" t="s">
        <v>579</v>
      </c>
      <c r="F473" t="s">
        <v>783</v>
      </c>
      <c r="G473" t="s">
        <v>784</v>
      </c>
      <c r="H473" t="s">
        <v>200</v>
      </c>
      <c r="I473" t="s">
        <v>957</v>
      </c>
      <c r="J473" t="s">
        <v>867</v>
      </c>
      <c r="K473">
        <v>4</v>
      </c>
      <c r="L473">
        <v>56</v>
      </c>
      <c r="M473" t="s">
        <v>904</v>
      </c>
      <c r="N473" t="s">
        <v>1043</v>
      </c>
      <c r="O473">
        <v>5300</v>
      </c>
      <c r="P473" t="s">
        <v>1050</v>
      </c>
      <c r="Q473">
        <v>5320</v>
      </c>
      <c r="R473" t="s">
        <v>111</v>
      </c>
      <c r="S473">
        <v>5321</v>
      </c>
      <c r="T473" t="s">
        <v>545</v>
      </c>
      <c r="U473">
        <v>0</v>
      </c>
      <c r="V473" t="s">
        <v>43</v>
      </c>
      <c r="W473">
        <v>5000</v>
      </c>
      <c r="X473" t="s">
        <v>111</v>
      </c>
      <c r="Y473" t="s">
        <v>937</v>
      </c>
      <c r="Z473" t="s">
        <v>785</v>
      </c>
      <c r="AA473" t="s">
        <v>667</v>
      </c>
      <c r="AB473" t="s">
        <v>788</v>
      </c>
      <c r="AC473" t="s">
        <v>959</v>
      </c>
      <c r="AD473" s="12">
        <v>10000</v>
      </c>
      <c r="AE473" s="12">
        <v>10000</v>
      </c>
      <c r="AF473" s="12">
        <v>0</v>
      </c>
      <c r="AG473" s="12">
        <v>0</v>
      </c>
      <c r="AH473" s="12">
        <v>0</v>
      </c>
      <c r="AI473" s="12">
        <v>0</v>
      </c>
      <c r="AJ473" s="12">
        <v>0</v>
      </c>
      <c r="AK473" s="12">
        <v>10000</v>
      </c>
      <c r="AL473" s="12">
        <v>0</v>
      </c>
      <c r="AM473" s="12">
        <v>0</v>
      </c>
      <c r="AN473" s="12">
        <v>0</v>
      </c>
      <c r="AO473" s="12">
        <v>0</v>
      </c>
      <c r="AP473" s="12">
        <v>0</v>
      </c>
      <c r="AQ473" s="12">
        <v>10000</v>
      </c>
      <c r="AR473" s="12">
        <f t="shared" si="7"/>
        <v>10000</v>
      </c>
      <c r="AS473" s="12">
        <v>10000</v>
      </c>
    </row>
    <row r="474" spans="1:45" hidden="1" x14ac:dyDescent="0.3">
      <c r="A474" t="s">
        <v>933</v>
      </c>
      <c r="B474">
        <v>2</v>
      </c>
      <c r="C474" t="s">
        <v>257</v>
      </c>
      <c r="D474">
        <v>2.2999999999999998</v>
      </c>
      <c r="E474" t="s">
        <v>497</v>
      </c>
      <c r="F474" t="s">
        <v>498</v>
      </c>
      <c r="G474" t="s">
        <v>499</v>
      </c>
      <c r="H474" t="s">
        <v>31</v>
      </c>
      <c r="I474" t="s">
        <v>934</v>
      </c>
      <c r="J474" t="s">
        <v>859</v>
      </c>
      <c r="K474">
        <v>3</v>
      </c>
      <c r="L474">
        <v>39</v>
      </c>
      <c r="M474" t="s">
        <v>890</v>
      </c>
      <c r="N474" t="s">
        <v>1043</v>
      </c>
      <c r="O474">
        <v>5300</v>
      </c>
      <c r="P474" t="s">
        <v>1050</v>
      </c>
      <c r="Q474">
        <v>5320</v>
      </c>
      <c r="R474" t="s">
        <v>111</v>
      </c>
      <c r="S474">
        <v>5321</v>
      </c>
      <c r="T474" t="s">
        <v>545</v>
      </c>
      <c r="U474">
        <v>0</v>
      </c>
      <c r="V474" t="s">
        <v>43</v>
      </c>
      <c r="W474">
        <v>5000</v>
      </c>
      <c r="X474" t="s">
        <v>111</v>
      </c>
      <c r="Y474" t="s">
        <v>937</v>
      </c>
      <c r="Z474" t="s">
        <v>447</v>
      </c>
      <c r="AA474" t="s">
        <v>218</v>
      </c>
      <c r="AB474" t="s">
        <v>503</v>
      </c>
      <c r="AC474" t="s">
        <v>501</v>
      </c>
      <c r="AD474" s="12">
        <v>1005112</v>
      </c>
      <c r="AE474" s="12">
        <v>1005112</v>
      </c>
      <c r="AF474" s="12">
        <v>998020.79</v>
      </c>
      <c r="AG474" s="12">
        <v>642422.79</v>
      </c>
      <c r="AH474" s="12">
        <v>642422.79</v>
      </c>
      <c r="AI474" s="12">
        <v>642422.79</v>
      </c>
      <c r="AJ474" s="12">
        <v>642422.79</v>
      </c>
      <c r="AK474" s="12">
        <v>7091.2099999999627</v>
      </c>
      <c r="AL474" s="12">
        <v>0</v>
      </c>
      <c r="AM474" s="12">
        <v>0</v>
      </c>
      <c r="AN474" s="12">
        <v>0</v>
      </c>
      <c r="AO474" s="12">
        <v>0</v>
      </c>
      <c r="AP474" s="12">
        <v>0</v>
      </c>
      <c r="AQ474" s="12">
        <v>1005112</v>
      </c>
      <c r="AR474" s="12">
        <f t="shared" si="7"/>
        <v>1005112</v>
      </c>
      <c r="AS474" s="12">
        <v>1005112</v>
      </c>
    </row>
    <row r="475" spans="1:45" hidden="1" x14ac:dyDescent="0.3">
      <c r="A475" t="s">
        <v>940</v>
      </c>
      <c r="B475">
        <v>1</v>
      </c>
      <c r="C475" t="s">
        <v>27</v>
      </c>
      <c r="D475">
        <v>1.3</v>
      </c>
      <c r="E475" t="s">
        <v>28</v>
      </c>
      <c r="F475" t="s">
        <v>29</v>
      </c>
      <c r="G475" t="s">
        <v>30</v>
      </c>
      <c r="H475" t="s">
        <v>31</v>
      </c>
      <c r="I475" t="s">
        <v>934</v>
      </c>
      <c r="J475" t="s">
        <v>857</v>
      </c>
      <c r="K475">
        <v>6</v>
      </c>
      <c r="L475">
        <v>21</v>
      </c>
      <c r="M475" t="s">
        <v>884</v>
      </c>
      <c r="N475" t="s">
        <v>1043</v>
      </c>
      <c r="O475">
        <v>5400</v>
      </c>
      <c r="P475" t="s">
        <v>240</v>
      </c>
      <c r="Q475">
        <v>5410</v>
      </c>
      <c r="R475" t="s">
        <v>111</v>
      </c>
      <c r="S475">
        <v>5411</v>
      </c>
      <c r="T475" t="s">
        <v>240</v>
      </c>
      <c r="U475">
        <v>0</v>
      </c>
      <c r="V475" t="s">
        <v>43</v>
      </c>
      <c r="W475">
        <v>5000</v>
      </c>
      <c r="X475" t="s">
        <v>111</v>
      </c>
      <c r="Y475" t="s">
        <v>962</v>
      </c>
      <c r="Z475" t="s">
        <v>307</v>
      </c>
      <c r="AA475" t="s">
        <v>79</v>
      </c>
      <c r="AB475" t="s">
        <v>311</v>
      </c>
      <c r="AC475" t="s">
        <v>309</v>
      </c>
      <c r="AD475" s="12">
        <v>361499.99</v>
      </c>
      <c r="AE475" s="12">
        <v>0</v>
      </c>
      <c r="AF475" s="12">
        <v>361499.99</v>
      </c>
      <c r="AG475" s="12">
        <v>0</v>
      </c>
      <c r="AH475" s="12">
        <v>0</v>
      </c>
      <c r="AI475" s="12">
        <v>0</v>
      </c>
      <c r="AJ475" s="12">
        <v>0</v>
      </c>
      <c r="AK475" s="12">
        <v>0</v>
      </c>
      <c r="AL475" s="12">
        <v>0</v>
      </c>
      <c r="AM475" s="12">
        <v>0</v>
      </c>
      <c r="AN475" s="12">
        <v>0</v>
      </c>
      <c r="AO475" s="12">
        <v>0</v>
      </c>
      <c r="AP475" s="12">
        <v>0</v>
      </c>
      <c r="AQ475" s="12">
        <v>361499.99</v>
      </c>
      <c r="AR475" s="12">
        <f t="shared" si="7"/>
        <v>361499.99</v>
      </c>
      <c r="AS475" s="12">
        <v>0</v>
      </c>
    </row>
    <row r="476" spans="1:45" hidden="1" x14ac:dyDescent="0.3">
      <c r="A476" t="s">
        <v>933</v>
      </c>
      <c r="B476">
        <v>1</v>
      </c>
      <c r="C476" t="s">
        <v>27</v>
      </c>
      <c r="D476">
        <v>1.3</v>
      </c>
      <c r="E476" t="s">
        <v>28</v>
      </c>
      <c r="F476" t="s">
        <v>29</v>
      </c>
      <c r="G476" t="s">
        <v>30</v>
      </c>
      <c r="H476" t="s">
        <v>31</v>
      </c>
      <c r="I476" t="s">
        <v>934</v>
      </c>
      <c r="J476" t="s">
        <v>857</v>
      </c>
      <c r="K476">
        <v>6</v>
      </c>
      <c r="L476">
        <v>21</v>
      </c>
      <c r="M476" t="s">
        <v>884</v>
      </c>
      <c r="N476" t="s">
        <v>1043</v>
      </c>
      <c r="O476">
        <v>5400</v>
      </c>
      <c r="P476" t="s">
        <v>240</v>
      </c>
      <c r="Q476">
        <v>5410</v>
      </c>
      <c r="R476" t="s">
        <v>111</v>
      </c>
      <c r="S476">
        <v>5411</v>
      </c>
      <c r="T476" t="s">
        <v>240</v>
      </c>
      <c r="U476">
        <v>0</v>
      </c>
      <c r="V476" t="s">
        <v>43</v>
      </c>
      <c r="W476">
        <v>5000</v>
      </c>
      <c r="X476" t="s">
        <v>111</v>
      </c>
      <c r="Y476" t="s">
        <v>937</v>
      </c>
      <c r="Z476" t="s">
        <v>307</v>
      </c>
      <c r="AA476" t="s">
        <v>79</v>
      </c>
      <c r="AB476" t="s">
        <v>311</v>
      </c>
      <c r="AC476" t="s">
        <v>309</v>
      </c>
      <c r="AD476" s="12">
        <v>3380000</v>
      </c>
      <c r="AE476" s="12">
        <v>0</v>
      </c>
      <c r="AF476" s="12">
        <v>3380000</v>
      </c>
      <c r="AG476" s="12">
        <v>3380000</v>
      </c>
      <c r="AH476" s="12">
        <v>3380000</v>
      </c>
      <c r="AI476" s="12">
        <v>3380000</v>
      </c>
      <c r="AJ476" s="12">
        <v>3380000</v>
      </c>
      <c r="AK476" s="12">
        <v>0</v>
      </c>
      <c r="AL476" s="12">
        <v>0</v>
      </c>
      <c r="AM476" s="12">
        <v>0</v>
      </c>
      <c r="AN476" s="12">
        <v>0</v>
      </c>
      <c r="AO476" s="12">
        <v>0</v>
      </c>
      <c r="AP476" s="12">
        <v>0</v>
      </c>
      <c r="AQ476" s="12">
        <v>3380000</v>
      </c>
      <c r="AR476" s="12">
        <f t="shared" si="7"/>
        <v>3380000</v>
      </c>
      <c r="AS476" s="12">
        <v>0</v>
      </c>
    </row>
    <row r="477" spans="1:45" hidden="1" x14ac:dyDescent="0.3">
      <c r="A477" t="s">
        <v>933</v>
      </c>
      <c r="B477">
        <v>3</v>
      </c>
      <c r="C477" t="s">
        <v>600</v>
      </c>
      <c r="D477">
        <v>3.1</v>
      </c>
      <c r="E477" t="s">
        <v>601</v>
      </c>
      <c r="F477" t="s">
        <v>602</v>
      </c>
      <c r="G477" t="s">
        <v>603</v>
      </c>
      <c r="H477" t="s">
        <v>31</v>
      </c>
      <c r="I477" t="s">
        <v>934</v>
      </c>
      <c r="J477" t="s">
        <v>861</v>
      </c>
      <c r="K477">
        <v>8</v>
      </c>
      <c r="L477">
        <v>42</v>
      </c>
      <c r="M477" t="s">
        <v>895</v>
      </c>
      <c r="N477" t="s">
        <v>1043</v>
      </c>
      <c r="O477">
        <v>5400</v>
      </c>
      <c r="P477" t="s">
        <v>240</v>
      </c>
      <c r="Q477">
        <v>5450</v>
      </c>
      <c r="R477" t="s">
        <v>111</v>
      </c>
      <c r="S477">
        <v>5451</v>
      </c>
      <c r="T477" t="s">
        <v>647</v>
      </c>
      <c r="U477">
        <v>0</v>
      </c>
      <c r="V477" t="s">
        <v>43</v>
      </c>
      <c r="W477">
        <v>5000</v>
      </c>
      <c r="X477" t="s">
        <v>111</v>
      </c>
      <c r="Y477" t="s">
        <v>937</v>
      </c>
      <c r="Z477" t="s">
        <v>605</v>
      </c>
      <c r="AA477" t="s">
        <v>606</v>
      </c>
      <c r="AB477" t="s">
        <v>622</v>
      </c>
      <c r="AC477" t="s">
        <v>973</v>
      </c>
      <c r="AD477" s="12">
        <v>120000</v>
      </c>
      <c r="AE477" s="12">
        <v>0</v>
      </c>
      <c r="AF477" s="12">
        <v>0</v>
      </c>
      <c r="AG477" s="12">
        <v>0</v>
      </c>
      <c r="AH477" s="12">
        <v>0</v>
      </c>
      <c r="AI477" s="12">
        <v>0</v>
      </c>
      <c r="AJ477" s="12">
        <v>0</v>
      </c>
      <c r="AK477" s="12">
        <v>120000</v>
      </c>
      <c r="AL477" s="12">
        <v>0</v>
      </c>
      <c r="AM477" s="12">
        <v>0</v>
      </c>
      <c r="AN477" s="12">
        <v>0</v>
      </c>
      <c r="AO477" s="12">
        <v>0</v>
      </c>
      <c r="AP477" s="12">
        <v>0</v>
      </c>
      <c r="AQ477" s="12">
        <v>120000</v>
      </c>
      <c r="AR477" s="12">
        <f t="shared" si="7"/>
        <v>120000</v>
      </c>
      <c r="AS477" s="12">
        <v>120000</v>
      </c>
    </row>
    <row r="478" spans="1:45" hidden="1" x14ac:dyDescent="0.3">
      <c r="A478" t="s">
        <v>933</v>
      </c>
      <c r="B478">
        <v>1</v>
      </c>
      <c r="C478" t="s">
        <v>27</v>
      </c>
      <c r="D478">
        <v>1.3</v>
      </c>
      <c r="E478" t="s">
        <v>28</v>
      </c>
      <c r="F478" t="s">
        <v>29</v>
      </c>
      <c r="G478" t="s">
        <v>30</v>
      </c>
      <c r="H478" t="s">
        <v>31</v>
      </c>
      <c r="I478" t="s">
        <v>934</v>
      </c>
      <c r="J478" t="s">
        <v>859</v>
      </c>
      <c r="K478">
        <v>3</v>
      </c>
      <c r="L478">
        <v>33</v>
      </c>
      <c r="M478" t="s">
        <v>891</v>
      </c>
      <c r="N478" t="s">
        <v>1043</v>
      </c>
      <c r="O478">
        <v>5600</v>
      </c>
      <c r="P478" t="s">
        <v>1051</v>
      </c>
      <c r="Q478">
        <v>5610</v>
      </c>
      <c r="R478" t="s">
        <v>111</v>
      </c>
      <c r="S478">
        <v>5611</v>
      </c>
      <c r="T478" t="s">
        <v>474</v>
      </c>
      <c r="U478">
        <v>0</v>
      </c>
      <c r="V478" t="s">
        <v>43</v>
      </c>
      <c r="W478">
        <v>5000</v>
      </c>
      <c r="X478" t="s">
        <v>111</v>
      </c>
      <c r="Y478" t="s">
        <v>937</v>
      </c>
      <c r="Z478" t="s">
        <v>447</v>
      </c>
      <c r="AA478" t="s">
        <v>218</v>
      </c>
      <c r="AB478" t="s">
        <v>559</v>
      </c>
      <c r="AC478" t="s">
        <v>965</v>
      </c>
      <c r="AD478" s="12">
        <v>88195.199999999997</v>
      </c>
      <c r="AE478" s="12">
        <v>0</v>
      </c>
      <c r="AF478" s="12">
        <v>48178.99</v>
      </c>
      <c r="AG478" s="12">
        <v>48178.99</v>
      </c>
      <c r="AH478" s="12">
        <v>29612.959999999999</v>
      </c>
      <c r="AI478" s="12">
        <v>29612.959999999999</v>
      </c>
      <c r="AJ478" s="12">
        <v>29612.959999999999</v>
      </c>
      <c r="AK478" s="12">
        <v>40016.21</v>
      </c>
      <c r="AL478" s="12">
        <v>18130.8</v>
      </c>
      <c r="AM478" s="12">
        <v>0</v>
      </c>
      <c r="AN478" s="12">
        <v>0</v>
      </c>
      <c r="AO478" s="12">
        <v>200000</v>
      </c>
      <c r="AP478" s="12">
        <v>143706.89000000001</v>
      </c>
      <c r="AQ478" s="12">
        <v>150000</v>
      </c>
      <c r="AR478" s="12">
        <f t="shared" si="7"/>
        <v>70064.399999999994</v>
      </c>
      <c r="AS478" s="12">
        <v>70064.399999999994</v>
      </c>
    </row>
    <row r="479" spans="1:45" hidden="1" x14ac:dyDescent="0.3">
      <c r="A479" t="s">
        <v>933</v>
      </c>
      <c r="B479">
        <v>1</v>
      </c>
      <c r="C479" t="s">
        <v>27</v>
      </c>
      <c r="D479">
        <v>1.3</v>
      </c>
      <c r="E479" t="s">
        <v>28</v>
      </c>
      <c r="F479" t="s">
        <v>29</v>
      </c>
      <c r="G479" t="s">
        <v>30</v>
      </c>
      <c r="H479" t="s">
        <v>31</v>
      </c>
      <c r="I479" t="s">
        <v>934</v>
      </c>
      <c r="J479" t="s">
        <v>857</v>
      </c>
      <c r="K479">
        <v>6</v>
      </c>
      <c r="L479">
        <v>21</v>
      </c>
      <c r="M479" t="s">
        <v>884</v>
      </c>
      <c r="N479" t="s">
        <v>1043</v>
      </c>
      <c r="O479">
        <v>5600</v>
      </c>
      <c r="P479" t="s">
        <v>1051</v>
      </c>
      <c r="Q479">
        <v>5610</v>
      </c>
      <c r="R479" t="s">
        <v>111</v>
      </c>
      <c r="S479">
        <v>5611</v>
      </c>
      <c r="T479" t="s">
        <v>474</v>
      </c>
      <c r="U479">
        <v>0</v>
      </c>
      <c r="V479" t="s">
        <v>43</v>
      </c>
      <c r="W479">
        <v>5000</v>
      </c>
      <c r="X479" t="s">
        <v>111</v>
      </c>
      <c r="Y479" t="s">
        <v>937</v>
      </c>
      <c r="Z479" t="s">
        <v>307</v>
      </c>
      <c r="AA479" t="s">
        <v>79</v>
      </c>
      <c r="AB479" t="s">
        <v>311</v>
      </c>
      <c r="AC479" t="s">
        <v>309</v>
      </c>
      <c r="AD479" s="12">
        <v>0</v>
      </c>
      <c r="AE479" s="12">
        <v>0</v>
      </c>
      <c r="AF479" s="12">
        <v>0</v>
      </c>
      <c r="AG479" s="12">
        <v>0</v>
      </c>
      <c r="AH479" s="12">
        <v>0</v>
      </c>
      <c r="AI479" s="12">
        <v>0</v>
      </c>
      <c r="AJ479" s="12">
        <v>0</v>
      </c>
      <c r="AK479" s="12">
        <v>0</v>
      </c>
      <c r="AL479" s="12">
        <v>0</v>
      </c>
      <c r="AM479" s="12">
        <v>0</v>
      </c>
      <c r="AN479" s="12">
        <v>0</v>
      </c>
      <c r="AO479" s="12">
        <v>0</v>
      </c>
      <c r="AP479" s="12">
        <v>2280</v>
      </c>
      <c r="AQ479" s="12">
        <v>0</v>
      </c>
      <c r="AR479" s="12">
        <f t="shared" si="7"/>
        <v>0</v>
      </c>
      <c r="AS479" s="12">
        <v>0</v>
      </c>
    </row>
    <row r="480" spans="1:45" hidden="1" x14ac:dyDescent="0.3">
      <c r="A480" t="s">
        <v>933</v>
      </c>
      <c r="B480">
        <v>2</v>
      </c>
      <c r="C480" t="s">
        <v>257</v>
      </c>
      <c r="D480">
        <v>2.2000000000000002</v>
      </c>
      <c r="E480" t="s">
        <v>258</v>
      </c>
      <c r="F480" t="s">
        <v>259</v>
      </c>
      <c r="G480" t="s">
        <v>260</v>
      </c>
      <c r="H480" t="s">
        <v>31</v>
      </c>
      <c r="I480" t="s">
        <v>934</v>
      </c>
      <c r="J480" t="s">
        <v>859</v>
      </c>
      <c r="K480">
        <v>2</v>
      </c>
      <c r="L480">
        <v>36</v>
      </c>
      <c r="M480" t="s">
        <v>888</v>
      </c>
      <c r="N480" t="s">
        <v>1043</v>
      </c>
      <c r="O480">
        <v>5600</v>
      </c>
      <c r="P480" t="s">
        <v>1051</v>
      </c>
      <c r="Q480">
        <v>5610</v>
      </c>
      <c r="R480" t="s">
        <v>111</v>
      </c>
      <c r="S480">
        <v>5611</v>
      </c>
      <c r="T480" t="s">
        <v>474</v>
      </c>
      <c r="U480">
        <v>0</v>
      </c>
      <c r="V480" t="s">
        <v>43</v>
      </c>
      <c r="W480">
        <v>5000</v>
      </c>
      <c r="X480" t="s">
        <v>111</v>
      </c>
      <c r="Y480" t="s">
        <v>937</v>
      </c>
      <c r="Z480" t="s">
        <v>447</v>
      </c>
      <c r="AA480" t="s">
        <v>448</v>
      </c>
      <c r="AB480" t="s">
        <v>452</v>
      </c>
      <c r="AC480" t="s">
        <v>976</v>
      </c>
      <c r="AD480" s="12">
        <v>128500</v>
      </c>
      <c r="AE480" s="12">
        <v>150000</v>
      </c>
      <c r="AF480" s="12">
        <v>0</v>
      </c>
      <c r="AG480" s="12">
        <v>0</v>
      </c>
      <c r="AH480" s="12">
        <v>0</v>
      </c>
      <c r="AI480" s="12">
        <v>0</v>
      </c>
      <c r="AJ480" s="12">
        <v>0</v>
      </c>
      <c r="AK480" s="12">
        <v>128500</v>
      </c>
      <c r="AL480" s="12">
        <v>0</v>
      </c>
      <c r="AM480" s="12">
        <v>0</v>
      </c>
      <c r="AN480" s="12">
        <v>0</v>
      </c>
      <c r="AO480" s="12">
        <v>0</v>
      </c>
      <c r="AP480" s="12">
        <v>0</v>
      </c>
      <c r="AQ480" s="12">
        <v>150000</v>
      </c>
      <c r="AR480" s="12">
        <f t="shared" si="7"/>
        <v>128500</v>
      </c>
      <c r="AS480" s="12">
        <v>128500</v>
      </c>
    </row>
    <row r="481" spans="1:45" hidden="1" x14ac:dyDescent="0.3">
      <c r="A481" t="s">
        <v>933</v>
      </c>
      <c r="B481">
        <v>3</v>
      </c>
      <c r="C481" t="s">
        <v>600</v>
      </c>
      <c r="D481">
        <v>3.1</v>
      </c>
      <c r="E481" t="s">
        <v>601</v>
      </c>
      <c r="F481" t="s">
        <v>602</v>
      </c>
      <c r="G481" t="s">
        <v>603</v>
      </c>
      <c r="H481" t="s">
        <v>31</v>
      </c>
      <c r="I481" t="s">
        <v>934</v>
      </c>
      <c r="J481" t="s">
        <v>861</v>
      </c>
      <c r="K481">
        <v>8</v>
      </c>
      <c r="L481">
        <v>42</v>
      </c>
      <c r="M481" t="s">
        <v>895</v>
      </c>
      <c r="N481" t="s">
        <v>1043</v>
      </c>
      <c r="O481">
        <v>5600</v>
      </c>
      <c r="P481" t="s">
        <v>1051</v>
      </c>
      <c r="Q481">
        <v>5610</v>
      </c>
      <c r="R481" t="s">
        <v>111</v>
      </c>
      <c r="S481">
        <v>5611</v>
      </c>
      <c r="T481" t="s">
        <v>474</v>
      </c>
      <c r="U481">
        <v>0</v>
      </c>
      <c r="V481" t="s">
        <v>43</v>
      </c>
      <c r="W481">
        <v>5000</v>
      </c>
      <c r="X481" t="s">
        <v>111</v>
      </c>
      <c r="Y481" t="s">
        <v>937</v>
      </c>
      <c r="Z481" t="s">
        <v>605</v>
      </c>
      <c r="AA481" t="s">
        <v>606</v>
      </c>
      <c r="AB481" t="s">
        <v>622</v>
      </c>
      <c r="AC481" t="s">
        <v>973</v>
      </c>
      <c r="AD481" s="12">
        <v>0</v>
      </c>
      <c r="AE481" s="12">
        <v>0</v>
      </c>
      <c r="AF481" s="12">
        <v>0</v>
      </c>
      <c r="AG481" s="12">
        <v>0</v>
      </c>
      <c r="AH481" s="12">
        <v>0</v>
      </c>
      <c r="AI481" s="12">
        <v>0</v>
      </c>
      <c r="AJ481" s="12">
        <v>0</v>
      </c>
      <c r="AK481" s="12">
        <v>0</v>
      </c>
      <c r="AL481" s="12">
        <v>0</v>
      </c>
      <c r="AM481" s="12">
        <v>0</v>
      </c>
      <c r="AN481" s="12">
        <v>0</v>
      </c>
      <c r="AO481" s="12">
        <v>0</v>
      </c>
      <c r="AP481" s="12">
        <v>0</v>
      </c>
      <c r="AQ481" s="12">
        <v>150000</v>
      </c>
      <c r="AR481" s="12">
        <f t="shared" si="7"/>
        <v>0</v>
      </c>
      <c r="AS481" s="12">
        <v>0</v>
      </c>
    </row>
    <row r="482" spans="1:45" hidden="1" x14ac:dyDescent="0.3">
      <c r="A482" t="s">
        <v>933</v>
      </c>
      <c r="B482">
        <v>2</v>
      </c>
      <c r="C482" t="s">
        <v>257</v>
      </c>
      <c r="D482">
        <v>2.2999999999999998</v>
      </c>
      <c r="E482" t="s">
        <v>497</v>
      </c>
      <c r="F482" t="s">
        <v>498</v>
      </c>
      <c r="G482" t="s">
        <v>499</v>
      </c>
      <c r="H482" t="s">
        <v>31</v>
      </c>
      <c r="I482" t="s">
        <v>934</v>
      </c>
      <c r="J482" t="s">
        <v>859</v>
      </c>
      <c r="K482">
        <v>3</v>
      </c>
      <c r="L482">
        <v>39</v>
      </c>
      <c r="M482" t="s">
        <v>890</v>
      </c>
      <c r="N482" t="s">
        <v>1043</v>
      </c>
      <c r="O482">
        <v>5600</v>
      </c>
      <c r="P482" t="s">
        <v>1051</v>
      </c>
      <c r="Q482">
        <v>5620</v>
      </c>
      <c r="R482" t="s">
        <v>111</v>
      </c>
      <c r="S482">
        <v>5621</v>
      </c>
      <c r="T482" t="s">
        <v>548</v>
      </c>
      <c r="U482">
        <v>0</v>
      </c>
      <c r="V482" t="s">
        <v>43</v>
      </c>
      <c r="W482">
        <v>5000</v>
      </c>
      <c r="X482" t="s">
        <v>111</v>
      </c>
      <c r="Y482" t="s">
        <v>937</v>
      </c>
      <c r="Z482" t="s">
        <v>447</v>
      </c>
      <c r="AA482" t="s">
        <v>218</v>
      </c>
      <c r="AB482" t="s">
        <v>503</v>
      </c>
      <c r="AC482" t="s">
        <v>501</v>
      </c>
      <c r="AD482" s="12">
        <v>90000</v>
      </c>
      <c r="AE482" s="12">
        <v>90000</v>
      </c>
      <c r="AF482" s="12">
        <v>0</v>
      </c>
      <c r="AG482" s="12">
        <v>0</v>
      </c>
      <c r="AH482" s="12">
        <v>0</v>
      </c>
      <c r="AI482" s="12">
        <v>0</v>
      </c>
      <c r="AJ482" s="12">
        <v>0</v>
      </c>
      <c r="AK482" s="12">
        <v>90000</v>
      </c>
      <c r="AL482" s="12">
        <v>0</v>
      </c>
      <c r="AM482" s="12">
        <v>0</v>
      </c>
      <c r="AN482" s="12">
        <v>0</v>
      </c>
      <c r="AO482" s="12">
        <v>0</v>
      </c>
      <c r="AP482" s="12">
        <v>0</v>
      </c>
      <c r="AQ482" s="12">
        <v>90000</v>
      </c>
      <c r="AR482" s="12">
        <f t="shared" si="7"/>
        <v>90000</v>
      </c>
      <c r="AS482" s="12">
        <v>90000</v>
      </c>
    </row>
    <row r="483" spans="1:45" hidden="1" x14ac:dyDescent="0.3">
      <c r="A483" t="s">
        <v>933</v>
      </c>
      <c r="B483">
        <v>1</v>
      </c>
      <c r="C483" t="s">
        <v>27</v>
      </c>
      <c r="D483">
        <v>1.3</v>
      </c>
      <c r="E483" t="s">
        <v>28</v>
      </c>
      <c r="F483" t="s">
        <v>29</v>
      </c>
      <c r="G483" t="s">
        <v>30</v>
      </c>
      <c r="H483" t="s">
        <v>31</v>
      </c>
      <c r="I483" t="s">
        <v>934</v>
      </c>
      <c r="J483" t="s">
        <v>859</v>
      </c>
      <c r="K483">
        <v>3</v>
      </c>
      <c r="L483">
        <v>33</v>
      </c>
      <c r="M483" t="s">
        <v>891</v>
      </c>
      <c r="N483" t="s">
        <v>1043</v>
      </c>
      <c r="O483">
        <v>5600</v>
      </c>
      <c r="P483" t="s">
        <v>1051</v>
      </c>
      <c r="Q483">
        <v>5630</v>
      </c>
      <c r="R483" t="s">
        <v>111</v>
      </c>
      <c r="S483">
        <v>5631</v>
      </c>
      <c r="T483" t="s">
        <v>570</v>
      </c>
      <c r="U483">
        <v>0</v>
      </c>
      <c r="V483" t="s">
        <v>43</v>
      </c>
      <c r="W483">
        <v>5000</v>
      </c>
      <c r="X483" t="s">
        <v>111</v>
      </c>
      <c r="Y483" t="s">
        <v>937</v>
      </c>
      <c r="Z483" t="s">
        <v>447</v>
      </c>
      <c r="AA483" t="s">
        <v>218</v>
      </c>
      <c r="AB483" t="s">
        <v>559</v>
      </c>
      <c r="AC483" t="s">
        <v>965</v>
      </c>
      <c r="AD483" s="12">
        <v>0</v>
      </c>
      <c r="AE483" s="12">
        <v>0</v>
      </c>
      <c r="AF483" s="12">
        <v>41050</v>
      </c>
      <c r="AG483" s="12">
        <v>41050</v>
      </c>
      <c r="AH483" s="12">
        <v>0</v>
      </c>
      <c r="AI483" s="12">
        <v>0</v>
      </c>
      <c r="AJ483" s="12">
        <v>0</v>
      </c>
      <c r="AK483" s="12">
        <v>-41050</v>
      </c>
      <c r="AL483" s="12">
        <v>0</v>
      </c>
      <c r="AM483" s="12">
        <v>45765</v>
      </c>
      <c r="AN483" s="12">
        <v>0</v>
      </c>
      <c r="AO483" s="12">
        <v>0</v>
      </c>
      <c r="AP483" s="12">
        <v>0</v>
      </c>
      <c r="AQ483" s="12">
        <v>0</v>
      </c>
      <c r="AR483" s="12">
        <f t="shared" si="7"/>
        <v>45765</v>
      </c>
      <c r="AS483" s="12">
        <v>45765</v>
      </c>
    </row>
    <row r="484" spans="1:45" hidden="1" x14ac:dyDescent="0.3">
      <c r="A484" t="s">
        <v>940</v>
      </c>
      <c r="B484">
        <v>1</v>
      </c>
      <c r="C484" t="s">
        <v>27</v>
      </c>
      <c r="D484">
        <v>1.7</v>
      </c>
      <c r="E484" t="s">
        <v>215</v>
      </c>
      <c r="F484" t="s">
        <v>373</v>
      </c>
      <c r="G484" t="s">
        <v>374</v>
      </c>
      <c r="H484" t="s">
        <v>200</v>
      </c>
      <c r="I484" t="s">
        <v>957</v>
      </c>
      <c r="J484" t="s">
        <v>860</v>
      </c>
      <c r="K484">
        <v>7</v>
      </c>
      <c r="L484">
        <v>41</v>
      </c>
      <c r="M484" t="s">
        <v>906</v>
      </c>
      <c r="N484" t="s">
        <v>1043</v>
      </c>
      <c r="O484">
        <v>5600</v>
      </c>
      <c r="P484" t="s">
        <v>1051</v>
      </c>
      <c r="Q484">
        <v>5640</v>
      </c>
      <c r="R484" t="s">
        <v>111</v>
      </c>
      <c r="S484">
        <v>5641</v>
      </c>
      <c r="T484" t="s">
        <v>338</v>
      </c>
      <c r="U484">
        <v>0</v>
      </c>
      <c r="V484" t="s">
        <v>43</v>
      </c>
      <c r="W484">
        <v>5000</v>
      </c>
      <c r="X484" t="s">
        <v>111</v>
      </c>
      <c r="Y484" t="s">
        <v>962</v>
      </c>
      <c r="Z484" t="s">
        <v>587</v>
      </c>
      <c r="AA484" t="s">
        <v>588</v>
      </c>
      <c r="AB484" t="s">
        <v>593</v>
      </c>
      <c r="AC484" t="s">
        <v>958</v>
      </c>
      <c r="AD484" s="12">
        <v>3960</v>
      </c>
      <c r="AE484" s="12">
        <v>0</v>
      </c>
      <c r="AF484" s="12">
        <v>3960</v>
      </c>
      <c r="AG484" s="12">
        <v>0</v>
      </c>
      <c r="AH484" s="12">
        <v>0</v>
      </c>
      <c r="AI484" s="12">
        <v>0</v>
      </c>
      <c r="AJ484" s="12">
        <v>0</v>
      </c>
      <c r="AK484" s="12">
        <v>0</v>
      </c>
      <c r="AL484" s="12">
        <v>0</v>
      </c>
      <c r="AM484" s="12">
        <v>0</v>
      </c>
      <c r="AN484" s="12">
        <v>0</v>
      </c>
      <c r="AO484" s="12">
        <v>0</v>
      </c>
      <c r="AP484" s="12">
        <v>0</v>
      </c>
      <c r="AQ484" s="12">
        <v>3960</v>
      </c>
      <c r="AR484" s="12">
        <f t="shared" si="7"/>
        <v>3960</v>
      </c>
      <c r="AS484" s="12">
        <v>0</v>
      </c>
    </row>
    <row r="485" spans="1:45" hidden="1" x14ac:dyDescent="0.3">
      <c r="A485" t="s">
        <v>933</v>
      </c>
      <c r="B485">
        <v>1</v>
      </c>
      <c r="C485" t="s">
        <v>27</v>
      </c>
      <c r="D485">
        <v>1.3</v>
      </c>
      <c r="E485" t="s">
        <v>28</v>
      </c>
      <c r="F485" t="s">
        <v>29</v>
      </c>
      <c r="G485" t="s">
        <v>30</v>
      </c>
      <c r="H485" t="s">
        <v>31</v>
      </c>
      <c r="I485" t="s">
        <v>934</v>
      </c>
      <c r="J485" t="s">
        <v>857</v>
      </c>
      <c r="K485">
        <v>6</v>
      </c>
      <c r="L485">
        <v>21</v>
      </c>
      <c r="M485" t="s">
        <v>884</v>
      </c>
      <c r="N485" t="s">
        <v>1043</v>
      </c>
      <c r="O485">
        <v>5600</v>
      </c>
      <c r="P485" t="s">
        <v>1051</v>
      </c>
      <c r="Q485">
        <v>5640</v>
      </c>
      <c r="R485" t="s">
        <v>111</v>
      </c>
      <c r="S485">
        <v>5641</v>
      </c>
      <c r="T485" t="s">
        <v>338</v>
      </c>
      <c r="U485">
        <v>0</v>
      </c>
      <c r="V485" t="s">
        <v>43</v>
      </c>
      <c r="W485">
        <v>5000</v>
      </c>
      <c r="X485" t="s">
        <v>111</v>
      </c>
      <c r="Y485" t="s">
        <v>937</v>
      </c>
      <c r="Z485" t="s">
        <v>307</v>
      </c>
      <c r="AA485" t="s">
        <v>79</v>
      </c>
      <c r="AB485" t="s">
        <v>311</v>
      </c>
      <c r="AC485" t="s">
        <v>309</v>
      </c>
      <c r="AD485" s="12">
        <v>61745.64</v>
      </c>
      <c r="AE485" s="12">
        <v>0</v>
      </c>
      <c r="AF485" s="12">
        <v>61745.64</v>
      </c>
      <c r="AG485" s="12">
        <v>61745.64</v>
      </c>
      <c r="AH485" s="12">
        <v>61745.64</v>
      </c>
      <c r="AI485" s="12">
        <v>61745.64</v>
      </c>
      <c r="AJ485" s="12">
        <v>61745.64</v>
      </c>
      <c r="AK485" s="12">
        <v>0</v>
      </c>
      <c r="AL485" s="12">
        <v>0</v>
      </c>
      <c r="AM485" s="12">
        <v>0</v>
      </c>
      <c r="AN485" s="12">
        <v>0</v>
      </c>
      <c r="AO485" s="12">
        <v>0</v>
      </c>
      <c r="AP485" s="12">
        <v>0</v>
      </c>
      <c r="AQ485" s="12">
        <v>61745.64</v>
      </c>
      <c r="AR485" s="12">
        <f t="shared" si="7"/>
        <v>61745.64</v>
      </c>
      <c r="AS485" s="12">
        <v>61745.64</v>
      </c>
    </row>
    <row r="486" spans="1:45" hidden="1" x14ac:dyDescent="0.3">
      <c r="A486" t="s">
        <v>933</v>
      </c>
      <c r="B486">
        <v>2</v>
      </c>
      <c r="C486" t="s">
        <v>257</v>
      </c>
      <c r="D486">
        <v>2.2999999999999998</v>
      </c>
      <c r="E486" t="s">
        <v>497</v>
      </c>
      <c r="F486" t="s">
        <v>498</v>
      </c>
      <c r="G486" t="s">
        <v>499</v>
      </c>
      <c r="H486" t="s">
        <v>31</v>
      </c>
      <c r="I486" t="s">
        <v>934</v>
      </c>
      <c r="J486" t="s">
        <v>859</v>
      </c>
      <c r="K486">
        <v>3</v>
      </c>
      <c r="L486">
        <v>39</v>
      </c>
      <c r="M486" t="s">
        <v>890</v>
      </c>
      <c r="N486" t="s">
        <v>1043</v>
      </c>
      <c r="O486">
        <v>5600</v>
      </c>
      <c r="P486" t="s">
        <v>1051</v>
      </c>
      <c r="Q486">
        <v>5640</v>
      </c>
      <c r="R486" t="s">
        <v>111</v>
      </c>
      <c r="S486">
        <v>5641</v>
      </c>
      <c r="T486" t="s">
        <v>338</v>
      </c>
      <c r="U486">
        <v>0</v>
      </c>
      <c r="V486" t="s">
        <v>43</v>
      </c>
      <c r="W486">
        <v>5000</v>
      </c>
      <c r="X486" t="s">
        <v>111</v>
      </c>
      <c r="Y486" t="s">
        <v>937</v>
      </c>
      <c r="Z486" t="s">
        <v>447</v>
      </c>
      <c r="AA486" t="s">
        <v>218</v>
      </c>
      <c r="AB486" t="s">
        <v>503</v>
      </c>
      <c r="AC486" t="s">
        <v>501</v>
      </c>
      <c r="AD486" s="12">
        <v>400000</v>
      </c>
      <c r="AE486" s="12">
        <v>0</v>
      </c>
      <c r="AF486" s="12">
        <v>257520</v>
      </c>
      <c r="AG486" s="12">
        <v>0</v>
      </c>
      <c r="AH486" s="12">
        <v>0</v>
      </c>
      <c r="AI486" s="12">
        <v>0</v>
      </c>
      <c r="AJ486" s="12">
        <v>0</v>
      </c>
      <c r="AK486" s="12">
        <v>142480</v>
      </c>
      <c r="AL486" s="12">
        <v>0</v>
      </c>
      <c r="AM486" s="12">
        <v>0</v>
      </c>
      <c r="AN486" s="12">
        <v>0</v>
      </c>
      <c r="AO486" s="12">
        <v>0</v>
      </c>
      <c r="AP486" s="12">
        <v>0</v>
      </c>
      <c r="AQ486" s="12">
        <v>500000</v>
      </c>
      <c r="AR486" s="12">
        <f t="shared" si="7"/>
        <v>400000</v>
      </c>
      <c r="AS486" s="12">
        <v>400000</v>
      </c>
    </row>
    <row r="487" spans="1:45" hidden="1" x14ac:dyDescent="0.3">
      <c r="A487" t="s">
        <v>933</v>
      </c>
      <c r="B487">
        <v>1</v>
      </c>
      <c r="C487" t="s">
        <v>27</v>
      </c>
      <c r="D487">
        <v>1.7</v>
      </c>
      <c r="E487" t="s">
        <v>215</v>
      </c>
      <c r="F487" t="s">
        <v>216</v>
      </c>
      <c r="G487" t="s">
        <v>217</v>
      </c>
      <c r="H487" t="s">
        <v>31</v>
      </c>
      <c r="I487" t="s">
        <v>934</v>
      </c>
      <c r="J487" t="s">
        <v>856</v>
      </c>
      <c r="K487">
        <v>3</v>
      </c>
      <c r="L487">
        <v>12</v>
      </c>
      <c r="M487" t="s">
        <v>881</v>
      </c>
      <c r="N487" t="s">
        <v>1043</v>
      </c>
      <c r="O487">
        <v>5600</v>
      </c>
      <c r="P487" t="s">
        <v>1051</v>
      </c>
      <c r="Q487">
        <v>5650</v>
      </c>
      <c r="R487" t="s">
        <v>111</v>
      </c>
      <c r="S487">
        <v>5651</v>
      </c>
      <c r="T487" t="s">
        <v>112</v>
      </c>
      <c r="U487">
        <v>0</v>
      </c>
      <c r="V487" t="s">
        <v>43</v>
      </c>
      <c r="W487">
        <v>5000</v>
      </c>
      <c r="X487" t="s">
        <v>111</v>
      </c>
      <c r="Y487" t="s">
        <v>937</v>
      </c>
      <c r="Z487" t="s">
        <v>189</v>
      </c>
      <c r="AA487" t="s">
        <v>218</v>
      </c>
      <c r="AB487" t="s">
        <v>244</v>
      </c>
      <c r="AC487" t="s">
        <v>972</v>
      </c>
      <c r="AD487" s="12">
        <v>100000</v>
      </c>
      <c r="AE487" s="12">
        <v>100000</v>
      </c>
      <c r="AF487" s="12">
        <v>71050</v>
      </c>
      <c r="AG487" s="12">
        <v>71050</v>
      </c>
      <c r="AH487" s="12">
        <v>71050</v>
      </c>
      <c r="AI487" s="12">
        <v>71050</v>
      </c>
      <c r="AJ487" s="12">
        <v>71050</v>
      </c>
      <c r="AK487" s="12">
        <v>28950</v>
      </c>
      <c r="AL487" s="12">
        <v>0</v>
      </c>
      <c r="AM487" s="12">
        <v>0</v>
      </c>
      <c r="AN487" s="12">
        <v>0</v>
      </c>
      <c r="AO487" s="12">
        <v>100000</v>
      </c>
      <c r="AP487" s="12">
        <v>98159.87</v>
      </c>
      <c r="AQ487" s="12">
        <v>100000</v>
      </c>
      <c r="AR487" s="12">
        <f t="shared" si="7"/>
        <v>100000</v>
      </c>
      <c r="AS487" s="12">
        <v>100000</v>
      </c>
    </row>
    <row r="488" spans="1:45" hidden="1" x14ac:dyDescent="0.3">
      <c r="A488" t="s">
        <v>933</v>
      </c>
      <c r="B488">
        <v>3</v>
      </c>
      <c r="C488" t="s">
        <v>600</v>
      </c>
      <c r="D488">
        <v>3.8</v>
      </c>
      <c r="E488" t="s">
        <v>801</v>
      </c>
      <c r="F488" t="s">
        <v>802</v>
      </c>
      <c r="G488" t="s">
        <v>803</v>
      </c>
      <c r="H488" t="s">
        <v>31</v>
      </c>
      <c r="I488" t="s">
        <v>934</v>
      </c>
      <c r="J488" t="s">
        <v>868</v>
      </c>
      <c r="K488">
        <v>6</v>
      </c>
      <c r="L488">
        <v>49</v>
      </c>
      <c r="M488" t="s">
        <v>905</v>
      </c>
      <c r="N488" t="s">
        <v>1043</v>
      </c>
      <c r="O488">
        <v>5600</v>
      </c>
      <c r="P488" t="s">
        <v>1051</v>
      </c>
      <c r="Q488">
        <v>5650</v>
      </c>
      <c r="R488" t="s">
        <v>111</v>
      </c>
      <c r="S488">
        <v>5651</v>
      </c>
      <c r="T488" t="s">
        <v>112</v>
      </c>
      <c r="U488">
        <v>0</v>
      </c>
      <c r="V488" t="s">
        <v>43</v>
      </c>
      <c r="W488">
        <v>5000</v>
      </c>
      <c r="X488" t="s">
        <v>111</v>
      </c>
      <c r="Y488" t="s">
        <v>937</v>
      </c>
      <c r="Z488" t="s">
        <v>805</v>
      </c>
      <c r="AA488" t="s">
        <v>79</v>
      </c>
      <c r="AB488" t="s">
        <v>820</v>
      </c>
      <c r="AC488" t="s">
        <v>963</v>
      </c>
      <c r="AD488" s="12">
        <v>1911252</v>
      </c>
      <c r="AE488" s="12">
        <v>170000</v>
      </c>
      <c r="AF488" s="12">
        <v>3235671.52</v>
      </c>
      <c r="AG488" s="12">
        <v>1435815.52</v>
      </c>
      <c r="AH488" s="12">
        <v>11020</v>
      </c>
      <c r="AI488" s="12">
        <v>0</v>
      </c>
      <c r="AJ488" s="12">
        <v>0</v>
      </c>
      <c r="AK488" s="12">
        <v>-1324419.52</v>
      </c>
      <c r="AL488" s="12">
        <v>0</v>
      </c>
      <c r="AM488" s="12">
        <v>0</v>
      </c>
      <c r="AN488" s="12">
        <v>0</v>
      </c>
      <c r="AO488" s="12">
        <v>0</v>
      </c>
      <c r="AP488" s="12">
        <v>245643.95</v>
      </c>
      <c r="AQ488" s="12">
        <v>1911252</v>
      </c>
      <c r="AR488" s="12">
        <f t="shared" si="7"/>
        <v>1911252</v>
      </c>
      <c r="AS488" s="12">
        <v>0</v>
      </c>
    </row>
    <row r="489" spans="1:45" hidden="1" x14ac:dyDescent="0.3">
      <c r="A489" t="s">
        <v>933</v>
      </c>
      <c r="B489">
        <v>2</v>
      </c>
      <c r="C489" t="s">
        <v>257</v>
      </c>
      <c r="D489">
        <v>2.2999999999999998</v>
      </c>
      <c r="E489" t="s">
        <v>497</v>
      </c>
      <c r="F489" t="s">
        <v>498</v>
      </c>
      <c r="G489" t="s">
        <v>499</v>
      </c>
      <c r="H489" t="s">
        <v>31</v>
      </c>
      <c r="I489" t="s">
        <v>934</v>
      </c>
      <c r="J489" t="s">
        <v>859</v>
      </c>
      <c r="K489">
        <v>3</v>
      </c>
      <c r="L489">
        <v>39</v>
      </c>
      <c r="M489" t="s">
        <v>890</v>
      </c>
      <c r="N489" t="s">
        <v>1043</v>
      </c>
      <c r="O489">
        <v>5600</v>
      </c>
      <c r="P489" t="s">
        <v>1051</v>
      </c>
      <c r="Q489">
        <v>5660</v>
      </c>
      <c r="R489" t="s">
        <v>111</v>
      </c>
      <c r="S489">
        <v>5661</v>
      </c>
      <c r="T489" t="s">
        <v>553</v>
      </c>
      <c r="U489">
        <v>0</v>
      </c>
      <c r="V489" t="s">
        <v>43</v>
      </c>
      <c r="W489">
        <v>5000</v>
      </c>
      <c r="X489" t="s">
        <v>111</v>
      </c>
      <c r="Y489" t="s">
        <v>937</v>
      </c>
      <c r="Z489" t="s">
        <v>447</v>
      </c>
      <c r="AA489" t="s">
        <v>218</v>
      </c>
      <c r="AB489" t="s">
        <v>503</v>
      </c>
      <c r="AC489" t="s">
        <v>501</v>
      </c>
      <c r="AD489" s="12">
        <v>81805</v>
      </c>
      <c r="AE489" s="12">
        <v>581805</v>
      </c>
      <c r="AF489" s="12">
        <v>27747.200000000001</v>
      </c>
      <c r="AG489" s="12">
        <v>27747.200000000001</v>
      </c>
      <c r="AH489" s="12">
        <v>12829.6</v>
      </c>
      <c r="AI489" s="12">
        <v>12829.6</v>
      </c>
      <c r="AJ489" s="12">
        <v>12829.6</v>
      </c>
      <c r="AK489" s="12">
        <v>54057.8</v>
      </c>
      <c r="AL489" s="12">
        <v>0</v>
      </c>
      <c r="AM489" s="12">
        <v>0</v>
      </c>
      <c r="AN489" s="12">
        <v>0</v>
      </c>
      <c r="AO489" s="12">
        <v>0</v>
      </c>
      <c r="AP489" s="12">
        <v>0</v>
      </c>
      <c r="AQ489" s="12">
        <v>81805</v>
      </c>
      <c r="AR489" s="12">
        <f t="shared" si="7"/>
        <v>81805</v>
      </c>
      <c r="AS489" s="12">
        <v>81805</v>
      </c>
    </row>
    <row r="490" spans="1:45" hidden="1" x14ac:dyDescent="0.3">
      <c r="A490" t="s">
        <v>933</v>
      </c>
      <c r="B490">
        <v>1</v>
      </c>
      <c r="C490" t="s">
        <v>27</v>
      </c>
      <c r="D490">
        <v>1.3</v>
      </c>
      <c r="E490" t="s">
        <v>28</v>
      </c>
      <c r="F490" t="s">
        <v>29</v>
      </c>
      <c r="G490" t="s">
        <v>30</v>
      </c>
      <c r="H490" t="s">
        <v>31</v>
      </c>
      <c r="I490" t="s">
        <v>934</v>
      </c>
      <c r="J490" t="s">
        <v>857</v>
      </c>
      <c r="K490">
        <v>6</v>
      </c>
      <c r="L490">
        <v>21</v>
      </c>
      <c r="M490" t="s">
        <v>884</v>
      </c>
      <c r="N490" t="s">
        <v>935</v>
      </c>
      <c r="O490">
        <v>5600</v>
      </c>
      <c r="P490" t="s">
        <v>1051</v>
      </c>
      <c r="Q490">
        <v>566</v>
      </c>
      <c r="R490" t="s">
        <v>1052</v>
      </c>
      <c r="S490">
        <v>5662</v>
      </c>
      <c r="T490" t="s">
        <v>339</v>
      </c>
      <c r="U490">
        <v>0</v>
      </c>
      <c r="V490" t="s">
        <v>43</v>
      </c>
      <c r="W490">
        <v>5000</v>
      </c>
      <c r="X490" t="s">
        <v>111</v>
      </c>
      <c r="Y490" t="s">
        <v>937</v>
      </c>
      <c r="Z490" t="s">
        <v>307</v>
      </c>
      <c r="AA490" t="s">
        <v>79</v>
      </c>
      <c r="AB490" t="s">
        <v>311</v>
      </c>
      <c r="AC490" t="s">
        <v>309</v>
      </c>
      <c r="AD490" s="12">
        <v>42224</v>
      </c>
      <c r="AE490" s="12">
        <v>0</v>
      </c>
      <c r="AF490" s="12">
        <v>42224</v>
      </c>
      <c r="AG490" s="12">
        <v>42224</v>
      </c>
      <c r="AH490" s="12">
        <v>42224</v>
      </c>
      <c r="AI490" s="12">
        <v>42224</v>
      </c>
      <c r="AJ490" s="12">
        <v>42224</v>
      </c>
      <c r="AK490" s="12">
        <v>0</v>
      </c>
      <c r="AL490" s="12">
        <v>0</v>
      </c>
      <c r="AM490" s="12">
        <v>0</v>
      </c>
      <c r="AN490" s="12">
        <v>0</v>
      </c>
      <c r="AO490" s="12">
        <v>0</v>
      </c>
      <c r="AP490" s="12">
        <v>0</v>
      </c>
      <c r="AQ490" s="12">
        <v>42224</v>
      </c>
      <c r="AR490" s="12">
        <f t="shared" si="7"/>
        <v>42224</v>
      </c>
      <c r="AS490" s="12">
        <v>42224</v>
      </c>
    </row>
    <row r="491" spans="1:45" hidden="1" x14ac:dyDescent="0.3">
      <c r="A491" t="s">
        <v>933</v>
      </c>
      <c r="B491">
        <v>1</v>
      </c>
      <c r="C491" t="s">
        <v>27</v>
      </c>
      <c r="D491">
        <v>1.3</v>
      </c>
      <c r="E491" t="s">
        <v>28</v>
      </c>
      <c r="F491" t="s">
        <v>29</v>
      </c>
      <c r="G491" t="s">
        <v>30</v>
      </c>
      <c r="H491" t="s">
        <v>31</v>
      </c>
      <c r="I491" t="s">
        <v>934</v>
      </c>
      <c r="J491" t="s">
        <v>859</v>
      </c>
      <c r="K491">
        <v>3</v>
      </c>
      <c r="L491">
        <v>33</v>
      </c>
      <c r="M491" t="s">
        <v>891</v>
      </c>
      <c r="N491" t="s">
        <v>1043</v>
      </c>
      <c r="O491">
        <v>5600</v>
      </c>
      <c r="P491" t="s">
        <v>1051</v>
      </c>
      <c r="Q491">
        <v>5670</v>
      </c>
      <c r="R491" t="s">
        <v>111</v>
      </c>
      <c r="S491">
        <v>5671</v>
      </c>
      <c r="T491" t="s">
        <v>301</v>
      </c>
      <c r="U491">
        <v>0</v>
      </c>
      <c r="V491" t="s">
        <v>43</v>
      </c>
      <c r="W491">
        <v>5000</v>
      </c>
      <c r="X491" t="s">
        <v>111</v>
      </c>
      <c r="Y491" t="s">
        <v>937</v>
      </c>
      <c r="Z491" t="s">
        <v>447</v>
      </c>
      <c r="AA491" t="s">
        <v>218</v>
      </c>
      <c r="AB491" t="s">
        <v>559</v>
      </c>
      <c r="AC491" t="s">
        <v>965</v>
      </c>
      <c r="AD491" s="12">
        <v>1436708.8</v>
      </c>
      <c r="AE491" s="12">
        <v>0</v>
      </c>
      <c r="AF491" s="12">
        <v>2015470.28</v>
      </c>
      <c r="AG491" s="12">
        <v>1219600.68</v>
      </c>
      <c r="AH491" s="12">
        <v>1219600.68</v>
      </c>
      <c r="AI491" s="12">
        <v>1219600.68</v>
      </c>
      <c r="AJ491" s="12">
        <v>1219600.68</v>
      </c>
      <c r="AK491" s="12">
        <v>-578761.48</v>
      </c>
      <c r="AL491" s="12">
        <v>0</v>
      </c>
      <c r="AM491" s="12">
        <v>570038.32000000007</v>
      </c>
      <c r="AN491" s="12">
        <v>0</v>
      </c>
      <c r="AO491" s="12">
        <v>1000000</v>
      </c>
      <c r="AP491" s="12">
        <v>2241549.13</v>
      </c>
      <c r="AQ491" s="12">
        <v>1374904</v>
      </c>
      <c r="AR491" s="12">
        <f t="shared" si="7"/>
        <v>2006747.12</v>
      </c>
      <c r="AS491" s="12">
        <v>2006747.12</v>
      </c>
    </row>
    <row r="492" spans="1:45" hidden="1" x14ac:dyDescent="0.3">
      <c r="A492" t="s">
        <v>933</v>
      </c>
      <c r="B492">
        <v>2</v>
      </c>
      <c r="C492" t="s">
        <v>257</v>
      </c>
      <c r="D492">
        <v>2.2000000000000002</v>
      </c>
      <c r="E492" t="s">
        <v>258</v>
      </c>
      <c r="F492" t="s">
        <v>259</v>
      </c>
      <c r="G492" t="s">
        <v>260</v>
      </c>
      <c r="H492" t="s">
        <v>261</v>
      </c>
      <c r="I492" t="s">
        <v>960</v>
      </c>
      <c r="J492" t="s">
        <v>856</v>
      </c>
      <c r="K492">
        <v>1</v>
      </c>
      <c r="L492">
        <v>16</v>
      </c>
      <c r="M492" t="s">
        <v>883</v>
      </c>
      <c r="N492" t="s">
        <v>1043</v>
      </c>
      <c r="O492">
        <v>5600</v>
      </c>
      <c r="P492" t="s">
        <v>1051</v>
      </c>
      <c r="Q492">
        <v>5670</v>
      </c>
      <c r="R492" t="s">
        <v>111</v>
      </c>
      <c r="S492">
        <v>5671</v>
      </c>
      <c r="T492" t="s">
        <v>301</v>
      </c>
      <c r="U492">
        <v>0</v>
      </c>
      <c r="V492" t="s">
        <v>43</v>
      </c>
      <c r="W492">
        <v>5000</v>
      </c>
      <c r="X492" t="s">
        <v>111</v>
      </c>
      <c r="Y492" t="s">
        <v>937</v>
      </c>
      <c r="Z492" t="s">
        <v>189</v>
      </c>
      <c r="AB492" t="s">
        <v>276</v>
      </c>
      <c r="AC492" t="s">
        <v>961</v>
      </c>
      <c r="AD492" s="12">
        <v>0</v>
      </c>
      <c r="AE492" s="12">
        <v>0</v>
      </c>
      <c r="AF492" s="12">
        <v>0</v>
      </c>
      <c r="AG492" s="12">
        <v>0</v>
      </c>
      <c r="AH492" s="12">
        <v>0</v>
      </c>
      <c r="AI492" s="12">
        <v>0</v>
      </c>
      <c r="AJ492" s="12">
        <v>0</v>
      </c>
      <c r="AK492" s="12">
        <v>0</v>
      </c>
      <c r="AL492" s="12">
        <v>0</v>
      </c>
      <c r="AM492" s="12">
        <v>0</v>
      </c>
      <c r="AN492" s="12">
        <v>0</v>
      </c>
      <c r="AO492" s="12">
        <v>0</v>
      </c>
      <c r="AP492" s="12">
        <v>30728.52</v>
      </c>
      <c r="AQ492" s="12">
        <v>0</v>
      </c>
      <c r="AR492" s="12">
        <f t="shared" si="7"/>
        <v>0</v>
      </c>
      <c r="AS492" s="12">
        <v>0</v>
      </c>
    </row>
    <row r="493" spans="1:45" hidden="1" x14ac:dyDescent="0.3">
      <c r="A493" t="s">
        <v>933</v>
      </c>
      <c r="B493">
        <v>2</v>
      </c>
      <c r="C493" t="s">
        <v>257</v>
      </c>
      <c r="D493">
        <v>2.5</v>
      </c>
      <c r="E493" t="s">
        <v>400</v>
      </c>
      <c r="F493" t="s">
        <v>401</v>
      </c>
      <c r="G493" t="s">
        <v>402</v>
      </c>
      <c r="H493" t="s">
        <v>261</v>
      </c>
      <c r="I493" t="s">
        <v>960</v>
      </c>
      <c r="J493" t="s">
        <v>858</v>
      </c>
      <c r="K493">
        <v>5</v>
      </c>
      <c r="L493">
        <v>25</v>
      </c>
      <c r="M493" t="s">
        <v>885</v>
      </c>
      <c r="N493" t="s">
        <v>1043</v>
      </c>
      <c r="O493">
        <v>5600</v>
      </c>
      <c r="P493" t="s">
        <v>1051</v>
      </c>
      <c r="Q493">
        <v>5670</v>
      </c>
      <c r="R493" t="s">
        <v>111</v>
      </c>
      <c r="S493">
        <v>5671</v>
      </c>
      <c r="T493" t="s">
        <v>301</v>
      </c>
      <c r="U493">
        <v>0</v>
      </c>
      <c r="V493" t="s">
        <v>43</v>
      </c>
      <c r="W493">
        <v>5000</v>
      </c>
      <c r="X493" t="s">
        <v>111</v>
      </c>
      <c r="Y493" t="s">
        <v>937</v>
      </c>
      <c r="Z493" t="s">
        <v>404</v>
      </c>
      <c r="AA493" t="s">
        <v>62</v>
      </c>
      <c r="AB493" t="s">
        <v>408</v>
      </c>
      <c r="AC493" t="s">
        <v>977</v>
      </c>
      <c r="AD493" s="12">
        <v>250000</v>
      </c>
      <c r="AE493" s="12">
        <v>250000</v>
      </c>
      <c r="AF493" s="12">
        <v>186600</v>
      </c>
      <c r="AG493" s="12">
        <v>186600</v>
      </c>
      <c r="AH493" s="12">
        <v>186600</v>
      </c>
      <c r="AI493" s="12">
        <v>186600</v>
      </c>
      <c r="AJ493" s="12">
        <v>0</v>
      </c>
      <c r="AK493" s="12">
        <v>63400</v>
      </c>
      <c r="AL493" s="12">
        <v>0</v>
      </c>
      <c r="AM493" s="12">
        <v>0</v>
      </c>
      <c r="AN493" s="12">
        <v>0</v>
      </c>
      <c r="AO493" s="12">
        <v>0</v>
      </c>
      <c r="AP493" s="12">
        <v>196870.39999999999</v>
      </c>
      <c r="AQ493" s="12">
        <v>250000</v>
      </c>
      <c r="AR493" s="12">
        <f t="shared" si="7"/>
        <v>250000</v>
      </c>
      <c r="AS493" s="12">
        <v>250000</v>
      </c>
    </row>
    <row r="494" spans="1:45" hidden="1" x14ac:dyDescent="0.3">
      <c r="A494" t="s">
        <v>933</v>
      </c>
      <c r="B494">
        <v>2</v>
      </c>
      <c r="C494" t="s">
        <v>257</v>
      </c>
      <c r="D494">
        <v>2.7</v>
      </c>
      <c r="E494" t="s">
        <v>411</v>
      </c>
      <c r="F494" t="s">
        <v>412</v>
      </c>
      <c r="G494" t="s">
        <v>411</v>
      </c>
      <c r="H494" t="s">
        <v>31</v>
      </c>
      <c r="I494" t="s">
        <v>934</v>
      </c>
      <c r="J494" t="s">
        <v>862</v>
      </c>
      <c r="K494">
        <v>4</v>
      </c>
      <c r="L494">
        <v>48</v>
      </c>
      <c r="M494" t="s">
        <v>898</v>
      </c>
      <c r="N494" t="s">
        <v>1043</v>
      </c>
      <c r="O494">
        <v>5600</v>
      </c>
      <c r="P494" t="s">
        <v>1051</v>
      </c>
      <c r="Q494">
        <v>5670</v>
      </c>
      <c r="R494" t="s">
        <v>111</v>
      </c>
      <c r="S494">
        <v>5671</v>
      </c>
      <c r="T494" t="s">
        <v>301</v>
      </c>
      <c r="U494">
        <v>0</v>
      </c>
      <c r="V494" t="s">
        <v>43</v>
      </c>
      <c r="W494">
        <v>5000</v>
      </c>
      <c r="X494" t="s">
        <v>111</v>
      </c>
      <c r="Y494" t="s">
        <v>937</v>
      </c>
      <c r="Z494" t="s">
        <v>967</v>
      </c>
      <c r="AA494" t="s">
        <v>667</v>
      </c>
      <c r="AB494" t="s">
        <v>968</v>
      </c>
      <c r="AC494" t="s">
        <v>669</v>
      </c>
      <c r="AD494" s="12">
        <v>100000</v>
      </c>
      <c r="AE494" s="12">
        <v>100000</v>
      </c>
      <c r="AF494" s="12">
        <v>0</v>
      </c>
      <c r="AG494" s="12">
        <v>0</v>
      </c>
      <c r="AH494" s="12">
        <v>0</v>
      </c>
      <c r="AI494" s="12">
        <v>0</v>
      </c>
      <c r="AJ494" s="12">
        <v>0</v>
      </c>
      <c r="AK494" s="12">
        <v>100000</v>
      </c>
      <c r="AL494" s="12">
        <v>0</v>
      </c>
      <c r="AM494" s="12">
        <v>0</v>
      </c>
      <c r="AN494" s="12">
        <v>0</v>
      </c>
      <c r="AO494" s="12">
        <v>0</v>
      </c>
      <c r="AP494" s="12">
        <v>0</v>
      </c>
      <c r="AQ494" s="12">
        <v>100000</v>
      </c>
      <c r="AR494" s="12">
        <f t="shared" si="7"/>
        <v>100000</v>
      </c>
      <c r="AS494" s="12">
        <v>100000</v>
      </c>
    </row>
    <row r="495" spans="1:45" hidden="1" x14ac:dyDescent="0.3">
      <c r="A495" t="s">
        <v>933</v>
      </c>
      <c r="B495">
        <v>3</v>
      </c>
      <c r="C495" t="s">
        <v>600</v>
      </c>
      <c r="D495">
        <v>3.1</v>
      </c>
      <c r="E495" t="s">
        <v>601</v>
      </c>
      <c r="F495" t="s">
        <v>602</v>
      </c>
      <c r="G495" t="s">
        <v>603</v>
      </c>
      <c r="H495" t="s">
        <v>31</v>
      </c>
      <c r="I495" t="s">
        <v>934</v>
      </c>
      <c r="J495" t="s">
        <v>861</v>
      </c>
      <c r="K495">
        <v>8</v>
      </c>
      <c r="L495">
        <v>42</v>
      </c>
      <c r="M495" t="s">
        <v>895</v>
      </c>
      <c r="N495" t="s">
        <v>1043</v>
      </c>
      <c r="O495">
        <v>5600</v>
      </c>
      <c r="P495" t="s">
        <v>1051</v>
      </c>
      <c r="Q495">
        <v>5670</v>
      </c>
      <c r="R495" t="s">
        <v>111</v>
      </c>
      <c r="S495">
        <v>5671</v>
      </c>
      <c r="T495" t="s">
        <v>301</v>
      </c>
      <c r="U495">
        <v>0</v>
      </c>
      <c r="V495" t="s">
        <v>43</v>
      </c>
      <c r="W495">
        <v>5000</v>
      </c>
      <c r="X495" t="s">
        <v>111</v>
      </c>
      <c r="Y495" t="s">
        <v>937</v>
      </c>
      <c r="Z495" t="s">
        <v>605</v>
      </c>
      <c r="AA495" t="s">
        <v>606</v>
      </c>
      <c r="AB495" t="s">
        <v>622</v>
      </c>
      <c r="AC495" t="s">
        <v>973</v>
      </c>
      <c r="AD495" s="12">
        <v>150000</v>
      </c>
      <c r="AE495" s="12">
        <v>0</v>
      </c>
      <c r="AF495" s="12">
        <v>0</v>
      </c>
      <c r="AG495" s="12">
        <v>0</v>
      </c>
      <c r="AH495" s="12">
        <v>0</v>
      </c>
      <c r="AI495" s="12">
        <v>0</v>
      </c>
      <c r="AJ495" s="12">
        <v>0</v>
      </c>
      <c r="AK495" s="12">
        <v>150000</v>
      </c>
      <c r="AL495" s="12">
        <v>0</v>
      </c>
      <c r="AM495" s="12">
        <v>0</v>
      </c>
      <c r="AN495" s="12">
        <v>0</v>
      </c>
      <c r="AO495" s="12">
        <v>0</v>
      </c>
      <c r="AP495" s="12">
        <v>0</v>
      </c>
      <c r="AQ495" s="12">
        <v>0</v>
      </c>
      <c r="AR495" s="12">
        <f t="shared" si="7"/>
        <v>150000</v>
      </c>
      <c r="AS495" s="12">
        <v>150000</v>
      </c>
    </row>
    <row r="496" spans="1:45" hidden="1" x14ac:dyDescent="0.3">
      <c r="A496" t="s">
        <v>933</v>
      </c>
      <c r="B496">
        <v>1</v>
      </c>
      <c r="C496" t="s">
        <v>27</v>
      </c>
      <c r="D496">
        <v>1.7</v>
      </c>
      <c r="E496" t="s">
        <v>215</v>
      </c>
      <c r="F496" t="s">
        <v>216</v>
      </c>
      <c r="G496" t="s">
        <v>217</v>
      </c>
      <c r="H496" t="s">
        <v>31</v>
      </c>
      <c r="I496" t="s">
        <v>934</v>
      </c>
      <c r="J496" t="s">
        <v>856</v>
      </c>
      <c r="K496">
        <v>3</v>
      </c>
      <c r="L496">
        <v>12</v>
      </c>
      <c r="M496" t="s">
        <v>881</v>
      </c>
      <c r="N496" t="s">
        <v>1043</v>
      </c>
      <c r="O496">
        <v>5600</v>
      </c>
      <c r="P496" t="s">
        <v>1051</v>
      </c>
      <c r="Q496">
        <v>5690</v>
      </c>
      <c r="R496" t="s">
        <v>111</v>
      </c>
      <c r="S496">
        <v>5691</v>
      </c>
      <c r="T496" t="s">
        <v>251</v>
      </c>
      <c r="U496">
        <v>0</v>
      </c>
      <c r="V496" t="s">
        <v>43</v>
      </c>
      <c r="W496">
        <v>5000</v>
      </c>
      <c r="X496" t="s">
        <v>111</v>
      </c>
      <c r="Y496" t="s">
        <v>937</v>
      </c>
      <c r="Z496" t="s">
        <v>189</v>
      </c>
      <c r="AA496" t="s">
        <v>218</v>
      </c>
      <c r="AB496" t="s">
        <v>244</v>
      </c>
      <c r="AC496" t="s">
        <v>972</v>
      </c>
      <c r="AD496" s="12">
        <v>1581950</v>
      </c>
      <c r="AE496" s="12">
        <v>1000000</v>
      </c>
      <c r="AF496" s="12">
        <v>1581950</v>
      </c>
      <c r="AG496" s="12">
        <v>1581950</v>
      </c>
      <c r="AH496" s="12">
        <v>1581950</v>
      </c>
      <c r="AI496" s="12">
        <v>1581950</v>
      </c>
      <c r="AJ496" s="12">
        <v>63568</v>
      </c>
      <c r="AK496" s="12">
        <v>0</v>
      </c>
      <c r="AL496" s="12">
        <v>0</v>
      </c>
      <c r="AM496" s="12">
        <v>0</v>
      </c>
      <c r="AN496" s="12">
        <v>0</v>
      </c>
      <c r="AO496" s="12">
        <v>500000</v>
      </c>
      <c r="AP496" s="12">
        <v>619543.36</v>
      </c>
      <c r="AQ496" s="12">
        <v>1581950</v>
      </c>
      <c r="AR496" s="12">
        <f t="shared" si="7"/>
        <v>1581950</v>
      </c>
      <c r="AS496" s="12">
        <v>1581950</v>
      </c>
    </row>
    <row r="497" spans="1:45" hidden="1" x14ac:dyDescent="0.3">
      <c r="A497" t="s">
        <v>933</v>
      </c>
      <c r="B497">
        <v>2</v>
      </c>
      <c r="C497" t="s">
        <v>257</v>
      </c>
      <c r="D497">
        <v>2.2999999999999998</v>
      </c>
      <c r="E497" t="s">
        <v>497</v>
      </c>
      <c r="F497" t="s">
        <v>498</v>
      </c>
      <c r="G497" t="s">
        <v>499</v>
      </c>
      <c r="H497" t="s">
        <v>31</v>
      </c>
      <c r="I497" t="s">
        <v>934</v>
      </c>
      <c r="J497" t="s">
        <v>859</v>
      </c>
      <c r="K497">
        <v>3</v>
      </c>
      <c r="L497">
        <v>39</v>
      </c>
      <c r="M497" t="s">
        <v>890</v>
      </c>
      <c r="N497" t="s">
        <v>1043</v>
      </c>
      <c r="O497">
        <v>5600</v>
      </c>
      <c r="P497" t="s">
        <v>1051</v>
      </c>
      <c r="Q497">
        <v>5690</v>
      </c>
      <c r="R497" t="s">
        <v>111</v>
      </c>
      <c r="S497">
        <v>5691</v>
      </c>
      <c r="T497" t="s">
        <v>251</v>
      </c>
      <c r="U497">
        <v>0</v>
      </c>
      <c r="V497" t="s">
        <v>43</v>
      </c>
      <c r="W497">
        <v>5000</v>
      </c>
      <c r="X497" t="s">
        <v>111</v>
      </c>
      <c r="Y497" t="s">
        <v>937</v>
      </c>
      <c r="Z497" t="s">
        <v>447</v>
      </c>
      <c r="AA497" t="s">
        <v>218</v>
      </c>
      <c r="AB497" t="s">
        <v>503</v>
      </c>
      <c r="AC497" t="s">
        <v>501</v>
      </c>
      <c r="AD497" s="12">
        <v>92000</v>
      </c>
      <c r="AE497" s="12">
        <v>92000</v>
      </c>
      <c r="AF497" s="12">
        <v>66575.839999999997</v>
      </c>
      <c r="AG497" s="12">
        <v>66575.839999999997</v>
      </c>
      <c r="AH497" s="12">
        <v>66575.839999999997</v>
      </c>
      <c r="AI497" s="12">
        <v>66575.839999999997</v>
      </c>
      <c r="AJ497" s="12">
        <v>66575.839999999997</v>
      </c>
      <c r="AK497" s="12">
        <v>25424.160000000003</v>
      </c>
      <c r="AL497" s="12">
        <v>0</v>
      </c>
      <c r="AM497" s="12">
        <v>0</v>
      </c>
      <c r="AN497" s="12">
        <v>0</v>
      </c>
      <c r="AO497" s="12">
        <v>0</v>
      </c>
      <c r="AP497" s="12">
        <v>0</v>
      </c>
      <c r="AQ497" s="12">
        <v>92000</v>
      </c>
      <c r="AR497" s="12">
        <f t="shared" si="7"/>
        <v>92000</v>
      </c>
      <c r="AS497" s="12">
        <v>92000</v>
      </c>
    </row>
    <row r="498" spans="1:45" hidden="1" x14ac:dyDescent="0.3">
      <c r="A498" t="s">
        <v>940</v>
      </c>
      <c r="B498">
        <v>3</v>
      </c>
      <c r="C498" t="s">
        <v>600</v>
      </c>
      <c r="D498">
        <v>3.8</v>
      </c>
      <c r="E498" t="s">
        <v>801</v>
      </c>
      <c r="F498" t="s">
        <v>802</v>
      </c>
      <c r="G498" t="s">
        <v>803</v>
      </c>
      <c r="H498" t="s">
        <v>31</v>
      </c>
      <c r="I498" t="s">
        <v>934</v>
      </c>
      <c r="J498" t="s">
        <v>868</v>
      </c>
      <c r="K498">
        <v>6</v>
      </c>
      <c r="L498">
        <v>50</v>
      </c>
      <c r="M498" t="s">
        <v>905</v>
      </c>
      <c r="N498" t="s">
        <v>1043</v>
      </c>
      <c r="O498">
        <v>5600</v>
      </c>
      <c r="P498" t="s">
        <v>1051</v>
      </c>
      <c r="Q498">
        <v>5690</v>
      </c>
      <c r="R498" t="s">
        <v>111</v>
      </c>
      <c r="S498">
        <v>5691</v>
      </c>
      <c r="T498" t="s">
        <v>251</v>
      </c>
      <c r="U498">
        <v>0</v>
      </c>
      <c r="V498" t="s">
        <v>43</v>
      </c>
      <c r="W498">
        <v>5000</v>
      </c>
      <c r="X498" t="s">
        <v>111</v>
      </c>
      <c r="Y498" t="s">
        <v>979</v>
      </c>
      <c r="Z498" t="s">
        <v>805</v>
      </c>
      <c r="AA498" t="s">
        <v>79</v>
      </c>
      <c r="AB498" t="s">
        <v>809</v>
      </c>
      <c r="AC498" t="s">
        <v>963</v>
      </c>
      <c r="AD498" s="12">
        <v>70724000</v>
      </c>
      <c r="AE498" s="12">
        <v>34907948</v>
      </c>
      <c r="AF498" s="12">
        <v>70723059.019999996</v>
      </c>
      <c r="AG498" s="12">
        <v>70723059.019999996</v>
      </c>
      <c r="AH498" s="12">
        <v>70723059.019999996</v>
      </c>
      <c r="AI498" s="12">
        <v>0</v>
      </c>
      <c r="AJ498" s="12">
        <v>0</v>
      </c>
      <c r="AK498" s="12">
        <v>940.98000000417233</v>
      </c>
      <c r="AL498" s="12">
        <v>0</v>
      </c>
      <c r="AM498" s="12">
        <v>0</v>
      </c>
      <c r="AN498" s="12">
        <v>0</v>
      </c>
      <c r="AO498" s="12">
        <v>0</v>
      </c>
      <c r="AP498" s="12">
        <v>0</v>
      </c>
      <c r="AQ498" s="12">
        <v>70724000</v>
      </c>
      <c r="AR498" s="12">
        <f t="shared" si="7"/>
        <v>70724000</v>
      </c>
      <c r="AS498" s="12">
        <v>70724000</v>
      </c>
    </row>
    <row r="499" spans="1:45" hidden="1" x14ac:dyDescent="0.3">
      <c r="A499" t="s">
        <v>933</v>
      </c>
      <c r="B499">
        <v>2</v>
      </c>
      <c r="C499" t="s">
        <v>257</v>
      </c>
      <c r="D499">
        <v>2.7</v>
      </c>
      <c r="E499" t="s">
        <v>411</v>
      </c>
      <c r="F499" t="s">
        <v>412</v>
      </c>
      <c r="G499" t="s">
        <v>411</v>
      </c>
      <c r="H499" t="s">
        <v>31</v>
      </c>
      <c r="I499" t="s">
        <v>934</v>
      </c>
      <c r="J499" t="s">
        <v>862</v>
      </c>
      <c r="K499">
        <v>4</v>
      </c>
      <c r="L499">
        <v>48</v>
      </c>
      <c r="M499" t="s">
        <v>898</v>
      </c>
      <c r="N499" t="s">
        <v>1043</v>
      </c>
      <c r="O499">
        <v>5700</v>
      </c>
      <c r="P499" t="s">
        <v>1053</v>
      </c>
      <c r="Q499">
        <v>5780</v>
      </c>
      <c r="R499" t="s">
        <v>111</v>
      </c>
      <c r="S499">
        <v>5781</v>
      </c>
      <c r="T499" t="s">
        <v>674</v>
      </c>
      <c r="U499">
        <v>0</v>
      </c>
      <c r="V499" t="s">
        <v>43</v>
      </c>
      <c r="W499">
        <v>5000</v>
      </c>
      <c r="X499" t="s">
        <v>111</v>
      </c>
      <c r="Y499" t="s">
        <v>937</v>
      </c>
      <c r="Z499" t="s">
        <v>967</v>
      </c>
      <c r="AA499" t="s">
        <v>667</v>
      </c>
      <c r="AB499" t="s">
        <v>968</v>
      </c>
      <c r="AC499" t="s">
        <v>669</v>
      </c>
      <c r="AD499" s="12">
        <v>50000</v>
      </c>
      <c r="AE499" s="12">
        <v>50000</v>
      </c>
      <c r="AF499" s="12">
        <v>0</v>
      </c>
      <c r="AG499" s="12">
        <v>0</v>
      </c>
      <c r="AH499" s="12">
        <v>0</v>
      </c>
      <c r="AI499" s="12">
        <v>0</v>
      </c>
      <c r="AJ499" s="12">
        <v>0</v>
      </c>
      <c r="AK499" s="12">
        <v>50000</v>
      </c>
      <c r="AL499" s="12">
        <v>0</v>
      </c>
      <c r="AM499" s="12">
        <v>0</v>
      </c>
      <c r="AN499" s="12">
        <v>0</v>
      </c>
      <c r="AO499" s="12">
        <v>0</v>
      </c>
      <c r="AP499" s="12">
        <v>0</v>
      </c>
      <c r="AQ499" s="12">
        <v>50000</v>
      </c>
      <c r="AR499" s="12">
        <f t="shared" si="7"/>
        <v>50000</v>
      </c>
      <c r="AS499" s="12">
        <v>50000</v>
      </c>
    </row>
    <row r="500" spans="1:45" hidden="1" x14ac:dyDescent="0.3">
      <c r="A500" t="s">
        <v>940</v>
      </c>
      <c r="B500">
        <v>1</v>
      </c>
      <c r="C500" t="s">
        <v>27</v>
      </c>
      <c r="D500">
        <v>1.3</v>
      </c>
      <c r="E500" t="s">
        <v>28</v>
      </c>
      <c r="F500" t="s">
        <v>29</v>
      </c>
      <c r="G500" t="s">
        <v>30</v>
      </c>
      <c r="H500" t="s">
        <v>123</v>
      </c>
      <c r="I500" t="s">
        <v>969</v>
      </c>
      <c r="J500" t="s">
        <v>856</v>
      </c>
      <c r="K500">
        <v>1</v>
      </c>
      <c r="L500">
        <v>7</v>
      </c>
      <c r="M500" t="s">
        <v>880</v>
      </c>
      <c r="N500" t="s">
        <v>1043</v>
      </c>
      <c r="O500">
        <v>5800</v>
      </c>
      <c r="P500" t="s">
        <v>1054</v>
      </c>
      <c r="Q500">
        <v>5810</v>
      </c>
      <c r="R500" t="s">
        <v>111</v>
      </c>
      <c r="S500">
        <v>5811</v>
      </c>
      <c r="T500" t="s">
        <v>1055</v>
      </c>
      <c r="U500">
        <v>0</v>
      </c>
      <c r="V500" t="s">
        <v>43</v>
      </c>
      <c r="W500">
        <v>5000</v>
      </c>
      <c r="X500" t="s">
        <v>111</v>
      </c>
      <c r="Y500" t="s">
        <v>1056</v>
      </c>
      <c r="Z500" t="s">
        <v>189</v>
      </c>
      <c r="AA500" t="s">
        <v>35</v>
      </c>
      <c r="AB500" t="s">
        <v>995</v>
      </c>
      <c r="AC500" t="s">
        <v>996</v>
      </c>
      <c r="AD500" s="12">
        <v>8970600</v>
      </c>
      <c r="AE500" s="12">
        <v>0</v>
      </c>
      <c r="AF500" s="12">
        <v>8970600</v>
      </c>
      <c r="AG500" s="12">
        <v>8970600</v>
      </c>
      <c r="AH500" s="12">
        <v>8970600</v>
      </c>
      <c r="AI500" s="12">
        <v>8970600</v>
      </c>
      <c r="AJ500" s="12">
        <v>8970600</v>
      </c>
      <c r="AK500" s="12">
        <v>0</v>
      </c>
      <c r="AL500" s="12">
        <v>0</v>
      </c>
      <c r="AM500" s="12">
        <v>0</v>
      </c>
      <c r="AN500" s="12">
        <v>0</v>
      </c>
      <c r="AO500" s="12">
        <v>0</v>
      </c>
      <c r="AP500" s="12">
        <v>14340057.560000001</v>
      </c>
      <c r="AQ500" s="12">
        <v>8970600</v>
      </c>
      <c r="AR500" s="12">
        <f t="shared" si="7"/>
        <v>8970600</v>
      </c>
      <c r="AS500" s="12">
        <v>0</v>
      </c>
    </row>
    <row r="501" spans="1:45" hidden="1" x14ac:dyDescent="0.3">
      <c r="A501" t="s">
        <v>940</v>
      </c>
      <c r="B501">
        <v>1</v>
      </c>
      <c r="C501" t="s">
        <v>27</v>
      </c>
      <c r="D501">
        <v>1.3</v>
      </c>
      <c r="E501" t="s">
        <v>28</v>
      </c>
      <c r="F501" t="s">
        <v>29</v>
      </c>
      <c r="G501" t="s">
        <v>30</v>
      </c>
      <c r="H501" t="s">
        <v>141</v>
      </c>
      <c r="I501" t="s">
        <v>955</v>
      </c>
      <c r="J501" t="s">
        <v>855</v>
      </c>
      <c r="K501">
        <v>6</v>
      </c>
      <c r="L501">
        <v>19</v>
      </c>
      <c r="M501" t="s">
        <v>878</v>
      </c>
      <c r="N501" t="s">
        <v>1043</v>
      </c>
      <c r="O501">
        <v>5800</v>
      </c>
      <c r="P501" t="s">
        <v>1054</v>
      </c>
      <c r="Q501">
        <v>5810</v>
      </c>
      <c r="R501" t="s">
        <v>111</v>
      </c>
      <c r="S501">
        <v>5811</v>
      </c>
      <c r="T501" t="s">
        <v>1055</v>
      </c>
      <c r="U501">
        <v>0</v>
      </c>
      <c r="V501" t="s">
        <v>43</v>
      </c>
      <c r="W501">
        <v>5000</v>
      </c>
      <c r="X501" t="s">
        <v>111</v>
      </c>
      <c r="Y501" t="s">
        <v>1056</v>
      </c>
      <c r="Z501" t="s">
        <v>144</v>
      </c>
      <c r="AA501" t="s">
        <v>79</v>
      </c>
      <c r="AB501" t="s">
        <v>170</v>
      </c>
      <c r="AC501" t="s">
        <v>168</v>
      </c>
      <c r="AD501" s="12">
        <v>0</v>
      </c>
      <c r="AE501" s="12">
        <v>8000000</v>
      </c>
      <c r="AF501" s="12">
        <v>0</v>
      </c>
      <c r="AG501" s="12">
        <v>0</v>
      </c>
      <c r="AH501" s="12">
        <v>0</v>
      </c>
      <c r="AI501" s="12">
        <v>0</v>
      </c>
      <c r="AJ501" s="12">
        <v>0</v>
      </c>
      <c r="AK501" s="12">
        <v>0</v>
      </c>
      <c r="AL501" s="12">
        <v>0</v>
      </c>
      <c r="AM501" s="12">
        <v>0</v>
      </c>
      <c r="AN501" s="12">
        <v>0</v>
      </c>
      <c r="AO501" s="12">
        <v>0</v>
      </c>
      <c r="AP501" s="12">
        <v>1229130.02</v>
      </c>
      <c r="AQ501" s="12">
        <v>0</v>
      </c>
      <c r="AR501" s="12">
        <f t="shared" si="7"/>
        <v>0</v>
      </c>
      <c r="AS501" s="12">
        <v>0</v>
      </c>
    </row>
    <row r="502" spans="1:45" hidden="1" x14ac:dyDescent="0.3">
      <c r="A502" t="s">
        <v>933</v>
      </c>
      <c r="B502">
        <v>1</v>
      </c>
      <c r="C502" t="s">
        <v>27</v>
      </c>
      <c r="D502">
        <v>1.3</v>
      </c>
      <c r="E502" t="s">
        <v>28</v>
      </c>
      <c r="F502" t="s">
        <v>29</v>
      </c>
      <c r="G502" t="s">
        <v>30</v>
      </c>
      <c r="H502" t="s">
        <v>141</v>
      </c>
      <c r="I502" t="s">
        <v>955</v>
      </c>
      <c r="J502" t="s">
        <v>855</v>
      </c>
      <c r="K502">
        <v>6</v>
      </c>
      <c r="L502">
        <v>19</v>
      </c>
      <c r="M502" t="s">
        <v>878</v>
      </c>
      <c r="N502" t="s">
        <v>1043</v>
      </c>
      <c r="O502">
        <v>5800</v>
      </c>
      <c r="P502" t="s">
        <v>1054</v>
      </c>
      <c r="Q502">
        <v>5810</v>
      </c>
      <c r="R502" t="s">
        <v>111</v>
      </c>
      <c r="S502">
        <v>5811</v>
      </c>
      <c r="T502" t="s">
        <v>1055</v>
      </c>
      <c r="U502">
        <v>0</v>
      </c>
      <c r="V502" t="s">
        <v>43</v>
      </c>
      <c r="W502">
        <v>5000</v>
      </c>
      <c r="X502" t="s">
        <v>111</v>
      </c>
      <c r="Y502" t="s">
        <v>937</v>
      </c>
      <c r="Z502" t="s">
        <v>144</v>
      </c>
      <c r="AA502" t="s">
        <v>79</v>
      </c>
      <c r="AB502" t="s">
        <v>170</v>
      </c>
      <c r="AC502" t="s">
        <v>168</v>
      </c>
      <c r="AD502" s="12">
        <v>4750138.99</v>
      </c>
      <c r="AE502" s="12">
        <v>0</v>
      </c>
      <c r="AF502" s="12">
        <v>1750138.99</v>
      </c>
      <c r="AG502" s="12">
        <v>1750138.99</v>
      </c>
      <c r="AH502" s="12">
        <v>1750138.99</v>
      </c>
      <c r="AI502" s="12">
        <v>1750138.99</v>
      </c>
      <c r="AJ502" s="12">
        <v>1750138.99</v>
      </c>
      <c r="AK502" s="12">
        <v>3000000</v>
      </c>
      <c r="AL502" s="12">
        <v>0</v>
      </c>
      <c r="AM502" s="12">
        <v>0</v>
      </c>
      <c r="AN502" s="12">
        <v>0</v>
      </c>
      <c r="AO502" s="12">
        <v>0</v>
      </c>
      <c r="AP502" s="12">
        <v>0</v>
      </c>
      <c r="AQ502" s="12">
        <v>4750138.99</v>
      </c>
      <c r="AR502" s="12">
        <f t="shared" si="7"/>
        <v>4750138.99</v>
      </c>
      <c r="AS502" s="12">
        <v>0</v>
      </c>
    </row>
    <row r="503" spans="1:45" hidden="1" x14ac:dyDescent="0.3">
      <c r="A503" t="s">
        <v>933</v>
      </c>
      <c r="B503">
        <v>1</v>
      </c>
      <c r="C503" t="s">
        <v>27</v>
      </c>
      <c r="D503">
        <v>1.3</v>
      </c>
      <c r="E503" t="s">
        <v>28</v>
      </c>
      <c r="F503" t="s">
        <v>29</v>
      </c>
      <c r="G503" t="s">
        <v>30</v>
      </c>
      <c r="H503" t="s">
        <v>123</v>
      </c>
      <c r="I503" t="s">
        <v>969</v>
      </c>
      <c r="J503" t="s">
        <v>856</v>
      </c>
      <c r="K503">
        <v>1</v>
      </c>
      <c r="L503">
        <v>7</v>
      </c>
      <c r="M503" t="s">
        <v>880</v>
      </c>
      <c r="N503" t="s">
        <v>1043</v>
      </c>
      <c r="O503">
        <v>5800</v>
      </c>
      <c r="P503" t="s">
        <v>1054</v>
      </c>
      <c r="Q503">
        <v>5810</v>
      </c>
      <c r="R503" t="s">
        <v>111</v>
      </c>
      <c r="S503">
        <v>5811</v>
      </c>
      <c r="T503" t="s">
        <v>1055</v>
      </c>
      <c r="U503">
        <v>0</v>
      </c>
      <c r="V503" t="s">
        <v>43</v>
      </c>
      <c r="W503">
        <v>5000</v>
      </c>
      <c r="X503" t="s">
        <v>111</v>
      </c>
      <c r="Y503" t="s">
        <v>937</v>
      </c>
      <c r="Z503" t="s">
        <v>189</v>
      </c>
      <c r="AA503" t="s">
        <v>35</v>
      </c>
      <c r="AB503" t="s">
        <v>995</v>
      </c>
      <c r="AC503" t="s">
        <v>996</v>
      </c>
      <c r="AD503" s="12">
        <v>30325555.600000001</v>
      </c>
      <c r="AE503" s="12">
        <v>0</v>
      </c>
      <c r="AF503" s="12">
        <v>26218852.010000002</v>
      </c>
      <c r="AG503" s="12">
        <v>26218852.010000002</v>
      </c>
      <c r="AH503" s="12">
        <v>26218852.010000002</v>
      </c>
      <c r="AI503" s="12">
        <v>26218852.010000002</v>
      </c>
      <c r="AJ503" s="12">
        <v>26218852.010000002</v>
      </c>
      <c r="AK503" s="12">
        <v>4106703.59</v>
      </c>
      <c r="AL503" s="12">
        <v>0</v>
      </c>
      <c r="AM503" s="12">
        <v>0</v>
      </c>
      <c r="AN503" s="12">
        <v>0</v>
      </c>
      <c r="AO503" s="12">
        <v>0</v>
      </c>
      <c r="AP503" s="12">
        <v>0</v>
      </c>
      <c r="AQ503" s="12">
        <v>30325555.600000001</v>
      </c>
      <c r="AR503" s="12">
        <f t="shared" si="7"/>
        <v>30325555.600000001</v>
      </c>
      <c r="AS503" s="12">
        <v>0</v>
      </c>
    </row>
    <row r="504" spans="1:45" hidden="1" x14ac:dyDescent="0.3">
      <c r="A504" t="s">
        <v>933</v>
      </c>
      <c r="B504">
        <v>1</v>
      </c>
      <c r="C504" t="s">
        <v>27</v>
      </c>
      <c r="D504">
        <v>1.3</v>
      </c>
      <c r="E504" t="s">
        <v>28</v>
      </c>
      <c r="F504" t="s">
        <v>29</v>
      </c>
      <c r="G504" t="s">
        <v>30</v>
      </c>
      <c r="H504" t="s">
        <v>141</v>
      </c>
      <c r="I504" t="s">
        <v>955</v>
      </c>
      <c r="J504" t="s">
        <v>855</v>
      </c>
      <c r="K504">
        <v>6</v>
      </c>
      <c r="L504">
        <v>18</v>
      </c>
      <c r="M504" t="s">
        <v>877</v>
      </c>
      <c r="N504" t="s">
        <v>1043</v>
      </c>
      <c r="O504">
        <v>5900</v>
      </c>
      <c r="P504" t="s">
        <v>1057</v>
      </c>
      <c r="Q504">
        <v>5910</v>
      </c>
      <c r="R504" t="s">
        <v>111</v>
      </c>
      <c r="S504">
        <v>5911</v>
      </c>
      <c r="T504" t="s">
        <v>722</v>
      </c>
      <c r="U504">
        <v>0</v>
      </c>
      <c r="V504" t="s">
        <v>43</v>
      </c>
      <c r="W504">
        <v>5000</v>
      </c>
      <c r="X504" t="s">
        <v>111</v>
      </c>
      <c r="Y504" t="s">
        <v>937</v>
      </c>
      <c r="Z504" t="s">
        <v>144</v>
      </c>
      <c r="AA504" t="s">
        <v>79</v>
      </c>
      <c r="AB504" t="s">
        <v>148</v>
      </c>
      <c r="AC504" t="s">
        <v>956</v>
      </c>
      <c r="AD504" s="12">
        <v>0</v>
      </c>
      <c r="AE504" s="12">
        <v>0</v>
      </c>
      <c r="AF504" s="12">
        <v>0</v>
      </c>
      <c r="AG504" s="12">
        <v>0</v>
      </c>
      <c r="AH504" s="12">
        <v>0</v>
      </c>
      <c r="AI504" s="12">
        <v>0</v>
      </c>
      <c r="AJ504" s="12">
        <v>0</v>
      </c>
      <c r="AK504" s="12">
        <v>0</v>
      </c>
      <c r="AL504" s="12">
        <v>0</v>
      </c>
      <c r="AM504" s="12">
        <v>0</v>
      </c>
      <c r="AN504" s="12">
        <v>0</v>
      </c>
      <c r="AO504" s="12">
        <v>0</v>
      </c>
      <c r="AP504" s="12">
        <v>5000</v>
      </c>
      <c r="AQ504" s="12">
        <v>0</v>
      </c>
      <c r="AR504" s="12">
        <f t="shared" si="7"/>
        <v>0</v>
      </c>
      <c r="AS504" s="12">
        <v>0</v>
      </c>
    </row>
    <row r="505" spans="1:45" hidden="1" x14ac:dyDescent="0.3">
      <c r="A505" t="s">
        <v>933</v>
      </c>
      <c r="B505">
        <v>3</v>
      </c>
      <c r="C505" t="s">
        <v>600</v>
      </c>
      <c r="D505">
        <v>3.8</v>
      </c>
      <c r="E505" t="s">
        <v>801</v>
      </c>
      <c r="F505" t="s">
        <v>802</v>
      </c>
      <c r="G505" t="s">
        <v>803</v>
      </c>
      <c r="H505" t="s">
        <v>31</v>
      </c>
      <c r="I505" t="s">
        <v>934</v>
      </c>
      <c r="J505" t="s">
        <v>868</v>
      </c>
      <c r="K505">
        <v>6</v>
      </c>
      <c r="L505">
        <v>50</v>
      </c>
      <c r="M505" t="s">
        <v>905</v>
      </c>
      <c r="N505" t="s">
        <v>1043</v>
      </c>
      <c r="O505">
        <v>5900</v>
      </c>
      <c r="P505" t="s">
        <v>1057</v>
      </c>
      <c r="Q505">
        <v>5910</v>
      </c>
      <c r="R505" t="s">
        <v>111</v>
      </c>
      <c r="S505">
        <v>5911</v>
      </c>
      <c r="T505" t="s">
        <v>722</v>
      </c>
      <c r="U505">
        <v>0</v>
      </c>
      <c r="V505" t="s">
        <v>43</v>
      </c>
      <c r="W505">
        <v>5000</v>
      </c>
      <c r="X505" t="s">
        <v>111</v>
      </c>
      <c r="Y505" t="s">
        <v>937</v>
      </c>
      <c r="Z505" t="s">
        <v>805</v>
      </c>
      <c r="AA505" t="s">
        <v>79</v>
      </c>
      <c r="AB505" t="s">
        <v>809</v>
      </c>
      <c r="AC505" t="s">
        <v>963</v>
      </c>
      <c r="AD505" s="12">
        <v>6020779.5999999996</v>
      </c>
      <c r="AE505" s="12">
        <v>5841164</v>
      </c>
      <c r="AF505" s="12">
        <v>6020779.5999999996</v>
      </c>
      <c r="AG505" s="12">
        <v>5629015.9699999997</v>
      </c>
      <c r="AH505" s="12">
        <v>4013853.04</v>
      </c>
      <c r="AI505" s="12">
        <v>3903885.04</v>
      </c>
      <c r="AJ505" s="12">
        <v>3512121.41</v>
      </c>
      <c r="AK505" s="12">
        <v>0</v>
      </c>
      <c r="AL505" s="12">
        <v>0</v>
      </c>
      <c r="AM505" s="12">
        <v>0</v>
      </c>
      <c r="AN505" s="12">
        <v>0</v>
      </c>
      <c r="AO505" s="12">
        <v>2000000</v>
      </c>
      <c r="AP505" s="12">
        <v>6020779.5899999999</v>
      </c>
      <c r="AQ505" s="12">
        <v>5991164</v>
      </c>
      <c r="AR505" s="12">
        <f t="shared" si="7"/>
        <v>6020779.5999999996</v>
      </c>
      <c r="AS505" s="12">
        <v>6020779.5999999996</v>
      </c>
    </row>
    <row r="506" spans="1:45" hidden="1" x14ac:dyDescent="0.3">
      <c r="A506" t="s">
        <v>933</v>
      </c>
      <c r="B506">
        <v>3</v>
      </c>
      <c r="C506" t="s">
        <v>600</v>
      </c>
      <c r="D506">
        <v>3.8</v>
      </c>
      <c r="E506" t="s">
        <v>801</v>
      </c>
      <c r="F506" t="s">
        <v>802</v>
      </c>
      <c r="G506" t="s">
        <v>803</v>
      </c>
      <c r="H506" t="s">
        <v>31</v>
      </c>
      <c r="I506" t="s">
        <v>934</v>
      </c>
      <c r="J506" t="s">
        <v>868</v>
      </c>
      <c r="K506">
        <v>6</v>
      </c>
      <c r="L506">
        <v>50</v>
      </c>
      <c r="M506" t="s">
        <v>905</v>
      </c>
      <c r="N506" t="s">
        <v>1043</v>
      </c>
      <c r="O506">
        <v>5900</v>
      </c>
      <c r="P506" t="s">
        <v>1057</v>
      </c>
      <c r="Q506">
        <v>5970</v>
      </c>
      <c r="R506" t="s">
        <v>111</v>
      </c>
      <c r="S506">
        <v>5971</v>
      </c>
      <c r="T506" t="s">
        <v>817</v>
      </c>
      <c r="U506">
        <v>0</v>
      </c>
      <c r="V506" t="s">
        <v>43</v>
      </c>
      <c r="W506">
        <v>5000</v>
      </c>
      <c r="X506" t="s">
        <v>111</v>
      </c>
      <c r="Y506" t="s">
        <v>937</v>
      </c>
      <c r="Z506" t="s">
        <v>805</v>
      </c>
      <c r="AA506" t="s">
        <v>79</v>
      </c>
      <c r="AB506" t="s">
        <v>809</v>
      </c>
      <c r="AC506" t="s">
        <v>963</v>
      </c>
      <c r="AD506" s="12">
        <v>4972314.42</v>
      </c>
      <c r="AE506" s="12">
        <v>4091000</v>
      </c>
      <c r="AF506" s="12">
        <v>4634442.0199999996</v>
      </c>
      <c r="AG506" s="12">
        <v>5001930.0199999996</v>
      </c>
      <c r="AH506" s="12">
        <v>5001930.0199999996</v>
      </c>
      <c r="AI506" s="12">
        <v>4872707.62</v>
      </c>
      <c r="AJ506" s="12">
        <v>4872707.62</v>
      </c>
      <c r="AK506" s="12">
        <v>337872.40000000037</v>
      </c>
      <c r="AL506" s="12">
        <v>0</v>
      </c>
      <c r="AM506" s="12">
        <v>0</v>
      </c>
      <c r="AN506" s="12">
        <v>0</v>
      </c>
      <c r="AO506" s="12">
        <v>200000</v>
      </c>
      <c r="AP506" s="12">
        <v>3672942.13</v>
      </c>
      <c r="AQ506" s="12">
        <v>5001930.0199999996</v>
      </c>
      <c r="AR506" s="12">
        <f t="shared" si="7"/>
        <v>4972314.42</v>
      </c>
      <c r="AS506" s="12">
        <v>4972314.42</v>
      </c>
    </row>
    <row r="507" spans="1:45" hidden="1" x14ac:dyDescent="0.3">
      <c r="A507" t="s">
        <v>940</v>
      </c>
      <c r="B507">
        <v>1</v>
      </c>
      <c r="C507" t="s">
        <v>27</v>
      </c>
      <c r="D507">
        <v>1.3</v>
      </c>
      <c r="E507" t="s">
        <v>28</v>
      </c>
      <c r="F507" t="s">
        <v>29</v>
      </c>
      <c r="G507" t="s">
        <v>30</v>
      </c>
      <c r="H507" t="s">
        <v>479</v>
      </c>
      <c r="I507" t="s">
        <v>981</v>
      </c>
      <c r="J507" t="s">
        <v>859</v>
      </c>
      <c r="K507">
        <v>3</v>
      </c>
      <c r="L507">
        <v>37</v>
      </c>
      <c r="M507" t="s">
        <v>889</v>
      </c>
      <c r="N507" t="s">
        <v>1043</v>
      </c>
      <c r="O507">
        <v>6100</v>
      </c>
      <c r="P507" t="s">
        <v>1058</v>
      </c>
      <c r="Q507">
        <v>6120</v>
      </c>
      <c r="R507" t="s">
        <v>162</v>
      </c>
      <c r="S507">
        <v>6121</v>
      </c>
      <c r="T507" t="s">
        <v>487</v>
      </c>
      <c r="U507">
        <v>0</v>
      </c>
      <c r="V507" t="s">
        <v>43</v>
      </c>
      <c r="W507">
        <v>6000</v>
      </c>
      <c r="X507" t="s">
        <v>1059</v>
      </c>
      <c r="Y507" t="s">
        <v>979</v>
      </c>
      <c r="Z507" t="s">
        <v>447</v>
      </c>
      <c r="AA507" t="s">
        <v>218</v>
      </c>
      <c r="AB507" t="s">
        <v>484</v>
      </c>
      <c r="AC507" t="s">
        <v>482</v>
      </c>
      <c r="AD507" s="12">
        <v>32222274.07</v>
      </c>
      <c r="AE507" s="12">
        <v>10000001.279999999</v>
      </c>
      <c r="AF507" s="12">
        <v>22222274.07</v>
      </c>
      <c r="AG507" s="12">
        <v>22222274.07</v>
      </c>
      <c r="AH507" s="12">
        <v>8661042.3000000007</v>
      </c>
      <c r="AI507" s="12">
        <v>8661042.3000000007</v>
      </c>
      <c r="AJ507" s="12">
        <v>8661042.3000000007</v>
      </c>
      <c r="AK507" s="12">
        <v>10000000</v>
      </c>
      <c r="AL507" s="12">
        <v>0</v>
      </c>
      <c r="AM507" s="12">
        <v>0</v>
      </c>
      <c r="AN507" s="12">
        <v>0</v>
      </c>
      <c r="AO507" s="12">
        <v>60000000</v>
      </c>
      <c r="AP507" s="12">
        <v>48026702.390000001</v>
      </c>
      <c r="AQ507" s="12">
        <v>57203745.359999999</v>
      </c>
      <c r="AR507" s="12">
        <f t="shared" si="7"/>
        <v>32222274.07</v>
      </c>
      <c r="AS507" s="12">
        <v>40000000</v>
      </c>
    </row>
    <row r="508" spans="1:45" hidden="1" x14ac:dyDescent="0.3">
      <c r="A508" t="s">
        <v>933</v>
      </c>
      <c r="B508">
        <v>1</v>
      </c>
      <c r="C508" t="s">
        <v>27</v>
      </c>
      <c r="D508">
        <v>1.3</v>
      </c>
      <c r="E508" t="s">
        <v>28</v>
      </c>
      <c r="F508" t="s">
        <v>29</v>
      </c>
      <c r="G508" t="s">
        <v>30</v>
      </c>
      <c r="H508" t="s">
        <v>479</v>
      </c>
      <c r="I508" t="s">
        <v>981</v>
      </c>
      <c r="J508" t="s">
        <v>859</v>
      </c>
      <c r="K508">
        <v>3</v>
      </c>
      <c r="L508">
        <v>37</v>
      </c>
      <c r="M508" t="s">
        <v>889</v>
      </c>
      <c r="N508" t="s">
        <v>1043</v>
      </c>
      <c r="O508">
        <v>6100</v>
      </c>
      <c r="P508" t="s">
        <v>1058</v>
      </c>
      <c r="Q508">
        <v>6120</v>
      </c>
      <c r="R508" t="s">
        <v>162</v>
      </c>
      <c r="S508">
        <v>6121</v>
      </c>
      <c r="T508" t="s">
        <v>487</v>
      </c>
      <c r="U508">
        <v>0</v>
      </c>
      <c r="V508" t="s">
        <v>43</v>
      </c>
      <c r="W508">
        <v>6000</v>
      </c>
      <c r="X508" t="s">
        <v>1059</v>
      </c>
      <c r="Y508" t="s">
        <v>937</v>
      </c>
      <c r="Z508" t="s">
        <v>447</v>
      </c>
      <c r="AA508" t="s">
        <v>218</v>
      </c>
      <c r="AB508" t="s">
        <v>484</v>
      </c>
      <c r="AC508" t="s">
        <v>482</v>
      </c>
      <c r="AD508" s="12">
        <v>0</v>
      </c>
      <c r="AE508" s="12">
        <v>20466278.190000001</v>
      </c>
      <c r="AF508" s="12">
        <v>0</v>
      </c>
      <c r="AG508" s="12">
        <v>0</v>
      </c>
      <c r="AH508" s="12">
        <v>0</v>
      </c>
      <c r="AI508" s="12">
        <v>0</v>
      </c>
      <c r="AJ508" s="12">
        <v>0</v>
      </c>
      <c r="AK508" s="12">
        <v>0</v>
      </c>
      <c r="AL508" s="12">
        <v>0</v>
      </c>
      <c r="AM508" s="12">
        <v>0</v>
      </c>
      <c r="AN508" s="12">
        <v>0</v>
      </c>
      <c r="AO508" s="12">
        <v>0</v>
      </c>
      <c r="AP508" s="12">
        <v>22949862.16</v>
      </c>
      <c r="AQ508" s="12">
        <v>0</v>
      </c>
      <c r="AR508" s="12">
        <f t="shared" si="7"/>
        <v>0</v>
      </c>
      <c r="AS508" s="12">
        <v>0</v>
      </c>
    </row>
    <row r="509" spans="1:45" hidden="1" x14ac:dyDescent="0.3">
      <c r="A509" t="s">
        <v>933</v>
      </c>
      <c r="B509">
        <v>1</v>
      </c>
      <c r="C509" t="s">
        <v>27</v>
      </c>
      <c r="D509">
        <v>1.3</v>
      </c>
      <c r="E509" t="s">
        <v>28</v>
      </c>
      <c r="F509" t="s">
        <v>29</v>
      </c>
      <c r="G509" t="s">
        <v>30</v>
      </c>
      <c r="H509" t="s">
        <v>479</v>
      </c>
      <c r="I509" t="s">
        <v>981</v>
      </c>
      <c r="J509" t="s">
        <v>859</v>
      </c>
      <c r="K509">
        <v>3</v>
      </c>
      <c r="L509">
        <v>37</v>
      </c>
      <c r="M509" t="s">
        <v>889</v>
      </c>
      <c r="N509" t="s">
        <v>1043</v>
      </c>
      <c r="O509">
        <v>6100</v>
      </c>
      <c r="P509" t="s">
        <v>1058</v>
      </c>
      <c r="Q509">
        <v>6120</v>
      </c>
      <c r="R509" t="s">
        <v>162</v>
      </c>
      <c r="S509">
        <v>6121</v>
      </c>
      <c r="T509" t="s">
        <v>487</v>
      </c>
      <c r="U509">
        <v>68</v>
      </c>
      <c r="V509" t="s">
        <v>489</v>
      </c>
      <c r="W509">
        <v>6000</v>
      </c>
      <c r="X509" t="s">
        <v>1059</v>
      </c>
      <c r="Y509" t="s">
        <v>937</v>
      </c>
      <c r="Z509" t="s">
        <v>447</v>
      </c>
      <c r="AA509" t="s">
        <v>218</v>
      </c>
      <c r="AB509" t="s">
        <v>484</v>
      </c>
      <c r="AC509" t="s">
        <v>482</v>
      </c>
      <c r="AD509" s="12">
        <v>0</v>
      </c>
      <c r="AE509" s="12">
        <v>0</v>
      </c>
      <c r="AF509" s="12">
        <v>0</v>
      </c>
      <c r="AG509" s="12">
        <v>0</v>
      </c>
      <c r="AH509" s="12">
        <v>0</v>
      </c>
      <c r="AI509" s="12">
        <v>0</v>
      </c>
      <c r="AJ509" s="12">
        <v>0</v>
      </c>
      <c r="AK509" s="12">
        <v>0</v>
      </c>
      <c r="AL509" s="12">
        <v>0</v>
      </c>
      <c r="AM509" s="12">
        <v>0</v>
      </c>
      <c r="AN509" s="12">
        <v>75000000</v>
      </c>
      <c r="AO509" s="12">
        <v>0</v>
      </c>
      <c r="AP509" s="12">
        <v>0</v>
      </c>
      <c r="AQ509" s="12">
        <v>0</v>
      </c>
      <c r="AR509" s="12">
        <f t="shared" si="7"/>
        <v>75000000</v>
      </c>
      <c r="AS509" s="12">
        <v>125000000</v>
      </c>
    </row>
    <row r="510" spans="1:45" hidden="1" x14ac:dyDescent="0.3">
      <c r="A510" t="s">
        <v>933</v>
      </c>
      <c r="B510">
        <v>1</v>
      </c>
      <c r="C510" t="s">
        <v>27</v>
      </c>
      <c r="D510">
        <v>1.3</v>
      </c>
      <c r="E510" t="s">
        <v>28</v>
      </c>
      <c r="F510" t="s">
        <v>29</v>
      </c>
      <c r="G510" t="s">
        <v>30</v>
      </c>
      <c r="H510" t="s">
        <v>479</v>
      </c>
      <c r="I510" t="s">
        <v>981</v>
      </c>
      <c r="J510" t="s">
        <v>859</v>
      </c>
      <c r="K510">
        <v>3</v>
      </c>
      <c r="L510">
        <v>38</v>
      </c>
      <c r="M510" t="s">
        <v>889</v>
      </c>
      <c r="N510" t="s">
        <v>1043</v>
      </c>
      <c r="O510">
        <v>6100</v>
      </c>
      <c r="P510" t="s">
        <v>1058</v>
      </c>
      <c r="Q510">
        <v>6120</v>
      </c>
      <c r="R510" t="s">
        <v>162</v>
      </c>
      <c r="S510">
        <v>6121</v>
      </c>
      <c r="T510" t="s">
        <v>487</v>
      </c>
      <c r="U510">
        <v>0</v>
      </c>
      <c r="V510" t="s">
        <v>43</v>
      </c>
      <c r="W510">
        <v>6000</v>
      </c>
      <c r="X510" t="s">
        <v>1059</v>
      </c>
      <c r="Y510" t="s">
        <v>937</v>
      </c>
      <c r="Z510" t="s">
        <v>447</v>
      </c>
      <c r="AA510" t="s">
        <v>218</v>
      </c>
      <c r="AB510" t="s">
        <v>495</v>
      </c>
      <c r="AC510" t="s">
        <v>482</v>
      </c>
      <c r="AD510" s="12">
        <v>5724717.4800000004</v>
      </c>
      <c r="AE510" s="12">
        <v>16000000</v>
      </c>
      <c r="AF510" s="12">
        <v>3998966.69</v>
      </c>
      <c r="AG510" s="12">
        <v>3998966.69</v>
      </c>
      <c r="AH510" s="12">
        <v>999741.67</v>
      </c>
      <c r="AI510" s="12">
        <v>999741.67</v>
      </c>
      <c r="AJ510" s="12">
        <v>999741.67</v>
      </c>
      <c r="AK510" s="12">
        <v>1725750.7900000005</v>
      </c>
      <c r="AL510" s="12">
        <v>0</v>
      </c>
      <c r="AM510" s="12">
        <v>0</v>
      </c>
      <c r="AN510" s="12">
        <v>0</v>
      </c>
      <c r="AO510" s="12">
        <v>8000000</v>
      </c>
      <c r="AP510" s="12">
        <v>7995625.1699999999</v>
      </c>
      <c r="AQ510" s="12">
        <v>16000000</v>
      </c>
      <c r="AR510" s="12">
        <f t="shared" si="7"/>
        <v>5724717.4800000004</v>
      </c>
      <c r="AS510" s="27">
        <v>0</v>
      </c>
    </row>
    <row r="511" spans="1:45" hidden="1" x14ac:dyDescent="0.3">
      <c r="A511" t="s">
        <v>940</v>
      </c>
      <c r="B511">
        <v>1</v>
      </c>
      <c r="C511" t="s">
        <v>27</v>
      </c>
      <c r="D511">
        <v>1.3</v>
      </c>
      <c r="E511" t="s">
        <v>28</v>
      </c>
      <c r="F511" t="s">
        <v>29</v>
      </c>
      <c r="G511" t="s">
        <v>30</v>
      </c>
      <c r="H511" t="s">
        <v>479</v>
      </c>
      <c r="I511" t="s">
        <v>981</v>
      </c>
      <c r="J511" t="s">
        <v>859</v>
      </c>
      <c r="K511">
        <v>3</v>
      </c>
      <c r="L511">
        <v>37</v>
      </c>
      <c r="M511" t="s">
        <v>889</v>
      </c>
      <c r="N511" t="s">
        <v>1043</v>
      </c>
      <c r="O511">
        <v>6100</v>
      </c>
      <c r="P511" t="s">
        <v>1058</v>
      </c>
      <c r="Q511">
        <v>6120</v>
      </c>
      <c r="R511" t="s">
        <v>162</v>
      </c>
      <c r="S511">
        <v>6121</v>
      </c>
      <c r="T511" t="s">
        <v>487</v>
      </c>
      <c r="U511">
        <v>0</v>
      </c>
      <c r="V511" t="s">
        <v>43</v>
      </c>
      <c r="W511">
        <v>6000</v>
      </c>
      <c r="X511" t="s">
        <v>1059</v>
      </c>
      <c r="Y511" t="s">
        <v>1060</v>
      </c>
      <c r="Z511" t="s">
        <v>447</v>
      </c>
      <c r="AB511" t="s">
        <v>484</v>
      </c>
      <c r="AC511" t="s">
        <v>482</v>
      </c>
      <c r="AD511" s="12">
        <v>0</v>
      </c>
      <c r="AE511" s="12">
        <v>0</v>
      </c>
      <c r="AF511" s="12">
        <v>0</v>
      </c>
      <c r="AG511" s="12">
        <v>0</v>
      </c>
      <c r="AH511" s="12">
        <v>0</v>
      </c>
      <c r="AI511" s="12">
        <v>0</v>
      </c>
      <c r="AJ511" s="12">
        <v>0</v>
      </c>
      <c r="AK511" s="12">
        <v>0</v>
      </c>
      <c r="AL511" s="12">
        <v>0</v>
      </c>
      <c r="AM511" s="12">
        <v>0</v>
      </c>
      <c r="AN511" s="12">
        <v>0</v>
      </c>
      <c r="AO511" s="12">
        <v>0</v>
      </c>
      <c r="AP511" s="12">
        <v>5000000</v>
      </c>
      <c r="AQ511" s="12">
        <v>0</v>
      </c>
      <c r="AR511" s="12">
        <f t="shared" si="7"/>
        <v>0</v>
      </c>
      <c r="AS511" s="12">
        <v>0</v>
      </c>
    </row>
    <row r="512" spans="1:45" hidden="1" x14ac:dyDescent="0.3">
      <c r="A512" t="s">
        <v>940</v>
      </c>
      <c r="B512">
        <v>1</v>
      </c>
      <c r="C512" t="s">
        <v>27</v>
      </c>
      <c r="D512">
        <v>1.3</v>
      </c>
      <c r="E512" t="s">
        <v>28</v>
      </c>
      <c r="F512" t="s">
        <v>29</v>
      </c>
      <c r="G512" t="s">
        <v>30</v>
      </c>
      <c r="H512" t="s">
        <v>479</v>
      </c>
      <c r="I512" t="s">
        <v>981</v>
      </c>
      <c r="J512" t="s">
        <v>859</v>
      </c>
      <c r="K512">
        <v>3</v>
      </c>
      <c r="L512">
        <v>37</v>
      </c>
      <c r="M512" t="s">
        <v>889</v>
      </c>
      <c r="N512" t="s">
        <v>1043</v>
      </c>
      <c r="O512">
        <v>6100</v>
      </c>
      <c r="P512" t="s">
        <v>1058</v>
      </c>
      <c r="Q512">
        <v>6120</v>
      </c>
      <c r="R512" t="s">
        <v>162</v>
      </c>
      <c r="S512" s="28">
        <v>6121</v>
      </c>
      <c r="T512" s="28" t="s">
        <v>487</v>
      </c>
      <c r="U512">
        <v>0</v>
      </c>
      <c r="V512" t="s">
        <v>43</v>
      </c>
      <c r="W512" s="28">
        <v>6000</v>
      </c>
      <c r="X512" t="s">
        <v>1059</v>
      </c>
      <c r="Y512" s="28" t="s">
        <v>1076</v>
      </c>
      <c r="Z512" s="28" t="s">
        <v>447</v>
      </c>
      <c r="AA512" t="s">
        <v>218</v>
      </c>
      <c r="AB512" t="s">
        <v>484</v>
      </c>
      <c r="AC512" s="28" t="s">
        <v>482</v>
      </c>
      <c r="AD512" s="27">
        <v>3200000</v>
      </c>
      <c r="AE512" s="12">
        <v>0</v>
      </c>
      <c r="AF512" s="12">
        <v>1192184.73</v>
      </c>
      <c r="AG512" s="12">
        <v>1192184.73</v>
      </c>
      <c r="AH512" s="12">
        <v>298046.18</v>
      </c>
      <c r="AI512" s="12">
        <v>298046.18</v>
      </c>
      <c r="AJ512" s="12">
        <v>298046.18</v>
      </c>
      <c r="AK512" s="12">
        <v>2007815.27</v>
      </c>
      <c r="AL512" s="12">
        <v>0</v>
      </c>
      <c r="AM512" s="12">
        <v>0</v>
      </c>
      <c r="AN512" s="12">
        <v>0</v>
      </c>
      <c r="AO512" s="12">
        <v>0</v>
      </c>
      <c r="AP512" s="27">
        <v>0</v>
      </c>
      <c r="AQ512" s="27">
        <v>0</v>
      </c>
      <c r="AR512" s="27">
        <f t="shared" si="7"/>
        <v>3200000</v>
      </c>
      <c r="AS512" s="27">
        <v>3200000</v>
      </c>
    </row>
    <row r="513" spans="1:45" hidden="1" x14ac:dyDescent="0.3">
      <c r="A513" t="s">
        <v>933</v>
      </c>
      <c r="B513">
        <v>1</v>
      </c>
      <c r="C513" t="s">
        <v>27</v>
      </c>
      <c r="D513">
        <v>1.3</v>
      </c>
      <c r="E513" t="s">
        <v>28</v>
      </c>
      <c r="F513" t="s">
        <v>29</v>
      </c>
      <c r="G513" t="s">
        <v>30</v>
      </c>
      <c r="H513" t="s">
        <v>141</v>
      </c>
      <c r="I513" t="s">
        <v>955</v>
      </c>
      <c r="J513" t="s">
        <v>855</v>
      </c>
      <c r="K513">
        <v>6</v>
      </c>
      <c r="L513">
        <v>18</v>
      </c>
      <c r="M513" t="s">
        <v>877</v>
      </c>
      <c r="N513" t="s">
        <v>1043</v>
      </c>
      <c r="O513">
        <v>6100</v>
      </c>
      <c r="P513" t="s">
        <v>1058</v>
      </c>
      <c r="Q513">
        <v>6130</v>
      </c>
      <c r="R513" t="s">
        <v>162</v>
      </c>
      <c r="S513">
        <v>6131</v>
      </c>
      <c r="T513" t="s">
        <v>163</v>
      </c>
      <c r="U513">
        <v>0</v>
      </c>
      <c r="V513" t="s">
        <v>43</v>
      </c>
      <c r="W513">
        <v>6000</v>
      </c>
      <c r="X513" t="s">
        <v>1059</v>
      </c>
      <c r="Y513" t="s">
        <v>937</v>
      </c>
      <c r="Z513" t="s">
        <v>144</v>
      </c>
      <c r="AA513" t="s">
        <v>79</v>
      </c>
      <c r="AB513" t="s">
        <v>148</v>
      </c>
      <c r="AC513" t="s">
        <v>956</v>
      </c>
      <c r="AD513" s="12">
        <v>0</v>
      </c>
      <c r="AE513" s="12">
        <v>0</v>
      </c>
      <c r="AF513" s="12">
        <v>0</v>
      </c>
      <c r="AG513" s="12">
        <v>0</v>
      </c>
      <c r="AH513" s="12">
        <v>0</v>
      </c>
      <c r="AI513" s="12">
        <v>0</v>
      </c>
      <c r="AJ513" s="12">
        <v>0</v>
      </c>
      <c r="AK513" s="12">
        <v>0</v>
      </c>
      <c r="AL513" s="12">
        <v>0</v>
      </c>
      <c r="AM513" s="12">
        <v>0</v>
      </c>
      <c r="AN513" s="12">
        <v>0</v>
      </c>
      <c r="AO513" s="12">
        <v>0</v>
      </c>
      <c r="AP513" s="12">
        <v>0</v>
      </c>
      <c r="AQ513" s="12">
        <v>0</v>
      </c>
      <c r="AR513" s="12">
        <f t="shared" si="7"/>
        <v>0</v>
      </c>
      <c r="AS513" s="12">
        <v>0</v>
      </c>
    </row>
    <row r="514" spans="1:45" hidden="1" x14ac:dyDescent="0.3">
      <c r="A514" t="s">
        <v>933</v>
      </c>
      <c r="B514">
        <v>1</v>
      </c>
      <c r="C514" t="s">
        <v>27</v>
      </c>
      <c r="D514">
        <v>1.3</v>
      </c>
      <c r="E514" t="s">
        <v>28</v>
      </c>
      <c r="F514" t="s">
        <v>29</v>
      </c>
      <c r="G514" t="s">
        <v>30</v>
      </c>
      <c r="H514" t="s">
        <v>141</v>
      </c>
      <c r="I514" t="s">
        <v>955</v>
      </c>
      <c r="J514" t="s">
        <v>855</v>
      </c>
      <c r="K514">
        <v>6</v>
      </c>
      <c r="L514">
        <v>18</v>
      </c>
      <c r="M514" t="s">
        <v>877</v>
      </c>
      <c r="N514" t="s">
        <v>1043</v>
      </c>
      <c r="O514">
        <v>6100</v>
      </c>
      <c r="P514" t="s">
        <v>1058</v>
      </c>
      <c r="Q514">
        <v>6130</v>
      </c>
      <c r="R514" t="s">
        <v>162</v>
      </c>
      <c r="S514">
        <v>6131</v>
      </c>
      <c r="T514" t="s">
        <v>163</v>
      </c>
      <c r="U514">
        <v>66</v>
      </c>
      <c r="V514" t="s">
        <v>1061</v>
      </c>
      <c r="W514">
        <v>6000</v>
      </c>
      <c r="X514" t="s">
        <v>1059</v>
      </c>
      <c r="Y514" t="s">
        <v>937</v>
      </c>
      <c r="Z514" t="s">
        <v>144</v>
      </c>
      <c r="AA514" t="s">
        <v>79</v>
      </c>
      <c r="AB514" t="s">
        <v>148</v>
      </c>
      <c r="AC514" t="s">
        <v>956</v>
      </c>
      <c r="AD514" s="12">
        <v>15105020.039999999</v>
      </c>
      <c r="AE514" s="12">
        <v>0</v>
      </c>
      <c r="AF514" s="12">
        <v>0</v>
      </c>
      <c r="AG514" s="12">
        <v>0</v>
      </c>
      <c r="AH514" s="12">
        <v>0</v>
      </c>
      <c r="AI514" s="12">
        <v>0</v>
      </c>
      <c r="AJ514" s="12">
        <v>0</v>
      </c>
      <c r="AK514" s="12">
        <v>15105020.039999999</v>
      </c>
      <c r="AL514" s="12">
        <v>0</v>
      </c>
      <c r="AM514" s="12">
        <v>0</v>
      </c>
      <c r="AN514" s="12">
        <v>0</v>
      </c>
      <c r="AO514" s="12">
        <v>0</v>
      </c>
      <c r="AP514" s="12">
        <v>0</v>
      </c>
      <c r="AQ514" s="12">
        <v>15105020.039999999</v>
      </c>
      <c r="AR514" s="12">
        <f t="shared" si="7"/>
        <v>15105020.039999999</v>
      </c>
      <c r="AS514" s="12">
        <v>15105020.039999999</v>
      </c>
    </row>
    <row r="515" spans="1:45" hidden="1" x14ac:dyDescent="0.3">
      <c r="A515" t="s">
        <v>940</v>
      </c>
      <c r="B515">
        <v>1</v>
      </c>
      <c r="C515" t="s">
        <v>27</v>
      </c>
      <c r="D515">
        <v>1.3</v>
      </c>
      <c r="E515" t="s">
        <v>28</v>
      </c>
      <c r="F515" t="s">
        <v>29</v>
      </c>
      <c r="G515" t="s">
        <v>30</v>
      </c>
      <c r="H515" t="s">
        <v>479</v>
      </c>
      <c r="I515" t="s">
        <v>981</v>
      </c>
      <c r="J515" t="s">
        <v>859</v>
      </c>
      <c r="K515">
        <v>3</v>
      </c>
      <c r="L515">
        <v>37</v>
      </c>
      <c r="M515" t="s">
        <v>889</v>
      </c>
      <c r="N515" t="s">
        <v>1043</v>
      </c>
      <c r="O515">
        <v>6100</v>
      </c>
      <c r="P515" t="s">
        <v>1058</v>
      </c>
      <c r="Q515">
        <v>6130</v>
      </c>
      <c r="R515" t="s">
        <v>162</v>
      </c>
      <c r="S515">
        <v>6131</v>
      </c>
      <c r="T515" t="s">
        <v>163</v>
      </c>
      <c r="U515">
        <v>0</v>
      </c>
      <c r="V515" t="s">
        <v>43</v>
      </c>
      <c r="W515">
        <v>6000</v>
      </c>
      <c r="X515" t="s">
        <v>1059</v>
      </c>
      <c r="Y515" t="s">
        <v>979</v>
      </c>
      <c r="Z515" t="s">
        <v>447</v>
      </c>
      <c r="AA515" t="s">
        <v>218</v>
      </c>
      <c r="AB515" t="s">
        <v>484</v>
      </c>
      <c r="AC515" t="s">
        <v>482</v>
      </c>
      <c r="AD515" s="12">
        <v>65098326.170000002</v>
      </c>
      <c r="AE515" s="12">
        <v>19999999.440000001</v>
      </c>
      <c r="AF515" s="12">
        <v>51295343.240000002</v>
      </c>
      <c r="AG515" s="12">
        <v>51295343.240000002</v>
      </c>
      <c r="AH515" s="12">
        <v>26831698.289999999</v>
      </c>
      <c r="AI515" s="12">
        <v>26591579.300000001</v>
      </c>
      <c r="AJ515" s="12">
        <v>26591579.300000001</v>
      </c>
      <c r="AK515" s="12">
        <v>13802982.93</v>
      </c>
      <c r="AL515" s="12">
        <v>0</v>
      </c>
      <c r="AM515" s="12">
        <v>0</v>
      </c>
      <c r="AN515" s="12">
        <v>0</v>
      </c>
      <c r="AO515" s="12">
        <v>0</v>
      </c>
      <c r="AP515" s="12">
        <v>22965656.489999998</v>
      </c>
      <c r="AQ515" s="12">
        <v>44098326.170000002</v>
      </c>
      <c r="AR515" s="12">
        <f t="shared" ref="AR515:AR534" si="8">AD515-AL515+AM515+AN515</f>
        <v>65098326.170000002</v>
      </c>
      <c r="AS515" s="12">
        <v>60000000</v>
      </c>
    </row>
    <row r="516" spans="1:45" hidden="1" x14ac:dyDescent="0.3">
      <c r="A516" t="s">
        <v>933</v>
      </c>
      <c r="B516">
        <v>1</v>
      </c>
      <c r="C516" t="s">
        <v>27</v>
      </c>
      <c r="D516">
        <v>1.3</v>
      </c>
      <c r="E516" t="s">
        <v>28</v>
      </c>
      <c r="F516" t="s">
        <v>29</v>
      </c>
      <c r="G516" t="s">
        <v>30</v>
      </c>
      <c r="H516" t="s">
        <v>479</v>
      </c>
      <c r="I516" t="s">
        <v>981</v>
      </c>
      <c r="J516" t="s">
        <v>859</v>
      </c>
      <c r="K516">
        <v>3</v>
      </c>
      <c r="L516">
        <v>37</v>
      </c>
      <c r="M516" t="s">
        <v>889</v>
      </c>
      <c r="N516" t="s">
        <v>1043</v>
      </c>
      <c r="O516">
        <v>6100</v>
      </c>
      <c r="P516" t="s">
        <v>1058</v>
      </c>
      <c r="Q516">
        <v>6130</v>
      </c>
      <c r="R516" t="s">
        <v>162</v>
      </c>
      <c r="S516">
        <v>6131</v>
      </c>
      <c r="T516" t="s">
        <v>163</v>
      </c>
      <c r="U516">
        <v>0</v>
      </c>
      <c r="V516" t="s">
        <v>43</v>
      </c>
      <c r="W516">
        <v>6000</v>
      </c>
      <c r="X516" t="s">
        <v>1059</v>
      </c>
      <c r="Y516" t="s">
        <v>937</v>
      </c>
      <c r="Z516" t="s">
        <v>447</v>
      </c>
      <c r="AA516" t="s">
        <v>218</v>
      </c>
      <c r="AB516" t="s">
        <v>484</v>
      </c>
      <c r="AC516" t="s">
        <v>482</v>
      </c>
      <c r="AD516" s="12">
        <v>33683296.25</v>
      </c>
      <c r="AE516" s="12">
        <v>0</v>
      </c>
      <c r="AF516" s="12">
        <v>3683296.25</v>
      </c>
      <c r="AG516" s="12">
        <v>3683296.25</v>
      </c>
      <c r="AH516" s="12">
        <v>2453511.9</v>
      </c>
      <c r="AI516" s="12">
        <v>2453511.9</v>
      </c>
      <c r="AJ516" s="12">
        <v>2453511.9</v>
      </c>
      <c r="AK516" s="12">
        <v>30000000</v>
      </c>
      <c r="AL516" s="12">
        <v>0</v>
      </c>
      <c r="AM516" s="12">
        <v>0</v>
      </c>
      <c r="AN516" s="12">
        <v>0</v>
      </c>
      <c r="AO516" s="12">
        <v>0</v>
      </c>
      <c r="AP516" s="12">
        <v>40638066.039999999</v>
      </c>
      <c r="AQ516" s="12">
        <v>33683296.25</v>
      </c>
      <c r="AR516" s="12">
        <f t="shared" si="8"/>
        <v>33683296.25</v>
      </c>
      <c r="AS516" s="27">
        <v>0</v>
      </c>
    </row>
    <row r="517" spans="1:45" hidden="1" x14ac:dyDescent="0.3">
      <c r="A517" t="s">
        <v>933</v>
      </c>
      <c r="B517">
        <v>1</v>
      </c>
      <c r="C517" t="s">
        <v>27</v>
      </c>
      <c r="D517">
        <v>1.3</v>
      </c>
      <c r="E517" t="s">
        <v>28</v>
      </c>
      <c r="F517" t="s">
        <v>29</v>
      </c>
      <c r="G517" t="s">
        <v>30</v>
      </c>
      <c r="H517" t="s">
        <v>479</v>
      </c>
      <c r="I517" t="s">
        <v>981</v>
      </c>
      <c r="J517" t="s">
        <v>859</v>
      </c>
      <c r="K517">
        <v>3</v>
      </c>
      <c r="L517">
        <v>37</v>
      </c>
      <c r="M517" t="s">
        <v>889</v>
      </c>
      <c r="N517" t="s">
        <v>1043</v>
      </c>
      <c r="O517">
        <v>6100</v>
      </c>
      <c r="P517" t="s">
        <v>1058</v>
      </c>
      <c r="Q517">
        <v>6130</v>
      </c>
      <c r="R517" t="s">
        <v>162</v>
      </c>
      <c r="S517">
        <v>6131</v>
      </c>
      <c r="T517" t="s">
        <v>163</v>
      </c>
      <c r="U517">
        <v>28</v>
      </c>
      <c r="V517" t="s">
        <v>1062</v>
      </c>
      <c r="W517">
        <v>6000</v>
      </c>
      <c r="X517" t="s">
        <v>1059</v>
      </c>
      <c r="Y517" t="s">
        <v>937</v>
      </c>
      <c r="Z517" t="s">
        <v>447</v>
      </c>
      <c r="AA517" t="s">
        <v>218</v>
      </c>
      <c r="AB517" t="s">
        <v>484</v>
      </c>
      <c r="AC517" t="s">
        <v>482</v>
      </c>
      <c r="AD517" s="12">
        <v>70368847.280000001</v>
      </c>
      <c r="AE517" s="12">
        <v>34090909.229999997</v>
      </c>
      <c r="AF517" s="12">
        <v>68181818.180000007</v>
      </c>
      <c r="AG517" s="12">
        <v>68181818.180000007</v>
      </c>
      <c r="AH517" s="12">
        <v>39771373.950000003</v>
      </c>
      <c r="AI517" s="12">
        <v>39771373.950000003</v>
      </c>
      <c r="AJ517" s="12">
        <v>39771373.950000003</v>
      </c>
      <c r="AK517" s="12">
        <v>2187029.099999994</v>
      </c>
      <c r="AL517" s="12">
        <v>0</v>
      </c>
      <c r="AM517" s="12">
        <v>0</v>
      </c>
      <c r="AN517" s="12">
        <v>0</v>
      </c>
      <c r="AO517" s="12">
        <v>0</v>
      </c>
      <c r="AP517" s="12">
        <v>0</v>
      </c>
      <c r="AQ517" s="12">
        <v>70368847.280000001</v>
      </c>
      <c r="AR517" s="12">
        <f t="shared" si="8"/>
        <v>70368847.280000001</v>
      </c>
      <c r="AS517" s="12">
        <v>56816248.500000007</v>
      </c>
    </row>
    <row r="518" spans="1:45" hidden="1" x14ac:dyDescent="0.3">
      <c r="A518" t="s">
        <v>940</v>
      </c>
      <c r="B518">
        <v>1</v>
      </c>
      <c r="C518" t="s">
        <v>27</v>
      </c>
      <c r="D518">
        <v>1.3</v>
      </c>
      <c r="E518" t="s">
        <v>28</v>
      </c>
      <c r="F518" t="s">
        <v>29</v>
      </c>
      <c r="G518" t="s">
        <v>30</v>
      </c>
      <c r="H518" t="s">
        <v>479</v>
      </c>
      <c r="I518" t="s">
        <v>981</v>
      </c>
      <c r="J518" t="s">
        <v>859</v>
      </c>
      <c r="K518">
        <v>3</v>
      </c>
      <c r="L518">
        <v>37</v>
      </c>
      <c r="M518" t="s">
        <v>889</v>
      </c>
      <c r="N518" t="s">
        <v>1043</v>
      </c>
      <c r="O518">
        <v>6100</v>
      </c>
      <c r="P518" t="s">
        <v>1058</v>
      </c>
      <c r="Q518">
        <v>6130</v>
      </c>
      <c r="R518" t="s">
        <v>162</v>
      </c>
      <c r="S518" s="28">
        <v>6131</v>
      </c>
      <c r="T518" s="28" t="s">
        <v>163</v>
      </c>
      <c r="U518">
        <v>0</v>
      </c>
      <c r="V518" t="s">
        <v>43</v>
      </c>
      <c r="W518" s="28">
        <v>6000</v>
      </c>
      <c r="X518" t="s">
        <v>1059</v>
      </c>
      <c r="Y518" s="28" t="s">
        <v>1076</v>
      </c>
      <c r="Z518" s="28" t="s">
        <v>447</v>
      </c>
      <c r="AA518" t="s">
        <v>218</v>
      </c>
      <c r="AB518" t="s">
        <v>484</v>
      </c>
      <c r="AC518" s="28" t="s">
        <v>482</v>
      </c>
      <c r="AD518" s="27">
        <v>63090616</v>
      </c>
      <c r="AE518" s="12">
        <v>33091667.420000002</v>
      </c>
      <c r="AF518" s="12">
        <v>32400395.149999999</v>
      </c>
      <c r="AG518" s="12">
        <v>32400395.149999999</v>
      </c>
      <c r="AH518" s="12">
        <v>13137318.960000001</v>
      </c>
      <c r="AI518" s="12">
        <v>13137318.960000001</v>
      </c>
      <c r="AJ518" s="12">
        <v>13137318.960000001</v>
      </c>
      <c r="AK518" s="12">
        <v>30690220.850000001</v>
      </c>
      <c r="AL518" s="12">
        <v>0</v>
      </c>
      <c r="AM518" s="12">
        <v>0</v>
      </c>
      <c r="AN518" s="12">
        <v>2700000</v>
      </c>
      <c r="AO518" s="12">
        <v>48707951</v>
      </c>
      <c r="AP518" s="27">
        <v>94410547.599999994</v>
      </c>
      <c r="AQ518" s="27">
        <v>63090616</v>
      </c>
      <c r="AR518" s="27">
        <f t="shared" si="8"/>
        <v>65790616</v>
      </c>
      <c r="AS518" s="27">
        <v>65790616</v>
      </c>
    </row>
    <row r="519" spans="1:45" hidden="1" x14ac:dyDescent="0.3">
      <c r="A519" t="s">
        <v>940</v>
      </c>
      <c r="B519">
        <v>1</v>
      </c>
      <c r="C519" t="s">
        <v>27</v>
      </c>
      <c r="D519">
        <v>1.3</v>
      </c>
      <c r="E519" t="s">
        <v>28</v>
      </c>
      <c r="F519" t="s">
        <v>29</v>
      </c>
      <c r="G519" t="s">
        <v>30</v>
      </c>
      <c r="H519" t="s">
        <v>479</v>
      </c>
      <c r="I519" t="s">
        <v>981</v>
      </c>
      <c r="J519" t="s">
        <v>859</v>
      </c>
      <c r="K519">
        <v>3</v>
      </c>
      <c r="L519">
        <v>37</v>
      </c>
      <c r="M519" t="s">
        <v>889</v>
      </c>
      <c r="N519" t="s">
        <v>1043</v>
      </c>
      <c r="O519">
        <v>6100</v>
      </c>
      <c r="P519" t="s">
        <v>1058</v>
      </c>
      <c r="Q519">
        <v>6130</v>
      </c>
      <c r="R519" t="s">
        <v>162</v>
      </c>
      <c r="S519">
        <v>6131</v>
      </c>
      <c r="T519" t="s">
        <v>163</v>
      </c>
      <c r="U519">
        <v>0</v>
      </c>
      <c r="V519" t="s">
        <v>43</v>
      </c>
      <c r="W519">
        <v>6000</v>
      </c>
      <c r="X519" t="s">
        <v>1059</v>
      </c>
      <c r="Y519" t="s">
        <v>1060</v>
      </c>
      <c r="Z519" t="s">
        <v>447</v>
      </c>
      <c r="AA519" t="s">
        <v>218</v>
      </c>
      <c r="AB519" t="s">
        <v>484</v>
      </c>
      <c r="AC519" t="s">
        <v>482</v>
      </c>
      <c r="AD519" s="12">
        <v>11200000</v>
      </c>
      <c r="AE519" s="12">
        <v>0</v>
      </c>
      <c r="AF519" s="12">
        <v>0</v>
      </c>
      <c r="AG519" s="12">
        <v>0</v>
      </c>
      <c r="AH519" s="12">
        <v>0</v>
      </c>
      <c r="AI519" s="12">
        <v>0</v>
      </c>
      <c r="AJ519" s="12">
        <v>0</v>
      </c>
      <c r="AK519" s="12">
        <v>11200000</v>
      </c>
      <c r="AL519" s="12">
        <v>0</v>
      </c>
      <c r="AM519" s="12">
        <v>0</v>
      </c>
      <c r="AN519" s="12">
        <v>0</v>
      </c>
      <c r="AO519" s="12">
        <v>0</v>
      </c>
      <c r="AP519" s="12">
        <v>0</v>
      </c>
      <c r="AQ519" s="12">
        <v>11200000</v>
      </c>
      <c r="AR519" s="12">
        <f t="shared" si="8"/>
        <v>11200000</v>
      </c>
      <c r="AS519" s="12">
        <v>0</v>
      </c>
    </row>
    <row r="520" spans="1:45" hidden="1" x14ac:dyDescent="0.3">
      <c r="A520" t="s">
        <v>940</v>
      </c>
      <c r="B520">
        <v>1</v>
      </c>
      <c r="C520" t="s">
        <v>27</v>
      </c>
      <c r="D520">
        <v>1.3</v>
      </c>
      <c r="E520" t="s">
        <v>28</v>
      </c>
      <c r="F520" t="s">
        <v>29</v>
      </c>
      <c r="G520" t="s">
        <v>30</v>
      </c>
      <c r="H520" t="s">
        <v>479</v>
      </c>
      <c r="I520" t="s">
        <v>981</v>
      </c>
      <c r="J520" t="s">
        <v>859</v>
      </c>
      <c r="K520">
        <v>3</v>
      </c>
      <c r="L520">
        <v>37</v>
      </c>
      <c r="M520" t="s">
        <v>889</v>
      </c>
      <c r="N520" t="s">
        <v>1043</v>
      </c>
      <c r="O520">
        <v>6100</v>
      </c>
      <c r="P520" t="s">
        <v>1058</v>
      </c>
      <c r="Q520">
        <v>6130</v>
      </c>
      <c r="R520" t="s">
        <v>162</v>
      </c>
      <c r="S520">
        <v>6131</v>
      </c>
      <c r="T520" t="s">
        <v>163</v>
      </c>
      <c r="U520">
        <v>0</v>
      </c>
      <c r="V520" t="s">
        <v>43</v>
      </c>
      <c r="W520">
        <v>6000</v>
      </c>
      <c r="X520" t="s">
        <v>1059</v>
      </c>
      <c r="Y520" t="s">
        <v>1063</v>
      </c>
      <c r="Z520" t="s">
        <v>447</v>
      </c>
      <c r="AA520" t="s">
        <v>218</v>
      </c>
      <c r="AB520" t="s">
        <v>484</v>
      </c>
      <c r="AC520" t="s">
        <v>482</v>
      </c>
      <c r="AD520" s="12">
        <v>15000000</v>
      </c>
      <c r="AE520" s="12">
        <v>0</v>
      </c>
      <c r="AF520" s="12">
        <v>0</v>
      </c>
      <c r="AG520" s="12">
        <v>0</v>
      </c>
      <c r="AH520" s="12">
        <v>0</v>
      </c>
      <c r="AI520" s="12">
        <v>0</v>
      </c>
      <c r="AJ520" s="12">
        <v>0</v>
      </c>
      <c r="AK520" s="12">
        <v>15000000</v>
      </c>
      <c r="AL520" s="12">
        <v>0</v>
      </c>
      <c r="AM520" s="12">
        <v>0</v>
      </c>
      <c r="AN520" s="12">
        <v>0</v>
      </c>
      <c r="AO520" s="12">
        <v>0</v>
      </c>
      <c r="AP520" s="12">
        <v>0</v>
      </c>
      <c r="AQ520" s="12">
        <v>15000000</v>
      </c>
      <c r="AR520" s="12">
        <f t="shared" si="8"/>
        <v>15000000</v>
      </c>
      <c r="AS520" s="12">
        <v>0</v>
      </c>
    </row>
    <row r="521" spans="1:45" hidden="1" x14ac:dyDescent="0.3">
      <c r="A521" t="s">
        <v>940</v>
      </c>
      <c r="B521">
        <v>1</v>
      </c>
      <c r="C521" t="s">
        <v>27</v>
      </c>
      <c r="D521">
        <v>1.3</v>
      </c>
      <c r="E521" t="s">
        <v>28</v>
      </c>
      <c r="F521" t="s">
        <v>29</v>
      </c>
      <c r="G521" t="s">
        <v>30</v>
      </c>
      <c r="H521" t="s">
        <v>479</v>
      </c>
      <c r="I521" t="s">
        <v>981</v>
      </c>
      <c r="J521" t="s">
        <v>859</v>
      </c>
      <c r="K521">
        <v>3</v>
      </c>
      <c r="L521">
        <v>37</v>
      </c>
      <c r="M521" t="s">
        <v>889</v>
      </c>
      <c r="N521" t="s">
        <v>1043</v>
      </c>
      <c r="O521">
        <v>6100</v>
      </c>
      <c r="P521" t="s">
        <v>1058</v>
      </c>
      <c r="Q521">
        <v>6130</v>
      </c>
      <c r="R521" t="s">
        <v>162</v>
      </c>
      <c r="S521">
        <v>6131</v>
      </c>
      <c r="T521" t="s">
        <v>163</v>
      </c>
      <c r="U521">
        <v>0</v>
      </c>
      <c r="V521" t="s">
        <v>43</v>
      </c>
      <c r="W521">
        <v>6000</v>
      </c>
      <c r="X521" t="s">
        <v>1059</v>
      </c>
      <c r="Y521" t="s">
        <v>1064</v>
      </c>
      <c r="Z521" t="s">
        <v>447</v>
      </c>
      <c r="AA521" t="s">
        <v>218</v>
      </c>
      <c r="AB521" t="s">
        <v>484</v>
      </c>
      <c r="AC521" t="s">
        <v>482</v>
      </c>
      <c r="AD521" s="12">
        <v>7500000</v>
      </c>
      <c r="AE521" s="12">
        <v>0</v>
      </c>
      <c r="AF521" s="12">
        <v>0</v>
      </c>
      <c r="AG521" s="12">
        <v>0</v>
      </c>
      <c r="AH521" s="12">
        <v>0</v>
      </c>
      <c r="AI521" s="12">
        <v>0</v>
      </c>
      <c r="AJ521" s="12">
        <v>0</v>
      </c>
      <c r="AK521" s="12">
        <v>7500000</v>
      </c>
      <c r="AL521" s="12">
        <v>0</v>
      </c>
      <c r="AM521" s="12">
        <v>0</v>
      </c>
      <c r="AN521" s="12">
        <v>500000</v>
      </c>
      <c r="AO521" s="12">
        <v>0</v>
      </c>
      <c r="AP521" s="12">
        <v>0</v>
      </c>
      <c r="AQ521" s="12">
        <v>7500000</v>
      </c>
      <c r="AR521" s="12">
        <f t="shared" si="8"/>
        <v>8000000</v>
      </c>
      <c r="AS521" s="12">
        <v>0</v>
      </c>
    </row>
    <row r="522" spans="1:45" hidden="1" x14ac:dyDescent="0.3">
      <c r="A522" t="s">
        <v>940</v>
      </c>
      <c r="B522">
        <v>1</v>
      </c>
      <c r="C522" t="s">
        <v>27</v>
      </c>
      <c r="D522">
        <v>1.3</v>
      </c>
      <c r="E522" t="s">
        <v>28</v>
      </c>
      <c r="F522" t="s">
        <v>29</v>
      </c>
      <c r="G522" t="s">
        <v>30</v>
      </c>
      <c r="H522" t="s">
        <v>479</v>
      </c>
      <c r="I522" t="s">
        <v>981</v>
      </c>
      <c r="J522" t="s">
        <v>859</v>
      </c>
      <c r="K522">
        <v>3</v>
      </c>
      <c r="L522">
        <v>37</v>
      </c>
      <c r="M522" t="s">
        <v>889</v>
      </c>
      <c r="N522" t="s">
        <v>1043</v>
      </c>
      <c r="O522">
        <v>6100</v>
      </c>
      <c r="P522" t="s">
        <v>1058</v>
      </c>
      <c r="Q522">
        <v>6130</v>
      </c>
      <c r="R522" t="s">
        <v>162</v>
      </c>
      <c r="S522">
        <v>6131</v>
      </c>
      <c r="T522" t="s">
        <v>163</v>
      </c>
      <c r="U522">
        <v>0</v>
      </c>
      <c r="V522" t="s">
        <v>43</v>
      </c>
      <c r="W522">
        <v>6000</v>
      </c>
      <c r="X522" t="s">
        <v>1059</v>
      </c>
      <c r="Y522" t="s">
        <v>1065</v>
      </c>
      <c r="Z522" t="s">
        <v>447</v>
      </c>
      <c r="AA522" t="s">
        <v>218</v>
      </c>
      <c r="AB522" t="s">
        <v>484</v>
      </c>
      <c r="AC522" t="s">
        <v>482</v>
      </c>
      <c r="AD522" s="12">
        <v>7500000</v>
      </c>
      <c r="AE522" s="12">
        <v>0</v>
      </c>
      <c r="AF522" s="12">
        <v>0</v>
      </c>
      <c r="AG522" s="12">
        <v>0</v>
      </c>
      <c r="AH522" s="12">
        <v>0</v>
      </c>
      <c r="AI522" s="12">
        <v>0</v>
      </c>
      <c r="AJ522" s="12">
        <v>0</v>
      </c>
      <c r="AK522" s="12">
        <v>7500000</v>
      </c>
      <c r="AL522" s="12">
        <v>0</v>
      </c>
      <c r="AM522" s="12">
        <v>0</v>
      </c>
      <c r="AN522" s="12">
        <v>500000</v>
      </c>
      <c r="AO522" s="12">
        <v>0</v>
      </c>
      <c r="AP522" s="12">
        <v>0</v>
      </c>
      <c r="AQ522" s="12">
        <v>7500000</v>
      </c>
      <c r="AR522" s="12">
        <f t="shared" si="8"/>
        <v>8000000</v>
      </c>
      <c r="AS522" s="12">
        <v>0</v>
      </c>
    </row>
    <row r="523" spans="1:45" hidden="1" x14ac:dyDescent="0.3">
      <c r="A523" t="s">
        <v>940</v>
      </c>
      <c r="B523">
        <v>1</v>
      </c>
      <c r="C523" t="s">
        <v>27</v>
      </c>
      <c r="D523">
        <v>1.3</v>
      </c>
      <c r="E523" t="s">
        <v>28</v>
      </c>
      <c r="F523" t="s">
        <v>29</v>
      </c>
      <c r="G523" t="s">
        <v>30</v>
      </c>
      <c r="H523" t="s">
        <v>479</v>
      </c>
      <c r="I523" t="s">
        <v>981</v>
      </c>
      <c r="J523" t="s">
        <v>859</v>
      </c>
      <c r="K523">
        <v>3</v>
      </c>
      <c r="L523">
        <v>37</v>
      </c>
      <c r="M523" t="s">
        <v>889</v>
      </c>
      <c r="N523" t="s">
        <v>1043</v>
      </c>
      <c r="O523">
        <v>6100</v>
      </c>
      <c r="P523" t="s">
        <v>1058</v>
      </c>
      <c r="Q523">
        <v>6150</v>
      </c>
      <c r="R523" t="s">
        <v>162</v>
      </c>
      <c r="S523">
        <v>6151</v>
      </c>
      <c r="T523" t="s">
        <v>493</v>
      </c>
      <c r="U523">
        <v>0</v>
      </c>
      <c r="V523" t="s">
        <v>43</v>
      </c>
      <c r="W523">
        <v>6000</v>
      </c>
      <c r="X523" t="s">
        <v>1059</v>
      </c>
      <c r="Y523" t="s">
        <v>1066</v>
      </c>
      <c r="Z523" t="s">
        <v>447</v>
      </c>
      <c r="AA523" t="s">
        <v>218</v>
      </c>
      <c r="AB523" t="s">
        <v>484</v>
      </c>
      <c r="AC523" t="s">
        <v>482</v>
      </c>
      <c r="AD523" s="12">
        <v>0</v>
      </c>
      <c r="AE523" s="12">
        <v>0</v>
      </c>
      <c r="AF523" s="12">
        <v>0</v>
      </c>
      <c r="AG523" s="12">
        <v>0</v>
      </c>
      <c r="AH523" s="12">
        <v>0</v>
      </c>
      <c r="AI523" s="12">
        <v>0</v>
      </c>
      <c r="AJ523" s="12">
        <v>0</v>
      </c>
      <c r="AK523" s="12">
        <v>0</v>
      </c>
      <c r="AL523" s="12">
        <v>0</v>
      </c>
      <c r="AM523" s="12">
        <v>0</v>
      </c>
      <c r="AN523" s="12">
        <v>1500000</v>
      </c>
      <c r="AO523" s="12">
        <v>0</v>
      </c>
      <c r="AP523" s="12">
        <v>0</v>
      </c>
      <c r="AQ523" s="12">
        <v>0</v>
      </c>
      <c r="AR523" s="12">
        <f t="shared" si="8"/>
        <v>1500000</v>
      </c>
      <c r="AS523" s="12">
        <v>0</v>
      </c>
    </row>
    <row r="524" spans="1:45" hidden="1" x14ac:dyDescent="0.3">
      <c r="A524" t="s">
        <v>940</v>
      </c>
      <c r="B524">
        <v>1</v>
      </c>
      <c r="C524" t="s">
        <v>27</v>
      </c>
      <c r="D524">
        <v>1.3</v>
      </c>
      <c r="E524" t="s">
        <v>28</v>
      </c>
      <c r="F524" t="s">
        <v>29</v>
      </c>
      <c r="G524" t="s">
        <v>30</v>
      </c>
      <c r="H524" t="s">
        <v>479</v>
      </c>
      <c r="I524" t="s">
        <v>981</v>
      </c>
      <c r="J524" t="s">
        <v>859</v>
      </c>
      <c r="K524">
        <v>3</v>
      </c>
      <c r="L524">
        <v>37</v>
      </c>
      <c r="M524" t="s">
        <v>889</v>
      </c>
      <c r="N524" t="s">
        <v>1043</v>
      </c>
      <c r="O524">
        <v>6100</v>
      </c>
      <c r="P524" t="s">
        <v>1058</v>
      </c>
      <c r="Q524">
        <v>6150</v>
      </c>
      <c r="R524" t="s">
        <v>162</v>
      </c>
      <c r="S524">
        <v>6151</v>
      </c>
      <c r="T524" t="s">
        <v>493</v>
      </c>
      <c r="U524">
        <v>0</v>
      </c>
      <c r="V524" t="s">
        <v>43</v>
      </c>
      <c r="W524">
        <v>6000</v>
      </c>
      <c r="X524" t="s">
        <v>1059</v>
      </c>
      <c r="Y524" t="s">
        <v>1067</v>
      </c>
      <c r="Z524" t="s">
        <v>447</v>
      </c>
      <c r="AA524" t="s">
        <v>218</v>
      </c>
      <c r="AB524" t="s">
        <v>484</v>
      </c>
      <c r="AC524" t="s">
        <v>482</v>
      </c>
      <c r="AD524" s="12">
        <v>0</v>
      </c>
      <c r="AE524" s="12">
        <v>0</v>
      </c>
      <c r="AF524" s="12">
        <v>0</v>
      </c>
      <c r="AG524" s="12">
        <v>0</v>
      </c>
      <c r="AH524" s="12">
        <v>0</v>
      </c>
      <c r="AI524" s="12">
        <v>0</v>
      </c>
      <c r="AJ524" s="12">
        <v>0</v>
      </c>
      <c r="AK524" s="12">
        <v>0</v>
      </c>
      <c r="AL524" s="12">
        <v>0</v>
      </c>
      <c r="AM524" s="12">
        <v>0</v>
      </c>
      <c r="AN524" s="12">
        <v>1500000</v>
      </c>
      <c r="AO524" s="12">
        <v>0</v>
      </c>
      <c r="AP524" s="12">
        <v>0</v>
      </c>
      <c r="AQ524" s="12">
        <v>0</v>
      </c>
      <c r="AR524" s="12">
        <f t="shared" si="8"/>
        <v>1500000</v>
      </c>
      <c r="AS524" s="12">
        <v>0</v>
      </c>
    </row>
    <row r="525" spans="1:45" hidden="1" x14ac:dyDescent="0.3">
      <c r="A525" t="s">
        <v>940</v>
      </c>
      <c r="B525">
        <v>1</v>
      </c>
      <c r="C525" t="s">
        <v>27</v>
      </c>
      <c r="D525">
        <v>1.3</v>
      </c>
      <c r="E525" t="s">
        <v>28</v>
      </c>
      <c r="F525" t="s">
        <v>29</v>
      </c>
      <c r="G525" t="s">
        <v>30</v>
      </c>
      <c r="H525" t="s">
        <v>479</v>
      </c>
      <c r="I525" t="s">
        <v>981</v>
      </c>
      <c r="J525" t="s">
        <v>859</v>
      </c>
      <c r="K525">
        <v>3</v>
      </c>
      <c r="L525">
        <v>37</v>
      </c>
      <c r="M525" t="s">
        <v>889</v>
      </c>
      <c r="N525" t="s">
        <v>1043</v>
      </c>
      <c r="O525">
        <v>6100</v>
      </c>
      <c r="P525" t="s">
        <v>1058</v>
      </c>
      <c r="Q525">
        <v>6150</v>
      </c>
      <c r="R525" t="s">
        <v>162</v>
      </c>
      <c r="S525">
        <v>6151</v>
      </c>
      <c r="T525" t="s">
        <v>493</v>
      </c>
      <c r="U525">
        <v>0</v>
      </c>
      <c r="V525" t="s">
        <v>43</v>
      </c>
      <c r="W525">
        <v>6000</v>
      </c>
      <c r="X525" t="s">
        <v>1059</v>
      </c>
      <c r="Y525" t="s">
        <v>979</v>
      </c>
      <c r="Z525" t="s">
        <v>447</v>
      </c>
      <c r="AA525" t="s">
        <v>218</v>
      </c>
      <c r="AB525" t="s">
        <v>484</v>
      </c>
      <c r="AC525" t="s">
        <v>482</v>
      </c>
      <c r="AD525" s="12">
        <v>47679399.759999998</v>
      </c>
      <c r="AE525" s="12">
        <v>15000003.800000001</v>
      </c>
      <c r="AF525" s="12">
        <v>44618404.710000001</v>
      </c>
      <c r="AG525" s="12">
        <v>44618404.710000001</v>
      </c>
      <c r="AH525" s="12">
        <v>26924674.890000001</v>
      </c>
      <c r="AI525" s="12">
        <v>26924674.890000001</v>
      </c>
      <c r="AJ525" s="12">
        <v>26924674.890000001</v>
      </c>
      <c r="AK525" s="12">
        <v>3060995.049999997</v>
      </c>
      <c r="AL525" s="12">
        <v>0</v>
      </c>
      <c r="AM525" s="12">
        <v>0</v>
      </c>
      <c r="AN525" s="12">
        <v>0</v>
      </c>
      <c r="AO525" s="12">
        <v>0</v>
      </c>
      <c r="AP525" s="12">
        <v>37459817.259999998</v>
      </c>
      <c r="AQ525" s="12">
        <v>43697928.469999999</v>
      </c>
      <c r="AR525" s="12">
        <f t="shared" si="8"/>
        <v>47679399.759999998</v>
      </c>
      <c r="AS525" s="12">
        <v>40000000</v>
      </c>
    </row>
    <row r="526" spans="1:45" hidden="1" x14ac:dyDescent="0.3">
      <c r="A526" t="s">
        <v>933</v>
      </c>
      <c r="B526">
        <v>1</v>
      </c>
      <c r="C526" t="s">
        <v>27</v>
      </c>
      <c r="D526">
        <v>1.3</v>
      </c>
      <c r="E526" t="s">
        <v>28</v>
      </c>
      <c r="F526" t="s">
        <v>29</v>
      </c>
      <c r="G526" t="s">
        <v>30</v>
      </c>
      <c r="H526" t="s">
        <v>479</v>
      </c>
      <c r="I526" t="s">
        <v>981</v>
      </c>
      <c r="J526" t="s">
        <v>859</v>
      </c>
      <c r="K526">
        <v>3</v>
      </c>
      <c r="L526">
        <v>37</v>
      </c>
      <c r="M526" t="s">
        <v>889</v>
      </c>
      <c r="N526" t="s">
        <v>1043</v>
      </c>
      <c r="O526">
        <v>6100</v>
      </c>
      <c r="P526" t="s">
        <v>1058</v>
      </c>
      <c r="Q526">
        <v>6150</v>
      </c>
      <c r="R526" t="s">
        <v>162</v>
      </c>
      <c r="S526">
        <v>6151</v>
      </c>
      <c r="T526" t="s">
        <v>493</v>
      </c>
      <c r="U526">
        <v>0</v>
      </c>
      <c r="V526" t="s">
        <v>43</v>
      </c>
      <c r="W526">
        <v>6000</v>
      </c>
      <c r="X526" t="s">
        <v>1059</v>
      </c>
      <c r="Y526" t="s">
        <v>937</v>
      </c>
      <c r="Z526" t="s">
        <v>447</v>
      </c>
      <c r="AA526" t="s">
        <v>218</v>
      </c>
      <c r="AB526" t="s">
        <v>484</v>
      </c>
      <c r="AC526" t="s">
        <v>482</v>
      </c>
      <c r="AD526" s="12">
        <v>2833043.46</v>
      </c>
      <c r="AE526" s="12">
        <v>0</v>
      </c>
      <c r="AF526" s="12">
        <v>1983043.46</v>
      </c>
      <c r="AG526" s="12">
        <v>1983043.46</v>
      </c>
      <c r="AH526" s="12">
        <v>1983043.46</v>
      </c>
      <c r="AI526" s="12">
        <v>1983043.46</v>
      </c>
      <c r="AJ526" s="12">
        <v>1983043.46</v>
      </c>
      <c r="AK526" s="12">
        <v>850000</v>
      </c>
      <c r="AL526" s="12">
        <v>0</v>
      </c>
      <c r="AM526" s="12">
        <v>0</v>
      </c>
      <c r="AN526" s="12">
        <v>0</v>
      </c>
      <c r="AO526" s="12">
        <v>0</v>
      </c>
      <c r="AP526" s="12">
        <v>36719079.909999996</v>
      </c>
      <c r="AQ526" s="12">
        <v>2833043.46</v>
      </c>
      <c r="AR526" s="12">
        <f t="shared" si="8"/>
        <v>2833043.46</v>
      </c>
      <c r="AS526" s="27">
        <v>0</v>
      </c>
    </row>
    <row r="527" spans="1:45" hidden="1" x14ac:dyDescent="0.3">
      <c r="A527" t="s">
        <v>933</v>
      </c>
      <c r="B527">
        <v>1</v>
      </c>
      <c r="C527" t="s">
        <v>27</v>
      </c>
      <c r="D527">
        <v>1.3</v>
      </c>
      <c r="E527" t="s">
        <v>28</v>
      </c>
      <c r="F527" t="s">
        <v>29</v>
      </c>
      <c r="G527" t="s">
        <v>30</v>
      </c>
      <c r="H527" t="s">
        <v>479</v>
      </c>
      <c r="I527" t="s">
        <v>981</v>
      </c>
      <c r="J527" t="s">
        <v>859</v>
      </c>
      <c r="K527">
        <v>3</v>
      </c>
      <c r="L527">
        <v>38</v>
      </c>
      <c r="M527" t="s">
        <v>889</v>
      </c>
      <c r="N527" t="s">
        <v>1043</v>
      </c>
      <c r="O527">
        <v>6100</v>
      </c>
      <c r="P527" t="s">
        <v>1058</v>
      </c>
      <c r="Q527">
        <v>6150</v>
      </c>
      <c r="R527" t="s">
        <v>162</v>
      </c>
      <c r="S527">
        <v>6151</v>
      </c>
      <c r="T527" t="s">
        <v>493</v>
      </c>
      <c r="U527">
        <v>0</v>
      </c>
      <c r="V527" t="s">
        <v>43</v>
      </c>
      <c r="W527">
        <v>6000</v>
      </c>
      <c r="X527" t="s">
        <v>1059</v>
      </c>
      <c r="Y527" t="s">
        <v>937</v>
      </c>
      <c r="Z527" t="s">
        <v>447</v>
      </c>
      <c r="AA527" t="s">
        <v>218</v>
      </c>
      <c r="AB527" t="s">
        <v>495</v>
      </c>
      <c r="AC527" t="s">
        <v>482</v>
      </c>
      <c r="AD527" s="12">
        <v>25425282.52</v>
      </c>
      <c r="AE527" s="12">
        <v>16000000</v>
      </c>
      <c r="AF527" s="12">
        <v>23808526.710000001</v>
      </c>
      <c r="AG527" s="12">
        <v>23808526.710000001</v>
      </c>
      <c r="AH527" s="12">
        <v>8735561.3300000001</v>
      </c>
      <c r="AI527" s="12">
        <v>8735561.3300000001</v>
      </c>
      <c r="AJ527" s="12">
        <v>8735561.3300000001</v>
      </c>
      <c r="AK527" s="12">
        <v>1616755.8099999987</v>
      </c>
      <c r="AL527" s="12">
        <v>0</v>
      </c>
      <c r="AM527" s="12">
        <v>0</v>
      </c>
      <c r="AN527" s="12">
        <v>0</v>
      </c>
      <c r="AO527" s="12">
        <v>0</v>
      </c>
      <c r="AP527" s="12">
        <v>0</v>
      </c>
      <c r="AQ527" s="12">
        <v>15150000</v>
      </c>
      <c r="AR527" s="12">
        <f t="shared" si="8"/>
        <v>25425282.52</v>
      </c>
      <c r="AS527" s="27">
        <v>60000000</v>
      </c>
    </row>
    <row r="528" spans="1:45" hidden="1" x14ac:dyDescent="0.3">
      <c r="A528" t="s">
        <v>940</v>
      </c>
      <c r="B528">
        <v>1</v>
      </c>
      <c r="C528" t="s">
        <v>27</v>
      </c>
      <c r="D528">
        <v>1.3</v>
      </c>
      <c r="E528" t="s">
        <v>28</v>
      </c>
      <c r="F528" t="s">
        <v>29</v>
      </c>
      <c r="G528" t="s">
        <v>30</v>
      </c>
      <c r="H528" t="s">
        <v>479</v>
      </c>
      <c r="I528" t="s">
        <v>981</v>
      </c>
      <c r="J528" t="s">
        <v>859</v>
      </c>
      <c r="K528">
        <v>3</v>
      </c>
      <c r="L528">
        <v>37</v>
      </c>
      <c r="M528" t="s">
        <v>889</v>
      </c>
      <c r="N528" t="s">
        <v>1043</v>
      </c>
      <c r="O528">
        <v>6100</v>
      </c>
      <c r="P528" t="s">
        <v>1058</v>
      </c>
      <c r="Q528">
        <v>6150</v>
      </c>
      <c r="R528" t="s">
        <v>162</v>
      </c>
      <c r="S528" s="28">
        <v>6151</v>
      </c>
      <c r="T528" s="28" t="s">
        <v>493</v>
      </c>
      <c r="U528">
        <v>0</v>
      </c>
      <c r="V528" t="s">
        <v>43</v>
      </c>
      <c r="W528" s="28">
        <v>6000</v>
      </c>
      <c r="X528" t="s">
        <v>1059</v>
      </c>
      <c r="Y528" s="28" t="s">
        <v>1076</v>
      </c>
      <c r="Z528" s="28" t="s">
        <v>447</v>
      </c>
      <c r="AA528" t="s">
        <v>218</v>
      </c>
      <c r="AB528" t="s">
        <v>484</v>
      </c>
      <c r="AC528" s="28" t="s">
        <v>482</v>
      </c>
      <c r="AD528" s="27">
        <v>56800000</v>
      </c>
      <c r="AE528" s="12">
        <v>19999996.199999999</v>
      </c>
      <c r="AF528" s="12">
        <v>40604651.090000004</v>
      </c>
      <c r="AG528" s="12">
        <v>40604651.090000004</v>
      </c>
      <c r="AH528" s="12">
        <v>16327840.68</v>
      </c>
      <c r="AI528" s="12">
        <v>15603337.33</v>
      </c>
      <c r="AJ528" s="12">
        <v>15603337.33</v>
      </c>
      <c r="AK528" s="12">
        <v>16195348.909999996</v>
      </c>
      <c r="AL528" s="12">
        <v>0</v>
      </c>
      <c r="AM528" s="12">
        <v>0</v>
      </c>
      <c r="AN528" s="12">
        <v>0</v>
      </c>
      <c r="AO528" s="12">
        <v>0</v>
      </c>
      <c r="AP528" s="27">
        <v>0</v>
      </c>
      <c r="AQ528" s="27">
        <v>60000000</v>
      </c>
      <c r="AR528" s="27">
        <f t="shared" si="8"/>
        <v>56800000</v>
      </c>
      <c r="AS528" s="27">
        <v>56800000</v>
      </c>
    </row>
    <row r="529" spans="1:45" hidden="1" x14ac:dyDescent="0.3">
      <c r="A529" t="s">
        <v>940</v>
      </c>
      <c r="B529">
        <v>1</v>
      </c>
      <c r="C529" t="s">
        <v>27</v>
      </c>
      <c r="D529">
        <v>1.3</v>
      </c>
      <c r="E529" t="s">
        <v>28</v>
      </c>
      <c r="F529" t="s">
        <v>29</v>
      </c>
      <c r="G529" t="s">
        <v>30</v>
      </c>
      <c r="H529" t="s">
        <v>479</v>
      </c>
      <c r="I529" t="s">
        <v>981</v>
      </c>
      <c r="J529" t="s">
        <v>859</v>
      </c>
      <c r="K529">
        <v>3</v>
      </c>
      <c r="L529">
        <v>37</v>
      </c>
      <c r="M529" t="s">
        <v>889</v>
      </c>
      <c r="N529" t="s">
        <v>1043</v>
      </c>
      <c r="O529">
        <v>6100</v>
      </c>
      <c r="P529" t="s">
        <v>1058</v>
      </c>
      <c r="Q529">
        <v>6150</v>
      </c>
      <c r="R529" t="s">
        <v>162</v>
      </c>
      <c r="S529">
        <v>6151</v>
      </c>
      <c r="T529" t="s">
        <v>493</v>
      </c>
      <c r="U529">
        <v>0</v>
      </c>
      <c r="V529" t="s">
        <v>43</v>
      </c>
      <c r="W529">
        <v>6000</v>
      </c>
      <c r="X529" t="s">
        <v>1059</v>
      </c>
      <c r="Y529" t="s">
        <v>1068</v>
      </c>
      <c r="Z529" t="s">
        <v>447</v>
      </c>
      <c r="AA529" t="s">
        <v>218</v>
      </c>
      <c r="AB529" t="s">
        <v>484</v>
      </c>
      <c r="AC529" t="s">
        <v>482</v>
      </c>
      <c r="AD529" s="12">
        <v>50000000</v>
      </c>
      <c r="AE529" s="12">
        <v>0</v>
      </c>
      <c r="AF529" s="12">
        <v>42395073.920000002</v>
      </c>
      <c r="AG529" s="12">
        <v>42395073.920000002</v>
      </c>
      <c r="AH529" s="12">
        <v>10598768.48</v>
      </c>
      <c r="AI529" s="12">
        <v>10598768.48</v>
      </c>
      <c r="AJ529" s="12">
        <v>10598768.48</v>
      </c>
      <c r="AK529" s="12">
        <v>7604926.0799999982</v>
      </c>
      <c r="AL529" s="12">
        <v>0</v>
      </c>
      <c r="AM529" s="12">
        <v>0</v>
      </c>
      <c r="AN529" s="12">
        <v>0</v>
      </c>
      <c r="AO529" s="12">
        <v>0</v>
      </c>
      <c r="AP529" s="12">
        <v>0</v>
      </c>
      <c r="AQ529" s="12">
        <v>50000000</v>
      </c>
      <c r="AR529" s="12">
        <f t="shared" si="8"/>
        <v>50000000</v>
      </c>
      <c r="AS529" s="12">
        <v>0</v>
      </c>
    </row>
    <row r="530" spans="1:45" hidden="1" x14ac:dyDescent="0.3">
      <c r="A530" t="s">
        <v>940</v>
      </c>
      <c r="B530">
        <v>1</v>
      </c>
      <c r="C530" t="s">
        <v>27</v>
      </c>
      <c r="D530">
        <v>1.3</v>
      </c>
      <c r="E530" t="s">
        <v>28</v>
      </c>
      <c r="F530" t="s">
        <v>29</v>
      </c>
      <c r="G530" t="s">
        <v>30</v>
      </c>
      <c r="H530" t="s">
        <v>479</v>
      </c>
      <c r="I530" t="s">
        <v>981</v>
      </c>
      <c r="J530" t="s">
        <v>859</v>
      </c>
      <c r="K530">
        <v>3</v>
      </c>
      <c r="L530">
        <v>37</v>
      </c>
      <c r="M530" t="s">
        <v>889</v>
      </c>
      <c r="N530" t="s">
        <v>1043</v>
      </c>
      <c r="O530">
        <v>6100</v>
      </c>
      <c r="P530" t="s">
        <v>1058</v>
      </c>
      <c r="Q530">
        <v>6150</v>
      </c>
      <c r="R530" t="s">
        <v>162</v>
      </c>
      <c r="S530">
        <v>6151</v>
      </c>
      <c r="T530" t="s">
        <v>493</v>
      </c>
      <c r="U530">
        <v>0</v>
      </c>
      <c r="V530" t="s">
        <v>43</v>
      </c>
      <c r="W530">
        <v>6000</v>
      </c>
      <c r="X530" t="s">
        <v>1059</v>
      </c>
      <c r="Y530" t="s">
        <v>1069</v>
      </c>
      <c r="Z530" t="s">
        <v>447</v>
      </c>
      <c r="AA530" t="s">
        <v>218</v>
      </c>
      <c r="AB530" t="s">
        <v>484</v>
      </c>
      <c r="AC530" t="s">
        <v>482</v>
      </c>
      <c r="AD530" s="12">
        <v>15000000</v>
      </c>
      <c r="AE530" s="12">
        <v>0</v>
      </c>
      <c r="AF530" s="12">
        <v>12935820.300000001</v>
      </c>
      <c r="AG530" s="12">
        <v>12935820.300000001</v>
      </c>
      <c r="AH530" s="12">
        <v>3233955.07</v>
      </c>
      <c r="AI530" s="12">
        <v>3233955.07</v>
      </c>
      <c r="AJ530" s="12">
        <v>3233955.07</v>
      </c>
      <c r="AK530" s="12">
        <v>2064179.6999999993</v>
      </c>
      <c r="AL530" s="12">
        <v>0</v>
      </c>
      <c r="AM530" s="12">
        <v>0</v>
      </c>
      <c r="AN530" s="12">
        <v>0</v>
      </c>
      <c r="AO530" s="12">
        <v>0</v>
      </c>
      <c r="AP530" s="12">
        <v>0</v>
      </c>
      <c r="AQ530" s="12">
        <v>15000000</v>
      </c>
      <c r="AR530" s="12">
        <f t="shared" si="8"/>
        <v>15000000</v>
      </c>
      <c r="AS530" s="12">
        <v>0</v>
      </c>
    </row>
    <row r="531" spans="1:45" hidden="1" x14ac:dyDescent="0.3">
      <c r="A531" t="s">
        <v>933</v>
      </c>
      <c r="B531">
        <v>1</v>
      </c>
      <c r="C531" t="s">
        <v>27</v>
      </c>
      <c r="D531">
        <v>1.3</v>
      </c>
      <c r="E531" t="s">
        <v>28</v>
      </c>
      <c r="F531" t="s">
        <v>29</v>
      </c>
      <c r="G531" t="s">
        <v>30</v>
      </c>
      <c r="H531" t="s">
        <v>141</v>
      </c>
      <c r="I531" t="s">
        <v>955</v>
      </c>
      <c r="J531" t="s">
        <v>855</v>
      </c>
      <c r="K531">
        <v>6</v>
      </c>
      <c r="L531">
        <v>18</v>
      </c>
      <c r="M531" t="s">
        <v>877</v>
      </c>
      <c r="N531" t="s">
        <v>1043</v>
      </c>
      <c r="O531">
        <v>6300</v>
      </c>
      <c r="P531" t="s">
        <v>1070</v>
      </c>
      <c r="Q531">
        <v>6320</v>
      </c>
      <c r="R531" t="s">
        <v>162</v>
      </c>
      <c r="S531">
        <v>6321</v>
      </c>
      <c r="T531" t="s">
        <v>164</v>
      </c>
      <c r="U531">
        <v>13</v>
      </c>
      <c r="V531" t="s">
        <v>165</v>
      </c>
      <c r="W531">
        <v>6000</v>
      </c>
      <c r="X531" t="s">
        <v>1059</v>
      </c>
      <c r="Y531" t="s">
        <v>937</v>
      </c>
      <c r="Z531" t="s">
        <v>144</v>
      </c>
      <c r="AA531" t="s">
        <v>79</v>
      </c>
      <c r="AB531" t="s">
        <v>148</v>
      </c>
      <c r="AC531" t="s">
        <v>956</v>
      </c>
      <c r="AD531" s="12">
        <v>25108364</v>
      </c>
      <c r="AE531" s="12">
        <v>25108346.399999999</v>
      </c>
      <c r="AF531" s="12">
        <v>17685270</v>
      </c>
      <c r="AG531" s="12">
        <v>17685270</v>
      </c>
      <c r="AH531" s="12">
        <v>17685270</v>
      </c>
      <c r="AI531" s="12">
        <v>17685270</v>
      </c>
      <c r="AJ531" s="12">
        <v>17685270</v>
      </c>
      <c r="AK531" s="12">
        <v>7423094</v>
      </c>
      <c r="AL531" s="12">
        <v>0</v>
      </c>
      <c r="AM531" s="12">
        <v>0</v>
      </c>
      <c r="AN531" s="12">
        <v>0</v>
      </c>
      <c r="AO531" s="12">
        <v>25108363.440000001</v>
      </c>
      <c r="AP531" s="12">
        <v>23580360</v>
      </c>
      <c r="AQ531" s="12">
        <v>25108364</v>
      </c>
      <c r="AR531" s="12">
        <f t="shared" si="8"/>
        <v>25108364</v>
      </c>
      <c r="AS531" s="12">
        <v>28000000</v>
      </c>
    </row>
    <row r="532" spans="1:45" hidden="1" x14ac:dyDescent="0.3">
      <c r="A532" t="s">
        <v>933</v>
      </c>
      <c r="B532">
        <v>1</v>
      </c>
      <c r="C532" t="s">
        <v>27</v>
      </c>
      <c r="D532">
        <v>1.3</v>
      </c>
      <c r="E532" t="s">
        <v>28</v>
      </c>
      <c r="F532" t="s">
        <v>29</v>
      </c>
      <c r="G532" t="s">
        <v>30</v>
      </c>
      <c r="H532" t="s">
        <v>141</v>
      </c>
      <c r="I532" t="s">
        <v>955</v>
      </c>
      <c r="J532" t="s">
        <v>855</v>
      </c>
      <c r="K532">
        <v>6</v>
      </c>
      <c r="L532">
        <v>18</v>
      </c>
      <c r="M532" t="s">
        <v>877</v>
      </c>
      <c r="N532" t="s">
        <v>1043</v>
      </c>
      <c r="O532">
        <v>6300</v>
      </c>
      <c r="P532" t="s">
        <v>1070</v>
      </c>
      <c r="Q532">
        <v>6320</v>
      </c>
      <c r="R532" t="s">
        <v>162</v>
      </c>
      <c r="S532">
        <v>6321</v>
      </c>
      <c r="T532" t="s">
        <v>164</v>
      </c>
      <c r="U532">
        <v>14</v>
      </c>
      <c r="V532" t="s">
        <v>166</v>
      </c>
      <c r="W532">
        <v>6000</v>
      </c>
      <c r="X532" t="s">
        <v>1059</v>
      </c>
      <c r="Y532" t="s">
        <v>937</v>
      </c>
      <c r="Z532" t="s">
        <v>144</v>
      </c>
      <c r="AA532" t="s">
        <v>79</v>
      </c>
      <c r="AB532" t="s">
        <v>148</v>
      </c>
      <c r="AC532" t="s">
        <v>956</v>
      </c>
      <c r="AD532" s="12">
        <v>75524560.140000001</v>
      </c>
      <c r="AE532" s="12">
        <v>71000017.599999994</v>
      </c>
      <c r="AF532" s="12">
        <v>55380297.270000003</v>
      </c>
      <c r="AG532" s="12">
        <v>55380297.270000003</v>
      </c>
      <c r="AH532" s="12">
        <v>55380297.270000003</v>
      </c>
      <c r="AI532" s="12">
        <v>49174741.280000001</v>
      </c>
      <c r="AJ532" s="12">
        <v>49174741.280000001</v>
      </c>
      <c r="AK532" s="12">
        <v>20144262.869999997</v>
      </c>
      <c r="AL532" s="12">
        <v>0</v>
      </c>
      <c r="AM532" s="12">
        <v>0</v>
      </c>
      <c r="AN532" s="12">
        <v>0</v>
      </c>
      <c r="AO532" s="12">
        <v>70891636.560000002</v>
      </c>
      <c r="AP532" s="12">
        <v>69930148.280000001</v>
      </c>
      <c r="AQ532" s="12">
        <v>75524560.140000001</v>
      </c>
      <c r="AR532" s="12">
        <f t="shared" si="8"/>
        <v>75524560.140000001</v>
      </c>
      <c r="AS532" s="12">
        <v>80000000</v>
      </c>
    </row>
    <row r="533" spans="1:45" hidden="1" x14ac:dyDescent="0.3">
      <c r="A533" t="s">
        <v>940</v>
      </c>
      <c r="B533">
        <v>1</v>
      </c>
      <c r="C533" t="s">
        <v>27</v>
      </c>
      <c r="D533">
        <v>1.3</v>
      </c>
      <c r="E533" t="s">
        <v>28</v>
      </c>
      <c r="F533" t="s">
        <v>29</v>
      </c>
      <c r="G533" t="s">
        <v>30</v>
      </c>
      <c r="H533" t="s">
        <v>141</v>
      </c>
      <c r="I533" t="s">
        <v>955</v>
      </c>
      <c r="J533" t="s">
        <v>855</v>
      </c>
      <c r="K533">
        <v>6</v>
      </c>
      <c r="L533">
        <v>19</v>
      </c>
      <c r="M533" t="s">
        <v>878</v>
      </c>
      <c r="N533" t="s">
        <v>1071</v>
      </c>
      <c r="O533">
        <v>9100</v>
      </c>
      <c r="P533" t="s">
        <v>1072</v>
      </c>
      <c r="Q533">
        <v>9110</v>
      </c>
      <c r="R533" t="s">
        <v>1073</v>
      </c>
      <c r="S533">
        <v>9111</v>
      </c>
      <c r="T533" t="s">
        <v>176</v>
      </c>
      <c r="U533">
        <v>0</v>
      </c>
      <c r="V533" t="s">
        <v>43</v>
      </c>
      <c r="W533">
        <v>9000</v>
      </c>
      <c r="X533" t="s">
        <v>1074</v>
      </c>
      <c r="Y533" t="s">
        <v>979</v>
      </c>
      <c r="Z533" t="s">
        <v>144</v>
      </c>
      <c r="AA533" t="s">
        <v>79</v>
      </c>
      <c r="AB533" t="s">
        <v>170</v>
      </c>
      <c r="AC533" t="s">
        <v>168</v>
      </c>
      <c r="AD533" s="12">
        <v>43522784.549999997</v>
      </c>
      <c r="AE533" s="12">
        <v>35000000</v>
      </c>
      <c r="AF533" s="12">
        <v>28381279.719999999</v>
      </c>
      <c r="AG533" s="12">
        <v>28381279.719999999</v>
      </c>
      <c r="AH533" s="12">
        <v>28381279.719999999</v>
      </c>
      <c r="AI533" s="12">
        <v>28381279.719999999</v>
      </c>
      <c r="AJ533" s="12">
        <v>28381279.719999999</v>
      </c>
      <c r="AK533" s="12">
        <v>15141504.829999998</v>
      </c>
      <c r="AL533" s="12">
        <v>0</v>
      </c>
      <c r="AM533" s="12">
        <v>0</v>
      </c>
      <c r="AN533" s="12">
        <v>0</v>
      </c>
      <c r="AO533" s="12">
        <v>35000000</v>
      </c>
      <c r="AP533" s="12">
        <v>38214340.659999996</v>
      </c>
      <c r="AQ533" s="12">
        <v>43522784.549999997</v>
      </c>
      <c r="AR533" s="12">
        <f t="shared" si="8"/>
        <v>43522784.549999997</v>
      </c>
      <c r="AS533" s="21">
        <v>43522784.549999997</v>
      </c>
    </row>
    <row r="534" spans="1:45" hidden="1" x14ac:dyDescent="0.3">
      <c r="A534" t="s">
        <v>940</v>
      </c>
      <c r="B534">
        <v>1</v>
      </c>
      <c r="C534" t="s">
        <v>27</v>
      </c>
      <c r="D534">
        <v>1.3</v>
      </c>
      <c r="E534" t="s">
        <v>28</v>
      </c>
      <c r="F534" t="s">
        <v>29</v>
      </c>
      <c r="G534" t="s">
        <v>30</v>
      </c>
      <c r="H534" t="s">
        <v>141</v>
      </c>
      <c r="I534" t="s">
        <v>955</v>
      </c>
      <c r="J534" t="s">
        <v>855</v>
      </c>
      <c r="K534">
        <v>6</v>
      </c>
      <c r="L534">
        <v>19</v>
      </c>
      <c r="M534" t="s">
        <v>878</v>
      </c>
      <c r="N534" t="s">
        <v>1071</v>
      </c>
      <c r="O534">
        <v>9200</v>
      </c>
      <c r="P534" t="s">
        <v>1075</v>
      </c>
      <c r="Q534">
        <v>9210</v>
      </c>
      <c r="R534" t="s">
        <v>1073</v>
      </c>
      <c r="S534">
        <v>9211</v>
      </c>
      <c r="T534" t="s">
        <v>177</v>
      </c>
      <c r="U534">
        <v>0</v>
      </c>
      <c r="V534" t="s">
        <v>43</v>
      </c>
      <c r="W534">
        <v>9000</v>
      </c>
      <c r="X534" t="s">
        <v>1074</v>
      </c>
      <c r="Y534" t="s">
        <v>979</v>
      </c>
      <c r="Z534" t="s">
        <v>144</v>
      </c>
      <c r="AA534" t="s">
        <v>79</v>
      </c>
      <c r="AB534" t="s">
        <v>170</v>
      </c>
      <c r="AC534" t="s">
        <v>168</v>
      </c>
      <c r="AD534" s="12">
        <v>26300000</v>
      </c>
      <c r="AE534" s="12">
        <v>20000000</v>
      </c>
      <c r="AF534" s="12">
        <v>17104464.09</v>
      </c>
      <c r="AG534" s="12">
        <v>17104464.09</v>
      </c>
      <c r="AH534" s="12">
        <v>17104464.09</v>
      </c>
      <c r="AI534" s="12">
        <v>17104464.09</v>
      </c>
      <c r="AJ534" s="12">
        <v>17104464.09</v>
      </c>
      <c r="AK534" s="12">
        <v>9195535.9100000001</v>
      </c>
      <c r="AL534" s="12">
        <v>0</v>
      </c>
      <c r="AM534" s="12">
        <v>0</v>
      </c>
      <c r="AN534" s="12">
        <v>0</v>
      </c>
      <c r="AO534" s="12">
        <v>20000000</v>
      </c>
      <c r="AP534" s="12">
        <v>24572800.469999999</v>
      </c>
      <c r="AQ534" s="12">
        <v>26300000</v>
      </c>
      <c r="AR534" s="12">
        <f t="shared" si="8"/>
        <v>26300000</v>
      </c>
      <c r="AS534" s="21">
        <v>26300000</v>
      </c>
    </row>
    <row r="535" spans="1:45" hidden="1" x14ac:dyDescent="0.3">
      <c r="AD535" s="12">
        <f>SUM(AD2:AD534)</f>
        <v>3966650588.3999987</v>
      </c>
      <c r="AE535" s="12">
        <f>SUM(AE2:AE534)</f>
        <v>2867043719</v>
      </c>
      <c r="AS535" s="29">
        <f>SUM(AS2:AS534)</f>
        <v>3988110618.8549981</v>
      </c>
    </row>
    <row r="536" spans="1:45" x14ac:dyDescent="0.3">
      <c r="AS536" s="12"/>
    </row>
    <row r="537" spans="1:45" x14ac:dyDescent="0.3">
      <c r="AS537" s="12"/>
    </row>
    <row r="538" spans="1:45" x14ac:dyDescent="0.3">
      <c r="AS538" s="12"/>
    </row>
  </sheetData>
  <autoFilter ref="A1:AS535" xr:uid="{00000000-0009-0000-0000-000007000000}">
    <filterColumn colId="18">
      <filters>
        <filter val="3371"/>
      </filters>
    </filterColumn>
  </autoFilter>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vt:i4>
      </vt:variant>
    </vt:vector>
  </HeadingPairs>
  <TitlesOfParts>
    <vt:vector size="31" baseType="lpstr">
      <vt:lpstr>Base General 24</vt:lpstr>
      <vt:lpstr>Depencencia</vt:lpstr>
      <vt:lpstr>Proyecto</vt:lpstr>
      <vt:lpstr>Hoja2</vt:lpstr>
      <vt:lpstr>Proyecto rev presidente</vt:lpstr>
      <vt:lpstr>presidente</vt:lpstr>
      <vt:lpstr>OPDS</vt:lpstr>
      <vt:lpstr>Hoja1</vt:lpstr>
      <vt:lpstr>Techos Financieros 24</vt:lpstr>
      <vt:lpstr>1</vt:lpstr>
      <vt:lpstr>VALIDADO</vt:lpstr>
      <vt:lpstr>Cubo 23-10-2023</vt:lpstr>
      <vt:lpstr>Fuente de Financiamiento</vt:lpstr>
      <vt:lpstr>Capitulo</vt:lpstr>
      <vt:lpstr>Administrativa</vt:lpstr>
      <vt:lpstr>Económica</vt:lpstr>
      <vt:lpstr>Funcional</vt:lpstr>
      <vt:lpstr>Programa proyecto</vt:lpstr>
      <vt:lpstr>Objeto del gasto</vt:lpstr>
      <vt:lpstr>Tipo de gasto 1</vt:lpstr>
      <vt:lpstr>Capitulo 6000</vt:lpstr>
      <vt:lpstr>Capitulo 9000</vt:lpstr>
      <vt:lpstr>Etiquetado</vt:lpstr>
      <vt:lpstr>Programatica</vt:lpstr>
      <vt:lpstr>Apoyos y subsidios</vt:lpstr>
      <vt:lpstr>Estado del presupuesto</vt:lpstr>
      <vt:lpstr>LDF Egresos</vt:lpstr>
      <vt:lpstr>Mensualizado</vt:lpstr>
      <vt:lpstr>Ley de ingresos</vt:lpstr>
      <vt:lpstr>LFD Ingresos</vt:lpstr>
      <vt:lpstr>'LFD Ingresos'!Títulos_a_imprimir</vt:lpstr>
    </vt:vector>
  </TitlesOfParts>
  <Company>Likuit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Likuit</dc:creator>
  <cp:lastModifiedBy>ELIZABETH RODRIGUEZ RUBIO - PC-1074</cp:lastModifiedBy>
  <cp:lastPrinted>2023-11-21T23:00:57Z</cp:lastPrinted>
  <dcterms:created xsi:type="dcterms:W3CDTF">2023-10-18T17:07:28Z</dcterms:created>
  <dcterms:modified xsi:type="dcterms:W3CDTF">2023-11-21T23:44:09Z</dcterms:modified>
</cp:coreProperties>
</file>